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codeName="ThisWorkbook" defaultThemeVersion="166925"/>
  <mc:AlternateContent xmlns:mc="http://schemas.openxmlformats.org/markup-compatibility/2006">
    <mc:Choice Requires="x15">
      <x15ac:absPath xmlns:x15ac="http://schemas.microsoft.com/office/spreadsheetml/2010/11/ac" url="C:\Users\109706\Desktop\060613\"/>
    </mc:Choice>
  </mc:AlternateContent>
  <xr:revisionPtr revIDLastSave="0" documentId="13_ncr:1_{D80D553C-D828-470F-8718-455BBB9232BF}" xr6:coauthVersionLast="36" xr6:coauthVersionMax="36" xr10:uidLastSave="{00000000-0000-0000-0000-000000000000}"/>
  <bookViews>
    <workbookView xWindow="-111" yWindow="-111" windowWidth="23254" windowHeight="12574" tabRatio="807" xr2:uid="{2B7C1F46-C015-40EE-BBE9-2BDD85B6A8E9}"/>
  </bookViews>
  <sheets>
    <sheet name="はじめに " sheetId="9" r:id="rId1"/>
    <sheet name="表紙・目次" sheetId="3" r:id="rId2"/>
    <sheet name="自主点検表（処遇）" sheetId="1" r:id="rId3"/>
    <sheet name="自主点検結果確認シート" sheetId="6" r:id="rId4"/>
    <sheet name="特養処遇チェックリスト（ユニット型）" sheetId="4" state="hidden" r:id="rId5"/>
    <sheet name="【参考】併設短期入所用 処遇チェックリスト" sheetId="10" state="hidden" r:id="rId6"/>
    <sheet name="職員配置状況確認表" sheetId="8" state="hidden" r:id="rId7"/>
    <sheet name="委員会実施状況チェック表" sheetId="5" state="hidden" r:id="rId8"/>
  </sheets>
  <definedNames>
    <definedName name="_xlnm._FilterDatabase" localSheetId="2" hidden="1">'自主点検表（処遇）'!$A$1:$AR$74</definedName>
    <definedName name="_xlnm.Print_Area" localSheetId="5">'【参考】併設短期入所用 処遇チェックリスト'!$A$2:$AX$377</definedName>
    <definedName name="_xlnm.Print_Area" localSheetId="7">委員会実施状況チェック表!$A$1:$AF$78</definedName>
    <definedName name="_xlnm.Print_Area" localSheetId="3">自主点検結果確認シート!$B$1:$U$437</definedName>
    <definedName name="_xlnm.Print_Area" localSheetId="2">'自主点検表（処遇）'!$B$2:$AQ$3211</definedName>
    <definedName name="_xlnm.Print_Area" localSheetId="6">職員配置状況確認表!$B$2:$BC$39</definedName>
    <definedName name="_xlnm.Print_Area" localSheetId="4">'特養処遇チェックリスト（ユニット型）'!$B$2:$AX$481</definedName>
    <definedName name="_xlnm.Print_Area" localSheetId="1">表紙・目次!$C$2:$AN$344</definedName>
    <definedName name="_xlnm.Print_Titles" localSheetId="3">自主点検結果確認シート!$1:$2</definedName>
    <definedName name="_xlnm.Print_Titles" localSheetId="2">'自主点検表（処遇）'!$2:$4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96" i="1" l="1"/>
  <c r="A395" i="1"/>
  <c r="AU465" i="4" l="1"/>
  <c r="AU464" i="4"/>
  <c r="AU463" i="4"/>
  <c r="AU462" i="4"/>
  <c r="AU461" i="4"/>
  <c r="AU460" i="4"/>
  <c r="AU459" i="4"/>
  <c r="AU458" i="4"/>
  <c r="AU451" i="4"/>
  <c r="AU450" i="4"/>
  <c r="AU449" i="4"/>
  <c r="AU445" i="4"/>
  <c r="AU440" i="4"/>
  <c r="AU439" i="4"/>
  <c r="V425" i="4"/>
  <c r="P424" i="4"/>
  <c r="P425" i="4"/>
  <c r="V429" i="4"/>
  <c r="P429" i="4"/>
  <c r="P428" i="4"/>
  <c r="AU431" i="4"/>
  <c r="AU425" i="4"/>
  <c r="AR425" i="4" s="1"/>
  <c r="AU424" i="4"/>
  <c r="AR424" i="4" s="1"/>
  <c r="AN424" i="4" s="1"/>
  <c r="AU423" i="4"/>
  <c r="AP425" i="4"/>
  <c r="AP424" i="4"/>
  <c r="AU395" i="4"/>
  <c r="AU393" i="4"/>
  <c r="AU375" i="4"/>
  <c r="AU370" i="4"/>
  <c r="AU365" i="4"/>
  <c r="AU347" i="4"/>
  <c r="AU342" i="4"/>
  <c r="AU336" i="4"/>
  <c r="AU330" i="4"/>
  <c r="AU324" i="4"/>
  <c r="AU318" i="4"/>
  <c r="AU310" i="4"/>
  <c r="AU303" i="4"/>
  <c r="AU301" i="4"/>
  <c r="AU300" i="4"/>
  <c r="AU299" i="4"/>
  <c r="AU291" i="4"/>
  <c r="AU283" i="4"/>
  <c r="AU282" i="4"/>
  <c r="AU273" i="4"/>
  <c r="AU272" i="4"/>
  <c r="AU271" i="4"/>
  <c r="AU269" i="4"/>
  <c r="AU267" i="4"/>
  <c r="AU266" i="4"/>
  <c r="AU262" i="4"/>
  <c r="AU261" i="4"/>
  <c r="AU257" i="4"/>
  <c r="AU254" i="4"/>
  <c r="AU252" i="4"/>
  <c r="AU251" i="4"/>
  <c r="AU250" i="4"/>
  <c r="AU245" i="4"/>
  <c r="AU244" i="4"/>
  <c r="AU225" i="4"/>
  <c r="AU216" i="4"/>
  <c r="AU219" i="4"/>
  <c r="AU218" i="4"/>
  <c r="AU217" i="4"/>
  <c r="AU215" i="4"/>
  <c r="AU214" i="4"/>
  <c r="AU213" i="4"/>
  <c r="AU212" i="4"/>
  <c r="AN425" i="4" l="1"/>
  <c r="AU198" i="4" l="1"/>
  <c r="AU184" i="4"/>
  <c r="AU183" i="4"/>
  <c r="AU182" i="4"/>
  <c r="AU180" i="4"/>
  <c r="AU166" i="4"/>
  <c r="AU164" i="4"/>
  <c r="AU163" i="4"/>
  <c r="AU158" i="4"/>
  <c r="AU157" i="4"/>
  <c r="AU156" i="4"/>
  <c r="AU152" i="4"/>
  <c r="AU149" i="4"/>
  <c r="AU145" i="4"/>
  <c r="AU144" i="4"/>
  <c r="AU143" i="4"/>
  <c r="AU137" i="4"/>
  <c r="AU135" i="4"/>
  <c r="AU134" i="4"/>
  <c r="AU133" i="4"/>
  <c r="AU131" i="4"/>
  <c r="AU130" i="4"/>
  <c r="AU129" i="4"/>
  <c r="AU128" i="4"/>
  <c r="AU127" i="4"/>
  <c r="AU118" i="4"/>
  <c r="AU114" i="4"/>
  <c r="AU106" i="4"/>
  <c r="AU88" i="4"/>
  <c r="AU83" i="4"/>
  <c r="AU74" i="4"/>
  <c r="AU73" i="4"/>
  <c r="AU72" i="4"/>
  <c r="AU71" i="4"/>
  <c r="AU70" i="4"/>
  <c r="AU69" i="4"/>
  <c r="AU67" i="4"/>
  <c r="AU66" i="4"/>
  <c r="AU65" i="4"/>
  <c r="AU57" i="4"/>
  <c r="AU55" i="4"/>
  <c r="AU54" i="4"/>
  <c r="AU52" i="4"/>
  <c r="AU46" i="4"/>
  <c r="AU45" i="4"/>
  <c r="AU44" i="4"/>
  <c r="AU42" i="4"/>
  <c r="AU36" i="4"/>
  <c r="AU34" i="4"/>
  <c r="AU30" i="4"/>
  <c r="AU25" i="4"/>
  <c r="AU20" i="4"/>
  <c r="AU17" i="4"/>
  <c r="AU15" i="4"/>
  <c r="AU14" i="4"/>
  <c r="AU10" i="4"/>
  <c r="R25" i="6" l="1"/>
  <c r="A2386" i="1" l="1"/>
  <c r="AR2386" i="1"/>
  <c r="U338" i="6"/>
  <c r="R338" i="6"/>
  <c r="T338" i="6" s="1"/>
  <c r="P338" i="6" s="1"/>
  <c r="B338" i="6"/>
  <c r="B336" i="6"/>
  <c r="B10" i="6"/>
  <c r="AP62" i="3" l="1"/>
  <c r="AP60" i="3"/>
  <c r="AP99" i="3"/>
  <c r="AP115" i="3"/>
  <c r="AP117" i="3"/>
  <c r="AP64" i="3"/>
  <c r="AP83" i="3"/>
  <c r="AP74" i="3"/>
  <c r="AP71" i="3"/>
  <c r="AP79" i="3"/>
  <c r="AP77" i="3"/>
  <c r="AP123" i="3"/>
  <c r="AP66" i="3"/>
  <c r="AP111" i="3"/>
  <c r="AP81" i="3"/>
  <c r="AP69" i="3"/>
  <c r="AP109" i="3"/>
  <c r="AP91" i="3"/>
  <c r="AP119" i="3"/>
  <c r="AP105" i="3"/>
  <c r="AP107" i="3"/>
  <c r="AP125" i="3"/>
  <c r="AP121" i="3"/>
  <c r="AP85" i="3"/>
  <c r="AP87" i="3"/>
  <c r="AP89" i="3"/>
  <c r="AP113" i="3"/>
  <c r="AP101" i="3"/>
  <c r="AP103" i="3"/>
  <c r="U437" i="6" l="1"/>
  <c r="U436" i="6"/>
  <c r="U435" i="6"/>
  <c r="U434" i="6"/>
  <c r="U433" i="6"/>
  <c r="U432" i="6"/>
  <c r="U431" i="6"/>
  <c r="U430" i="6"/>
  <c r="U429" i="6"/>
  <c r="U428" i="6"/>
  <c r="U427" i="6"/>
  <c r="U426" i="6"/>
  <c r="U425" i="6"/>
  <c r="U424" i="6"/>
  <c r="U423" i="6"/>
  <c r="U422" i="6"/>
  <c r="U421" i="6"/>
  <c r="U420" i="6"/>
  <c r="U419" i="6"/>
  <c r="U418" i="6"/>
  <c r="U417" i="6"/>
  <c r="U416" i="6"/>
  <c r="U415" i="6"/>
  <c r="U414" i="6"/>
  <c r="U413" i="6"/>
  <c r="U412" i="6"/>
  <c r="U411" i="6"/>
  <c r="U410" i="6"/>
  <c r="U409" i="6"/>
  <c r="U408" i="6"/>
  <c r="U407" i="6"/>
  <c r="U406" i="6"/>
  <c r="U405" i="6"/>
  <c r="U404" i="6"/>
  <c r="U403" i="6"/>
  <c r="U402" i="6"/>
  <c r="U401" i="6"/>
  <c r="U400" i="6"/>
  <c r="U399" i="6"/>
  <c r="U398" i="6"/>
  <c r="U397" i="6"/>
  <c r="U396" i="6"/>
  <c r="U395" i="6"/>
  <c r="U394" i="6"/>
  <c r="U393" i="6"/>
  <c r="U392" i="6"/>
  <c r="U391" i="6"/>
  <c r="U390" i="6"/>
  <c r="U389" i="6"/>
  <c r="U388" i="6"/>
  <c r="U387" i="6"/>
  <c r="U386" i="6"/>
  <c r="U385" i="6"/>
  <c r="U384" i="6"/>
  <c r="U383" i="6"/>
  <c r="U382" i="6"/>
  <c r="U381" i="6"/>
  <c r="U380" i="6"/>
  <c r="U379" i="6"/>
  <c r="U378" i="6"/>
  <c r="U377" i="6"/>
  <c r="U376" i="6"/>
  <c r="U375" i="6"/>
  <c r="U374" i="6"/>
  <c r="U373" i="6"/>
  <c r="U372" i="6"/>
  <c r="U371" i="6"/>
  <c r="U370" i="6"/>
  <c r="U369" i="6"/>
  <c r="U368" i="6"/>
  <c r="U367" i="6"/>
  <c r="U366" i="6"/>
  <c r="U365" i="6"/>
  <c r="U364" i="6"/>
  <c r="U363" i="6"/>
  <c r="U361" i="6"/>
  <c r="U360" i="6"/>
  <c r="U359" i="6"/>
  <c r="U358" i="6"/>
  <c r="U357" i="6"/>
  <c r="U356" i="6"/>
  <c r="U355" i="6"/>
  <c r="U354" i="6"/>
  <c r="U353" i="6"/>
  <c r="U352" i="6"/>
  <c r="U351" i="6"/>
  <c r="U350" i="6"/>
  <c r="U349" i="6"/>
  <c r="U348" i="6"/>
  <c r="U347" i="6"/>
  <c r="U346" i="6"/>
  <c r="U345" i="6"/>
  <c r="U344" i="6"/>
  <c r="U343" i="6"/>
  <c r="U342" i="6"/>
  <c r="U341" i="6"/>
  <c r="U340" i="6"/>
  <c r="U339" i="6"/>
  <c r="U337" i="6"/>
  <c r="U336" i="6"/>
  <c r="U335" i="6"/>
  <c r="U334" i="6"/>
  <c r="U333" i="6"/>
  <c r="U332" i="6"/>
  <c r="U331" i="6"/>
  <c r="U330" i="6"/>
  <c r="U329" i="6"/>
  <c r="U328" i="6"/>
  <c r="U327" i="6"/>
  <c r="U326" i="6"/>
  <c r="U325" i="6"/>
  <c r="U324" i="6"/>
  <c r="U323" i="6"/>
  <c r="U322" i="6"/>
  <c r="U321" i="6"/>
  <c r="U320" i="6"/>
  <c r="U319" i="6"/>
  <c r="U318" i="6"/>
  <c r="U317" i="6"/>
  <c r="U316" i="6"/>
  <c r="U315" i="6"/>
  <c r="U314" i="6"/>
  <c r="U313" i="6"/>
  <c r="U312" i="6"/>
  <c r="U311" i="6"/>
  <c r="U310" i="6"/>
  <c r="U309" i="6"/>
  <c r="U308" i="6"/>
  <c r="U307" i="6"/>
  <c r="U306" i="6"/>
  <c r="U305" i="6"/>
  <c r="U304" i="6"/>
  <c r="U303" i="6"/>
  <c r="U302" i="6"/>
  <c r="U301" i="6"/>
  <c r="U300" i="6"/>
  <c r="U299" i="6"/>
  <c r="U298" i="6"/>
  <c r="U297" i="6"/>
  <c r="U296" i="6"/>
  <c r="U295" i="6"/>
  <c r="U294" i="6"/>
  <c r="U293" i="6"/>
  <c r="U292" i="6"/>
  <c r="U291" i="6"/>
  <c r="U290" i="6"/>
  <c r="U289" i="6"/>
  <c r="U288" i="6"/>
  <c r="U287" i="6"/>
  <c r="U286" i="6"/>
  <c r="U285" i="6"/>
  <c r="U284" i="6"/>
  <c r="U283" i="6"/>
  <c r="U282" i="6"/>
  <c r="U281" i="6"/>
  <c r="U280" i="6"/>
  <c r="U279" i="6"/>
  <c r="U278" i="6"/>
  <c r="U277" i="6"/>
  <c r="U276" i="6"/>
  <c r="U275" i="6"/>
  <c r="U274" i="6"/>
  <c r="U273" i="6"/>
  <c r="U272" i="6"/>
  <c r="U271" i="6"/>
  <c r="U270" i="6"/>
  <c r="U269" i="6"/>
  <c r="U268" i="6"/>
  <c r="U267" i="6"/>
  <c r="U266" i="6"/>
  <c r="U265" i="6"/>
  <c r="U264" i="6"/>
  <c r="U263" i="6"/>
  <c r="U262" i="6"/>
  <c r="U261" i="6"/>
  <c r="U260" i="6"/>
  <c r="U259" i="6"/>
  <c r="U258" i="6"/>
  <c r="U257" i="6"/>
  <c r="U256" i="6"/>
  <c r="U255" i="6"/>
  <c r="U254" i="6"/>
  <c r="U253" i="6"/>
  <c r="U252" i="6"/>
  <c r="U251" i="6"/>
  <c r="U250" i="6"/>
  <c r="U249" i="6"/>
  <c r="U248" i="6"/>
  <c r="U247" i="6"/>
  <c r="U246" i="6"/>
  <c r="U245" i="6"/>
  <c r="U244" i="6"/>
  <c r="U243" i="6"/>
  <c r="U242" i="6"/>
  <c r="U241" i="6"/>
  <c r="U240" i="6"/>
  <c r="U239" i="6"/>
  <c r="U238" i="6"/>
  <c r="U237" i="6"/>
  <c r="U236" i="6"/>
  <c r="U235" i="6"/>
  <c r="U234" i="6"/>
  <c r="U233" i="6"/>
  <c r="U232" i="6"/>
  <c r="U231" i="6"/>
  <c r="U230" i="6"/>
  <c r="U229" i="6"/>
  <c r="U228" i="6"/>
  <c r="U227" i="6"/>
  <c r="U226" i="6"/>
  <c r="U225" i="6"/>
  <c r="U224" i="6"/>
  <c r="U223" i="6"/>
  <c r="U222" i="6"/>
  <c r="U221" i="6"/>
  <c r="U220" i="6"/>
  <c r="U219" i="6"/>
  <c r="U218" i="6"/>
  <c r="U217" i="6"/>
  <c r="U216" i="6"/>
  <c r="U214" i="6"/>
  <c r="U213" i="6"/>
  <c r="U212" i="6"/>
  <c r="U211" i="6"/>
  <c r="U210" i="6"/>
  <c r="U209" i="6"/>
  <c r="U208" i="6"/>
  <c r="U207" i="6"/>
  <c r="U206" i="6"/>
  <c r="U205" i="6"/>
  <c r="U204" i="6"/>
  <c r="U203" i="6"/>
  <c r="U202" i="6"/>
  <c r="U201" i="6"/>
  <c r="U200" i="6"/>
  <c r="U199" i="6"/>
  <c r="U198" i="6"/>
  <c r="U197" i="6"/>
  <c r="U196" i="6"/>
  <c r="U195" i="6"/>
  <c r="U194" i="6"/>
  <c r="U193" i="6"/>
  <c r="U192" i="6"/>
  <c r="U191" i="6"/>
  <c r="U190" i="6"/>
  <c r="U189" i="6"/>
  <c r="U188" i="6"/>
  <c r="U187" i="6"/>
  <c r="U186" i="6"/>
  <c r="U185" i="6"/>
  <c r="U184" i="6"/>
  <c r="U183" i="6"/>
  <c r="U182" i="6"/>
  <c r="U181" i="6"/>
  <c r="U180" i="6"/>
  <c r="U179" i="6"/>
  <c r="U178" i="6"/>
  <c r="U177" i="6"/>
  <c r="U176" i="6"/>
  <c r="U175" i="6"/>
  <c r="U174" i="6"/>
  <c r="U173" i="6"/>
  <c r="U172" i="6"/>
  <c r="U171" i="6"/>
  <c r="U170" i="6"/>
  <c r="U169" i="6"/>
  <c r="U168" i="6"/>
  <c r="U167" i="6"/>
  <c r="U166" i="6"/>
  <c r="U165" i="6"/>
  <c r="U164" i="6"/>
  <c r="U163" i="6"/>
  <c r="U162" i="6"/>
  <c r="U161" i="6"/>
  <c r="U160" i="6"/>
  <c r="U159" i="6"/>
  <c r="U158" i="6"/>
  <c r="U157" i="6"/>
  <c r="U156" i="6"/>
  <c r="U155" i="6"/>
  <c r="U154" i="6"/>
  <c r="U153" i="6"/>
  <c r="U152" i="6"/>
  <c r="U151" i="6"/>
  <c r="U150" i="6"/>
  <c r="U149" i="6"/>
  <c r="U148" i="6"/>
  <c r="U147" i="6"/>
  <c r="U146" i="6"/>
  <c r="U145" i="6"/>
  <c r="U144" i="6"/>
  <c r="U143" i="6"/>
  <c r="U142" i="6"/>
  <c r="U141" i="6"/>
  <c r="U140" i="6"/>
  <c r="U139" i="6"/>
  <c r="U138" i="6"/>
  <c r="U137" i="6"/>
  <c r="U136" i="6"/>
  <c r="U135" i="6"/>
  <c r="U134" i="6"/>
  <c r="U133" i="6"/>
  <c r="U132" i="6"/>
  <c r="U131" i="6"/>
  <c r="U130" i="6"/>
  <c r="U129" i="6"/>
  <c r="U128" i="6"/>
  <c r="U127" i="6"/>
  <c r="U126" i="6"/>
  <c r="U125" i="6"/>
  <c r="U124" i="6"/>
  <c r="U123" i="6"/>
  <c r="U122" i="6"/>
  <c r="U121" i="6"/>
  <c r="U120" i="6"/>
  <c r="U119" i="6"/>
  <c r="U118" i="6"/>
  <c r="U117" i="6"/>
  <c r="U116" i="6"/>
  <c r="U115" i="6"/>
  <c r="U114" i="6"/>
  <c r="U113" i="6"/>
  <c r="U112" i="6"/>
  <c r="U111" i="6"/>
  <c r="U110" i="6"/>
  <c r="U109" i="6"/>
  <c r="U108" i="6"/>
  <c r="U107" i="6"/>
  <c r="U106" i="6"/>
  <c r="U105" i="6"/>
  <c r="U104" i="6"/>
  <c r="U103" i="6"/>
  <c r="U102" i="6"/>
  <c r="U101" i="6"/>
  <c r="U100" i="6"/>
  <c r="U99" i="6"/>
  <c r="U98" i="6"/>
  <c r="U97" i="6"/>
  <c r="U96" i="6"/>
  <c r="U95" i="6"/>
  <c r="U94" i="6"/>
  <c r="U93" i="6"/>
  <c r="U92" i="6"/>
  <c r="U91" i="6"/>
  <c r="U90" i="6"/>
  <c r="U89" i="6"/>
  <c r="U88" i="6"/>
  <c r="U87" i="6"/>
  <c r="U86" i="6"/>
  <c r="U85" i="6"/>
  <c r="U84" i="6"/>
  <c r="U83" i="6"/>
  <c r="U82" i="6"/>
  <c r="U81" i="6"/>
  <c r="U80" i="6"/>
  <c r="U79" i="6"/>
  <c r="U78" i="6"/>
  <c r="U77" i="6"/>
  <c r="U76" i="6"/>
  <c r="U75" i="6"/>
  <c r="U74" i="6"/>
  <c r="U73" i="6"/>
  <c r="U72" i="6"/>
  <c r="U71" i="6"/>
  <c r="U70" i="6"/>
  <c r="U69" i="6"/>
  <c r="U68" i="6"/>
  <c r="U67" i="6"/>
  <c r="U66" i="6"/>
  <c r="U65" i="6"/>
  <c r="U64" i="6"/>
  <c r="U63" i="6"/>
  <c r="U62" i="6"/>
  <c r="U61" i="6"/>
  <c r="U60" i="6"/>
  <c r="U59" i="6"/>
  <c r="U58" i="6"/>
  <c r="U57" i="6"/>
  <c r="U56" i="6"/>
  <c r="U55" i="6"/>
  <c r="U54" i="6"/>
  <c r="U53" i="6"/>
  <c r="U52" i="6"/>
  <c r="U51" i="6"/>
  <c r="U50" i="6"/>
  <c r="U49" i="6"/>
  <c r="U48" i="6"/>
  <c r="U47" i="6"/>
  <c r="U46" i="6"/>
  <c r="U45" i="6"/>
  <c r="U44" i="6"/>
  <c r="U43" i="6"/>
  <c r="U42" i="6"/>
  <c r="U41" i="6"/>
  <c r="U40" i="6"/>
  <c r="U39" i="6"/>
  <c r="U38" i="6"/>
  <c r="U37" i="6"/>
  <c r="U36" i="6"/>
  <c r="U35" i="6"/>
  <c r="U34" i="6"/>
  <c r="U33" i="6"/>
  <c r="U32" i="6"/>
  <c r="U31" i="6"/>
  <c r="U30" i="6"/>
  <c r="U29" i="6"/>
  <c r="U28" i="6"/>
  <c r="U27" i="6"/>
  <c r="U26" i="6"/>
  <c r="U25" i="6"/>
  <c r="U23" i="6"/>
  <c r="U22" i="6"/>
  <c r="U21" i="6"/>
  <c r="U20" i="6"/>
  <c r="U19" i="6"/>
  <c r="U18" i="6"/>
  <c r="U17" i="6"/>
  <c r="U16" i="6"/>
  <c r="U15" i="6"/>
  <c r="U14" i="6"/>
  <c r="U13" i="6"/>
  <c r="U12" i="6"/>
  <c r="U11" i="6"/>
  <c r="U9" i="6"/>
  <c r="U8" i="6"/>
  <c r="U7" i="6"/>
  <c r="U6" i="6"/>
  <c r="U5" i="6"/>
  <c r="U4" i="6"/>
  <c r="U3" i="6"/>
  <c r="R437" i="6"/>
  <c r="R436" i="6"/>
  <c r="R435" i="6"/>
  <c r="R434" i="6"/>
  <c r="R433" i="6"/>
  <c r="R432" i="6"/>
  <c r="R431" i="6"/>
  <c r="R430" i="6"/>
  <c r="R429" i="6"/>
  <c r="R428" i="6"/>
  <c r="R427" i="6"/>
  <c r="R426" i="6"/>
  <c r="R425" i="6"/>
  <c r="R424" i="6"/>
  <c r="R423" i="6"/>
  <c r="R422" i="6"/>
  <c r="R421" i="6"/>
  <c r="R420" i="6"/>
  <c r="R419" i="6"/>
  <c r="R418" i="6"/>
  <c r="R417" i="6"/>
  <c r="R416" i="6"/>
  <c r="R415" i="6"/>
  <c r="R414" i="6"/>
  <c r="R413" i="6"/>
  <c r="R412" i="6"/>
  <c r="R411" i="6"/>
  <c r="R410" i="6"/>
  <c r="R409" i="6"/>
  <c r="R408" i="6"/>
  <c r="R407" i="6"/>
  <c r="R406" i="6"/>
  <c r="R405" i="6"/>
  <c r="R404" i="6"/>
  <c r="R403" i="6"/>
  <c r="R402" i="6"/>
  <c r="R401" i="6"/>
  <c r="R400" i="6"/>
  <c r="R399" i="6"/>
  <c r="R398" i="6"/>
  <c r="R397" i="6"/>
  <c r="R396" i="6"/>
  <c r="R395" i="6"/>
  <c r="R394" i="6"/>
  <c r="R393" i="6"/>
  <c r="R392" i="6"/>
  <c r="R391" i="6"/>
  <c r="R390" i="6"/>
  <c r="R389" i="6"/>
  <c r="R388" i="6"/>
  <c r="R387" i="6"/>
  <c r="R386" i="6"/>
  <c r="R385" i="6"/>
  <c r="R384" i="6"/>
  <c r="R383" i="6"/>
  <c r="R382" i="6"/>
  <c r="R381" i="6"/>
  <c r="R380" i="6"/>
  <c r="R379" i="6"/>
  <c r="R378" i="6"/>
  <c r="R377" i="6"/>
  <c r="R376" i="6"/>
  <c r="R375" i="6"/>
  <c r="R374" i="6"/>
  <c r="R373" i="6"/>
  <c r="R372" i="6"/>
  <c r="R371" i="6"/>
  <c r="R370" i="6"/>
  <c r="R369" i="6"/>
  <c r="R368" i="6"/>
  <c r="R367" i="6"/>
  <c r="R366" i="6"/>
  <c r="R365" i="6"/>
  <c r="R364" i="6"/>
  <c r="R363" i="6"/>
  <c r="R361" i="6"/>
  <c r="R360" i="6"/>
  <c r="R359" i="6"/>
  <c r="R358" i="6"/>
  <c r="R357" i="6"/>
  <c r="R356" i="6"/>
  <c r="R355" i="6"/>
  <c r="R354" i="6"/>
  <c r="R353" i="6"/>
  <c r="R352" i="6"/>
  <c r="R351" i="6"/>
  <c r="R350" i="6"/>
  <c r="R349" i="6"/>
  <c r="R348" i="6"/>
  <c r="R347" i="6"/>
  <c r="R346" i="6"/>
  <c r="R345" i="6"/>
  <c r="R344" i="6"/>
  <c r="R343" i="6"/>
  <c r="R342" i="6"/>
  <c r="R341" i="6"/>
  <c r="R340" i="6"/>
  <c r="R339" i="6"/>
  <c r="R337" i="6"/>
  <c r="R336" i="6"/>
  <c r="R335" i="6"/>
  <c r="R334" i="6"/>
  <c r="R333" i="6"/>
  <c r="R332" i="6"/>
  <c r="R331" i="6"/>
  <c r="R330" i="6"/>
  <c r="R329" i="6"/>
  <c r="R328" i="6"/>
  <c r="R327" i="6"/>
  <c r="R326" i="6"/>
  <c r="R325" i="6"/>
  <c r="R324" i="6"/>
  <c r="R323" i="6"/>
  <c r="R322" i="6"/>
  <c r="R321" i="6"/>
  <c r="R320" i="6"/>
  <c r="R319" i="6"/>
  <c r="R318" i="6"/>
  <c r="R317" i="6"/>
  <c r="R316" i="6"/>
  <c r="R315" i="6"/>
  <c r="R314" i="6"/>
  <c r="R313" i="6"/>
  <c r="R312" i="6"/>
  <c r="R311" i="6"/>
  <c r="R310" i="6"/>
  <c r="R309" i="6"/>
  <c r="R308" i="6"/>
  <c r="R307" i="6"/>
  <c r="R306" i="6"/>
  <c r="R305" i="6"/>
  <c r="R304" i="6"/>
  <c r="R303" i="6"/>
  <c r="R302" i="6"/>
  <c r="R301" i="6"/>
  <c r="R300" i="6"/>
  <c r="R299" i="6"/>
  <c r="R298" i="6"/>
  <c r="R297" i="6"/>
  <c r="R296" i="6"/>
  <c r="R295" i="6"/>
  <c r="R294" i="6"/>
  <c r="R293" i="6"/>
  <c r="R292" i="6"/>
  <c r="R291" i="6"/>
  <c r="R290" i="6"/>
  <c r="R289" i="6"/>
  <c r="R288" i="6"/>
  <c r="R287" i="6"/>
  <c r="R286" i="6"/>
  <c r="R285" i="6"/>
  <c r="R284" i="6"/>
  <c r="R283" i="6"/>
  <c r="R282" i="6"/>
  <c r="R281" i="6"/>
  <c r="R280" i="6"/>
  <c r="R279" i="6"/>
  <c r="R278" i="6"/>
  <c r="R277" i="6"/>
  <c r="R276" i="6"/>
  <c r="R275" i="6"/>
  <c r="R274" i="6"/>
  <c r="R273" i="6"/>
  <c r="R272" i="6"/>
  <c r="R271" i="6"/>
  <c r="R270" i="6"/>
  <c r="R269" i="6"/>
  <c r="R268" i="6"/>
  <c r="R267" i="6"/>
  <c r="R266" i="6"/>
  <c r="R265" i="6"/>
  <c r="R264" i="6"/>
  <c r="R263" i="6"/>
  <c r="R262" i="6"/>
  <c r="R261" i="6"/>
  <c r="R260" i="6"/>
  <c r="R259" i="6"/>
  <c r="R258" i="6"/>
  <c r="R257" i="6"/>
  <c r="R256" i="6"/>
  <c r="R255" i="6"/>
  <c r="R254" i="6"/>
  <c r="R253" i="6"/>
  <c r="R252" i="6"/>
  <c r="R251" i="6"/>
  <c r="R250" i="6"/>
  <c r="R249" i="6"/>
  <c r="R248" i="6"/>
  <c r="R247" i="6"/>
  <c r="R246" i="6"/>
  <c r="R245" i="6"/>
  <c r="R244" i="6"/>
  <c r="R243" i="6"/>
  <c r="R242" i="6"/>
  <c r="R241" i="6"/>
  <c r="R240" i="6"/>
  <c r="R239" i="6"/>
  <c r="R238" i="6"/>
  <c r="R237" i="6"/>
  <c r="R236" i="6"/>
  <c r="R235" i="6"/>
  <c r="R234" i="6"/>
  <c r="R233" i="6"/>
  <c r="R232" i="6"/>
  <c r="R231" i="6"/>
  <c r="R230" i="6"/>
  <c r="R229" i="6"/>
  <c r="R228" i="6"/>
  <c r="R227" i="6"/>
  <c r="R226" i="6"/>
  <c r="R225" i="6"/>
  <c r="R224" i="6"/>
  <c r="R223" i="6"/>
  <c r="R222" i="6"/>
  <c r="R221" i="6"/>
  <c r="R220" i="6"/>
  <c r="R219" i="6"/>
  <c r="R218" i="6"/>
  <c r="R217" i="6"/>
  <c r="R216" i="6"/>
  <c r="R214" i="6"/>
  <c r="R213" i="6"/>
  <c r="R212" i="6"/>
  <c r="R211" i="6"/>
  <c r="R210" i="6"/>
  <c r="R209" i="6"/>
  <c r="R208" i="6"/>
  <c r="R207" i="6"/>
  <c r="R206" i="6"/>
  <c r="R205" i="6"/>
  <c r="R204" i="6"/>
  <c r="R203" i="6"/>
  <c r="R202" i="6"/>
  <c r="R201" i="6"/>
  <c r="R200" i="6"/>
  <c r="R199" i="6"/>
  <c r="R198" i="6"/>
  <c r="R197" i="6"/>
  <c r="R196" i="6"/>
  <c r="R195" i="6"/>
  <c r="R194" i="6"/>
  <c r="R193" i="6"/>
  <c r="R192" i="6"/>
  <c r="R191" i="6"/>
  <c r="R190" i="6"/>
  <c r="R189" i="6"/>
  <c r="R188" i="6"/>
  <c r="R187" i="6"/>
  <c r="R186" i="6"/>
  <c r="R185" i="6"/>
  <c r="R184" i="6"/>
  <c r="R183" i="6"/>
  <c r="R182" i="6"/>
  <c r="R181" i="6"/>
  <c r="R180" i="6"/>
  <c r="R179" i="6"/>
  <c r="R178" i="6"/>
  <c r="R177" i="6"/>
  <c r="R176" i="6"/>
  <c r="R175" i="6"/>
  <c r="R174" i="6"/>
  <c r="R173" i="6"/>
  <c r="R172" i="6"/>
  <c r="R171" i="6"/>
  <c r="R170" i="6"/>
  <c r="R169" i="6"/>
  <c r="R168" i="6"/>
  <c r="R167" i="6"/>
  <c r="R166" i="6"/>
  <c r="R165" i="6"/>
  <c r="R164" i="6"/>
  <c r="R163" i="6"/>
  <c r="R162" i="6"/>
  <c r="R161" i="6"/>
  <c r="R160" i="6"/>
  <c r="R159" i="6"/>
  <c r="R158" i="6"/>
  <c r="R157" i="6"/>
  <c r="R156" i="6"/>
  <c r="R155" i="6"/>
  <c r="R154" i="6"/>
  <c r="R153" i="6"/>
  <c r="R152" i="6"/>
  <c r="R151" i="6"/>
  <c r="R150" i="6"/>
  <c r="R149" i="6"/>
  <c r="R148" i="6"/>
  <c r="R147" i="6"/>
  <c r="R146" i="6"/>
  <c r="R145" i="6"/>
  <c r="R144" i="6"/>
  <c r="R143" i="6"/>
  <c r="R142" i="6"/>
  <c r="R141" i="6"/>
  <c r="R140" i="6"/>
  <c r="R139" i="6"/>
  <c r="R138" i="6"/>
  <c r="R137" i="6"/>
  <c r="R136" i="6"/>
  <c r="R135" i="6"/>
  <c r="R134" i="6"/>
  <c r="R133" i="6"/>
  <c r="R132" i="6"/>
  <c r="R131" i="6"/>
  <c r="R130" i="6"/>
  <c r="R129" i="6"/>
  <c r="R128" i="6"/>
  <c r="R127" i="6"/>
  <c r="R126" i="6"/>
  <c r="R125" i="6"/>
  <c r="R124" i="6"/>
  <c r="R123" i="6"/>
  <c r="R122" i="6"/>
  <c r="R121" i="6"/>
  <c r="R120" i="6"/>
  <c r="R119" i="6"/>
  <c r="R118" i="6"/>
  <c r="R117" i="6"/>
  <c r="R116" i="6"/>
  <c r="R115" i="6"/>
  <c r="R114" i="6"/>
  <c r="R113" i="6"/>
  <c r="R112" i="6"/>
  <c r="R111" i="6"/>
  <c r="R110" i="6"/>
  <c r="R109" i="6"/>
  <c r="R108" i="6"/>
  <c r="R107"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3" i="6"/>
  <c r="R22" i="6"/>
  <c r="R21" i="6"/>
  <c r="R20" i="6"/>
  <c r="R19" i="6"/>
  <c r="R18" i="6"/>
  <c r="R17" i="6"/>
  <c r="R16" i="6"/>
  <c r="R15" i="6"/>
  <c r="R14" i="6"/>
  <c r="R13" i="6"/>
  <c r="R12" i="6"/>
  <c r="R11" i="6"/>
  <c r="R9" i="6"/>
  <c r="R8" i="6"/>
  <c r="R7" i="6"/>
  <c r="R6" i="6"/>
  <c r="R5" i="6"/>
  <c r="R4" i="6"/>
  <c r="R3" i="6"/>
  <c r="A2376" i="1" l="1"/>
  <c r="B215" i="6" l="1"/>
  <c r="T3" i="6" l="1"/>
  <c r="P3" i="6" s="1"/>
  <c r="T336" i="6"/>
  <c r="P336" i="6" s="1"/>
  <c r="B24" i="6"/>
  <c r="B362" i="6"/>
  <c r="A544" i="1" l="1"/>
  <c r="T60" i="6"/>
  <c r="P60" i="6" s="1"/>
  <c r="B60" i="6"/>
  <c r="T395" i="6" l="1"/>
  <c r="P395" i="6" s="1"/>
  <c r="B395" i="6"/>
  <c r="A2770" i="1"/>
  <c r="T392" i="6"/>
  <c r="P392" i="6" s="1"/>
  <c r="B392" i="6"/>
  <c r="T391" i="6"/>
  <c r="P391" i="6" s="1"/>
  <c r="B391" i="6"/>
  <c r="T390" i="6"/>
  <c r="P390" i="6" s="1"/>
  <c r="B390" i="6"/>
  <c r="T389" i="6"/>
  <c r="P389" i="6" s="1"/>
  <c r="B389" i="6"/>
  <c r="T388" i="6"/>
  <c r="P388" i="6" s="1"/>
  <c r="B388" i="6"/>
  <c r="T387" i="6"/>
  <c r="P387" i="6" s="1"/>
  <c r="B387" i="6"/>
  <c r="T360" i="6"/>
  <c r="P360" i="6" s="1"/>
  <c r="B360" i="6"/>
  <c r="B349" i="6"/>
  <c r="B348" i="6"/>
  <c r="B347" i="6"/>
  <c r="T333" i="6"/>
  <c r="P333" i="6" s="1"/>
  <c r="B333" i="6"/>
  <c r="B415" i="6"/>
  <c r="T240" i="6" l="1"/>
  <c r="P240" i="6" s="1"/>
  <c r="B240" i="6"/>
  <c r="B437" i="6" l="1"/>
  <c r="B436" i="6"/>
  <c r="B435" i="6"/>
  <c r="B434" i="6"/>
  <c r="B433" i="6"/>
  <c r="B432" i="6"/>
  <c r="B431" i="6"/>
  <c r="B430" i="6"/>
  <c r="B429" i="6"/>
  <c r="B428" i="6"/>
  <c r="B427" i="6"/>
  <c r="B426" i="6"/>
  <c r="B425" i="6"/>
  <c r="B424" i="6"/>
  <c r="B423" i="6"/>
  <c r="B422" i="6"/>
  <c r="B421" i="6"/>
  <c r="B420" i="6"/>
  <c r="B419" i="6"/>
  <c r="B418" i="6"/>
  <c r="B417" i="6"/>
  <c r="B416" i="6"/>
  <c r="B414" i="6"/>
  <c r="B413" i="6"/>
  <c r="B412" i="6"/>
  <c r="B411" i="6"/>
  <c r="B410" i="6"/>
  <c r="B409" i="6"/>
  <c r="B408" i="6"/>
  <c r="B407" i="6"/>
  <c r="B406" i="6"/>
  <c r="B405" i="6"/>
  <c r="B404" i="6"/>
  <c r="B403" i="6"/>
  <c r="B402" i="6"/>
  <c r="B401" i="6"/>
  <c r="B400" i="6"/>
  <c r="B399" i="6"/>
  <c r="B398" i="6"/>
  <c r="B397" i="6"/>
  <c r="B396" i="6"/>
  <c r="B394" i="6"/>
  <c r="B393" i="6"/>
  <c r="B386" i="6"/>
  <c r="B385" i="6"/>
  <c r="B384" i="6"/>
  <c r="B383" i="6"/>
  <c r="B382" i="6"/>
  <c r="B381" i="6"/>
  <c r="B380" i="6"/>
  <c r="B379" i="6"/>
  <c r="B378" i="6"/>
  <c r="B377" i="6"/>
  <c r="B376" i="6"/>
  <c r="B375" i="6"/>
  <c r="B374" i="6"/>
  <c r="B373" i="6"/>
  <c r="B372" i="6"/>
  <c r="B371" i="6"/>
  <c r="B370" i="6"/>
  <c r="B369" i="6"/>
  <c r="B368" i="6"/>
  <c r="B367" i="6"/>
  <c r="B366" i="6"/>
  <c r="B365" i="6"/>
  <c r="B364" i="6"/>
  <c r="B363" i="6"/>
  <c r="B361" i="6"/>
  <c r="B359" i="6"/>
  <c r="B358" i="6"/>
  <c r="B357" i="6"/>
  <c r="B356" i="6"/>
  <c r="B355" i="6"/>
  <c r="B354" i="6"/>
  <c r="B353" i="6"/>
  <c r="B352" i="6"/>
  <c r="B351" i="6"/>
  <c r="B350" i="6"/>
  <c r="B346" i="6"/>
  <c r="B345" i="6"/>
  <c r="B344" i="6"/>
  <c r="B343" i="6"/>
  <c r="B342" i="6"/>
  <c r="B341" i="6"/>
  <c r="B340" i="6"/>
  <c r="B339" i="6"/>
  <c r="B337" i="6"/>
  <c r="B335" i="6"/>
  <c r="B334"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39" i="6"/>
  <c r="B238" i="6"/>
  <c r="B237" i="6"/>
  <c r="B236" i="6"/>
  <c r="B235" i="6"/>
  <c r="B234" i="6"/>
  <c r="B233" i="6"/>
  <c r="B232" i="6"/>
  <c r="B231" i="6"/>
  <c r="B230" i="6"/>
  <c r="B229" i="6"/>
  <c r="B228" i="6"/>
  <c r="B227" i="6"/>
  <c r="B226" i="6"/>
  <c r="B225" i="6"/>
  <c r="B224" i="6"/>
  <c r="B223" i="6"/>
  <c r="B222" i="6"/>
  <c r="B221" i="6"/>
  <c r="B220" i="6"/>
  <c r="B219" i="6"/>
  <c r="B218" i="6"/>
  <c r="B217" i="6"/>
  <c r="B216"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3" i="6"/>
  <c r="B22" i="6"/>
  <c r="B21" i="6"/>
  <c r="B20" i="6"/>
  <c r="B19" i="6"/>
  <c r="B18" i="6"/>
  <c r="B17" i="6"/>
  <c r="B16" i="6"/>
  <c r="B15" i="6"/>
  <c r="B14" i="6"/>
  <c r="B13" i="6"/>
  <c r="B12" i="6"/>
  <c r="B11" i="6"/>
  <c r="B9" i="6"/>
  <c r="B8" i="6"/>
  <c r="B7" i="6"/>
  <c r="B6" i="6"/>
  <c r="B5" i="6"/>
  <c r="B4" i="6"/>
  <c r="B3" i="6"/>
  <c r="A2841" i="1" l="1"/>
  <c r="A2785" i="1"/>
  <c r="A2756" i="1"/>
  <c r="A2740" i="1"/>
  <c r="A2737" i="1"/>
  <c r="A2734" i="1"/>
  <c r="A2535" i="1"/>
  <c r="A2445" i="1"/>
  <c r="A2433" i="1"/>
  <c r="A2431" i="1"/>
  <c r="A2355" i="1"/>
  <c r="A1646" i="1"/>
  <c r="A2798" i="1" l="1"/>
  <c r="AR1431" i="1" l="1"/>
  <c r="AP261" i="4" l="1"/>
  <c r="AP175" i="10"/>
  <c r="I377" i="10" l="1"/>
  <c r="I376" i="10"/>
  <c r="I375" i="10"/>
  <c r="I374" i="10"/>
  <c r="I373" i="10"/>
  <c r="I372" i="10"/>
  <c r="I371" i="10"/>
  <c r="I370" i="10"/>
  <c r="I369" i="10"/>
  <c r="AU366" i="10"/>
  <c r="AR366" i="10" s="1"/>
  <c r="E366" i="10" s="1"/>
  <c r="AP366" i="10"/>
  <c r="AU365" i="10"/>
  <c r="AR365" i="10" s="1"/>
  <c r="E365" i="10" s="1"/>
  <c r="AP365" i="10"/>
  <c r="AU364" i="10"/>
  <c r="AR364" i="10" s="1"/>
  <c r="E364" i="10" s="1"/>
  <c r="AP364" i="10"/>
  <c r="E363" i="10"/>
  <c r="AU362" i="10"/>
  <c r="AR362" i="10" s="1"/>
  <c r="E362" i="10" s="1"/>
  <c r="AP362" i="10"/>
  <c r="I358" i="10"/>
  <c r="I357" i="10"/>
  <c r="I356" i="10"/>
  <c r="I354" i="10"/>
  <c r="I353" i="10"/>
  <c r="I352" i="10"/>
  <c r="I351" i="10"/>
  <c r="AU325" i="10"/>
  <c r="AR325" i="10" s="1"/>
  <c r="AP325" i="10"/>
  <c r="AU321" i="10"/>
  <c r="AR321" i="10" s="1"/>
  <c r="E321" i="10" s="1"/>
  <c r="AP321" i="10"/>
  <c r="AU320" i="10"/>
  <c r="AR320" i="10" s="1"/>
  <c r="E320" i="10" s="1"/>
  <c r="AP320" i="10"/>
  <c r="I315" i="10"/>
  <c r="I313" i="10"/>
  <c r="E310" i="10"/>
  <c r="E309" i="10"/>
  <c r="AU299" i="10"/>
  <c r="AR299" i="10" s="1"/>
  <c r="E299" i="10" s="1"/>
  <c r="AP299" i="10"/>
  <c r="E298" i="10"/>
  <c r="AU297" i="10"/>
  <c r="AR297" i="10" s="1"/>
  <c r="E297" i="10" s="1"/>
  <c r="AP297" i="10"/>
  <c r="AU293" i="10"/>
  <c r="AR293" i="10" s="1"/>
  <c r="AP293" i="10"/>
  <c r="AU292" i="10"/>
  <c r="AR292" i="10" s="1"/>
  <c r="E292" i="10" s="1"/>
  <c r="AP292" i="10"/>
  <c r="AU291" i="10"/>
  <c r="AR291" i="10" s="1"/>
  <c r="AP291" i="10"/>
  <c r="AU290" i="10"/>
  <c r="AR290" i="10" s="1"/>
  <c r="E290" i="10" s="1"/>
  <c r="AP290" i="10"/>
  <c r="AU289" i="10"/>
  <c r="AR289" i="10" s="1"/>
  <c r="AP289" i="10"/>
  <c r="AU288" i="10"/>
  <c r="AR288" i="10" s="1"/>
  <c r="E288" i="10" s="1"/>
  <c r="AP288" i="10"/>
  <c r="E287" i="10"/>
  <c r="AU286" i="10"/>
  <c r="AR286" i="10" s="1"/>
  <c r="E286" i="10" s="1"/>
  <c r="AP286" i="10"/>
  <c r="AU285" i="10"/>
  <c r="AR285" i="10" s="1"/>
  <c r="E285" i="10" s="1"/>
  <c r="AP285" i="10"/>
  <c r="AU284" i="10"/>
  <c r="AR284" i="10" s="1"/>
  <c r="E284" i="10" s="1"/>
  <c r="AP284" i="10"/>
  <c r="E280" i="10"/>
  <c r="E279" i="10"/>
  <c r="E278" i="10"/>
  <c r="E276" i="10"/>
  <c r="E274" i="10"/>
  <c r="E273" i="10"/>
  <c r="E272" i="10"/>
  <c r="E271" i="10"/>
  <c r="E270" i="10"/>
  <c r="E269" i="10"/>
  <c r="E268" i="10"/>
  <c r="E267" i="10"/>
  <c r="AU266" i="10"/>
  <c r="AR266" i="10" s="1"/>
  <c r="E266" i="10" s="1"/>
  <c r="AP266" i="10"/>
  <c r="E258" i="10"/>
  <c r="E257" i="10"/>
  <c r="E256" i="10"/>
  <c r="E255" i="10"/>
  <c r="E254" i="10"/>
  <c r="AU253" i="10"/>
  <c r="AR253" i="10" s="1"/>
  <c r="E253" i="10" s="1"/>
  <c r="AP253" i="10"/>
  <c r="E252" i="10"/>
  <c r="AU251" i="10"/>
  <c r="AR251" i="10" s="1"/>
  <c r="E251" i="10" s="1"/>
  <c r="AP251" i="10"/>
  <c r="AU250" i="10"/>
  <c r="AR250" i="10" s="1"/>
  <c r="E250" i="10" s="1"/>
  <c r="AP250" i="10"/>
  <c r="AR249" i="10"/>
  <c r="AP249" i="10"/>
  <c r="E249" i="10"/>
  <c r="AU248" i="10"/>
  <c r="AR248" i="10" s="1"/>
  <c r="E248" i="10" s="1"/>
  <c r="AP248" i="10"/>
  <c r="E244" i="10"/>
  <c r="I243" i="10"/>
  <c r="E243" i="10"/>
  <c r="E241" i="10"/>
  <c r="I240" i="10"/>
  <c r="E240" i="10"/>
  <c r="I239" i="10"/>
  <c r="E239" i="10"/>
  <c r="I237" i="10"/>
  <c r="E237" i="10"/>
  <c r="I236" i="10"/>
  <c r="E236" i="10"/>
  <c r="I235" i="10"/>
  <c r="E235" i="10"/>
  <c r="I234" i="10"/>
  <c r="E234" i="10"/>
  <c r="I233" i="10"/>
  <c r="E233" i="10"/>
  <c r="I232" i="10"/>
  <c r="E232" i="10"/>
  <c r="I231" i="10"/>
  <c r="E231" i="10"/>
  <c r="AU230" i="10"/>
  <c r="AR230" i="10" s="1"/>
  <c r="AP230" i="10"/>
  <c r="E226" i="10"/>
  <c r="AU225" i="10"/>
  <c r="AR225" i="10" s="1"/>
  <c r="E225" i="10" s="1"/>
  <c r="AP225" i="10"/>
  <c r="E199" i="10"/>
  <c r="E198" i="10"/>
  <c r="AU197" i="10"/>
  <c r="AR197" i="10" s="1"/>
  <c r="AP197" i="10"/>
  <c r="AU196" i="10"/>
  <c r="AR196" i="10" s="1"/>
  <c r="E196" i="10" s="1"/>
  <c r="AP196" i="10"/>
  <c r="E189" i="10"/>
  <c r="E188" i="10"/>
  <c r="AU187" i="10"/>
  <c r="AR187" i="10" s="1"/>
  <c r="AP187" i="10"/>
  <c r="AU186" i="10"/>
  <c r="AR186" i="10" s="1"/>
  <c r="E186" i="10" s="1"/>
  <c r="AP186" i="10"/>
  <c r="AU185" i="10"/>
  <c r="AR185" i="10" s="1"/>
  <c r="AP185" i="10"/>
  <c r="E184" i="10"/>
  <c r="AU183" i="10"/>
  <c r="AR183" i="10" s="1"/>
  <c r="E183" i="10" s="1"/>
  <c r="AP183" i="10"/>
  <c r="E182" i="10"/>
  <c r="AU181" i="10"/>
  <c r="AR181" i="10" s="1"/>
  <c r="AP181" i="10"/>
  <c r="AU180" i="10"/>
  <c r="AR180" i="10" s="1"/>
  <c r="E180" i="10" s="1"/>
  <c r="AP180" i="10"/>
  <c r="E179" i="10"/>
  <c r="E178" i="10"/>
  <c r="P177" i="10"/>
  <c r="E177" i="10"/>
  <c r="AU176" i="10"/>
  <c r="AR176" i="10" s="1"/>
  <c r="AP176" i="10"/>
  <c r="AU175" i="10"/>
  <c r="AR175" i="10" s="1"/>
  <c r="E175" i="10" s="1"/>
  <c r="E174" i="10"/>
  <c r="E173" i="10"/>
  <c r="E172" i="10"/>
  <c r="AU171" i="10"/>
  <c r="AR171" i="10" s="1"/>
  <c r="AP171" i="10"/>
  <c r="AU170" i="10"/>
  <c r="AR170" i="10" s="1"/>
  <c r="E170" i="10" s="1"/>
  <c r="AP170" i="10"/>
  <c r="E169" i="10"/>
  <c r="E168" i="10"/>
  <c r="E167" i="10"/>
  <c r="E166" i="10"/>
  <c r="E165" i="10"/>
  <c r="E164" i="10"/>
  <c r="E163" i="10"/>
  <c r="E162" i="10"/>
  <c r="E161" i="10"/>
  <c r="E160" i="10"/>
  <c r="E159" i="10"/>
  <c r="Q158" i="10"/>
  <c r="E158" i="10"/>
  <c r="Q157" i="10"/>
  <c r="E157" i="10"/>
  <c r="Q156" i="10"/>
  <c r="E156" i="10"/>
  <c r="Q155" i="10"/>
  <c r="E155" i="10"/>
  <c r="P154" i="10"/>
  <c r="M154" i="10"/>
  <c r="E154" i="10"/>
  <c r="W153" i="10"/>
  <c r="S153" i="10"/>
  <c r="Q153" i="10"/>
  <c r="O153" i="10"/>
  <c r="M153" i="10"/>
  <c r="E153" i="10"/>
  <c r="Q152" i="10"/>
  <c r="E152" i="10"/>
  <c r="AU151" i="10"/>
  <c r="AR151" i="10" s="1"/>
  <c r="AP151" i="10"/>
  <c r="AU125" i="10"/>
  <c r="AR125" i="10" s="1"/>
  <c r="E125" i="10" s="1"/>
  <c r="AP125" i="10"/>
  <c r="E123" i="10"/>
  <c r="I121" i="10"/>
  <c r="I120" i="10"/>
  <c r="I119" i="10"/>
  <c r="I118" i="10"/>
  <c r="I117" i="10"/>
  <c r="I116" i="10"/>
  <c r="I115" i="10"/>
  <c r="AU112" i="10"/>
  <c r="AR112" i="10" s="1"/>
  <c r="AP112" i="10"/>
  <c r="E111" i="10"/>
  <c r="AU110" i="10"/>
  <c r="AR110" i="10" s="1"/>
  <c r="E110" i="10" s="1"/>
  <c r="AP110" i="10"/>
  <c r="AU109" i="10"/>
  <c r="AR109" i="10" s="1"/>
  <c r="E109" i="10" s="1"/>
  <c r="AP109" i="10"/>
  <c r="AU88" i="10"/>
  <c r="AR88" i="10" s="1"/>
  <c r="E88" i="10" s="1"/>
  <c r="AP88" i="10"/>
  <c r="AU87" i="10"/>
  <c r="AR87" i="10" s="1"/>
  <c r="AP87" i="10"/>
  <c r="AU86" i="10"/>
  <c r="AR86" i="10" s="1"/>
  <c r="E86" i="10" s="1"/>
  <c r="AP86" i="10"/>
  <c r="E82" i="10"/>
  <c r="AU81" i="10"/>
  <c r="AR81" i="10" s="1"/>
  <c r="E81" i="10" s="1"/>
  <c r="AP81" i="10"/>
  <c r="E80" i="10"/>
  <c r="E79" i="10"/>
  <c r="AN362" i="10" l="1"/>
  <c r="AN365" i="10"/>
  <c r="AN364" i="10"/>
  <c r="AN366" i="10"/>
  <c r="E325" i="10"/>
  <c r="AN325" i="10"/>
  <c r="AN321" i="10"/>
  <c r="AN320" i="10"/>
  <c r="AN299" i="10"/>
  <c r="AN297" i="10"/>
  <c r="E289" i="10"/>
  <c r="AN289" i="10"/>
  <c r="E291" i="10"/>
  <c r="AN291" i="10"/>
  <c r="E293" i="10"/>
  <c r="AN293" i="10"/>
  <c r="AN288" i="10"/>
  <c r="AN290" i="10"/>
  <c r="AN292" i="10"/>
  <c r="AN285" i="10"/>
  <c r="AN284" i="10"/>
  <c r="AN286" i="10"/>
  <c r="AN251" i="10"/>
  <c r="AN249" i="10"/>
  <c r="AN250" i="10"/>
  <c r="AN266" i="10"/>
  <c r="AN248" i="10"/>
  <c r="AN253" i="10"/>
  <c r="E230" i="10"/>
  <c r="AN230" i="10"/>
  <c r="E176" i="10"/>
  <c r="AN176" i="10"/>
  <c r="E181" i="10"/>
  <c r="AN181" i="10"/>
  <c r="AN175" i="10"/>
  <c r="AN180" i="10"/>
  <c r="AN225" i="10"/>
  <c r="E185" i="10"/>
  <c r="AN185" i="10"/>
  <c r="E187" i="10"/>
  <c r="AN187" i="10"/>
  <c r="E197" i="10"/>
  <c r="AN197" i="10"/>
  <c r="AN186" i="10"/>
  <c r="AN196" i="10"/>
  <c r="AN183" i="10"/>
  <c r="AN87" i="10"/>
  <c r="E151" i="10"/>
  <c r="AN151" i="10"/>
  <c r="E171" i="10"/>
  <c r="AN171" i="10"/>
  <c r="AN170" i="10"/>
  <c r="AN125" i="10"/>
  <c r="E112" i="10"/>
  <c r="AN112" i="10"/>
  <c r="AN110" i="10"/>
  <c r="AN109" i="10"/>
  <c r="AN88" i="10"/>
  <c r="AN86" i="10"/>
  <c r="E87" i="10"/>
  <c r="AN81" i="10"/>
  <c r="E64" i="10"/>
  <c r="E63" i="10"/>
  <c r="E62" i="10"/>
  <c r="E61" i="10"/>
  <c r="E60" i="10"/>
  <c r="E59" i="10"/>
  <c r="E58" i="10"/>
  <c r="E57" i="10"/>
  <c r="E56" i="10"/>
  <c r="AU55" i="10"/>
  <c r="AR55" i="10" s="1"/>
  <c r="E55" i="10" s="1"/>
  <c r="AP55" i="10"/>
  <c r="E54" i="10"/>
  <c r="E53" i="10"/>
  <c r="E52" i="10"/>
  <c r="E51" i="10"/>
  <c r="AU50" i="10"/>
  <c r="AR50" i="10" s="1"/>
  <c r="E50" i="10" s="1"/>
  <c r="AP50" i="10"/>
  <c r="X49" i="10"/>
  <c r="R49" i="10"/>
  <c r="L49" i="10"/>
  <c r="H49" i="10"/>
  <c r="E49" i="10"/>
  <c r="E48" i="10"/>
  <c r="E47" i="10"/>
  <c r="E46" i="10"/>
  <c r="E45" i="10"/>
  <c r="E44" i="10"/>
  <c r="E43" i="10"/>
  <c r="AU40" i="10"/>
  <c r="AU35" i="10"/>
  <c r="AU33" i="10"/>
  <c r="AU29" i="10"/>
  <c r="AU24" i="10"/>
  <c r="Z31" i="10"/>
  <c r="R31" i="10"/>
  <c r="L31" i="10"/>
  <c r="Z30" i="10"/>
  <c r="R30" i="10"/>
  <c r="L30" i="10"/>
  <c r="Z29" i="10"/>
  <c r="R29" i="10"/>
  <c r="L29" i="10"/>
  <c r="AB26" i="10"/>
  <c r="Z26" i="10"/>
  <c r="X26" i="10"/>
  <c r="U26" i="10"/>
  <c r="R26" i="10"/>
  <c r="L26" i="10"/>
  <c r="AB25" i="10"/>
  <c r="Z25" i="10"/>
  <c r="X25" i="10"/>
  <c r="U25" i="10"/>
  <c r="R25" i="10"/>
  <c r="L25" i="10"/>
  <c r="AB24" i="10"/>
  <c r="Z24" i="10"/>
  <c r="X24" i="10"/>
  <c r="U24" i="10"/>
  <c r="R24" i="10"/>
  <c r="L24" i="10"/>
  <c r="Y21" i="10"/>
  <c r="R21" i="10"/>
  <c r="L21" i="10"/>
  <c r="Y20" i="10"/>
  <c r="R20" i="10"/>
  <c r="L20" i="10"/>
  <c r="Y19" i="10"/>
  <c r="R19" i="10"/>
  <c r="L19" i="10"/>
  <c r="AU19" i="10"/>
  <c r="AU15" i="10"/>
  <c r="AU14" i="10"/>
  <c r="Q15" i="10"/>
  <c r="Q14" i="10"/>
  <c r="N15" i="10"/>
  <c r="N14" i="10"/>
  <c r="AU10" i="10"/>
  <c r="AE10" i="10"/>
  <c r="AC10" i="10"/>
  <c r="Z10" i="10"/>
  <c r="W10" i="10"/>
  <c r="Q10" i="10"/>
  <c r="L10" i="10"/>
  <c r="AA49" i="10" l="1"/>
  <c r="AE50" i="10" s="1"/>
  <c r="AN50" i="10"/>
  <c r="AN55" i="10"/>
  <c r="T194" i="10" l="1"/>
  <c r="R194" i="10"/>
  <c r="P194" i="10"/>
  <c r="N194" i="10"/>
  <c r="T193" i="10"/>
  <c r="R193" i="10"/>
  <c r="P193" i="10"/>
  <c r="N193" i="10"/>
  <c r="T192" i="10"/>
  <c r="R192" i="10"/>
  <c r="P192" i="10"/>
  <c r="N192" i="10"/>
  <c r="E4" i="10"/>
  <c r="AP5" i="10"/>
  <c r="AR5" i="10"/>
  <c r="AP6" i="10"/>
  <c r="AR6" i="10"/>
  <c r="AP7" i="10"/>
  <c r="AR7" i="10"/>
  <c r="E8" i="10"/>
  <c r="E9" i="10"/>
  <c r="AP10" i="10"/>
  <c r="AR10" i="10"/>
  <c r="E11" i="10"/>
  <c r="E12" i="10"/>
  <c r="E13" i="10"/>
  <c r="F14" i="10"/>
  <c r="T14" i="10"/>
  <c r="AP14" i="10"/>
  <c r="AR14" i="10"/>
  <c r="E14" i="10" s="1"/>
  <c r="F15" i="10"/>
  <c r="T15" i="10"/>
  <c r="AP15" i="10"/>
  <c r="AR15" i="10"/>
  <c r="E16" i="10"/>
  <c r="E17" i="10"/>
  <c r="E18" i="10"/>
  <c r="AP19" i="10"/>
  <c r="AR19" i="10"/>
  <c r="E19" i="10" s="1"/>
  <c r="E20" i="10"/>
  <c r="E21" i="10"/>
  <c r="E22" i="10"/>
  <c r="E23" i="10"/>
  <c r="F24" i="10"/>
  <c r="AP24" i="10"/>
  <c r="AR24" i="10"/>
  <c r="E25" i="10"/>
  <c r="E26" i="10"/>
  <c r="E27" i="10"/>
  <c r="E28" i="10"/>
  <c r="F29" i="10"/>
  <c r="AP29" i="10"/>
  <c r="AR29" i="10"/>
  <c r="E29" i="10" s="1"/>
  <c r="E30" i="10"/>
  <c r="E31" i="10"/>
  <c r="E32" i="10"/>
  <c r="E33" i="10"/>
  <c r="E34" i="10"/>
  <c r="AP35" i="10"/>
  <c r="AR35" i="10"/>
  <c r="E35" i="10" s="1"/>
  <c r="E36" i="10"/>
  <c r="E37" i="10"/>
  <c r="E38" i="10"/>
  <c r="E39" i="10"/>
  <c r="AP40" i="10"/>
  <c r="AR40" i="10"/>
  <c r="E40" i="10" s="1"/>
  <c r="E41" i="10"/>
  <c r="E42" i="10"/>
  <c r="E65" i="10"/>
  <c r="E66" i="10"/>
  <c r="AP67" i="10"/>
  <c r="AR67" i="10"/>
  <c r="E67" i="10" s="1"/>
  <c r="AP68" i="10"/>
  <c r="AR68" i="10"/>
  <c r="E68" i="10" s="1"/>
  <c r="E69" i="10"/>
  <c r="E70" i="10"/>
  <c r="E71" i="10"/>
  <c r="E72" i="10"/>
  <c r="AP73" i="10"/>
  <c r="AR73" i="10"/>
  <c r="E73" i="10" s="1"/>
  <c r="AP74" i="10"/>
  <c r="AR74" i="10"/>
  <c r="E74" i="10" s="1"/>
  <c r="E75" i="10"/>
  <c r="E76" i="10"/>
  <c r="E77" i="10"/>
  <c r="E78" i="10"/>
  <c r="E83" i="10"/>
  <c r="E84" i="10"/>
  <c r="E85" i="10"/>
  <c r="E89" i="10"/>
  <c r="E90" i="10"/>
  <c r="E91" i="10"/>
  <c r="AP92" i="10"/>
  <c r="AR92" i="10"/>
  <c r="E92" i="10" s="1"/>
  <c r="E93" i="10"/>
  <c r="E94" i="10"/>
  <c r="AP95" i="10"/>
  <c r="AR95" i="10"/>
  <c r="E98" i="10"/>
  <c r="E99" i="10"/>
  <c r="E100" i="10"/>
  <c r="AP101" i="10"/>
  <c r="AR101" i="10"/>
  <c r="E101" i="10" s="1"/>
  <c r="E102" i="10"/>
  <c r="E103" i="10"/>
  <c r="E104" i="10"/>
  <c r="E105" i="10"/>
  <c r="E107" i="10"/>
  <c r="E108" i="10"/>
  <c r="E124" i="10"/>
  <c r="E126" i="10"/>
  <c r="E127" i="10"/>
  <c r="E128" i="10"/>
  <c r="E129" i="10"/>
  <c r="AP130" i="10"/>
  <c r="AR130" i="10"/>
  <c r="E130" i="10" s="1"/>
  <c r="E131" i="10"/>
  <c r="E132" i="10"/>
  <c r="AP134" i="10"/>
  <c r="AR134" i="10"/>
  <c r="AP136" i="10"/>
  <c r="AR136" i="10"/>
  <c r="AP139" i="10"/>
  <c r="AR139" i="10"/>
  <c r="AP141" i="10"/>
  <c r="AR141" i="10"/>
  <c r="E142" i="10"/>
  <c r="AP143" i="10"/>
  <c r="AR143" i="10"/>
  <c r="E143" i="10" s="1"/>
  <c r="E144" i="10"/>
  <c r="E145" i="10"/>
  <c r="E146" i="10"/>
  <c r="E147" i="10"/>
  <c r="E148" i="10"/>
  <c r="E149" i="10"/>
  <c r="E150" i="10"/>
  <c r="E190" i="10"/>
  <c r="E191" i="10"/>
  <c r="E192" i="10"/>
  <c r="E193" i="10"/>
  <c r="E194" i="10"/>
  <c r="E195" i="10"/>
  <c r="E200" i="10"/>
  <c r="E201" i="10"/>
  <c r="E202" i="10"/>
  <c r="E203" i="10"/>
  <c r="E204" i="10"/>
  <c r="AP205" i="10"/>
  <c r="AR205" i="10"/>
  <c r="E205" i="10" s="1"/>
  <c r="E207" i="10"/>
  <c r="E208" i="10"/>
  <c r="E209" i="10"/>
  <c r="E210" i="10"/>
  <c r="AP211" i="10"/>
  <c r="AR211" i="10"/>
  <c r="AP214" i="10"/>
  <c r="AR214" i="10"/>
  <c r="E215" i="10"/>
  <c r="E216" i="10"/>
  <c r="E217" i="10"/>
  <c r="E218" i="10"/>
  <c r="E219" i="10"/>
  <c r="AP220" i="10"/>
  <c r="AR220" i="10"/>
  <c r="E220" i="10" s="1"/>
  <c r="E222" i="10"/>
  <c r="E223" i="10"/>
  <c r="E224" i="10"/>
  <c r="E227" i="10"/>
  <c r="E228" i="10"/>
  <c r="E229" i="10"/>
  <c r="E245" i="10"/>
  <c r="E246" i="10"/>
  <c r="E247" i="10"/>
  <c r="E259" i="10"/>
  <c r="E260" i="10"/>
  <c r="AP261" i="10"/>
  <c r="AR261" i="10"/>
  <c r="E261" i="10" s="1"/>
  <c r="E262" i="10"/>
  <c r="E263" i="10"/>
  <c r="E264" i="10"/>
  <c r="E265" i="10"/>
  <c r="E282" i="10"/>
  <c r="E283" i="10"/>
  <c r="E294" i="10"/>
  <c r="E295" i="10"/>
  <c r="E296" i="10"/>
  <c r="E300" i="10"/>
  <c r="E301" i="10"/>
  <c r="E302" i="10"/>
  <c r="E303" i="10"/>
  <c r="E304" i="10"/>
  <c r="E305" i="10"/>
  <c r="E306" i="10"/>
  <c r="E307" i="10"/>
  <c r="E308" i="10"/>
  <c r="E317" i="10"/>
  <c r="E318" i="10"/>
  <c r="E319" i="10"/>
  <c r="E322" i="10"/>
  <c r="E323" i="10"/>
  <c r="E324" i="10"/>
  <c r="E326" i="10"/>
  <c r="E327" i="10"/>
  <c r="E328" i="10"/>
  <c r="AP329" i="10"/>
  <c r="AR329" i="10"/>
  <c r="E329" i="10" s="1"/>
  <c r="AP330" i="10"/>
  <c r="AR330" i="10"/>
  <c r="E330" i="10" s="1"/>
  <c r="AP331" i="10"/>
  <c r="AR331" i="10"/>
  <c r="E331" i="10" s="1"/>
  <c r="E332" i="10"/>
  <c r="E333" i="10"/>
  <c r="E334" i="10"/>
  <c r="E335" i="10"/>
  <c r="E336" i="10"/>
  <c r="E337" i="10"/>
  <c r="E338" i="10"/>
  <c r="AP339" i="10"/>
  <c r="AR339" i="10"/>
  <c r="E339" i="10" s="1"/>
  <c r="AP340" i="10"/>
  <c r="AR340" i="10"/>
  <c r="E340" i="10" s="1"/>
  <c r="AP341" i="10"/>
  <c r="AR341" i="10"/>
  <c r="E341" i="10" s="1"/>
  <c r="AP342" i="10"/>
  <c r="AR342" i="10"/>
  <c r="E342" i="10" s="1"/>
  <c r="AP343" i="10"/>
  <c r="AR343" i="10"/>
  <c r="E343" i="10" s="1"/>
  <c r="E344" i="10"/>
  <c r="AP345" i="10"/>
  <c r="AR345" i="10"/>
  <c r="E345" i="10" s="1"/>
  <c r="E346" i="10"/>
  <c r="E347" i="10"/>
  <c r="E348" i="10"/>
  <c r="E349" i="10"/>
  <c r="E360" i="10"/>
  <c r="E361" i="10"/>
  <c r="AN214" i="10" l="1"/>
  <c r="AN343" i="10"/>
  <c r="AN341" i="10"/>
  <c r="AN339" i="10"/>
  <c r="AN141" i="10"/>
  <c r="AN136" i="10"/>
  <c r="AN74" i="10"/>
  <c r="AN68" i="10"/>
  <c r="AN24" i="10"/>
  <c r="AN15" i="10"/>
  <c r="AN10" i="10"/>
  <c r="AN7" i="10"/>
  <c r="AN6" i="10"/>
  <c r="AN5" i="10"/>
  <c r="AN342" i="10"/>
  <c r="AN340" i="10"/>
  <c r="AN220" i="10"/>
  <c r="AN211" i="10"/>
  <c r="AN143" i="10"/>
  <c r="AN139" i="10"/>
  <c r="AN134" i="10"/>
  <c r="AN95" i="10"/>
  <c r="AN73" i="10"/>
  <c r="AN67" i="10"/>
  <c r="AN19" i="10"/>
  <c r="AN14" i="10"/>
  <c r="AN345" i="10"/>
  <c r="AN330" i="10"/>
  <c r="AN261" i="10"/>
  <c r="AN331" i="10"/>
  <c r="AN329" i="10"/>
  <c r="AN205" i="10"/>
  <c r="AN130" i="10"/>
  <c r="AN101" i="10"/>
  <c r="AN92" i="10"/>
  <c r="AN29" i="10"/>
  <c r="AN40" i="10"/>
  <c r="AN35" i="10"/>
  <c r="E24" i="10"/>
  <c r="E15" i="10"/>
  <c r="E10" i="10"/>
  <c r="E7" i="10"/>
  <c r="E6" i="10"/>
  <c r="E5" i="10"/>
  <c r="T92" i="6"/>
  <c r="P92" i="6" s="1"/>
  <c r="AR730" i="1"/>
  <c r="AR884" i="1" l="1"/>
  <c r="L27" i="4" l="1"/>
  <c r="L26" i="4"/>
  <c r="L25" i="4"/>
  <c r="AB27" i="4" l="1"/>
  <c r="AB26" i="4"/>
  <c r="Z27" i="4"/>
  <c r="Z26" i="4"/>
  <c r="X27" i="4"/>
  <c r="X26" i="4"/>
  <c r="U27" i="4"/>
  <c r="U26" i="4"/>
  <c r="U25" i="4"/>
  <c r="AQ34" i="8" l="1"/>
  <c r="AH34" i="8"/>
  <c r="AQ33" i="8"/>
  <c r="AH33" i="8"/>
  <c r="AQ32" i="8"/>
  <c r="AH32" i="8"/>
  <c r="AQ31" i="8"/>
  <c r="AH31" i="8"/>
  <c r="AY27" i="8"/>
  <c r="AW27" i="8"/>
  <c r="AY26" i="8"/>
  <c r="AW26" i="8"/>
  <c r="BA26" i="8" s="1"/>
  <c r="BA27" i="8"/>
  <c r="BA22" i="8"/>
  <c r="BA21" i="8"/>
  <c r="BA23" i="8" s="1"/>
  <c r="AR28" i="8"/>
  <c r="AR27" i="8"/>
  <c r="AR26" i="8"/>
  <c r="AR22" i="8"/>
  <c r="AR21" i="8"/>
  <c r="AR23" i="8" s="1"/>
  <c r="AI28" i="8"/>
  <c r="AI27" i="8"/>
  <c r="AI26" i="8"/>
  <c r="AI22" i="8"/>
  <c r="AI21" i="8"/>
  <c r="AI23" i="8" s="1"/>
  <c r="A3211" i="1" l="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6" i="1"/>
  <c r="A3075" i="1"/>
  <c r="A3074" i="1"/>
  <c r="A3073" i="1"/>
  <c r="A3072" i="1"/>
  <c r="A3071" i="1"/>
  <c r="A307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39" i="1"/>
  <c r="A2838" i="1"/>
  <c r="A2837" i="1"/>
  <c r="A2836" i="1"/>
  <c r="A2835" i="1"/>
  <c r="A2834" i="1"/>
  <c r="A2833" i="1"/>
  <c r="A2832" i="1"/>
  <c r="A2831" i="1"/>
  <c r="A2830" i="1"/>
  <c r="A2829" i="1"/>
  <c r="A2828" i="1"/>
  <c r="A2827" i="1"/>
  <c r="A2826" i="1"/>
  <c r="A2825" i="1"/>
  <c r="A2824" i="1"/>
  <c r="A2823" i="1"/>
  <c r="A2822" i="1"/>
  <c r="A2821" i="1"/>
  <c r="A2820" i="1"/>
  <c r="A2819" i="1"/>
  <c r="A2818" i="1"/>
  <c r="A2816" i="1"/>
  <c r="A2815" i="1"/>
  <c r="A2814" i="1"/>
  <c r="A2813" i="1"/>
  <c r="A2812" i="1"/>
  <c r="A2811" i="1"/>
  <c r="A2807"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8" i="1"/>
  <c r="A2687" i="1"/>
  <c r="A2686" i="1"/>
  <c r="A2685" i="1"/>
  <c r="A2684" i="1"/>
  <c r="A2683" i="1"/>
  <c r="A2682" i="1"/>
  <c r="A2681" i="1"/>
  <c r="A2680" i="1"/>
  <c r="A2679" i="1"/>
  <c r="A2678" i="1"/>
  <c r="A2677"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0" i="1"/>
  <c r="A2449" i="1"/>
  <c r="A2448"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4" i="1"/>
  <c r="A2383" i="1"/>
  <c r="A2382" i="1"/>
  <c r="A2381" i="1"/>
  <c r="A2380" i="1"/>
  <c r="A2379" i="1"/>
  <c r="A2378" i="1"/>
  <c r="A2375" i="1"/>
  <c r="A2374" i="1"/>
  <c r="A2373" i="1"/>
  <c r="A2372" i="1"/>
  <c r="A2371" i="1"/>
  <c r="A2370" i="1"/>
  <c r="A2369" i="1"/>
  <c r="A2368" i="1"/>
  <c r="A2367" i="1"/>
  <c r="A2366" i="1"/>
  <c r="A2365" i="1"/>
  <c r="A2364" i="1"/>
  <c r="A2363" i="1"/>
  <c r="A2362" i="1"/>
  <c r="A2361" i="1"/>
  <c r="A2360" i="1"/>
  <c r="A2359" i="1"/>
  <c r="A2354" i="1"/>
  <c r="A2353" i="1"/>
  <c r="A2352" i="1"/>
  <c r="A2351" i="1"/>
  <c r="A2350" i="1"/>
  <c r="A2349"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8" i="1"/>
  <c r="A2077" i="1"/>
  <c r="A2076" i="1"/>
  <c r="A2075" i="1"/>
  <c r="A2074" i="1"/>
  <c r="A2073" i="1"/>
  <c r="A2072" i="1"/>
  <c r="A2071" i="1"/>
  <c r="A2070" i="1"/>
  <c r="A2069" i="1"/>
  <c r="A2068" i="1"/>
  <c r="A2067" i="1"/>
  <c r="A2066" i="1"/>
  <c r="A2065" i="1"/>
  <c r="A2064" i="1"/>
  <c r="A2063" i="1"/>
  <c r="A2062" i="1"/>
  <c r="A206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04" i="1"/>
  <c r="A1503" i="1"/>
  <c r="A1502"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2" i="1"/>
  <c r="A1451" i="1"/>
  <c r="A1450" i="1"/>
  <c r="A1449" i="1"/>
  <c r="A1448"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O338" i="6" l="1"/>
  <c r="O60" i="6"/>
  <c r="O333" i="6"/>
  <c r="O347" i="6"/>
  <c r="O388" i="6"/>
  <c r="O349" i="6"/>
  <c r="O395" i="6"/>
  <c r="O387" i="6"/>
  <c r="O348" i="6"/>
  <c r="O389" i="6"/>
  <c r="O360" i="6"/>
  <c r="O239" i="6"/>
  <c r="O240" i="6"/>
  <c r="O392" i="6"/>
  <c r="O390" i="6"/>
  <c r="O391" i="6"/>
  <c r="O437" i="6"/>
  <c r="O436" i="6"/>
  <c r="O435" i="6"/>
  <c r="O434" i="6"/>
  <c r="O433" i="6"/>
  <c r="O432" i="6"/>
  <c r="O431" i="6"/>
  <c r="O430" i="6"/>
  <c r="O429" i="6"/>
  <c r="O428" i="6"/>
  <c r="O427" i="6"/>
  <c r="O426" i="6"/>
  <c r="O425" i="6"/>
  <c r="O424" i="6"/>
  <c r="O423" i="6"/>
  <c r="O422" i="6"/>
  <c r="O421" i="6"/>
  <c r="O420" i="6"/>
  <c r="O419" i="6"/>
  <c r="O418" i="6"/>
  <c r="O417" i="6"/>
  <c r="O416" i="6"/>
  <c r="O415" i="6"/>
  <c r="O414" i="6"/>
  <c r="O413" i="6"/>
  <c r="O412" i="6"/>
  <c r="O411" i="6"/>
  <c r="O410" i="6"/>
  <c r="O409" i="6"/>
  <c r="O408" i="6"/>
  <c r="O407" i="6"/>
  <c r="O406" i="6"/>
  <c r="O405" i="6"/>
  <c r="O404" i="6"/>
  <c r="O403" i="6"/>
  <c r="O402" i="6"/>
  <c r="O401" i="6"/>
  <c r="O400" i="6"/>
  <c r="O399" i="6"/>
  <c r="O398" i="6"/>
  <c r="O397" i="6"/>
  <c r="O396" i="6"/>
  <c r="O394" i="6"/>
  <c r="O393" i="6"/>
  <c r="O386" i="6"/>
  <c r="O385" i="6"/>
  <c r="O384" i="6"/>
  <c r="O383" i="6"/>
  <c r="O382" i="6"/>
  <c r="O381" i="6"/>
  <c r="O380" i="6"/>
  <c r="O379" i="6"/>
  <c r="O378" i="6"/>
  <c r="O377" i="6"/>
  <c r="O376" i="6"/>
  <c r="O375" i="6"/>
  <c r="O374" i="6"/>
  <c r="O373" i="6"/>
  <c r="O372" i="6"/>
  <c r="O371" i="6"/>
  <c r="O370" i="6"/>
  <c r="O369" i="6"/>
  <c r="O368" i="6"/>
  <c r="O367" i="6"/>
  <c r="O366" i="6"/>
  <c r="O365" i="6"/>
  <c r="O364" i="6"/>
  <c r="O363" i="6"/>
  <c r="O361" i="6"/>
  <c r="O359" i="6"/>
  <c r="O358" i="6"/>
  <c r="O357" i="6"/>
  <c r="O356" i="6"/>
  <c r="O355" i="6"/>
  <c r="O354" i="6"/>
  <c r="O353" i="6"/>
  <c r="O352" i="6"/>
  <c r="O351" i="6"/>
  <c r="O350" i="6"/>
  <c r="O346" i="6"/>
  <c r="O345" i="6"/>
  <c r="O344" i="6"/>
  <c r="O343" i="6"/>
  <c r="O342" i="6"/>
  <c r="O341" i="6"/>
  <c r="O340" i="6"/>
  <c r="O339" i="6"/>
  <c r="O337" i="6"/>
  <c r="O335" i="6"/>
  <c r="O334" i="6"/>
  <c r="O332" i="6"/>
  <c r="O331" i="6"/>
  <c r="O330" i="6"/>
  <c r="O329" i="6"/>
  <c r="O328" i="6"/>
  <c r="O327" i="6"/>
  <c r="O326" i="6"/>
  <c r="O325" i="6"/>
  <c r="O324" i="6"/>
  <c r="O323" i="6"/>
  <c r="O322" i="6"/>
  <c r="O321" i="6"/>
  <c r="O320" i="6"/>
  <c r="O319" i="6"/>
  <c r="O318" i="6"/>
  <c r="O317" i="6"/>
  <c r="O316" i="6"/>
  <c r="O315" i="6"/>
  <c r="O314" i="6"/>
  <c r="O313" i="6"/>
  <c r="O312" i="6"/>
  <c r="O311" i="6"/>
  <c r="O310" i="6"/>
  <c r="O309" i="6"/>
  <c r="O308" i="6"/>
  <c r="O307" i="6"/>
  <c r="O306" i="6"/>
  <c r="O305" i="6"/>
  <c r="O304" i="6"/>
  <c r="O303" i="6"/>
  <c r="O302" i="6"/>
  <c r="O301" i="6"/>
  <c r="O300" i="6"/>
  <c r="O299" i="6"/>
  <c r="O298" i="6"/>
  <c r="O297" i="6"/>
  <c r="O296" i="6"/>
  <c r="O295" i="6"/>
  <c r="O294" i="6"/>
  <c r="O293" i="6"/>
  <c r="O292" i="6"/>
  <c r="O291" i="6"/>
  <c r="O290" i="6"/>
  <c r="O289" i="6"/>
  <c r="O288" i="6"/>
  <c r="O287" i="6"/>
  <c r="O286" i="6"/>
  <c r="O285" i="6"/>
  <c r="O284" i="6"/>
  <c r="O283" i="6"/>
  <c r="O282" i="6"/>
  <c r="O281" i="6"/>
  <c r="O280" i="6"/>
  <c r="O279" i="6"/>
  <c r="O278" i="6"/>
  <c r="O277" i="6"/>
  <c r="O276" i="6"/>
  <c r="O275" i="6"/>
  <c r="O274" i="6"/>
  <c r="O273" i="6"/>
  <c r="O272" i="6"/>
  <c r="O271" i="6"/>
  <c r="O270" i="6"/>
  <c r="O269" i="6"/>
  <c r="O268" i="6"/>
  <c r="O267" i="6"/>
  <c r="O266" i="6"/>
  <c r="O265" i="6"/>
  <c r="O264" i="6"/>
  <c r="O263" i="6"/>
  <c r="O262" i="6"/>
  <c r="O261" i="6"/>
  <c r="O260" i="6"/>
  <c r="O259" i="6"/>
  <c r="O258" i="6"/>
  <c r="O257" i="6"/>
  <c r="O256" i="6"/>
  <c r="O255" i="6"/>
  <c r="O254" i="6"/>
  <c r="O253" i="6"/>
  <c r="O252" i="6"/>
  <c r="O251" i="6"/>
  <c r="O250" i="6"/>
  <c r="O249" i="6"/>
  <c r="O248" i="6"/>
  <c r="O247" i="6"/>
  <c r="O246" i="6"/>
  <c r="O245" i="6"/>
  <c r="O244" i="6"/>
  <c r="O243" i="6"/>
  <c r="O242" i="6"/>
  <c r="O241" i="6"/>
  <c r="O238" i="6"/>
  <c r="O237" i="6"/>
  <c r="O236" i="6"/>
  <c r="O235" i="6"/>
  <c r="O234" i="6"/>
  <c r="O233" i="6"/>
  <c r="O232" i="6"/>
  <c r="O231" i="6"/>
  <c r="O230" i="6"/>
  <c r="O229" i="6"/>
  <c r="O228" i="6"/>
  <c r="O227" i="6"/>
  <c r="O226" i="6"/>
  <c r="O225" i="6"/>
  <c r="O224" i="6"/>
  <c r="O223" i="6"/>
  <c r="O222" i="6"/>
  <c r="O221" i="6"/>
  <c r="O220" i="6"/>
  <c r="O219" i="6"/>
  <c r="O218" i="6"/>
  <c r="O217" i="6"/>
  <c r="O216" i="6"/>
  <c r="O214" i="6"/>
  <c r="O213" i="6"/>
  <c r="O212" i="6"/>
  <c r="O211" i="6"/>
  <c r="O210" i="6"/>
  <c r="O209" i="6"/>
  <c r="O208" i="6"/>
  <c r="O207" i="6"/>
  <c r="O206" i="6"/>
  <c r="O205" i="6"/>
  <c r="O204" i="6"/>
  <c r="O203" i="6"/>
  <c r="O202" i="6"/>
  <c r="O201" i="6"/>
  <c r="O200" i="6"/>
  <c r="O199" i="6"/>
  <c r="O198" i="6"/>
  <c r="O197" i="6"/>
  <c r="O196" i="6"/>
  <c r="O195" i="6"/>
  <c r="O194" i="6"/>
  <c r="O193" i="6"/>
  <c r="O192" i="6"/>
  <c r="O191" i="6"/>
  <c r="O190" i="6"/>
  <c r="O189" i="6"/>
  <c r="O188" i="6"/>
  <c r="O187" i="6"/>
  <c r="O186" i="6"/>
  <c r="O185" i="6"/>
  <c r="O184" i="6"/>
  <c r="O183" i="6"/>
  <c r="O182" i="6"/>
  <c r="O181" i="6"/>
  <c r="O180" i="6"/>
  <c r="O179" i="6"/>
  <c r="O178" i="6"/>
  <c r="O177" i="6"/>
  <c r="O176" i="6"/>
  <c r="O175" i="6"/>
  <c r="O174" i="6"/>
  <c r="O173" i="6"/>
  <c r="O172" i="6"/>
  <c r="O171" i="6"/>
  <c r="O170" i="6"/>
  <c r="O169" i="6"/>
  <c r="O168" i="6"/>
  <c r="O167" i="6"/>
  <c r="O166" i="6"/>
  <c r="O165" i="6"/>
  <c r="O164" i="6"/>
  <c r="O163" i="6"/>
  <c r="O162" i="6"/>
  <c r="O161" i="6"/>
  <c r="O160" i="6"/>
  <c r="O159" i="6"/>
  <c r="O158" i="6"/>
  <c r="O157" i="6"/>
  <c r="O156" i="6"/>
  <c r="O155" i="6"/>
  <c r="O154" i="6"/>
  <c r="O153" i="6"/>
  <c r="O152" i="6"/>
  <c r="O151" i="6"/>
  <c r="O150" i="6"/>
  <c r="O149" i="6"/>
  <c r="O148" i="6"/>
  <c r="O147" i="6"/>
  <c r="O146" i="6"/>
  <c r="O145" i="6"/>
  <c r="O144" i="6"/>
  <c r="O143" i="6"/>
  <c r="O142" i="6"/>
  <c r="O141" i="6"/>
  <c r="O140" i="6"/>
  <c r="O139" i="6"/>
  <c r="O138" i="6"/>
  <c r="O137" i="6"/>
  <c r="O136" i="6"/>
  <c r="O135" i="6"/>
  <c r="O134" i="6"/>
  <c r="O133" i="6"/>
  <c r="O132" i="6"/>
  <c r="O131" i="6"/>
  <c r="O130" i="6"/>
  <c r="O129" i="6"/>
  <c r="O128" i="6"/>
  <c r="O127" i="6"/>
  <c r="O126" i="6"/>
  <c r="O125" i="6"/>
  <c r="O124" i="6"/>
  <c r="O123" i="6"/>
  <c r="O122" i="6"/>
  <c r="O121" i="6"/>
  <c r="O120" i="6"/>
  <c r="O119" i="6"/>
  <c r="O118" i="6"/>
  <c r="O117" i="6"/>
  <c r="O116" i="6"/>
  <c r="O115" i="6"/>
  <c r="O114" i="6"/>
  <c r="O113" i="6"/>
  <c r="O112" i="6"/>
  <c r="O111" i="6"/>
  <c r="O110" i="6"/>
  <c r="O109" i="6"/>
  <c r="O108" i="6"/>
  <c r="O107" i="6"/>
  <c r="O106" i="6"/>
  <c r="O105" i="6"/>
  <c r="O104" i="6"/>
  <c r="O103" i="6"/>
  <c r="O102" i="6"/>
  <c r="O101" i="6"/>
  <c r="O100" i="6"/>
  <c r="O99" i="6"/>
  <c r="O98" i="6"/>
  <c r="O97" i="6"/>
  <c r="O96" i="6"/>
  <c r="O95" i="6"/>
  <c r="O94" i="6"/>
  <c r="O93" i="6"/>
  <c r="O92" i="6"/>
  <c r="O91" i="6"/>
  <c r="O90" i="6"/>
  <c r="O89" i="6"/>
  <c r="O88" i="6"/>
  <c r="O87" i="6"/>
  <c r="O86" i="6"/>
  <c r="O85" i="6"/>
  <c r="O84" i="6"/>
  <c r="O83" i="6"/>
  <c r="O82" i="6"/>
  <c r="O81" i="6"/>
  <c r="O80" i="6"/>
  <c r="O79" i="6"/>
  <c r="O78" i="6"/>
  <c r="O77" i="6"/>
  <c r="O76" i="6"/>
  <c r="O75" i="6"/>
  <c r="O74" i="6"/>
  <c r="O73" i="6"/>
  <c r="O72" i="6"/>
  <c r="O71" i="6"/>
  <c r="O70" i="6"/>
  <c r="O69" i="6"/>
  <c r="O68" i="6"/>
  <c r="O67" i="6"/>
  <c r="O66" i="6"/>
  <c r="O65" i="6"/>
  <c r="O64" i="6"/>
  <c r="O63" i="6"/>
  <c r="O62" i="6"/>
  <c r="O61" i="6"/>
  <c r="O59" i="6"/>
  <c r="O58" i="6"/>
  <c r="O57" i="6"/>
  <c r="O56" i="6"/>
  <c r="O55" i="6"/>
  <c r="O54" i="6"/>
  <c r="O53" i="6"/>
  <c r="O52" i="6"/>
  <c r="O51" i="6"/>
  <c r="O50" i="6"/>
  <c r="O49" i="6"/>
  <c r="O48" i="6"/>
  <c r="O47" i="6"/>
  <c r="O46" i="6"/>
  <c r="O45" i="6"/>
  <c r="O44" i="6"/>
  <c r="O43" i="6"/>
  <c r="O42" i="6"/>
  <c r="O41" i="6"/>
  <c r="O40" i="6"/>
  <c r="O39" i="6"/>
  <c r="O38" i="6"/>
  <c r="O37" i="6"/>
  <c r="O36" i="6"/>
  <c r="O35" i="6"/>
  <c r="O34" i="6"/>
  <c r="O33" i="6"/>
  <c r="O32" i="6"/>
  <c r="O31" i="6"/>
  <c r="O30" i="6"/>
  <c r="O29" i="6"/>
  <c r="O28" i="6"/>
  <c r="O27" i="6"/>
  <c r="O26" i="6"/>
  <c r="O25" i="6"/>
  <c r="O23" i="6"/>
  <c r="O22" i="6"/>
  <c r="O21" i="6"/>
  <c r="O20" i="6"/>
  <c r="O19" i="6"/>
  <c r="O18" i="6"/>
  <c r="O17" i="6"/>
  <c r="O16" i="6"/>
  <c r="O15" i="6"/>
  <c r="O14" i="6"/>
  <c r="O13" i="6"/>
  <c r="O12" i="6"/>
  <c r="O11" i="6"/>
  <c r="O9" i="6"/>
  <c r="O8" i="6"/>
  <c r="O7" i="6"/>
  <c r="O6" i="6"/>
  <c r="O5" i="6"/>
  <c r="O4" i="6"/>
  <c r="O3" i="6"/>
  <c r="AR888" i="1" l="1"/>
  <c r="AR422" i="1" l="1"/>
  <c r="AR1337" i="1" l="1"/>
  <c r="AR719" i="1"/>
  <c r="K74" i="5" l="1"/>
  <c r="I74" i="5"/>
  <c r="AE63" i="5"/>
  <c r="AC63" i="5"/>
  <c r="AA63" i="5"/>
  <c r="Y63" i="5"/>
  <c r="W63" i="5"/>
  <c r="U63" i="5"/>
  <c r="S63" i="5"/>
  <c r="Q63" i="5"/>
  <c r="O63" i="5"/>
  <c r="M63" i="5"/>
  <c r="K63" i="5"/>
  <c r="I63" i="5"/>
  <c r="K55" i="5"/>
  <c r="I55" i="5"/>
  <c r="AE45" i="5"/>
  <c r="AC45" i="5"/>
  <c r="AA45" i="5"/>
  <c r="Y45" i="5"/>
  <c r="W45" i="5"/>
  <c r="U45" i="5"/>
  <c r="S45" i="5"/>
  <c r="Q45" i="5"/>
  <c r="O45" i="5"/>
  <c r="M45" i="5"/>
  <c r="K45" i="5"/>
  <c r="I45" i="5"/>
  <c r="K37" i="5"/>
  <c r="I37" i="5"/>
  <c r="AE27" i="5"/>
  <c r="AC27" i="5"/>
  <c r="AA27" i="5"/>
  <c r="Y27" i="5"/>
  <c r="W27" i="5"/>
  <c r="U27" i="5"/>
  <c r="S27" i="5"/>
  <c r="Q27" i="5"/>
  <c r="O27" i="5"/>
  <c r="M27" i="5"/>
  <c r="K27" i="5"/>
  <c r="I27" i="5"/>
  <c r="K17" i="5"/>
  <c r="I17" i="5"/>
  <c r="AE5" i="5"/>
  <c r="AC5" i="5"/>
  <c r="AA5" i="5"/>
  <c r="Y5" i="5"/>
  <c r="W5" i="5"/>
  <c r="U5" i="5"/>
  <c r="S5" i="5"/>
  <c r="Q5" i="5"/>
  <c r="O5" i="5"/>
  <c r="M5" i="5"/>
  <c r="K5" i="5"/>
  <c r="I5" i="5"/>
  <c r="I478" i="4"/>
  <c r="I477" i="4"/>
  <c r="I476" i="4"/>
  <c r="I474" i="4"/>
  <c r="I473" i="4"/>
  <c r="I472" i="4"/>
  <c r="I471" i="4"/>
  <c r="I417" i="4"/>
  <c r="I415" i="4"/>
  <c r="I360" i="4"/>
  <c r="I357" i="4"/>
  <c r="I356" i="4"/>
  <c r="I354" i="4"/>
  <c r="I353" i="4"/>
  <c r="I352" i="4"/>
  <c r="I351" i="4"/>
  <c r="I350" i="4"/>
  <c r="I349" i="4"/>
  <c r="I348" i="4"/>
  <c r="I195" i="4"/>
  <c r="I194" i="4"/>
  <c r="I193" i="4"/>
  <c r="I192" i="4"/>
  <c r="I191" i="4"/>
  <c r="I190" i="4"/>
  <c r="I189" i="4"/>
  <c r="I188" i="4"/>
  <c r="I187" i="4"/>
  <c r="I175" i="4"/>
  <c r="I174" i="4"/>
  <c r="I173" i="4"/>
  <c r="I172" i="4"/>
  <c r="I171" i="4"/>
  <c r="I170" i="4"/>
  <c r="I169" i="4"/>
  <c r="T20" i="6" l="1"/>
  <c r="P20" i="6" s="1"/>
  <c r="AR104" i="1"/>
  <c r="AR2247" i="1" l="1"/>
  <c r="AR2243" i="1"/>
  <c r="AR2262" i="1"/>
  <c r="AR2554" i="1"/>
  <c r="AR2922" i="1"/>
  <c r="AR2918" i="1"/>
  <c r="E351" i="4" l="1"/>
  <c r="AR145" i="4"/>
  <c r="AP145" i="4"/>
  <c r="E84" i="4"/>
  <c r="E82" i="4"/>
  <c r="E81" i="4"/>
  <c r="E80" i="4"/>
  <c r="E79" i="4"/>
  <c r="E78" i="4"/>
  <c r="AR83" i="4"/>
  <c r="E83" i="4" s="1"/>
  <c r="AP83" i="4"/>
  <c r="X82" i="4"/>
  <c r="R82" i="4"/>
  <c r="L82" i="4"/>
  <c r="H82" i="4"/>
  <c r="AA82" i="4" l="1"/>
  <c r="AE83" i="4" s="1"/>
  <c r="AN145" i="4"/>
  <c r="AN83" i="4"/>
  <c r="AR52" i="4" l="1"/>
  <c r="R50" i="4"/>
  <c r="R49" i="4"/>
  <c r="R48" i="4"/>
  <c r="H50" i="4"/>
  <c r="H49" i="4"/>
  <c r="H48" i="4"/>
  <c r="AP52" i="4"/>
  <c r="AR46" i="4"/>
  <c r="AP46" i="4"/>
  <c r="AR45" i="4"/>
  <c r="AP45" i="4"/>
  <c r="AR44" i="4"/>
  <c r="AP44" i="4"/>
  <c r="AR42" i="4"/>
  <c r="AP42" i="4"/>
  <c r="AR53" i="4"/>
  <c r="AP53" i="4"/>
  <c r="AN52" i="4" l="1"/>
  <c r="AN46" i="4"/>
  <c r="AN45" i="4"/>
  <c r="AN44" i="4"/>
  <c r="AN42" i="4"/>
  <c r="AN53" i="4"/>
  <c r="T317" i="6"/>
  <c r="P317" i="6" s="1"/>
  <c r="T316" i="6"/>
  <c r="P316" i="6" s="1"/>
  <c r="T314" i="6"/>
  <c r="P314" i="6" s="1"/>
  <c r="AR2237" i="1"/>
  <c r="T312" i="6"/>
  <c r="P312" i="6" s="1"/>
  <c r="AR2221" i="1"/>
  <c r="T303" i="6"/>
  <c r="P303" i="6" s="1"/>
  <c r="T302" i="6"/>
  <c r="P302" i="6" s="1"/>
  <c r="T301" i="6"/>
  <c r="P301" i="6" s="1"/>
  <c r="T300" i="6"/>
  <c r="P300" i="6" s="1"/>
  <c r="T299" i="6"/>
  <c r="P299" i="6" s="1"/>
  <c r="T298" i="6"/>
  <c r="P298" i="6" s="1"/>
  <c r="T297" i="6"/>
  <c r="P297" i="6" s="1"/>
  <c r="AR2191" i="1"/>
  <c r="AR2188" i="1"/>
  <c r="AR2185" i="1"/>
  <c r="AR2182" i="1"/>
  <c r="AR2171" i="1"/>
  <c r="AR2168" i="1"/>
  <c r="AR2165" i="1"/>
  <c r="T265" i="6"/>
  <c r="P265" i="6" s="1"/>
  <c r="T264" i="6"/>
  <c r="P264" i="6" s="1"/>
  <c r="AR1940" i="1"/>
  <c r="T266" i="6"/>
  <c r="P266" i="6" s="1"/>
  <c r="AR1936" i="1"/>
  <c r="T261" i="6"/>
  <c r="P261" i="6" s="1"/>
  <c r="AR1933" i="1"/>
  <c r="AR1930" i="1"/>
  <c r="T260" i="6"/>
  <c r="P260" i="6" s="1"/>
  <c r="AR1926" i="1"/>
  <c r="AR1922" i="1"/>
  <c r="AR1919" i="1"/>
  <c r="AR1915" i="1"/>
  <c r="T212" i="6" l="1"/>
  <c r="P212" i="6" s="1"/>
  <c r="T211" i="6"/>
  <c r="P211" i="6" s="1"/>
  <c r="T210" i="6"/>
  <c r="P210" i="6" s="1"/>
  <c r="T209" i="6"/>
  <c r="P209" i="6" s="1"/>
  <c r="T207" i="6"/>
  <c r="P207" i="6" s="1"/>
  <c r="AR1350" i="1"/>
  <c r="AR1347" i="1"/>
  <c r="AR1343" i="1"/>
  <c r="AR1340" i="1"/>
  <c r="AR1333" i="1"/>
  <c r="AR1328" i="1"/>
  <c r="T135" i="6"/>
  <c r="P135" i="6" s="1"/>
  <c r="T134" i="6"/>
  <c r="P134" i="6" s="1"/>
  <c r="T131" i="6"/>
  <c r="P131" i="6" s="1"/>
  <c r="T130" i="6"/>
  <c r="P130" i="6" s="1"/>
  <c r="T129" i="6"/>
  <c r="P129" i="6" s="1"/>
  <c r="AR924" i="1"/>
  <c r="AR921" i="1"/>
  <c r="AR919" i="1"/>
  <c r="AR916" i="1"/>
  <c r="AR912" i="1"/>
  <c r="AR909" i="1"/>
  <c r="AR906" i="1"/>
  <c r="AR902" i="1"/>
  <c r="T126" i="6"/>
  <c r="P126" i="6" s="1"/>
  <c r="T125" i="6"/>
  <c r="P125" i="6" s="1"/>
  <c r="AR882" i="1"/>
  <c r="AR880" i="1"/>
  <c r="AR878" i="1"/>
  <c r="AR864" i="1"/>
  <c r="T119" i="6"/>
  <c r="P119" i="6" s="1"/>
  <c r="AR854" i="1"/>
  <c r="T116" i="6"/>
  <c r="P116" i="6" s="1"/>
  <c r="T115" i="6"/>
  <c r="P115" i="6" s="1"/>
  <c r="AR840" i="1"/>
  <c r="AR838" i="1"/>
  <c r="AR834" i="1"/>
  <c r="T112" i="6"/>
  <c r="P112" i="6" s="1"/>
  <c r="T111" i="6"/>
  <c r="P111" i="6" s="1"/>
  <c r="AR832" i="1"/>
  <c r="AR829" i="1"/>
  <c r="AR824" i="1"/>
  <c r="T108" i="6"/>
  <c r="P108" i="6" s="1"/>
  <c r="AR821" i="1"/>
  <c r="AR816" i="1"/>
  <c r="T107" i="6"/>
  <c r="P107" i="6" s="1"/>
  <c r="T106" i="6"/>
  <c r="P106" i="6" s="1"/>
  <c r="T105" i="6"/>
  <c r="P105" i="6" s="1"/>
  <c r="AR812" i="1"/>
  <c r="AR809" i="1"/>
  <c r="AR806" i="1"/>
  <c r="T104" i="6"/>
  <c r="P104" i="6" s="1"/>
  <c r="T103" i="6"/>
  <c r="P103" i="6" s="1"/>
  <c r="AR803" i="1"/>
  <c r="AR800" i="1"/>
  <c r="AR797" i="1"/>
  <c r="T101" i="6"/>
  <c r="P101" i="6" s="1"/>
  <c r="T100" i="6"/>
  <c r="P100" i="6" s="1"/>
  <c r="T99" i="6"/>
  <c r="P99" i="6" s="1"/>
  <c r="T98" i="6"/>
  <c r="P98" i="6" s="1"/>
  <c r="AR793" i="1"/>
  <c r="AR790" i="1"/>
  <c r="AR787" i="1"/>
  <c r="AR785" i="1"/>
  <c r="AR775" i="1"/>
  <c r="T90" i="6"/>
  <c r="P90" i="6" s="1"/>
  <c r="AR712" i="1"/>
  <c r="AR704" i="1"/>
  <c r="AR700" i="1"/>
  <c r="T57" i="6"/>
  <c r="P57" i="6" s="1"/>
  <c r="AR533" i="1"/>
  <c r="T56" i="6"/>
  <c r="P56" i="6" s="1"/>
  <c r="AR527" i="1"/>
  <c r="T55" i="6"/>
  <c r="P55" i="6" s="1"/>
  <c r="AR523" i="1"/>
  <c r="T54" i="6"/>
  <c r="P54" i="6" s="1"/>
  <c r="AR520" i="1"/>
  <c r="AR509" i="1"/>
  <c r="T52" i="6"/>
  <c r="P52" i="6" s="1"/>
  <c r="AR3209" i="1"/>
  <c r="AR3198" i="1"/>
  <c r="AR3169" i="1"/>
  <c r="AR3156" i="1"/>
  <c r="AR3139" i="1"/>
  <c r="AR3136" i="1"/>
  <c r="AR3122" i="1"/>
  <c r="AR3115" i="1"/>
  <c r="AR3102" i="1"/>
  <c r="AR3099" i="1"/>
  <c r="AR3084" i="1"/>
  <c r="AR3081" i="1"/>
  <c r="AR3078" i="1"/>
  <c r="AR3074" i="1"/>
  <c r="AR3071" i="1"/>
  <c r="AR3053" i="1"/>
  <c r="AR3050" i="1"/>
  <c r="AR3048" i="1"/>
  <c r="AR3042" i="1"/>
  <c r="AR3012" i="1"/>
  <c r="AR2995" i="1"/>
  <c r="AR2980" i="1"/>
  <c r="AR2973" i="1"/>
  <c r="AR2969" i="1"/>
  <c r="AR2965" i="1"/>
  <c r="AR2962" i="1"/>
  <c r="AR2958" i="1"/>
  <c r="AR2955" i="1"/>
  <c r="AR2952" i="1"/>
  <c r="AR2948" i="1"/>
  <c r="AR2945" i="1"/>
  <c r="AR2942" i="1"/>
  <c r="AR2939" i="1"/>
  <c r="AR2927" i="1"/>
  <c r="AR2881" i="1"/>
  <c r="AR2877" i="1"/>
  <c r="AR2873" i="1"/>
  <c r="AR2869" i="1"/>
  <c r="AR2835" i="1"/>
  <c r="AR2830" i="1"/>
  <c r="AR2819" i="1"/>
  <c r="AR2717" i="1"/>
  <c r="AR2713" i="1"/>
  <c r="AR2703" i="1"/>
  <c r="AR2699" i="1"/>
  <c r="AR2694" i="1"/>
  <c r="AR2691" i="1"/>
  <c r="AR2685" i="1"/>
  <c r="AR2682" i="1"/>
  <c r="AR2679" i="1"/>
  <c r="AR2663" i="1"/>
  <c r="AR2658" i="1"/>
  <c r="AR2643" i="1"/>
  <c r="AR2618" i="1"/>
  <c r="AR2612" i="1"/>
  <c r="AR2609" i="1"/>
  <c r="AR2605" i="1"/>
  <c r="AR2602" i="1"/>
  <c r="AR2597" i="1"/>
  <c r="AR2594" i="1"/>
  <c r="AR2591" i="1"/>
  <c r="AR2587" i="1"/>
  <c r="AR2583" i="1"/>
  <c r="AR2545" i="1"/>
  <c r="AR2527" i="1"/>
  <c r="AR2504" i="1"/>
  <c r="AR2494" i="1"/>
  <c r="AR2490" i="1"/>
  <c r="AR2486" i="1"/>
  <c r="AR2474" i="1"/>
  <c r="AR2466" i="1"/>
  <c r="AR2462" i="1"/>
  <c r="AR2455" i="1"/>
  <c r="AR2450" i="1"/>
  <c r="AR2425" i="1"/>
  <c r="AR2417" i="1"/>
  <c r="AR2412" i="1"/>
  <c r="AR2408" i="1"/>
  <c r="AR2406" i="1"/>
  <c r="AR2402" i="1"/>
  <c r="AR2396" i="1"/>
  <c r="AR2383" i="1"/>
  <c r="AR2380" i="1"/>
  <c r="AR2372" i="1"/>
  <c r="AR2359" i="1"/>
  <c r="AR2350" i="1"/>
  <c r="AR2338" i="1"/>
  <c r="AR2335" i="1"/>
  <c r="AR2309" i="1"/>
  <c r="AR2304" i="1"/>
  <c r="AR2301" i="1"/>
  <c r="AR2292" i="1"/>
  <c r="AR2290" i="1"/>
  <c r="AR2283" i="1"/>
  <c r="AR2278" i="1"/>
  <c r="AR2276" i="1"/>
  <c r="AR2269" i="1"/>
  <c r="AR2250" i="1"/>
  <c r="AR2255" i="1"/>
  <c r="AR2240" i="1"/>
  <c r="AR2233" i="1"/>
  <c r="AR2218" i="1"/>
  <c r="AR2213" i="1"/>
  <c r="AR2207" i="1"/>
  <c r="AR2205" i="1"/>
  <c r="AR2201" i="1"/>
  <c r="AR2195" i="1"/>
  <c r="AR2175" i="1"/>
  <c r="AR2161" i="1"/>
  <c r="AR2157" i="1"/>
  <c r="AR2155" i="1"/>
  <c r="AR2144" i="1"/>
  <c r="AR2141" i="1"/>
  <c r="AR2138" i="1"/>
  <c r="AR2135" i="1"/>
  <c r="AR2132" i="1"/>
  <c r="AR2129" i="1"/>
  <c r="AR2120" i="1"/>
  <c r="AR2114" i="1"/>
  <c r="AR2109" i="1"/>
  <c r="AR2080" i="1"/>
  <c r="AR2075" i="1"/>
  <c r="AR2067" i="1"/>
  <c r="AR2065" i="1"/>
  <c r="AR2063" i="1"/>
  <c r="AR2061" i="1"/>
  <c r="AR2049" i="1"/>
  <c r="AR2047" i="1"/>
  <c r="AR2036" i="1"/>
  <c r="AR2020" i="1"/>
  <c r="AR2017" i="1"/>
  <c r="AR2011" i="1"/>
  <c r="AR2006" i="1"/>
  <c r="AR2000" i="1"/>
  <c r="AR1984" i="1"/>
  <c r="AR1981" i="1"/>
  <c r="AR1978" i="1"/>
  <c r="AR1974" i="1"/>
  <c r="AR1911" i="1"/>
  <c r="AR1909" i="1"/>
  <c r="AR1907" i="1"/>
  <c r="AR1887" i="1"/>
  <c r="AR1884" i="1"/>
  <c r="AR1865" i="1"/>
  <c r="AR1855" i="1"/>
  <c r="AR1838" i="1"/>
  <c r="AR1815" i="1"/>
  <c r="AR1787" i="1"/>
  <c r="AR1774" i="1"/>
  <c r="AR1771" i="1"/>
  <c r="AR1751" i="1"/>
  <c r="AR1737" i="1"/>
  <c r="AR1734" i="1"/>
  <c r="AR1731" i="1"/>
  <c r="AR1695" i="1"/>
  <c r="AR1629" i="1"/>
  <c r="AR1625" i="1"/>
  <c r="AR1611" i="1"/>
  <c r="AR1608" i="1"/>
  <c r="AR1568" i="1"/>
  <c r="AR1547" i="1"/>
  <c r="AR1543" i="1"/>
  <c r="AR1540" i="1"/>
  <c r="AR1533" i="1"/>
  <c r="AR1518" i="1"/>
  <c r="AR1514" i="1"/>
  <c r="AR1502" i="1"/>
  <c r="AR1491" i="1"/>
  <c r="AR1479" i="1"/>
  <c r="AR1448" i="1"/>
  <c r="AR1434" i="1"/>
  <c r="AR1415" i="1"/>
  <c r="AR1413" i="1"/>
  <c r="AR1410" i="1"/>
  <c r="AR1408" i="1"/>
  <c r="AR1406" i="1"/>
  <c r="AR1403" i="1"/>
  <c r="AR1392" i="1"/>
  <c r="AR1323" i="1"/>
  <c r="AR1319" i="1"/>
  <c r="AR1316" i="1"/>
  <c r="AR1309" i="1"/>
  <c r="AR1307" i="1"/>
  <c r="AR1303" i="1"/>
  <c r="AR1301" i="1"/>
  <c r="AR1298" i="1"/>
  <c r="AR1286" i="1"/>
  <c r="AR1277" i="1"/>
  <c r="AR1274" i="1"/>
  <c r="AR1267" i="1"/>
  <c r="AR1259" i="1"/>
  <c r="AR1262" i="1"/>
  <c r="AR1255" i="1"/>
  <c r="AR1241" i="1"/>
  <c r="AR1237" i="1"/>
  <c r="AR1234" i="1"/>
  <c r="AR1231" i="1"/>
  <c r="AR1228" i="1"/>
  <c r="AR1219" i="1"/>
  <c r="AR1215" i="1"/>
  <c r="AR1125" i="1"/>
  <c r="AR1115" i="1"/>
  <c r="AR1112" i="1"/>
  <c r="AR1100" i="1"/>
  <c r="AR1096" i="1"/>
  <c r="AR1093" i="1"/>
  <c r="AR1090" i="1"/>
  <c r="AR1086" i="1"/>
  <c r="AR1077" i="1"/>
  <c r="AR1073" i="1"/>
  <c r="AR1070" i="1"/>
  <c r="AR1068" i="1"/>
  <c r="AR1065" i="1"/>
  <c r="AR1062" i="1"/>
  <c r="AR1060" i="1"/>
  <c r="AR1058" i="1"/>
  <c r="AR1056" i="1"/>
  <c r="AR1045" i="1"/>
  <c r="AR1041" i="1"/>
  <c r="AR1038" i="1"/>
  <c r="AR1034" i="1"/>
  <c r="AR1031" i="1"/>
  <c r="AR1028" i="1"/>
  <c r="AR1024" i="1"/>
  <c r="AR1015" i="1"/>
  <c r="AR1009" i="1"/>
  <c r="AR1003" i="1"/>
  <c r="AR994" i="1"/>
  <c r="AR980" i="1"/>
  <c r="AR972" i="1"/>
  <c r="AR967" i="1"/>
  <c r="AR962" i="1"/>
  <c r="AR956" i="1"/>
  <c r="AR953" i="1"/>
  <c r="AR950" i="1"/>
  <c r="AR947" i="1"/>
  <c r="AR934" i="1"/>
  <c r="AR932" i="1"/>
  <c r="AR928" i="1"/>
  <c r="AR862" i="1"/>
  <c r="AR860" i="1"/>
  <c r="AR857" i="1"/>
  <c r="AR851" i="1"/>
  <c r="AR844" i="1"/>
  <c r="AR836" i="1"/>
  <c r="AR773" i="1"/>
  <c r="AR754" i="1"/>
  <c r="AR748" i="1"/>
  <c r="AR739" i="1"/>
  <c r="AR707" i="1"/>
  <c r="AR694" i="1"/>
  <c r="AR687" i="1"/>
  <c r="AR686" i="1"/>
  <c r="AR685" i="1"/>
  <c r="AR684" i="1"/>
  <c r="AR683" i="1"/>
  <c r="AR682" i="1"/>
  <c r="AR681" i="1"/>
  <c r="AR680" i="1"/>
  <c r="AR679" i="1"/>
  <c r="AR678" i="1"/>
  <c r="AR677" i="1"/>
  <c r="AR651" i="1"/>
  <c r="AR624" i="1"/>
  <c r="AR563" i="1"/>
  <c r="AR560" i="1"/>
  <c r="AR555" i="1"/>
  <c r="AR552" i="1"/>
  <c r="AR547" i="1"/>
  <c r="AR539" i="1"/>
  <c r="AR536" i="1"/>
  <c r="AR503" i="1"/>
  <c r="AR500" i="1"/>
  <c r="AR497" i="1"/>
  <c r="AR494" i="1"/>
  <c r="AR492" i="1"/>
  <c r="AR482" i="1"/>
  <c r="AR479" i="1"/>
  <c r="AR476" i="1"/>
  <c r="AR462" i="1"/>
  <c r="AR454" i="1"/>
  <c r="AR442" i="1"/>
  <c r="AR426" i="1"/>
  <c r="AR418" i="1"/>
  <c r="AR411" i="1"/>
  <c r="AR398" i="1"/>
  <c r="AR372" i="1"/>
  <c r="AR362" i="1"/>
  <c r="AR352" i="1"/>
  <c r="AR348" i="1"/>
  <c r="AR337" i="1"/>
  <c r="AR332" i="1"/>
  <c r="AR330" i="1"/>
  <c r="AR308" i="1"/>
  <c r="AR306" i="1"/>
  <c r="AR173" i="1"/>
  <c r="AR167" i="1"/>
  <c r="AR155" i="1"/>
  <c r="AR101" i="1"/>
  <c r="AR97" i="1"/>
  <c r="AR95" i="1"/>
  <c r="AR87" i="1"/>
  <c r="AR83" i="1"/>
  <c r="AR78" i="1"/>
  <c r="AR41" i="1"/>
  <c r="AR38" i="1"/>
  <c r="AR27" i="1"/>
  <c r="AR23" i="1"/>
  <c r="AR18" i="1"/>
  <c r="AR14" i="1"/>
  <c r="AR7" i="1"/>
  <c r="T128" i="6" l="1"/>
  <c r="P128" i="6" s="1"/>
  <c r="T127" i="6"/>
  <c r="P127" i="6" s="1"/>
  <c r="T208" i="6"/>
  <c r="P208" i="6" s="1"/>
  <c r="AR461" i="4"/>
  <c r="AR460" i="4"/>
  <c r="AR459" i="4"/>
  <c r="AR465" i="4"/>
  <c r="AR464" i="4"/>
  <c r="AR463" i="4"/>
  <c r="AP464" i="4"/>
  <c r="AR462" i="4"/>
  <c r="AR458" i="4"/>
  <c r="AP465" i="4"/>
  <c r="AP463" i="4"/>
  <c r="AP462" i="4"/>
  <c r="AP461" i="4"/>
  <c r="AP460" i="4"/>
  <c r="AP459" i="4"/>
  <c r="AP458" i="4"/>
  <c r="AR451" i="4"/>
  <c r="AR450" i="4"/>
  <c r="AR449" i="4"/>
  <c r="AR445" i="4"/>
  <c r="AP451" i="4"/>
  <c r="AP450" i="4"/>
  <c r="AP449" i="4"/>
  <c r="AP445" i="4"/>
  <c r="AR440" i="4"/>
  <c r="AR439" i="4"/>
  <c r="AP440" i="4"/>
  <c r="AP439" i="4"/>
  <c r="AR431" i="4"/>
  <c r="AR423" i="4"/>
  <c r="AP431" i="4"/>
  <c r="AP423" i="4"/>
  <c r="P434" i="4"/>
  <c r="P432" i="4"/>
  <c r="P426" i="4"/>
  <c r="V435" i="4"/>
  <c r="V433" i="4"/>
  <c r="V427" i="4"/>
  <c r="P435" i="4"/>
  <c r="P433" i="4"/>
  <c r="P427" i="4"/>
  <c r="AN464" i="4" l="1"/>
  <c r="AN461" i="4"/>
  <c r="AN463" i="4"/>
  <c r="AN465" i="4"/>
  <c r="AN459" i="4"/>
  <c r="AN460" i="4"/>
  <c r="AN462" i="4"/>
  <c r="AN458" i="4"/>
  <c r="AN451" i="4"/>
  <c r="AN445" i="4"/>
  <c r="AN423" i="4"/>
  <c r="AN450" i="4"/>
  <c r="AN449" i="4"/>
  <c r="AN439" i="4"/>
  <c r="AN440" i="4"/>
  <c r="AN431" i="4"/>
  <c r="AR393" i="4" l="1"/>
  <c r="AP393" i="4"/>
  <c r="AR395" i="4"/>
  <c r="E395" i="4" s="1"/>
  <c r="AP395" i="4"/>
  <c r="AR375" i="4"/>
  <c r="AP375" i="4"/>
  <c r="AP163" i="4"/>
  <c r="AP370" i="4"/>
  <c r="AR370" i="4"/>
  <c r="AR347" i="4"/>
  <c r="E347" i="4" s="1"/>
  <c r="AR365" i="4"/>
  <c r="E365" i="4" s="1"/>
  <c r="AP365" i="4"/>
  <c r="AP347" i="4"/>
  <c r="AR342" i="4"/>
  <c r="E342" i="4" s="1"/>
  <c r="AP342" i="4"/>
  <c r="E481" i="4"/>
  <c r="E468" i="4"/>
  <c r="E467" i="4"/>
  <c r="E466" i="4"/>
  <c r="E465" i="4"/>
  <c r="E463" i="4"/>
  <c r="E462" i="4"/>
  <c r="E461" i="4"/>
  <c r="E460" i="4"/>
  <c r="E459" i="4"/>
  <c r="E458" i="4"/>
  <c r="E457" i="4"/>
  <c r="E455" i="4"/>
  <c r="E454" i="4"/>
  <c r="E453" i="4"/>
  <c r="E452" i="4"/>
  <c r="E451" i="4"/>
  <c r="E450" i="4"/>
  <c r="E449" i="4"/>
  <c r="E448" i="4"/>
  <c r="E446" i="4"/>
  <c r="E445" i="4"/>
  <c r="E444" i="4"/>
  <c r="E442" i="4"/>
  <c r="E441" i="4"/>
  <c r="E440" i="4"/>
  <c r="E439" i="4"/>
  <c r="E438" i="4"/>
  <c r="E437" i="4"/>
  <c r="E436" i="4"/>
  <c r="E431" i="4"/>
  <c r="E424" i="4"/>
  <c r="E423" i="4"/>
  <c r="E422" i="4"/>
  <c r="E421" i="4"/>
  <c r="E412" i="4"/>
  <c r="E411" i="4"/>
  <c r="E409" i="4"/>
  <c r="E408" i="4"/>
  <c r="E407" i="4"/>
  <c r="E406" i="4"/>
  <c r="E400" i="4"/>
  <c r="E398" i="4"/>
  <c r="E397" i="4"/>
  <c r="E396" i="4"/>
  <c r="E394" i="4"/>
  <c r="E392" i="4"/>
  <c r="E389" i="4"/>
  <c r="E388" i="4"/>
  <c r="E387" i="4"/>
  <c r="E385" i="4"/>
  <c r="E383" i="4"/>
  <c r="E382" i="4"/>
  <c r="E381" i="4"/>
  <c r="E380" i="4"/>
  <c r="E379" i="4"/>
  <c r="E378" i="4"/>
  <c r="E377" i="4"/>
  <c r="E376" i="4"/>
  <c r="E374" i="4"/>
  <c r="E372" i="4"/>
  <c r="E371" i="4"/>
  <c r="E369" i="4"/>
  <c r="E367" i="4"/>
  <c r="E366" i="4"/>
  <c r="E364" i="4"/>
  <c r="E363" i="4"/>
  <c r="E362" i="4"/>
  <c r="E361" i="4"/>
  <c r="E360" i="4"/>
  <c r="E358" i="4"/>
  <c r="E357" i="4"/>
  <c r="E356" i="4"/>
  <c r="E354" i="4"/>
  <c r="E353" i="4"/>
  <c r="E352" i="4"/>
  <c r="E350" i="4"/>
  <c r="E349" i="4"/>
  <c r="E348" i="4"/>
  <c r="E346" i="4"/>
  <c r="E344" i="4"/>
  <c r="E343" i="4"/>
  <c r="E341" i="4"/>
  <c r="E339" i="4"/>
  <c r="E338" i="4"/>
  <c r="E337" i="4"/>
  <c r="E335" i="4"/>
  <c r="E334" i="4"/>
  <c r="E333" i="4"/>
  <c r="E332" i="4"/>
  <c r="E331" i="4"/>
  <c r="E329" i="4"/>
  <c r="E328" i="4"/>
  <c r="E327" i="4"/>
  <c r="E326" i="4"/>
  <c r="E325" i="4"/>
  <c r="E323" i="4"/>
  <c r="E322" i="4"/>
  <c r="E321" i="4"/>
  <c r="E320" i="4"/>
  <c r="E319" i="4"/>
  <c r="E317" i="4"/>
  <c r="E316" i="4"/>
  <c r="E315" i="4"/>
  <c r="E314" i="4"/>
  <c r="E313" i="4"/>
  <c r="E312" i="4"/>
  <c r="E311" i="4"/>
  <c r="E309" i="4"/>
  <c r="E308" i="4"/>
  <c r="E307" i="4"/>
  <c r="E306" i="4"/>
  <c r="E305" i="4"/>
  <c r="E304" i="4"/>
  <c r="E302" i="4"/>
  <c r="E298" i="4"/>
  <c r="E297" i="4"/>
  <c r="E296" i="4"/>
  <c r="E295" i="4"/>
  <c r="E294" i="4"/>
  <c r="E293" i="4"/>
  <c r="E292" i="4"/>
  <c r="E290" i="4"/>
  <c r="E289" i="4"/>
  <c r="E288" i="4"/>
  <c r="E287" i="4"/>
  <c r="E286" i="4"/>
  <c r="E285" i="4"/>
  <c r="E284" i="4"/>
  <c r="E281" i="4"/>
  <c r="E280" i="4"/>
  <c r="E279" i="4"/>
  <c r="E278" i="4"/>
  <c r="E277" i="4"/>
  <c r="E276" i="4"/>
  <c r="E275" i="4"/>
  <c r="E274" i="4"/>
  <c r="E270" i="4"/>
  <c r="E268" i="4"/>
  <c r="E265" i="4"/>
  <c r="E264" i="4"/>
  <c r="E263" i="4"/>
  <c r="E260" i="4"/>
  <c r="E259" i="4"/>
  <c r="E258" i="4"/>
  <c r="E256" i="4"/>
  <c r="E255" i="4"/>
  <c r="E253" i="4"/>
  <c r="E249" i="4"/>
  <c r="E248" i="4"/>
  <c r="E247" i="4"/>
  <c r="E246" i="4"/>
  <c r="E243" i="4"/>
  <c r="E242" i="4"/>
  <c r="E241" i="4"/>
  <c r="E240" i="4"/>
  <c r="E239" i="4"/>
  <c r="E238" i="4"/>
  <c r="E237" i="4"/>
  <c r="E236" i="4"/>
  <c r="E235" i="4"/>
  <c r="E234" i="4"/>
  <c r="E233" i="4"/>
  <c r="E232" i="4"/>
  <c r="E231" i="4"/>
  <c r="E230" i="4"/>
  <c r="E229" i="4"/>
  <c r="E228" i="4"/>
  <c r="E227" i="4"/>
  <c r="E226" i="4"/>
  <c r="E224" i="4"/>
  <c r="E223" i="4"/>
  <c r="E222" i="4"/>
  <c r="E221" i="4"/>
  <c r="E220" i="4"/>
  <c r="E211" i="4"/>
  <c r="E210" i="4"/>
  <c r="E209" i="4"/>
  <c r="E208" i="4"/>
  <c r="E207" i="4"/>
  <c r="E206" i="4"/>
  <c r="E205" i="4"/>
  <c r="E204" i="4"/>
  <c r="E203" i="4"/>
  <c r="E202" i="4"/>
  <c r="E201" i="4"/>
  <c r="E200" i="4"/>
  <c r="E199" i="4"/>
  <c r="E197" i="4"/>
  <c r="E196" i="4"/>
  <c r="E181" i="4"/>
  <c r="E179" i="4"/>
  <c r="E178" i="4"/>
  <c r="E177" i="4"/>
  <c r="E165" i="4"/>
  <c r="E162" i="4"/>
  <c r="E161" i="4"/>
  <c r="E160" i="4"/>
  <c r="E159" i="4"/>
  <c r="E155" i="4"/>
  <c r="E154" i="4"/>
  <c r="E153" i="4"/>
  <c r="E151" i="4"/>
  <c r="E150" i="4"/>
  <c r="E148" i="4"/>
  <c r="E147" i="4"/>
  <c r="E146" i="4"/>
  <c r="E145" i="4"/>
  <c r="E142" i="4"/>
  <c r="E141" i="4"/>
  <c r="E140" i="4"/>
  <c r="E139" i="4"/>
  <c r="E138" i="4"/>
  <c r="E136" i="4"/>
  <c r="E132" i="4"/>
  <c r="E126" i="4"/>
  <c r="E125" i="4"/>
  <c r="E124" i="4"/>
  <c r="E123" i="4"/>
  <c r="E122" i="4"/>
  <c r="E121" i="4"/>
  <c r="E120" i="4"/>
  <c r="E119" i="4"/>
  <c r="E117" i="4"/>
  <c r="E116" i="4"/>
  <c r="E115" i="4"/>
  <c r="E113" i="4"/>
  <c r="E112" i="4"/>
  <c r="E111" i="4"/>
  <c r="E110" i="4"/>
  <c r="E109" i="4"/>
  <c r="E108" i="4"/>
  <c r="E105" i="4"/>
  <c r="E104" i="4"/>
  <c r="E103" i="4"/>
  <c r="E102" i="4"/>
  <c r="E99" i="4"/>
  <c r="E98" i="4"/>
  <c r="E97" i="4"/>
  <c r="E96" i="4"/>
  <c r="E95" i="4"/>
  <c r="E94" i="4"/>
  <c r="E93" i="4"/>
  <c r="E92" i="4"/>
  <c r="E91" i="4"/>
  <c r="E90" i="4"/>
  <c r="E89" i="4"/>
  <c r="E87" i="4"/>
  <c r="E86" i="4"/>
  <c r="E85" i="4"/>
  <c r="E77" i="4"/>
  <c r="E76" i="4"/>
  <c r="E75" i="4"/>
  <c r="W125" i="4"/>
  <c r="AR336" i="4"/>
  <c r="AP336" i="4"/>
  <c r="AR330" i="4"/>
  <c r="E330" i="4" s="1"/>
  <c r="AP330" i="4"/>
  <c r="AR324" i="4"/>
  <c r="AP324" i="4"/>
  <c r="AR318" i="4"/>
  <c r="E318" i="4" s="1"/>
  <c r="AP318" i="4"/>
  <c r="AR310" i="4"/>
  <c r="E310" i="4" s="1"/>
  <c r="AP310" i="4"/>
  <c r="AR303" i="4"/>
  <c r="E303" i="4" s="1"/>
  <c r="AP303" i="4"/>
  <c r="AR301" i="4"/>
  <c r="E301" i="4" s="1"/>
  <c r="AR300" i="4"/>
  <c r="E300" i="4" s="1"/>
  <c r="AP301" i="4"/>
  <c r="AP300" i="4"/>
  <c r="AR299" i="4"/>
  <c r="E299" i="4" s="1"/>
  <c r="AP299" i="4"/>
  <c r="N306" i="4"/>
  <c r="P305" i="4"/>
  <c r="P304" i="4"/>
  <c r="P302" i="4"/>
  <c r="P301" i="4"/>
  <c r="T299" i="4"/>
  <c r="N299" i="4"/>
  <c r="U298" i="4"/>
  <c r="R298" i="4"/>
  <c r="O297" i="4"/>
  <c r="AR291" i="4"/>
  <c r="E291" i="4" s="1"/>
  <c r="AP291" i="4"/>
  <c r="AR282" i="4"/>
  <c r="E282" i="4" s="1"/>
  <c r="AP282" i="4"/>
  <c r="AR283" i="4"/>
  <c r="E283" i="4" s="1"/>
  <c r="AP283" i="4"/>
  <c r="T280" i="4"/>
  <c r="T279" i="4"/>
  <c r="T278" i="4"/>
  <c r="R280" i="4"/>
  <c r="R279" i="4"/>
  <c r="R278" i="4"/>
  <c r="P280" i="4"/>
  <c r="P279" i="4"/>
  <c r="P278" i="4"/>
  <c r="N280" i="4"/>
  <c r="N279" i="4"/>
  <c r="N278" i="4"/>
  <c r="AR273" i="4"/>
  <c r="E273" i="4" s="1"/>
  <c r="AR272" i="4"/>
  <c r="E272" i="4" s="1"/>
  <c r="AR271" i="4"/>
  <c r="E271" i="4" s="1"/>
  <c r="AR269" i="4"/>
  <c r="E269" i="4" s="1"/>
  <c r="AR267" i="4"/>
  <c r="E267" i="4" s="1"/>
  <c r="AR266" i="4"/>
  <c r="E266" i="4" s="1"/>
  <c r="AP273" i="4"/>
  <c r="AP272" i="4"/>
  <c r="AP271" i="4"/>
  <c r="AP269" i="4"/>
  <c r="AP267" i="4"/>
  <c r="AP266" i="4"/>
  <c r="P263" i="4"/>
  <c r="AR262" i="4"/>
  <c r="E262" i="4" s="1"/>
  <c r="AP262" i="4"/>
  <c r="AR261" i="4"/>
  <c r="AR257" i="4"/>
  <c r="E257" i="4" s="1"/>
  <c r="AR254" i="4"/>
  <c r="E254" i="4" s="1"/>
  <c r="AR252" i="4"/>
  <c r="E252" i="4" s="1"/>
  <c r="AP257" i="4"/>
  <c r="AP254" i="4"/>
  <c r="AP252" i="4"/>
  <c r="AR251" i="4"/>
  <c r="E251" i="4" s="1"/>
  <c r="AP251" i="4"/>
  <c r="AR250" i="4"/>
  <c r="E250" i="4" s="1"/>
  <c r="AP250" i="4"/>
  <c r="AR244" i="4"/>
  <c r="E244" i="4" s="1"/>
  <c r="AP244" i="4"/>
  <c r="AI75" i="5"/>
  <c r="AI64" i="5"/>
  <c r="AI56" i="5"/>
  <c r="AI46" i="5"/>
  <c r="AI38" i="5"/>
  <c r="AI28" i="5"/>
  <c r="AI18" i="5"/>
  <c r="AI6" i="5"/>
  <c r="AR245" i="4"/>
  <c r="E245" i="4" s="1"/>
  <c r="AP245" i="4"/>
  <c r="Q227" i="4"/>
  <c r="Q232" i="4"/>
  <c r="Q231" i="4"/>
  <c r="Q230" i="4"/>
  <c r="Q229" i="4"/>
  <c r="P228" i="4"/>
  <c r="M228" i="4"/>
  <c r="W227" i="4"/>
  <c r="S227" i="4"/>
  <c r="O227" i="4"/>
  <c r="M227" i="4"/>
  <c r="Q226" i="4"/>
  <c r="AR225" i="4"/>
  <c r="E225" i="4" s="1"/>
  <c r="AP225" i="4"/>
  <c r="AR219" i="4"/>
  <c r="E219" i="4" s="1"/>
  <c r="AP219" i="4"/>
  <c r="AR218" i="4"/>
  <c r="E218" i="4" s="1"/>
  <c r="AP218" i="4"/>
  <c r="AR217" i="4"/>
  <c r="E217" i="4" s="1"/>
  <c r="AP217" i="4"/>
  <c r="AR216" i="4"/>
  <c r="E216" i="4" s="1"/>
  <c r="AP216" i="4"/>
  <c r="AR215" i="4"/>
  <c r="E215" i="4" s="1"/>
  <c r="AP215" i="4"/>
  <c r="AR213" i="4"/>
  <c r="E213" i="4" s="1"/>
  <c r="AR214" i="4"/>
  <c r="E214" i="4" s="1"/>
  <c r="AP214" i="4"/>
  <c r="AP213" i="4"/>
  <c r="AP212" i="4"/>
  <c r="AR212" i="4"/>
  <c r="E212" i="4" s="1"/>
  <c r="E261" i="4" l="1"/>
  <c r="AN261" i="4"/>
  <c r="AN370" i="4"/>
  <c r="AN393" i="4"/>
  <c r="E393" i="4"/>
  <c r="AN395" i="4"/>
  <c r="AN324" i="4"/>
  <c r="AN375" i="4"/>
  <c r="E375" i="4"/>
  <c r="E370" i="4"/>
  <c r="AN365" i="4"/>
  <c r="AN342" i="4"/>
  <c r="AN347" i="4"/>
  <c r="AN336" i="4"/>
  <c r="E336" i="4"/>
  <c r="E324" i="4"/>
  <c r="AN330" i="4"/>
  <c r="AN318" i="4"/>
  <c r="AN310" i="4"/>
  <c r="AN299" i="4"/>
  <c r="AN303" i="4"/>
  <c r="AN301" i="4"/>
  <c r="AN300" i="4"/>
  <c r="AN291" i="4"/>
  <c r="AN282" i="4"/>
  <c r="AN273" i="4"/>
  <c r="AN269" i="4"/>
  <c r="AN283" i="4"/>
  <c r="AN272" i="4"/>
  <c r="AN271" i="4"/>
  <c r="AN267" i="4"/>
  <c r="AN266" i="4"/>
  <c r="AN262" i="4"/>
  <c r="AN257" i="4"/>
  <c r="AN254" i="4"/>
  <c r="AN251" i="4"/>
  <c r="AN252" i="4"/>
  <c r="AN250" i="4"/>
  <c r="AN213" i="4"/>
  <c r="AN245" i="4"/>
  <c r="AN218" i="4"/>
  <c r="AN216" i="4"/>
  <c r="AN225" i="4"/>
  <c r="AN219" i="4"/>
  <c r="AN244" i="4"/>
  <c r="AN212" i="4"/>
  <c r="AN215" i="4"/>
  <c r="AN217" i="4"/>
  <c r="AN214" i="4"/>
  <c r="K208" i="4" l="1"/>
  <c r="M207" i="4"/>
  <c r="T207" i="4"/>
  <c r="G208" i="4"/>
  <c r="G207" i="4"/>
  <c r="H205" i="4"/>
  <c r="R203" i="4"/>
  <c r="O203" i="4"/>
  <c r="L203" i="4"/>
  <c r="H203" i="4"/>
  <c r="T201" i="4"/>
  <c r="M201" i="4"/>
  <c r="G201" i="4"/>
  <c r="AR198" i="4"/>
  <c r="E198" i="4" s="1"/>
  <c r="AP198" i="4"/>
  <c r="AR184" i="4"/>
  <c r="E184" i="4" s="1"/>
  <c r="AR183" i="4"/>
  <c r="E183" i="4" s="1"/>
  <c r="AP184" i="4"/>
  <c r="AP183" i="4"/>
  <c r="AR182" i="4"/>
  <c r="E182" i="4" s="1"/>
  <c r="AP182" i="4"/>
  <c r="AR180" i="4"/>
  <c r="E180" i="4" s="1"/>
  <c r="AP180" i="4"/>
  <c r="AP166" i="4"/>
  <c r="AR166" i="4"/>
  <c r="E166" i="4" s="1"/>
  <c r="AP164" i="4"/>
  <c r="AR164" i="4"/>
  <c r="E164" i="4" s="1"/>
  <c r="AR163" i="4"/>
  <c r="E163" i="4" s="1"/>
  <c r="AR157" i="4"/>
  <c r="E157" i="4" s="1"/>
  <c r="AR158" i="4"/>
  <c r="E158" i="4" s="1"/>
  <c r="AP157" i="4"/>
  <c r="AP158" i="4"/>
  <c r="AP156" i="4"/>
  <c r="AR156" i="4"/>
  <c r="E156" i="4" s="1"/>
  <c r="AP152" i="4"/>
  <c r="AP149" i="4"/>
  <c r="AR152" i="4"/>
  <c r="E152" i="4" s="1"/>
  <c r="AR149" i="4"/>
  <c r="E149" i="4" s="1"/>
  <c r="P141" i="4"/>
  <c r="P140" i="4"/>
  <c r="P139" i="4"/>
  <c r="H141" i="4"/>
  <c r="H140" i="4"/>
  <c r="H139" i="4"/>
  <c r="AP128" i="4"/>
  <c r="AP137" i="4"/>
  <c r="AP135" i="4"/>
  <c r="AP134" i="4"/>
  <c r="AP133" i="4"/>
  <c r="AP131" i="4"/>
  <c r="AP130" i="4"/>
  <c r="AP129" i="4"/>
  <c r="AP127" i="4"/>
  <c r="Y124" i="4"/>
  <c r="Y123" i="4"/>
  <c r="S125" i="4"/>
  <c r="S124" i="4"/>
  <c r="U123" i="4"/>
  <c r="Q123" i="4"/>
  <c r="M125" i="4"/>
  <c r="M124" i="4"/>
  <c r="M123" i="4"/>
  <c r="H125" i="4"/>
  <c r="H124" i="4"/>
  <c r="H123" i="4"/>
  <c r="U121" i="4"/>
  <c r="Q121" i="4"/>
  <c r="AR137" i="4"/>
  <c r="E137" i="4" s="1"/>
  <c r="AR135" i="4"/>
  <c r="E135" i="4" s="1"/>
  <c r="AR134" i="4"/>
  <c r="E134" i="4" s="1"/>
  <c r="AR133" i="4"/>
  <c r="E133" i="4" s="1"/>
  <c r="AR131" i="4"/>
  <c r="E131" i="4" s="1"/>
  <c r="AR130" i="4"/>
  <c r="E130" i="4" s="1"/>
  <c r="AR129" i="4"/>
  <c r="E129" i="4" s="1"/>
  <c r="AR128" i="4"/>
  <c r="E128" i="4" s="1"/>
  <c r="AR127" i="4"/>
  <c r="E127" i="4" s="1"/>
  <c r="AR118" i="4"/>
  <c r="E118" i="4" s="1"/>
  <c r="AR144" i="4"/>
  <c r="E144" i="4" s="1"/>
  <c r="AR143" i="4"/>
  <c r="E143" i="4" s="1"/>
  <c r="AP144" i="4"/>
  <c r="AP143" i="4"/>
  <c r="AP118" i="4"/>
  <c r="AP114" i="4"/>
  <c r="AR114" i="4"/>
  <c r="E114" i="4" s="1"/>
  <c r="AP107" i="4"/>
  <c r="AR107" i="4"/>
  <c r="E107" i="4" s="1"/>
  <c r="AR106" i="4"/>
  <c r="E106" i="4" s="1"/>
  <c r="AN198" i="4" l="1"/>
  <c r="AN163" i="4"/>
  <c r="AN152" i="4"/>
  <c r="AN156" i="4"/>
  <c r="AN164" i="4"/>
  <c r="AN183" i="4"/>
  <c r="AN184" i="4"/>
  <c r="AN157" i="4"/>
  <c r="AN149" i="4"/>
  <c r="AN158" i="4"/>
  <c r="AN182" i="4"/>
  <c r="AN180" i="4"/>
  <c r="AN166" i="4"/>
  <c r="AN137" i="4"/>
  <c r="AN135" i="4"/>
  <c r="AN133" i="4"/>
  <c r="AN130" i="4"/>
  <c r="AN134" i="4"/>
  <c r="AN127" i="4"/>
  <c r="AN129" i="4"/>
  <c r="AN131" i="4"/>
  <c r="AN143" i="4"/>
  <c r="AN144" i="4"/>
  <c r="AN118" i="4"/>
  <c r="AN114" i="4"/>
  <c r="AR8" i="8" l="1"/>
  <c r="AP12" i="8" s="1"/>
  <c r="T334" i="6" l="1"/>
  <c r="P334" i="6" s="1"/>
  <c r="AR2914" i="1"/>
  <c r="AR2091" i="1"/>
  <c r="AR1132" i="1"/>
  <c r="N270" i="1" l="1"/>
  <c r="Z275" i="1"/>
  <c r="Z274" i="1"/>
  <c r="Z272" i="1"/>
  <c r="Z271" i="1"/>
  <c r="Z269" i="1"/>
  <c r="O36" i="10" s="1"/>
  <c r="Z268" i="1"/>
  <c r="O35" i="10" s="1"/>
  <c r="Z267" i="1"/>
  <c r="Z266" i="1"/>
  <c r="Z265" i="1"/>
  <c r="Z263" i="1"/>
  <c r="Z262" i="1"/>
  <c r="Z260" i="1"/>
  <c r="Z259" i="1"/>
  <c r="Z258" i="1"/>
  <c r="Z257" i="1"/>
  <c r="R35" i="10" l="1"/>
  <c r="T35" i="10" s="1"/>
  <c r="AR101" i="4"/>
  <c r="E101" i="4" s="1"/>
  <c r="AP101" i="4"/>
  <c r="AR100" i="4"/>
  <c r="E100" i="4" s="1"/>
  <c r="AP100" i="4"/>
  <c r="AP88" i="4"/>
  <c r="AR88" i="4"/>
  <c r="E88" i="4" s="1"/>
  <c r="AR72" i="4"/>
  <c r="AR74" i="4"/>
  <c r="E74" i="4" s="1"/>
  <c r="AR73" i="4"/>
  <c r="E73" i="4" s="1"/>
  <c r="AP74" i="4"/>
  <c r="AP73" i="4"/>
  <c r="AP72" i="4"/>
  <c r="AP71" i="4"/>
  <c r="AR71" i="4"/>
  <c r="AR70" i="4"/>
  <c r="AP70" i="4"/>
  <c r="AP69" i="4"/>
  <c r="AR69" i="4"/>
  <c r="AR66" i="4"/>
  <c r="AR65" i="4"/>
  <c r="AR67" i="4"/>
  <c r="O37" i="4"/>
  <c r="O36" i="4"/>
  <c r="AR36" i="4"/>
  <c r="AN128" i="4"/>
  <c r="AN107" i="4"/>
  <c r="AP106" i="4"/>
  <c r="AN106" i="4" s="1"/>
  <c r="AP67" i="4"/>
  <c r="AP66" i="4"/>
  <c r="AP65" i="4"/>
  <c r="AP57" i="4"/>
  <c r="AP55" i="4"/>
  <c r="AP54" i="4"/>
  <c r="AP36" i="4"/>
  <c r="AP30" i="4"/>
  <c r="AP25" i="4"/>
  <c r="AP20" i="4"/>
  <c r="AP15" i="4"/>
  <c r="AP14" i="4"/>
  <c r="AP10" i="4"/>
  <c r="AP7" i="4"/>
  <c r="AP6" i="4"/>
  <c r="AP5" i="4"/>
  <c r="AR5" i="4"/>
  <c r="AR6" i="4"/>
  <c r="AR7" i="4"/>
  <c r="AR30" i="4"/>
  <c r="Z32" i="4"/>
  <c r="Z31" i="4"/>
  <c r="R32" i="4"/>
  <c r="R31" i="4"/>
  <c r="L32" i="4"/>
  <c r="L31" i="4"/>
  <c r="Z30" i="4"/>
  <c r="R30" i="4"/>
  <c r="L30" i="4"/>
  <c r="AR25" i="4"/>
  <c r="AB25" i="4"/>
  <c r="Z25" i="4"/>
  <c r="X25" i="4"/>
  <c r="R27" i="4"/>
  <c r="R26" i="4"/>
  <c r="R25" i="4"/>
  <c r="P17" i="4"/>
  <c r="Q15" i="4"/>
  <c r="Q14" i="4"/>
  <c r="AR14" i="4"/>
  <c r="AR15" i="4"/>
  <c r="AR20" i="4"/>
  <c r="AR10" i="4"/>
  <c r="AN30" i="4" l="1"/>
  <c r="AN20" i="4"/>
  <c r="AN10" i="4"/>
  <c r="AN100" i="4"/>
  <c r="AN6" i="4"/>
  <c r="AN25" i="4"/>
  <c r="AN67" i="4"/>
  <c r="AN15" i="4"/>
  <c r="AN14" i="4"/>
  <c r="AN101" i="4"/>
  <c r="AN88" i="4"/>
  <c r="AN73" i="4"/>
  <c r="R36" i="4"/>
  <c r="T36" i="4" s="1"/>
  <c r="AN71" i="4"/>
  <c r="AN72" i="4"/>
  <c r="AN74" i="4"/>
  <c r="AN70" i="4"/>
  <c r="AN69" i="4"/>
  <c r="AN7" i="4"/>
  <c r="AN5" i="4"/>
  <c r="AN36" i="4"/>
  <c r="AN66" i="4"/>
  <c r="AN65" i="4"/>
  <c r="Y22" i="4" l="1"/>
  <c r="Y21" i="4"/>
  <c r="Y20" i="4"/>
  <c r="R21" i="4"/>
  <c r="R20" i="4"/>
  <c r="R22" i="4"/>
  <c r="L22" i="4"/>
  <c r="L21" i="4"/>
  <c r="L20" i="4"/>
  <c r="F30" i="4"/>
  <c r="F25" i="4"/>
  <c r="F17" i="4"/>
  <c r="F15" i="4"/>
  <c r="F14" i="4"/>
  <c r="AE10" i="4"/>
  <c r="AC10" i="4"/>
  <c r="Z10" i="4"/>
  <c r="W10" i="4"/>
  <c r="Q10" i="4"/>
  <c r="L10" i="4" l="1"/>
  <c r="AY22" i="8" l="1"/>
  <c r="AW22" i="8"/>
  <c r="AY28" i="8"/>
  <c r="AW28" i="8"/>
  <c r="BA28" i="8" s="1"/>
  <c r="AP23" i="8"/>
  <c r="AN23" i="8"/>
  <c r="AP28" i="8"/>
  <c r="AN28" i="8"/>
  <c r="AG28" i="8"/>
  <c r="AE28" i="8"/>
  <c r="AG23" i="8"/>
  <c r="AE23" i="8"/>
  <c r="W22" i="8"/>
  <c r="AW21" i="8"/>
  <c r="AW23" i="8" s="1"/>
  <c r="AY21" i="8"/>
  <c r="W17" i="8"/>
  <c r="W34" i="8"/>
  <c r="W33" i="8"/>
  <c r="W32" i="8"/>
  <c r="W31" i="8"/>
  <c r="X35" i="8"/>
  <c r="R37" i="8"/>
  <c r="R36" i="8"/>
  <c r="L37" i="8"/>
  <c r="L36" i="8"/>
  <c r="Q35" i="8"/>
  <c r="M35" i="8"/>
  <c r="T27" i="8"/>
  <c r="T26" i="8"/>
  <c r="T24" i="8"/>
  <c r="T23" i="8"/>
  <c r="T21" i="8"/>
  <c r="T20" i="8"/>
  <c r="AN17" i="8" s="1"/>
  <c r="AP17" i="8" s="1"/>
  <c r="T19" i="8"/>
  <c r="S18" i="8"/>
  <c r="T16" i="8"/>
  <c r="T15" i="8"/>
  <c r="AN16" i="8" s="1"/>
  <c r="T28" i="8"/>
  <c r="Q27" i="8"/>
  <c r="Q26" i="8"/>
  <c r="Q21" i="8"/>
  <c r="Q20" i="8"/>
  <c r="Q19" i="8"/>
  <c r="Q16" i="8"/>
  <c r="K26" i="8"/>
  <c r="K27" i="8"/>
  <c r="K29" i="8"/>
  <c r="W29" i="8" s="1"/>
  <c r="N30" i="8"/>
  <c r="Z30" i="8" s="1"/>
  <c r="N29" i="8"/>
  <c r="Z29" i="8" s="1"/>
  <c r="N28" i="8"/>
  <c r="N27" i="8"/>
  <c r="N26" i="8"/>
  <c r="N24" i="8"/>
  <c r="N23" i="8"/>
  <c r="N21" i="8"/>
  <c r="N20" i="8"/>
  <c r="N19" i="8"/>
  <c r="M18" i="8"/>
  <c r="Q15" i="8"/>
  <c r="N16" i="8"/>
  <c r="N15" i="8"/>
  <c r="T13" i="8"/>
  <c r="T12" i="8"/>
  <c r="T11" i="8"/>
  <c r="T10" i="8"/>
  <c r="Q13" i="8"/>
  <c r="Q12" i="8"/>
  <c r="Q11" i="8"/>
  <c r="Q10" i="8"/>
  <c r="N13" i="8"/>
  <c r="N12" i="8"/>
  <c r="N11" i="8"/>
  <c r="Z11" i="8" s="1"/>
  <c r="N10" i="8"/>
  <c r="E26" i="8"/>
  <c r="E27" i="8"/>
  <c r="K21" i="8"/>
  <c r="K20" i="8"/>
  <c r="K19" i="8"/>
  <c r="K16" i="8"/>
  <c r="K15" i="8"/>
  <c r="K13" i="8"/>
  <c r="K12" i="8"/>
  <c r="K11" i="8"/>
  <c r="K10" i="8"/>
  <c r="Q8" i="8"/>
  <c r="AO6" i="8" s="1"/>
  <c r="AR6" i="8" s="1"/>
  <c r="K8" i="8"/>
  <c r="Q7" i="8"/>
  <c r="K7" i="8"/>
  <c r="Q6" i="8"/>
  <c r="S3" i="8"/>
  <c r="Q5" i="8"/>
  <c r="Q3" i="8"/>
  <c r="K6" i="8"/>
  <c r="Z16" i="8" l="1"/>
  <c r="AQ12" i="8"/>
  <c r="AR12" i="8" s="1"/>
  <c r="AP16" i="8"/>
  <c r="W6" i="8"/>
  <c r="Z10" i="8"/>
  <c r="Z12" i="8"/>
  <c r="Z21" i="8"/>
  <c r="Z24" i="8"/>
  <c r="AI8" i="8"/>
  <c r="AG12" i="8" s="1"/>
  <c r="AF6" i="8"/>
  <c r="AI6" i="8" s="1"/>
  <c r="Z19" i="8"/>
  <c r="AQ13" i="8"/>
  <c r="AR9" i="8"/>
  <c r="AP13" i="8" s="1"/>
  <c r="AR7" i="8"/>
  <c r="Z13" i="8"/>
  <c r="Z15" i="8"/>
  <c r="AE16" i="8"/>
  <c r="Z20" i="8"/>
  <c r="AE17" i="8"/>
  <c r="Z23" i="8"/>
  <c r="Z26" i="8"/>
  <c r="Z27" i="8"/>
  <c r="T22" i="8"/>
  <c r="N22" i="8"/>
  <c r="AY23" i="8"/>
  <c r="AN18" i="8"/>
  <c r="AP18" i="8" s="1"/>
  <c r="T17" i="8"/>
  <c r="W11" i="8"/>
  <c r="W13" i="8"/>
  <c r="K14" i="8"/>
  <c r="N17" i="8"/>
  <c r="W21" i="8"/>
  <c r="W12" i="8"/>
  <c r="W15" i="8"/>
  <c r="N14" i="8"/>
  <c r="W27" i="8"/>
  <c r="W7" i="8"/>
  <c r="W8" i="8"/>
  <c r="BG6" i="8" s="1"/>
  <c r="W16" i="8"/>
  <c r="T25" i="8"/>
  <c r="W20" i="8"/>
  <c r="W19" i="8"/>
  <c r="T14" i="8"/>
  <c r="Q25" i="8"/>
  <c r="W26" i="8"/>
  <c r="K25" i="8"/>
  <c r="N25" i="8"/>
  <c r="Q14" i="8"/>
  <c r="W10" i="8"/>
  <c r="Z17" i="8" l="1"/>
  <c r="AH13" i="8"/>
  <c r="AG17" i="8"/>
  <c r="AH12" i="8"/>
  <c r="AI12" i="8" s="1"/>
  <c r="AG16" i="8"/>
  <c r="W25" i="8"/>
  <c r="AR13" i="8"/>
  <c r="BA8" i="8"/>
  <c r="AY12" i="8" s="1"/>
  <c r="AX6" i="8"/>
  <c r="BA6" i="8" s="1"/>
  <c r="AE18" i="8"/>
  <c r="AW17" i="8"/>
  <c r="AI9" i="8"/>
  <c r="AG13" i="8" s="1"/>
  <c r="AI7" i="8"/>
  <c r="AR10" i="8"/>
  <c r="AP14" i="8" s="1"/>
  <c r="Z14" i="8"/>
  <c r="Z22" i="8"/>
  <c r="AW16" i="8"/>
  <c r="Z25" i="8"/>
  <c r="W14" i="8"/>
  <c r="AI13" i="8" l="1"/>
  <c r="AZ13" i="8"/>
  <c r="AY17" i="8"/>
  <c r="AZ12" i="8"/>
  <c r="BA12" i="8" s="1"/>
  <c r="AY16" i="8"/>
  <c r="AI10" i="8"/>
  <c r="AG14" i="8" s="1"/>
  <c r="AG18" i="8"/>
  <c r="AW18" i="8"/>
  <c r="BA9" i="8"/>
  <c r="AY13" i="8" s="1"/>
  <c r="BA7" i="8"/>
  <c r="BA13" i="8" l="1"/>
  <c r="BA10" i="8"/>
  <c r="BI6" i="8" s="1"/>
  <c r="BI7" i="8" s="1"/>
  <c r="BD8" i="8" s="1"/>
  <c r="AY18" i="8"/>
  <c r="AY14" i="8" l="1"/>
  <c r="T138" i="6"/>
  <c r="P138" i="6" s="1"/>
  <c r="T437" i="6"/>
  <c r="P437" i="6" s="1"/>
  <c r="T436" i="6"/>
  <c r="P436" i="6" s="1"/>
  <c r="T435" i="6"/>
  <c r="P435" i="6" s="1"/>
  <c r="T434" i="6"/>
  <c r="P434" i="6" s="1"/>
  <c r="T433" i="6"/>
  <c r="P433" i="6" s="1"/>
  <c r="T432" i="6"/>
  <c r="P432" i="6" s="1"/>
  <c r="T431" i="6"/>
  <c r="P431" i="6" s="1"/>
  <c r="T430" i="6"/>
  <c r="P430" i="6" s="1"/>
  <c r="T429" i="6"/>
  <c r="P429" i="6" s="1"/>
  <c r="T428" i="6"/>
  <c r="P428" i="6" s="1"/>
  <c r="T427" i="6"/>
  <c r="P427" i="6" s="1"/>
  <c r="T426" i="6"/>
  <c r="P426" i="6" s="1"/>
  <c r="T425" i="6"/>
  <c r="P425" i="6" s="1"/>
  <c r="T424" i="6"/>
  <c r="P424" i="6" s="1"/>
  <c r="T423" i="6"/>
  <c r="P423" i="6" s="1"/>
  <c r="T422" i="6"/>
  <c r="P422" i="6" s="1"/>
  <c r="T421" i="6"/>
  <c r="P421" i="6" s="1"/>
  <c r="T420" i="6"/>
  <c r="P420" i="6" s="1"/>
  <c r="T419" i="6"/>
  <c r="P419" i="6" s="1"/>
  <c r="T418" i="6"/>
  <c r="P418" i="6" s="1"/>
  <c r="T417" i="6"/>
  <c r="P417" i="6" s="1"/>
  <c r="T416" i="6"/>
  <c r="P416" i="6" s="1"/>
  <c r="T415" i="6"/>
  <c r="P415" i="6" s="1"/>
  <c r="T414" i="6"/>
  <c r="P414" i="6" s="1"/>
  <c r="T413" i="6"/>
  <c r="P413" i="6" s="1"/>
  <c r="T412" i="6"/>
  <c r="P412" i="6" s="1"/>
  <c r="T411" i="6"/>
  <c r="P411" i="6" s="1"/>
  <c r="T410" i="6"/>
  <c r="P410" i="6" s="1"/>
  <c r="T409" i="6"/>
  <c r="P409" i="6" s="1"/>
  <c r="T408" i="6"/>
  <c r="P408" i="6" s="1"/>
  <c r="T407" i="6"/>
  <c r="P407" i="6" s="1"/>
  <c r="T406" i="6"/>
  <c r="P406" i="6" s="1"/>
  <c r="T405" i="6"/>
  <c r="P405" i="6" s="1"/>
  <c r="T404" i="6"/>
  <c r="P404" i="6" s="1"/>
  <c r="T403" i="6"/>
  <c r="P403" i="6" s="1"/>
  <c r="T402" i="6"/>
  <c r="P402" i="6" s="1"/>
  <c r="T400" i="6"/>
  <c r="P400" i="6" s="1"/>
  <c r="T399" i="6"/>
  <c r="P399" i="6" s="1"/>
  <c r="T398" i="6"/>
  <c r="P398" i="6" s="1"/>
  <c r="T397" i="6"/>
  <c r="P397" i="6" s="1"/>
  <c r="T393" i="6"/>
  <c r="P393" i="6" s="1"/>
  <c r="T385" i="6"/>
  <c r="P385" i="6" s="1"/>
  <c r="T384" i="6"/>
  <c r="P384" i="6" s="1"/>
  <c r="T383" i="6"/>
  <c r="P383" i="6" s="1"/>
  <c r="T382" i="6"/>
  <c r="P382" i="6" s="1"/>
  <c r="T381" i="6"/>
  <c r="P381" i="6" s="1"/>
  <c r="T380" i="6"/>
  <c r="P380" i="6" s="1"/>
  <c r="T379" i="6"/>
  <c r="P379" i="6" s="1"/>
  <c r="T378" i="6"/>
  <c r="P378" i="6" s="1"/>
  <c r="T377" i="6"/>
  <c r="P377" i="6" s="1"/>
  <c r="T375" i="6"/>
  <c r="P375" i="6" s="1"/>
  <c r="T374" i="6"/>
  <c r="P374" i="6" s="1"/>
  <c r="T373" i="6"/>
  <c r="P373" i="6" s="1"/>
  <c r="T372" i="6"/>
  <c r="P372" i="6" s="1"/>
  <c r="T371" i="6"/>
  <c r="P371" i="6" s="1"/>
  <c r="T370" i="6"/>
  <c r="P370" i="6" s="1"/>
  <c r="T369" i="6"/>
  <c r="P369" i="6" s="1"/>
  <c r="T368" i="6"/>
  <c r="P368" i="6" s="1"/>
  <c r="T367" i="6"/>
  <c r="P367" i="6" s="1"/>
  <c r="T366" i="6"/>
  <c r="P366" i="6" s="1"/>
  <c r="T365" i="6"/>
  <c r="P365" i="6" s="1"/>
  <c r="T364" i="6"/>
  <c r="P364" i="6" s="1"/>
  <c r="T363" i="6"/>
  <c r="P363" i="6" s="1"/>
  <c r="T361" i="6"/>
  <c r="P361" i="6" s="1"/>
  <c r="T359" i="6"/>
  <c r="P359" i="6" s="1"/>
  <c r="T358" i="6"/>
  <c r="P358" i="6" s="1"/>
  <c r="T357" i="6"/>
  <c r="P357" i="6" s="1"/>
  <c r="T356" i="6"/>
  <c r="P356" i="6" s="1"/>
  <c r="T355" i="6"/>
  <c r="P355" i="6" s="1"/>
  <c r="T354" i="6"/>
  <c r="P354" i="6" s="1"/>
  <c r="T353" i="6"/>
  <c r="P353" i="6" s="1"/>
  <c r="T396" i="6"/>
  <c r="P396" i="6" s="1"/>
  <c r="T394" i="6"/>
  <c r="P394" i="6" s="1"/>
  <c r="T386" i="6"/>
  <c r="P386" i="6" s="1"/>
  <c r="T376" i="6"/>
  <c r="P376" i="6" s="1"/>
  <c r="T352" i="6"/>
  <c r="P352" i="6" s="1"/>
  <c r="T351" i="6"/>
  <c r="P351" i="6" s="1"/>
  <c r="T350" i="6"/>
  <c r="P350" i="6" s="1"/>
  <c r="T346" i="6"/>
  <c r="P346" i="6" s="1"/>
  <c r="T345" i="6"/>
  <c r="P345" i="6" s="1"/>
  <c r="T344" i="6"/>
  <c r="P344" i="6" s="1"/>
  <c r="T343" i="6"/>
  <c r="P343" i="6" s="1"/>
  <c r="T342" i="6"/>
  <c r="P342" i="6" s="1"/>
  <c r="T341" i="6"/>
  <c r="P341" i="6" s="1"/>
  <c r="T340" i="6"/>
  <c r="P340" i="6" s="1"/>
  <c r="T339" i="6"/>
  <c r="P339" i="6" s="1"/>
  <c r="T337" i="6"/>
  <c r="P337" i="6" s="1"/>
  <c r="T335" i="6"/>
  <c r="P335" i="6" s="1"/>
  <c r="T332" i="6"/>
  <c r="P332" i="6" s="1"/>
  <c r="T331" i="6"/>
  <c r="P331" i="6" s="1"/>
  <c r="T330" i="6"/>
  <c r="P330" i="6" s="1"/>
  <c r="T329" i="6"/>
  <c r="P329" i="6" s="1"/>
  <c r="T328" i="6"/>
  <c r="P328" i="6" s="1"/>
  <c r="T327" i="6"/>
  <c r="P327" i="6" s="1"/>
  <c r="T326" i="6"/>
  <c r="P326" i="6" s="1"/>
  <c r="T325" i="6"/>
  <c r="P325" i="6" s="1"/>
  <c r="T324" i="6"/>
  <c r="P324" i="6" s="1"/>
  <c r="T323" i="6"/>
  <c r="P323" i="6" s="1"/>
  <c r="T322" i="6"/>
  <c r="P322" i="6" s="1"/>
  <c r="T321" i="6"/>
  <c r="P321" i="6" s="1"/>
  <c r="T318" i="6"/>
  <c r="P318" i="6" s="1"/>
  <c r="T401" i="6" l="1"/>
  <c r="P401" i="6" s="1"/>
  <c r="T319" i="6"/>
  <c r="P319" i="6" s="1"/>
  <c r="T315" i="6"/>
  <c r="P315" i="6" s="1"/>
  <c r="T313" i="6"/>
  <c r="P313" i="6" s="1"/>
  <c r="T311" i="6"/>
  <c r="P311" i="6" s="1"/>
  <c r="T310" i="6"/>
  <c r="P310" i="6" s="1"/>
  <c r="T309" i="6"/>
  <c r="P309" i="6" s="1"/>
  <c r="T308" i="6"/>
  <c r="P308" i="6" s="1"/>
  <c r="T307" i="6"/>
  <c r="P307" i="6" s="1"/>
  <c r="T306" i="6"/>
  <c r="P306" i="6" s="1"/>
  <c r="T304" i="6"/>
  <c r="P304" i="6" s="1"/>
  <c r="T296" i="6"/>
  <c r="P296" i="6" s="1"/>
  <c r="T295" i="6"/>
  <c r="P295" i="6" s="1"/>
  <c r="T294" i="6"/>
  <c r="P294" i="6" s="1"/>
  <c r="T293" i="6"/>
  <c r="P293" i="6" s="1"/>
  <c r="T292" i="6"/>
  <c r="P292" i="6" s="1"/>
  <c r="T291" i="6"/>
  <c r="P291" i="6" s="1"/>
  <c r="T290" i="6"/>
  <c r="P290" i="6" s="1"/>
  <c r="T289" i="6"/>
  <c r="P289" i="6" s="1"/>
  <c r="T288" i="6"/>
  <c r="P288" i="6" s="1"/>
  <c r="T287" i="6"/>
  <c r="P287" i="6" s="1"/>
  <c r="T286" i="6"/>
  <c r="P286" i="6" s="1"/>
  <c r="T285" i="6"/>
  <c r="P285" i="6" s="1"/>
  <c r="T282" i="6"/>
  <c r="P282" i="6" s="1"/>
  <c r="T281" i="6"/>
  <c r="P281" i="6" s="1"/>
  <c r="T280" i="6"/>
  <c r="P280" i="6" s="1"/>
  <c r="T279" i="6"/>
  <c r="P279" i="6" s="1"/>
  <c r="T278" i="6"/>
  <c r="P278" i="6" s="1"/>
  <c r="T277" i="6"/>
  <c r="P277" i="6" s="1"/>
  <c r="T276" i="6"/>
  <c r="P276" i="6" s="1"/>
  <c r="T275" i="6"/>
  <c r="P275" i="6" s="1"/>
  <c r="T274" i="6"/>
  <c r="P274" i="6" s="1"/>
  <c r="T273" i="6"/>
  <c r="P273" i="6" s="1"/>
  <c r="T272" i="6"/>
  <c r="P272" i="6" s="1"/>
  <c r="T271" i="6"/>
  <c r="P271" i="6" s="1"/>
  <c r="T270" i="6"/>
  <c r="P270" i="6" s="1"/>
  <c r="T269" i="6"/>
  <c r="P269" i="6" s="1"/>
  <c r="T268" i="6"/>
  <c r="P268" i="6" s="1"/>
  <c r="T267" i="6"/>
  <c r="P267" i="6" s="1"/>
  <c r="T263" i="6"/>
  <c r="P263" i="6" s="1"/>
  <c r="T262" i="6"/>
  <c r="P262" i="6" s="1"/>
  <c r="T259" i="6"/>
  <c r="P259" i="6" s="1"/>
  <c r="T258" i="6"/>
  <c r="P258" i="6" s="1"/>
  <c r="T257" i="6"/>
  <c r="P257" i="6" s="1"/>
  <c r="T256" i="6"/>
  <c r="P256" i="6" s="1"/>
  <c r="T255" i="6"/>
  <c r="P255" i="6" s="1"/>
  <c r="T254" i="6"/>
  <c r="P254" i="6" s="1"/>
  <c r="T253" i="6"/>
  <c r="P253" i="6" s="1"/>
  <c r="T252" i="6"/>
  <c r="P252" i="6" s="1"/>
  <c r="T251" i="6"/>
  <c r="P251" i="6" s="1"/>
  <c r="T250" i="6"/>
  <c r="P250" i="6" s="1"/>
  <c r="T249" i="6"/>
  <c r="P249" i="6" s="1"/>
  <c r="T248" i="6"/>
  <c r="P248" i="6" s="1"/>
  <c r="T247" i="6"/>
  <c r="P247" i="6" s="1"/>
  <c r="T246" i="6"/>
  <c r="P246" i="6" s="1"/>
  <c r="T245" i="6"/>
  <c r="P245" i="6" s="1"/>
  <c r="T244" i="6"/>
  <c r="P244" i="6" s="1"/>
  <c r="T243" i="6"/>
  <c r="P243" i="6" s="1"/>
  <c r="T242" i="6"/>
  <c r="P242" i="6" s="1"/>
  <c r="T241" i="6"/>
  <c r="P241" i="6" s="1"/>
  <c r="T239" i="6"/>
  <c r="P239" i="6" s="1"/>
  <c r="T238" i="6"/>
  <c r="P238" i="6" s="1"/>
  <c r="T237" i="6"/>
  <c r="P237" i="6" s="1"/>
  <c r="T236" i="6"/>
  <c r="P236" i="6" s="1"/>
  <c r="T235" i="6"/>
  <c r="P235" i="6" s="1"/>
  <c r="T234" i="6"/>
  <c r="P234" i="6" s="1"/>
  <c r="T233" i="6"/>
  <c r="P233" i="6" s="1"/>
  <c r="T232" i="6"/>
  <c r="P232" i="6" s="1"/>
  <c r="T231" i="6"/>
  <c r="P231" i="6" s="1"/>
  <c r="T230" i="6"/>
  <c r="P230" i="6" s="1"/>
  <c r="T229" i="6"/>
  <c r="P229" i="6" s="1"/>
  <c r="T228" i="6"/>
  <c r="P228" i="6" s="1"/>
  <c r="T227" i="6"/>
  <c r="P227" i="6" s="1"/>
  <c r="T226" i="6"/>
  <c r="P226" i="6" s="1"/>
  <c r="T225" i="6"/>
  <c r="P225" i="6" s="1"/>
  <c r="T224" i="6"/>
  <c r="P224" i="6" s="1"/>
  <c r="T223" i="6"/>
  <c r="P223" i="6" s="1"/>
  <c r="T222" i="6"/>
  <c r="P222" i="6" s="1"/>
  <c r="T221" i="6"/>
  <c r="P221" i="6" s="1"/>
  <c r="T220" i="6"/>
  <c r="P220" i="6" s="1"/>
  <c r="T219" i="6"/>
  <c r="P219" i="6" s="1"/>
  <c r="T218" i="6"/>
  <c r="P218" i="6" s="1"/>
  <c r="T217" i="6"/>
  <c r="P217" i="6" s="1"/>
  <c r="T216" i="6"/>
  <c r="P216" i="6" s="1"/>
  <c r="T214" i="6"/>
  <c r="P214" i="6" s="1"/>
  <c r="T213" i="6"/>
  <c r="P213" i="6" s="1"/>
  <c r="T206" i="6"/>
  <c r="P206" i="6" s="1"/>
  <c r="T205" i="6"/>
  <c r="P205" i="6" s="1"/>
  <c r="T204" i="6"/>
  <c r="P204" i="6" s="1"/>
  <c r="T203" i="6"/>
  <c r="P203" i="6" s="1"/>
  <c r="T202" i="6"/>
  <c r="P202" i="6" s="1"/>
  <c r="T201" i="6"/>
  <c r="P201" i="6" s="1"/>
  <c r="T200" i="6"/>
  <c r="P200" i="6" s="1"/>
  <c r="T199" i="6"/>
  <c r="P199" i="6" s="1"/>
  <c r="T198" i="6"/>
  <c r="P198" i="6" s="1"/>
  <c r="T197" i="6"/>
  <c r="P197" i="6" s="1"/>
  <c r="T196" i="6"/>
  <c r="P196" i="6" s="1"/>
  <c r="T195" i="6"/>
  <c r="P195" i="6" s="1"/>
  <c r="T194" i="6"/>
  <c r="P194" i="6" s="1"/>
  <c r="T193" i="6"/>
  <c r="P193" i="6" s="1"/>
  <c r="T192" i="6"/>
  <c r="P192" i="6" s="1"/>
  <c r="T191" i="6"/>
  <c r="P191" i="6" s="1"/>
  <c r="T187" i="6"/>
  <c r="P187" i="6" s="1"/>
  <c r="T186" i="6"/>
  <c r="P186" i="6" s="1"/>
  <c r="T185" i="6"/>
  <c r="P185" i="6" s="1"/>
  <c r="T184" i="6"/>
  <c r="P184" i="6" s="1"/>
  <c r="T183" i="6"/>
  <c r="P183" i="6" s="1"/>
  <c r="T182" i="6"/>
  <c r="P182" i="6" s="1"/>
  <c r="T181" i="6"/>
  <c r="P181" i="6" s="1"/>
  <c r="T180" i="6"/>
  <c r="P180" i="6" s="1"/>
  <c r="T179" i="6"/>
  <c r="P179" i="6" s="1"/>
  <c r="T178" i="6"/>
  <c r="P178" i="6" s="1"/>
  <c r="T176" i="6"/>
  <c r="P176" i="6" s="1"/>
  <c r="T175" i="6"/>
  <c r="P175" i="6" s="1"/>
  <c r="T174" i="6"/>
  <c r="P174" i="6" s="1"/>
  <c r="T173" i="6"/>
  <c r="P173" i="6" s="1"/>
  <c r="T172" i="6"/>
  <c r="P172" i="6" s="1"/>
  <c r="T171" i="6"/>
  <c r="P171" i="6" s="1"/>
  <c r="T170" i="6"/>
  <c r="P170" i="6" s="1"/>
  <c r="T169" i="6"/>
  <c r="P169" i="6" s="1"/>
  <c r="T168" i="6"/>
  <c r="P168" i="6" s="1"/>
  <c r="T167" i="6"/>
  <c r="P167" i="6" s="1"/>
  <c r="T166" i="6"/>
  <c r="P166" i="6" s="1"/>
  <c r="T165" i="6"/>
  <c r="P165" i="6" s="1"/>
  <c r="T164" i="6"/>
  <c r="P164" i="6" s="1"/>
  <c r="T163" i="6"/>
  <c r="P163" i="6" s="1"/>
  <c r="T162" i="6"/>
  <c r="P162" i="6" s="1"/>
  <c r="T161" i="6"/>
  <c r="P161" i="6" s="1"/>
  <c r="T160" i="6"/>
  <c r="P160" i="6" s="1"/>
  <c r="T159" i="6"/>
  <c r="P159" i="6" s="1"/>
  <c r="T158" i="6"/>
  <c r="P158" i="6" s="1"/>
  <c r="T157" i="6"/>
  <c r="P157" i="6" s="1"/>
  <c r="T156" i="6"/>
  <c r="P156" i="6" s="1"/>
  <c r="T154" i="6"/>
  <c r="P154" i="6" s="1"/>
  <c r="T153" i="6"/>
  <c r="P153" i="6" s="1"/>
  <c r="T152" i="6"/>
  <c r="P152" i="6" s="1"/>
  <c r="T151" i="6"/>
  <c r="P151" i="6" s="1"/>
  <c r="T150" i="6"/>
  <c r="P150" i="6" s="1"/>
  <c r="T148" i="6"/>
  <c r="P148" i="6" s="1"/>
  <c r="T147" i="6"/>
  <c r="P147" i="6" s="1"/>
  <c r="T146" i="6"/>
  <c r="P146" i="6" s="1"/>
  <c r="T145" i="6"/>
  <c r="P145" i="6" s="1"/>
  <c r="T177" i="6" l="1"/>
  <c r="P177" i="6" s="1"/>
  <c r="T283" i="6"/>
  <c r="P283" i="6" s="1"/>
  <c r="T149" i="6"/>
  <c r="P149" i="6" s="1"/>
  <c r="T188" i="6"/>
  <c r="P188" i="6" s="1"/>
  <c r="T189" i="6"/>
  <c r="P189" i="6" s="1"/>
  <c r="T190" i="6"/>
  <c r="P190" i="6" s="1"/>
  <c r="T144" i="6"/>
  <c r="P144" i="6" s="1"/>
  <c r="T143" i="6"/>
  <c r="P143" i="6" s="1"/>
  <c r="T142" i="6"/>
  <c r="P142" i="6" s="1"/>
  <c r="T141" i="6"/>
  <c r="P141" i="6" s="1"/>
  <c r="T140" i="6" l="1"/>
  <c r="P140" i="6" s="1"/>
  <c r="T139" i="6"/>
  <c r="P139" i="6" s="1"/>
  <c r="T137" i="6"/>
  <c r="P137" i="6" s="1"/>
  <c r="T136" i="6"/>
  <c r="P136" i="6" s="1"/>
  <c r="T133" i="6"/>
  <c r="P133" i="6" s="1"/>
  <c r="T132" i="6"/>
  <c r="P132" i="6" s="1"/>
  <c r="T124" i="6"/>
  <c r="P124" i="6" s="1"/>
  <c r="T123" i="6"/>
  <c r="P123" i="6" s="1"/>
  <c r="T122" i="6"/>
  <c r="P122" i="6" s="1"/>
  <c r="T121" i="6"/>
  <c r="P121" i="6" s="1"/>
  <c r="T120" i="6"/>
  <c r="P120" i="6" s="1"/>
  <c r="T118" i="6"/>
  <c r="P118" i="6" s="1"/>
  <c r="T117" i="6"/>
  <c r="P117" i="6" s="1"/>
  <c r="T114" i="6"/>
  <c r="P114" i="6" s="1"/>
  <c r="T113" i="6"/>
  <c r="P113" i="6" s="1"/>
  <c r="T110" i="6"/>
  <c r="P110" i="6" s="1"/>
  <c r="T109" i="6"/>
  <c r="P109" i="6" s="1"/>
  <c r="T102" i="6"/>
  <c r="P102" i="6" s="1"/>
  <c r="T97" i="6"/>
  <c r="P97" i="6" s="1"/>
  <c r="T96" i="6"/>
  <c r="P96" i="6" s="1"/>
  <c r="T95" i="6"/>
  <c r="P95" i="6" s="1"/>
  <c r="T94" i="6"/>
  <c r="P94" i="6" s="1"/>
  <c r="T93" i="6"/>
  <c r="P93" i="6" s="1"/>
  <c r="T91" i="6"/>
  <c r="P91" i="6" s="1"/>
  <c r="T89" i="6"/>
  <c r="P89" i="6" s="1"/>
  <c r="T88" i="6"/>
  <c r="P88" i="6" s="1"/>
  <c r="T87" i="6"/>
  <c r="P87" i="6" s="1"/>
  <c r="T86" i="6"/>
  <c r="P86" i="6" s="1"/>
  <c r="T85" i="6"/>
  <c r="P85" i="6" s="1"/>
  <c r="T84" i="6"/>
  <c r="P84" i="6" s="1"/>
  <c r="T83" i="6"/>
  <c r="P83" i="6" s="1"/>
  <c r="T82" i="6"/>
  <c r="P82" i="6" s="1"/>
  <c r="T81" i="6"/>
  <c r="P81" i="6" s="1"/>
  <c r="T80" i="6"/>
  <c r="P80" i="6" s="1"/>
  <c r="T79" i="6"/>
  <c r="P79" i="6" s="1"/>
  <c r="T78" i="6"/>
  <c r="P78" i="6" s="1"/>
  <c r="T77" i="6"/>
  <c r="P77" i="6" s="1"/>
  <c r="T76" i="6"/>
  <c r="P76" i="6" s="1"/>
  <c r="T75" i="6"/>
  <c r="P75" i="6" s="1"/>
  <c r="P73" i="6"/>
  <c r="T72" i="6"/>
  <c r="P72" i="6" s="1"/>
  <c r="T71" i="6" l="1"/>
  <c r="P71" i="6" s="1"/>
  <c r="T70" i="6"/>
  <c r="P70" i="6" s="1"/>
  <c r="T69" i="6"/>
  <c r="P69" i="6" s="1"/>
  <c r="T68" i="6"/>
  <c r="P68" i="6" s="1"/>
  <c r="T67" i="6"/>
  <c r="P67" i="6" s="1"/>
  <c r="T66" i="6"/>
  <c r="P66" i="6" s="1"/>
  <c r="T65" i="6"/>
  <c r="P65" i="6" s="1"/>
  <c r="T64" i="6"/>
  <c r="P64" i="6" s="1"/>
  <c r="T63" i="6"/>
  <c r="P63" i="6" s="1"/>
  <c r="T62" i="6"/>
  <c r="P62" i="6" s="1"/>
  <c r="T61" i="6"/>
  <c r="P61" i="6" s="1"/>
  <c r="T59" i="6"/>
  <c r="P59" i="6" s="1"/>
  <c r="T58" i="6"/>
  <c r="P58" i="6" s="1"/>
  <c r="T53" i="6"/>
  <c r="P53" i="6" s="1"/>
  <c r="T51" i="6"/>
  <c r="P51" i="6" s="1"/>
  <c r="T50" i="6"/>
  <c r="P50" i="6" s="1"/>
  <c r="T49" i="6"/>
  <c r="P49" i="6" s="1"/>
  <c r="T48" i="6"/>
  <c r="P48" i="6" s="1"/>
  <c r="T47" i="6"/>
  <c r="P47" i="6" s="1"/>
  <c r="T46" i="6"/>
  <c r="P46" i="6" s="1"/>
  <c r="T45" i="6"/>
  <c r="P45" i="6" s="1"/>
  <c r="T43" i="6"/>
  <c r="P43" i="6" s="1"/>
  <c r="T42" i="6"/>
  <c r="P42" i="6" s="1"/>
  <c r="T41" i="6"/>
  <c r="P41" i="6" s="1"/>
  <c r="T40" i="6"/>
  <c r="P40" i="6" s="1"/>
  <c r="T39" i="6"/>
  <c r="P39" i="6" s="1"/>
  <c r="T38" i="6"/>
  <c r="P38" i="6" s="1"/>
  <c r="T37" i="6"/>
  <c r="P37" i="6" s="1"/>
  <c r="T36" i="6"/>
  <c r="P36" i="6" s="1"/>
  <c r="T35" i="6"/>
  <c r="P35" i="6" s="1"/>
  <c r="T34" i="6"/>
  <c r="P34" i="6" s="1"/>
  <c r="T33" i="6"/>
  <c r="P33" i="6" s="1"/>
  <c r="T32" i="6"/>
  <c r="P32" i="6" s="1"/>
  <c r="T31" i="6"/>
  <c r="P31" i="6" s="1"/>
  <c r="T30" i="6"/>
  <c r="P30" i="6" s="1"/>
  <c r="T29" i="6"/>
  <c r="P29" i="6" s="1"/>
  <c r="T28" i="6"/>
  <c r="P28" i="6" s="1"/>
  <c r="T27" i="6"/>
  <c r="P27" i="6" s="1"/>
  <c r="T26" i="6"/>
  <c r="P26" i="6" s="1"/>
  <c r="T25" i="6"/>
  <c r="P25" i="6" s="1"/>
  <c r="T23" i="6"/>
  <c r="P23" i="6" s="1"/>
  <c r="T22" i="6"/>
  <c r="P22" i="6" s="1"/>
  <c r="T21" i="6"/>
  <c r="P21" i="6" s="1"/>
  <c r="T19" i="6"/>
  <c r="P19" i="6" s="1"/>
  <c r="T18" i="6"/>
  <c r="P18" i="6" s="1"/>
  <c r="T17" i="6"/>
  <c r="P17" i="6" s="1"/>
  <c r="T15" i="6"/>
  <c r="P15" i="6" s="1"/>
  <c r="T14" i="6"/>
  <c r="P14" i="6" s="1"/>
  <c r="T11" i="6"/>
  <c r="P11" i="6" s="1"/>
  <c r="T9" i="6"/>
  <c r="P9" i="6" s="1"/>
  <c r="T8" i="6"/>
  <c r="P8" i="6" s="1"/>
  <c r="T7" i="6"/>
  <c r="P7" i="6" s="1"/>
  <c r="T6" i="6"/>
  <c r="P6" i="6" s="1"/>
  <c r="T5" i="6"/>
  <c r="P5" i="6" s="1"/>
  <c r="T4" i="6"/>
  <c r="P4" i="6" s="1"/>
  <c r="T155" i="6"/>
  <c r="P155" i="6" s="1"/>
  <c r="T44" i="6" l="1"/>
  <c r="P44" i="6" s="1"/>
  <c r="E72" i="4"/>
  <c r="E71" i="4"/>
  <c r="E70" i="4"/>
  <c r="E69" i="4"/>
  <c r="E68" i="4"/>
  <c r="E67" i="4"/>
  <c r="E66" i="4"/>
  <c r="E65" i="4"/>
  <c r="E64" i="4"/>
  <c r="E62" i="4"/>
  <c r="E61" i="4"/>
  <c r="E60" i="4"/>
  <c r="E59" i="4"/>
  <c r="E58" i="4"/>
  <c r="E56" i="4"/>
  <c r="E40" i="4"/>
  <c r="E38" i="4"/>
  <c r="E36" i="4"/>
  <c r="E33" i="4"/>
  <c r="E30" i="4"/>
  <c r="E25" i="4"/>
  <c r="E20" i="4"/>
  <c r="E17" i="4"/>
  <c r="E15" i="4"/>
  <c r="E14" i="4"/>
  <c r="E12" i="4"/>
  <c r="E11" i="4"/>
  <c r="E10" i="4"/>
  <c r="E9" i="4"/>
  <c r="E8" i="4"/>
  <c r="E7" i="4"/>
  <c r="E6" i="4"/>
  <c r="E5" i="4"/>
  <c r="E4" i="4"/>
  <c r="AR57" i="4"/>
  <c r="AR55" i="4"/>
  <c r="AR54" i="4"/>
  <c r="E53" i="4" l="1"/>
  <c r="E55" i="4"/>
  <c r="AN55" i="4"/>
  <c r="E52" i="4"/>
  <c r="E54" i="4"/>
  <c r="AN54" i="4"/>
  <c r="E57" i="4"/>
  <c r="AN57" i="4"/>
  <c r="K71" i="5"/>
  <c r="K69" i="5"/>
  <c r="I68" i="5"/>
  <c r="K51" i="5"/>
  <c r="I50" i="5"/>
  <c r="K33" i="5"/>
  <c r="I32" i="5"/>
  <c r="O73" i="5"/>
  <c r="O72" i="5"/>
  <c r="Y67" i="5"/>
  <c r="AA66" i="5"/>
  <c r="AA65" i="5"/>
  <c r="W65" i="5"/>
  <c r="U67" i="5"/>
  <c r="U66" i="5"/>
  <c r="S65" i="5"/>
  <c r="O67" i="5"/>
  <c r="O66" i="5"/>
  <c r="O65" i="5"/>
  <c r="J67" i="5"/>
  <c r="J66" i="5"/>
  <c r="J65" i="5"/>
  <c r="K62" i="5"/>
  <c r="G61" i="5"/>
  <c r="G60" i="5"/>
  <c r="O54" i="5"/>
  <c r="O53" i="5"/>
  <c r="U49" i="5"/>
  <c r="U48" i="5"/>
  <c r="Y49" i="5"/>
  <c r="AA48" i="5"/>
  <c r="AA47" i="5"/>
  <c r="W47" i="5"/>
  <c r="S47" i="5"/>
  <c r="O49" i="5"/>
  <c r="O48" i="5"/>
  <c r="O47" i="5"/>
  <c r="J49" i="5"/>
  <c r="J48" i="5"/>
  <c r="J47" i="5"/>
  <c r="K44" i="5"/>
  <c r="AI44" i="5" s="1"/>
  <c r="X44" i="5" s="1"/>
  <c r="G43" i="5"/>
  <c r="G42" i="5"/>
  <c r="AK57" i="5" l="1"/>
  <c r="AI54" i="5"/>
  <c r="T54" i="5" s="1"/>
  <c r="AK76" i="5"/>
  <c r="AI73" i="5"/>
  <c r="T73" i="5" s="1"/>
  <c r="AK65" i="5"/>
  <c r="AI62" i="5"/>
  <c r="X62" i="5" s="1"/>
  <c r="AK47" i="5"/>
  <c r="Y31" i="5"/>
  <c r="K26" i="5"/>
  <c r="AI26" i="5" s="1"/>
  <c r="X26" i="5" s="1"/>
  <c r="O36" i="5"/>
  <c r="AI36" i="5" s="1"/>
  <c r="T36" i="5" s="1"/>
  <c r="O35" i="5"/>
  <c r="AA30" i="5"/>
  <c r="AA29" i="5"/>
  <c r="W29" i="5"/>
  <c r="U31" i="5"/>
  <c r="U30" i="5"/>
  <c r="S29" i="5"/>
  <c r="O31" i="5"/>
  <c r="O30" i="5"/>
  <c r="O29" i="5"/>
  <c r="J31" i="5"/>
  <c r="J30" i="5"/>
  <c r="J29" i="5"/>
  <c r="G25" i="5"/>
  <c r="G24" i="5"/>
  <c r="L13" i="5"/>
  <c r="P13" i="5" s="1"/>
  <c r="K11" i="5"/>
  <c r="L14" i="5"/>
  <c r="P14" i="5" s="1"/>
  <c r="I10" i="5"/>
  <c r="O15" i="5"/>
  <c r="O16" i="5"/>
  <c r="AI16" i="5" s="1"/>
  <c r="T16" i="5" s="1"/>
  <c r="Y9" i="5"/>
  <c r="AA8" i="5"/>
  <c r="AA7" i="5"/>
  <c r="W7" i="5"/>
  <c r="U9" i="5"/>
  <c r="U8" i="5"/>
  <c r="S7" i="5"/>
  <c r="O9" i="5"/>
  <c r="O8" i="5"/>
  <c r="O7" i="5"/>
  <c r="K4" i="5"/>
  <c r="AI4" i="5" s="1"/>
  <c r="X4" i="5" s="1"/>
  <c r="G3" i="5"/>
  <c r="G2" i="5"/>
  <c r="J9" i="5"/>
  <c r="J8" i="5"/>
  <c r="J7" i="5"/>
  <c r="AK7" i="5" l="1"/>
  <c r="AK39" i="5"/>
  <c r="AK29" i="5"/>
  <c r="AK19" i="5"/>
  <c r="AR1353" i="1" l="1"/>
  <c r="AR1251" i="1"/>
  <c r="AR1247" i="1"/>
  <c r="AR1244" i="1"/>
  <c r="AR1225" i="1"/>
  <c r="AR1222" i="1"/>
  <c r="AR1137" i="1"/>
  <c r="AR930" i="1"/>
  <c r="AR609" i="1" l="1"/>
  <c r="AR596" i="1"/>
  <c r="AR619" i="1" l="1"/>
  <c r="AR615" i="1"/>
  <c r="AR606" i="1"/>
  <c r="AR588" i="1"/>
  <c r="K261" i="1" l="1"/>
  <c r="T270" i="1" l="1"/>
  <c r="Q270" i="1"/>
  <c r="K270" i="1"/>
  <c r="W274" i="1"/>
  <c r="W267" i="1"/>
  <c r="W265" i="1"/>
  <c r="T261" i="1"/>
  <c r="Q13" i="10" s="1"/>
  <c r="Q261" i="1"/>
  <c r="N13" i="10" s="1"/>
  <c r="N261" i="1"/>
  <c r="W272" i="1"/>
  <c r="W271" i="1"/>
  <c r="W266" i="1"/>
  <c r="N15" i="4" s="1"/>
  <c r="T15" i="4" s="1"/>
  <c r="W262" i="1"/>
  <c r="N14" i="4" s="1"/>
  <c r="T14" i="4" s="1"/>
  <c r="W259" i="1"/>
  <c r="W258" i="1"/>
  <c r="W257" i="1"/>
  <c r="W260" i="1"/>
  <c r="W263" i="1"/>
  <c r="W255" i="1"/>
  <c r="W254" i="1"/>
  <c r="W253" i="1"/>
  <c r="T13" i="10" l="1"/>
  <c r="Z261" i="1"/>
  <c r="Q13" i="4" s="1"/>
  <c r="W270" i="1"/>
  <c r="W261" i="1"/>
  <c r="N13" i="4" s="1"/>
  <c r="Z270" i="1"/>
  <c r="T13" i="4" l="1"/>
</calcChain>
</file>

<file path=xl/sharedStrings.xml><?xml version="1.0" encoding="utf-8"?>
<sst xmlns="http://schemas.openxmlformats.org/spreadsheetml/2006/main" count="8260" uniqueCount="2952">
  <si>
    <t>回答内容</t>
    <rPh sb="0" eb="4">
      <t>カイトウナイヨウ</t>
    </rPh>
    <phoneticPr fontId="6"/>
  </si>
  <si>
    <t>注意事項に該当する場合の対応メッセージ</t>
    <rPh sb="0" eb="4">
      <t>チュウイジコウ</t>
    </rPh>
    <rPh sb="5" eb="7">
      <t>ガイトウ</t>
    </rPh>
    <rPh sb="9" eb="11">
      <t>バアイ</t>
    </rPh>
    <rPh sb="12" eb="14">
      <t>タイオウ</t>
    </rPh>
    <phoneticPr fontId="6"/>
  </si>
  <si>
    <t>非該当</t>
    <rPh sb="0" eb="3">
      <t>ヒガイトウ</t>
    </rPh>
    <phoneticPr fontId="6"/>
  </si>
  <si>
    <t>週</t>
    <rPh sb="0" eb="1">
      <t>シュウ</t>
    </rPh>
    <phoneticPr fontId="6"/>
  </si>
  <si>
    <t>月</t>
    <rPh sb="0" eb="1">
      <t>ツキ</t>
    </rPh>
    <phoneticPr fontId="6"/>
  </si>
  <si>
    <t>◎　事業運営の方針</t>
  </si>
  <si>
    <t>（２）</t>
  </si>
  <si>
    <t>（３）</t>
  </si>
  <si>
    <t>（４）</t>
  </si>
  <si>
    <t>（５）</t>
  </si>
  <si>
    <t>（６）</t>
  </si>
  <si>
    <t>育児・介護休業法による短時間勤務制度等について</t>
  </si>
  <si>
    <t>　基準省令は、指定施設が、目的を達成するために必要な最低限度の基準を定めたものであることを念頭に、その運営の向上に努めていますか。</t>
  </si>
  <si>
    <t>　指定施設が運営開始後、基準省令に違反することが明らかになった場合は知事の指導等の対象となり、その指導に従わない場合は、指定が取り消されます。これらの法令遵守義務を念頭に運営していますか。</t>
  </si>
  <si>
    <t>　次に掲げる場合には、基準省令に従った適正な運営ができなくなったものとして、直ちに取消しとなる場合があります。</t>
  </si>
  <si>
    <t>　常勤換算方法について、このとおり計算していますか。</t>
  </si>
  <si>
    <t>　その際、小数点第２位以下を切り捨てていますか。</t>
  </si>
  <si>
    <t>注：配置基準を満たしていたかは、実績ベースの勤務表が根拠となります。</t>
  </si>
  <si>
    <t xml:space="preserve"> 勤務延時間数は、次のとおり計算していますか。</t>
  </si>
  <si>
    <t>　なお、従業者１人につき、勤務延時間数に算入することができる時間数は、当該施設において常勤の従業者が勤務すべき勤務時間数を上限としていますか。</t>
  </si>
  <si>
    <t xml:space="preserve"> 　常勤・非常勤について、次のとおり取り扱っていますか。</t>
  </si>
  <si>
    <t>　「専ら従事する」従業者について、次のとおり扱っていますか。</t>
  </si>
  <si>
    <t>　「専ら従事する」とは、原則として、サービス提供時間帯を通じて当該指定施設サービス以外の職務に従事しないことをいいます。
　この場合のサービス提供時間帯とは、当該従業者の当該サービスに係る勤務時間をいうものであり、当該従業者の常勤・非常勤の別を問いません。
　専従を求められる職員について、同時並行的に行われるものでない職務について、特養の従事時間帯以外であることを勤務表等で明記したうえで、従事することはできます。なお、これにより「常勤」に必要な時間を満たさなくなった職員は常勤ではなくなりますので注意してください。</t>
  </si>
  <si>
    <t>平12老企43 第1の1</t>
    <phoneticPr fontId="6"/>
  </si>
  <si>
    <t>平12老企43 第1の2</t>
    <phoneticPr fontId="6"/>
  </si>
  <si>
    <t>時間</t>
    <rPh sb="0" eb="2">
      <t>ジカン</t>
    </rPh>
    <phoneticPr fontId="6"/>
  </si>
  <si>
    <t>R3.3.19 Q&amp;A No.1</t>
    <phoneticPr fontId="6"/>
  </si>
  <si>
    <t>H21.3.23
平成21年改定関係Q&amp;A
vol.1 問83</t>
    <phoneticPr fontId="6"/>
  </si>
  <si>
    <t>根拠法令</t>
  </si>
  <si>
    <t>常勤換算方法による職員数の算定方法</t>
    <phoneticPr fontId="6"/>
  </si>
  <si>
    <t>(3) 常 勤</t>
    <phoneticPr fontId="6"/>
  </si>
  <si>
    <t>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１２年３月８日老企第４０号厚生省老人保健福祉局企画課長通知）（抄）</t>
    <phoneticPr fontId="6"/>
  </si>
  <si>
    <t>（令和</t>
    <phoneticPr fontId="6"/>
  </si>
  <si>
    <t>年</t>
    <rPh sb="0" eb="1">
      <t>ネン</t>
    </rPh>
    <phoneticPr fontId="6"/>
  </si>
  <si>
    <t>月</t>
    <rPh sb="0" eb="1">
      <t>ガツ</t>
    </rPh>
    <phoneticPr fontId="6"/>
  </si>
  <si>
    <t>現在）</t>
    <rPh sb="0" eb="2">
      <t>ゲンザイ</t>
    </rPh>
    <phoneticPr fontId="6"/>
  </si>
  <si>
    <t>施設種別</t>
  </si>
  <si>
    <t>入　所　定　員</t>
  </si>
  <si>
    <t>（直近在籍者数）</t>
  </si>
  <si>
    <t>前年度入所者数</t>
  </si>
  <si>
    <t>配置すべき職種</t>
  </si>
  <si>
    <t>管理者（施設長）</t>
  </si>
  <si>
    <t>医師</t>
  </si>
  <si>
    <t>生活相談員</t>
  </si>
  <si>
    <t>　（うち常勤）</t>
  </si>
  <si>
    <t>①(ⓐ看護職員＋ⓑ介護職員)</t>
  </si>
  <si>
    <t>管理栄養士</t>
  </si>
  <si>
    <t>栄養士</t>
  </si>
  <si>
    <t>機能訓練指導員</t>
  </si>
  <si>
    <t>介護支援専門員</t>
  </si>
  <si>
    <t>事務職員</t>
  </si>
  <si>
    <t>調理職員（雇用者）</t>
  </si>
  <si>
    <t>調理職員（委託）</t>
  </si>
  <si>
    <t>清掃職員</t>
  </si>
  <si>
    <t>宿直者</t>
  </si>
  <si>
    <t>その他</t>
  </si>
  <si>
    <t>（職名と業務内容）</t>
  </si>
  <si>
    <t>特別養護老人ホーム</t>
  </si>
  <si>
    <t>（空床短期を含む）</t>
  </si>
  <si>
    <t>合　計　数</t>
  </si>
  <si>
    <t>人</t>
  </si>
  <si>
    <t>併設短期入所生活介護</t>
    <phoneticPr fontId="6"/>
  </si>
  <si>
    <t>（</t>
    <phoneticPr fontId="6"/>
  </si>
  <si>
    <t>）</t>
    <phoneticPr fontId="6"/>
  </si>
  <si>
    <t>人）</t>
    <phoneticPr fontId="6"/>
  </si>
  <si>
    <t>人</t>
    <phoneticPr fontId="6"/>
  </si>
  <si>
    <t>配置基準</t>
  </si>
  <si>
    <t>配置数</t>
  </si>
  <si>
    <t>人</t>
    <rPh sb="0" eb="1">
      <t>ニン</t>
    </rPh>
    <phoneticPr fontId="6"/>
  </si>
  <si>
    <t>　　ⓐ看護職員</t>
    <phoneticPr fontId="6"/>
  </si>
  <si>
    <t>　（ⓐのうち常勤）</t>
    <phoneticPr fontId="6"/>
  </si>
  <si>
    <t>　（ⓐのうち正看）</t>
    <phoneticPr fontId="6"/>
  </si>
  <si>
    <t>　（ⓑのうち常勤）</t>
    <phoneticPr fontId="6"/>
  </si>
  <si>
    <t>職種(</t>
    <phoneticPr fontId="6"/>
  </si>
  <si>
    <t>1以上</t>
    <rPh sb="1" eb="3">
      <t>イジョウ</t>
    </rPh>
    <phoneticPr fontId="6"/>
  </si>
  <si>
    <t>看護体制加算</t>
    <rPh sb="0" eb="6">
      <t>カンゴタイセイカサン</t>
    </rPh>
    <phoneticPr fontId="6"/>
  </si>
  <si>
    <t>　(該当する加算を選択)</t>
    <rPh sb="9" eb="11">
      <t>センタク</t>
    </rPh>
    <phoneticPr fontId="6"/>
  </si>
  <si>
    <t>（注3）</t>
    <rPh sb="0" eb="2">
      <t>'(チュウ</t>
    </rPh>
    <phoneticPr fontId="6"/>
  </si>
  <si>
    <t>個別機能訓練加算（</t>
    <phoneticPr fontId="6"/>
  </si>
  <si>
    <t>　(該当する加算に○)</t>
    <phoneticPr fontId="6"/>
  </si>
  <si>
    <t xml:space="preserve">機能訓練指導員配置加算（ </t>
    <phoneticPr fontId="6"/>
  </si>
  <si>
    <t>職名：</t>
  </si>
  <si>
    <t>業務：</t>
  </si>
  <si>
    <t>　　ⓑ介護職員</t>
    <phoneticPr fontId="6"/>
  </si>
  <si>
    <t>③ 宿直者数</t>
    <phoneticPr fontId="6"/>
  </si>
  <si>
    <t>人/日</t>
    <phoneticPr fontId="6"/>
  </si>
  <si>
    <t>②雇用形態</t>
    <phoneticPr fontId="6"/>
  </si>
  <si>
    <t>※この表を作成する根拠となる「常勤換算表」は、別途作成してください。</t>
  </si>
  <si>
    <t>注１）</t>
    <phoneticPr fontId="6"/>
  </si>
  <si>
    <t>（１以上）</t>
  </si>
  <si>
    <t>１ 医 師</t>
  </si>
  <si>
    <t>　入所者に対し健康管理及び療養上の指導を行うために必要な数を配置していますか。</t>
    <phoneticPr fontId="6"/>
  </si>
  <si>
    <t>嘱託医の氏名</t>
  </si>
  <si>
    <t>契約年月日</t>
  </si>
  <si>
    <t>主たる勤務先</t>
  </si>
  <si>
    <t>専門科目</t>
  </si>
  <si>
    <t>手当（報酬）額</t>
  </si>
  <si>
    <t>勤務日（曜日）</t>
  </si>
  <si>
    <t>月の勤務日数</t>
  </si>
  <si>
    <t>月の勤務時間</t>
  </si>
  <si>
    <t>（複数の場合）</t>
    <phoneticPr fontId="6"/>
  </si>
  <si>
    <t>平11老企25
第3の八の1の(1)の②ハ</t>
    <phoneticPr fontId="6"/>
  </si>
  <si>
    <t>生活相談員の氏名</t>
    <phoneticPr fontId="6"/>
  </si>
  <si>
    <t>　・社会福祉主事  ・精神保健福祉士  ・社会福祉士</t>
    <phoneticPr fontId="6"/>
  </si>
  <si>
    <t xml:space="preserve">　嘱託医の契約を締結していますか。    </t>
    <phoneticPr fontId="6"/>
  </si>
  <si>
    <t>内を選択・入力してください</t>
    <rPh sb="0" eb="1">
      <t>ナイ</t>
    </rPh>
    <rPh sb="2" eb="4">
      <t>センタク</t>
    </rPh>
    <rPh sb="5" eb="7">
      <t>ニュウリョク</t>
    </rPh>
    <phoneticPr fontId="6"/>
  </si>
  <si>
    <t>いる・いない</t>
  </si>
  <si>
    <t>介護サービス事業者</t>
  </si>
  <si>
    <t xml:space="preserve">     </t>
  </si>
  <si>
    <t xml:space="preserve">    </t>
  </si>
  <si>
    <t>事業所の名称</t>
    <phoneticPr fontId="6"/>
  </si>
  <si>
    <t>事業所の所在地   〒</t>
    <phoneticPr fontId="6"/>
  </si>
  <si>
    <t xml:space="preserve">  (電話番号) </t>
    <phoneticPr fontId="6"/>
  </si>
  <si>
    <t xml:space="preserve">  開設法人の名称    社会福祉法人</t>
    <phoneticPr fontId="6"/>
  </si>
  <si>
    <t xml:space="preserve">  開設法人の代表者（理事長）名</t>
    <phoneticPr fontId="6"/>
  </si>
  <si>
    <t xml:space="preserve">  管理者（施設長）名</t>
    <phoneticPr fontId="6"/>
  </si>
  <si>
    <t xml:space="preserve">  記入者職・氏名</t>
    <phoneticPr fontId="6"/>
  </si>
  <si>
    <t xml:space="preserve">  記入年月日 </t>
    <phoneticPr fontId="6"/>
  </si>
  <si>
    <t>令和</t>
    <rPh sb="0" eb="2">
      <t>レイワ</t>
    </rPh>
    <phoneticPr fontId="6"/>
  </si>
  <si>
    <t>日</t>
    <rPh sb="0" eb="1">
      <t>ニチ</t>
    </rPh>
    <phoneticPr fontId="6"/>
  </si>
  <si>
    <t>埼玉県 福祉部 福祉監査課</t>
  </si>
  <si>
    <t xml:space="preserve"> 自　主　点　検　表　４</t>
    <phoneticPr fontId="6"/>
  </si>
  <si>
    <t>指 定 介 護 老 人 福 祉 施 設</t>
    <phoneticPr fontId="6"/>
  </si>
  <si>
    <t xml:space="preserve"> 目　　　次</t>
  </si>
  <si>
    <t>（ポイントとなる主な項目についてのみ目次に掲載しました。）</t>
  </si>
  <si>
    <t>※印刷設定によってはページがずれる場合があります。</t>
  </si>
  <si>
    <t>介護サービス事業者自主点検表の作成について</t>
  </si>
  <si>
    <t>★作成、点検に当たっては､下記をよくお読み下さい。</t>
  </si>
  <si>
    <t>１　趣　　旨</t>
  </si>
  <si>
    <t>２  使用方法</t>
  </si>
  <si>
    <t>３  根拠法令</t>
  </si>
  <si>
    <t>介護サービス事業者 自主点検表　4</t>
    <phoneticPr fontId="6"/>
  </si>
  <si>
    <t>介護サービス時期業者自主点検表の作成について・・・・・・・・・・</t>
    <phoneticPr fontId="6"/>
  </si>
  <si>
    <t>根拠法令・・・・・・・・・・・・・・・・・・・・・・・・・・・・</t>
    <phoneticPr fontId="6"/>
  </si>
  <si>
    <t>第１　基本方針・・・・・・・・・・・・・・・・・・・・・・・・・</t>
    <phoneticPr fontId="6"/>
  </si>
  <si>
    <t>　　　職員の配置状況について・・・・・・・・・・・・・・・・・・</t>
    <phoneticPr fontId="6"/>
  </si>
  <si>
    <t>第２　人員に関する基準・・・・・・・・・・・・・・・・・・・・・</t>
    <phoneticPr fontId="6"/>
  </si>
  <si>
    <t>　　　８　勤務体制の確保等・・・・・・・・・・・・・・・・・・・</t>
    <phoneticPr fontId="6"/>
  </si>
  <si>
    <t>第３　設備に関する基準・・・・・・・・・・・・・・・・・・・・・</t>
    <phoneticPr fontId="6"/>
  </si>
  <si>
    <t>第４　運営に関する基準・・・・・・・・・・・・・・・・・・・・・</t>
    <phoneticPr fontId="6"/>
  </si>
  <si>
    <t>　　２　内容及び手続きの説明及び同意・・・・・・・・・・・・・・</t>
    <phoneticPr fontId="6"/>
  </si>
  <si>
    <t>　　５　受給資格等の確認・・・・・・・・・・・・・・・・・・・・</t>
    <phoneticPr fontId="6"/>
  </si>
  <si>
    <t xml:space="preserve">　　７　入退所（入所検討委員会）・・・・・・・・・・・・・・・・ </t>
    <phoneticPr fontId="6"/>
  </si>
  <si>
    <t>　　８　サービス提供の記録・・・・・・・・・・・・・・・・・・・</t>
    <phoneticPr fontId="6"/>
  </si>
  <si>
    <t>　　９　利用料等の受領・・・・・・・・・・・・・・・・・・・・・</t>
    <phoneticPr fontId="6"/>
  </si>
  <si>
    <t>　　13　身体拘束の禁止等・・・・・・・・・・・・・・・・・・・・</t>
    <phoneticPr fontId="6"/>
  </si>
  <si>
    <t>　　14　高齢者虐待の防止・・・・・・・・・・・・・・・・・・・・</t>
    <phoneticPr fontId="6"/>
  </si>
  <si>
    <t xml:space="preserve">  　</t>
    <phoneticPr fontId="6"/>
  </si>
  <si>
    <t xml:space="preserve">    </t>
    <phoneticPr fontId="6"/>
  </si>
  <si>
    <t>　介護サービス事業者が、利用者に対して適切な介護サービスを提供するためには、事業者自らが自主的に事業の運営状況を点検し、人員、設備及び運営に関する基準が守られているかを常に確認することが必要です。これは老人福祉施設としても同様です。
　そこで、県では、介護サービス事業の種別ごとに、法令、関係通知等を基に自主点検表を作成し、運営上の必要な事項について、自主点検をお願いし、県が行う指導と連携を図ることとしました。
　この点検表は、原則として「平成24年埼玉県条例第65号」、「平成24年埼玉県条例第66号」、「指定介護老人福祉施設」及び「特別養護老人ホーム」の「基準省令」並びにその「解釈通知」に基づき、その項目立ての順に点検していただくように作成しています。（一部、関連項目については、掲載順を変更している場合があります。）
　また、防災や衛生管理など、基準省令等の定めに関連するその他の法令や通知に基づく各種の定めについても、入所者の処遇上、最低限必要な内容について点検していただくことを念頭に作成しています。
　なお、老人福祉法や社会福祉法など、ここに記載されていない基準や規定等については、別に点検表を作成しましたので、各施設で「法令遵守」の視点から確認の上、適正な運営確保に努めて下さい。
　</t>
    <phoneticPr fontId="6"/>
  </si>
  <si>
    <t>（１）</t>
    <phoneticPr fontId="6"/>
  </si>
  <si>
    <t>　管理者（施設長）が中心となって、毎年度定期的に作成（自主点検）し、法令遵守責任者とともに法令遵守の状況を確認するのに活用してください。（県へ提出する必要はありません。）</t>
    <phoneticPr fontId="6"/>
  </si>
  <si>
    <t>　県による事業所への実地指導が行われるときは、直近の内容により作成し、他の関係書類とともに、福祉監査課へ提出してください。なお、この場合、控えを必ず保管してください。</t>
    <phoneticPr fontId="6"/>
  </si>
  <si>
    <t>　記入に当たっては、管理者が中心となり、必ず直接担当する職員及び関係する全職員で検討のうえ点検してください。</t>
    <phoneticPr fontId="6"/>
  </si>
  <si>
    <t>　点検結果については、実施後３年間の保管をお願いします。</t>
    <phoneticPr fontId="6"/>
  </si>
  <si>
    <t>　判定について該当する項目（又は選択肢）がないときは、「非該当」を選択してください。</t>
    <rPh sb="28" eb="31">
      <t>ヒガイトウ</t>
    </rPh>
    <rPh sb="33" eb="35">
      <t>センタク</t>
    </rPh>
    <phoneticPr fontId="6"/>
  </si>
  <si>
    <t>　「いる・いない」等の判定については、該当する項目をリストからプルダウンして選択してださい。</t>
    <rPh sb="38" eb="40">
      <t>センタク</t>
    </rPh>
    <phoneticPr fontId="6"/>
  </si>
  <si>
    <t>　指定基準は、従来、厚生労働省令（国の基準）で定められていましたが、平成23年の法改正で、指定権者が条例で定めることになりました。
　埼玉県では、平成24年12月25日に条例を公布し、県独自の基準を除き、公布の日から施行されています。また、県独自の基準については、平成25年4月1日から施行されています。
　なお、国の基準が項目ごとに、①従うべきもの、②標準とするもの、③参酌するものに分けられ、これらに応じて条例を定めていますので、「根拠法令」の欄には、県条例の基準に加えて、国の基準等を併記しています。</t>
    <phoneticPr fontId="6"/>
  </si>
  <si>
    <t>・</t>
    <phoneticPr fontId="6"/>
  </si>
  <si>
    <t>「条例第65号」</t>
    <phoneticPr fontId="6"/>
  </si>
  <si>
    <t>「条例第66号」</t>
    <phoneticPr fontId="6"/>
  </si>
  <si>
    <t xml:space="preserve">「平25高介2516-2」 </t>
  </si>
  <si>
    <t>埼玉県軽費老人ホーム、特別養護老人ホーム等の設備及び運営に関する基準を定める条例及び介護保険法施行条例の県独自基準の施行について</t>
    <rPh sb="32" eb="34">
      <t>キジュン</t>
    </rPh>
    <phoneticPr fontId="6"/>
  </si>
  <si>
    <t>「法」</t>
    <phoneticPr fontId="6"/>
  </si>
  <si>
    <t xml:space="preserve">「施行規則」 </t>
    <phoneticPr fontId="6"/>
  </si>
  <si>
    <t>「平11厚令39」</t>
    <phoneticPr fontId="6"/>
  </si>
  <si>
    <t>指定介護老人福祉施設の人員、設備及び運営に関する基準</t>
    <phoneticPr fontId="6"/>
  </si>
  <si>
    <t>「平12老企43」</t>
    <phoneticPr fontId="6"/>
  </si>
  <si>
    <t>指定介護老人福祉施設の人員、設備及び運営に関する基準について</t>
    <phoneticPr fontId="6"/>
  </si>
  <si>
    <t>「平11厚令46」</t>
    <phoneticPr fontId="6"/>
  </si>
  <si>
    <t>特別養護老人ホームの設備及び運営に関する基準</t>
    <phoneticPr fontId="6"/>
  </si>
  <si>
    <t>「平12老発214」</t>
    <phoneticPr fontId="6"/>
  </si>
  <si>
    <t>特別養護老人ホームの設備及び運営に関する基準について</t>
    <phoneticPr fontId="6"/>
  </si>
  <si>
    <t>　(平成12年3月17日付け老発第214号　厚生省老人保健福祉局長通知)</t>
    <phoneticPr fontId="6"/>
  </si>
  <si>
    <t>「平12厚告19」</t>
    <phoneticPr fontId="6"/>
  </si>
  <si>
    <t xml:space="preserve"> 指定居宅サービス等に要する費用の額の算定に関する基準</t>
    <phoneticPr fontId="6"/>
  </si>
  <si>
    <t>　 (平成12年2月10日　厚生省告示第19号)</t>
    <phoneticPr fontId="6"/>
  </si>
  <si>
    <t>「平12厚告21」</t>
    <phoneticPr fontId="6"/>
  </si>
  <si>
    <t>指定施設サービス等に要する費用の額の算定に関する基準</t>
    <phoneticPr fontId="6"/>
  </si>
  <si>
    <t xml:space="preserve"> 　(平成12年2月10日　厚生省告示第21号)</t>
    <phoneticPr fontId="6"/>
  </si>
  <si>
    <t>「平12老企40」</t>
    <phoneticPr fontId="6"/>
  </si>
  <si>
    <t>指定居宅サービスに要する費用の額の算定に関する基準及び指定施設サービス等に要する費用の額の算定に関する基準の制定に伴う実施上の留意事項について</t>
    <phoneticPr fontId="6"/>
  </si>
  <si>
    <t>　 (平成12年3月8日付け老企第40号　厚生省老人保健福祉局企画課長通知)</t>
    <phoneticPr fontId="6"/>
  </si>
  <si>
    <t>「平 27厚労告96」</t>
    <phoneticPr fontId="6"/>
  </si>
  <si>
    <t>厚生労働大臣が定める施設基準</t>
    <phoneticPr fontId="6"/>
  </si>
  <si>
    <t>　（平成27年3月23日　厚生労働省告示第96号 ）</t>
    <phoneticPr fontId="6"/>
  </si>
  <si>
    <t>　（（旧）平成24年3月13日　厚生労働省告示第97号)</t>
    <phoneticPr fontId="6"/>
  </si>
  <si>
    <t>　(平成11年3月31日　厚生省令第46号)</t>
    <phoneticPr fontId="6"/>
  </si>
  <si>
    <t>　(平成12年3月17日付け老企第43号　厚生省老人保健福祉局企画課長通知)</t>
    <phoneticPr fontId="6"/>
  </si>
  <si>
    <t>　 (平成11年3月31日　厚生省令第39号)</t>
    <phoneticPr fontId="6"/>
  </si>
  <si>
    <t>介護保険法施行規則　(平成11年　厚生省令第36号)</t>
    <phoneticPr fontId="6"/>
  </si>
  <si>
    <t>介護保険法　(平成9年　法律第123号)</t>
    <phoneticPr fontId="6"/>
  </si>
  <si>
    <t>　（平成25年3月27日　高介第2516-2号　埼玉県福祉部高齢介護課長通知）　</t>
    <phoneticPr fontId="6"/>
  </si>
  <si>
    <t>介護保険法施行条例　（平成24年　埼玉県条例第66号）</t>
    <phoneticPr fontId="6"/>
  </si>
  <si>
    <t>埼玉県軽費老人ホーム、特別養護老人ホーム等の設備及び運営に関する基準を定める条例　（平成24年　埼玉県条例第65号）</t>
    <phoneticPr fontId="6"/>
  </si>
  <si>
    <t>「平 12厚告27」</t>
    <phoneticPr fontId="6"/>
  </si>
  <si>
    <t>厚生労働大臣が定める利用者等の数の基準及び看護職員等の員数の基準並びに通所介護費等の算定方法</t>
    <phoneticPr fontId="6"/>
  </si>
  <si>
    <t>　 (平成12年2月10日　厚生省告示第27号)</t>
    <phoneticPr fontId="6"/>
  </si>
  <si>
    <t>「平11厚令37」</t>
    <phoneticPr fontId="6"/>
  </si>
  <si>
    <t>指定居宅サービス等の事業の人員、設備及び運営に関する基準</t>
    <phoneticPr fontId="6"/>
  </si>
  <si>
    <t>　（平成11年3月31日　厚生省令第37号）</t>
    <phoneticPr fontId="6"/>
  </si>
  <si>
    <t>「平11老企25」</t>
    <phoneticPr fontId="6"/>
  </si>
  <si>
    <t>指定居宅サービス等の事業の人員、設備及び運営に関する基準について</t>
    <phoneticPr fontId="6"/>
  </si>
  <si>
    <t>　（平成11年9月17日付け老企第25号　厚生省老人保健福祉局企画課長通知)</t>
    <phoneticPr fontId="6"/>
  </si>
  <si>
    <t xml:space="preserve">「平12老企36」    </t>
    <phoneticPr fontId="6"/>
  </si>
  <si>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t>
    <phoneticPr fontId="6"/>
  </si>
  <si>
    <t>　  (平成12年3月1日付け老企第36号　厚生省老人保健福祉局企画課長通知)</t>
    <phoneticPr fontId="6"/>
  </si>
  <si>
    <t>「平 27厚労告94」</t>
    <phoneticPr fontId="6"/>
  </si>
  <si>
    <t xml:space="preserve">厚生労働大臣が定める基準に適合する利用者等 </t>
    <phoneticPr fontId="6"/>
  </si>
  <si>
    <t>　（平成27年3月23日　厚生労働省告示第94号）</t>
    <phoneticPr fontId="6"/>
  </si>
  <si>
    <t>　（ (旧) 平成24年3月13日　厚生労働省告示第95号）</t>
    <phoneticPr fontId="6"/>
  </si>
  <si>
    <t>「平27厚労告95」</t>
    <phoneticPr fontId="6"/>
  </si>
  <si>
    <t>厚生労働大臣が定める基準</t>
    <phoneticPr fontId="6"/>
  </si>
  <si>
    <t>　（平成27年3月23日　厚生労働省告示第95号）</t>
    <rPh sb="2" eb="4">
      <t>ヘイセイ</t>
    </rPh>
    <rPh sb="13" eb="15">
      <t>コウセイ</t>
    </rPh>
    <rPh sb="15" eb="18">
      <t>ロウドウショウ</t>
    </rPh>
    <rPh sb="18" eb="20">
      <t>コクジ</t>
    </rPh>
    <rPh sb="20" eb="21">
      <t>ダイ</t>
    </rPh>
    <rPh sb="23" eb="24">
      <t>ゴウ</t>
    </rPh>
    <phoneticPr fontId="6"/>
  </si>
  <si>
    <t>　（（旧） 平成24年3月13日　厚生労働省告示第96号）</t>
    <phoneticPr fontId="6"/>
  </si>
  <si>
    <t xml:space="preserve">「平 12厚告123」 </t>
    <phoneticPr fontId="6"/>
  </si>
  <si>
    <t>厚生労働大臣の定める利用者等が選定する特別な居室等の提供に係る基準等</t>
    <phoneticPr fontId="6"/>
  </si>
  <si>
    <t xml:space="preserve"> 　 (平成12年3月30日　厚生省告示第123号)</t>
    <phoneticPr fontId="6"/>
  </si>
  <si>
    <t>「平12老企54」</t>
    <phoneticPr fontId="6"/>
  </si>
  <si>
    <t>通所介護等における日常生活に要する費用の取扱いについて</t>
    <phoneticPr fontId="6"/>
  </si>
  <si>
    <t>　(平成12年3月30日付け老企第54号　厚生省老人保健福祉局企画課長通知)</t>
    <phoneticPr fontId="6"/>
  </si>
  <si>
    <t>「平12老振25・老健94」</t>
    <phoneticPr fontId="6"/>
  </si>
  <si>
    <t>介護保険施設等におけるおむつ代にかかる利用料の徴収について</t>
    <phoneticPr fontId="6"/>
  </si>
  <si>
    <t>　（厚生省老人保健福祉局振興・老人保健課長連名通知)</t>
    <phoneticPr fontId="6"/>
  </si>
  <si>
    <t>　（平成12年4月11日付け老振第25号　老健第94号）</t>
    <phoneticPr fontId="6"/>
  </si>
  <si>
    <t>「平12老振75・老健122」</t>
    <phoneticPr fontId="6"/>
  </si>
  <si>
    <t>介護保険施設等における日常生活費等の受領について</t>
    <phoneticPr fontId="6"/>
  </si>
  <si>
    <t>　（平成12年11月16日付け老振第75号・老健第122号）</t>
    <phoneticPr fontId="6"/>
  </si>
  <si>
    <t>「平13老振発1・老老発1」</t>
    <phoneticPr fontId="6"/>
  </si>
  <si>
    <t xml:space="preserve">介護保険施設等における「日常生活費等とは区分される費用」の受領につ いて </t>
    <phoneticPr fontId="6"/>
  </si>
  <si>
    <t xml:space="preserve"> 　(平成13年1月19日付け老振発第1号・老老発第1号）</t>
    <phoneticPr fontId="6"/>
  </si>
  <si>
    <t>「平13老発155」</t>
    <phoneticPr fontId="6"/>
  </si>
  <si>
    <t>「身体拘束ゼロ作戦」の推進について</t>
    <phoneticPr fontId="6"/>
  </si>
  <si>
    <t>　 (平成13年4月6日付け老発第155号　厚生労働省老健局長通知)</t>
    <phoneticPr fontId="6"/>
  </si>
  <si>
    <t>「昭62社施107」</t>
    <phoneticPr fontId="6"/>
  </si>
  <si>
    <t>社会福祉施設における防火安全対策の強化について</t>
    <phoneticPr fontId="6"/>
  </si>
  <si>
    <t>　(昭和62年9月18日付け社施第107号　厚生省社会局長・児童家庭局長通知)</t>
    <phoneticPr fontId="6"/>
  </si>
  <si>
    <t>「平9.3.31社援施第65号通知」</t>
    <phoneticPr fontId="6"/>
  </si>
  <si>
    <t>社会福祉施設における衛生管理について</t>
    <phoneticPr fontId="6"/>
  </si>
  <si>
    <t>　(平成9年3月31日付け社援施第65号　厚生省社会・援護局施設人材課長通知)</t>
    <phoneticPr fontId="6"/>
  </si>
  <si>
    <t>「平 18厚労告268」</t>
    <phoneticPr fontId="6"/>
  </si>
  <si>
    <t xml:space="preserve">厚生労働大臣が定める感染症又は食中毒の発生が疑われる際の対処等に関する手順 </t>
    <phoneticPr fontId="6"/>
  </si>
  <si>
    <t>　(平成18年3月31日・厚生省告示第268号)</t>
    <phoneticPr fontId="6"/>
  </si>
  <si>
    <t>「平17老発0110001号」</t>
    <phoneticPr fontId="6"/>
  </si>
  <si>
    <t>高齢者施設における感染性胃腸炎の発生・まん延防止の徹底について</t>
    <phoneticPr fontId="6"/>
  </si>
  <si>
    <t>　(平成17年1月10日　厚生労働省老健局計画課長通知)</t>
    <phoneticPr fontId="6"/>
  </si>
  <si>
    <t>「平29ガイダンス」</t>
    <phoneticPr fontId="6"/>
  </si>
  <si>
    <t>「医療・介護関係事業者における個人情報の適切な取扱いのためのガイダンス」</t>
    <phoneticPr fontId="6"/>
  </si>
  <si>
    <t>「平17厚労告419」</t>
    <phoneticPr fontId="6"/>
  </si>
  <si>
    <t>居住、滞在及び宿泊並びに食事の提供に係る利用料等に関する指針</t>
    <phoneticPr fontId="6"/>
  </si>
  <si>
    <t xml:space="preserve"> 　 (平成17年9月7日　厚生労働省告示第419号)</t>
    <phoneticPr fontId="6"/>
  </si>
  <si>
    <t>「Ｑ＆Ａ」</t>
    <phoneticPr fontId="6"/>
  </si>
  <si>
    <t>介護保険最新情報　（平成22年4月7日）Vol.146</t>
    <rPh sb="10" eb="12">
      <t>ヘイセイ</t>
    </rPh>
    <rPh sb="14" eb="15">
      <t>ネン</t>
    </rPh>
    <rPh sb="16" eb="17">
      <t>ガツ</t>
    </rPh>
    <rPh sb="18" eb="19">
      <t>ニチ</t>
    </rPh>
    <phoneticPr fontId="6"/>
  </si>
  <si>
    <t>「労基法」</t>
    <phoneticPr fontId="6"/>
  </si>
  <si>
    <t>労働基準法　(昭和22年法律第49号)</t>
    <phoneticPr fontId="6"/>
  </si>
  <si>
    <t>「労基則」</t>
    <phoneticPr fontId="6"/>
  </si>
  <si>
    <t>労働基準法施行規則　(昭和22年厚生省令第23号)</t>
    <phoneticPr fontId="6"/>
  </si>
  <si>
    <t>「労安法」</t>
    <phoneticPr fontId="6"/>
  </si>
  <si>
    <t>労働安全衛生法　(昭和47年法律第57号)</t>
    <phoneticPr fontId="6"/>
  </si>
  <si>
    <t>「労安則」</t>
    <phoneticPr fontId="6"/>
  </si>
  <si>
    <t>労働安全衛生規則　(昭和47年労働省令32号)</t>
    <phoneticPr fontId="6"/>
  </si>
  <si>
    <t>優先入所指針</t>
    <phoneticPr fontId="6"/>
  </si>
  <si>
    <t>平成29年4月1日　埼玉県特別養護老人ホーム優先入所指針</t>
    <phoneticPr fontId="6"/>
  </si>
  <si>
    <t>H27.2.20　福祉監第3006号</t>
    <phoneticPr fontId="6"/>
  </si>
  <si>
    <t>「老人福祉施設等における誤薬事故及び配膳誤りを原因とする誤嚥事故について」</t>
    <phoneticPr fontId="6"/>
  </si>
  <si>
    <t>　（平成27年2月20日付け福祉監第3006号　埼玉県福祉監査課長通知）</t>
    <phoneticPr fontId="6"/>
  </si>
  <si>
    <t>H27.4.1 Q&amp;A</t>
    <phoneticPr fontId="6"/>
  </si>
  <si>
    <t>平成27年度介護報酬改定に関するQ&amp;A　（厚労省事務連絡）</t>
    <phoneticPr fontId="6"/>
  </si>
  <si>
    <t>H30.3.23 Q&amp;A</t>
    <phoneticPr fontId="6"/>
  </si>
  <si>
    <t>平成30年度介護報酬改定に関するQ&amp;A (Vol.1）（厚労省事務連絡）</t>
    <phoneticPr fontId="6"/>
  </si>
  <si>
    <t>R3.3.19 Q&amp;A</t>
    <phoneticPr fontId="6"/>
  </si>
  <si>
    <t>令和 3年度介護報酬改定に関するQ&amp;A (Vol.1）（厚労省事務連絡）</t>
    <phoneticPr fontId="6"/>
  </si>
  <si>
    <t>リストの項目</t>
    <rPh sb="4" eb="6">
      <t>コウモク</t>
    </rPh>
    <phoneticPr fontId="6"/>
  </si>
  <si>
    <t>　看護職員（看護師又は准看護師）の配置数は、次の基準を満たしていますか。</t>
    <phoneticPr fontId="6"/>
  </si>
  <si>
    <t>　看護職員の基準に係る入所者の数は、特養入所者及び空床利用の短期入所者の合計とします。</t>
    <phoneticPr fontId="6"/>
  </si>
  <si>
    <t>ア</t>
  </si>
  <si>
    <t>30まで</t>
  </si>
  <si>
    <t>常勤換算方法で</t>
  </si>
  <si>
    <t>1以上</t>
  </si>
  <si>
    <t>イ</t>
  </si>
  <si>
    <t>50まで</t>
  </si>
  <si>
    <t>　　〃</t>
  </si>
  <si>
    <t>2以上</t>
  </si>
  <si>
    <t>ウ</t>
  </si>
  <si>
    <t>130まで</t>
  </si>
  <si>
    <t>3以上</t>
  </si>
  <si>
    <t>エ</t>
  </si>
  <si>
    <t>130を超える</t>
  </si>
  <si>
    <t>　　〃　　3に50又は端数を増すごとに1以上</t>
    <phoneticPr fontId="6"/>
  </si>
  <si>
    <t>平12老企40
第2の2の(3) の③</t>
    <phoneticPr fontId="6"/>
  </si>
  <si>
    <t>　看護職員のうち１人以上は常勤の職員を配置していますか。</t>
    <phoneticPr fontId="6"/>
  </si>
  <si>
    <t>　外国人技能実習生の介護職員を受け入れていますか。</t>
    <phoneticPr fontId="6"/>
  </si>
  <si>
    <t>「外国人の技能実習の適正な実施及び技能実習生の保護に関する法律」及び関係法令、告示、ガイドライン等（下記ＵＲＬ参照）を遵守すること。（なお、概要資料については、点検表の末尾の（参考２）にも掲載しています）。</t>
  </si>
  <si>
    <t>https://www.mhlw.go.jp/file/06-Seisakujouhou-12000000-Shakaiengokyoku-Shakai/0000182392.pdf</t>
    <phoneticPr fontId="6"/>
  </si>
  <si>
    <t xml:space="preserve">第三　技能実習生の配置基準上の取扱いについて </t>
    <phoneticPr fontId="6"/>
  </si>
  <si>
    <t>　ただし、入居定員が40人を超えない特別養護老人ホームで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t>
    <phoneticPr fontId="6"/>
  </si>
  <si>
    <t>該当・非該当</t>
  </si>
  <si>
    <t>　上記ただし書は、隣接の他の社会福祉施設や病院等の栄養士又は管理栄養士との兼務や地域の栄養指導員との連携を図ることにより、適切な栄養指導が行われている場合をいいます。</t>
    <phoneticPr fontId="6"/>
  </si>
  <si>
    <t>　機能訓練指導員は、理学療法士、作業療法士、言語聴覚士、看護職員、柔道整復師、あん摩マッサージ指圧師、はり師（※）又はきゅう師（※）の資格を有する者を充てていますか。</t>
    <phoneticPr fontId="6"/>
  </si>
  <si>
    <t>　機能訓練指導員を１人以上配置していますか。</t>
    <phoneticPr fontId="6"/>
  </si>
  <si>
    <t>いない・いる</t>
  </si>
  <si>
    <t>○「特別養護老人ホーム」の機能訓練指導員について</t>
  </si>
  <si>
    <t>加 算 の</t>
    <rPh sb="0" eb="1">
      <t>カ</t>
    </rPh>
    <rPh sb="2" eb="3">
      <t>サン</t>
    </rPh>
    <phoneticPr fontId="6"/>
  </si>
  <si>
    <t>有・無</t>
  </si>
  <si>
    <t>　　（個別機能訓練加算の有無との関係）</t>
    <phoneticPr fontId="6"/>
  </si>
  <si>
    <t>氏　　名</t>
  </si>
  <si>
    <t>資　　格</t>
  </si>
  <si>
    <t>勤務形態</t>
  </si>
  <si>
    <t>専従・兼務</t>
  </si>
  <si>
    <t>※氏名を入力してください。</t>
    <rPh sb="1" eb="3">
      <t>シメイ</t>
    </rPh>
    <rPh sb="4" eb="6">
      <t>ニュウリョク</t>
    </rPh>
    <phoneticPr fontId="6"/>
  </si>
  <si>
    <t>※資格を選択してください。</t>
    <rPh sb="1" eb="3">
      <t>シカク</t>
    </rPh>
    <rPh sb="4" eb="6">
      <t>センタク</t>
    </rPh>
    <phoneticPr fontId="6"/>
  </si>
  <si>
    <t>※勤務形態を選択してください。</t>
    <rPh sb="1" eb="5">
      <t>キンムケイタイ</t>
    </rPh>
    <rPh sb="6" eb="8">
      <t>センタク</t>
    </rPh>
    <phoneticPr fontId="6"/>
  </si>
  <si>
    <t>　１以上の介護支援専門員を配置していますか。
　（入所者の数が100又はその端数が増すごとに１を標準とします。）</t>
    <phoneticPr fontId="6"/>
  </si>
  <si>
    <t>　専ら介護支援専門員の業務に従事する常勤の者を１人以上配置していますか。</t>
    <phoneticPr fontId="6"/>
  </si>
  <si>
    <t>○　特別養護老人ホームの介護支援専門員について</t>
    <phoneticPr fontId="6"/>
  </si>
  <si>
    <t>介護支援専門員証の有効期間満了日</t>
  </si>
  <si>
    <t>※日付を入力してください。</t>
    <rPh sb="1" eb="3">
      <t>ヒヅケ</t>
    </rPh>
    <rPh sb="4" eb="6">
      <t>ニュウリョク</t>
    </rPh>
    <phoneticPr fontId="6"/>
  </si>
  <si>
    <t>　従業者の員数を算定する場合の入所者の数は、前年度の平均値としていますか。</t>
    <phoneticPr fontId="6"/>
  </si>
  <si>
    <t>平12老企43
第2の6の(5)の①</t>
    <phoneticPr fontId="6"/>
  </si>
  <si>
    <t>平12老企43
第2の6の(5)の②、③</t>
    <phoneticPr fontId="6"/>
  </si>
  <si>
    <t>　入所者に対し、適切な施設サービスを提供できるよう、従業者の勤務の体制を次のとおり定めていますか。</t>
    <phoneticPr fontId="6"/>
  </si>
  <si>
    <t>　原則として月ごとの勤務表を作成していますか。</t>
    <phoneticPr fontId="6"/>
  </si>
  <si>
    <t xml:space="preserve">　勤務表には、従業者の日々の勤務時間、常勤・非常勤の別、看護・介護職員等の配置、兼務関係等を記載し、明確にしていますか。 </t>
    <phoneticPr fontId="6"/>
  </si>
  <si>
    <t>　従業者に対し、資質の向上のための研修の機会を確保していますか。</t>
    <phoneticPr fontId="6"/>
  </si>
  <si>
    <t>　その際、全ての従業者（看護師、准看護師、介護福祉士、介護支援専門員者等を除く。）に対し、認知症介護に係る基礎的な研修を受講させるために必要な措置を講じていますか。</t>
    <phoneticPr fontId="6"/>
  </si>
  <si>
    <t>　年間研修計画を策定し、計画的な研修を行っていますか。</t>
    <phoneticPr fontId="6"/>
  </si>
  <si>
    <t>　感染症や非常災害の発生時において、入所者に対する指定施設サービスの提供を継続的に実施するための、及び非常時の体制で早期の業務再開を図るための計画（以下「業務継続計画」という。）を策定し、当該業務継続計画に従い必要な措置を講じていますか。</t>
  </si>
  <si>
    <t>　従業者に対し、業務継続計画について周知するとともに、必要な研修及び訓練を定期的に実施していますか。</t>
    <phoneticPr fontId="6"/>
  </si>
  <si>
    <t>　指定施設は、定期的に業務継続計画の見直しを行い、必要に応じて業務継続計画の変更を行っていますか。</t>
    <phoneticPr fontId="6"/>
  </si>
  <si>
    <t>※</t>
  </si>
  <si>
    <t>※</t>
    <phoneticPr fontId="6"/>
  </si>
  <si>
    <t>　指定施設は、感染症や災害が発生した場合にあっても、入所者が継続して指定施設サービスの提供を受けられるよう、業務継続計画を策定するとともに、当該業務継続計画に従い、指定施設に対して、必要な研修及び訓練（シミュレーション）を実施しなければならないこととしたものです。なお、業務継続計画の策定、研修及び訓練の実施については、施設に実施が求められるものですが、他のサービス事業者との連携等により行うことも差し支えありません。また、感染症や災害が発生した場合には、従業者が連携し取り組むことが求められることから、研修及び訓練の実施にあたっては、全ての従業者が参加できるようにすることが望ましいです。</t>
    <phoneticPr fontId="6"/>
  </si>
  <si>
    <t>イ　感染症に係る業務継続計画　</t>
    <phoneticPr fontId="6"/>
  </si>
  <si>
    <t>策定済・未策定</t>
  </si>
  <si>
    <t>策定済</t>
    <rPh sb="0" eb="2">
      <t>サクテイ</t>
    </rPh>
    <rPh sb="2" eb="3">
      <t>ズ</t>
    </rPh>
    <phoneticPr fontId="6"/>
  </si>
  <si>
    <t>未策定</t>
    <rPh sb="0" eb="1">
      <t>ミ</t>
    </rPh>
    <rPh sb="1" eb="3">
      <t>サクテイ</t>
    </rPh>
    <phoneticPr fontId="6"/>
  </si>
  <si>
    <t>策定済・未策定</t>
    <rPh sb="0" eb="2">
      <t>サクテイ</t>
    </rPh>
    <rPh sb="2" eb="3">
      <t>ズ</t>
    </rPh>
    <rPh sb="4" eb="5">
      <t>ミ</t>
    </rPh>
    <rPh sb="5" eb="7">
      <t>サクテイ</t>
    </rPh>
    <phoneticPr fontId="6"/>
  </si>
  <si>
    <t>　ｂ　初動対応</t>
  </si>
  <si>
    <t>ロ　災害に係る業務継続計画</t>
  </si>
  <si>
    <t>　ｂ　緊急時の対応（業務継続計画発動基準、対応体制等）</t>
  </si>
  <si>
    <t>　ｃ　他施設及び地域との連携</t>
  </si>
  <si>
    <t>　研修の内容は、感染症及び災害に係る業務継続計画の具体的内容を職員間に共有するとともに、平常時の対応の必要性や、緊急時の対応にかかる理解の励行を行うものとします。
　職員教育を組織的に浸透させていくために、定期的（年１回以上）な教育を開催するとともに、新規採用時には別に研修を実施することが望ましいです。また、研修の実施内容についても記録してください。なお、感染症の業務継続計画に係る研修については、感染症の予防及びまん延の防止のための研修と一体的に実施することも差し支えありません。</t>
    <phoneticPr fontId="6"/>
  </si>
  <si>
    <t>（感染症対応研修）</t>
    <rPh sb="1" eb="4">
      <t>カンセンショウ</t>
    </rPh>
    <rPh sb="4" eb="6">
      <t>タイオウ</t>
    </rPh>
    <rPh sb="6" eb="8">
      <t>ケンシュウ</t>
    </rPh>
    <phoneticPr fontId="6"/>
  </si>
  <si>
    <t>（災害対応訓練）</t>
    <rPh sb="1" eb="3">
      <t>サイガイ</t>
    </rPh>
    <rPh sb="3" eb="5">
      <t>タイオウ</t>
    </rPh>
    <rPh sb="5" eb="7">
      <t>クンレン</t>
    </rPh>
    <phoneticPr fontId="6"/>
  </si>
  <si>
    <t>実施済</t>
    <rPh sb="0" eb="2">
      <t>ジッシ</t>
    </rPh>
    <rPh sb="2" eb="3">
      <t>ズ</t>
    </rPh>
    <phoneticPr fontId="6"/>
  </si>
  <si>
    <t>未実施</t>
    <rPh sb="0" eb="3">
      <t>ミジッシ</t>
    </rPh>
    <phoneticPr fontId="6"/>
  </si>
  <si>
    <t>実施予定</t>
    <rPh sb="0" eb="2">
      <t>ジッシ</t>
    </rPh>
    <rPh sb="2" eb="4">
      <t>ヨテイ</t>
    </rPh>
    <phoneticPr fontId="6"/>
  </si>
  <si>
    <t>実施済・未実施</t>
  </si>
  <si>
    <t>実施済・未実施</t>
    <rPh sb="0" eb="2">
      <t>ジッシ</t>
    </rPh>
    <rPh sb="2" eb="3">
      <t>スミ</t>
    </rPh>
    <rPh sb="4" eb="7">
      <t>ミジッシ</t>
    </rPh>
    <phoneticPr fontId="6"/>
  </si>
  <si>
    <t>定期的に実施できるよう取り組んでください。</t>
    <rPh sb="0" eb="3">
      <t>テイキテキ</t>
    </rPh>
    <rPh sb="4" eb="6">
      <t>ジッシ</t>
    </rPh>
    <rPh sb="11" eb="12">
      <t>ト</t>
    </rPh>
    <rPh sb="13" eb="14">
      <t>ク</t>
    </rPh>
    <phoneticPr fontId="6"/>
  </si>
  <si>
    <t>（災害対応研修）</t>
    <rPh sb="1" eb="3">
      <t>サイガイ</t>
    </rPh>
    <rPh sb="3" eb="5">
      <t>タイオウ</t>
    </rPh>
    <rPh sb="5" eb="7">
      <t>ケンシュウ</t>
    </rPh>
    <phoneticPr fontId="6"/>
  </si>
  <si>
    <t>　訓練（シミュレーション）においては、感染症や災害が発生した場合において迅速に行動できるよう、業務継続計画に基づき、施設内の役割分担の確認、感染症や災害が発生した場合に実践するケアの演習等を定期的（年１回以上）に実施するものとします。なお、感染症の業務継続計画に係る訓練については、感染症の予防及びまん延の防止のための訓練と一体的に実施することも差し支えありません。
　訓練の実施は、机上を含めその実施手法は問わないものの、机上及び実地で実施するものを適切に組み合わせながら実施することが適切です。</t>
    <phoneticPr fontId="6"/>
  </si>
  <si>
    <t>（感染症対応訓練）</t>
    <rPh sb="1" eb="4">
      <t>カンセンショウ</t>
    </rPh>
    <rPh sb="4" eb="6">
      <t>タイオウ</t>
    </rPh>
    <rPh sb="6" eb="8">
      <t>クンレン</t>
    </rPh>
    <phoneticPr fontId="6"/>
  </si>
  <si>
    <t>　夜勤者数は、次の基準以上を配置していますか。</t>
    <phoneticPr fontId="6"/>
  </si>
  <si>
    <t>平12老企40
第2の1の(6)の①</t>
    <phoneticPr fontId="6"/>
  </si>
  <si>
    <t>　特別養護老人ホームに併設される短期入所生活介護については、特養に必要とされる数の従業者に加えて併設短期の従業者を確保する必要があります。</t>
    <phoneticPr fontId="6"/>
  </si>
  <si>
    <t>　この場合、併設短期の生活相談員、介護職員及び看護職員の員数は、特養と併設短期の利用者数を合算して、職員の配置数及び夜勤数を算出します。</t>
    <phoneticPr fontId="6"/>
  </si>
  <si>
    <t>　夜勤時間帯とは、午後10時から午前5時までの時間を含めた連続した16時間をいい、この時間は事業所または施設ごとに設定します。</t>
    <phoneticPr fontId="6"/>
  </si>
  <si>
    <t>　前年度の入所者数は、特養（空床短期含む）と併設短期の合計とします。また、小数点以下は切り上げます。</t>
    <phoneticPr fontId="6"/>
  </si>
  <si>
    <t>平12老企40
第2の2の(3)の①</t>
    <phoneticPr fontId="6"/>
  </si>
  <si>
    <t>平12老企40
第2の1の(6)の③</t>
    <phoneticPr fontId="6"/>
  </si>
  <si>
    <t>直接処遇職員の夜勤者とは別に、宿直者を配置していますか。</t>
    <phoneticPr fontId="6"/>
  </si>
  <si>
    <t>（管理宿直の形態）</t>
    <rPh sb="1" eb="3">
      <t>カンリ</t>
    </rPh>
    <rPh sb="3" eb="5">
      <t>シュクチョク</t>
    </rPh>
    <rPh sb="6" eb="8">
      <t>ケイタイ</t>
    </rPh>
    <phoneticPr fontId="6"/>
  </si>
  <si>
    <t>１ 設 備</t>
  </si>
  <si>
    <t>　次の設備を備えていますか。</t>
    <phoneticPr fontId="6"/>
  </si>
  <si>
    <t>（２）</t>
    <phoneticPr fontId="6"/>
  </si>
  <si>
    <t>平25高介 2516-2</t>
    <phoneticPr fontId="6"/>
  </si>
  <si>
    <t>　ナースコール（ブザー又はこれに代わる設備）を設けていますか。</t>
    <phoneticPr fontId="6"/>
  </si>
  <si>
    <t>　要介護者が入浴するのに適したものとなっていますか。</t>
    <phoneticPr fontId="6"/>
  </si>
  <si>
    <t>　要介護者が使用するのに適したものとなっていますか。</t>
    <phoneticPr fontId="6"/>
  </si>
  <si>
    <t>　医療法第1条の5第2項に規定する診療所となっていますか。</t>
    <phoneticPr fontId="6"/>
  </si>
  <si>
    <t>　診療所の管理者（医師）名</t>
    <phoneticPr fontId="6"/>
  </si>
  <si>
    <t>医　師　名</t>
    <rPh sb="0" eb="1">
      <t>イ</t>
    </rPh>
    <rPh sb="2" eb="3">
      <t>シ</t>
    </rPh>
    <rPh sb="4" eb="5">
      <t>メイ</t>
    </rPh>
    <phoneticPr fontId="6"/>
  </si>
  <si>
    <t>所　属　病　院、　医　院　名</t>
    <rPh sb="0" eb="1">
      <t>トコロ</t>
    </rPh>
    <rPh sb="2" eb="3">
      <t>ゾク</t>
    </rPh>
    <rPh sb="4" eb="5">
      <t>ヤマイ</t>
    </rPh>
    <rPh sb="6" eb="7">
      <t>イン</t>
    </rPh>
    <rPh sb="9" eb="10">
      <t>イ</t>
    </rPh>
    <rPh sb="11" eb="12">
      <t>イン</t>
    </rPh>
    <rPh sb="13" eb="14">
      <t>メイ</t>
    </rPh>
    <phoneticPr fontId="6"/>
  </si>
  <si>
    <t>http://www.mhlw.go.jp/stf/seisakunitsuite/bunya/0000147660.html</t>
    <phoneticPr fontId="6"/>
  </si>
  <si>
    <t>※ 医療機関名を入力してください。</t>
    <rPh sb="2" eb="4">
      <t>イリョウ</t>
    </rPh>
    <rPh sb="4" eb="6">
      <t>キカン</t>
    </rPh>
    <rPh sb="6" eb="7">
      <t>メイ</t>
    </rPh>
    <rPh sb="8" eb="10">
      <t>ニュウリョク</t>
    </rPh>
    <phoneticPr fontId="6"/>
  </si>
  <si>
    <t>※ 氏名を入力してください。</t>
    <rPh sb="2" eb="4">
      <t>シメイ</t>
    </rPh>
    <rPh sb="5" eb="7">
      <t>ニュウリョク</t>
    </rPh>
    <phoneticPr fontId="6"/>
  </si>
  <si>
    <t>　入所者を診療するために必要な医薬品や医療機器を備えるほか、必要に応じて臨床検査設備を設けていますか。</t>
    <phoneticPr fontId="6"/>
  </si>
  <si>
    <t>　食器、調理器具等を消毒する設備、食器、食品等を清潔に保管する設備並びに防虫及び防鼠の設備を設けていますか。</t>
    <phoneticPr fontId="6"/>
  </si>
  <si>
    <t>　他の設備と区分された一定のスペースを有していますか。</t>
    <phoneticPr fontId="6"/>
  </si>
  <si>
    <t>　換気及び衛生管理等に十分配慮していますか。</t>
    <phoneticPr fontId="6"/>
  </si>
  <si>
    <t>　便所等の面積又は数の定めがない設備は、それぞれの設備の持つ機能を十分に発揮しうる適当な広さ又は数を確保していますか。</t>
    <phoneticPr fontId="6"/>
  </si>
  <si>
    <t>　廊下、便所その他必要な場所には常夜灯を設けていますか。</t>
    <phoneticPr fontId="6"/>
  </si>
  <si>
    <t>　廊下及び階段には手すりを設けていますか。</t>
    <phoneticPr fontId="6"/>
  </si>
  <si>
    <t>　階段の傾斜は、緩やかにしていますか。</t>
    <phoneticPr fontId="6"/>
  </si>
  <si>
    <t>　看護・介護職員室</t>
    <phoneticPr fontId="6"/>
  </si>
  <si>
    <t>　看護・介護職員等のための更衣室又は更衣場所を施設に設置するなど、適切に衛生管理・感染症予防に努めていますか。</t>
    <phoneticPr fontId="6"/>
  </si>
  <si>
    <t>　消火設備その他の非常災害に際して必要な設備（消防法その他の法令等に規定された設備）を設けていますか。</t>
    <phoneticPr fontId="6"/>
  </si>
  <si>
    <t>　特別な居室の定員の合計数が入所定員のおおむね５割を超えていませんか。</t>
    <phoneticPr fontId="6"/>
  </si>
  <si>
    <t>　特別な居室の入所者1人当たりの床面積は10.65㎡以上となっていますか。</t>
    <phoneticPr fontId="6"/>
  </si>
  <si>
    <t>　特別な居室の施設、設備等は、利用料のほかに特別な居室の提供を行ったことに伴い必要となる費用の支払いを入所者等から受けるのにふさわしいものとなっていますか。</t>
    <phoneticPr fontId="6"/>
  </si>
  <si>
    <t>平12厚告123
第1号のハの(1)</t>
    <phoneticPr fontId="6"/>
  </si>
  <si>
    <t>※ 　特別な室料の支払を受けるのにふさわしい
　「他と異なる設備等」について、記載してください。</t>
    <phoneticPr fontId="6"/>
  </si>
  <si>
    <t>（例）テレビの設置、電動ベッドの配置、床材の違い
　　　応接セットの配置、間取りの広さ、など</t>
    <phoneticPr fontId="6"/>
  </si>
  <si>
    <t>　特別な居室の提供は、入所者等への情報提供を前提として入所者等の選択に基づいて行われていますか(サービス提供上の必要性から行われるものでないこと。)。</t>
    <phoneticPr fontId="6"/>
  </si>
  <si>
    <t>　特別な居室の提供を行ったことに伴い必要となる費用の額は、運営規程に定められていますか。</t>
    <phoneticPr fontId="6"/>
  </si>
  <si>
    <t>(2) 定 員</t>
  </si>
  <si>
    <t>　入所定員は、特別養護老人ホームの専用の居室のベッド数（和室利用の場合は、その居室の利用人員数）と同数となっていますか。</t>
    <phoneticPr fontId="6"/>
  </si>
  <si>
    <t>　同一敷地内に他の社会福祉施設等が設置されている場合等で、その利用により特養の効果的な運営が図られ、かつ、入所者の処遇に支障がない場合に限り、入所者が日常継続的に使用する設備以外の調理室等の設備について、その一部を設けないことができますが、適合していますか。</t>
    <phoneticPr fontId="6"/>
  </si>
  <si>
    <t>　基準省令第１条の２第５項において、指定介護福祉施設サービスの提供に当たっては、介護保険法第118 条の２第１項に規定する介護保険等関連情報その他必要な情報を活用し、施設単位でＰＤＣＡサイクルを構築・推進することにより、提供するサービスの質の向上に努めなければならないとされていますが、努めていますか。</t>
    <phoneticPr fontId="6"/>
  </si>
  <si>
    <t xml:space="preserve">　この場合において、「科学的介護情報システム（ＬＩＦＥ：Long-term care Information system For Evidence）」に情報を提出し、当該情報及びフィードバック情報を活用していますか。      </t>
    <phoneticPr fontId="6"/>
  </si>
  <si>
    <t>　福祉サービスを利用するための契約の内容を書面（契約書）で交付していますか。</t>
    <phoneticPr fontId="6"/>
  </si>
  <si>
    <t>　入所者に対し適切な指定施設サービスを提供するため、その提供の開始に際し、あらかじめ、入所申込者又はその家族に対し、当該指定施設の運営規程の概要、従業者の勤務体制、事故発生時の対応、苦情処理の体制、提供するサービスの第三者評価の実施状況（実施の有無、実施した直近の年月日、実施した機関の名称、評価結果の開示状況）等の入所申込者がサービスを選択するために必要な重要事項について、わかりやすい説明書やパンフレット等の文書を交付して懇切丁寧に説明を行い、当該施設から指定施設サービスの提供を受けることについて同意を得ていますか。</t>
    <phoneticPr fontId="6"/>
  </si>
  <si>
    <t>◎留意点
　契約書は、契約の期間、サービスの内容、利用料金、利用料金の変更手続き、賠償責任、相談・苦情対応、契約の解除手続きなど、利用者の権利を守りトラブルの発生を防止するために必要な内容を適切に定めるものです。</t>
    <phoneticPr fontId="6"/>
  </si>
  <si>
    <t>◎参　考
　令和３年１月２５日付の基準省令改正に伴い、利用者等への説明同意について電磁的な対応が認められました。併せて、署名や押印を求めないことが可能であることや代替手段を明示することとなりました。また、諸記録の保存や交付について、電磁的な対応が認められました。</t>
    <phoneticPr fontId="6"/>
  </si>
  <si>
    <t>　正当な理由なく指定施設サービスの提供を拒んでいませんか。</t>
    <phoneticPr fontId="6"/>
  </si>
  <si>
    <t>　上記の規定は、原則として、入所申込に対して応じなければならないことを規定したもので、特に、要介護度や所得の多寡を理由にサービスの提供を拒否することを禁止するものです。
　提供を拒むことができる正当な理由がある場合とは、入院治療の必要がある場合その他入所者に対し自ら適切な施設サービスを提供することが困難な場合です。</t>
    <phoneticPr fontId="6"/>
  </si>
  <si>
    <t>　施設は、入所予定者の感染症に関する事項も含めた健康状態を確認することが必要ですが、その結果感染症や既往であっても、一定の場合を除き、サービス提供を断る正当な理由には該当しません。こうした方が入所する場合には、感染対策担当者は、介護職員その他の従業者に対し、当該感染症に関する知識、対応等について周知していますか。</t>
    <phoneticPr fontId="6"/>
  </si>
  <si>
    <t>平12老企43
第4の30の(2)の⑤</t>
    <phoneticPr fontId="6"/>
  </si>
  <si>
    <t>　入所申込者（入所予定者）が入院治療を必要とする場合、その他入所申込者に対し自ら適切な便宜を提供することが困難である場合は、適切な病院若しくは診療所又は介護老人保健施設を紹介する等の適切な措置を速やかに講じていますか。</t>
    <phoneticPr fontId="6"/>
  </si>
  <si>
    <t>　施設サービスの提供の申込があった場合は、申込者に被保険者証の提示を求め、被保険者資格、要介護認定の有無及び要介護認定の有効期間を確かめていますか。</t>
    <phoneticPr fontId="6"/>
  </si>
  <si>
    <t>　指定施設サービスの利用に係る費用につき保険給付を受けることができるのは、要介護認定を受けている被保険者に限られるものであることを踏まえ、指定施設は、指定施設サービスの提供の開始に際し、入所者の提示する被保険者証によって、被保険者資格、要介護認定の有無及び要介護認定の有効期間を確かめなければならないこととしたものです。</t>
    <phoneticPr fontId="6"/>
  </si>
  <si>
    <t>　上記の被保険者証に認定審査会意見が記載されているときは、当該認定審査会意見に配慮した指定施設サービスを提供するよう努めていますか。</t>
    <phoneticPr fontId="6"/>
  </si>
  <si>
    <t>　入所の際に要介護認定を受けていない入所申込者については、要介護認定の申請が既に行われているかどうかを確認していますか。</t>
    <phoneticPr fontId="6"/>
  </si>
  <si>
    <t>　申請が行われていない場合は、入所申込者の意思を踏まえて速やかに当該申請が行われるよう必要な援助を行っていますか。</t>
    <phoneticPr fontId="6"/>
  </si>
  <si>
    <t>　要介護認定の更新の申請が、遅くとも要介護認定の有効期間の満了日の30日前には行われるよう必要な援助を行っていますか。</t>
    <phoneticPr fontId="6"/>
  </si>
  <si>
    <t>７ 入退所</t>
    <phoneticPr fontId="6"/>
  </si>
  <si>
    <t>　身体上又は精神上著しい障害があるために常時の介護を必要とし、かつ、居宅においてこれを受けることが困難な者に対し、指定施設サービスを提供していますか。</t>
    <phoneticPr fontId="6"/>
  </si>
  <si>
    <t>　入所申込者の数が、入所定員から入所者の数を差し引いた数を超えている場合には、介護の必要の程度及び家族等の状況を勘案し、指定施設サービスを受ける必要性が高いと認められる入所申込者を優先的に入所させるよう努めていますか。</t>
    <phoneticPr fontId="6"/>
  </si>
  <si>
    <t>計画策定に向けて取り組んでください。</t>
    <rPh sb="0" eb="2">
      <t>ケイカク</t>
    </rPh>
    <rPh sb="2" eb="4">
      <t>サクテイ</t>
    </rPh>
    <rPh sb="5" eb="6">
      <t>ム</t>
    </rPh>
    <rPh sb="8" eb="9">
      <t>ト</t>
    </rPh>
    <rPh sb="10" eb="11">
      <t>ク</t>
    </rPh>
    <phoneticPr fontId="6"/>
  </si>
  <si>
    <t>①</t>
    <phoneticPr fontId="6"/>
  </si>
  <si>
    <t>②</t>
    <phoneticPr fontId="6"/>
  </si>
  <si>
    <t>　入所検討委員会を定期に開催し、指定施設サービスを受ける必要性が高いと認められる入所申込者を優先的に入所させていますか。</t>
    <phoneticPr fontId="6"/>
  </si>
  <si>
    <t>H26.12.12 老高発1212 第1号
「指定介護老人福祉施設の入所に関する指針について」
埼玉県特別養護老人ホーム優先入所指針について</t>
    <phoneticPr fontId="6"/>
  </si>
  <si>
    <t>① 入所検討委員会の開催状況</t>
    <phoneticPr fontId="6"/>
  </si>
  <si>
    <t>・前年度開催回数又は頻度</t>
    <phoneticPr fontId="6"/>
  </si>
  <si>
    <t>月</t>
    <rPh sb="0" eb="1">
      <t>ツキ</t>
    </rPh>
    <phoneticPr fontId="6"/>
  </si>
  <si>
    <t>回</t>
    <rPh sb="0" eb="1">
      <t>カイ</t>
    </rPh>
    <phoneticPr fontId="6"/>
  </si>
  <si>
    <t>計</t>
    <rPh sb="0" eb="1">
      <t>ケイ</t>
    </rPh>
    <phoneticPr fontId="6"/>
  </si>
  <si>
    <t>（回数を選択してください）</t>
    <rPh sb="1" eb="3">
      <t>カイスウ</t>
    </rPh>
    <rPh sb="4" eb="6">
      <t>センタク</t>
    </rPh>
    <phoneticPr fontId="6"/>
  </si>
  <si>
    <t>・委員会に参加する職種</t>
    <phoneticPr fontId="6"/>
  </si>
  <si>
    <t>施設長</t>
    <rPh sb="0" eb="3">
      <t>シセツチョウ</t>
    </rPh>
    <phoneticPr fontId="6"/>
  </si>
  <si>
    <t>副施設長</t>
    <rPh sb="0" eb="4">
      <t>フクシセツチョウ</t>
    </rPh>
    <phoneticPr fontId="6"/>
  </si>
  <si>
    <t>生活相談員</t>
    <rPh sb="0" eb="2">
      <t>セイカツ</t>
    </rPh>
    <rPh sb="2" eb="5">
      <t>ソウダンイン</t>
    </rPh>
    <phoneticPr fontId="6"/>
  </si>
  <si>
    <t>介護職員</t>
    <rPh sb="0" eb="2">
      <t>カイゴ</t>
    </rPh>
    <rPh sb="2" eb="4">
      <t>ショクイン</t>
    </rPh>
    <phoneticPr fontId="6"/>
  </si>
  <si>
    <t>看護職員</t>
    <rPh sb="0" eb="2">
      <t>カンゴ</t>
    </rPh>
    <rPh sb="2" eb="4">
      <t>ショクイン</t>
    </rPh>
    <phoneticPr fontId="6"/>
  </si>
  <si>
    <t>介護支援専門員</t>
    <rPh sb="0" eb="7">
      <t>カイゴシエンセンモンイン</t>
    </rPh>
    <phoneticPr fontId="6"/>
  </si>
  <si>
    <t>機能訓練指導員</t>
    <rPh sb="0" eb="2">
      <t>キノウ</t>
    </rPh>
    <rPh sb="2" eb="4">
      <t>クンレン</t>
    </rPh>
    <rPh sb="4" eb="7">
      <t>シドウイン</t>
    </rPh>
    <phoneticPr fontId="6"/>
  </si>
  <si>
    <t>第三者委員</t>
    <rPh sb="0" eb="3">
      <t>ダイサンシャ</t>
    </rPh>
    <rPh sb="3" eb="5">
      <t>イイン</t>
    </rPh>
    <phoneticPr fontId="6"/>
  </si>
  <si>
    <t>その他（</t>
    <rPh sb="2" eb="3">
      <t>タ</t>
    </rPh>
    <phoneticPr fontId="6"/>
  </si>
  <si>
    <t>）</t>
    <phoneticPr fontId="6"/>
  </si>
  <si>
    <t>（具体的に入力してください。）</t>
    <rPh sb="1" eb="4">
      <t>グタイテキ</t>
    </rPh>
    <rPh sb="5" eb="7">
      <t>ニュウリョク</t>
    </rPh>
    <phoneticPr fontId="6"/>
  </si>
  <si>
    <t>（職種に〇を選択してください）</t>
    <rPh sb="1" eb="3">
      <t>ショクシュ</t>
    </rPh>
    <rPh sb="6" eb="8">
      <t>センタク</t>
    </rPh>
    <phoneticPr fontId="6"/>
  </si>
  <si>
    <t>　</t>
  </si>
  <si>
    <t>② 優先入所の取扱規程を制定していますか。</t>
    <phoneticPr fontId="6"/>
  </si>
  <si>
    <t>ある・ない</t>
  </si>
  <si>
    <t>　また、この規程に特例入所に関する定め・様式はありますか。</t>
    <phoneticPr fontId="6"/>
  </si>
  <si>
    <t>③ 入所希望者又は家族等と面接を行い、入所希望者の心身の状況を確認していますか。</t>
    <phoneticPr fontId="6"/>
  </si>
  <si>
    <t>⑥ 入所順位を決定するため、合議制の入所検討委員会を設置していますか。</t>
    <phoneticPr fontId="6"/>
  </si>
  <si>
    <t>⑨ 委員には入所順位決定の公平性・中立性が保てるよう第三者を加えていますか。</t>
    <phoneticPr fontId="6"/>
  </si>
  <si>
    <t>第 三 者 委 員 氏 名</t>
    <rPh sb="0" eb="1">
      <t>ダイ</t>
    </rPh>
    <rPh sb="2" eb="3">
      <t>ミ</t>
    </rPh>
    <rPh sb="4" eb="5">
      <t>シャ</t>
    </rPh>
    <rPh sb="6" eb="7">
      <t>イ</t>
    </rPh>
    <rPh sb="8" eb="9">
      <t>イン</t>
    </rPh>
    <rPh sb="10" eb="11">
      <t>シ</t>
    </rPh>
    <rPh sb="12" eb="13">
      <t>メイ</t>
    </rPh>
    <phoneticPr fontId="6"/>
  </si>
  <si>
    <t>経　　　　　歴</t>
    <rPh sb="0" eb="1">
      <t>ケイ</t>
    </rPh>
    <rPh sb="6" eb="7">
      <t>レキ</t>
    </rPh>
    <phoneticPr fontId="6"/>
  </si>
  <si>
    <t>※ 経歴を入力してください。</t>
    <rPh sb="2" eb="4">
      <t>ケイレキ</t>
    </rPh>
    <rPh sb="5" eb="7">
      <t>ニュウリョク</t>
    </rPh>
    <phoneticPr fontId="6"/>
  </si>
  <si>
    <t>（入退所）</t>
    <phoneticPr fontId="6"/>
  </si>
  <si>
    <t>　入所申込者の入所に際しては、居宅介護支援事業者に対する照会等により、申込者の心身の状況、生活歴、病歴、指定居宅サービス等の利用状況等の把握に努めていますか。</t>
    <phoneticPr fontId="6"/>
  </si>
  <si>
    <t>　入所者の心身の状況、その置かれている環境等に照らし、居宅において日常生活を営むことができるかどうかについて定期的に検討していますか。</t>
    <phoneticPr fontId="6"/>
  </si>
  <si>
    <t>　上記の検討に当たっては、生活相談員、介護職員、看護職員、介護支援専門員等の従業者の間で協議していますか。</t>
    <phoneticPr fontId="6"/>
  </si>
  <si>
    <t>　入所者が、心身の状況、その置かれている環境等に照らし、居宅において日常生活を営むことができると認められる場合は、入所者や家族の希望、退所後に置かれることとなる環境等を勘案し、円滑な退所のために必要な援助を行っていますか。</t>
    <phoneticPr fontId="6"/>
  </si>
  <si>
    <t>　入所者の退所に際しては、居宅サービス計画の作成等の援助に資するため、居宅介護支援事業者に対する情報の提供に努めるほか、保健医療サービス又は福祉サービスを提供する者との密接な連携に努めていますか。</t>
    <phoneticPr fontId="6"/>
  </si>
  <si>
    <t>（</t>
    <phoneticPr fontId="6"/>
  </si>
  <si>
    <t>月末現在</t>
    <rPh sb="0" eb="2">
      <t>ゲツマツ</t>
    </rPh>
    <rPh sb="2" eb="4">
      <t>ゲンザイ</t>
    </rPh>
    <phoneticPr fontId="6"/>
  </si>
  <si>
    <t>人</t>
    <rPh sb="0" eb="1">
      <t>ニン</t>
    </rPh>
    <phoneticPr fontId="6"/>
  </si>
  <si>
    <t>人）</t>
    <rPh sb="0" eb="1">
      <t>ニン</t>
    </rPh>
    <phoneticPr fontId="6"/>
  </si>
  <si>
    <t>（月を選択してください。）</t>
    <rPh sb="1" eb="2">
      <t>ツキ</t>
    </rPh>
    <rPh sb="3" eb="5">
      <t>センタク</t>
    </rPh>
    <phoneticPr fontId="6"/>
  </si>
  <si>
    <t>（人数を入力してください。）</t>
    <rPh sb="1" eb="3">
      <t>ニンズウ</t>
    </rPh>
    <rPh sb="4" eb="6">
      <t>ニュウリョク</t>
    </rPh>
    <phoneticPr fontId="6"/>
  </si>
  <si>
    <t>１回）</t>
    <rPh sb="1" eb="2">
      <t>カイ</t>
    </rPh>
    <phoneticPr fontId="6"/>
  </si>
  <si>
    <t>（更新の頻度を選択してください。）</t>
    <rPh sb="1" eb="3">
      <t>コウシン</t>
    </rPh>
    <rPh sb="4" eb="6">
      <t>ヒンド</t>
    </rPh>
    <rPh sb="7" eb="9">
      <t>センタク</t>
    </rPh>
    <phoneticPr fontId="6"/>
  </si>
  <si>
    <t xml:space="preserve">　入所に際しては、入所者の被保険者証に入所の年月日並びに指定施設の種類及び名称を、退所に際しては退所の年月日を記載していますか。 </t>
    <phoneticPr fontId="6"/>
  </si>
  <si>
    <t>　指定施設サービスを提供した際には、提供した具体的なサービスの内容等を記録し、その完結の日から2年間保存していますか。</t>
    <phoneticPr fontId="6"/>
  </si>
  <si>
    <t>　法定代理受領サービスに該当しない指定施設サービスを提供した際に入所者から支払いを受ける利用料の額と、法定代理受領サービスである指定施設サービスに係る費用の額との間に、一方の管理経費の他方への転嫁等による不合理な差額を設けていませんか。</t>
    <phoneticPr fontId="6"/>
  </si>
  <si>
    <t>　次に掲げる費用以外の支払いを受けていませんか。</t>
    <phoneticPr fontId="6"/>
  </si>
  <si>
    <t>施設が徴収できる費用</t>
    <phoneticPr fontId="6"/>
  </si>
  <si>
    <t>介護報酬</t>
    <phoneticPr fontId="6"/>
  </si>
  <si>
    <t>居室料</t>
    <phoneticPr fontId="6"/>
  </si>
  <si>
    <t>食　費</t>
    <phoneticPr fontId="6"/>
  </si>
  <si>
    <t>日用品費</t>
  </si>
  <si>
    <t>日用品費</t>
    <phoneticPr fontId="6"/>
  </si>
  <si>
    <t>平12老企54
平12老振25</t>
    <phoneticPr fontId="6"/>
  </si>
  <si>
    <t>日用品費・その他の日常生活費等の額を記載してください。</t>
  </si>
  <si>
    <t>費　　目</t>
  </si>
  <si>
    <t>徴収の有無</t>
  </si>
  <si>
    <t>預り金出納管理費</t>
  </si>
  <si>
    <t>理容代</t>
  </si>
  <si>
    <t>美容代</t>
  </si>
  <si>
    <t>内容</t>
  </si>
  <si>
    <t>　　　　　　２人室</t>
    <phoneticPr fontId="6"/>
  </si>
  <si>
    <t>特別な室料　個　室</t>
    <phoneticPr fontId="6"/>
  </si>
  <si>
    <t>その他の日常生活費</t>
    <phoneticPr fontId="6"/>
  </si>
  <si>
    <t>特別な食事</t>
    <phoneticPr fontId="6"/>
  </si>
  <si>
    <t>有 ・ 無</t>
  </si>
  <si>
    <t>円/</t>
    <rPh sb="0" eb="1">
      <t>エン</t>
    </rPh>
    <phoneticPr fontId="6"/>
  </si>
  <si>
    <t>金　　　　額</t>
    <phoneticPr fontId="6"/>
  </si>
  <si>
    <t>※（その他については費目・内容・金額を入力してください。）</t>
    <rPh sb="4" eb="5">
      <t>タ</t>
    </rPh>
    <rPh sb="10" eb="12">
      <t>ヒモク</t>
    </rPh>
    <rPh sb="13" eb="15">
      <t>ナイヨウ</t>
    </rPh>
    <rPh sb="16" eb="18">
      <t>キンガク</t>
    </rPh>
    <rPh sb="19" eb="21">
      <t>ニュウリョク</t>
    </rPh>
    <phoneticPr fontId="6"/>
  </si>
  <si>
    <t>　事業者等が、サービスの提供の一環として実施するクラブ活動や行事のうち、一般的に想定されるもの（例えば、作業療法等機能訓練の一環として行われるクラブ活動や入所者等が全員参加する定例行事）における材料費等は保険給付の対象に含まれることから、別途利用者から費用徴収することはできません。</t>
    <phoneticPr fontId="6"/>
  </si>
  <si>
    <t>　次のような名目での費用徴収や取扱いは不適切です。</t>
    <phoneticPr fontId="6"/>
  </si>
  <si>
    <t>「その他日常生活費に係るQ&amp;A」
H12.3.31厚労省事務連絡</t>
    <phoneticPr fontId="6"/>
  </si>
  <si>
    <t>不適切な名目・取扱い</t>
  </si>
  <si>
    <t>不適切な理由</t>
  </si>
  <si>
    <t>事務手数料、事務管理費、管理費　等</t>
    <phoneticPr fontId="6"/>
  </si>
  <si>
    <t>あいまいな名称であり、施設が負担すべき費用と見なされる。</t>
    <phoneticPr fontId="6"/>
  </si>
  <si>
    <t>行政代行手数料、買物代行費、外出や通院の付添費　等</t>
  </si>
  <si>
    <t>通常の外出支援や日常的なものは施設の業務。遠距離や遠方の場合はガソリン代の実費相当額など物品代は徴収可能。</t>
  </si>
  <si>
    <t>胃瘻のチューブ代等を食費とは別に預り金等から徴収</t>
    <phoneticPr fontId="6"/>
  </si>
  <si>
    <t>食費として徴収は可能だが、食費との合計額が基準額を上回った場合は補足給付が認められない。</t>
    <phoneticPr fontId="6"/>
  </si>
  <si>
    <t>私物の洗濯代</t>
    <phoneticPr fontId="6"/>
  </si>
  <si>
    <t>入所（居）者の私物の洗濯は、施設サービスですので、希望により外部のクリーニング店に取り継ぐ場合のクリーニング代を除き、徴収できません。</t>
    <phoneticPr fontId="6"/>
  </si>
  <si>
    <t>　上記(3)カの費用の具体的な範囲については、次のア～サのとおり、平成12年3月30日老企第54号通知「通所介護等における日常生活に要する費用の取扱いについて」に沿って適切に取り扱っていますか。</t>
    <phoneticPr fontId="6"/>
  </si>
  <si>
    <t>平12老企54</t>
    <phoneticPr fontId="6"/>
  </si>
  <si>
    <t>平12老企54の1</t>
    <phoneticPr fontId="6"/>
  </si>
  <si>
    <t>平12老企54の2の①</t>
    <phoneticPr fontId="6"/>
  </si>
  <si>
    <t>平12老企54の2の②</t>
    <phoneticPr fontId="6"/>
  </si>
  <si>
    <t>平12老企54の2の③</t>
    <phoneticPr fontId="6"/>
  </si>
  <si>
    <t>平12老企54の2の④</t>
    <phoneticPr fontId="6"/>
  </si>
  <si>
    <t>平12老企54の2の⑤</t>
    <phoneticPr fontId="6"/>
  </si>
  <si>
    <t>　上記 (3)ア～カに掲げる費用の額について、運営規程と異なる内容で徴収しているものはありませんか。</t>
    <phoneticPr fontId="6"/>
  </si>
  <si>
    <t>　指定施設サービスその他のサービスの提供に要した費用につきその支払いを受ける際、当該支払いをした入所者に対し、厚生労働省令（施行規則第82条）に定めるところにより、領収証を交付していますか。</t>
    <phoneticPr fontId="6"/>
  </si>
  <si>
    <t>　領収証には指定施設サービスについて入所者から支払いを受けた費用の額のうち、法第48条第２項に規定する厚生労働大臣が定める基準により算定した費用の額（その額が現にサービスに要した費用を超える場合には現にサービスに要した費用の額）の100分の10、20又は30に相当する額、標準負担額及びその他の費用の額を区分して記載し、当該その他の費用の額についてはそれぞれ個別の費用ごとに区分して記載していますか。</t>
    <phoneticPr fontId="6"/>
  </si>
  <si>
    <t>　利用者の選定に基づき提供されるサービス（特別な居室や特別な食事の提供）以外のサービスの費用について、非課税としていますか。</t>
    <phoneticPr fontId="6"/>
  </si>
  <si>
    <t>　上記(3)ウの特別な室料を徴収する場合には、次の基準を満たしていますか。</t>
    <phoneticPr fontId="6"/>
  </si>
  <si>
    <t>平成12厚告123</t>
    <phoneticPr fontId="6"/>
  </si>
  <si>
    <t>　小口現金や通帳等の利用者からの預り金については、次の点を厳守して適切に管理していますか。</t>
    <phoneticPr fontId="6"/>
  </si>
  <si>
    <t>平12老企54 別紙(6)の③</t>
    <phoneticPr fontId="6"/>
  </si>
  <si>
    <t>　居住及び食事の提供に係る契約の締結に当たっては、入所者又はその家族に対し、その契約内容について文書により事前に説明を行っていますか。</t>
    <phoneticPr fontId="6"/>
  </si>
  <si>
    <t>　その契約内容について、入所者等から文書により同意を得ていますか。</t>
    <phoneticPr fontId="6"/>
  </si>
  <si>
    <t>平17厚労告419
1のイ</t>
    <phoneticPr fontId="6"/>
  </si>
  <si>
    <t>　居住及び食事の提供に係る利用料について、その具体的内容、金額の設定及び変更に関し、運営規程への記載を行うとともに、施設内の見やすい場所に掲示を行っていますか。</t>
    <phoneticPr fontId="6"/>
  </si>
  <si>
    <t>　居住費に係る利用料は、居室及び光熱費に相当する額を基本としていますか。</t>
    <phoneticPr fontId="6"/>
  </si>
  <si>
    <t>平17厚労告419
2のイの(1)の(ⅰ)</t>
    <phoneticPr fontId="6"/>
  </si>
  <si>
    <t>平17厚労告419
1のロ</t>
    <phoneticPr fontId="6"/>
  </si>
  <si>
    <t>平17厚労告419
1のハ</t>
    <phoneticPr fontId="6"/>
  </si>
  <si>
    <t>　居住費に係る利用料の水準の設定に当たって勘案すべき事項は、次のとおりとしていますか。</t>
    <phoneticPr fontId="6"/>
  </si>
  <si>
    <t>　食事の提供に係る利用料は、食材料費及び調理に係る費用に相当する額を基本としていますか。</t>
    <phoneticPr fontId="6"/>
  </si>
  <si>
    <t>平17厚労告419
2のイの(2)の(ⅰ)(ⅱ)</t>
    <phoneticPr fontId="6"/>
  </si>
  <si>
    <t>平17厚労告419
2のロ</t>
    <phoneticPr fontId="6"/>
  </si>
  <si>
    <t>　入所者が選定する特別な居室等の提供又は特別な食事の提供に係る利用料は、上記の居住費及び食事の提供に係る利用料と明確に区分して受領していますか。</t>
    <phoneticPr fontId="6"/>
  </si>
  <si>
    <t>平17厚労告419
3</t>
    <phoneticPr fontId="6"/>
  </si>
  <si>
    <t>　法定代理受領サービスに該当しない指定施設サービスに係る費用の支払を受けた場合は、提供したサービスの内容、費用の額その他必要と認められる事項を記載した「サービス提供証明書」を入所者に対して交付していますか。</t>
    <phoneticPr fontId="6"/>
  </si>
  <si>
    <t>所定要件を満たさない施設は10%の減算となりますので留意願います。</t>
    <phoneticPr fontId="6"/>
  </si>
  <si>
    <t>　指定施設サービスの提供に当たっては、当該入所者又は他の入所者等の生命又は身体を保護するため緊急やむを得ない場合を除き、身体的拘束その他入所者の行動を制限する行為を行っていませんか。</t>
    <phoneticPr fontId="6"/>
  </si>
  <si>
    <t>ベッド柵</t>
  </si>
  <si>
    <t>車イスベルト</t>
  </si>
  <si>
    <t>ミトンの使用</t>
  </si>
  <si>
    <t>つなぎ服の使用</t>
    <phoneticPr fontId="6"/>
  </si>
  <si>
    <t>拘束帯の使用</t>
    <phoneticPr fontId="6"/>
  </si>
  <si>
    <t>その他</t>
    <phoneticPr fontId="6"/>
  </si>
  <si>
    <t>実人員</t>
    <phoneticPr fontId="6"/>
  </si>
  <si>
    <t>解除への具体的な取組例</t>
  </si>
  <si>
    <t>（人数を選択してください。）</t>
    <rPh sb="1" eb="3">
      <t>ニンズウ</t>
    </rPh>
    <rPh sb="4" eb="6">
      <t>センタク</t>
    </rPh>
    <phoneticPr fontId="6"/>
  </si>
  <si>
    <t>③</t>
    <phoneticPr fontId="6"/>
  </si>
  <si>
    <t>④</t>
    <phoneticPr fontId="6"/>
  </si>
  <si>
    <t>特養と併設短期の</t>
    <phoneticPr fontId="6"/>
  </si>
  <si>
    <t>自　主　点　検　の　ポ　イ　ン　ト</t>
    <rPh sb="0" eb="1">
      <t>ジ</t>
    </rPh>
    <rPh sb="2" eb="3">
      <t>シュ</t>
    </rPh>
    <rPh sb="4" eb="5">
      <t>テン</t>
    </rPh>
    <rPh sb="6" eb="7">
      <t>ケン</t>
    </rPh>
    <phoneticPr fontId="5"/>
  </si>
  <si>
    <t>点 検 結 果</t>
    <rPh sb="0" eb="1">
      <t>テン</t>
    </rPh>
    <rPh sb="2" eb="3">
      <t>ケン</t>
    </rPh>
    <rPh sb="4" eb="5">
      <t>ケツ</t>
    </rPh>
    <rPh sb="6" eb="7">
      <t>ハテ</t>
    </rPh>
    <phoneticPr fontId="6"/>
  </si>
  <si>
    <t xml:space="preserve">　居宅介護支援事業者の介護支援専門員との兼務を行っていませんか。   </t>
    <phoneticPr fontId="6"/>
  </si>
  <si>
    <r>
      <t>　また、「実費」という形での定めは、</t>
    </r>
    <r>
      <rPr>
        <u/>
        <sz val="16"/>
        <color theme="1"/>
        <rFont val="游ゴシック Medium"/>
        <family val="3"/>
        <charset val="128"/>
      </rPr>
      <t>その都度変動する性質の「その他の日常生活費」の額に限って</t>
    </r>
    <r>
      <rPr>
        <sz val="16"/>
        <color theme="1"/>
        <rFont val="游ゴシック Medium"/>
        <family val="3"/>
        <charset val="128"/>
      </rPr>
      <t>いますか。</t>
    </r>
    <phoneticPr fontId="6"/>
  </si>
  <si>
    <t>点検結果についての留意事項</t>
    <phoneticPr fontId="6"/>
  </si>
  <si>
    <t>２ 用語の
　 定義</t>
    <phoneticPr fontId="6"/>
  </si>
  <si>
    <t>　指導監査月直近の暦月の常勤換算に用いる時間数を記入（入力）してください。</t>
    <rPh sb="27" eb="29">
      <t>ニュウリョク</t>
    </rPh>
    <phoneticPr fontId="6"/>
  </si>
  <si>
    <t>　介護保険では、勤務表上、上記の常勤時間に達している従業者は、雇用形態に関わらず「常勤」となります。
　従って、例えば、その事業所の正規職員の勤務すべき時間が週40時間であった場合、雇用 契約上はパート職員であっても、当該職種の業務について週40時間の勤務契約を締結し、 勤務表上、当該時間を満たす勤務が位置づけられていれば、「常勤」として扱われます。</t>
    <phoneticPr fontId="6"/>
  </si>
  <si>
    <t>注２：</t>
    <rPh sb="0" eb="1">
      <t>チュウ</t>
    </rPh>
    <phoneticPr fontId="6"/>
  </si>
  <si>
    <t>注３：</t>
    <rPh sb="0" eb="1">
      <t>チュウ</t>
    </rPh>
    <phoneticPr fontId="6"/>
  </si>
  <si>
    <t>　同一事業所内で複数の業務を兼ねている場合、合計して常勤が勤務すべき時間に達していれば、「常勤」となります。
　ただし、ある業務に「常勤かつ専従（「専ら」と表現されていること）」の条件が付された場合は、その他の業務を兼ねると条件を満たさなくなります。</t>
    <phoneticPr fontId="6"/>
  </si>
  <si>
    <t>注４：</t>
    <rPh sb="0" eb="1">
      <t>チュウ</t>
    </rPh>
    <phoneticPr fontId="6"/>
  </si>
  <si>
    <t>　常勤の従業者の週の労働時間が32時間に達しない事業所の換算は、32時間を基本（分母）として常勤換算します。</t>
    <phoneticPr fontId="6"/>
  </si>
  <si>
    <t>自主点検項目</t>
    <phoneticPr fontId="6"/>
  </si>
  <si>
    <t>注５：</t>
    <rPh sb="0" eb="1">
      <t>チュウ</t>
    </rPh>
    <phoneticPr fontId="6"/>
  </si>
  <si>
    <t>H27.4.1 Q&amp;A
No.130～133</t>
    <phoneticPr fontId="6"/>
  </si>
  <si>
    <t>注：</t>
    <rPh sb="0" eb="1">
      <t>チュウ</t>
    </rPh>
    <phoneticPr fontId="6"/>
  </si>
  <si>
    <t>　看護職員を「個別機能訓練加算」の「機能訓練指導員」に位置づけたときは、「専ら」「常勤の」という加算要件がありますので、当該職員は「看護職員」として勤務表に位置づけることができません。（＝配置基準上の看護職員数には算入できない。）このとおり取り扱っていますか。</t>
    <phoneticPr fontId="6"/>
  </si>
  <si>
    <r>
      <t>　看護職員が機能訓練指導員を兼務する場合、</t>
    </r>
    <r>
      <rPr>
        <u/>
        <sz val="16"/>
        <color theme="1"/>
        <rFont val="游ゴシック Medium"/>
        <family val="3"/>
        <charset val="128"/>
      </rPr>
      <t>看護体制加算（Ⅱ）及び（Ⅳ（併設短期入所生活介護））の加算要件としての常勤換算</t>
    </r>
    <r>
      <rPr>
        <sz val="16"/>
        <color theme="1"/>
        <rFont val="游ゴシック Medium"/>
        <family val="3"/>
        <charset val="128"/>
      </rPr>
      <t>には、当該看護職員が機能訓練指導員として従事した時間は含むことができません（当該加算の適用に限って、看護業務と機能訓練指導員業務の従事時間を区分する必要があります）。
　このとおり取り扱っていますか。</t>
    </r>
    <phoneticPr fontId="6"/>
  </si>
  <si>
    <t>いない</t>
  </si>
  <si>
    <t>いる</t>
  </si>
  <si>
    <t>◎　下記の基準・通知・問答は、「常勤換算」の取扱いに関する基本的考え方を示していますので、
　　事業所ごとの勤務表作成上の参考として下さい。</t>
    <phoneticPr fontId="6"/>
  </si>
  <si>
    <r>
      <t>第２－１－（４）常勤換算方法による職員数の算定方法について
　</t>
    </r>
    <r>
      <rPr>
        <u/>
        <sz val="16"/>
        <color theme="1"/>
        <rFont val="游ゴシック Medium"/>
        <family val="3"/>
        <charset val="128"/>
      </rPr>
      <t>暦月ごと</t>
    </r>
    <r>
      <rPr>
        <sz val="16"/>
        <color theme="1"/>
        <rFont val="游ゴシック Medium"/>
        <family val="3"/>
        <charset val="128"/>
      </rPr>
      <t>の職員の</t>
    </r>
    <r>
      <rPr>
        <u/>
        <sz val="16"/>
        <color theme="1"/>
        <rFont val="游ゴシック Medium"/>
        <family val="3"/>
        <charset val="128"/>
      </rPr>
      <t>勤務延時間数</t>
    </r>
    <r>
      <rPr>
        <sz val="16"/>
        <color theme="1"/>
        <rFont val="游ゴシック Medium"/>
        <family val="3"/>
        <charset val="128"/>
      </rPr>
      <t>を、当該事業所又は施設において</t>
    </r>
    <r>
      <rPr>
        <u/>
        <sz val="16"/>
        <color theme="1"/>
        <rFont val="游ゴシック Medium"/>
        <family val="3"/>
        <charset val="128"/>
      </rPr>
      <t>常勤の職員が勤務すべき時間で除する</t>
    </r>
    <r>
      <rPr>
        <sz val="16"/>
        <color theme="1"/>
        <rFont val="游ゴシック Medium"/>
        <family val="3"/>
        <charset val="128"/>
      </rPr>
      <t>ことによって算定するものとし、</t>
    </r>
    <r>
      <rPr>
        <u/>
        <sz val="16"/>
        <color theme="1"/>
        <rFont val="游ゴシック Medium"/>
        <family val="3"/>
        <charset val="128"/>
      </rPr>
      <t>小数点第２位以下を切り捨てる</t>
    </r>
    <r>
      <rPr>
        <sz val="16"/>
        <color theme="1"/>
        <rFont val="游ゴシック Medium"/>
        <family val="3"/>
        <charset val="128"/>
      </rPr>
      <t>ものとする。なお、やむを得ない事情により、配置されていた職員数が一時的に一割の範囲内で減少した場合は、１月を超えない期間内に職員が補充されれば、職員数が減少しなかったものとみなすこととする。</t>
    </r>
    <phoneticPr fontId="6"/>
  </si>
  <si>
    <t>(1) 常勤
　  換算
　  方法</t>
    <phoneticPr fontId="6"/>
  </si>
  <si>
    <t>ある</t>
  </si>
  <si>
    <t>ない</t>
  </si>
  <si>
    <t>ない・ある</t>
    <phoneticPr fontId="6"/>
  </si>
  <si>
    <t>check</t>
    <phoneticPr fontId="6"/>
  </si>
  <si>
    <t>No.</t>
    <phoneticPr fontId="6"/>
  </si>
  <si>
    <t>注１：人員配置の算定に用いる「前年度入所者数」は、実地指導対象年度の前年度（4月1日～翌年3月31日）の全利用者等の
　　　延数（＝算定数）を前年度の日数で除した数とし、小数点２位以下を切り上げます。（老企40(5)①）</t>
    <phoneticPr fontId="6"/>
  </si>
  <si>
    <t>（補足）新設及び増床分で前年度実績が１年未満の場合は、直近６月の利用者等の延数を６月の日数で除して得た数とし、
　　　小数点２位以下を切り上げます。（老企40(5)②）</t>
    <phoneticPr fontId="6"/>
  </si>
  <si>
    <t>注２：特別養護老人ホームに併設される短期入所生活介護については、特養に必要とされる数の従業者に加えて併設短期の従
　　　業者を確保する必要があります。この場合、特養と併設短期の利用者数を合算して、職員の配置数及び夜勤数を算出し
　　　ます。（平11厚令37第121条第4項）</t>
    <phoneticPr fontId="6"/>
  </si>
  <si>
    <t>注３：併設短期の生活相談員のうち1人以上は常勤でなければなりません。また、介護職員又は看護職員のうち１人以上は、
　　　常勤でなければなりません。ただし、併設短期の「定員」が２０人未満の場合は、生活相談員、介護職員及び看護職
　　　員のいずれも常勤で配置しないことができます。</t>
    <phoneticPr fontId="6"/>
  </si>
  <si>
    <t>第２
　人員に
　関する
　基準</t>
    <rPh sb="14" eb="16">
      <t>キジュン</t>
    </rPh>
    <phoneticPr fontId="6"/>
  </si>
  <si>
    <t>平11厚令39
第2条 第1項 1号</t>
    <phoneticPr fontId="6"/>
  </si>
  <si>
    <t xml:space="preserve">平11厚令37
第121条 第4項
</t>
    <phoneticPr fontId="6"/>
  </si>
  <si>
    <t>２ 生活
　 相談員</t>
    <phoneticPr fontId="6"/>
  </si>
  <si>
    <t>　入所者の数が100又はその端数を増すごとに1以上配置していますか。</t>
    <phoneticPr fontId="6"/>
  </si>
  <si>
    <t>　生活相談員は、次の資格を有する者としていますか。</t>
    <phoneticPr fontId="6"/>
  </si>
  <si>
    <r>
      <t xml:space="preserve">　  </t>
    </r>
    <r>
      <rPr>
        <sz val="14"/>
        <color theme="1"/>
        <rFont val="游ゴシック Medium"/>
        <family val="3"/>
        <charset val="128"/>
      </rPr>
      <t>(以下の、県知事が定める「同等以上の能力を有する者」)</t>
    </r>
    <phoneticPr fontId="6"/>
  </si>
  <si>
    <t>　・介護支援専門員  ・介護福祉士</t>
    <phoneticPr fontId="6"/>
  </si>
  <si>
    <t>平11厚令39
第2条 第1項 2号</t>
    <phoneticPr fontId="6"/>
  </si>
  <si>
    <t>　生活相談員は常勤の者を配置していますか。</t>
    <phoneticPr fontId="6"/>
  </si>
  <si>
    <t>平11厚令39
第2条 第5項</t>
    <phoneticPr fontId="6"/>
  </si>
  <si>
    <t>　ただし、基準を超えて配備された生活相談員は時間帯を明確に区分したうえで法人内の他の業務に従事することができます。</t>
    <phoneticPr fontId="6"/>
  </si>
  <si>
    <t>平12老企43
第2の1の(1)
ただし書き</t>
    <phoneticPr fontId="6"/>
  </si>
  <si>
    <t>※保有する資格を選択してください。</t>
    <rPh sb="1" eb="3">
      <t>ホユウ</t>
    </rPh>
    <rPh sb="5" eb="7">
      <t>シカク</t>
    </rPh>
    <rPh sb="8" eb="10">
      <t>センタク</t>
    </rPh>
    <phoneticPr fontId="6"/>
  </si>
  <si>
    <t>保　有　資　格</t>
    <phoneticPr fontId="6"/>
  </si>
  <si>
    <t>　常勤換算方法で、入所者の数（特養入所及び併設短期入所の利用者の計で前年度の
平均）が３又はその端数を増すごとに１人以上配置していますか。</t>
    <phoneticPr fontId="6"/>
  </si>
  <si>
    <t>平11厚令39
第2条 第6項</t>
    <phoneticPr fontId="6"/>
  </si>
  <si>
    <t>平11厚令39
第2条 第1項 第3号ロ</t>
    <phoneticPr fontId="6"/>
  </si>
  <si>
    <t>平11厚令39
第2条 第1項 第3号イ</t>
    <phoneticPr fontId="6"/>
  </si>
  <si>
    <t>　栄養士又は管理栄養士を１人以上置いていますか。</t>
    <phoneticPr fontId="6"/>
  </si>
  <si>
    <t>平11厚令39
第2条 第1項 第4号</t>
    <phoneticPr fontId="6"/>
  </si>
  <si>
    <t>平11厚令39
第2条 第1項
ただし書き</t>
    <phoneticPr fontId="6"/>
  </si>
  <si>
    <t>（契約内容を以下の表に記入（入力）してください。）</t>
    <rPh sb="6" eb="8">
      <t>イカ</t>
    </rPh>
    <rPh sb="9" eb="10">
      <t>ヒョウ</t>
    </rPh>
    <phoneticPr fontId="6"/>
  </si>
  <si>
    <t xml:space="preserve">　介護職種について外国人の技能実習の適正な実施及び技能実習生の保護に関する法律施行規則に規定する特定の職種及び作業に特有の事情に鑑みて事業所管大臣が定める基準等について
　（社援発0929第4号・老発0929第 2号 H29.9.29付通知）（抄）
</t>
    <phoneticPr fontId="6"/>
  </si>
  <si>
    <t>平11厚令39
第2条 第1項 第5号</t>
    <phoneticPr fontId="6"/>
  </si>
  <si>
    <t>　はり師及びきゅう師については、理学療法士、作業療法士、言語聴覚士、看護職員、柔道整復師又はあん摩マッサージ指圧師の資格を有する機能訓練指導員を配置した事業所で６月以上勤務し、機能訓練指導に従事した経験を有する者に限ります。</t>
    <phoneticPr fontId="6"/>
  </si>
  <si>
    <t>※個別機能訓練加算を算定していない施設も記入（入力）してください。</t>
    <rPh sb="23" eb="25">
      <t>ニュウリョク</t>
    </rPh>
    <phoneticPr fontId="6"/>
  </si>
  <si>
    <t>平11厚令39
第2条 第1項 第6号</t>
    <phoneticPr fontId="6"/>
  </si>
  <si>
    <t>平12老企43
第2の4の(1)</t>
    <phoneticPr fontId="6"/>
  </si>
  <si>
    <t>　ただし、入所者の処遇に支障がない場合は、当該介護老人福祉施設の他の職務に従事することができます。この場合、兼務を行う当該介護支援専門員の配置により、介護支援専門員の配置基準を満たすこととなると同時に、兼務を行う他の職務に係る常勤換算上も、当該介護支援専門員の勤務時間の全体を当該他の職務に係る時間として算入することができます。</t>
    <phoneticPr fontId="6"/>
  </si>
  <si>
    <t>　ただし、入所者が100人又はその端数を増すごとに増員した非常勤の介護支援専門員については兼務することができます。</t>
    <phoneticPr fontId="6"/>
  </si>
  <si>
    <t>平12老企43
第2の4の(2)</t>
    <phoneticPr fontId="6"/>
  </si>
  <si>
    <t>平12老企43
 第2の4の(2)</t>
    <phoneticPr fontId="6"/>
  </si>
  <si>
    <t>平11厚令39
第2条 第2項</t>
    <phoneticPr fontId="6"/>
  </si>
  <si>
    <t>８ 勤務
　体制の
　確保等</t>
    <phoneticPr fontId="6"/>
  </si>
  <si>
    <t>平12老企43
第4の27の(1)</t>
    <phoneticPr fontId="6"/>
  </si>
  <si>
    <t>８－２
業務継続
　計画の
　策定等</t>
    <phoneticPr fontId="6"/>
  </si>
  <si>
    <t>条例第66号
第306条の2
平11厚令39
第24条の2 第1項</t>
    <phoneticPr fontId="6"/>
  </si>
  <si>
    <t>平11厚令39
第24条の2 第2項</t>
    <phoneticPr fontId="6"/>
  </si>
  <si>
    <t>平11厚令39
第24条の2 第3項</t>
    <phoneticPr fontId="6"/>
  </si>
  <si>
    <t>（災害対応BCP)</t>
    <rPh sb="1" eb="3">
      <t>サイガイ</t>
    </rPh>
    <rPh sb="3" eb="5">
      <t>タイオウ</t>
    </rPh>
    <phoneticPr fontId="6"/>
  </si>
  <si>
    <t>（感染症対応BCP)</t>
    <rPh sb="1" eb="4">
      <t>カンセンショウ</t>
    </rPh>
    <rPh sb="4" eb="6">
      <t>タイオウ</t>
    </rPh>
    <phoneticPr fontId="6"/>
  </si>
  <si>
    <t>10 管理
　 宿直者</t>
    <phoneticPr fontId="6"/>
  </si>
  <si>
    <t>　  （職員宿直）　（賃金雇用職員）　  (業務委託）</t>
    <phoneticPr fontId="6"/>
  </si>
  <si>
    <t>昭62社施107
５の(1)のイ</t>
    <phoneticPr fontId="6"/>
  </si>
  <si>
    <t>２ 設備の
　 基準</t>
    <phoneticPr fontId="6"/>
  </si>
  <si>
    <t>(5) 洗面
　  設備</t>
    <phoneticPr fontId="6"/>
  </si>
  <si>
    <t>平12老発214
第2の1の(8)</t>
    <phoneticPr fontId="6"/>
  </si>
  <si>
    <t>(10) 汚物
　 処理室</t>
    <phoneticPr fontId="6"/>
  </si>
  <si>
    <t>平12老企43
第2の1
平11厚令46
第5条 第2項</t>
    <phoneticPr fontId="6"/>
  </si>
  <si>
    <t>平12老企43
第2の3</t>
    <phoneticPr fontId="6"/>
  </si>
  <si>
    <t>平12老発214
第2の1の(9)</t>
    <phoneticPr fontId="6"/>
  </si>
  <si>
    <t>平12老発214
第2の1の(4)</t>
    <phoneticPr fontId="6"/>
  </si>
  <si>
    <t>　ただし、次の各項のいずれにも該当する建物に設けられる場合は、この限りではありません。</t>
    <phoneticPr fontId="6"/>
  </si>
  <si>
    <t>(3) 他施設
     の利用</t>
    <phoneticPr fontId="6"/>
  </si>
  <si>
    <t>１ 介護保険等関連情報の活用とＰＤＣＡサイクルの推進について</t>
    <phoneticPr fontId="6"/>
  </si>
  <si>
    <t>３ 提供
    拒否の
    禁止</t>
    <phoneticPr fontId="6"/>
  </si>
  <si>
    <t>４ サービ
   ス提供
   困難時
   の対応</t>
    <phoneticPr fontId="6"/>
  </si>
  <si>
    <t>５ 受給資
    格等の
    確認</t>
    <phoneticPr fontId="6"/>
  </si>
  <si>
    <t>社会福祉法
第77条 第1項</t>
    <phoneticPr fontId="6"/>
  </si>
  <si>
    <t>６ 要介護
    認定の
    申請に
    係る
    援助</t>
    <phoneticPr fontId="6"/>
  </si>
  <si>
    <t>２ 内容
    及び
    手続き
    の説明
    及び
    同意</t>
    <phoneticPr fontId="6"/>
  </si>
  <si>
    <t>第４ 運営
   に関す
   る基準</t>
    <phoneticPr fontId="6"/>
  </si>
  <si>
    <t>３ 設備等
　 の留意
　 事項</t>
    <phoneticPr fontId="6"/>
  </si>
  <si>
    <t>(11) 
　 構造等</t>
    <phoneticPr fontId="6"/>
  </si>
  <si>
    <t>第３
　 設備に
　 関する
　 基準</t>
    <phoneticPr fontId="6"/>
  </si>
  <si>
    <t>９ 夜勤
　 職員の
　 基準</t>
    <phoneticPr fontId="6"/>
  </si>
  <si>
    <t>７  入所者
     数の
     扱い</t>
    <phoneticPr fontId="6"/>
  </si>
  <si>
    <t>５ 機能
    訓練
    指導員</t>
    <phoneticPr fontId="6"/>
  </si>
  <si>
    <t>６ 介護
    支援
    専門員</t>
    <phoneticPr fontId="6"/>
  </si>
  <si>
    <t>４ 栄養士
    又は
    管理
    栄養士</t>
    <rPh sb="17" eb="19">
      <t>カンリ</t>
    </rPh>
    <rPh sb="24" eb="27">
      <t>エイヨウシ</t>
    </rPh>
    <phoneticPr fontId="6"/>
  </si>
  <si>
    <t>1  基準
    省令
    の性格</t>
    <phoneticPr fontId="6"/>
  </si>
  <si>
    <t>第１
  基本方針</t>
    <phoneticPr fontId="6"/>
  </si>
  <si>
    <t>(入所検討
 委員会)</t>
    <phoneticPr fontId="6"/>
  </si>
  <si>
    <t>管理栄養士</t>
    <rPh sb="0" eb="2">
      <t>カンリ</t>
    </rPh>
    <rPh sb="2" eb="5">
      <t>エイヨウシ</t>
    </rPh>
    <phoneticPr fontId="6"/>
  </si>
  <si>
    <t>栄養士</t>
    <phoneticPr fontId="6"/>
  </si>
  <si>
    <t>事務職員</t>
    <rPh sb="0" eb="2">
      <t>ジム</t>
    </rPh>
    <rPh sb="2" eb="4">
      <t>ショクイン</t>
    </rPh>
    <phoneticPr fontId="6"/>
  </si>
  <si>
    <t>埼玉県
特別養護老人ホーム
優先入所指針（H29.4.1改正）</t>
    <phoneticPr fontId="6"/>
  </si>
  <si>
    <t>８ サービ
    ス提供
    の記録</t>
    <phoneticPr fontId="6"/>
  </si>
  <si>
    <r>
      <t xml:space="preserve"> 記録すべき事項
　サービスの提供日、提供した具体的なサービスの内容、</t>
    </r>
    <r>
      <rPr>
        <u/>
        <sz val="16"/>
        <color theme="1"/>
        <rFont val="游ゴシック Medium"/>
        <family val="3"/>
        <charset val="128"/>
      </rPr>
      <t>入所者の心身の状況</t>
    </r>
    <r>
      <rPr>
        <sz val="16"/>
        <color theme="1"/>
        <rFont val="游ゴシック Medium"/>
        <family val="3"/>
        <charset val="128"/>
      </rPr>
      <t>、
　その他必要な事項</t>
    </r>
    <phoneticPr fontId="6"/>
  </si>
  <si>
    <t>注）</t>
    <rPh sb="0" eb="1">
      <t>チュウ</t>
    </rPh>
    <phoneticPr fontId="6"/>
  </si>
  <si>
    <t>　加算等の算定根拠となる記録については5年間保存して下さい。</t>
    <phoneticPr fontId="6"/>
  </si>
  <si>
    <t>９ 利用料
    等の
    受領</t>
    <phoneticPr fontId="6"/>
  </si>
  <si>
    <t>　法定代理受領サービスとして提供される指定施設サービスについての入所者負担として法48条第２項に規定する厚生労働大臣が定める基準により算定した費用(食事の提供に要する費用、居住に要する費用その他の日常生活に要する費用として厚生労働省令で定める費用を除いて算定)の額を除いた額の１、２又は３割（法第50条又は法第69条の規定の適用により保険給付の率が異なる場合については、それに応じた割合）の支払いを受けていますか。</t>
    <phoneticPr fontId="6"/>
  </si>
  <si>
    <t>（食費や
　その他
　の日常
　生活費
　の注意
　点）</t>
    <phoneticPr fontId="6"/>
  </si>
  <si>
    <t>※　特別養護老人ホームにおける介護報酬で評価される費用については、食事、入
　　浴、排せつ等の介護に関する費用です。このため、介護報酬で評価されない費
　　用については、施設が一律に用意して提供している場合は「日用品費」として、
　　施設が入所者と個別に契約することにより「その他の日常生活費」として、実
　　費相当額を請求することを妨げるものではありません。
　　入所者から徴収することができる「日用品費」、「その他の日常生活費」につ
　　いては、介護報酬で評価されていない費用のうち、施設が提供されるものにつ
　　いて算定できるものと考えられます。</t>
    <phoneticPr fontId="6"/>
  </si>
  <si>
    <t>　ア 食事の提供に要する費用
　イ 居住に要する費用
　ウ 知事が定める基準に基づき入所者が選定する特別な居室の提供を行ったことに
　　伴い必要となる費用
　エ 知事が定める基準に基づき入所者が選定する特別な食事の提供を行ったことに
　　伴い必要となる費用
　オ 理美容代
　カ 上記アからオに掲げるもののほか、指定施設サービスにおいて提供される便宜
　　のうち、日常生活においても通常必要となるものに係る費用であって、その入
　　所者に負担させることが適当と認められるもの（以下「その他の日常生活費」
　　という。）</t>
    <phoneticPr fontId="6"/>
  </si>
  <si>
    <t>（注）特別養護老人ホームは、利用者の住まいが施設内に移ったものです。
　　　居宅で介護保険のサービスとして受けられたヘルパー等のサービス内容は、
　　　基本的に施設職員が行うことになると考えると整理しやすくなります。</t>
    <phoneticPr fontId="6"/>
  </si>
  <si>
    <t>平12老企43
第4の15(4)
平12老企54
H17Q&amp;A
追補版 問15
平11厚令39
第9条第4項
平12老企43
第4の8の(3)</t>
    <phoneticPr fontId="6"/>
  </si>
  <si>
    <t>ア　責任者及び補助者が選定され、印鑑と通帳が別々に保管されていること。
イ　適切な管理が行われていることの確認が複数の者により常に行える体制で出
　納事務が行われていること。
ウ　入所者等との保管依頼書(契約書)、個人別出納台帳等、必要な書類を備えて
　いること。
エ　出納経理状況を定期的に入所者の家族に報告し、その確認を得ていること。</t>
    <phoneticPr fontId="6"/>
  </si>
  <si>
    <t>10 居住費
　 及び
　 食費</t>
    <phoneticPr fontId="6"/>
  </si>
  <si>
    <t>11 保険給付
     の請求の
     ための
     証明書の
     交付</t>
    <phoneticPr fontId="6"/>
  </si>
  <si>
    <t>条例第66号
第291条
平11厚令39
第10条</t>
    <phoneticPr fontId="6"/>
  </si>
  <si>
    <t>(2) 勤務
　  延時間
　  数</t>
    <phoneticPr fontId="6"/>
  </si>
  <si>
    <t>(4) 　専ら
  従事する</t>
    <phoneticPr fontId="6"/>
  </si>
  <si>
    <t>(1) 看護職
　員の数</t>
    <phoneticPr fontId="6"/>
  </si>
  <si>
    <t>(2) 看護職
　員の勤務
　形態</t>
    <phoneticPr fontId="6"/>
  </si>
  <si>
    <t>(3)外国人
　技能実習
　生の受入
　について</t>
    <phoneticPr fontId="6"/>
  </si>
  <si>
    <t>13 身体
　 拘束の
　 禁止等</t>
    <phoneticPr fontId="6"/>
  </si>
  <si>
    <t>人　数</t>
    <rPh sb="0" eb="1">
      <t>ヒト</t>
    </rPh>
    <rPh sb="2" eb="3">
      <t>スウ</t>
    </rPh>
    <phoneticPr fontId="6"/>
  </si>
  <si>
    <t>平13老発155
身体拘束ゼロへの
手引き</t>
    <phoneticPr fontId="6"/>
  </si>
  <si>
    <t>⑤</t>
    <phoneticPr fontId="6"/>
  </si>
  <si>
    <t>　管理者(施設長)は、必ず(又はほぼ毎回)委員会に出席していますか。</t>
    <phoneticPr fontId="6"/>
  </si>
  <si>
    <t>⑥</t>
    <phoneticPr fontId="6"/>
  </si>
  <si>
    <t>平13老発155
の3</t>
    <phoneticPr fontId="6"/>
  </si>
  <si>
    <t>構成メンバー</t>
  </si>
  <si>
    <t>名　　称</t>
    <phoneticPr fontId="6"/>
  </si>
  <si>
    <t>開 催 頻 度</t>
    <phoneticPr fontId="6"/>
  </si>
  <si>
    <t>開催ルール：</t>
    <rPh sb="0" eb="2">
      <t>カイサイ</t>
    </rPh>
    <phoneticPr fontId="6"/>
  </si>
  <si>
    <t>前年度開催回数</t>
    <rPh sb="0" eb="3">
      <t>ゼンネンド</t>
    </rPh>
    <rPh sb="3" eb="5">
      <t>カイサイ</t>
    </rPh>
    <rPh sb="5" eb="7">
      <t>カイスウ</t>
    </rPh>
    <phoneticPr fontId="6"/>
  </si>
  <si>
    <t>（該当者に〇を選択してください）</t>
    <rPh sb="1" eb="4">
      <t>ガイトウシャ</t>
    </rPh>
    <rPh sb="7" eb="9">
      <t>センタク</t>
    </rPh>
    <phoneticPr fontId="6"/>
  </si>
  <si>
    <t>医師</t>
    <rPh sb="0" eb="2">
      <t>イシ</t>
    </rPh>
    <phoneticPr fontId="6"/>
  </si>
  <si>
    <t>　　施設内の職員研修の実施回数　(前年度)</t>
    <phoneticPr fontId="6"/>
  </si>
  <si>
    <t>　介護職員等への周知・徹底等が要件とされているのは、身体的拘束等の適正化について、施設全体で情報共有し、今後の再発防止につなげるためのものであり、決して従業者の懲罰を目的としたものではないことに留意してください。</t>
    <phoneticPr fontId="6"/>
  </si>
  <si>
    <t>　身体的拘束等について報告するための様式を整備すること。</t>
    <phoneticPr fontId="6"/>
  </si>
  <si>
    <t>　報告された事例及び分析結果を従業者に周知徹底すること。</t>
    <phoneticPr fontId="6"/>
  </si>
  <si>
    <t>　適正化策を講じた後に、その効果について評価すること。</t>
    <phoneticPr fontId="6"/>
  </si>
  <si>
    <t>【身体的拘束等の適正化のための指針について】</t>
    <phoneticPr fontId="6"/>
  </si>
  <si>
    <t>「身体的拘束等の適正化のための指針」に盛り込むべき内容</t>
    <phoneticPr fontId="6"/>
  </si>
  <si>
    <t>⑦</t>
    <phoneticPr fontId="6"/>
  </si>
  <si>
    <t>　施設における身体的拘束等の適正化に関する基本的考え方</t>
    <phoneticPr fontId="6"/>
  </si>
  <si>
    <t>　身体的拘束適正化検討委員会その他施設内の組織に関する事項</t>
    <phoneticPr fontId="6"/>
  </si>
  <si>
    <t>　身体的拘束等の適正化のための職員研修に関する基本方針</t>
    <phoneticPr fontId="6"/>
  </si>
  <si>
    <t>　施設内で発生した身体的拘束等の報告方法等のための方策に関する基本方針</t>
    <phoneticPr fontId="6"/>
  </si>
  <si>
    <t>　身体的拘束等の発生時の対応に関する基本方針</t>
    <phoneticPr fontId="6"/>
  </si>
  <si>
    <t>　入所者等に対する当該指針の閲覧に関する基本方針</t>
    <phoneticPr fontId="6"/>
  </si>
  <si>
    <t>　その他身体的拘束等の適正化の推進のために必要な基本方針</t>
    <phoneticPr fontId="6"/>
  </si>
  <si>
    <t>【身体的拘束等の適正化のための従業者に対する研修について】</t>
  </si>
  <si>
    <t>　身体的拘束等の適正化のための従業者に対する研修について、次のとおり取り組んでいますか。</t>
  </si>
  <si>
    <r>
      <t>　指針に基づいた研修プログラムを作成し、定期的な教育</t>
    </r>
    <r>
      <rPr>
        <u/>
        <sz val="14"/>
        <color theme="1"/>
        <rFont val="游ゴシック Medium"/>
        <family val="3"/>
        <charset val="128"/>
      </rPr>
      <t>（年２回以上）</t>
    </r>
    <r>
      <rPr>
        <sz val="14"/>
        <color theme="1"/>
        <rFont val="游ゴシック Medium"/>
        <family val="3"/>
        <charset val="128"/>
      </rPr>
      <t>を開催すること。</t>
    </r>
    <phoneticPr fontId="6"/>
  </si>
  <si>
    <r>
      <t>　</t>
    </r>
    <r>
      <rPr>
        <u/>
        <sz val="14"/>
        <color theme="1"/>
        <rFont val="游ゴシック Medium"/>
        <family val="3"/>
        <charset val="128"/>
      </rPr>
      <t>新規採用時には必ず身体的拘束等の適正化の研修を実施すること。</t>
    </r>
    <phoneticPr fontId="6"/>
  </si>
  <si>
    <t>　研修の実施内容については必ず記録すること。</t>
    <phoneticPr fontId="6"/>
  </si>
  <si>
    <t>　なお、「身体拘束ゼロへの手引き」に例示されている「緊急やむを得ない身体拘束に関する説明書」などを参考にして、文書により家族等にわかりやすく説明し、原則として拘束開始時かそれ以前に同意を得ていますか。</t>
    <phoneticPr fontId="6"/>
  </si>
  <si>
    <t>　上記の説明書について、次の点について適切に取り扱い、作成及び同意を得ていますか。</t>
    <phoneticPr fontId="6"/>
  </si>
  <si>
    <t>身体拘束ゼロへの
手引き</t>
    <phoneticPr fontId="6"/>
  </si>
  <si>
    <t>　拘束の三要件の１つのみに○がついていないか。</t>
    <phoneticPr fontId="6"/>
  </si>
  <si>
    <t>　拘束期間の「解除予定日」が空欄になっていないか。</t>
    <phoneticPr fontId="6"/>
  </si>
  <si>
    <t>（注意）</t>
    <phoneticPr fontId="6"/>
  </si>
  <si>
    <t>平13老発155
の6の(2)</t>
    <phoneticPr fontId="6"/>
  </si>
  <si>
    <t>14 高齢者
　 虐待の
　 防止</t>
    <phoneticPr fontId="6"/>
  </si>
  <si>
    <t>　事業所の従業員は高齢者虐待を発見しやすい立場にあることを自覚し、高齢者虐待の早期発見に努めていますか。</t>
    <phoneticPr fontId="6"/>
  </si>
  <si>
    <t>　高齢者虐待の防止について、従業者への研修の実施、サービスの提供を受ける利用者及びその家族からの苦情の処理の体制の整備等、虐待の防止のための措置を講じていますか。</t>
    <phoneticPr fontId="6"/>
  </si>
  <si>
    <t>　高齢者虐待を受けたと思われる入居者を発見した場合は、速やかに、市町村に通報していますか。</t>
    <phoneticPr fontId="6"/>
  </si>
  <si>
    <t>（高齢者虐待に該当する行為）</t>
  </si>
  <si>
    <t>ア</t>
    <phoneticPr fontId="6"/>
  </si>
  <si>
    <t>イ</t>
    <phoneticPr fontId="6"/>
  </si>
  <si>
    <t>ウ</t>
    <phoneticPr fontId="6"/>
  </si>
  <si>
    <t>エ</t>
    <phoneticPr fontId="6"/>
  </si>
  <si>
    <t>オ</t>
    <phoneticPr fontId="6"/>
  </si>
  <si>
    <t>　利用者の身体に外傷が生じ、又は生じるおそれのある暴行を加えること。</t>
    <phoneticPr fontId="6"/>
  </si>
  <si>
    <t>　利用者を衰弱させるような著しい減食又は長時間の放置その他の利用者を養護すべき職務上の義務を著しく怠ること。</t>
    <phoneticPr fontId="6"/>
  </si>
  <si>
    <t>　利用者に対する著しい暴言又は著しく拒絶的な対応その他の利用者に著しい心理的外傷を与える言動を行うこと。</t>
    <phoneticPr fontId="6"/>
  </si>
  <si>
    <t>　利用者にわいせつな行為をすること又は利用者をしてわいせつな行為をさせること。</t>
    <phoneticPr fontId="6"/>
  </si>
  <si>
    <t>　利用者の財産を不当に処分することその他当該利用者から不当に財産上の利益を得ること。</t>
    <phoneticPr fontId="6"/>
  </si>
  <si>
    <t>≪参照≫</t>
    <phoneticPr fontId="6"/>
  </si>
  <si>
    <t>・「埼玉県虐待禁止条例」（平成２９年埼玉県条例第２６号）</t>
    <phoneticPr fontId="6"/>
  </si>
  <si>
    <t>　→虐待の早期発見、施設設置者による職員に対する虐待防止等研修の実施</t>
    <phoneticPr fontId="6"/>
  </si>
  <si>
    <t>　虐待の防止のための対策を検討する委員会（虐待防止検討委員会）（テレビ電話装置等を活用して行うことができるものとする。）を定期的に開催していますか。</t>
    <phoneticPr fontId="6"/>
  </si>
  <si>
    <t>　施設外の虐待防止の専門家を委員として積極的に活用することが望ましい。</t>
    <phoneticPr fontId="6"/>
  </si>
  <si>
    <t>　当該委員会は原則として運営委員会など他の委員会と独立して設置・運営することが必要ですが、関係する職種、取り扱う事項が相互に関係が深いと認められる他の会議体を設置している場合、これと一体的に設置・運営することも差し支えありません。また、施設に実施が求められるものですが、他のサービス事業者との連携等により行うことも差し支えありません。</t>
    <phoneticPr fontId="6"/>
  </si>
  <si>
    <t>　テレビ電話装置を活用して行う際は、個人情報検討委員会・厚生労働省「医療・介護関係事業者における個人情報の適切な取扱いのためのガイダンス」、厚生労働省「医療情報システムの安全管理に関するガイドライン」等を遵守してください。</t>
    <phoneticPr fontId="6"/>
  </si>
  <si>
    <t>「虐待防止検討委員会」での、具体的な検討事項</t>
  </si>
  <si>
    <t>ア</t>
    <phoneticPr fontId="6"/>
  </si>
  <si>
    <t>イ</t>
    <phoneticPr fontId="6"/>
  </si>
  <si>
    <t>ウ</t>
    <phoneticPr fontId="6"/>
  </si>
  <si>
    <t>エ</t>
    <phoneticPr fontId="6"/>
  </si>
  <si>
    <t>オ</t>
    <phoneticPr fontId="6"/>
  </si>
  <si>
    <t>カ</t>
    <phoneticPr fontId="6"/>
  </si>
  <si>
    <t>キ</t>
    <phoneticPr fontId="6"/>
  </si>
  <si>
    <t>　虐待防止検討委員会その他施設内の組織に関すること。</t>
    <phoneticPr fontId="6"/>
  </si>
  <si>
    <t>　虐待の防止のための指針の整備に関すること。</t>
    <phoneticPr fontId="6"/>
  </si>
  <si>
    <t>　虐待の防止のための職員研修の内容に関すること。</t>
    <phoneticPr fontId="6"/>
  </si>
  <si>
    <t>　虐待等について、職員が相談・報告できる体制整備に関すること。</t>
    <phoneticPr fontId="6"/>
  </si>
  <si>
    <t>　職員が虐待等を把握した場合に、市町村への通報が迅速かつ適切に行われるための方法に関すること。</t>
    <phoneticPr fontId="6"/>
  </si>
  <si>
    <t>　虐待等が発生した場合、その発生原因等の分析から得られる再発の確実な防止策に関すること。</t>
    <phoneticPr fontId="6"/>
  </si>
  <si>
    <t>　前号の再発の防止策を講じた際に、その効果についての評価に関すること。</t>
    <phoneticPr fontId="6"/>
  </si>
  <si>
    <t>②</t>
    <phoneticPr fontId="6"/>
  </si>
  <si>
    <t>③</t>
    <phoneticPr fontId="6"/>
  </si>
  <si>
    <t>　①の結果について、職員に周知徹底していますか。</t>
    <phoneticPr fontId="6"/>
  </si>
  <si>
    <t>　虐待の防止のための指針を整備していますか。</t>
    <phoneticPr fontId="6"/>
  </si>
  <si>
    <t>条例第66号
第317条の2
平11厚令39
第35条の2</t>
    <phoneticPr fontId="6"/>
  </si>
  <si>
    <t>第1項第2号
平12老企43
第4の38②</t>
    <phoneticPr fontId="6"/>
  </si>
  <si>
    <t>ク</t>
    <phoneticPr fontId="6"/>
  </si>
  <si>
    <t>ケ</t>
    <phoneticPr fontId="6"/>
  </si>
  <si>
    <t>　施設における虐待の防止に関する基本的考え方</t>
    <phoneticPr fontId="6"/>
  </si>
  <si>
    <t>　虐待防止検討委員会その他施設内の組織に関する事項</t>
    <phoneticPr fontId="6"/>
  </si>
  <si>
    <t>　虐待の防止のための職員研修に関する基本方針</t>
    <phoneticPr fontId="6"/>
  </si>
  <si>
    <t>　虐待等が発生した場合の対応方法に関する基本方針</t>
    <phoneticPr fontId="6"/>
  </si>
  <si>
    <t>　虐待等が発生した場合の相談・報告体制に関する事項</t>
    <phoneticPr fontId="6"/>
  </si>
  <si>
    <t>　成年後見制度の利用支援に関する事項</t>
    <phoneticPr fontId="6"/>
  </si>
  <si>
    <t>　虐待等に係る苦情解決方法に関する事項</t>
    <phoneticPr fontId="6"/>
  </si>
  <si>
    <t>　入所者等に対する当該指針の閲覧に関する事項</t>
    <phoneticPr fontId="6"/>
  </si>
  <si>
    <t>　その他虐待の防止の推進のために必要な事項</t>
    <phoneticPr fontId="6"/>
  </si>
  <si>
    <t>④</t>
    <phoneticPr fontId="6"/>
  </si>
  <si>
    <t>⑤</t>
    <phoneticPr fontId="6"/>
  </si>
  <si>
    <t>　職員に対し、虐待の防止のための研修を定期的（年２回以上）に実施し、記録していますか。</t>
    <phoneticPr fontId="6"/>
  </si>
  <si>
    <t>　虐待を防止するための体制として、専任の担当者を置いていますか。
（当該担当者としては、虐待防止検討委員会の責任者と同一の従業者が務めることが望ましいです。）</t>
    <phoneticPr fontId="6"/>
  </si>
  <si>
    <t>　施設では、自らその提供する指定施設サービスの質の評価を行い、常にその改善を図っていますか。</t>
    <phoneticPr fontId="6"/>
  </si>
  <si>
    <t>条例第66号
第317条の2
平11厚令39
第35条の2
第1項 第3号
平12老企43
第4の38③</t>
    <phoneticPr fontId="6"/>
  </si>
  <si>
    <t>平11厚令39
第35条の2
第1項 第4号
平12老企43
第4の38④</t>
    <phoneticPr fontId="6"/>
  </si>
  <si>
    <t>★</t>
    <phoneticPr fontId="6"/>
  </si>
  <si>
    <t>「いる」の施設は具体的な取組みを記載してください。</t>
    <phoneticPr fontId="6"/>
  </si>
  <si>
    <t>＜参考＞</t>
    <phoneticPr fontId="6"/>
  </si>
  <si>
    <r>
      <t>　　ISO9001（顧客満足を実現するための「管理の仕組み」を規定するマネジメント
　システムに関する国際規格）の取得予定　</t>
    </r>
    <r>
      <rPr>
        <sz val="12"/>
        <color theme="1"/>
        <rFont val="游ゴシック Medium"/>
        <family val="3"/>
        <charset val="128"/>
      </rPr>
      <t>（該当するものについて〇を選択してください。）</t>
    </r>
    <rPh sb="63" eb="65">
      <t>ガイトウ</t>
    </rPh>
    <rPh sb="75" eb="77">
      <t>センタク</t>
    </rPh>
    <phoneticPr fontId="6"/>
  </si>
  <si>
    <t>１　取得済み</t>
    <rPh sb="2" eb="4">
      <t>シュトク</t>
    </rPh>
    <rPh sb="4" eb="5">
      <t>ズ</t>
    </rPh>
    <phoneticPr fontId="6"/>
  </si>
  <si>
    <t>２　取得を検討中</t>
    <rPh sb="2" eb="4">
      <t>シュトク</t>
    </rPh>
    <rPh sb="5" eb="8">
      <t>ケントウチュウ</t>
    </rPh>
    <phoneticPr fontId="6"/>
  </si>
  <si>
    <t>３　取得予定なし</t>
    <rPh sb="2" eb="4">
      <t>シュトク</t>
    </rPh>
    <rPh sb="4" eb="6">
      <t>ヨテイ</t>
    </rPh>
    <phoneticPr fontId="6"/>
  </si>
  <si>
    <t>〇</t>
    <phoneticPr fontId="6"/>
  </si>
  <si>
    <t>年</t>
    <rPh sb="0" eb="1">
      <t>ネン</t>
    </rPh>
    <phoneticPr fontId="6"/>
  </si>
  <si>
    <t>月</t>
    <rPh sb="0" eb="1">
      <t>ガツ</t>
    </rPh>
    <phoneticPr fontId="6"/>
  </si>
  <si>
    <t>日</t>
    <rPh sb="0" eb="1">
      <t>ニチ</t>
    </rPh>
    <phoneticPr fontId="6"/>
  </si>
  <si>
    <t>平成・令和</t>
  </si>
  <si>
    <t>（どちらかを選択）</t>
    <rPh sb="6" eb="8">
      <t>センタク</t>
    </rPh>
    <phoneticPr fontId="6"/>
  </si>
  <si>
    <t>（年月日を選択してください。）</t>
    <rPh sb="1" eb="4">
      <t>ネンガッピ</t>
    </rPh>
    <rPh sb="5" eb="7">
      <t>センタク</t>
    </rPh>
    <phoneticPr fontId="6"/>
  </si>
  <si>
    <t>　　埼玉県福祉サービス第三者評価の実施状況</t>
    <phoneticPr fontId="6"/>
  </si>
  <si>
    <t>１　実施済み</t>
    <rPh sb="2" eb="4">
      <t>ジッシ</t>
    </rPh>
    <rPh sb="4" eb="5">
      <t>ズ</t>
    </rPh>
    <phoneticPr fontId="6"/>
  </si>
  <si>
    <t>２　実施を検討中</t>
    <rPh sb="2" eb="4">
      <t>ジッシ</t>
    </rPh>
    <rPh sb="5" eb="8">
      <t>ケントウチュウ</t>
    </rPh>
    <phoneticPr fontId="6"/>
  </si>
  <si>
    <t>３　実施予定なし</t>
    <rPh sb="2" eb="4">
      <t>ジッシ</t>
    </rPh>
    <rPh sb="4" eb="6">
      <t>ヨテイ</t>
    </rPh>
    <phoneticPr fontId="6"/>
  </si>
  <si>
    <t>実施済みの場合の実施年月日</t>
    <rPh sb="0" eb="2">
      <t>ジッシ</t>
    </rPh>
    <rPh sb="2" eb="3">
      <t>ズ</t>
    </rPh>
    <rPh sb="5" eb="7">
      <t>バアイ</t>
    </rPh>
    <rPh sb="8" eb="10">
      <t>ジッシ</t>
    </rPh>
    <rPh sb="10" eb="13">
      <t>ネンガッピ</t>
    </rPh>
    <phoneticPr fontId="6"/>
  </si>
  <si>
    <t>実施した評価機関の名称</t>
    <rPh sb="0" eb="2">
      <t>ジッシ</t>
    </rPh>
    <rPh sb="4" eb="6">
      <t>ヒョウカ</t>
    </rPh>
    <rPh sb="6" eb="8">
      <t>キカン</t>
    </rPh>
    <rPh sb="9" eb="11">
      <t>メイショウ</t>
    </rPh>
    <phoneticPr fontId="6"/>
  </si>
  <si>
    <t>　（評価機関の名称を記入（入力）してください。）</t>
    <rPh sb="2" eb="4">
      <t>ヒョウカ</t>
    </rPh>
    <rPh sb="4" eb="6">
      <t>キカン</t>
    </rPh>
    <rPh sb="7" eb="9">
      <t>メイショウ</t>
    </rPh>
    <rPh sb="10" eb="12">
      <t>キニュウ</t>
    </rPh>
    <rPh sb="13" eb="15">
      <t>ニュウリョク</t>
    </rPh>
    <phoneticPr fontId="6"/>
  </si>
  <si>
    <t>取得している場合の取得年月日</t>
    <phoneticPr fontId="6"/>
  </si>
  <si>
    <t>評価の開示方法</t>
    <rPh sb="0" eb="2">
      <t>ヒョウカ</t>
    </rPh>
    <rPh sb="3" eb="5">
      <t>カイジ</t>
    </rPh>
    <rPh sb="5" eb="7">
      <t>ホウホウ</t>
    </rPh>
    <phoneticPr fontId="6"/>
  </si>
  <si>
    <t>パンフレット</t>
    <phoneticPr fontId="6"/>
  </si>
  <si>
    <t>重要事項説明書</t>
    <rPh sb="0" eb="7">
      <t>ジュウヨウジコウセツメイショ</t>
    </rPh>
    <phoneticPr fontId="6"/>
  </si>
  <si>
    <t>ホームページ</t>
    <phoneticPr fontId="6"/>
  </si>
  <si>
    <t>その他（</t>
    <rPh sb="2" eb="3">
      <t>タ</t>
    </rPh>
    <phoneticPr fontId="6"/>
  </si>
  <si>
    <t>）</t>
    <phoneticPr fontId="6"/>
  </si>
  <si>
    <t>　（具体的な開示方法を記入（入力）してください。</t>
    <rPh sb="2" eb="5">
      <t>グタイテキ</t>
    </rPh>
    <rPh sb="6" eb="8">
      <t>カイジ</t>
    </rPh>
    <rPh sb="8" eb="10">
      <t>ホウホウ</t>
    </rPh>
    <rPh sb="11" eb="13">
      <t>キニュウ</t>
    </rPh>
    <rPh sb="14" eb="16">
      <t>ニュウリョク</t>
    </rPh>
    <phoneticPr fontId="6"/>
  </si>
  <si>
    <t>★必ず計画担当介護支援専門員がチェックし記入して下さい。</t>
    <phoneticPr fontId="6"/>
  </si>
  <si>
    <t>（記入者）</t>
    <phoneticPr fontId="6"/>
  </si>
  <si>
    <t>氏名</t>
    <phoneticPr fontId="6"/>
  </si>
  <si>
    <t>（兼職の場合その職種）</t>
    <rPh sb="1" eb="3">
      <t>ケンショク</t>
    </rPh>
    <rPh sb="4" eb="6">
      <t>バアイ</t>
    </rPh>
    <rPh sb="8" eb="10">
      <t>ショクシュ</t>
    </rPh>
    <phoneticPr fontId="6"/>
  </si>
  <si>
    <t>（１）</t>
    <phoneticPr fontId="6"/>
  </si>
  <si>
    <t>　管理者は、介護支援専門員に施設サービス計画の作成に関する業務の主要な過程を担当させていますか。</t>
    <phoneticPr fontId="6"/>
  </si>
  <si>
    <t xml:space="preserve">　施設サービス計画の作成及びその実施に当たっては、いたずらにこれを入居者に強制することのないよう留意していますか。  </t>
    <phoneticPr fontId="6"/>
  </si>
  <si>
    <t>条例第66号
第293条 第1項
平11厚令39
第12条 第1項
平12老企43
第4の11</t>
    <phoneticPr fontId="6"/>
  </si>
  <si>
    <t>　施設サービス計画に関する業務を担当する介護支援専門員 (以下「計画担当介護支援専門員」という。)は、施設サービス計画の作成に当たっては、入居者の日常生活全般を支援する観点から、当該地域の住民による自発的な活動によるサービス等の利用も含めて施設サービス計画上に位置付けるよう努めていますか。</t>
    <phoneticPr fontId="6"/>
  </si>
  <si>
    <t>条例第66号
第293条 第2項
平11厚令39
第12条 第2項</t>
    <phoneticPr fontId="6"/>
  </si>
  <si>
    <t>総合的な施設サービス計画の作成</t>
    <phoneticPr fontId="6"/>
  </si>
  <si>
    <t>　施設サービス計画は、入居者の日常生活全般を支援する観点に立って作成されることが重要です。
　このため、施設サービス計画の作成又は変更に当たっては、入居者の希望や課題分析結果に基づき、介護給付等対象サービス以外の、当該地域の住民による入居者の話し相手、会食などの自発的活動によるサービス等も含めて施設サービス計画に位置付けることにより、総合的な計画となるように努めなければなりません。</t>
    <phoneticPr fontId="6"/>
  </si>
  <si>
    <t>　計画担当介護支援専門員は、施設サービス計画の作成に当たっては、適切な方法により、入居者について、その有する能力、その置かれている環境等の評価を通じて、入居者が現に抱える問題点を明らかにし、入居者が自立した日常生活を営むことができるように支援する上で解決すべき課題を把握していますか。</t>
    <phoneticPr fontId="6"/>
  </si>
  <si>
    <t>条例第66号
第293条 第3項
平11厚令39
第12条 第3項</t>
    <phoneticPr fontId="6"/>
  </si>
  <si>
    <t>課題分析の実施</t>
    <phoneticPr fontId="6"/>
  </si>
  <si>
    <t>平12老企43
第4の11の(3)</t>
    <phoneticPr fontId="6"/>
  </si>
  <si>
    <t>（５）</t>
    <phoneticPr fontId="6"/>
  </si>
  <si>
    <t>　計画担当介護支援専門員は、上記(4)に規定する解決すべき課題の把握(以下「アセスメント」という。)に当たっては、入居者及びその家族に面接して行っていますか。</t>
    <phoneticPr fontId="6"/>
  </si>
  <si>
    <t>条例第66号
第293条 第4項
平11厚令39
第12条 第4項</t>
    <phoneticPr fontId="6"/>
  </si>
  <si>
    <t>　アセスメントに当たっては、計画担当介護支援専門員は、面接の趣旨を入居者及びその家族に対して十分に説明し、理解を得ていますか。</t>
    <phoneticPr fontId="6"/>
  </si>
  <si>
    <t>課題分析における留意点</t>
    <phoneticPr fontId="6"/>
  </si>
  <si>
    <t>　計画担当介護支援専門員は、アセスメントに当たっては、入居者及びその家族に面接して行わなければなりません。
 　この場合において、入居者やその家族との間の信頼関係、協働関係の構築が重要であり、計画担当介護支援専門員は、面接の趣旨を入居者及びその家族に対して十分に説明し、理解を得なければなりません。
　このため、計画担当介護支援専門員は、面接技法等の研鑽に努めることが重要です。なお、家族への面接については、幅広く課題を把握する観点から、テレビ電話等の通信機器等の活用により行われるものも含みます。</t>
    <phoneticPr fontId="6"/>
  </si>
  <si>
    <t>（施設
　サービス
　計画
　原案）</t>
    <phoneticPr fontId="6"/>
  </si>
  <si>
    <t>（６）</t>
    <phoneticPr fontId="6"/>
  </si>
  <si>
    <t>　計画担当介護支援専門員は、入居者の希望、入居者についてのアセスメントの結果及び医師の治療方針に基づき、入居者の家族の希望を勘案して、入居者及びその家族の生活に対する意向、総合的な援助の方針、生活全般の解決すべき課題、指定施設サービスの目標及びその達成時期、サービスの内容、サービスを提供する上での留意事項等を記載した施設サービス計画の原案を作成していますか。</t>
    <phoneticPr fontId="6"/>
  </si>
  <si>
    <t>条例第66号
第293条 第5項
平11厚令39
第12条 第5項</t>
    <phoneticPr fontId="6"/>
  </si>
  <si>
    <t>施設サービス計画原案の作成</t>
    <phoneticPr fontId="6"/>
  </si>
  <si>
    <t>平12老企43
第4の11の(5)</t>
    <phoneticPr fontId="6"/>
  </si>
  <si>
    <t>（７）</t>
    <phoneticPr fontId="6"/>
  </si>
  <si>
    <t>サービス担当者会議等による専門的意見の聴取</t>
    <phoneticPr fontId="6"/>
  </si>
  <si>
    <t>　計画担当介護支援専門員は、効果的かつ実現可能な質の高い施設サービス計画とするため、施設サービスの目標を達成するために、具体的なサービスの内容として何ができるかなどについて、施設サービス計画原案に位置付けた施設サービスの担当者からなるサービス担当者会議の開催又は当該担当者への照会等により、専門的な見地からの意見を求め調整を図ることが重要です。
　 なお、計画担当介護支援専門員は、入居者の状態を分析し、複数職種間で直接に意見調整を行う必要の有無について十分見極める必要があります。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6"/>
  </si>
  <si>
    <t>　計画担当介護支援専門員は、施設サービス計画の原案の内容について、入居者又はその家族に対して説明し、文書により入居者の同意を得ていますか。</t>
    <phoneticPr fontId="6"/>
  </si>
  <si>
    <t>（８）</t>
    <phoneticPr fontId="6"/>
  </si>
  <si>
    <t>（２）</t>
    <phoneticPr fontId="6"/>
  </si>
  <si>
    <t>（３）</t>
    <phoneticPr fontId="6"/>
  </si>
  <si>
    <t>（４）</t>
    <phoneticPr fontId="6"/>
  </si>
  <si>
    <t>注１：</t>
    <rPh sb="0" eb="1">
      <t>チュウ</t>
    </rPh>
    <phoneticPr fontId="6"/>
  </si>
  <si>
    <t>（９）</t>
    <phoneticPr fontId="6"/>
  </si>
  <si>
    <t>（10）</t>
    <phoneticPr fontId="6"/>
  </si>
  <si>
    <t>（11）</t>
    <phoneticPr fontId="6"/>
  </si>
  <si>
    <t>　　このため、拘束を開始する際、電話等で家族等に連絡が取れない場合は、連絡を試みた旨に
　ついて、説明書上等に記録するようにしてください。</t>
    <phoneticPr fontId="6"/>
  </si>
  <si>
    <t>　介護職員その他の従業者は、身体的拘束等の発生ごとにその状況、背景等を記録するとと
もに、①の様式に従い、身体的拘束等について報告すること。</t>
    <phoneticPr fontId="6"/>
  </si>
  <si>
    <t>　事例の分析に当たっては、身体的拘束等の発生時の状況等を分析し、身体的拘束等の発生
原因、結果等を取りまとめ、当該事例の適正性と適正化策を検討すること。</t>
    <phoneticPr fontId="6"/>
  </si>
  <si>
    <t>計画原案の説明及び同意</t>
    <phoneticPr fontId="6"/>
  </si>
  <si>
    <t>　計画担当介護支援専門員は、施設サービス計画を作成した際には、当該施設サービス計画を入居者に交付していますか。</t>
    <rPh sb="1" eb="3">
      <t>ケイカク</t>
    </rPh>
    <phoneticPr fontId="6"/>
  </si>
  <si>
    <t>施設サービス計画の交付</t>
    <phoneticPr fontId="6"/>
  </si>
  <si>
    <t>平12老企43
第4の11の(8)</t>
    <phoneticPr fontId="6"/>
  </si>
  <si>
    <t>　計画担当介護支援専門員は、施設サービス計画の作成後、施設サービス計画の実施状況の把握(入居者についての継続的なアセスメントを含む。以下「モニタリング」という。) を行い、必要に応じて施設サービス計画の変更を行っていますか。</t>
    <phoneticPr fontId="6"/>
  </si>
  <si>
    <t>施設サービス計画の実施状況等の把握及び評価等</t>
    <phoneticPr fontId="6"/>
  </si>
  <si>
    <t>平12老企43
第4の11の(9)</t>
    <phoneticPr fontId="6"/>
  </si>
  <si>
    <t>条例第66号
第293条 第10項
平11厚令39
第12条 第10項</t>
    <phoneticPr fontId="6"/>
  </si>
  <si>
    <t>ア</t>
    <phoneticPr fontId="6"/>
  </si>
  <si>
    <t>イ</t>
    <phoneticPr fontId="6"/>
  </si>
  <si>
    <t>　定期的に入居者に面接していますか。</t>
    <phoneticPr fontId="6"/>
  </si>
  <si>
    <t>　定期的にモニタリングの結果を記録していますか。</t>
    <phoneticPr fontId="6"/>
  </si>
  <si>
    <t>モニタリングの実施</t>
    <phoneticPr fontId="6"/>
  </si>
  <si>
    <t>　施設サービス計画作成後のモニタリングについては、定期的に入居者と面接して行う必要があります。また、モニタリングの結果についても定期的に記録することが必要です。
  　「定期的に」の頻度については、入居者の心身の状況等に応じて適切に判断するものとします。
   また、「特段の事情」とは、入居者の事情により、入居者に面接することができない場合を主として指すものであり、計画担当介護支援専門員に起因する事情は含まれません。
   なお、当該特段の事情がある場合については、その具体的な内容を記録しておくことが必要です。</t>
    <phoneticPr fontId="6"/>
  </si>
  <si>
    <t>平12老企43
第4の11の(10)</t>
    <phoneticPr fontId="6"/>
  </si>
  <si>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6"/>
  </si>
  <si>
    <t>ない・ある</t>
  </si>
  <si>
    <t>　常勤換算に使用する「勤務延時間数」は、勤務表上、当該指定施設サービスの提供に従事する時間として明確に位置付けられている時間の合計数としていますか。</t>
    <phoneticPr fontId="6"/>
  </si>
  <si>
    <t>（12）</t>
    <phoneticPr fontId="6"/>
  </si>
  <si>
    <t>　計画担当介護支援専門員は、次に掲げる場合においては、サービス担当者会議の開催、担当者に対する照会等により、施設サービス計画の変更の必要性について、担当者から、専門的な見地からの意見を求めていますか。</t>
    <phoneticPr fontId="6"/>
  </si>
  <si>
    <t>　入居者が要介護更新認定を受けた場合</t>
    <rPh sb="1" eb="3">
      <t>ニュウキョ</t>
    </rPh>
    <phoneticPr fontId="6"/>
  </si>
  <si>
    <t>　入居者が介護状態区分の変更の認定を受けた場合</t>
    <phoneticPr fontId="6"/>
  </si>
  <si>
    <t>（13）</t>
    <phoneticPr fontId="6"/>
  </si>
  <si>
    <t>　上記(10)の施設サービス計画の変更に当たっても、上記(2)から(9)について行っていますか。</t>
    <phoneticPr fontId="6"/>
  </si>
  <si>
    <t>(1) 基 本</t>
  </si>
  <si>
    <t>(2) 入 浴</t>
    <phoneticPr fontId="6"/>
  </si>
  <si>
    <t>（留意点１）</t>
    <phoneticPr fontId="6"/>
  </si>
  <si>
    <t>①</t>
    <phoneticPr fontId="6"/>
  </si>
  <si>
    <t>②</t>
    <phoneticPr fontId="6"/>
  </si>
  <si>
    <t>③</t>
    <phoneticPr fontId="6"/>
  </si>
  <si>
    <t>④</t>
    <phoneticPr fontId="6"/>
  </si>
  <si>
    <t>⑤</t>
    <phoneticPr fontId="6"/>
  </si>
  <si>
    <t>⑥</t>
    <phoneticPr fontId="6"/>
  </si>
  <si>
    <t>健康状態のチェック</t>
    <phoneticPr fontId="6"/>
  </si>
  <si>
    <t>チェック項目</t>
    <phoneticPr fontId="6"/>
  </si>
  <si>
    <t>血圧</t>
    <rPh sb="0" eb="2">
      <t>ケツアツ</t>
    </rPh>
    <phoneticPr fontId="6"/>
  </si>
  <si>
    <t>体温</t>
    <rPh sb="0" eb="2">
      <t>タイオン</t>
    </rPh>
    <phoneticPr fontId="6"/>
  </si>
  <si>
    <t>脈拍</t>
    <rPh sb="0" eb="2">
      <t>ミャクハク</t>
    </rPh>
    <phoneticPr fontId="6"/>
  </si>
  <si>
    <t>褥瘡の有無</t>
    <rPh sb="0" eb="2">
      <t>ジョクソウ</t>
    </rPh>
    <rPh sb="3" eb="5">
      <t>ウム</t>
    </rPh>
    <phoneticPr fontId="6"/>
  </si>
  <si>
    <t>看護職員による判断</t>
    <rPh sb="0" eb="2">
      <t>カンゴ</t>
    </rPh>
    <rPh sb="2" eb="4">
      <t>ショクイン</t>
    </rPh>
    <rPh sb="7" eb="9">
      <t>ハンダン</t>
    </rPh>
    <phoneticPr fontId="6"/>
  </si>
  <si>
    <t>（具体的に記入（入力）してください。）</t>
    <rPh sb="1" eb="4">
      <t>グタイテキ</t>
    </rPh>
    <rPh sb="5" eb="7">
      <t>キニュウ</t>
    </rPh>
    <rPh sb="8" eb="10">
      <t>ニュウリョク</t>
    </rPh>
    <phoneticPr fontId="6"/>
  </si>
  <si>
    <t>下記の該当項目について、選択または○をつけて下さい。</t>
    <rPh sb="12" eb="14">
      <t>センタク</t>
    </rPh>
    <phoneticPr fontId="6"/>
  </si>
  <si>
    <t>　チェックしたこと(内容)の記録</t>
    <phoneticPr fontId="6"/>
  </si>
  <si>
    <t>　入浴記録の有無</t>
    <phoneticPr fontId="6"/>
  </si>
  <si>
    <t>　入浴中止の場合の理由の記録</t>
    <phoneticPr fontId="6"/>
  </si>
  <si>
    <t>　中止した場合の清拭実施の記録</t>
    <phoneticPr fontId="6"/>
  </si>
  <si>
    <t>（留意点２）</t>
    <phoneticPr fontId="6"/>
  </si>
  <si>
    <t>　安易に特別浴とせず、できるだけ家庭生活に近い方法で入浴できる配慮をしていますか。</t>
    <phoneticPr fontId="6"/>
  </si>
  <si>
    <t>　座位がとれる場合は、座って入浴する方法を配慮していますか。</t>
    <phoneticPr fontId="6"/>
  </si>
  <si>
    <t>　個浴において湯の温度を高くしすぎないよう、また入浴時間が長くなり過ぎないなど安全面からの配慮をしていますか。</t>
    <phoneticPr fontId="6"/>
  </si>
  <si>
    <t>　温度調節可能な蛇口やシャワーの温度の点検は入浴準備として漏れなく行われていますか。</t>
    <phoneticPr fontId="6"/>
  </si>
  <si>
    <t>　自立者の入浴時にも、安全確認を行っていますか。</t>
    <phoneticPr fontId="6"/>
  </si>
  <si>
    <t>（注）</t>
    <rPh sb="1" eb="2">
      <t>チュウ</t>
    </rPh>
    <phoneticPr fontId="6"/>
  </si>
  <si>
    <t>　介護を要する者に対する入浴サービスについては常に事故の危険性があることから、たとえ短時間であっても職員が目を離すことがないよう、事故防止の検討や研修を十分実施していますか。</t>
    <phoneticPr fontId="6"/>
  </si>
  <si>
    <t>ウ</t>
    <phoneticPr fontId="6"/>
  </si>
  <si>
    <t>　機械浴の操作に当たっては、危険がないよう、職員の意見も取り入れて操作
マニュアルを作成し、定期的に職員に周知していますか。</t>
    <phoneticPr fontId="6"/>
  </si>
  <si>
    <t>　施設の入浴マニュアルを作成し、新規採用職員や経験の浅い職員に対しては、
マニュアルの内容や突発事故が発生した場合の対応について研修を実施していま
すか。</t>
    <phoneticPr fontId="6"/>
  </si>
  <si>
    <t>　入浴中の事故発生の場合などに備え、複数の職員が配置され、仮に事故対応が
生じても、他の入浴者への見守りについて連携する体制が確保されていますか。</t>
    <phoneticPr fontId="6"/>
  </si>
  <si>
    <t>【死亡に至った入浴時の事故の例】</t>
    <phoneticPr fontId="6"/>
  </si>
  <si>
    <t>　職員３人で利用者４人を入浴介助中、利用者１人がけがをしたため、職員２人が浴室を離れた。その間、職員１人で利用者３人を介助・見守りしていた。職員が利用者１人の体を洗っているとき、背を向けていた浴槽内の利用者が溺れた。</t>
    <phoneticPr fontId="6"/>
  </si>
  <si>
    <t>　職員が利用者をチェアインバスに入れ、手動の給湯のボタンを押した後、その場を離れている間に浴槽の水位が上がり、利用者が溺れた。</t>
    <phoneticPr fontId="6"/>
  </si>
  <si>
    <t>　職員が利用者をリフターで浴槽に入れる際、①利用者が座位を保てないこと、②リフターには前屈にならないよう胸ベルトがあること、を知らなかった。職員が隣室で介助の支援のためその場を離れている間に利用者が水中に前屈し溺れた。</t>
    <phoneticPr fontId="6"/>
  </si>
  <si>
    <t>★</t>
    <phoneticPr fontId="6"/>
  </si>
  <si>
    <t>(3) 排せつ</t>
    <phoneticPr fontId="6"/>
  </si>
  <si>
    <t>　入所者に対し、心身の状況に応じて、適切な方法により、排せつの自立について必要な援助を行っていますか。</t>
    <phoneticPr fontId="6"/>
  </si>
  <si>
    <t>（留意点）排せつの経過を把握し、その記録は整備され、活用されていますか。</t>
    <phoneticPr fontId="6"/>
  </si>
  <si>
    <t>　排せつの介護は、入所者の心身の状況や排せつ状況などをもとに、自立支援の観点から、トイレ誘導や排せつ介助等について適切な方法により実施していますか。</t>
    <phoneticPr fontId="6"/>
  </si>
  <si>
    <t>平12老企43
第4の12の(3)</t>
    <phoneticPr fontId="6"/>
  </si>
  <si>
    <t>（留意点）看護職員との連携を図り､便秘の続いている者に対する浣腸、摘便等が適切に行われていますか。</t>
    <phoneticPr fontId="6"/>
  </si>
  <si>
    <t>　おむつを使用せざるを得ない入所者のおむつを適切に取り替えていますか。</t>
    <phoneticPr fontId="6"/>
  </si>
  <si>
    <t>　入所者がおむつを使用せざるを得ない場合には、その心身及び活動の状況に適したおむつを提供するとともに、おむつ交換に当たっては、頻繁に行えばよいということではなく、入所者の排せつ状況を踏まえて実施していますか。</t>
    <phoneticPr fontId="6"/>
  </si>
  <si>
    <t>平12老企43
第4の12の(4)</t>
    <phoneticPr fontId="6"/>
  </si>
  <si>
    <t>（留意点）おむつ交換等の排せつ介助は、入所者の状況に応じて行われていますか。</t>
    <phoneticPr fontId="6"/>
  </si>
  <si>
    <t>⑦</t>
    <phoneticPr fontId="6"/>
  </si>
  <si>
    <t>　不安感や羞恥心への配慮をしていますか。</t>
    <phoneticPr fontId="6"/>
  </si>
  <si>
    <t>　感染対策に留意していますか。</t>
    <phoneticPr fontId="6"/>
  </si>
  <si>
    <t>　夜間の排泄介助及びおむつ交換についても、十分配慮されていますか。</t>
    <phoneticPr fontId="6"/>
  </si>
  <si>
    <t>　衝立、カーテン等を活用して、プライバシーに配慮していますか。</t>
    <phoneticPr fontId="6"/>
  </si>
  <si>
    <t>　汚物入容器等は見苦しくないようにしていますか。</t>
    <phoneticPr fontId="6"/>
  </si>
  <si>
    <t>　汚物は速やかに処理されていますか。</t>
    <phoneticPr fontId="6"/>
  </si>
  <si>
    <t>(4) 褥瘡
　  予防</t>
    <phoneticPr fontId="6"/>
  </si>
  <si>
    <t>　褥瘡が発生しないよう適切な介護を行うとともに、その発生を予防するための体制を整備していますか。</t>
    <phoneticPr fontId="6"/>
  </si>
  <si>
    <t>　「褥瘡が発生しないよう適切な介護を行うとともに、その発生を予防するための体制を整備しなければならない。」とは、施設において褥瘡の予防のための体制を整備するとともに、介護職員等が褥瘡に関する基礎知識を有し、日常的なケアにおいて配慮することにより、褥瘡発生の予防効果を向上させることを想定しています。</t>
    <phoneticPr fontId="6"/>
  </si>
  <si>
    <t>　例えば、次のようなことに取り組んでいますか。</t>
    <phoneticPr fontId="6"/>
  </si>
  <si>
    <t xml:space="preserve">　当該施設における褥瘡のハイリスク者（日常生活自立度等が低い入所者等）に対し、褥瘡予防のための計画の作成、実践並びに評価をしていますか。 </t>
    <phoneticPr fontId="6"/>
  </si>
  <si>
    <t>　当該施設において、専任の施設内褥瘡予防対策を担当する者（看護職員が望ましい。）を決めていますか。</t>
    <phoneticPr fontId="6"/>
  </si>
  <si>
    <t>　医師、看護職員、介護職員、管理栄養士等からなる褥瘡対策チームを設置していますか。</t>
    <phoneticPr fontId="6"/>
  </si>
  <si>
    <t>エ</t>
    <phoneticPr fontId="6"/>
  </si>
  <si>
    <t>オ</t>
    <phoneticPr fontId="6"/>
  </si>
  <si>
    <t>　当該施設における褥瘡対策のための指針を整備していますか。</t>
    <phoneticPr fontId="6"/>
  </si>
  <si>
    <t>　介護職員等に対し、褥瘡対策に関する施設内職員継続教育を実施していますか。</t>
    <phoneticPr fontId="6"/>
  </si>
  <si>
    <t>　また、施設外の専門家による相談、指導を積極的に活用することが望ましいとされていますが、活用していますか。</t>
    <phoneticPr fontId="6"/>
  </si>
  <si>
    <t>（いる場合の具体的な内容）</t>
    <rPh sb="3" eb="5">
      <t>バアイ</t>
    </rPh>
    <rPh sb="6" eb="9">
      <t>グタイテキ</t>
    </rPh>
    <rPh sb="10" eb="12">
      <t>ナイヨウ</t>
    </rPh>
    <phoneticPr fontId="6"/>
  </si>
  <si>
    <t>(5) 日常の
　　世話</t>
    <phoneticPr fontId="6"/>
  </si>
  <si>
    <t>　指定施設は、入居者にとっての生活の場であることから、入居者に対し、上記のほか、通常の１日の生活の流れに沿って、離床、着替え、整容等の介護（心身の状況に応じた日常生活上の世話）を適切に行っていますか。</t>
    <phoneticPr fontId="6"/>
  </si>
  <si>
    <t>(6) 介護
　 職員の
　 常駐</t>
    <phoneticPr fontId="6"/>
  </si>
  <si>
    <t>　常時１人以上の常勤の介護職員を介護に従事させていますか。</t>
    <phoneticPr fontId="6"/>
  </si>
  <si>
    <t>平12老企43
第4の12の(7)</t>
    <phoneticPr fontId="6"/>
  </si>
  <si>
    <t>(7) 入居者
 　負担等
 　の禁止</t>
    <phoneticPr fontId="6"/>
  </si>
  <si>
    <t>　入居者に対し、入居者の負担により、当該指定施設の従業者以外の者による介護を受けさせていませんか。</t>
    <phoneticPr fontId="6"/>
  </si>
  <si>
    <t>（以下、該当事業所のみ点検してください。）</t>
    <phoneticPr fontId="6"/>
  </si>
  <si>
    <t>※</t>
    <phoneticPr fontId="6"/>
  </si>
  <si>
    <t>制度の概要については、次の厚生労働省ホームページの資料を参照してください。</t>
    <phoneticPr fontId="6"/>
  </si>
  <si>
    <t>① 喀痰吸引等のパンフレット</t>
    <phoneticPr fontId="6"/>
  </si>
  <si>
    <t>② 喀痰吸引等の制度説明（概要）</t>
    <phoneticPr fontId="6"/>
  </si>
  <si>
    <t>１　認定特定行為業務従事者について</t>
    <phoneticPr fontId="6"/>
  </si>
  <si>
    <t>　介護職員等がたんの吸引等を行う場合は、「認定特定行為業務従事者」として認定された者に行わせていますか。</t>
    <phoneticPr fontId="6"/>
  </si>
  <si>
    <t>　認定特定行為従事者は何人いますか。</t>
    <phoneticPr fontId="6"/>
  </si>
  <si>
    <t>２　登録特定行為事業者について</t>
    <phoneticPr fontId="6"/>
  </si>
  <si>
    <t xml:space="preserve">　認定特定行為業務従事者にたん吸引等を行わせている場合、事業所を「登録特定行為事業者」として県に登録していますか。     </t>
    <phoneticPr fontId="6"/>
  </si>
  <si>
    <t>業務開始年月日</t>
    <rPh sb="0" eb="2">
      <t>ギョウム</t>
    </rPh>
    <rPh sb="2" eb="4">
      <t>カイシ</t>
    </rPh>
    <rPh sb="4" eb="7">
      <t>ネンガッピ</t>
    </rPh>
    <phoneticPr fontId="6"/>
  </si>
  <si>
    <t>　登録特定行為事業者として実施するたん吸引等の特定行為は、認定特定行為業務従事者の行える行為の範囲で登録していますか。</t>
    <phoneticPr fontId="6"/>
  </si>
  <si>
    <t>（たん吸引）</t>
    <phoneticPr fontId="6"/>
  </si>
  <si>
    <t>（経管栄養）</t>
    <phoneticPr fontId="6"/>
  </si>
  <si>
    <t>口腔内</t>
    <rPh sb="0" eb="2">
      <t>コウクウ</t>
    </rPh>
    <rPh sb="2" eb="3">
      <t>ナイ</t>
    </rPh>
    <phoneticPr fontId="6"/>
  </si>
  <si>
    <t>鼻腔内</t>
    <rPh sb="0" eb="2">
      <t>ビクウ</t>
    </rPh>
    <rPh sb="2" eb="3">
      <t>ナイ</t>
    </rPh>
    <phoneticPr fontId="6"/>
  </si>
  <si>
    <t>気管カニューレ内</t>
    <rPh sb="0" eb="2">
      <t>キカン</t>
    </rPh>
    <rPh sb="7" eb="8">
      <t>ナイ</t>
    </rPh>
    <phoneticPr fontId="6"/>
  </si>
  <si>
    <t>胃ろう又は腸ろう</t>
    <rPh sb="0" eb="1">
      <t>イ</t>
    </rPh>
    <rPh sb="3" eb="4">
      <t>マタ</t>
    </rPh>
    <rPh sb="5" eb="6">
      <t>チョウ</t>
    </rPh>
    <phoneticPr fontId="6"/>
  </si>
  <si>
    <t>経鼻経管栄養</t>
    <rPh sb="0" eb="2">
      <t>ケイビ</t>
    </rPh>
    <rPh sb="2" eb="6">
      <t>ケイカンエイヨウ</t>
    </rPh>
    <phoneticPr fontId="6"/>
  </si>
  <si>
    <r>
      <t>【登録している行為】　</t>
    </r>
    <r>
      <rPr>
        <sz val="12"/>
        <color theme="1"/>
        <rFont val="游ゴシック Medium"/>
        <family val="3"/>
        <charset val="128"/>
      </rPr>
      <t>（該当項目に○を選択してください。）</t>
    </r>
    <rPh sb="14" eb="16">
      <t>コウモク</t>
    </rPh>
    <rPh sb="19" eb="21">
      <t>センタク</t>
    </rPh>
    <phoneticPr fontId="6"/>
  </si>
  <si>
    <t>３　たん吸引等の業務の実施状況について</t>
    <phoneticPr fontId="6"/>
  </si>
  <si>
    <t>　介護職員が行うたんの吸引等の実施に際し、医師から文書による指示を受けていますか。</t>
    <phoneticPr fontId="6"/>
  </si>
  <si>
    <t>　対象者の希望や医師の指示、心身の状況等を踏まえて、医師又は看護職員との連携の下に、実施計画書を作成していますか。</t>
    <phoneticPr fontId="6"/>
  </si>
  <si>
    <t>　対象者及びその家族に対して、実施計画書等を示して、介護職員がたん吸引等を実施することを説明し、文書による同意を得ていますか。</t>
    <phoneticPr fontId="6"/>
  </si>
  <si>
    <t>　実施した結果について、結果報告書の作成、医師への報告、安全委員会への報告を行っていますか。</t>
    <phoneticPr fontId="6"/>
  </si>
  <si>
    <t>　上記の入所者の数は、前年度の入所者延数を当該前年度の日数で除して得た数と
し、小数点２位以下を切り上げていますか。</t>
    <phoneticPr fontId="6"/>
  </si>
  <si>
    <t>　ａ　平時からの備え（体制構築・整備、感染症防止に向けた取組の実施、備蓄
　　品の確保等）</t>
    <phoneticPr fontId="6"/>
  </si>
  <si>
    <t>　ｃ　感染拡大防止体制の確立（保健所との連携、濃厚接触者への対応、関係者
　　との情報共有等）</t>
    <phoneticPr fontId="6"/>
  </si>
  <si>
    <t>　ａ　平常時の対応（建物・設備の安全対策、電気・水道等のライフラインが停
　　止した場合の対策、必要品の備蓄等）</t>
    <phoneticPr fontId="6"/>
  </si>
  <si>
    <t>⑦ 申込受付後に最初に開催される入所検討委員会で決定された入所順位を申込者に
　通知していますか。</t>
    <phoneticPr fontId="6"/>
  </si>
  <si>
    <t>⑤ 入所申込者に対し、入所順位決定の手続き及び入所の必要性を評価する基準等に
　ついて説明を行い、文書による署名を受けていますか。</t>
    <phoneticPr fontId="6"/>
  </si>
  <si>
    <t>④ 要介護１又は２の者からの申込があった場合、保険者市町村に文書で報告してい
　ますか。</t>
    <phoneticPr fontId="6"/>
  </si>
  <si>
    <t>ア 「その他の日常生活費」は、入所者又はその家族等の自由な選択に基づき、施設が
　提供するサービスの一環として提供する日常生活上の便宜に係る経費に限っていま
　すか。</t>
    <rPh sb="41" eb="42">
      <t>テイ</t>
    </rPh>
    <phoneticPr fontId="6"/>
  </si>
  <si>
    <t>ク 「その他の日常生活費」の対象となる便宜及びその額は施設の運営規程において
　定め、サービスの選択に資すると認められる重要事項として、施設の見やすい場所
　に掲示していますか。</t>
    <phoneticPr fontId="6"/>
  </si>
  <si>
    <t>カ 「その他の日常生活費」の受領について利用者等又はその家族等に事前に十分な
　説明を行い、その同意を得ていますか。</t>
    <phoneticPr fontId="6"/>
  </si>
  <si>
    <t>キ 「その他の日常生活費」の受領は、その対象となる便宜を行うための実費相当額
　の範囲内としていますか。</t>
    <phoneticPr fontId="6"/>
  </si>
  <si>
    <t>イ 施設が行う便宜の供与であっても、サービスの提供と関係のないもの（利用者等
　の嗜好品の購入等）については、「その他の日常生活費」と区別していますか。</t>
    <phoneticPr fontId="6"/>
  </si>
  <si>
    <t>ウ 「その他の日常生活費」は、保険給付の対象となっているサービスと重複してい
　ませんか。</t>
    <phoneticPr fontId="6"/>
  </si>
  <si>
    <t>エ 保険給付の対象となっているサービスと明確に区分されない曖昧な名目による費
　用（お世話料、管理協力費、共益費、施設利用補償金等）を受領していませんか。</t>
    <phoneticPr fontId="6"/>
  </si>
  <si>
    <t>オ 「その他の日常生活費」の対象となる便宜は、利用者又はその家族等の自由な選
　択に基づいて行われていますか。</t>
    <phoneticPr fontId="6"/>
  </si>
  <si>
    <t>ケ 個人用の日用品等を施設がすべての利用者に対して一律に提供し、すべての利用
　者からその費用を画一的に徴収していませんか。</t>
    <phoneticPr fontId="6"/>
  </si>
  <si>
    <t>コ すべての利用者に一律に提供される教養娯楽に係る費用（共用の談話室等にある
　テレビやカラオケ設備の使用料、共用の雑誌、新聞、ＣＤ等の費用等）を「その
　他の日常生活費」として徴収していませんか。</t>
    <phoneticPr fontId="6"/>
  </si>
  <si>
    <t>サ 指定施設の入所者及び短期入所生活介護の利用者のおむつに係る費用について
　は、保険給付の対象とされていることから、おむつ代を始め、おむつカバー代及び
　これらに係る洗濯代、処理費用等おむつに係る費用は一切徴収していませんか。</t>
    <phoneticPr fontId="6"/>
  </si>
  <si>
    <t>ア　特別の居室の施設、設備等が、費用の支払いを利用者から受けるのにふさ
　わしいものであること。
イ　特別な居室の定員割合が、おおむね50%を超えないこと。
ウ　特別な居室の提供が、入所者の選択に基づくものであり、サービス提供上
　の必要性から行われるものでないこと</t>
    <phoneticPr fontId="6"/>
  </si>
  <si>
    <t>　ア　利用者等が利用する施設の建設費用（修繕費用、維持費用を含む、公的助成の
　　有無についても勘案すること）
　イ　近隣地域に所在する類似施設の家賃及び光熱費の平均的な費用</t>
    <rPh sb="41" eb="42">
      <t>アリ</t>
    </rPh>
    <phoneticPr fontId="6"/>
  </si>
  <si>
    <t>(a) 委員会のメンバーについては、幅広い職種（例えば、施設長、事務長、医師、
　看護職員、介護職員、生活相談員）により構成していますか。</t>
    <phoneticPr fontId="6"/>
  </si>
  <si>
    <t>(b) (a)の構成メンバーの責務及び役割分担を明確にするとともに、専任の身体的拘束
　等適正化対応策を担当する者を定めていますか。</t>
    <phoneticPr fontId="6"/>
  </si>
  <si>
    <t>　身体的拘束等の適正化の基礎的内容等の適切な知識を普及・啓発するとともに、当該指定
　施設における指針に基づき、適正化の徹底を行うこと。</t>
    <phoneticPr fontId="6"/>
  </si>
  <si>
    <r>
      <t>具体的取組（例：コンプライアンス担当者による随時検査､指導等やごろ業務で
　　　　　　　　問題意識を持ち改善に取組んでいることなど）</t>
    </r>
    <r>
      <rPr>
        <sz val="10"/>
        <color theme="1"/>
        <rFont val="游ゴシック Medium"/>
        <family val="3"/>
        <charset val="128"/>
      </rPr>
      <t>（下の枠内に記入（入力））</t>
    </r>
    <rPh sb="67" eb="68">
      <t>シタ</t>
    </rPh>
    <rPh sb="69" eb="71">
      <t>ワクナイ</t>
    </rPh>
    <rPh sb="72" eb="74">
      <t>キニュウ</t>
    </rPh>
    <rPh sb="75" eb="77">
      <t>ニュウリョク</t>
    </rPh>
    <phoneticPr fontId="6"/>
  </si>
  <si>
    <t>　職員が１人で、寝台型機械浴槽用のリフト型ストレッチャー上で、洗身介助を行って
いた。背中を洗うため横向きにしようとした際、入所者が頭から転落した。</t>
    <phoneticPr fontId="6"/>
  </si>
  <si>
    <t>　入浴中の死亡事故については、その都度注意喚起の通知を発しましたが、その後
も入浴時の重大事故が連続して発生しました。
  このような事故を防止するための通知の回覧等だけでなく、実際に浴室において
事故防止研修を行っていますか。</t>
    <phoneticPr fontId="6"/>
  </si>
  <si>
    <t>　たん吸引等の実施に関する安全委員会を定期的に開催していますか。</t>
    <phoneticPr fontId="6"/>
  </si>
  <si>
    <t xml:space="preserve">　たん吸引等の実施に関する業務方法書等を備え、介護職員・看護職員等の関係する職員が確認できるようにしていますか。 </t>
    <phoneticPr fontId="6"/>
  </si>
  <si>
    <t>(2) 調 理</t>
    <phoneticPr fontId="6"/>
  </si>
  <si>
    <t>　調理は、あらかじめ作成された献立に従って行うとともに、その実施状況を明らかにしていますか。</t>
    <phoneticPr fontId="6"/>
  </si>
  <si>
    <t>　病弱者に対する献立については、必要に応じ、医師の指導を受けていますか。</t>
    <phoneticPr fontId="6"/>
  </si>
  <si>
    <t>＜同等の資質を有する者の特例＞
　　「常勤」での配置が求められる職員が、産前産後休業や育児・介護休業、育児休業に準ずる休業 、母性健康管理措
　置としての休業を取得した場合に、同等の資質を有する複数の非常勤職員を常勤換算することで、人員配置基準を満
　たすことを認める 。
　　なお、「同等の資質を有する」とは、当該休業を取得した職員の配置により満たしていた、勤続年数や所定の研修
　の修了など各施設基準や加算の算定要件として定められた資質を満たすことである。</t>
    <phoneticPr fontId="6"/>
  </si>
  <si>
    <r>
      <rPr>
        <b/>
        <sz val="16"/>
        <color theme="1"/>
        <rFont val="游ゴシック Medium"/>
        <family val="3"/>
        <charset val="128"/>
      </rPr>
      <t>指定介護老人福祉施設の人員、設備及び運営に関する基準（平成１１年３月３１日厚生省令第３９号）(抄)</t>
    </r>
    <r>
      <rPr>
        <sz val="16"/>
        <color theme="1"/>
        <rFont val="游ゴシック Medium"/>
        <family val="3"/>
        <charset val="128"/>
      </rPr>
      <t xml:space="preserve">
　第２条第３項　第一項の</t>
    </r>
    <r>
      <rPr>
        <u/>
        <sz val="16"/>
        <color theme="1"/>
        <rFont val="游ゴシック Medium"/>
        <family val="3"/>
        <charset val="128"/>
      </rPr>
      <t>常勤換算方法とは</t>
    </r>
    <r>
      <rPr>
        <sz val="16"/>
        <color theme="1"/>
        <rFont val="游ゴシック Medium"/>
        <family val="3"/>
        <charset val="128"/>
      </rPr>
      <t>、当該従業者のそれぞれの勤務延時間数の総数を当該指定介護老人福祉
施設において</t>
    </r>
    <r>
      <rPr>
        <u/>
        <sz val="16"/>
        <color theme="1"/>
        <rFont val="游ゴシック Medium"/>
        <family val="3"/>
        <charset val="128"/>
      </rPr>
      <t>常勤の従業者が勤務すべき時間数で除する</t>
    </r>
    <r>
      <rPr>
        <sz val="16"/>
        <color theme="1"/>
        <rFont val="游ゴシック Medium"/>
        <family val="3"/>
        <charset val="128"/>
      </rPr>
      <t>ことにより常勤の従業者の員数に換算する方法をいう。</t>
    </r>
    <phoneticPr fontId="6"/>
  </si>
  <si>
    <t>平12老企43
第4の13の(3)</t>
    <phoneticPr fontId="6"/>
  </si>
  <si>
    <t>朝食</t>
  </si>
  <si>
    <t>昼食</t>
  </si>
  <si>
    <t>夕食</t>
  </si>
  <si>
    <t>時</t>
    <rPh sb="0" eb="1">
      <t>ジ</t>
    </rPh>
    <phoneticPr fontId="6"/>
  </si>
  <si>
    <t>分</t>
    <rPh sb="0" eb="1">
      <t>フン</t>
    </rPh>
    <phoneticPr fontId="6"/>
  </si>
  <si>
    <t>～</t>
    <phoneticPr fontId="6"/>
  </si>
  <si>
    <t>　食事提供に関する業務は指定施設自ら行っていますか。</t>
    <phoneticPr fontId="6"/>
  </si>
  <si>
    <t>いる・いない（委託等）</t>
  </si>
  <si>
    <t>　なお、食事の提供に関する業務を第三者に委託しているとき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ますか。</t>
    <phoneticPr fontId="6"/>
  </si>
  <si>
    <t>　食事内容については、当該施設の医師又は栄養士若しくは管理栄養士（入所者が４０人を超えない指定施設であって、栄養士又は管理栄養士を配置していない施設においては連携を図っている他の社会福祉施設等の栄養士又は管理栄養士）を含む会議において検討が加えられていますか。</t>
    <phoneticPr fontId="6"/>
  </si>
  <si>
    <t>　常に入居者の心身の状況、その置かれている環境等の的確な把握に努め、入居者又はその家族に対し、その相談に適切に応じるとともに、必要な助言その他の援助を行っていますか。</t>
    <phoneticPr fontId="6"/>
  </si>
  <si>
    <t>　入居者の所持金を、自己管理が可能な者についてまで一律に施設が管理していませんか。</t>
    <phoneticPr fontId="6"/>
  </si>
  <si>
    <t>○事務処理要領</t>
    <phoneticPr fontId="6"/>
  </si>
  <si>
    <t>○金銭管理について施設に依頼している入所者</t>
    <phoneticPr fontId="6"/>
  </si>
  <si>
    <t>人中</t>
    <rPh sb="0" eb="1">
      <t>ニン</t>
    </rPh>
    <rPh sb="1" eb="2">
      <t>チュウ</t>
    </rPh>
    <phoneticPr fontId="6"/>
  </si>
  <si>
    <t>（人数を記入（入力）してください。）</t>
    <rPh sb="1" eb="3">
      <t>ニンズウ</t>
    </rPh>
    <rPh sb="4" eb="6">
      <t>キニュウ</t>
    </rPh>
    <rPh sb="7" eb="9">
      <t>ニュウリョク</t>
    </rPh>
    <phoneticPr fontId="6"/>
  </si>
  <si>
    <t>（どちらか一方を選択してください。）</t>
    <rPh sb="5" eb="7">
      <t>イッポウ</t>
    </rPh>
    <rPh sb="8" eb="10">
      <t>センタク</t>
    </rPh>
    <phoneticPr fontId="6"/>
  </si>
  <si>
    <t>　預金通帳及び印鑑の保管責任者がそれぞれ別に定められ、その保管場所が別々になっており、また、それを保管する金庫等の鍵についても別々に管理されていますか。</t>
    <phoneticPr fontId="6"/>
  </si>
  <si>
    <t>○保管責任者　　　　</t>
    <phoneticPr fontId="6"/>
  </si>
  <si>
    <t>印鑑</t>
    <phoneticPr fontId="6"/>
  </si>
  <si>
    <t>通帳</t>
    <phoneticPr fontId="6"/>
  </si>
  <si>
    <t>（氏名を入力してください。）</t>
    <rPh sb="1" eb="3">
      <t>シメイ</t>
    </rPh>
    <rPh sb="4" eb="6">
      <t>ニュウリョク</t>
    </rPh>
    <phoneticPr fontId="6"/>
  </si>
  <si>
    <t>　預り金については、個人別出納帳、証拠書類（領収書）が整備されていますか。</t>
    <phoneticPr fontId="6"/>
  </si>
  <si>
    <t>　預り金の収支状況は、施設長により、定期的に点検していますか。</t>
    <phoneticPr fontId="6"/>
  </si>
  <si>
    <t>○預り金の点検実績</t>
    <phoneticPr fontId="6"/>
  </si>
  <si>
    <t>前年度</t>
    <phoneticPr fontId="6"/>
  </si>
  <si>
    <t>今年度</t>
    <rPh sb="0" eb="3">
      <t>コンネンド</t>
    </rPh>
    <phoneticPr fontId="6"/>
  </si>
  <si>
    <t>（点検回数を入力してください。）</t>
    <rPh sb="1" eb="5">
      <t>テンケンカイスウ</t>
    </rPh>
    <rPh sb="6" eb="8">
      <t>ニュウリョク</t>
    </rPh>
    <phoneticPr fontId="6"/>
  </si>
  <si>
    <t>　預り金の収支状況を、定期的（年４回程度）に入居者（必要に応じて家族等）に知らせていますか。</t>
    <phoneticPr fontId="6"/>
  </si>
  <si>
    <t>○知らせた方法</t>
    <phoneticPr fontId="6"/>
  </si>
  <si>
    <t xml:space="preserve">○知らせた実績 </t>
    <phoneticPr fontId="6"/>
  </si>
  <si>
    <t>　入居者が死亡した場合に、遺留金等の引き渡しは適切になされていますか。</t>
    <phoneticPr fontId="6"/>
  </si>
  <si>
    <t>また、引き渡し時の関係書類は整備されていますか。</t>
    <phoneticPr fontId="6"/>
  </si>
  <si>
    <t>○遺留金等の引き渡し</t>
    <phoneticPr fontId="6"/>
  </si>
  <si>
    <t>（回数を入力してください。）</t>
    <rPh sb="1" eb="3">
      <t>カイスウ</t>
    </rPh>
    <rPh sb="4" eb="6">
      <t>ニュウリョク</t>
    </rPh>
    <phoneticPr fontId="6"/>
  </si>
  <si>
    <t>　「預り金管理費」については、預り金の管理に係る直接的な経費についてのみ徴収が可能となります。</t>
    <phoneticPr fontId="6"/>
  </si>
  <si>
    <t xml:space="preserve">　(1)の機能訓練は、機能訓練室における機能訓練に限るものではなく、日常生活の中での機能訓練やレクリエーション、行事の実施等を通じた機能訓練も含むものであり、これらについても十分に配慮していますか。 </t>
    <phoneticPr fontId="6"/>
  </si>
  <si>
    <t>　入所者の栄養状態の維持及び改善を図り、自立した日常生活を営むことができるよう、各入所者の状態に応じた栄養管理を計画的に行わなければならないと規定されていますが実施していますか。</t>
    <phoneticPr fontId="6"/>
  </si>
  <si>
    <t>　入所者の栄養状態を施設入所時に把握し、医師、管理栄養士、歯科医師、看護師、介護支援専門員その他の職種の者が共同して、入所者ごとの摂食・嚥下機能及び食形態にも配慮した栄養ケア計画を作成することとされています。栄養ケア計画の作成に当たっては、施設サービス計画との整合性を図ることが必要です。
　なお、栄養ケア計画に相当する内容を施設サービス計画の中に記載する場合は、その記載をもって栄養ケア計画の作成に代えることができます。</t>
    <phoneticPr fontId="6"/>
  </si>
  <si>
    <t>　入所者ごとの栄養ケア計画の進捗状況を定期的に評価し、必要に応じて当該計画を見直すことが必要です。</t>
    <phoneticPr fontId="6"/>
  </si>
  <si>
    <t>　上記ア～エの手順に従っていますか。</t>
    <phoneticPr fontId="6"/>
  </si>
  <si>
    <t>　入所者の口腔の健康の保持を図り、自立した日常生活を営むことができるよう、口腔衛生の管理体制を整備し、各入所者の状態に応じた口腔衛生の管理を計画的に行っていますか。</t>
    <phoneticPr fontId="6"/>
  </si>
  <si>
    <t>条例第66号
第289条の3
平11厚令39
第17条の3</t>
    <phoneticPr fontId="6"/>
  </si>
  <si>
    <t>平12老企43
第4の18</t>
    <phoneticPr fontId="6"/>
  </si>
  <si>
    <t>　技術的助言及び指導に基づき、以下の(ア)～(オ)の事項を記載した、入所者の口腔衛生の管理体制に係る計画を作成するとともに、必要に応じて、定期的に当該計画を見直していますか。</t>
    <phoneticPr fontId="6"/>
  </si>
  <si>
    <t>(ア)</t>
    <phoneticPr fontId="6"/>
  </si>
  <si>
    <t>(イ)</t>
    <phoneticPr fontId="6"/>
  </si>
  <si>
    <t>(ウ)</t>
    <phoneticPr fontId="6"/>
  </si>
  <si>
    <t>(エ)</t>
    <phoneticPr fontId="6"/>
  </si>
  <si>
    <t>(オ)</t>
    <phoneticPr fontId="6"/>
  </si>
  <si>
    <t>助言を行った歯科医師</t>
    <phoneticPr fontId="6"/>
  </si>
  <si>
    <t>歯科医師からの助言の要点</t>
    <phoneticPr fontId="6"/>
  </si>
  <si>
    <t>具体的方策</t>
    <phoneticPr fontId="6"/>
  </si>
  <si>
    <t>当該施設における実施目標</t>
    <phoneticPr fontId="6"/>
  </si>
  <si>
    <t>留意事項・特記事項</t>
    <phoneticPr fontId="6"/>
  </si>
  <si>
    <t>　なお、口腔衛生の管理体制に係る計画に相当する内容を施設サービス計画の中に記載する場合はその記載をもって口腔衛生の管理体制に係る計画の作成に代えることができるものとされています。</t>
    <phoneticPr fontId="6"/>
  </si>
  <si>
    <t>　医療保険において歯科訪問診療料が算定された日に、 介護職員に対する口腔清掃等に係る技術的助言及び指導又はイの計画に関する技術的助言及び指導を行うにあたっては、歯科訪問診療又は訪問歯科衛生指導の実施時間以外の時間帯に行っていますか。</t>
    <phoneticPr fontId="6"/>
  </si>
  <si>
    <t>条例第66号
第299条
平11厚令39
第18条</t>
    <phoneticPr fontId="6"/>
  </si>
  <si>
    <t>感染症予防法
第53条の2
同施行令
第11条、第12条</t>
    <phoneticPr fontId="6"/>
  </si>
  <si>
    <t>条例第66号
第300条
平11厚令39
第19条</t>
    <phoneticPr fontId="6"/>
  </si>
  <si>
    <t>平12老企43
第4の20の(1)</t>
    <phoneticPr fontId="6"/>
  </si>
  <si>
    <t>平12老企43
第4の20の(2)</t>
    <phoneticPr fontId="6"/>
  </si>
  <si>
    <t>「やむを得ない事情がある場合」とは、単に当初予定の退院日に満床であることをもってやむを得ない事情として該当するものではなく、例えば、入所者の退院が予定より早まるなどの理由により、ベッドの確保が間に合わない場合等としていますか。</t>
    <phoneticPr fontId="6"/>
  </si>
  <si>
    <t>　施設側の都合は、基本的には該当しないことに留意していますか。</t>
    <phoneticPr fontId="6"/>
  </si>
  <si>
    <t>平12老企43
第4の20の(3)</t>
    <phoneticPr fontId="6"/>
  </si>
  <si>
    <t>　正当な理由なしに指定施設サービスの利用に関する指示に従わないことにより、要介護状態の程度を増進させたと認められるとき。</t>
    <phoneticPr fontId="6"/>
  </si>
  <si>
    <t>　偽りその他不正の行為によって保険給付を受け、又は受けようとしたとき。</t>
    <phoneticPr fontId="6"/>
  </si>
  <si>
    <t>　専ら当該指定施設の職務に従事する常勤の者が管理者になっていますか。</t>
    <phoneticPr fontId="6"/>
  </si>
  <si>
    <t>　管理者は、従業者に指定施設の「運営に関する基準」を遵守させるために必要な指揮命令を行っていますか。</t>
    <phoneticPr fontId="6"/>
  </si>
  <si>
    <t>★必ず計画
　担当介護
　支援専門
　員がチェ
　ックし、
　記入して
　下さい。</t>
    <phoneticPr fontId="6"/>
  </si>
  <si>
    <t>　計画担当介護支援専門員は、「施設サービス計画の作成」に関わる業務のほか、
次に掲げる業務を行うこととされています。</t>
    <phoneticPr fontId="6"/>
  </si>
  <si>
    <t>条例第66号
第304条 第1号
平11厚令39
第22条の2 第1号</t>
    <phoneticPr fontId="6"/>
  </si>
  <si>
    <t>　入所申込者の入所に際し、その者に係る居宅介護支援事業者に対する照会等により、その者の心身の状況、生活歴、病歴、指定居宅サービス等の利用状況等を把握していますか。</t>
    <phoneticPr fontId="6"/>
  </si>
  <si>
    <t>　指定居宅サービス等の利用状況等の把握は、質の高い指定介護福祉サービスの提供に資するとともに、入所者の生活の継続性を重視するという観点に立って実施するものです。</t>
    <phoneticPr fontId="6"/>
  </si>
  <si>
    <t>　必要な援助としては、上記のほか、本人又は家族に対し家庭での介護方法等に関する適切な指導とともに、退所後の主治の医師及び居宅介護支援事業者等並びに市町村と十分連携を図っていく必要があります。</t>
    <phoneticPr fontId="6"/>
  </si>
  <si>
    <t>条例第66号
第304条 第1項 第5号
平11厚令39
第22条の2 第5号</t>
    <phoneticPr fontId="6"/>
  </si>
  <si>
    <t>条例第66号
第304条 第1項 第6号
条例第66号
第315条 第2項
平11厚令39
第22条の2 第6号</t>
    <phoneticPr fontId="6"/>
  </si>
  <si>
    <t>条例第66号
第304条 第1項 第7号
条例第66号
第317条
平11厚令39
第22条の2 第7号</t>
    <phoneticPr fontId="6"/>
  </si>
  <si>
    <t>　(4)(5)(6)は、実際には生活相談員等が業務を担当している場合がありますが、埼玉県ではそれを否定するものではありません。
　しかし、施設内ケアの基本はケアプランですので、処遇の基本情報として計画担当介護支援専門員が把握しておく必要があります。</t>
    <phoneticPr fontId="6"/>
  </si>
  <si>
    <t>条例第66号
第293条</t>
    <phoneticPr fontId="6"/>
  </si>
  <si>
    <t xml:space="preserve"> 　次に掲げる施設の運営についての重要事項に関する規程（運営規程）を定めていますか。</t>
    <phoneticPr fontId="6"/>
  </si>
  <si>
    <t>　非常災害対策（第２６条の非常災害に関する具体的計画）</t>
    <phoneticPr fontId="6"/>
  </si>
  <si>
    <t>　施設の目的及び運営の方針</t>
    <phoneticPr fontId="6"/>
  </si>
  <si>
    <t>　従業者の職種、員数及び職務の内容</t>
    <phoneticPr fontId="6"/>
  </si>
  <si>
    <t>　緊急時等における対応方法</t>
    <phoneticPr fontId="6"/>
  </si>
  <si>
    <t>　虐待の防止のための措置に関する事項</t>
    <phoneticPr fontId="6"/>
  </si>
  <si>
    <t>　その他施設の運営に関する重要事項</t>
    <phoneticPr fontId="6"/>
  </si>
  <si>
    <t>　災害、虐待その他のやむを得ない事情が無いにも拘わらず、入所定員及び居室の定員を超えて入所させていませんか。</t>
    <phoneticPr fontId="6"/>
  </si>
  <si>
    <t>条例第66号
第307条
平11厚令39
第25条</t>
    <phoneticPr fontId="6"/>
  </si>
  <si>
    <t>　やむを得ない措置等により、定員超過を行わざるを得ない場合について、下記の
左欄の場合は、定員超過に関する減算については右欄のように緩和して取り扱われ
ます。</t>
    <phoneticPr fontId="6"/>
  </si>
  <si>
    <t>平12厚告27
12のイ</t>
    <phoneticPr fontId="6"/>
  </si>
  <si>
    <t>　老人福祉法第10条の4第1項第3号の規定による市町村が行った措置(又は同法第11条第1項第2号の規定による市町村が行った措置(特別養護老人ホームの空床利用の場合のみ))による場合。　</t>
    <phoneticPr fontId="6"/>
  </si>
  <si>
    <t>　入所見込者の家族が急遽入院するなど、要介護被保険者の緊急その他の事情を勘案して、やむを得ず「併設される短期入所」の空床を利用して入所した場合。</t>
    <phoneticPr fontId="6"/>
  </si>
  <si>
    <t>　入所定員に100分の105を乗じて得た数まで</t>
    <phoneticPr fontId="6"/>
  </si>
  <si>
    <t>　ただし入所定員が40人を超える場合にあっては、利用定員に２を加えて得た数まで</t>
    <phoneticPr fontId="6"/>
  </si>
  <si>
    <t>平12老企40
第2の5(3)</t>
    <phoneticPr fontId="6"/>
  </si>
  <si>
    <r>
      <t xml:space="preserve">　上記の定員超過は、あくまでも一時的かつ特例的なものであることから、速やかに定員超過利用を解消する必要があります。
</t>
    </r>
    <r>
      <rPr>
        <b/>
        <sz val="16"/>
        <color theme="1"/>
        <rFont val="游ゴシック Medium"/>
        <family val="3"/>
        <charset val="128"/>
      </rPr>
      <t>（注）他の入所者が退所した場合も定員超過が解消したこととなるので、その後に通常の入所者を受け入れ、再度定員が超過した場合、発生原因は通常入所なので、上記特例は適用されません。</t>
    </r>
    <phoneticPr fontId="6"/>
  </si>
  <si>
    <t>　非常災害に関する具体的計画を立て、非常災害時の関係機関への通報及び連携体制を整備し、それらを定期的に従業者に周知するとともに、定期的に避難、救出、その他必要な訓練を行っていますか。</t>
    <phoneticPr fontId="6"/>
  </si>
  <si>
    <t>　上記の訓練の実施に当たって地域住民の参加が得られるよう連携に努めていますか。</t>
    <phoneticPr fontId="6"/>
  </si>
  <si>
    <t>条例第66号
第308条 第1項
平11厚令39
第26条 第1項</t>
    <phoneticPr fontId="6"/>
  </si>
  <si>
    <t>条例第66号
第308条 第2項
平11厚令39
第26条 第2項</t>
    <phoneticPr fontId="6"/>
  </si>
  <si>
    <t>　空調設備等により施設内の適温の確保に努めていますか。</t>
    <phoneticPr fontId="6"/>
  </si>
  <si>
    <t>(注1)　 居室内やリビングなど、施設内の適当な場所に温度計、湿度計を設置し、
　　　客観的に温度、湿度の管理を行っていますか。</t>
    <phoneticPr fontId="6"/>
  </si>
  <si>
    <t>平12老企43
第4の30の(1)の④</t>
    <phoneticPr fontId="6"/>
  </si>
  <si>
    <t>　</t>
    <phoneticPr fontId="6"/>
  </si>
  <si>
    <t>(注2)　 天井の空調吹出し口付近が、結露等により黒カビなどが付着することがあ
　　　りますが、周囲の天井付近についても定期に点検し、必要に応じて清掃を行
　　　っていますか。</t>
    <phoneticPr fontId="6"/>
  </si>
  <si>
    <t>（医薬品
 ・医療
　 機器）</t>
    <phoneticPr fontId="6"/>
  </si>
  <si>
    <t>　医薬品及び医療機器の管理を適正に行っていますか。</t>
    <phoneticPr fontId="6"/>
  </si>
  <si>
    <t>　医務室等の保管場所について、職員の不在時は常時施錠するなど、入所者等が立ち入り、医薬品等による事故が発生することなどを未然に防ぐための措置を講じていますか。</t>
    <phoneticPr fontId="6"/>
  </si>
  <si>
    <t>高介第2516-2</t>
    <phoneticPr fontId="6"/>
  </si>
  <si>
    <t>　誤薬事故を防止するためのマニュアル等を作成していますか。また、投薬介助に係る全ての職員に内容を周知していますか。</t>
    <phoneticPr fontId="6"/>
  </si>
  <si>
    <t>　投薬介助に際して、薬の種類や量を複数の者で確認し、確実な本人確認をするなど正しい配薬確認を行っていますか。</t>
    <phoneticPr fontId="6"/>
  </si>
  <si>
    <t>　指定施設は、施設において感染症又は食中毒が発生し、又はまん延しないように、次に掲げる措置を講じなければなりません。</t>
    <phoneticPr fontId="6"/>
  </si>
  <si>
    <t>　感染症及び食中毒の予防及びまん延の防止のための対策を検討する委員会（テレビ電話装置等を活用して行うことができるものとする。）をおおむね３月に１回以上開催するとともに、その結果について、介護職員その他の従業者に周知徹底を図っていますか。</t>
    <phoneticPr fontId="6"/>
  </si>
  <si>
    <t xml:space="preserve"> 　委員会は幅広い職種で構成させる必要がありますが、例えば次のようなメンバーを言います。</t>
    <phoneticPr fontId="6"/>
  </si>
  <si>
    <t>平11厚令39
第27条 第2項 第1号
平12老企43
第4の30の(2)の①</t>
    <phoneticPr fontId="6"/>
  </si>
  <si>
    <t>　施設長（管理者）、事務長、医師、看護職員、介護職員、栄養士又は管理栄養士、
　生活相談員</t>
    <phoneticPr fontId="6"/>
  </si>
  <si>
    <t>　虐待の防止のための対策を検討する委員会の概要等　</t>
    <phoneticPr fontId="6"/>
  </si>
  <si>
    <t>　感染症及び食中毒の予防及びまん延の防止のため次のような内容を盛り込んだ指針を整備していますか。</t>
    <phoneticPr fontId="6"/>
  </si>
  <si>
    <t>（７）</t>
  </si>
  <si>
    <t>　介護職員その他の従業者に対し、感染症及び食中毒の予防及びまん延の防止のための研修並びに感染症の予防及びまん延の防止のための訓練を定期的に実施していますか。</t>
    <phoneticPr fontId="6"/>
  </si>
  <si>
    <t>条例第66号
第309条
平11厚令39
第27条 第2項 第3号
平12老企43
第4の30の(2)の③④</t>
    <phoneticPr fontId="6"/>
  </si>
  <si>
    <t>（８）</t>
  </si>
  <si>
    <t>（９）</t>
  </si>
  <si>
    <t>　感染者や既往者の入所に際し、感染対策担当者は、介護職員その他の従事者に対し、当該感染症に関する知識、対応等について周知を図っていますか。</t>
    <phoneticPr fontId="6"/>
  </si>
  <si>
    <t>　感染症又は食中毒の発生が疑われる際は、次の手順に沿った対処を取らなければなりません。</t>
    <phoneticPr fontId="6"/>
  </si>
  <si>
    <t>平11厚令39
第27条第2項 第4号</t>
    <phoneticPr fontId="6"/>
  </si>
  <si>
    <t>　従業者が、入所者について、感染症又は食中毒の発生を疑ったときは、速やかに管理者に報告する体制を整えていますか。</t>
    <phoneticPr fontId="6"/>
  </si>
  <si>
    <t>　管理者は当該指定施設における感染症若しくは食中毒の発生を疑ったとき又は前記アの報告を受けたときは、従業者に対して必要な指示を行っていますか。</t>
    <phoneticPr fontId="6"/>
  </si>
  <si>
    <t>平18厚労告
268の一</t>
    <phoneticPr fontId="6"/>
  </si>
  <si>
    <t>平18厚労告
268の二</t>
    <phoneticPr fontId="6"/>
  </si>
  <si>
    <t>　感染症又は食中毒の発生又はまん延を防止する観点から、従業者の健康管理を徹底し、従業者、来訪者等の健康状態によっては利用者との接触を制限する等の措置を講ずるとともに、従業者及び利用者に対して手洗いやうがいを励行するなど衛生教育の徹底を図っていますか。</t>
    <phoneticPr fontId="6"/>
  </si>
  <si>
    <t>平18厚労告
268の三</t>
    <rPh sb="11" eb="12">
      <t>3</t>
    </rPh>
    <phoneticPr fontId="6"/>
  </si>
  <si>
    <t>　指定医師及び看護職員は、当該指定施設内において感染症若しくは食中毒の発生又はそれが疑われる状況が生じたときは、速やかな対応を行っていますか。</t>
    <phoneticPr fontId="6"/>
  </si>
  <si>
    <t>平18厚労告
268の四</t>
    <rPh sb="11" eb="12">
      <t>4</t>
    </rPh>
    <phoneticPr fontId="6"/>
  </si>
  <si>
    <t>　指定施設の管理者及び医師、看護職員その他の従業者は、感染症若しくは食中毒の患者又はそれらの疑いのある者(以下「有症者等」という。)の状態に応じ、
協力病院をはじめとする地域の医療機関等との連携を図るなど適切な措置を講じていますか。</t>
    <phoneticPr fontId="6"/>
  </si>
  <si>
    <t>　指定介護施設は、感染症若しくは食中毒の発生又はそれが疑われる状況が生じたときの有症者等の状況及び各有症者等に講じた措置等を記録していますか。</t>
    <phoneticPr fontId="6"/>
  </si>
  <si>
    <t>平18厚労告
268の五</t>
    <rPh sb="11" eb="12">
      <t>5</t>
    </rPh>
    <phoneticPr fontId="6"/>
  </si>
  <si>
    <t>平18厚労告
268の六</t>
    <rPh sb="11" eb="12">
      <t>6</t>
    </rPh>
    <phoneticPr fontId="6"/>
  </si>
  <si>
    <t xml:space="preserve">　管理者は、次に掲げる場合には、有症者等の人数、症状、対応状況等を市町村及び保健所に迅速に報告するとともに、市町村又は保健所からの指示を求めることその他の措置を講じていますか。 </t>
    <phoneticPr fontId="6"/>
  </si>
  <si>
    <t>平18厚労告
268の七</t>
    <rPh sb="11" eb="12">
      <t>7</t>
    </rPh>
    <phoneticPr fontId="6"/>
  </si>
  <si>
    <t>　同一の感染症若しくは食中毒による又はそれらによると疑われる死亡者又は重篤な患者が１週間内に２名以上発生した場合</t>
    <phoneticPr fontId="6"/>
  </si>
  <si>
    <t>　同一の有症者等が10名以上又は全利用者の半数以上発生した場合</t>
    <phoneticPr fontId="6"/>
  </si>
  <si>
    <t>　上記(ア)及び(イ)に掲げる場合のほか、通常の発生動向を上回る感染症等の発生が疑われ、特に管理者等が報告を必要と認めた場合</t>
    <phoneticPr fontId="6"/>
  </si>
  <si>
    <t>　上記キの報告を行った場合は、その原因の究明に資するため、当該有症者等を診察する医師等と連携の上、血液、便、吐物等の検体を確保するよう、努めていますか。</t>
    <phoneticPr fontId="6"/>
  </si>
  <si>
    <t>平18厚労告
268の八</t>
    <rPh sb="11" eb="12">
      <t>8</t>
    </rPh>
    <phoneticPr fontId="6"/>
  </si>
  <si>
    <t>　施設内の感染症拡大を未然に防ぐため、利用者だけでなく介護職員室等、施設内すべての場所で共用タオルの使用を禁止していますか。</t>
    <phoneticPr fontId="6"/>
  </si>
  <si>
    <t>　入所者の口腔衛生の観点から、あらかじめ、協力歯科医療機関を定めておくよう努めていますか。</t>
    <phoneticPr fontId="6"/>
  </si>
  <si>
    <t>※管理宿直の形態について、該当するものを選択してください。</t>
    <rPh sb="13" eb="15">
      <t>ガイトウ</t>
    </rPh>
    <rPh sb="20" eb="22">
      <t>センタク</t>
    </rPh>
    <phoneticPr fontId="6"/>
  </si>
  <si>
    <t>　　委託費支払いの有無</t>
    <rPh sb="2" eb="7">
      <t>イタクヒシハラ</t>
    </rPh>
    <rPh sb="9" eb="11">
      <t>ウム</t>
    </rPh>
    <phoneticPr fontId="6"/>
  </si>
  <si>
    <t>円）</t>
    <rPh sb="0" eb="1">
      <t>エン</t>
    </rPh>
    <phoneticPr fontId="6"/>
  </si>
  <si>
    <t>委託費（</t>
    <rPh sb="0" eb="3">
      <t>イタクヒ</t>
    </rPh>
    <phoneticPr fontId="6"/>
  </si>
  <si>
    <t xml:space="preserve"> 協 力 歯 科 医 療 機 関 名</t>
    <rPh sb="1" eb="2">
      <t>キョウ</t>
    </rPh>
    <rPh sb="3" eb="4">
      <t>チカラ</t>
    </rPh>
    <rPh sb="5" eb="6">
      <t>ハ</t>
    </rPh>
    <rPh sb="7" eb="8">
      <t>カ</t>
    </rPh>
    <rPh sb="9" eb="10">
      <t>イ</t>
    </rPh>
    <rPh sb="11" eb="12">
      <t>リョウ</t>
    </rPh>
    <rPh sb="13" eb="14">
      <t>キ</t>
    </rPh>
    <rPh sb="15" eb="16">
      <t>カン</t>
    </rPh>
    <rPh sb="17" eb="18">
      <t>ナ</t>
    </rPh>
    <phoneticPr fontId="6"/>
  </si>
  <si>
    <t xml:space="preserve"> 協 力 病 院 名</t>
    <rPh sb="1" eb="2">
      <t>キョウ</t>
    </rPh>
    <rPh sb="3" eb="4">
      <t>チカラ</t>
    </rPh>
    <rPh sb="5" eb="6">
      <t>ヤマイ</t>
    </rPh>
    <rPh sb="7" eb="8">
      <t>イン</t>
    </rPh>
    <rPh sb="9" eb="10">
      <t>ナ</t>
    </rPh>
    <phoneticPr fontId="6"/>
  </si>
  <si>
    <t>条例第66号
第310条 第2項
平11厚令39
第28条 第2項
平12老企43
第4の31</t>
    <phoneticPr fontId="6"/>
  </si>
  <si>
    <t>（医療機関の名称、委託費の支払いの有無、委託費の金額を記載（入力等）してください。）</t>
    <rPh sb="1" eb="5">
      <t>イリョウキカン</t>
    </rPh>
    <rPh sb="6" eb="8">
      <t>メイショウ</t>
    </rPh>
    <rPh sb="9" eb="11">
      <t>イタク</t>
    </rPh>
    <rPh sb="11" eb="12">
      <t>ヒ</t>
    </rPh>
    <rPh sb="13" eb="15">
      <t>シハラ</t>
    </rPh>
    <rPh sb="17" eb="19">
      <t>ウム</t>
    </rPh>
    <rPh sb="20" eb="23">
      <t>イタクヒ</t>
    </rPh>
    <rPh sb="24" eb="26">
      <t>キンガク</t>
    </rPh>
    <rPh sb="27" eb="29">
      <t>キサイ</t>
    </rPh>
    <rPh sb="30" eb="32">
      <t>ニュウリョク</t>
    </rPh>
    <rPh sb="32" eb="33">
      <t>トウ</t>
    </rPh>
    <phoneticPr fontId="6"/>
  </si>
  <si>
    <t>条例第66号
第311条 第2項
平11厚令39
第29条 第1項
平12老企43
第4の32</t>
    <phoneticPr fontId="6"/>
  </si>
  <si>
    <t>　掲示にあたっては、文字の大きさ、掲示物の様式等、見やすい形式のものとなっていますか。</t>
    <phoneticPr fontId="6"/>
  </si>
  <si>
    <t>条例第66号
第311条 第2項
平11厚令39
第29条 第2項</t>
    <phoneticPr fontId="6"/>
  </si>
  <si>
    <t>　従業者が、正当な理由がなく、その業務上知り得た入所者又はその家族の秘密を漏らしたことはありませんか。</t>
    <phoneticPr fontId="6"/>
  </si>
  <si>
    <t>　従業者が、退職した後においても、正当な理由がなく、その業務上知り得た入所者又はその家族の秘密を漏らすことがないよう、雇用時に文書で取り決め、例えば違約金についての定めを置くなどの措置を講じていますか。</t>
    <phoneticPr fontId="6"/>
  </si>
  <si>
    <t>　居宅介護支援事業者に対して、入所者に関する情報を提供する際には、あらかじめ文書により入所者の同意を得ていますか。</t>
    <phoneticPr fontId="6"/>
  </si>
  <si>
    <t>　「個人情報の保護に関する法律」及び「医療・介護関係事業者における個人情報の適切な取扱いのためのガイダンス」に基づき、入所者及びその家族の個人情報を適切に取り扱っていますか。</t>
    <phoneticPr fontId="6"/>
  </si>
  <si>
    <t>個人情報保護法
平29ｶﾞｲﾀﾞﾝｽ</t>
    <phoneticPr fontId="6"/>
  </si>
  <si>
    <t>「個人情報の保護に関する法律」の概要</t>
  </si>
  <si>
    <t>　利用目的を出来る限り特定し、その利用目的の達成に必要な範囲内で個人情報を取り扱うこと</t>
    <phoneticPr fontId="6"/>
  </si>
  <si>
    <t>　個人情報は適正な方法で取得し、取得時に本人に対して利用目的の通知・公表等をすること</t>
    <phoneticPr fontId="6"/>
  </si>
  <si>
    <t>　あらかじめ本人の同意を得なければ、第三者に個人データを提供してはならないこと</t>
    <phoneticPr fontId="6"/>
  </si>
  <si>
    <t>　苦情の処理に努め、そのための体制の整備をすること</t>
    <phoneticPr fontId="6"/>
  </si>
  <si>
    <t>　保有個人データについては、利用目的などを本人の知り得る状態に置き、本人の求めに応じて開示・訂正・利用停止等を行うこと</t>
    <phoneticPr fontId="6"/>
  </si>
  <si>
    <t>　改正個人情報保護法（H29.5.30施行）では、5,000件以下の個人情報取り扱い事業者も、法律の規制対象となりました。</t>
    <phoneticPr fontId="6"/>
  </si>
  <si>
    <t>　個人データについては、正確・最新の内容に保つように努め、安全管理措置を講じ、従業者・委託先を監督すること</t>
    <rPh sb="1" eb="3">
      <t>コジン</t>
    </rPh>
    <phoneticPr fontId="6"/>
  </si>
  <si>
    <t>　介護関係事業者は、多数の利用者やその家族について、他人が容易には知りえないような個人情報を詳細に知り得る立場にあり、個人情報の適正な取扱いが求められます。そのため、個人情報保護法の趣旨を踏まえ、介護事業者が遵守すべき事項等について、ガイダンスを定めたものです。</t>
    <phoneticPr fontId="6"/>
  </si>
  <si>
    <t>平29ｶﾞｲﾀﾞﾝｽ</t>
    <phoneticPr fontId="6"/>
  </si>
  <si>
    <t>　ガイダンスⅢ5.(3)④「介護関係事業者については、介護保険法に基づく指定基準において、サービス担当者会議等で利用者の個人情報を用いる場合には利用者の同意を、利用者の家族の個人情報を用いる場合には家族の同意を、あらかじめ文書により得ておかなければならないとされていることを踏まえ、事業所内への掲示によるのではなく、サービス利用開始時に適切に利用者から文書により同意を得ておくことが必要である。」</t>
    <phoneticPr fontId="6"/>
  </si>
  <si>
    <t>　当該指定施設についての広告をする場合、その内容が虚偽又は誇大なものになってしまったことはありませんか。</t>
    <phoneticPr fontId="6"/>
  </si>
  <si>
    <t>　居宅介護支援事業者又はその従業者に対し、要介護被保険者に当該施設を紹介することの対償として、金品その他の財産上の利益を供与していませんか。</t>
    <phoneticPr fontId="6"/>
  </si>
  <si>
    <t>　居宅介護支援事業者又はその従業者から、当該施設からの退所者を紹介することの対償として、金品その他の財産上の利益を収受していませんか。</t>
    <phoneticPr fontId="6"/>
  </si>
  <si>
    <t>　上記(1)の苦情を受け付けた場合には、当該苦情の受付日、内容等を記録していますか。</t>
    <phoneticPr fontId="6"/>
  </si>
  <si>
    <t>　また、苦情がサービスの質の向上を図る上で重要な情報であるとの認識に立ち、苦情の内容を踏まえ、サービスの質の向上に向けた取組を行っていますか。</t>
    <phoneticPr fontId="6"/>
  </si>
  <si>
    <t>　苦情の内容等の記録は、２年間保存していますか。</t>
    <phoneticPr fontId="6"/>
  </si>
  <si>
    <t>　提供した指定施設サービスに関し、法第23条の規定により「市町村が行う文書その他の物件の提出若しくは提示の求め又は当該市町村の職員からの質問若しくは照会に応じ、入所者からの苦情に関して市町村が行う調査」に協力していますか。</t>
    <phoneticPr fontId="6"/>
  </si>
  <si>
    <t>　また、市町村から指導又は助言を受けた場合には、当該指導又は助言に従って必要な改善を行っていますか。</t>
    <phoneticPr fontId="6"/>
  </si>
  <si>
    <t>条例第66号
第315条 第3項
平11厚令39
第33条 第3項</t>
    <phoneticPr fontId="6"/>
  </si>
  <si>
    <t>　市町村から求めがあった場合には、上記(3)の改善の内容を市町村に報告していますか。</t>
    <phoneticPr fontId="6"/>
  </si>
  <si>
    <t>条例第66号
第315条 第4項
平11厚令39
第33条 第4項</t>
    <phoneticPr fontId="6"/>
  </si>
  <si>
    <t>条例第66号
第315条 第5項
平11厚令39
第33条 第5項</t>
    <phoneticPr fontId="6"/>
  </si>
  <si>
    <t>　また、国保連から同号の規定による指導又は助言を受けた場合には、当該指導又は助言に従って必要な改善を行っていますか。</t>
    <phoneticPr fontId="6"/>
  </si>
  <si>
    <t>　国保連からの求めがあった場合には、上記(5)の改善の内容を国保連に報告していますか。</t>
    <phoneticPr fontId="6"/>
  </si>
  <si>
    <t>条例第66号
第315条 第6項
平11厚令39
第33条 第6項</t>
    <phoneticPr fontId="6"/>
  </si>
  <si>
    <t>　施設の運営に当たっては、指定施設が地域に開かれたものとして運営されるよう、地域の住民又はボランティア団体等との連携及び協力を行う等、地域との交流に努めていますか。</t>
    <phoneticPr fontId="6"/>
  </si>
  <si>
    <t>　施設の運営に当たっては、市町村が派遣する介護サービス相談員を積極的に受け入れる等、提供した指定施設サービスに関する入所者からの苦情に関して、市町村等が相談及び援助を行う事業その他市町村が実施する事業(広く市町村が老人クラブ、婦人会その他の非営利団体や住民の協力を得て行う事業を含む。)に協力するよう努めていますか。</t>
    <phoneticPr fontId="6"/>
  </si>
  <si>
    <t>　次のような項目を盛り込んだ「事故発生の防止のための指針」を作成していますか。</t>
    <phoneticPr fontId="6"/>
  </si>
  <si>
    <t>①</t>
  </si>
  <si>
    <t>②</t>
  </si>
  <si>
    <t>③</t>
  </si>
  <si>
    <t>④</t>
  </si>
  <si>
    <t>⑤</t>
  </si>
  <si>
    <t>⑥</t>
  </si>
  <si>
    <t>　介護事故の防止のための委員会その他施設内の組織に関する事項</t>
    <phoneticPr fontId="6"/>
  </si>
  <si>
    <t>　施設における介護事故の防止に関する基本的考え方</t>
    <phoneticPr fontId="6"/>
  </si>
  <si>
    <t>　介護事故の防止のための職員研修に関する基本方針</t>
    <phoneticPr fontId="6"/>
  </si>
  <si>
    <t>　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介護に係る安全の確保を目的とした改善のための方策に関する基本方針</t>
    <phoneticPr fontId="6"/>
  </si>
  <si>
    <t>　介護事故等発生時の対応に関する基本方針</t>
    <phoneticPr fontId="6"/>
  </si>
  <si>
    <t>　その他介護事故等の発生の防止の推進のために必要な基本方針</t>
    <phoneticPr fontId="6"/>
  </si>
  <si>
    <t>　事故が発生した場合又はそれに至る危険性がある事態が生じた場合に、当該事実が報告され、その分析を通じた改善策が従業者に周知徹底する体制が整備されていますか。</t>
    <phoneticPr fontId="6"/>
  </si>
  <si>
    <t xml:space="preserve">　事故が発生した場合等の報告、改善策、従業者への周知徹底は、介護事故等について、施設全体で情報共有し、今後の再発防止につなげるためのものです。具体的には、次のような手順を想定しています。 </t>
    <phoneticPr fontId="6"/>
  </si>
  <si>
    <t>　介護事故等について報告するための様式を整備すること。</t>
    <phoneticPr fontId="6"/>
  </si>
  <si>
    <t>　介護職員その他の職員は、介護事故等の発生又は発見ごとにその状況、背景等を記載するとともに、①の様式に従い介護事故等について報告すること。</t>
    <phoneticPr fontId="6"/>
  </si>
  <si>
    <t>　防止策を講じた後に、その効果について評価すること。</t>
    <phoneticPr fontId="6"/>
  </si>
  <si>
    <t>　報告された事例及び分析結果を職員に周知徹底すること。</t>
    <rPh sb="1" eb="3">
      <t>ホウコク</t>
    </rPh>
    <phoneticPr fontId="6"/>
  </si>
  <si>
    <t>　事例の分析に当たっては、介護事故等の発生時の状況等を分析し、介護事故等の発生原因、結果等をとりまとめ、防止策を検討すること。</t>
    <rPh sb="1" eb="3">
      <t>ジレイ</t>
    </rPh>
    <phoneticPr fontId="6"/>
  </si>
  <si>
    <t>　事故発生の防止のために、次のような委員会（テレビ電話装置等を活用して行うことができるものとする。）を設置し、定期的及び必要に応じて開催していますか。</t>
    <phoneticPr fontId="6"/>
  </si>
  <si>
    <t>○</t>
  </si>
  <si>
    <t>○</t>
    <phoneticPr fontId="6"/>
  </si>
  <si>
    <t>　委員会は、介護事故発生の防止、再発防止のための対策を検討するものであること。</t>
    <rPh sb="1" eb="3">
      <t>イイン</t>
    </rPh>
    <phoneticPr fontId="6"/>
  </si>
  <si>
    <t>　幅広い職種(例えば、施設長、事務長、介護支援専門員、医師、看護職員、介護職員、生活相談員)によって構成すること。</t>
    <phoneticPr fontId="6"/>
  </si>
  <si>
    <t>　構成メンバーの責務及び役割分担を明確にすることが必要です。</t>
    <phoneticPr fontId="6"/>
  </si>
  <si>
    <t>　当該委員会は原則として運営委員会など他の委員会と独立して設置・運営することが必要ですが、関係する職種、取り扱う事項が相互に関係が深いと認められる他の会議体を設置している場合、これと一体的に設置・運営することも差し支えありません。</t>
    <phoneticPr fontId="6"/>
  </si>
  <si>
    <t>　責任者はケア全般の責任者であることが望ましい。</t>
    <phoneticPr fontId="6"/>
  </si>
  <si>
    <t>　施設外の安全対策の専門家を委員として積極的に活用することが望ましい。</t>
    <phoneticPr fontId="6"/>
  </si>
  <si>
    <t>　事故発生の防止のため、次のような従業者に対する研修を実施していますか。</t>
    <phoneticPr fontId="6"/>
  </si>
  <si>
    <t>　事故発生防止の基礎的内容等の適切な知識を普及・啓発すること。</t>
    <phoneticPr fontId="6"/>
  </si>
  <si>
    <t>　当該施設における指針に基づき、安全管理の徹底を行うこと。</t>
    <phoneticPr fontId="6"/>
  </si>
  <si>
    <t>　当該施設が指針に基づいた研修プログラムを作成し、定期的な教育(年２回以上)を開催すること。</t>
    <phoneticPr fontId="6"/>
  </si>
  <si>
    <t>　新規採用時には必ず事故発生防止の研修を実施すること。</t>
    <phoneticPr fontId="6"/>
  </si>
  <si>
    <t>　研修の実施内容について記録を作成すること。</t>
    <phoneticPr fontId="6"/>
  </si>
  <si>
    <t xml:space="preserve">　(1)～(3)に掲げる措置を適切に実施するための担当者を置いていますか。   </t>
    <phoneticPr fontId="6"/>
  </si>
  <si>
    <t>事故発生の防止措置を適切に実施するための担当者</t>
    <rPh sb="7" eb="8">
      <t>チ</t>
    </rPh>
    <phoneticPr fontId="6"/>
  </si>
  <si>
    <t>虐待防止措置を適切に実施するための専任の担当者</t>
    <rPh sb="0" eb="4">
      <t>ギャクタイボウシ</t>
    </rPh>
    <rPh sb="4" eb="6">
      <t>ソチ</t>
    </rPh>
    <rPh sb="17" eb="19">
      <t>センニン</t>
    </rPh>
    <phoneticPr fontId="6"/>
  </si>
  <si>
    <t>身体的拘束等適正化対応策を担当する専任の担当者</t>
    <rPh sb="0" eb="2">
      <t>シンタイ</t>
    </rPh>
    <rPh sb="2" eb="3">
      <t>テキ</t>
    </rPh>
    <rPh sb="3" eb="5">
      <t>コウソク</t>
    </rPh>
    <rPh sb="5" eb="6">
      <t>ナド</t>
    </rPh>
    <rPh sb="6" eb="8">
      <t>テキセイ</t>
    </rPh>
    <rPh sb="8" eb="9">
      <t>カ</t>
    </rPh>
    <rPh sb="9" eb="11">
      <t>タイオウ</t>
    </rPh>
    <rPh sb="11" eb="12">
      <t>サク</t>
    </rPh>
    <rPh sb="13" eb="15">
      <t>タントウ</t>
    </rPh>
    <rPh sb="17" eb="19">
      <t>センニン</t>
    </rPh>
    <rPh sb="20" eb="23">
      <t>タントウシャ</t>
    </rPh>
    <phoneticPr fontId="6"/>
  </si>
  <si>
    <t xml:space="preserve"> 感染症及び食中毒の予防及びまん延の防止のための対策を検討する委員会の概要等　</t>
    <phoneticPr fontId="6"/>
  </si>
  <si>
    <t>感染症対策等を適切に実施するための担当者</t>
    <rPh sb="0" eb="5">
      <t>カンセンショウタイサク</t>
    </rPh>
    <rPh sb="5" eb="6">
      <t>トウ</t>
    </rPh>
    <phoneticPr fontId="6"/>
  </si>
  <si>
    <t xml:space="preserve"> 事故発生の防止のための委員会の概要等　</t>
    <rPh sb="12" eb="15">
      <t>イインカイ</t>
    </rPh>
    <phoneticPr fontId="6"/>
  </si>
  <si>
    <t>　入所者に対する指定介施設サービスの提供により事故が発生した場合は、速やかに市町村、入所者の家族等に連絡を行うとともに、必要な措置を講じていますか。</t>
    <phoneticPr fontId="6"/>
  </si>
  <si>
    <t>　また、骨折以上の重大な事故や、特異な事故等が発生した場合は、県福祉事務所にも速やかに報告していますか。</t>
    <phoneticPr fontId="6"/>
  </si>
  <si>
    <t>老人福祉施設等
危機管理マニュアル
（埼玉県）</t>
    <phoneticPr fontId="6"/>
  </si>
  <si>
    <t>　介護事故等の状況及び事故に際して採った処置について記録していますか。</t>
    <phoneticPr fontId="6"/>
  </si>
  <si>
    <t>　入所者に対する指定施設サービスの提供により賠償すべき事故が発生した場合は、損害賠償を速やかに行っていますか。</t>
    <phoneticPr fontId="6"/>
  </si>
  <si>
    <t>　(8)の事態に備えて、損害賠償保険に加入しておくか、若しくは賠償資力を有する等の措置を講じていますか。</t>
    <phoneticPr fontId="6"/>
  </si>
  <si>
    <t>　事故防止対策については、以下の文書を参考にしてください。</t>
    <phoneticPr fontId="6"/>
  </si>
  <si>
    <t>　平成14年3月
　「福祉サービスにおける危機管理（リスクマネジメント）に関する取組指針
　　～利用者の笑顔と満足を求めて～」（厚生労働省）</t>
    <phoneticPr fontId="6"/>
  </si>
  <si>
    <t>　平成19年3月
「特別養護老人ホームにおける介護事故予防ガイドライン」（厚生労働省）</t>
    <phoneticPr fontId="6"/>
  </si>
  <si>
    <t>https://www.city.hirakata.osaka.jp/cmsfiles/contents/0000028/28666/gaidline.pdf</t>
    <phoneticPr fontId="6"/>
  </si>
  <si>
    <t>https://www.pref.saitama.lg.jp/documents/19837/kikikanrimanual021102.pdf</t>
    <phoneticPr fontId="6"/>
  </si>
  <si>
    <t>　従業者、設備及び会計に関する諸記録を整備していますか。</t>
    <phoneticPr fontId="6"/>
  </si>
  <si>
    <t>　入所者に対する指定施設サービスの提供に関する次の諸記録を整備し、その完結の日から２年間保存していますか。</t>
    <phoneticPr fontId="6"/>
  </si>
  <si>
    <t>　施設サービス計画書</t>
    <phoneticPr fontId="6"/>
  </si>
  <si>
    <t>　「28 入所者に関する市町村への通知」の項目における、市町村への通知に係る記録</t>
    <phoneticPr fontId="6"/>
  </si>
  <si>
    <t>　「43 苦情処理(2)」の項目における、苦情の内容の記録</t>
    <phoneticPr fontId="6"/>
  </si>
  <si>
    <t>　「8 サービス提供の記録」の項目における、提供した具体的なサービスの内容等の記
　録</t>
    <phoneticPr fontId="6"/>
  </si>
  <si>
    <t>　「13 身体的拘束の禁止等」の項目における、身体的拘束等の態様及び時間、その際の
　入所者の心身の状況並びに緊急やむを得ない理由の記録</t>
    <phoneticPr fontId="6"/>
  </si>
  <si>
    <t>　「45 事故発生時の対応(7)」の項目における、事故の状況及び事故に際して採った処
　置についての記録</t>
    <phoneticPr fontId="6"/>
  </si>
  <si>
    <t>　指定情報公表センターへ年１回、基本情報と運営情報を報告していますか。</t>
    <phoneticPr fontId="6"/>
  </si>
  <si>
    <t>　１年間の介護報酬実績が１００万円を超える事業所が対象。</t>
    <phoneticPr fontId="6"/>
  </si>
  <si>
    <t>　平成24年度からは、新規事業所、既存事業所とも、「基本情報」、
「調査情報」を報告。</t>
    <phoneticPr fontId="6"/>
  </si>
  <si>
    <t>　業務管理体制を適切に整備し、関係行政機関に届け出ていますか。</t>
    <phoneticPr fontId="6"/>
  </si>
  <si>
    <t>【事業者が整備等する業務管理体制の内容】</t>
    <phoneticPr fontId="6"/>
  </si>
  <si>
    <t>事業所数</t>
  </si>
  <si>
    <t>①法令遵守責任者</t>
  </si>
  <si>
    <t>②法令遵守規程</t>
  </si>
  <si>
    <t>届出書の記載すべき事項</t>
  </si>
  <si>
    <t>③業務執行監査の定期的実施</t>
    <phoneticPr fontId="6"/>
  </si>
  <si>
    <t>整 備 届 出 事 項</t>
    <phoneticPr fontId="6"/>
  </si>
  <si>
    <t xml:space="preserve"> 名称又は氏名</t>
    <phoneticPr fontId="6"/>
  </si>
  <si>
    <t xml:space="preserve"> 主たる事務所の所在地</t>
    <phoneticPr fontId="6"/>
  </si>
  <si>
    <t xml:space="preserve"> 代表者氏名等</t>
    <phoneticPr fontId="6"/>
  </si>
  <si>
    <t xml:space="preserve"> 法令遵守責任者氏名</t>
    <phoneticPr fontId="6"/>
  </si>
  <si>
    <t xml:space="preserve"> 上記に加えて</t>
    <phoneticPr fontId="6"/>
  </si>
  <si>
    <t xml:space="preserve"> 「法令遵守規程の概要」</t>
    <phoneticPr fontId="6"/>
  </si>
  <si>
    <t xml:space="preserve"> 「業務執行監査の方法の概要」</t>
    <phoneticPr fontId="6"/>
  </si>
  <si>
    <t xml:space="preserve"> 20未満</t>
    <phoneticPr fontId="6"/>
  </si>
  <si>
    <t xml:space="preserve"> 20以上100未満</t>
    <phoneticPr fontId="6"/>
  </si>
  <si>
    <t xml:space="preserve"> 100以上</t>
    <phoneticPr fontId="6"/>
  </si>
  <si>
    <t>　業務管理体制（法令等遵守）についての考え（方針）を定め、職員に周知していますか。</t>
    <phoneticPr fontId="6"/>
  </si>
  <si>
    <t>　業務管理体制（法令等遵守）について、具体的な取組を行っていますか。</t>
    <phoneticPr fontId="6"/>
  </si>
  <si>
    <t>　介護報酬の請求等のチェックを実施している。</t>
    <phoneticPr fontId="6"/>
  </si>
  <si>
    <t>　法令違反行為の疑いのある内部通報、事故があった場合、速やかに調査を行い、必要な措置を取っている。</t>
    <phoneticPr fontId="6"/>
  </si>
  <si>
    <t>　利用者からの相談・苦情等に法令等違反行為に関する情報が含まれているものについて、内容を調査し、関係する部門と情報共有を図っている。</t>
    <phoneticPr fontId="6"/>
  </si>
  <si>
    <t>　業務管理体制についての研修を実施している。</t>
    <phoneticPr fontId="6"/>
  </si>
  <si>
    <t>　法令遵守規程を整備している。</t>
    <phoneticPr fontId="6"/>
  </si>
  <si>
    <t>　　具体的な取組を行っている場合、次のアからオの欄は○を選択し、
　　カについては具体的な取組内容を枠内に記入（入力）してください。</t>
    <rPh sb="24" eb="25">
      <t>ラン</t>
    </rPh>
    <rPh sb="28" eb="30">
      <t>センタク</t>
    </rPh>
    <rPh sb="41" eb="44">
      <t>グタイテキ</t>
    </rPh>
    <rPh sb="45" eb="47">
      <t>トリクミ</t>
    </rPh>
    <rPh sb="50" eb="52">
      <t>ワクナイ</t>
    </rPh>
    <rPh sb="56" eb="58">
      <t>ニュウリョク</t>
    </rPh>
    <phoneticPr fontId="6"/>
  </si>
  <si>
    <r>
      <t>　その他　</t>
    </r>
    <r>
      <rPr>
        <sz val="12"/>
        <color theme="1"/>
        <rFont val="游ゴシック Medium"/>
        <family val="3"/>
        <charset val="128"/>
      </rPr>
      <t>（具体的な取組内容を記入してください。）</t>
    </r>
    <rPh sb="15" eb="17">
      <t>キニュウ</t>
    </rPh>
    <phoneticPr fontId="6"/>
  </si>
  <si>
    <t>　業務管理体制(法令等遵守)の取組について、評価・改善活動を行っていますか。</t>
    <phoneticPr fontId="6"/>
  </si>
  <si>
    <t>　法令遵守責任者の職・氏名</t>
    <phoneticPr fontId="6"/>
  </si>
  <si>
    <t>※ 氏名を入力してください。</t>
    <phoneticPr fontId="6"/>
  </si>
  <si>
    <t>※職名を入力してください。</t>
    <rPh sb="1" eb="3">
      <t>ショクメイ</t>
    </rPh>
    <rPh sb="4" eb="6">
      <t>ニュウリョク</t>
    </rPh>
    <phoneticPr fontId="6"/>
  </si>
  <si>
    <t>※ 年月日を選択してください。</t>
    <rPh sb="2" eb="5">
      <t>ネンガッピ</t>
    </rPh>
    <rPh sb="6" eb="8">
      <t>センタク</t>
    </rPh>
    <phoneticPr fontId="6"/>
  </si>
  <si>
    <t>※ どちらかを選択</t>
    <rPh sb="7" eb="9">
      <t>センタク</t>
    </rPh>
    <phoneticPr fontId="6"/>
  </si>
  <si>
    <t>氏　　名</t>
    <rPh sb="0" eb="1">
      <t>シ</t>
    </rPh>
    <rPh sb="3" eb="4">
      <t>ナ</t>
    </rPh>
    <phoneticPr fontId="6"/>
  </si>
  <si>
    <t>職</t>
    <rPh sb="0" eb="1">
      <t>ショク</t>
    </rPh>
    <phoneticPr fontId="6"/>
  </si>
  <si>
    <t>届　　出　　日</t>
    <rPh sb="0" eb="1">
      <t>トド</t>
    </rPh>
    <rPh sb="3" eb="4">
      <t>デ</t>
    </rPh>
    <rPh sb="6" eb="7">
      <t>ニチ</t>
    </rPh>
    <phoneticPr fontId="6"/>
  </si>
  <si>
    <t>　法令遵守責任者として、現在取り組んでいる重点的な事項を記載してください。</t>
    <phoneticPr fontId="6"/>
  </si>
  <si>
    <t>　指定施設の開設者は、開設者の住所その他介護保険法施行規則第135条に定める事項に変更があったときは、10日以内にその旨を知事（県高齢者福祉課又は県福祉事務所）に届け出ていますか。</t>
    <phoneticPr fontId="6"/>
  </si>
  <si>
    <t>【介護保険法施行規則第135条に定める事項】</t>
    <phoneticPr fontId="6"/>
  </si>
  <si>
    <t>コ</t>
    <phoneticPr fontId="6"/>
  </si>
  <si>
    <t>　施設の名称又及び開設の場所</t>
    <phoneticPr fontId="6"/>
  </si>
  <si>
    <t>　開設者の名称及び主たる事務所の所在地並びに代表者の氏名、住所及び職名</t>
    <phoneticPr fontId="6"/>
  </si>
  <si>
    <t>　開設者の登記事項証明書又は条例等（当該指定に係る事業に関するものに限る。）</t>
    <phoneticPr fontId="6"/>
  </si>
  <si>
    <t>　併設する施設がある場合にあっては、当該併設する施設の概要</t>
    <phoneticPr fontId="6"/>
  </si>
  <si>
    <t>　建物の構造概要及び平面図（各室の用途を明示するものとする。）並びに設備の概要</t>
    <phoneticPr fontId="6"/>
  </si>
  <si>
    <t>　施設の管理者の氏名及び住所</t>
    <phoneticPr fontId="6"/>
  </si>
  <si>
    <t>　運営規程</t>
    <phoneticPr fontId="6"/>
  </si>
  <si>
    <t>　施設介護サービス費の請求に関する事項</t>
    <phoneticPr fontId="6"/>
  </si>
  <si>
    <t>　介護支援専門員の氏名及びその登録番号</t>
    <phoneticPr fontId="6"/>
  </si>
  <si>
    <t>　上記のうち、「イ」「カ」及び「コ」の役員又はその長の変更に伴う届出にあたっては、法第86条第2項各号に該当しないことを誓約する書面（誓約書）を添付するものとする。</t>
    <phoneticPr fontId="6"/>
  </si>
  <si>
    <t>　協力病院の名称及び診療科名並びに当該協力病院との契約の内容
（協力歯科医療機関があるときは、その名称及び当該協力歯科医療機関との契約の内容を含む。）</t>
    <phoneticPr fontId="6"/>
  </si>
  <si>
    <t>【届出の提出先機関】</t>
    <phoneticPr fontId="6"/>
  </si>
  <si>
    <t>　県高齢者福祉課</t>
    <phoneticPr fontId="6"/>
  </si>
  <si>
    <t>　県福祉事務所</t>
    <phoneticPr fontId="6"/>
  </si>
  <si>
    <t>　政 令 市 等</t>
    <phoneticPr fontId="6"/>
  </si>
  <si>
    <t>　蕨市、戸田市</t>
    <phoneticPr fontId="6"/>
  </si>
  <si>
    <t>　上記及び政令市等以外の市町村</t>
    <phoneticPr fontId="6"/>
  </si>
  <si>
    <t>　さいたま市､川越市､和光市､越谷市､川口市</t>
    <phoneticPr fontId="6"/>
  </si>
  <si>
    <t>届 出 の 提 出 先</t>
    <phoneticPr fontId="6"/>
  </si>
  <si>
    <t>施 設 の 所 在地</t>
    <phoneticPr fontId="6"/>
  </si>
  <si>
    <t xml:space="preserve">　６年ごとの指定更新に当たっては、当初又は直近の指定変更の届出の内容どおり、人員基準、施設基準に抵触していないことを確認していますか。 </t>
    <phoneticPr fontId="6"/>
  </si>
  <si>
    <t>法第86条の2</t>
    <phoneticPr fontId="6"/>
  </si>
  <si>
    <t>●次回指定更新時期</t>
    <phoneticPr fontId="6"/>
  </si>
  <si>
    <t>（注）</t>
    <rPh sb="0" eb="2">
      <t>'(チュウ</t>
    </rPh>
    <phoneticPr fontId="6"/>
  </si>
  <si>
    <t>　施設基準上、必要な部屋等が指定時に図面上明確に位置づけられていたにも関わらず、別用途にされている事例が見受けられます。この場合、原則として指定更新が認められませんので、用途を変更等する際は、必ず県福祉事務所等へ相談の上、必要な手続きを行って下さい。</t>
    <phoneticPr fontId="6"/>
  </si>
  <si>
    <t>　基準上の設備等は届出の図面と現状が一致していますか。</t>
    <phoneticPr fontId="6"/>
  </si>
  <si>
    <t>①　次に掲げるとき、その他指定施設が自己の利益を図るために基準に違反したと
　き。
　ア．指定施設サービスの提供に際して入所者が負担すべき額の支払を適正に受け
　　なかったとき。
　イ．居宅介護支援事業者又はその従業者に対し、要介護者に対して自らの施設を
　　紹介することの対償として、金品その他の財産上の利益を供与したとき。
　ウ．居宅介護支援事業者又はその従業者から、自らの施設からの退所者を紹介す
　　ることの対償として金品その他の財産上の利益を収受したとき。
②　入所者の生命又は身体の安全に危害を及ぼすおそれがあるとき。
③　その他①及び②に準ずる重大かつ明白な基準省令違反があったとき。</t>
    <phoneticPr fontId="6"/>
  </si>
  <si>
    <t>※　従業者の員数に係る基準は、県条例により、平11厚令39第2条に規定する基準の例
　によることとされています。</t>
    <phoneticPr fontId="6"/>
  </si>
  <si>
    <t>（注）</t>
    <phoneticPr fontId="6"/>
  </si>
  <si>
    <t xml:space="preserve">　当該加算算定の場合は、勤務表には、機能訓練指導員としてのみ位置づけられ、
看護職員としては勤務表に記載できません。
　このような取扱いを踏まえた上で勤務表は適切に作成されていますか。  </t>
    <phoneticPr fontId="6"/>
  </si>
  <si>
    <t>（解除への具体的な取組内容を入力してください。）</t>
    <rPh sb="1" eb="3">
      <t>カイジョ</t>
    </rPh>
    <rPh sb="5" eb="8">
      <t>グタイテキ</t>
    </rPh>
    <rPh sb="9" eb="10">
      <t>ト</t>
    </rPh>
    <rPh sb="10" eb="11">
      <t>ク</t>
    </rPh>
    <rPh sb="11" eb="13">
      <t>ナイヨウ</t>
    </rPh>
    <rPh sb="14" eb="16">
      <t>ニュウリョク</t>
    </rPh>
    <phoneticPr fontId="6"/>
  </si>
  <si>
    <t>（有・無のいずれかを選択してください。）</t>
    <rPh sb="1" eb="2">
      <t>ア</t>
    </rPh>
    <rPh sb="3" eb="4">
      <t>ナシ</t>
    </rPh>
    <rPh sb="10" eb="12">
      <t>センタク</t>
    </rPh>
    <phoneticPr fontId="6"/>
  </si>
  <si>
    <t>短期入所を
併設する特
養における
生活相談員
介護職員、
看護職員の
員数の留意
点</t>
    <phoneticPr fontId="6"/>
  </si>
  <si>
    <t>３ 介護職
　 員又は
　 看護職
　 員</t>
    <phoneticPr fontId="6"/>
  </si>
  <si>
    <t>P15</t>
    <phoneticPr fontId="44"/>
  </si>
  <si>
    <t>〇</t>
    <phoneticPr fontId="44"/>
  </si>
  <si>
    <t>第2 人員に関する基準</t>
    <rPh sb="0" eb="1">
      <t>ダイ</t>
    </rPh>
    <rPh sb="3" eb="5">
      <t>ジンイン</t>
    </rPh>
    <rPh sb="6" eb="7">
      <t>カン</t>
    </rPh>
    <rPh sb="9" eb="11">
      <t>キジュン</t>
    </rPh>
    <phoneticPr fontId="44"/>
  </si>
  <si>
    <t>従業者の員数</t>
    <rPh sb="0" eb="3">
      <t>ジュウギョウシャ</t>
    </rPh>
    <rPh sb="4" eb="6">
      <t>インズウ</t>
    </rPh>
    <phoneticPr fontId="44"/>
  </si>
  <si>
    <t>（第2条）</t>
  </si>
  <si>
    <t>・入所（入居）者に対し、従業者の員数は適切であるか</t>
  </si>
  <si>
    <t>・勤務実績表／タイムカード</t>
  </si>
  <si>
    <t>・必要な専門職が揃っているか</t>
  </si>
  <si>
    <t>いる</t>
    <phoneticPr fontId="44"/>
  </si>
  <si>
    <t>・勤務体制一覧表</t>
  </si>
  <si>
    <t>・専門職は必要な資格を有しているか</t>
  </si>
  <si>
    <t>・従業者の資格証</t>
  </si>
  <si>
    <t>配置状況の確認</t>
    <rPh sb="0" eb="2">
      <t>ハイチ</t>
    </rPh>
    <rPh sb="2" eb="4">
      <t>ジョウキョウ</t>
    </rPh>
    <rPh sb="5" eb="7">
      <t>カクニン</t>
    </rPh>
    <phoneticPr fontId="44"/>
  </si>
  <si>
    <t>医師</t>
    <rPh sb="0" eb="2">
      <t>イシ</t>
    </rPh>
    <phoneticPr fontId="44"/>
  </si>
  <si>
    <t>配置人員一覧の確認</t>
    <rPh sb="0" eb="6">
      <t>ハイチジンインイチラン</t>
    </rPh>
    <rPh sb="7" eb="9">
      <t>カクニン</t>
    </rPh>
    <phoneticPr fontId="44"/>
  </si>
  <si>
    <t>看護職員</t>
    <rPh sb="0" eb="4">
      <t>カンゴショクイン</t>
    </rPh>
    <phoneticPr fontId="44"/>
  </si>
  <si>
    <t>介護職員</t>
    <rPh sb="0" eb="4">
      <t>カイゴショクイン</t>
    </rPh>
    <phoneticPr fontId="44"/>
  </si>
  <si>
    <t>人</t>
    <rPh sb="0" eb="1">
      <t>ニン</t>
    </rPh>
    <phoneticPr fontId="44"/>
  </si>
  <si>
    <t>無</t>
    <rPh sb="0" eb="1">
      <t>ナ</t>
    </rPh>
    <phoneticPr fontId="44"/>
  </si>
  <si>
    <t>生活相談員</t>
    <rPh sb="0" eb="5">
      <t>セイカツソウダンイン</t>
    </rPh>
    <phoneticPr fontId="44"/>
  </si>
  <si>
    <t>介護支援専門員</t>
    <rPh sb="0" eb="7">
      <t>カイゴシエンセンモンイン</t>
    </rPh>
    <phoneticPr fontId="44"/>
  </si>
  <si>
    <t>機能訓練指導員</t>
    <rPh sb="0" eb="7">
      <t>キノウクンレンシドウイン</t>
    </rPh>
    <phoneticPr fontId="44"/>
  </si>
  <si>
    <t>看護職員の場合　個別機能訓練加算対象か</t>
    <rPh sb="0" eb="4">
      <t>カンゴショクイン</t>
    </rPh>
    <rPh sb="5" eb="7">
      <t>バアイ</t>
    </rPh>
    <rPh sb="8" eb="10">
      <t>コベツ</t>
    </rPh>
    <rPh sb="10" eb="14">
      <t>キノウクンレン</t>
    </rPh>
    <rPh sb="14" eb="18">
      <t>カサンタイショウ</t>
    </rPh>
    <phoneticPr fontId="44"/>
  </si>
  <si>
    <t>勤務体制の確保等</t>
  </si>
  <si>
    <t>（第24条、第47条）</t>
  </si>
  <si>
    <t>・サービス提供は施設の従業者によって行われているか</t>
  </si>
  <si>
    <t>・雇用の形態（常勤・非常勤）がわかる文書</t>
  </si>
  <si>
    <t>(5)</t>
    <phoneticPr fontId="44"/>
  </si>
  <si>
    <t>・入所（入居）者の処遇に直接影響する業務を委託していないか</t>
  </si>
  <si>
    <t>・研修計画、実施記録</t>
  </si>
  <si>
    <t>(6)</t>
    <phoneticPr fontId="44"/>
  </si>
  <si>
    <t>・資質向上のために研修の機会を確保しているか</t>
  </si>
  <si>
    <t>・方針、相談記録</t>
  </si>
  <si>
    <t>・認知症介護に係る基礎的な研修を受講させるため必要な措置を講じているか</t>
  </si>
  <si>
    <t>従業者(看護師、准看護師、介護福祉士、介護支援専門員者等を除く。)</t>
    <phoneticPr fontId="44"/>
  </si>
  <si>
    <t>・性的言動、優越的な関係を背景とした言動による就業環境が害されることの防止に向けた方針の明確化等の措置を講じているか</t>
  </si>
  <si>
    <t>ハラスメント防止の方針の明確化、周知・啓発</t>
    <rPh sb="6" eb="8">
      <t>ボウシ</t>
    </rPh>
    <rPh sb="9" eb="11">
      <t>ホウシン</t>
    </rPh>
    <rPh sb="12" eb="15">
      <t>メイカクカ</t>
    </rPh>
    <rPh sb="16" eb="18">
      <t>シュウチ</t>
    </rPh>
    <rPh sb="19" eb="21">
      <t>ケイハツ</t>
    </rPh>
    <phoneticPr fontId="44"/>
  </si>
  <si>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44"/>
  </si>
  <si>
    <t>職場におけるハラスメントへの事後の迅速かつ適切な対応</t>
    <rPh sb="0" eb="2">
      <t>ショクバ</t>
    </rPh>
    <rPh sb="14" eb="16">
      <t>ジゴ</t>
    </rPh>
    <rPh sb="17" eb="19">
      <t>ジンソク</t>
    </rPh>
    <rPh sb="21" eb="23">
      <t>テキセツ</t>
    </rPh>
    <rPh sb="24" eb="26">
      <t>タイオウ</t>
    </rPh>
    <phoneticPr fontId="44"/>
  </si>
  <si>
    <t>併せて講ずべき措置（プライバシー保護、不利益取扱いの禁止等）</t>
    <rPh sb="0" eb="1">
      <t>アワ</t>
    </rPh>
    <rPh sb="3" eb="4">
      <t>コウ</t>
    </rPh>
    <rPh sb="7" eb="9">
      <t>ソチ</t>
    </rPh>
    <rPh sb="16" eb="18">
      <t>ホゴ</t>
    </rPh>
    <rPh sb="19" eb="22">
      <t>フリエキ</t>
    </rPh>
    <rPh sb="22" eb="24">
      <t>トリアツカ</t>
    </rPh>
    <rPh sb="26" eb="28">
      <t>キンシ</t>
    </rPh>
    <rPh sb="28" eb="29">
      <t>トウ</t>
    </rPh>
    <phoneticPr fontId="44"/>
  </si>
  <si>
    <t>８－２</t>
    <phoneticPr fontId="44"/>
  </si>
  <si>
    <t>業務継続計画の策定等</t>
    <phoneticPr fontId="44"/>
  </si>
  <si>
    <t>（第24条の２）</t>
  </si>
  <si>
    <t>・感染症、非常災害発生時のサービスの継続実施及び早期の業務再開の計画（業務継続計画）の策定及び必要な措置を講じているか。</t>
  </si>
  <si>
    <t>・業務継続計画</t>
  </si>
  <si>
    <t>・従業者に対する計画の周知、研修及び訓練を実施しているか</t>
  </si>
  <si>
    <t>・研修及び訓練計画、実施記録</t>
  </si>
  <si>
    <t>・計画の見直しを行っているか</t>
  </si>
  <si>
    <t>①感染症に関する業務継続計画の作成</t>
    <rPh sb="1" eb="4">
      <t>カンセンショウ</t>
    </rPh>
    <rPh sb="5" eb="6">
      <t>カン</t>
    </rPh>
    <rPh sb="8" eb="10">
      <t>ギョウム</t>
    </rPh>
    <rPh sb="10" eb="12">
      <t>ケイゾク</t>
    </rPh>
    <rPh sb="12" eb="14">
      <t>ケイカク</t>
    </rPh>
    <rPh sb="15" eb="17">
      <t>サクセイ</t>
    </rPh>
    <phoneticPr fontId="44"/>
  </si>
  <si>
    <t>②災害対応に関する業務継続計画の作成</t>
    <rPh sb="1" eb="3">
      <t>サイガイ</t>
    </rPh>
    <rPh sb="3" eb="5">
      <t>タイオウ</t>
    </rPh>
    <rPh sb="6" eb="7">
      <t>カン</t>
    </rPh>
    <rPh sb="9" eb="15">
      <t>ギョウムケイゾクケイカク</t>
    </rPh>
    <rPh sb="16" eb="18">
      <t>サクセイ</t>
    </rPh>
    <phoneticPr fontId="44"/>
  </si>
  <si>
    <t>③研修及び訓練の実施（年2回以上）</t>
    <rPh sb="1" eb="3">
      <t>ケンシュウ</t>
    </rPh>
    <rPh sb="3" eb="4">
      <t>オヨ</t>
    </rPh>
    <rPh sb="5" eb="7">
      <t>クンレン</t>
    </rPh>
    <rPh sb="8" eb="10">
      <t>ジッシ</t>
    </rPh>
    <rPh sb="11" eb="12">
      <t>ネン</t>
    </rPh>
    <rPh sb="13" eb="16">
      <t>カイイジョウ</t>
    </rPh>
    <phoneticPr fontId="44"/>
  </si>
  <si>
    <t>①</t>
    <phoneticPr fontId="44"/>
  </si>
  <si>
    <t>②</t>
    <phoneticPr fontId="44"/>
  </si>
  <si>
    <t>夜間職員の基準</t>
    <rPh sb="0" eb="2">
      <t>ヤカン</t>
    </rPh>
    <rPh sb="2" eb="4">
      <t>ショクイン</t>
    </rPh>
    <rPh sb="5" eb="7">
      <t>キジュン</t>
    </rPh>
    <phoneticPr fontId="44"/>
  </si>
  <si>
    <t>宿直管理者</t>
    <rPh sb="0" eb="2">
      <t>シュクチョク</t>
    </rPh>
    <rPh sb="2" eb="5">
      <t>カンリシャ</t>
    </rPh>
    <phoneticPr fontId="44"/>
  </si>
  <si>
    <t>労基署への届出の確認</t>
    <rPh sb="0" eb="3">
      <t>ロウキショ</t>
    </rPh>
    <rPh sb="5" eb="6">
      <t>トド</t>
    </rPh>
    <rPh sb="6" eb="7">
      <t>デ</t>
    </rPh>
    <rPh sb="8" eb="10">
      <t>カクニン</t>
    </rPh>
    <phoneticPr fontId="44"/>
  </si>
  <si>
    <t>断続的な宿直又は日直勤務許可申請書</t>
    <rPh sb="0" eb="2">
      <t>ダンゾク</t>
    </rPh>
    <rPh sb="2" eb="3">
      <t>テキ</t>
    </rPh>
    <rPh sb="4" eb="6">
      <t>シュクチョク</t>
    </rPh>
    <rPh sb="6" eb="7">
      <t>マタ</t>
    </rPh>
    <rPh sb="8" eb="10">
      <t>ニッチョク</t>
    </rPh>
    <rPh sb="10" eb="12">
      <t>キンム</t>
    </rPh>
    <rPh sb="12" eb="14">
      <t>キョカ</t>
    </rPh>
    <rPh sb="14" eb="17">
      <t>シンセイショ</t>
    </rPh>
    <phoneticPr fontId="44"/>
  </si>
  <si>
    <t>確認</t>
    <rPh sb="0" eb="2">
      <t>カクニン</t>
    </rPh>
    <phoneticPr fontId="44"/>
  </si>
  <si>
    <t>宿直勤務については週1回、日直勤務については月1回が限度。</t>
    <phoneticPr fontId="44"/>
  </si>
  <si>
    <t xml:space="preserve">最低賃金（最低賃金法第４条第１項及び第２項） </t>
    <phoneticPr fontId="44"/>
  </si>
  <si>
    <t>最低賃金法の断続的労働に従事する者としての最低賃金の減額の特例許可を受けている。</t>
    <phoneticPr fontId="44"/>
  </si>
  <si>
    <t>宿日直手当</t>
  </si>
  <si>
    <t>宿直・日直の手当は、宿直・日直勤務を行う職員の１日あたりの平均賃金の３分の１以上。</t>
    <phoneticPr fontId="44"/>
  </si>
  <si>
    <t>第３　設備に関する基準</t>
    <rPh sb="0" eb="1">
      <t>ダイ</t>
    </rPh>
    <rPh sb="3" eb="5">
      <t>セツビ</t>
    </rPh>
    <rPh sb="6" eb="7">
      <t>カン</t>
    </rPh>
    <rPh sb="9" eb="11">
      <t>キジュン</t>
    </rPh>
    <phoneticPr fontId="44"/>
  </si>
  <si>
    <t>設備</t>
  </si>
  <si>
    <t>（第3条、第40条）</t>
  </si>
  <si>
    <t>・平面図に合致しているか【目視】</t>
  </si>
  <si>
    <t>・平面図</t>
  </si>
  <si>
    <t>・使用目的に沿って使われているか【目視】</t>
  </si>
  <si>
    <t>第４　運営に関する基準</t>
    <rPh sb="0" eb="1">
      <t>ダイ</t>
    </rPh>
    <rPh sb="3" eb="5">
      <t>ウンエイ</t>
    </rPh>
    <rPh sb="6" eb="7">
      <t>カン</t>
    </rPh>
    <rPh sb="9" eb="11">
      <t>キジュン</t>
    </rPh>
    <phoneticPr fontId="44"/>
  </si>
  <si>
    <t>内容及び手続の説明及び同意</t>
  </si>
  <si>
    <t>（第4条）</t>
  </si>
  <si>
    <t>・入所申込者又はその家族への説明と同意の手続きを取っているか</t>
    <phoneticPr fontId="44"/>
  </si>
  <si>
    <t>・重要事項説明書</t>
  </si>
  <si>
    <t>・重要事項説明書の内容に不備等はないか</t>
  </si>
  <si>
    <t>有</t>
    <rPh sb="0" eb="1">
      <t>アリ</t>
    </rPh>
    <phoneticPr fontId="44"/>
  </si>
  <si>
    <t>（入所申込者又は家族の同意があったことがわかるもの）</t>
    <phoneticPr fontId="44"/>
  </si>
  <si>
    <t>受給資格等の確認</t>
  </si>
  <si>
    <t>（第5条）</t>
  </si>
  <si>
    <t>(1)</t>
    <phoneticPr fontId="44"/>
  </si>
  <si>
    <t>・被保険者資格、要介護認定の有無、要介護認定の有効期限を確認しているか</t>
  </si>
  <si>
    <t>・介護保険番号、有効期限等を確認している記録等</t>
    <phoneticPr fontId="44"/>
  </si>
  <si>
    <t>入退所</t>
    <phoneticPr fontId="44"/>
  </si>
  <si>
    <t>（第7条）</t>
  </si>
  <si>
    <t>・サービスを受ける必要性が高いと認められる入所申込者を優先的に入所させているか</t>
    <phoneticPr fontId="44"/>
  </si>
  <si>
    <t>・アセスメントシート</t>
  </si>
  <si>
    <t>・入所者の心身の状況、生活歴、病歴等の把握に努めているか</t>
    <phoneticPr fontId="44"/>
  </si>
  <si>
    <t>・モニタリングシート</t>
  </si>
  <si>
    <t>・入所者が居宅において日常生活を営むことができるか、</t>
    <phoneticPr fontId="44"/>
  </si>
  <si>
    <t>・施設サービス計画</t>
  </si>
  <si>
    <t>・入所検討委員会会議録</t>
  </si>
  <si>
    <t>入所検討委員会</t>
    <rPh sb="0" eb="7">
      <t>ニュウショケントウイインカイ</t>
    </rPh>
    <phoneticPr fontId="44"/>
  </si>
  <si>
    <t>その他</t>
    <phoneticPr fontId="44"/>
  </si>
  <si>
    <t>サービスの提供の記録</t>
    <rPh sb="5" eb="7">
      <t>テイキョウ</t>
    </rPh>
    <rPh sb="8" eb="10">
      <t>キロク</t>
    </rPh>
    <phoneticPr fontId="44"/>
  </si>
  <si>
    <t>サービス提供の記録</t>
  </si>
  <si>
    <t>（第8条）</t>
  </si>
  <si>
    <t>・施設サービス計画にある目標を達成するための具体的なサービスの内容が記載されているか</t>
  </si>
  <si>
    <t>・サービス提供記録</t>
  </si>
  <si>
    <t>・日々のサービスについて、具体的な内容や入所者の心身の状況等を記録しているか</t>
    <phoneticPr fontId="44"/>
  </si>
  <si>
    <t>・業務日誌</t>
  </si>
  <si>
    <t>被保険者証に入所年月日・施設名・退所年月日等を記入しているか。</t>
    <rPh sb="0" eb="4">
      <t>ヒホケンシャ</t>
    </rPh>
    <rPh sb="4" eb="5">
      <t>ショウ</t>
    </rPh>
    <rPh sb="6" eb="8">
      <t>ニュウショ</t>
    </rPh>
    <rPh sb="8" eb="11">
      <t>ネンガッピ</t>
    </rPh>
    <rPh sb="12" eb="14">
      <t>シセツ</t>
    </rPh>
    <rPh sb="14" eb="15">
      <t>メイ</t>
    </rPh>
    <rPh sb="16" eb="18">
      <t>タイショ</t>
    </rPh>
    <rPh sb="18" eb="21">
      <t>ネンガッピ</t>
    </rPh>
    <rPh sb="21" eb="22">
      <t>トウ</t>
    </rPh>
    <rPh sb="23" eb="25">
      <t>キニュウ</t>
    </rPh>
    <phoneticPr fontId="44"/>
  </si>
  <si>
    <t>利用料等の受領</t>
    <rPh sb="0" eb="3">
      <t>リヨウリョウ</t>
    </rPh>
    <rPh sb="3" eb="4">
      <t>トウ</t>
    </rPh>
    <rPh sb="5" eb="7">
      <t>ジュリョウ</t>
    </rPh>
    <phoneticPr fontId="44"/>
  </si>
  <si>
    <t>利用料等の受領</t>
  </si>
  <si>
    <t>（第9条、第41条）</t>
  </si>
  <si>
    <t>・入所（入居）者からの費用徴収は適切に行われているか</t>
  </si>
  <si>
    <t>・請求書</t>
  </si>
  <si>
    <t>・領収書を発行しているか</t>
  </si>
  <si>
    <t>・領収書</t>
  </si>
  <si>
    <t>・医療費控除の記載は適切か</t>
  </si>
  <si>
    <t>身体拘束の禁止</t>
    <rPh sb="0" eb="4">
      <t>シンタイコウソク</t>
    </rPh>
    <rPh sb="5" eb="7">
      <t>キンシ</t>
    </rPh>
    <phoneticPr fontId="44"/>
  </si>
  <si>
    <t>別紙委員会チェック表による</t>
    <rPh sb="0" eb="5">
      <t>ベッシイインカイ</t>
    </rPh>
    <rPh sb="9" eb="10">
      <t>ヒョウ</t>
    </rPh>
    <phoneticPr fontId="44"/>
  </si>
  <si>
    <t>指定介護福祉施設サービスの取扱方針</t>
  </si>
  <si>
    <t>（第11条、第42条）</t>
  </si>
  <si>
    <t>・生命又は身体を保護するため、緊急やむを得ない場合を除き、</t>
    <phoneticPr fontId="44"/>
  </si>
  <si>
    <t>・身体的拘束等廃止に関する（適正化のための）指針</t>
  </si>
  <si>
    <t>　身体的拘束等（身体拘束その他利用者の行動を制限する行為を含む）を行っていないか</t>
    <phoneticPr fontId="44"/>
  </si>
  <si>
    <t>・身体的拘束等の適正化検討委員会名簿</t>
  </si>
  <si>
    <t>・身体的拘束等の適正化を図っているか</t>
    <phoneticPr fontId="44"/>
  </si>
  <si>
    <t>・身体的拘束の適正化検討委員会議事録</t>
  </si>
  <si>
    <t>　（身体的拘束等を行わない体制づくりを進める策を講じているか）</t>
    <phoneticPr fontId="44"/>
  </si>
  <si>
    <t>・（身体的拘束等がある場合）入所者の記録、家族への確認書</t>
    <phoneticPr fontId="44"/>
  </si>
  <si>
    <t>・やむを得ず身体的拘束等をしている場合、家族等に確認をしているか</t>
  </si>
  <si>
    <t>高齢者虐待の防止</t>
    <rPh sb="0" eb="5">
      <t>コウレイシャギャクタイ</t>
    </rPh>
    <rPh sb="6" eb="8">
      <t>ボウシ</t>
    </rPh>
    <phoneticPr fontId="44"/>
  </si>
  <si>
    <t>虐待の防止</t>
    <phoneticPr fontId="44"/>
  </si>
  <si>
    <t>（第35条の2）</t>
  </si>
  <si>
    <t>・虐待の発生・再発防止のための対策を検討する委員会を定期的に開催し、従業者に</t>
    <phoneticPr fontId="44"/>
  </si>
  <si>
    <t>・委員会の開催記録</t>
  </si>
  <si>
    <t>　周知しているか</t>
    <phoneticPr fontId="44"/>
  </si>
  <si>
    <t>・虐待の発生・再発防止の指針</t>
  </si>
  <si>
    <t>・虐待の発生・再発防止の指針を整備しているか</t>
  </si>
  <si>
    <t>・従業者に対して虐待の発生・再発防止の研修及び訓練を実施しているか</t>
  </si>
  <si>
    <t>・担当者を設置したことが分かる文書</t>
  </si>
  <si>
    <t>・上記の措置を適切に実施するための担当者を設置しているか</t>
  </si>
  <si>
    <t>施設サービス計画の作成</t>
  </si>
  <si>
    <t>（第12条）</t>
  </si>
  <si>
    <t>(3)</t>
    <phoneticPr fontId="44"/>
  </si>
  <si>
    <t>・入所者の心身の状況、希望等を踏まえて施設サービス計画が立てられているか</t>
    <phoneticPr fontId="44"/>
  </si>
  <si>
    <t>・施設サービス計画</t>
    <phoneticPr fontId="44"/>
  </si>
  <si>
    <t>（入所者又は家族の同意があったことがわかるもの）</t>
    <phoneticPr fontId="44"/>
  </si>
  <si>
    <t>(7)</t>
    <phoneticPr fontId="44"/>
  </si>
  <si>
    <t>・サービス担当者会議等により専門的意見を聴取しているか</t>
  </si>
  <si>
    <t>(8)</t>
    <phoneticPr fontId="44"/>
  </si>
  <si>
    <t>・施設サービス計画を本人や家族に説明し、同意を得ているか</t>
  </si>
  <si>
    <t>・目標の達成状況は記録されているか</t>
  </si>
  <si>
    <t>(10)</t>
    <phoneticPr fontId="44"/>
  </si>
  <si>
    <t>・達成状況に基づき、新たな施設サービス計画が立てられているか</t>
  </si>
  <si>
    <t>(11)</t>
    <phoneticPr fontId="44"/>
  </si>
  <si>
    <t>・定期的にモニタリングを行っているか</t>
  </si>
  <si>
    <t>介護</t>
    <rPh sb="0" eb="2">
      <t>カイゴ</t>
    </rPh>
    <phoneticPr fontId="44"/>
  </si>
  <si>
    <t>介護</t>
  </si>
  <si>
    <t>（第13条、第43条）</t>
  </si>
  <si>
    <t>・入浴回数は適切か、褥瘡予防体制は整備されているか</t>
  </si>
  <si>
    <t>・サービス提供記録／業務日誌</t>
  </si>
  <si>
    <t>（２）</t>
    <phoneticPr fontId="44"/>
  </si>
  <si>
    <t>入浴</t>
    <rPh sb="0" eb="2">
      <t>ニュウヨク</t>
    </rPh>
    <phoneticPr fontId="44"/>
  </si>
  <si>
    <t>週２回以上実施</t>
    <rPh sb="0" eb="1">
      <t>シュウ</t>
    </rPh>
    <rPh sb="2" eb="5">
      <t>カイイジョウ</t>
    </rPh>
    <rPh sb="5" eb="7">
      <t>ジッシ</t>
    </rPh>
    <phoneticPr fontId="44"/>
  </si>
  <si>
    <t>1 健康状態のチェック</t>
    <phoneticPr fontId="44"/>
  </si>
  <si>
    <t>2 チェック項目</t>
    <phoneticPr fontId="44"/>
  </si>
  <si>
    <t>血圧</t>
    <phoneticPr fontId="44"/>
  </si>
  <si>
    <t>体温</t>
    <phoneticPr fontId="44"/>
  </si>
  <si>
    <t>脈拍</t>
    <phoneticPr fontId="44"/>
  </si>
  <si>
    <t>褥瘡の有無</t>
    <phoneticPr fontId="44"/>
  </si>
  <si>
    <t>看護職員による判断</t>
  </si>
  <si>
    <t>3 チェックしたこと(内容)の記録</t>
    <phoneticPr fontId="44"/>
  </si>
  <si>
    <t>聞き取り</t>
    <rPh sb="0" eb="1">
      <t>キ</t>
    </rPh>
    <rPh sb="2" eb="3">
      <t>ト</t>
    </rPh>
    <phoneticPr fontId="44"/>
  </si>
  <si>
    <t>4 入浴記録の有無</t>
    <phoneticPr fontId="44"/>
  </si>
  <si>
    <t>5 入浴中止の場合の理由の記録</t>
    <phoneticPr fontId="44"/>
  </si>
  <si>
    <t>6 中止した場合の清拭実施の記録</t>
    <phoneticPr fontId="44"/>
  </si>
  <si>
    <t>入浴体制</t>
    <rPh sb="0" eb="4">
      <t>ニュウヨクタイセイ</t>
    </rPh>
    <phoneticPr fontId="44"/>
  </si>
  <si>
    <t>実施日</t>
    <rPh sb="0" eb="3">
      <t>ジッシビ</t>
    </rPh>
    <phoneticPr fontId="44"/>
  </si>
  <si>
    <t>一般浴</t>
    <rPh sb="0" eb="3">
      <t>イッパンヨク</t>
    </rPh>
    <phoneticPr fontId="44"/>
  </si>
  <si>
    <t>箇所</t>
    <rPh sb="0" eb="2">
      <t>カショ</t>
    </rPh>
    <phoneticPr fontId="44"/>
  </si>
  <si>
    <t>特浴（リフト）</t>
    <rPh sb="0" eb="2">
      <t>トクヨク</t>
    </rPh>
    <phoneticPr fontId="44"/>
  </si>
  <si>
    <t>基</t>
    <rPh sb="0" eb="1">
      <t>キ</t>
    </rPh>
    <phoneticPr fontId="44"/>
  </si>
  <si>
    <t>中間浴（チェアイン）</t>
    <rPh sb="0" eb="3">
      <t>チュウカンヨク</t>
    </rPh>
    <phoneticPr fontId="44"/>
  </si>
  <si>
    <t>人の配置</t>
    <rPh sb="0" eb="1">
      <t>ヒト</t>
    </rPh>
    <rPh sb="2" eb="4">
      <t>ハイチ</t>
    </rPh>
    <phoneticPr fontId="44"/>
  </si>
  <si>
    <t>入所者</t>
    <rPh sb="0" eb="3">
      <t>ニュウショシャ</t>
    </rPh>
    <phoneticPr fontId="44"/>
  </si>
  <si>
    <t>浴室内</t>
    <rPh sb="0" eb="3">
      <t>ヨクシツナイ</t>
    </rPh>
    <phoneticPr fontId="44"/>
  </si>
  <si>
    <t>脱衣室</t>
    <rPh sb="0" eb="3">
      <t>ダツイシツ</t>
    </rPh>
    <phoneticPr fontId="44"/>
  </si>
  <si>
    <t>（４）</t>
    <phoneticPr fontId="44"/>
  </si>
  <si>
    <t>褥瘡予防</t>
  </si>
  <si>
    <t>介護職員等による喀痰吸引等について</t>
    <rPh sb="0" eb="2">
      <t>カイゴ</t>
    </rPh>
    <rPh sb="2" eb="4">
      <t>ショクイン</t>
    </rPh>
    <rPh sb="4" eb="5">
      <t>トウ</t>
    </rPh>
    <rPh sb="8" eb="12">
      <t>カクタンキュウイン</t>
    </rPh>
    <rPh sb="12" eb="13">
      <t>トウ</t>
    </rPh>
    <phoneticPr fontId="44"/>
  </si>
  <si>
    <t>登録特定行為事業者として登録しているか</t>
    <phoneticPr fontId="44"/>
  </si>
  <si>
    <t>認定特定行為業務従事者について</t>
  </si>
  <si>
    <t>食事（給食）</t>
    <rPh sb="0" eb="2">
      <t>ショクジ</t>
    </rPh>
    <rPh sb="3" eb="5">
      <t>キュウショク</t>
    </rPh>
    <phoneticPr fontId="44"/>
  </si>
  <si>
    <t>提供時間</t>
    <rPh sb="0" eb="2">
      <t>テイキョウ</t>
    </rPh>
    <rPh sb="2" eb="4">
      <t>ジカン</t>
    </rPh>
    <phoneticPr fontId="44"/>
  </si>
  <si>
    <t>検食時間</t>
    <rPh sb="0" eb="2">
      <t>ケンショク</t>
    </rPh>
    <rPh sb="2" eb="4">
      <t>ジカン</t>
    </rPh>
    <phoneticPr fontId="44"/>
  </si>
  <si>
    <t>食事</t>
    <rPh sb="0" eb="2">
      <t>ショクジ</t>
    </rPh>
    <phoneticPr fontId="44"/>
  </si>
  <si>
    <t>検食簿の確認</t>
    <rPh sb="0" eb="2">
      <t>ケンショク</t>
    </rPh>
    <rPh sb="2" eb="3">
      <t>ボ</t>
    </rPh>
    <rPh sb="4" eb="6">
      <t>カクニン</t>
    </rPh>
    <phoneticPr fontId="44"/>
  </si>
  <si>
    <t>朝食</t>
    <rPh sb="0" eb="2">
      <t>チョウショク</t>
    </rPh>
    <phoneticPr fontId="44"/>
  </si>
  <si>
    <t>：</t>
    <phoneticPr fontId="44"/>
  </si>
  <si>
    <t>～</t>
    <phoneticPr fontId="44"/>
  </si>
  <si>
    <t>・献立表</t>
    <rPh sb="1" eb="3">
      <t>コンダテ</t>
    </rPh>
    <rPh sb="3" eb="4">
      <t>ヒョウ</t>
    </rPh>
    <phoneticPr fontId="44"/>
  </si>
  <si>
    <t>昼食</t>
    <rPh sb="0" eb="2">
      <t>チュウショク</t>
    </rPh>
    <phoneticPr fontId="44"/>
  </si>
  <si>
    <t>・検食簿</t>
    <rPh sb="1" eb="3">
      <t>ケンショク</t>
    </rPh>
    <rPh sb="3" eb="4">
      <t>ボ</t>
    </rPh>
    <phoneticPr fontId="44"/>
  </si>
  <si>
    <t>夕食</t>
    <rPh sb="0" eb="2">
      <t>ユウショク</t>
    </rPh>
    <phoneticPr fontId="44"/>
  </si>
  <si>
    <t>・給食会議録</t>
    <rPh sb="1" eb="3">
      <t>キュウショク</t>
    </rPh>
    <rPh sb="3" eb="6">
      <t>カイギロク</t>
    </rPh>
    <phoneticPr fontId="44"/>
  </si>
  <si>
    <t>・食材等の検収簿</t>
    <rPh sb="1" eb="3">
      <t>ショクザイ</t>
    </rPh>
    <rPh sb="3" eb="4">
      <t>トウ</t>
    </rPh>
    <rPh sb="5" eb="7">
      <t>ケンシュウ</t>
    </rPh>
    <rPh sb="7" eb="8">
      <t>ボ</t>
    </rPh>
    <phoneticPr fontId="44"/>
  </si>
  <si>
    <t>・調理時の検温記録</t>
    <rPh sb="1" eb="3">
      <t>チョウリ</t>
    </rPh>
    <rPh sb="3" eb="4">
      <t>ジ</t>
    </rPh>
    <rPh sb="5" eb="7">
      <t>ケンオン</t>
    </rPh>
    <rPh sb="7" eb="9">
      <t>キロク</t>
    </rPh>
    <phoneticPr fontId="44"/>
  </si>
  <si>
    <t>給食会議（管理栄養士・栄養士・医師等）が行われているか。</t>
    <rPh sb="0" eb="4">
      <t>キュウショクカイギ</t>
    </rPh>
    <rPh sb="5" eb="10">
      <t>カンリエイヨウシ</t>
    </rPh>
    <rPh sb="11" eb="14">
      <t>エイヨウシ</t>
    </rPh>
    <rPh sb="15" eb="18">
      <t>イシトウ</t>
    </rPh>
    <rPh sb="20" eb="21">
      <t>オコナ</t>
    </rPh>
    <phoneticPr fontId="44"/>
  </si>
  <si>
    <t>・保存食の保管記録</t>
    <rPh sb="1" eb="4">
      <t>ホゾンショク</t>
    </rPh>
    <rPh sb="5" eb="7">
      <t>ホカン</t>
    </rPh>
    <rPh sb="7" eb="9">
      <t>キロク</t>
    </rPh>
    <phoneticPr fontId="44"/>
  </si>
  <si>
    <t>・調理従事者の検便結果</t>
    <rPh sb="1" eb="3">
      <t>チョウリ</t>
    </rPh>
    <rPh sb="3" eb="6">
      <t>ジュウジシャ</t>
    </rPh>
    <rPh sb="7" eb="9">
      <t>ケンベン</t>
    </rPh>
    <rPh sb="9" eb="11">
      <t>ケッカ</t>
    </rPh>
    <phoneticPr fontId="44"/>
  </si>
  <si>
    <t>行事食等について</t>
    <rPh sb="0" eb="2">
      <t>ギョウジ</t>
    </rPh>
    <rPh sb="2" eb="3">
      <t>ショク</t>
    </rPh>
    <rPh sb="3" eb="4">
      <t>トウ</t>
    </rPh>
    <phoneticPr fontId="44"/>
  </si>
  <si>
    <t>社会生活上の便宜の提供等</t>
    <rPh sb="0" eb="2">
      <t>シャカイ</t>
    </rPh>
    <rPh sb="2" eb="4">
      <t>セイカツ</t>
    </rPh>
    <rPh sb="4" eb="5">
      <t>ジョウ</t>
    </rPh>
    <rPh sb="6" eb="8">
      <t>ベンギ</t>
    </rPh>
    <rPh sb="9" eb="11">
      <t>テイキョウ</t>
    </rPh>
    <rPh sb="11" eb="12">
      <t>トウ</t>
    </rPh>
    <phoneticPr fontId="44"/>
  </si>
  <si>
    <t>レクリエーション行事を行っているか。</t>
    <phoneticPr fontId="44"/>
  </si>
  <si>
    <t>具体的な内容は</t>
    <rPh sb="0" eb="2">
      <t>グタイ</t>
    </rPh>
    <rPh sb="2" eb="3">
      <t>テキ</t>
    </rPh>
    <rPh sb="4" eb="6">
      <t>ナイヨウ</t>
    </rPh>
    <phoneticPr fontId="44"/>
  </si>
  <si>
    <t>入居者預り金等の取扱い</t>
    <phoneticPr fontId="44"/>
  </si>
  <si>
    <t>事務処理要領等の有・無</t>
    <rPh sb="6" eb="7">
      <t>トウ</t>
    </rPh>
    <phoneticPr fontId="44"/>
  </si>
  <si>
    <t>金銭管理について施設に依頼している入所者</t>
    <phoneticPr fontId="44"/>
  </si>
  <si>
    <t>人中</t>
    <rPh sb="0" eb="2">
      <t>ニンチュウ</t>
    </rPh>
    <phoneticPr fontId="44"/>
  </si>
  <si>
    <t>保管責任者</t>
    <rPh sb="0" eb="5">
      <t>ホカンセキニンシャ</t>
    </rPh>
    <phoneticPr fontId="44"/>
  </si>
  <si>
    <t>通帳</t>
    <rPh sb="0" eb="2">
      <t>ツウチョウ</t>
    </rPh>
    <phoneticPr fontId="44"/>
  </si>
  <si>
    <t>印鑑</t>
    <rPh sb="0" eb="2">
      <t>インカン</t>
    </rPh>
    <phoneticPr fontId="44"/>
  </si>
  <si>
    <t>個人別出納帳、証拠書類(領収書)の確認</t>
    <rPh sb="17" eb="19">
      <t>カクニン</t>
    </rPh>
    <phoneticPr fontId="44"/>
  </si>
  <si>
    <t xml:space="preserve">預り金の点検実績 </t>
    <phoneticPr fontId="44"/>
  </si>
  <si>
    <t>前年度</t>
    <phoneticPr fontId="44"/>
  </si>
  <si>
    <t>回</t>
    <phoneticPr fontId="44"/>
  </si>
  <si>
    <t>今年度</t>
    <rPh sb="0" eb="3">
      <t>コンネンド</t>
    </rPh>
    <phoneticPr fontId="44"/>
  </si>
  <si>
    <t>預り金の収支状況の家族等への報告実績</t>
    <rPh sb="9" eb="12">
      <t>カゾクトウ</t>
    </rPh>
    <rPh sb="14" eb="16">
      <t>ホウコク</t>
    </rPh>
    <rPh sb="16" eb="18">
      <t>ジッセキ</t>
    </rPh>
    <phoneticPr fontId="44"/>
  </si>
  <si>
    <t>報告方法</t>
    <rPh sb="0" eb="4">
      <t>ホウコクホウホウ</t>
    </rPh>
    <phoneticPr fontId="44"/>
  </si>
  <si>
    <t>機能訓練</t>
    <rPh sb="0" eb="2">
      <t>キノウ</t>
    </rPh>
    <rPh sb="2" eb="4">
      <t>クンレン</t>
    </rPh>
    <phoneticPr fontId="44"/>
  </si>
  <si>
    <t>・日常の機能訓練はどのようなことをしているか。</t>
    <rPh sb="1" eb="3">
      <t>ニチジョウ</t>
    </rPh>
    <rPh sb="4" eb="6">
      <t>キノウ</t>
    </rPh>
    <rPh sb="6" eb="8">
      <t>クンレン</t>
    </rPh>
    <phoneticPr fontId="44"/>
  </si>
  <si>
    <t>・自立して食事ができる</t>
    <rPh sb="1" eb="3">
      <t>ジリツ</t>
    </rPh>
    <rPh sb="5" eb="7">
      <t>ショクジ</t>
    </rPh>
    <phoneticPr fontId="44"/>
  </si>
  <si>
    <t>栄養管理</t>
  </si>
  <si>
    <t>（第17条の2）</t>
  </si>
  <si>
    <t>・各入所者の状態に応じた栄養管理を計画的に行っているか。</t>
    <phoneticPr fontId="44"/>
  </si>
  <si>
    <t>・栄養ケア計画</t>
  </si>
  <si>
    <t>栄養管理の計画的実施</t>
    <rPh sb="0" eb="4">
      <t>エイヨウカンリ</t>
    </rPh>
    <rPh sb="5" eb="10">
      <t>ケイカクテキジッシ</t>
    </rPh>
    <phoneticPr fontId="44"/>
  </si>
  <si>
    <t>実施</t>
    <rPh sb="0" eb="2">
      <t>ジッシ</t>
    </rPh>
    <phoneticPr fontId="44"/>
  </si>
  <si>
    <t>未実施</t>
    <rPh sb="0" eb="3">
      <t>ミジッシ</t>
    </rPh>
    <phoneticPr fontId="44"/>
  </si>
  <si>
    <t>・栄養状態の記録</t>
  </si>
  <si>
    <t>R6.3.31まで経過措置あり</t>
    <rPh sb="9" eb="13">
      <t>ケイカソチ</t>
    </rPh>
    <phoneticPr fontId="44"/>
  </si>
  <si>
    <t>口腔衛生の管理</t>
    <rPh sb="0" eb="4">
      <t>コウクウエイセイ</t>
    </rPh>
    <rPh sb="5" eb="7">
      <t>カンリ</t>
    </rPh>
    <phoneticPr fontId="44"/>
  </si>
  <si>
    <t>口腔衛生の管理</t>
    <rPh sb="0" eb="1">
      <t>クチ</t>
    </rPh>
    <phoneticPr fontId="44"/>
  </si>
  <si>
    <t>（第17条の3）</t>
  </si>
  <si>
    <t>・各入所者の状態に応じた口腔衛生の管理を計画的に行っているか。</t>
    <phoneticPr fontId="44"/>
  </si>
  <si>
    <t>・口腔衛生の管理計画</t>
  </si>
  <si>
    <t>口腔衛生の管理の計画的実施</t>
    <rPh sb="0" eb="4">
      <t>コウクウエイセイ</t>
    </rPh>
    <rPh sb="5" eb="7">
      <t>カンリ</t>
    </rPh>
    <rPh sb="8" eb="13">
      <t>ケイカクテキジッシ</t>
    </rPh>
    <phoneticPr fontId="44"/>
  </si>
  <si>
    <t>健康管理</t>
    <rPh sb="0" eb="4">
      <t>ケンコウカンリ</t>
    </rPh>
    <phoneticPr fontId="44"/>
  </si>
  <si>
    <t>レントゲン撮影</t>
    <rPh sb="5" eb="7">
      <t>サツエイ</t>
    </rPh>
    <phoneticPr fontId="44"/>
  </si>
  <si>
    <t>入院期間中の取扱い</t>
    <phoneticPr fontId="44"/>
  </si>
  <si>
    <t>入所者の入院期間中の取扱い</t>
  </si>
  <si>
    <t>（第19条）</t>
  </si>
  <si>
    <t>・概ね3か月以内に退院することが明らかに見込まれるときに適切な便宜を供与しているか</t>
  </si>
  <si>
    <t>「必要に応じて適切な便宜の供与」とは、入所者及びその家族の同意の上での入退院手続きや、</t>
    <rPh sb="1" eb="3">
      <t>ヒツヨウ</t>
    </rPh>
    <rPh sb="4" eb="5">
      <t>オウ</t>
    </rPh>
    <rPh sb="7" eb="9">
      <t>テキセツ</t>
    </rPh>
    <rPh sb="10" eb="12">
      <t>ベンギ</t>
    </rPh>
    <rPh sb="13" eb="15">
      <t>キョウヨ</t>
    </rPh>
    <rPh sb="19" eb="22">
      <t>ニュウショシャ</t>
    </rPh>
    <rPh sb="22" eb="23">
      <t>オヨ</t>
    </rPh>
    <rPh sb="26" eb="28">
      <t>カゾク</t>
    </rPh>
    <rPh sb="29" eb="31">
      <t>ドウイ</t>
    </rPh>
    <rPh sb="32" eb="33">
      <t>ウエ</t>
    </rPh>
    <rPh sb="35" eb="38">
      <t>ニュウタイイン</t>
    </rPh>
    <rPh sb="38" eb="40">
      <t>テツヅ</t>
    </rPh>
    <phoneticPr fontId="44"/>
  </si>
  <si>
    <t>その他の個々の状況に応じた便宜を図ること。</t>
    <phoneticPr fontId="44"/>
  </si>
  <si>
    <t>管理者による管理</t>
    <rPh sb="0" eb="3">
      <t>カンリシャ</t>
    </rPh>
    <rPh sb="6" eb="8">
      <t>カンリ</t>
    </rPh>
    <phoneticPr fontId="44"/>
  </si>
  <si>
    <t>管理者による管理</t>
  </si>
  <si>
    <t>（第21条）</t>
  </si>
  <si>
    <t>・管理者は常勤専従か、他の職務を兼務している場合、兼務体制は適切か</t>
  </si>
  <si>
    <t>・管理者の雇用形態が分かる文書</t>
  </si>
  <si>
    <t>・管理者の勤務実績表／タイムカード</t>
  </si>
  <si>
    <t>運営規程</t>
    <rPh sb="0" eb="2">
      <t>ウンエイ</t>
    </rPh>
    <rPh sb="2" eb="4">
      <t>キテイ</t>
    </rPh>
    <phoneticPr fontId="44"/>
  </si>
  <si>
    <t>運営規程</t>
  </si>
  <si>
    <t>（第23条、第46条）</t>
  </si>
  <si>
    <t>・運営における以下の重要事項について定めているか</t>
  </si>
  <si>
    <t>・運営規程</t>
  </si>
  <si>
    <t>1.施設の目的及び運営の方針</t>
  </si>
  <si>
    <t>2.従業者の職種、員数及び職務の内容</t>
  </si>
  <si>
    <t>3.入所定員</t>
  </si>
  <si>
    <t>緊急時等の対応</t>
    <rPh sb="0" eb="3">
      <t>キンキュウジ</t>
    </rPh>
    <rPh sb="3" eb="4">
      <t>トウ</t>
    </rPh>
    <rPh sb="5" eb="7">
      <t>タイオウ</t>
    </rPh>
    <phoneticPr fontId="44"/>
  </si>
  <si>
    <t>緊急時等の対応</t>
  </si>
  <si>
    <t>（第20条の2）</t>
  </si>
  <si>
    <t>・緊急時対応マニュアル等が整備されているか</t>
  </si>
  <si>
    <t>・緊急時対応マニュアル</t>
  </si>
  <si>
    <t>・緊急事態が発生した場合、速やかに配置医師と連携をとっているか</t>
  </si>
  <si>
    <t>定員の遵守</t>
    <rPh sb="0" eb="2">
      <t>テイイン</t>
    </rPh>
    <rPh sb="3" eb="5">
      <t>ジュンシュ</t>
    </rPh>
    <phoneticPr fontId="44"/>
  </si>
  <si>
    <t>定員の遵守</t>
  </si>
  <si>
    <t>（第25条、第48条）</t>
  </si>
  <si>
    <t>・入所定員（又はユニット毎の入居定員）を上回っていないか</t>
  </si>
  <si>
    <t>・国保連への請求書控え</t>
  </si>
  <si>
    <t>非常災害対策</t>
    <rPh sb="0" eb="6">
      <t>ヒジョウサイガイタイサク</t>
    </rPh>
    <phoneticPr fontId="44"/>
  </si>
  <si>
    <t>非常災害対策</t>
    <phoneticPr fontId="44"/>
  </si>
  <si>
    <t>（第26条）</t>
    <phoneticPr fontId="44"/>
  </si>
  <si>
    <t>・非常災害（火災、風水害、地震等）対応に係るマニュアルがあるか</t>
  </si>
  <si>
    <t>・非常災害時対応マニュアル（対応計画）</t>
  </si>
  <si>
    <t>・非常災害時の連絡網等は用意されているか</t>
  </si>
  <si>
    <t>・防火管理に関する責任者を定めているか</t>
  </si>
  <si>
    <t>・避難・救出等訓練の記録</t>
  </si>
  <si>
    <t>・避難・救出等の訓練を実施しているか</t>
  </si>
  <si>
    <t>・通報、連絡体制</t>
  </si>
  <si>
    <t>・消防署への届出</t>
  </si>
  <si>
    <t>水防法・土砂災害防止法の要避難対象施設か。</t>
    <rPh sb="0" eb="3">
      <t>スイボウホウ</t>
    </rPh>
    <rPh sb="4" eb="6">
      <t>ドシャ</t>
    </rPh>
    <rPh sb="6" eb="8">
      <t>サイガイ</t>
    </rPh>
    <rPh sb="8" eb="10">
      <t>ボウシ</t>
    </rPh>
    <rPh sb="10" eb="11">
      <t>ホウ</t>
    </rPh>
    <rPh sb="12" eb="13">
      <t>ヨウ</t>
    </rPh>
    <rPh sb="13" eb="15">
      <t>ヒナン</t>
    </rPh>
    <rPh sb="15" eb="17">
      <t>タイショウ</t>
    </rPh>
    <rPh sb="17" eb="19">
      <t>シセツ</t>
    </rPh>
    <phoneticPr fontId="44"/>
  </si>
  <si>
    <t>被害想定</t>
    <rPh sb="0" eb="2">
      <t>ヒガイ</t>
    </rPh>
    <rPh sb="2" eb="4">
      <t>ソウテイ</t>
    </rPh>
    <phoneticPr fontId="44"/>
  </si>
  <si>
    <t>・消防用設備点検の記録</t>
  </si>
  <si>
    <t>避難確保計画は作成されているか。</t>
    <rPh sb="0" eb="2">
      <t>ヒナン</t>
    </rPh>
    <rPh sb="2" eb="4">
      <t>カクホ</t>
    </rPh>
    <rPh sb="4" eb="6">
      <t>ケイカク</t>
    </rPh>
    <rPh sb="7" eb="9">
      <t>サクセイ</t>
    </rPh>
    <phoneticPr fontId="44"/>
  </si>
  <si>
    <t>ｍ</t>
    <phoneticPr fontId="44"/>
  </si>
  <si>
    <t>市町村への届出はされているか。</t>
    <rPh sb="0" eb="3">
      <t>シチョウソン</t>
    </rPh>
    <rPh sb="5" eb="7">
      <t>トドケデ</t>
    </rPh>
    <phoneticPr fontId="44"/>
  </si>
  <si>
    <t>避難確保計画に基づく避難訓練等が実施されているか。</t>
    <rPh sb="0" eb="2">
      <t>ヒナン</t>
    </rPh>
    <rPh sb="2" eb="4">
      <t>カクホ</t>
    </rPh>
    <rPh sb="4" eb="6">
      <t>ケイカク</t>
    </rPh>
    <rPh sb="7" eb="8">
      <t>モト</t>
    </rPh>
    <rPh sb="10" eb="12">
      <t>ヒナン</t>
    </rPh>
    <rPh sb="12" eb="14">
      <t>クンレン</t>
    </rPh>
    <rPh sb="14" eb="15">
      <t>トウ</t>
    </rPh>
    <rPh sb="16" eb="18">
      <t>ジッシ</t>
    </rPh>
    <phoneticPr fontId="44"/>
  </si>
  <si>
    <t>地域との災害支援協定は結ばれているか。</t>
    <rPh sb="0" eb="2">
      <t>チイキ</t>
    </rPh>
    <rPh sb="4" eb="6">
      <t>サイガイ</t>
    </rPh>
    <rPh sb="6" eb="8">
      <t>シエン</t>
    </rPh>
    <rPh sb="8" eb="10">
      <t>キョウテイ</t>
    </rPh>
    <rPh sb="11" eb="12">
      <t>ムス</t>
    </rPh>
    <phoneticPr fontId="44"/>
  </si>
  <si>
    <t>夜間想定</t>
    <rPh sb="0" eb="4">
      <t>ヤカンソウテイ</t>
    </rPh>
    <phoneticPr fontId="44"/>
  </si>
  <si>
    <t>衛生管理等</t>
    <rPh sb="0" eb="5">
      <t>エイセイカンリトウ</t>
    </rPh>
    <phoneticPr fontId="44"/>
  </si>
  <si>
    <t>衛生管理等</t>
  </si>
  <si>
    <t>（第27条）</t>
  </si>
  <si>
    <t>・必要に応じて衛生管理について、保健所の助言、指導を求め、密接な連携を保っているか</t>
  </si>
  <si>
    <t>・感染症及び食中毒の予防及びまん延防止のための対策を</t>
    <phoneticPr fontId="44"/>
  </si>
  <si>
    <t>・感染症又は食中毒の予防及びまん延の防止のための対策を講じているか</t>
  </si>
  <si>
    <t>　検討する委員会名簿、委員会の記録</t>
    <phoneticPr fontId="44"/>
  </si>
  <si>
    <t>・感染症又は食中毒の予防及びまん延の防止のための対策を検討する委員会を3か月に1回開催しているか</t>
    <phoneticPr fontId="44"/>
  </si>
  <si>
    <t>・感染症及び食中毒の予防及びまん延の防止のための指針</t>
  </si>
  <si>
    <t>・感染症及び食中毒の予防及びまん延の防止のための研修</t>
    <phoneticPr fontId="44"/>
  </si>
  <si>
    <t>（医薬品・医療機器）</t>
    <rPh sb="1" eb="4">
      <t>イヤクヒン</t>
    </rPh>
    <rPh sb="5" eb="7">
      <t>イリョウ</t>
    </rPh>
    <rPh sb="7" eb="9">
      <t>キキ</t>
    </rPh>
    <phoneticPr fontId="44"/>
  </si>
  <si>
    <t>　の記録及び訓練の記録</t>
    <phoneticPr fontId="44"/>
  </si>
  <si>
    <t>誤薬防止のマニュアルは作成されているか。</t>
    <rPh sb="0" eb="2">
      <t>ゴヤク</t>
    </rPh>
    <rPh sb="2" eb="4">
      <t>ボウシ</t>
    </rPh>
    <rPh sb="11" eb="13">
      <t>サクセイ</t>
    </rPh>
    <phoneticPr fontId="44"/>
  </si>
  <si>
    <t>投薬介助の際の薬の確認体制</t>
    <rPh sb="0" eb="4">
      <t>トウヤクカイジョ</t>
    </rPh>
    <rPh sb="11" eb="13">
      <t>タイセイ</t>
    </rPh>
    <phoneticPr fontId="44"/>
  </si>
  <si>
    <t>朝食時</t>
    <rPh sb="0" eb="3">
      <t>チョウショクジ</t>
    </rPh>
    <phoneticPr fontId="44"/>
  </si>
  <si>
    <t>昼食時</t>
    <rPh sb="0" eb="3">
      <t>チュウショクジ</t>
    </rPh>
    <phoneticPr fontId="44"/>
  </si>
  <si>
    <t>夕食時</t>
    <rPh sb="0" eb="3">
      <t>ユウショクジ</t>
    </rPh>
    <phoneticPr fontId="44"/>
  </si>
  <si>
    <t>（感染症、食中毒の予防）</t>
    <rPh sb="1" eb="4">
      <t>カンセンショウ</t>
    </rPh>
    <rPh sb="5" eb="8">
      <t>ショクチュウドク</t>
    </rPh>
    <rPh sb="9" eb="11">
      <t>ヨボウ</t>
    </rPh>
    <phoneticPr fontId="44"/>
  </si>
  <si>
    <t>感染症又は食中毒の予防及びまん延の防止のための対策を検討する委員会</t>
    <rPh sb="23" eb="25">
      <t>タイサク</t>
    </rPh>
    <rPh sb="26" eb="28">
      <t>ケントウ</t>
    </rPh>
    <rPh sb="30" eb="33">
      <t>イインカイ</t>
    </rPh>
    <phoneticPr fontId="44"/>
  </si>
  <si>
    <t>協力歯科医院を定めているか。</t>
    <rPh sb="0" eb="2">
      <t>キョウリョク</t>
    </rPh>
    <rPh sb="2" eb="4">
      <t>シカ</t>
    </rPh>
    <rPh sb="4" eb="6">
      <t>イイン</t>
    </rPh>
    <rPh sb="7" eb="8">
      <t>サダ</t>
    </rPh>
    <phoneticPr fontId="44"/>
  </si>
  <si>
    <t>秘密の保持等</t>
    <rPh sb="0" eb="2">
      <t>ヒミツ</t>
    </rPh>
    <rPh sb="3" eb="6">
      <t>ホジトウ</t>
    </rPh>
    <phoneticPr fontId="44"/>
  </si>
  <si>
    <t>秘密保持等</t>
    <phoneticPr fontId="44"/>
  </si>
  <si>
    <t>（第30条）</t>
    <phoneticPr fontId="44"/>
  </si>
  <si>
    <t>・個人情報の利用に当たり、入所（入居）者から同意を得ているか</t>
  </si>
  <si>
    <t>・個人情報同意書</t>
  </si>
  <si>
    <t>(2)</t>
    <phoneticPr fontId="44"/>
  </si>
  <si>
    <t>・退職者を含む、従業者が入所（入居）者の秘密を保持することを誓約しているか</t>
  </si>
  <si>
    <t>・従業者の秘密保持誓約書</t>
  </si>
  <si>
    <t>広告</t>
    <rPh sb="0" eb="2">
      <t>コウコク</t>
    </rPh>
    <phoneticPr fontId="44"/>
  </si>
  <si>
    <t>広告</t>
  </si>
  <si>
    <t>（第31条）</t>
  </si>
  <si>
    <t>・広告は虚偽又は誇大となっていないか</t>
  </si>
  <si>
    <t>・パンフレット／チラシ</t>
  </si>
  <si>
    <t>苦情処理</t>
    <rPh sb="0" eb="2">
      <t>クジョウ</t>
    </rPh>
    <rPh sb="2" eb="4">
      <t>ショリ</t>
    </rPh>
    <phoneticPr fontId="44"/>
  </si>
  <si>
    <t>苦情処理</t>
  </si>
  <si>
    <t>（第33条）</t>
  </si>
  <si>
    <t>・苦情受付の窓口があるか</t>
  </si>
  <si>
    <t>・苦情の受付簿</t>
  </si>
  <si>
    <t>・苦情の受付、内容等を記録、保管しているか</t>
  </si>
  <si>
    <t>・苦情者への対応記録</t>
  </si>
  <si>
    <t>・苦情の内容を踏まえたサービスの質向上の取組を行っているか</t>
  </si>
  <si>
    <t>・苦情対応マニュアル</t>
  </si>
  <si>
    <t>苦情の主な内容</t>
    <rPh sb="0" eb="2">
      <t>クジョウ</t>
    </rPh>
    <rPh sb="3" eb="4">
      <t>オモ</t>
    </rPh>
    <rPh sb="5" eb="7">
      <t>ナイヨウ</t>
    </rPh>
    <phoneticPr fontId="44"/>
  </si>
  <si>
    <t>事故発生の防止及び発生時の対応</t>
    <phoneticPr fontId="44"/>
  </si>
  <si>
    <t>事故発生の防止及び発生時の対応</t>
  </si>
  <si>
    <t>（第35条）</t>
  </si>
  <si>
    <t>・事故が発生した場合の対応方法は定まっているか</t>
  </si>
  <si>
    <t>・事故発生の防止のための指針</t>
  </si>
  <si>
    <t>・市町村、家族等に報告しているか</t>
  </si>
  <si>
    <t>・事故対応マニュアル</t>
  </si>
  <si>
    <t>・事故状況、対応経過が記録されているか</t>
  </si>
  <si>
    <t>・市町村、家族等への報告記録</t>
  </si>
  <si>
    <t>・損害賠償すべき事故が発生した場合に、速やかに賠償を行うための対策を講じているか</t>
  </si>
  <si>
    <t>・再発防止策の検討の記録</t>
  </si>
  <si>
    <t>・再発防止のための取組を行っているか</t>
  </si>
  <si>
    <t>・ヒヤリハットの記録</t>
  </si>
  <si>
    <t>・事故発生の防止のための委員会及び従業者に対する研修を定期的に行っているか</t>
  </si>
  <si>
    <t>・事故発生防止のための委員会議事録</t>
  </si>
  <si>
    <t>・研修の記録</t>
  </si>
  <si>
    <t>事故の主な内容</t>
    <rPh sb="0" eb="2">
      <t>ジコ</t>
    </rPh>
    <rPh sb="3" eb="4">
      <t>オモ</t>
    </rPh>
    <rPh sb="5" eb="7">
      <t>ナイヨウ</t>
    </rPh>
    <phoneticPr fontId="44"/>
  </si>
  <si>
    <t>回覧</t>
    <rPh sb="0" eb="2">
      <t>カイラン</t>
    </rPh>
    <phoneticPr fontId="44"/>
  </si>
  <si>
    <t>会議等</t>
    <rPh sb="0" eb="2">
      <t>カイギ</t>
    </rPh>
    <rPh sb="2" eb="3">
      <t>トウ</t>
    </rPh>
    <phoneticPr fontId="44"/>
  </si>
  <si>
    <t>所定要件を満たしていない場合、身体拘束廃止未実施減算となる。</t>
    <rPh sb="0" eb="2">
      <t>ショテイ</t>
    </rPh>
    <rPh sb="2" eb="4">
      <t>ヨウケン</t>
    </rPh>
    <rPh sb="5" eb="6">
      <t>ミ</t>
    </rPh>
    <rPh sb="12" eb="14">
      <t>バアイ</t>
    </rPh>
    <rPh sb="15" eb="17">
      <t>シンタイ</t>
    </rPh>
    <rPh sb="17" eb="19">
      <t>コウソク</t>
    </rPh>
    <rPh sb="19" eb="21">
      <t>ハイシ</t>
    </rPh>
    <rPh sb="21" eb="24">
      <t>ミジッシ</t>
    </rPh>
    <rPh sb="24" eb="26">
      <t>ゲンサン</t>
    </rPh>
    <phoneticPr fontId="44"/>
  </si>
  <si>
    <t>身体的拘束適正化検討委員会の概要等　</t>
    <phoneticPr fontId="6"/>
  </si>
  <si>
    <t>開催頻度</t>
    <phoneticPr fontId="6"/>
  </si>
  <si>
    <t>開催月</t>
    <rPh sb="0" eb="2">
      <t>カイサイ</t>
    </rPh>
    <rPh sb="2" eb="3">
      <t>ツキ</t>
    </rPh>
    <phoneticPr fontId="6"/>
  </si>
  <si>
    <t>前年度開催回数</t>
    <rPh sb="0" eb="3">
      <t>ゼンネンド</t>
    </rPh>
    <phoneticPr fontId="6"/>
  </si>
  <si>
    <t>整備済</t>
    <rPh sb="0" eb="2">
      <t>セイビ</t>
    </rPh>
    <rPh sb="2" eb="3">
      <t>ズ</t>
    </rPh>
    <phoneticPr fontId="6"/>
  </si>
  <si>
    <t>見直し要</t>
    <rPh sb="0" eb="2">
      <t>ミナオ</t>
    </rPh>
    <rPh sb="3" eb="4">
      <t>ヨウ</t>
    </rPh>
    <phoneticPr fontId="6"/>
  </si>
  <si>
    <t>構成
メンバー</t>
    <rPh sb="0" eb="2">
      <t>コウセイ</t>
    </rPh>
    <phoneticPr fontId="6"/>
  </si>
  <si>
    <t>研修開催月</t>
    <rPh sb="0" eb="2">
      <t>ケンシュウ</t>
    </rPh>
    <rPh sb="2" eb="4">
      <t>カイサイ</t>
    </rPh>
    <rPh sb="4" eb="5">
      <t>ツキ</t>
    </rPh>
    <phoneticPr fontId="6"/>
  </si>
  <si>
    <t>その他</t>
    <rPh sb="2" eb="3">
      <t>タ</t>
    </rPh>
    <phoneticPr fontId="6"/>
  </si>
  <si>
    <t>会議記録の作成状況</t>
    <rPh sb="0" eb="2">
      <t>カイギ</t>
    </rPh>
    <rPh sb="2" eb="4">
      <t>キロク</t>
    </rPh>
    <rPh sb="5" eb="7">
      <t>サクセイ</t>
    </rPh>
    <rPh sb="7" eb="9">
      <t>ジョウキョウ</t>
    </rPh>
    <phoneticPr fontId="6"/>
  </si>
  <si>
    <t>施設内職員研修の実施回数　(前年度)</t>
    <phoneticPr fontId="6"/>
  </si>
  <si>
    <t>研修記録の作成状況</t>
    <rPh sb="0" eb="2">
      <t>ケンシュウ</t>
    </rPh>
    <rPh sb="2" eb="4">
      <t>キロク</t>
    </rPh>
    <rPh sb="5" eb="7">
      <t>サクセイ</t>
    </rPh>
    <rPh sb="7" eb="9">
      <t>ジョウキョウ</t>
    </rPh>
    <phoneticPr fontId="6"/>
  </si>
  <si>
    <t>施設長の委員会への出席状況</t>
    <rPh sb="0" eb="3">
      <t>シセツチョウ</t>
    </rPh>
    <rPh sb="4" eb="7">
      <t>イインカイ</t>
    </rPh>
    <rPh sb="9" eb="11">
      <t>シュッセキ</t>
    </rPh>
    <rPh sb="11" eb="13">
      <t>ジョウキョウ</t>
    </rPh>
    <phoneticPr fontId="6"/>
  </si>
  <si>
    <t>施設長の外部研修への参加状況</t>
    <rPh sb="0" eb="3">
      <t>シセツチョウ</t>
    </rPh>
    <rPh sb="4" eb="6">
      <t>ガイブ</t>
    </rPh>
    <rPh sb="6" eb="8">
      <t>ケンシュウ</t>
    </rPh>
    <rPh sb="10" eb="12">
      <t>サンカ</t>
    </rPh>
    <rPh sb="12" eb="14">
      <t>ジョウキョウ</t>
    </rPh>
    <phoneticPr fontId="6"/>
  </si>
  <si>
    <t>参加月</t>
    <rPh sb="0" eb="2">
      <t>サンカ</t>
    </rPh>
    <rPh sb="2" eb="3">
      <t>ツキ</t>
    </rPh>
    <phoneticPr fontId="6"/>
  </si>
  <si>
    <t>して</t>
    <phoneticPr fontId="6"/>
  </si>
  <si>
    <t>委員会等の開催結果を周知</t>
    <rPh sb="0" eb="3">
      <t>イインカイ</t>
    </rPh>
    <rPh sb="3" eb="4">
      <t>トウ</t>
    </rPh>
    <rPh sb="5" eb="7">
      <t>カイサイ</t>
    </rPh>
    <rPh sb="7" eb="9">
      <t>ケッカ</t>
    </rPh>
    <rPh sb="10" eb="12">
      <t>シュウチ</t>
    </rPh>
    <phoneticPr fontId="44"/>
  </si>
  <si>
    <t>周知方法</t>
    <rPh sb="0" eb="2">
      <t>シュウチ</t>
    </rPh>
    <rPh sb="2" eb="4">
      <t>ホウホウ</t>
    </rPh>
    <phoneticPr fontId="6"/>
  </si>
  <si>
    <t>現地確認</t>
    <rPh sb="0" eb="2">
      <t>ゲンチ</t>
    </rPh>
    <rPh sb="2" eb="4">
      <t>カクニン</t>
    </rPh>
    <phoneticPr fontId="6"/>
  </si>
  <si>
    <t>開催頻度に対する開催回数</t>
    <rPh sb="0" eb="2">
      <t>カイサイ</t>
    </rPh>
    <rPh sb="2" eb="4">
      <t>ヒンド</t>
    </rPh>
    <rPh sb="5" eb="6">
      <t>タイ</t>
    </rPh>
    <rPh sb="8" eb="10">
      <t>カイサイ</t>
    </rPh>
    <rPh sb="10" eb="12">
      <t>カイスウ</t>
    </rPh>
    <phoneticPr fontId="6"/>
  </si>
  <si>
    <t>虐待の防止のための対策を検討する委員会の概要等　</t>
    <phoneticPr fontId="6"/>
  </si>
  <si>
    <t>指針の整備をして</t>
    <rPh sb="0" eb="2">
      <t>シシン</t>
    </rPh>
    <rPh sb="3" eb="5">
      <t>セイビ</t>
    </rPh>
    <phoneticPr fontId="6"/>
  </si>
  <si>
    <t>虐待防止措置を適切に実施するための専任の担当者</t>
    <phoneticPr fontId="6"/>
  </si>
  <si>
    <t>感染症対策等を適切に実施するための担当者</t>
    <phoneticPr fontId="6"/>
  </si>
  <si>
    <t xml:space="preserve"> 事故発生の防止のための委員会の概要等　</t>
    <phoneticPr fontId="6"/>
  </si>
  <si>
    <t>ヒヤリハット事例等を周知して</t>
    <rPh sb="6" eb="8">
      <t>ジレイ</t>
    </rPh>
    <rPh sb="8" eb="9">
      <t>トウ</t>
    </rPh>
    <rPh sb="10" eb="12">
      <t>シュウチ</t>
    </rPh>
    <phoneticPr fontId="6"/>
  </si>
  <si>
    <t>事故発生の防止措置を適切に実施するための担当者</t>
    <phoneticPr fontId="6"/>
  </si>
  <si>
    <t>①～⑥を満たしていない場合、安全管理体制未実施減算の対象となる。</t>
    <rPh sb="4" eb="5">
      <t>ミ</t>
    </rPh>
    <rPh sb="11" eb="13">
      <t>バアイ</t>
    </rPh>
    <rPh sb="14" eb="16">
      <t>アンゼン</t>
    </rPh>
    <rPh sb="16" eb="18">
      <t>カンリ</t>
    </rPh>
    <rPh sb="18" eb="20">
      <t>タイセイ</t>
    </rPh>
    <rPh sb="20" eb="23">
      <t>ミジッシ</t>
    </rPh>
    <rPh sb="23" eb="25">
      <t>ゲンサン</t>
    </rPh>
    <rPh sb="26" eb="28">
      <t>タイショウ</t>
    </rPh>
    <phoneticPr fontId="44"/>
  </si>
  <si>
    <t>委員会等の開催結果を周知して</t>
    <rPh sb="0" eb="3">
      <t>イインカイ</t>
    </rPh>
    <rPh sb="3" eb="4">
      <t>トウ</t>
    </rPh>
    <rPh sb="5" eb="7">
      <t>カイサイ</t>
    </rPh>
    <rPh sb="7" eb="9">
      <t>ケッカ</t>
    </rPh>
    <rPh sb="10" eb="12">
      <t>シュウチ</t>
    </rPh>
    <phoneticPr fontId="44"/>
  </si>
  <si>
    <t>看護職員</t>
    <rPh sb="0" eb="4">
      <t>カンゴショクイン</t>
    </rPh>
    <phoneticPr fontId="6"/>
  </si>
  <si>
    <t>自主点検結果</t>
    <rPh sb="0" eb="2">
      <t>ジシュ</t>
    </rPh>
    <rPh sb="2" eb="4">
      <t>テンケン</t>
    </rPh>
    <rPh sb="4" eb="6">
      <t>ケッカ</t>
    </rPh>
    <phoneticPr fontId="6"/>
  </si>
  <si>
    <t>基準</t>
    <rPh sb="0" eb="2">
      <t>キジュン</t>
    </rPh>
    <phoneticPr fontId="6"/>
  </si>
  <si>
    <t>いる</t>
    <phoneticPr fontId="6"/>
  </si>
  <si>
    <t>いない</t>
    <phoneticPr fontId="6"/>
  </si>
  <si>
    <t>点検項目</t>
    <rPh sb="0" eb="2">
      <t>テンケン</t>
    </rPh>
    <rPh sb="2" eb="4">
      <t>コウモク</t>
    </rPh>
    <phoneticPr fontId="6"/>
  </si>
  <si>
    <t>第１  基本方針</t>
    <phoneticPr fontId="6"/>
  </si>
  <si>
    <t>点検結果</t>
    <rPh sb="0" eb="2">
      <t>テンケン</t>
    </rPh>
    <rPh sb="2" eb="4">
      <t>ケッカ</t>
    </rPh>
    <phoneticPr fontId="6"/>
  </si>
  <si>
    <t>1  基準省令の性格</t>
    <phoneticPr fontId="6"/>
  </si>
  <si>
    <t>P2</t>
    <phoneticPr fontId="6"/>
  </si>
  <si>
    <t>２ 用語の定義</t>
    <phoneticPr fontId="6"/>
  </si>
  <si>
    <t>(1) 常勤換算方法</t>
    <phoneticPr fontId="6"/>
  </si>
  <si>
    <t>(2) 勤務延時間数</t>
    <phoneticPr fontId="6"/>
  </si>
  <si>
    <t>(4)専ら従事する</t>
    <phoneticPr fontId="6"/>
  </si>
  <si>
    <t>第２ 人員に関する基準</t>
    <phoneticPr fontId="6"/>
  </si>
  <si>
    <t>１ 医 師</t>
    <phoneticPr fontId="6"/>
  </si>
  <si>
    <t>２ 生活相談員</t>
    <phoneticPr fontId="6"/>
  </si>
  <si>
    <t>３ 介護職員又は看護職員</t>
    <phoneticPr fontId="6"/>
  </si>
  <si>
    <t>(1) 看護職員の数</t>
    <phoneticPr fontId="6"/>
  </si>
  <si>
    <t>(2) 看護職員の勤務形態</t>
    <phoneticPr fontId="6"/>
  </si>
  <si>
    <t>(3)外国人技能実習生の受入について</t>
    <phoneticPr fontId="6"/>
  </si>
  <si>
    <t>４ 栄養士又は管理栄養士</t>
    <phoneticPr fontId="6"/>
  </si>
  <si>
    <t>５ 機能訓練指導員</t>
    <phoneticPr fontId="6"/>
  </si>
  <si>
    <t>６ 介護支援専門員</t>
    <phoneticPr fontId="6"/>
  </si>
  <si>
    <t>７  入所者数の扱い</t>
    <rPh sb="5" eb="6">
      <t>シャ</t>
    </rPh>
    <phoneticPr fontId="6"/>
  </si>
  <si>
    <t>８ 勤務体制の確保等</t>
    <phoneticPr fontId="6"/>
  </si>
  <si>
    <t>P13</t>
    <phoneticPr fontId="6"/>
  </si>
  <si>
    <t>８－２ 業務継続計画の策定等</t>
    <phoneticPr fontId="6"/>
  </si>
  <si>
    <t>９ 夜勤職員の基準</t>
    <phoneticPr fontId="6"/>
  </si>
  <si>
    <t>10 管理宿直者</t>
    <phoneticPr fontId="6"/>
  </si>
  <si>
    <t>第３ 設備に関する基準</t>
    <phoneticPr fontId="6"/>
  </si>
  <si>
    <t>１ 設 備</t>
    <phoneticPr fontId="6"/>
  </si>
  <si>
    <t>（１）</t>
    <phoneticPr fontId="6"/>
  </si>
  <si>
    <t>２ 設備の基準</t>
    <phoneticPr fontId="6"/>
  </si>
  <si>
    <t>（２）</t>
    <phoneticPr fontId="6"/>
  </si>
  <si>
    <t>（３）</t>
    <phoneticPr fontId="6"/>
  </si>
  <si>
    <t>（４）</t>
    <phoneticPr fontId="6"/>
  </si>
  <si>
    <t>（５）</t>
    <phoneticPr fontId="6"/>
  </si>
  <si>
    <t>（６）</t>
    <phoneticPr fontId="6"/>
  </si>
  <si>
    <t>（７）</t>
    <phoneticPr fontId="6"/>
  </si>
  <si>
    <t>（８）</t>
    <phoneticPr fontId="6"/>
  </si>
  <si>
    <t>(5) 洗面設備</t>
    <phoneticPr fontId="6"/>
  </si>
  <si>
    <t>(10) 汚物処理室</t>
    <phoneticPr fontId="6"/>
  </si>
  <si>
    <t>(11) 構造等</t>
    <phoneticPr fontId="6"/>
  </si>
  <si>
    <t>３ 設備等の留意事項</t>
    <phoneticPr fontId="6"/>
  </si>
  <si>
    <t>(1) 特別な居室</t>
    <phoneticPr fontId="6"/>
  </si>
  <si>
    <t>(2) 定 員</t>
    <phoneticPr fontId="6"/>
  </si>
  <si>
    <t>(3) 他施設の利用</t>
    <phoneticPr fontId="6"/>
  </si>
  <si>
    <t>第４ 運営に関する基準</t>
    <phoneticPr fontId="6"/>
  </si>
  <si>
    <t>１ 介護保険等関連情報の活用とＰＤＣＡサイクルの推進について</t>
    <phoneticPr fontId="6"/>
  </si>
  <si>
    <t>２ 内容及び手続きの説明</t>
    <phoneticPr fontId="6"/>
  </si>
  <si>
    <t>３ 提供拒否の禁止</t>
    <phoneticPr fontId="6"/>
  </si>
  <si>
    <t>４ サービス提供困難時の対応</t>
    <phoneticPr fontId="6"/>
  </si>
  <si>
    <t>５ 受給資格等の確認</t>
    <phoneticPr fontId="6"/>
  </si>
  <si>
    <t>６ 要介護認定の申請に係る援助</t>
    <phoneticPr fontId="6"/>
  </si>
  <si>
    <t>７ 入退所</t>
    <phoneticPr fontId="6"/>
  </si>
  <si>
    <t>(入所検討委員会)</t>
    <phoneticPr fontId="6"/>
  </si>
  <si>
    <t>⑤</t>
    <phoneticPr fontId="6"/>
  </si>
  <si>
    <t>④</t>
    <phoneticPr fontId="6"/>
  </si>
  <si>
    <t>③</t>
    <phoneticPr fontId="6"/>
  </si>
  <si>
    <t>②</t>
    <phoneticPr fontId="6"/>
  </si>
  <si>
    <t>⑥</t>
    <phoneticPr fontId="6"/>
  </si>
  <si>
    <t>⑦</t>
  </si>
  <si>
    <t>（入退所）</t>
    <phoneticPr fontId="6"/>
  </si>
  <si>
    <t>（９）</t>
    <phoneticPr fontId="6"/>
  </si>
  <si>
    <t>８ サービス提供の記録</t>
    <phoneticPr fontId="6"/>
  </si>
  <si>
    <t>９ 利用料等の受領</t>
    <phoneticPr fontId="6"/>
  </si>
  <si>
    <t>（食費やその他の日常生活費の注意点）</t>
    <phoneticPr fontId="6"/>
  </si>
  <si>
    <t>（10）</t>
    <phoneticPr fontId="6"/>
  </si>
  <si>
    <t>（11）</t>
  </si>
  <si>
    <t>10 居住費及び食費</t>
    <phoneticPr fontId="6"/>
  </si>
  <si>
    <t>11 保険給付の請求のための証明書の交付</t>
    <phoneticPr fontId="6"/>
  </si>
  <si>
    <t>13 身体拘束の禁止等</t>
    <phoneticPr fontId="6"/>
  </si>
  <si>
    <t>①</t>
    <phoneticPr fontId="6"/>
  </si>
  <si>
    <t>(4)</t>
  </si>
  <si>
    <t>（11）</t>
    <phoneticPr fontId="6"/>
  </si>
  <si>
    <t>（12）</t>
    <phoneticPr fontId="6"/>
  </si>
  <si>
    <t>（13）</t>
    <phoneticPr fontId="6"/>
  </si>
  <si>
    <t>(1) 基 本</t>
    <phoneticPr fontId="6"/>
  </si>
  <si>
    <t>(4) 褥瘡予防</t>
    <phoneticPr fontId="6"/>
  </si>
  <si>
    <t>(5) 日常の世話</t>
    <phoneticPr fontId="6"/>
  </si>
  <si>
    <t>(6) 介護職員の常駐</t>
    <phoneticPr fontId="6"/>
  </si>
  <si>
    <t>(7) 入居者負担等の禁止</t>
    <phoneticPr fontId="6"/>
  </si>
  <si>
    <t>No.</t>
  </si>
  <si>
    <t>(空調設備等)</t>
    <phoneticPr fontId="6"/>
  </si>
  <si>
    <t>（医薬品・医療機器）</t>
    <phoneticPr fontId="6"/>
  </si>
  <si>
    <t>ある</t>
    <phoneticPr fontId="6"/>
  </si>
  <si>
    <t>判定</t>
    <rPh sb="0" eb="2">
      <t>ハンテイ</t>
    </rPh>
    <phoneticPr fontId="6"/>
  </si>
  <si>
    <t>自　主　点　検　の　ポ　イ　ン　ト</t>
    <phoneticPr fontId="6"/>
  </si>
  <si>
    <t>根　　　拠　　　法　　　令</t>
    <rPh sb="0" eb="1">
      <t>ネ</t>
    </rPh>
    <rPh sb="4" eb="5">
      <t>キョ</t>
    </rPh>
    <rPh sb="8" eb="9">
      <t>ホウ</t>
    </rPh>
    <rPh sb="12" eb="13">
      <t>レイ</t>
    </rPh>
    <phoneticPr fontId="6"/>
  </si>
  <si>
    <t>点　検　結　果</t>
    <rPh sb="0" eb="1">
      <t>テン</t>
    </rPh>
    <rPh sb="2" eb="3">
      <t>ケン</t>
    </rPh>
    <rPh sb="4" eb="5">
      <t>ケツ</t>
    </rPh>
    <rPh sb="6" eb="7">
      <t>ハテ</t>
    </rPh>
    <phoneticPr fontId="6"/>
  </si>
  <si>
    <t>平成・令和</t>
    <phoneticPr fontId="6"/>
  </si>
  <si>
    <t>ない</t>
    <phoneticPr fontId="6"/>
  </si>
  <si>
    <t>P7</t>
    <phoneticPr fontId="6"/>
  </si>
  <si>
    <t>EXCEL</t>
    <phoneticPr fontId="6"/>
  </si>
  <si>
    <t>紙</t>
    <rPh sb="0" eb="1">
      <t>カミ</t>
    </rPh>
    <phoneticPr fontId="6"/>
  </si>
  <si>
    <t>P9</t>
  </si>
  <si>
    <t>P9</t>
    <phoneticPr fontId="6"/>
  </si>
  <si>
    <t>P15</t>
    <phoneticPr fontId="6"/>
  </si>
  <si>
    <t>P16</t>
    <phoneticPr fontId="6"/>
  </si>
  <si>
    <t>P21</t>
  </si>
  <si>
    <t>P22</t>
  </si>
  <si>
    <t>P19</t>
    <phoneticPr fontId="6"/>
  </si>
  <si>
    <t>P20</t>
    <phoneticPr fontId="6"/>
  </si>
  <si>
    <t>P23</t>
    <phoneticPr fontId="6"/>
  </si>
  <si>
    <t>P24</t>
  </si>
  <si>
    <t>P24</t>
    <phoneticPr fontId="6"/>
  </si>
  <si>
    <t>P25</t>
  </si>
  <si>
    <t>P25</t>
    <phoneticPr fontId="6"/>
  </si>
  <si>
    <t>P26</t>
  </si>
  <si>
    <t>P26</t>
    <phoneticPr fontId="6"/>
  </si>
  <si>
    <t>P27</t>
  </si>
  <si>
    <t>P28</t>
  </si>
  <si>
    <t>P29</t>
  </si>
  <si>
    <t>P31</t>
  </si>
  <si>
    <t>P34</t>
  </si>
  <si>
    <t>P35</t>
  </si>
  <si>
    <t>P38</t>
  </si>
  <si>
    <t>P39</t>
  </si>
  <si>
    <t>P46</t>
  </si>
  <si>
    <t>P47</t>
  </si>
  <si>
    <t>P49</t>
  </si>
  <si>
    <t>P50</t>
  </si>
  <si>
    <t>P51</t>
  </si>
  <si>
    <t>P52</t>
  </si>
  <si>
    <t>P54</t>
  </si>
  <si>
    <t>P55</t>
  </si>
  <si>
    <t>P57</t>
  </si>
  <si>
    <t>P58</t>
  </si>
  <si>
    <t>P59</t>
  </si>
  <si>
    <t>P61</t>
  </si>
  <si>
    <t>P69</t>
  </si>
  <si>
    <t>開催月数</t>
    <rPh sb="0" eb="2">
      <t>カイサイ</t>
    </rPh>
    <rPh sb="2" eb="3">
      <t>ツキ</t>
    </rPh>
    <rPh sb="3" eb="4">
      <t>スウ</t>
    </rPh>
    <phoneticPr fontId="6"/>
  </si>
  <si>
    <t>実施回数との整合</t>
    <rPh sb="0" eb="2">
      <t>ジッシ</t>
    </rPh>
    <rPh sb="2" eb="4">
      <t>カイスウ</t>
    </rPh>
    <rPh sb="6" eb="8">
      <t>セイゴウ</t>
    </rPh>
    <phoneticPr fontId="6"/>
  </si>
  <si>
    <t>④ 要介護１又は２の者からの申込があった場合、保険者市町村に文書で報告していますか。</t>
    <phoneticPr fontId="6"/>
  </si>
  <si>
    <r>
      <t>　（ⓐのうち</t>
    </r>
    <r>
      <rPr>
        <sz val="16"/>
        <color rgb="FFFF0000"/>
        <rFont val="游ゴシック Medium"/>
        <family val="3"/>
        <charset val="128"/>
      </rPr>
      <t>正看</t>
    </r>
    <r>
      <rPr>
        <sz val="16"/>
        <color theme="1"/>
        <rFont val="游ゴシック Medium"/>
        <family val="3"/>
        <charset val="128"/>
      </rPr>
      <t>）</t>
    </r>
    <phoneticPr fontId="6"/>
  </si>
  <si>
    <r>
      <t>　（ⓐのうち</t>
    </r>
    <r>
      <rPr>
        <sz val="16"/>
        <color rgb="FFFF0000"/>
        <rFont val="游ゴシック Medium"/>
        <family val="3"/>
        <charset val="128"/>
      </rPr>
      <t>常勤</t>
    </r>
    <r>
      <rPr>
        <sz val="16"/>
        <color theme="1"/>
        <rFont val="游ゴシック Medium"/>
        <family val="3"/>
        <charset val="128"/>
      </rPr>
      <t>）</t>
    </r>
    <phoneticPr fontId="6"/>
  </si>
  <si>
    <r>
      <t>　（ⓐのうち</t>
    </r>
    <r>
      <rPr>
        <sz val="14"/>
        <color rgb="FF00B0F0"/>
        <rFont val="游ゴシック Medium"/>
        <family val="3"/>
        <charset val="128"/>
      </rPr>
      <t>非常勤</t>
    </r>
    <r>
      <rPr>
        <sz val="14"/>
        <color theme="1"/>
        <rFont val="游ゴシック Medium"/>
        <family val="3"/>
        <charset val="128"/>
      </rPr>
      <t>）</t>
    </r>
    <rPh sb="6" eb="8">
      <t>ヒジョウ</t>
    </rPh>
    <phoneticPr fontId="6"/>
  </si>
  <si>
    <t>看護職員</t>
  </si>
  <si>
    <t>常勤</t>
    <rPh sb="0" eb="2">
      <t>ジョウキン</t>
    </rPh>
    <phoneticPr fontId="6"/>
  </si>
  <si>
    <t>非常勤</t>
    <rPh sb="0" eb="3">
      <t>ヒジョウキン</t>
    </rPh>
    <phoneticPr fontId="6"/>
  </si>
  <si>
    <t>正看護師</t>
    <rPh sb="0" eb="1">
      <t>セイ</t>
    </rPh>
    <rPh sb="1" eb="4">
      <t>カンゴシ</t>
    </rPh>
    <phoneticPr fontId="6"/>
  </si>
  <si>
    <t>准看護師</t>
    <rPh sb="0" eb="1">
      <t>ジュン</t>
    </rPh>
    <phoneticPr fontId="6"/>
  </si>
  <si>
    <t>うち介護福祉士</t>
    <rPh sb="2" eb="4">
      <t>カイゴ</t>
    </rPh>
    <rPh sb="4" eb="7">
      <t>フクシシ</t>
    </rPh>
    <phoneticPr fontId="6"/>
  </si>
  <si>
    <t>併設短期入所生活介護</t>
  </si>
  <si>
    <t>は直接入力部分</t>
    <rPh sb="1" eb="3">
      <t>チョクセツ</t>
    </rPh>
    <rPh sb="3" eb="5">
      <t>ニュウリョク</t>
    </rPh>
    <rPh sb="5" eb="7">
      <t>ブブン</t>
    </rPh>
    <phoneticPr fontId="6"/>
  </si>
  <si>
    <t>看護職員＋介護職員</t>
    <rPh sb="5" eb="7">
      <t>カイゴ</t>
    </rPh>
    <rPh sb="7" eb="9">
      <t>ショクイン</t>
    </rPh>
    <phoneticPr fontId="6"/>
  </si>
  <si>
    <t>配置基準 看護師</t>
    <rPh sb="0" eb="2">
      <t>ハイチ</t>
    </rPh>
    <rPh sb="2" eb="4">
      <t>キジュン</t>
    </rPh>
    <rPh sb="5" eb="8">
      <t>カンゴシ</t>
    </rPh>
    <phoneticPr fontId="6"/>
  </si>
  <si>
    <t>前年度入所者</t>
    <rPh sb="0" eb="3">
      <t>ゼンネンド</t>
    </rPh>
    <rPh sb="3" eb="5">
      <t>ニュウショ</t>
    </rPh>
    <rPh sb="5" eb="6">
      <t>シャ</t>
    </rPh>
    <phoneticPr fontId="6"/>
  </si>
  <si>
    <t>/３</t>
    <phoneticPr fontId="6"/>
  </si>
  <si>
    <t>＝</t>
    <phoneticPr fontId="6"/>
  </si>
  <si>
    <t>看護職員+介護職員の必要数</t>
    <rPh sb="0" eb="2">
      <t>カンゴ</t>
    </rPh>
    <rPh sb="2" eb="4">
      <t>ショクイン</t>
    </rPh>
    <rPh sb="5" eb="7">
      <t>カイゴ</t>
    </rPh>
    <rPh sb="7" eb="9">
      <t>ショクイン</t>
    </rPh>
    <rPh sb="10" eb="13">
      <t>ヒツヨウスウ</t>
    </rPh>
    <phoneticPr fontId="6"/>
  </si>
  <si>
    <t>介護職員必要数</t>
    <rPh sb="0" eb="2">
      <t>カイゴ</t>
    </rPh>
    <rPh sb="2" eb="4">
      <t>ショクイン</t>
    </rPh>
    <rPh sb="4" eb="7">
      <t>ヒツヨウスウ</t>
    </rPh>
    <phoneticPr fontId="6"/>
  </si>
  <si>
    <t>判定結果</t>
    <rPh sb="0" eb="2">
      <t>ハンテイ</t>
    </rPh>
    <rPh sb="2" eb="4">
      <t>ケッカ</t>
    </rPh>
    <phoneticPr fontId="6"/>
  </si>
  <si>
    <t>合　　　　計</t>
    <rPh sb="0" eb="1">
      <t>アイ</t>
    </rPh>
    <rPh sb="5" eb="6">
      <t>ケイ</t>
    </rPh>
    <phoneticPr fontId="6"/>
  </si>
  <si>
    <t>端数繰上</t>
    <rPh sb="0" eb="2">
      <t>ハスウ</t>
    </rPh>
    <rPh sb="2" eb="4">
      <t>クリアゲ</t>
    </rPh>
    <phoneticPr fontId="6"/>
  </si>
  <si>
    <t>実際 看護+介護</t>
    <rPh sb="0" eb="2">
      <t>ジッサイ</t>
    </rPh>
    <rPh sb="3" eb="5">
      <t>カンゴ</t>
    </rPh>
    <rPh sb="6" eb="8">
      <t>カイゴ</t>
    </rPh>
    <phoneticPr fontId="6"/>
  </si>
  <si>
    <t>実際</t>
    <rPh sb="0" eb="2">
      <t>ジッサイ</t>
    </rPh>
    <phoneticPr fontId="6"/>
  </si>
  <si>
    <t>基準,必要数</t>
    <rPh sb="0" eb="2">
      <t>キジュン</t>
    </rPh>
    <rPh sb="3" eb="6">
      <t>ヒツヨウスウ</t>
    </rPh>
    <phoneticPr fontId="6"/>
  </si>
  <si>
    <t>差</t>
    <rPh sb="0" eb="1">
      <t>サ</t>
    </rPh>
    <phoneticPr fontId="6"/>
  </si>
  <si>
    <t>実地確認結果</t>
    <rPh sb="0" eb="2">
      <t>ジッチ</t>
    </rPh>
    <rPh sb="2" eb="4">
      <t>カクニン</t>
    </rPh>
    <rPh sb="4" eb="6">
      <t>ケッカ</t>
    </rPh>
    <phoneticPr fontId="6"/>
  </si>
  <si>
    <t>事前判定</t>
    <rPh sb="0" eb="2">
      <t>ジゼン</t>
    </rPh>
    <rPh sb="2" eb="4">
      <t>ハンテイ</t>
    </rPh>
    <phoneticPr fontId="6"/>
  </si>
  <si>
    <t>最終判定</t>
    <rPh sb="0" eb="2">
      <t>サイシュウ</t>
    </rPh>
    <rPh sb="2" eb="4">
      <t>ハンテイ</t>
    </rPh>
    <phoneticPr fontId="6"/>
  </si>
  <si>
    <t>氏名</t>
    <rPh sb="0" eb="2">
      <t>シメイ</t>
    </rPh>
    <phoneticPr fontId="6"/>
  </si>
  <si>
    <t>医療機関</t>
    <rPh sb="0" eb="2">
      <t>イリョウ</t>
    </rPh>
    <rPh sb="2" eb="4">
      <t>キカン</t>
    </rPh>
    <phoneticPr fontId="6"/>
  </si>
  <si>
    <t>診療科目</t>
    <rPh sb="0" eb="3">
      <t>シンリョウカ</t>
    </rPh>
    <rPh sb="3" eb="4">
      <t>モク</t>
    </rPh>
    <phoneticPr fontId="6"/>
  </si>
  <si>
    <t>勤務日</t>
    <rPh sb="0" eb="3">
      <t>キンムビ</t>
    </rPh>
    <phoneticPr fontId="6"/>
  </si>
  <si>
    <t>勤務日数</t>
    <rPh sb="0" eb="2">
      <t>キンム</t>
    </rPh>
    <rPh sb="2" eb="4">
      <t>ニッスウ</t>
    </rPh>
    <phoneticPr fontId="6"/>
  </si>
  <si>
    <t>契約書</t>
    <rPh sb="0" eb="3">
      <t>ケイヤクショ</t>
    </rPh>
    <phoneticPr fontId="44"/>
  </si>
  <si>
    <t>管理栄養士</t>
    <rPh sb="0" eb="2">
      <t>カンリ</t>
    </rPh>
    <rPh sb="2" eb="5">
      <t>エイヨウシ</t>
    </rPh>
    <phoneticPr fontId="44"/>
  </si>
  <si>
    <t>栄養士</t>
    <rPh sb="0" eb="3">
      <t>エイヨウシ</t>
    </rPh>
    <phoneticPr fontId="6"/>
  </si>
  <si>
    <t>看護+介護職員</t>
    <rPh sb="0" eb="2">
      <t>カンゴ</t>
    </rPh>
    <rPh sb="3" eb="5">
      <t>カイゴ</t>
    </rPh>
    <rPh sb="5" eb="7">
      <t>ショクイン</t>
    </rPh>
    <phoneticPr fontId="6"/>
  </si>
  <si>
    <t>（別添　職員配置状況確認表も参照のこと)</t>
    <rPh sb="1" eb="3">
      <t>ベッテン</t>
    </rPh>
    <rPh sb="4" eb="6">
      <t>ショクイン</t>
    </rPh>
    <rPh sb="6" eb="8">
      <t>ハイチ</t>
    </rPh>
    <rPh sb="8" eb="10">
      <t>ジョウキョウ</t>
    </rPh>
    <rPh sb="10" eb="12">
      <t>カクニン</t>
    </rPh>
    <rPh sb="12" eb="13">
      <t>ヒョウ</t>
    </rPh>
    <rPh sb="14" eb="16">
      <t>サンショウ</t>
    </rPh>
    <phoneticPr fontId="6"/>
  </si>
  <si>
    <t>確認内容</t>
    <rPh sb="0" eb="2">
      <t>カクニン</t>
    </rPh>
    <rPh sb="2" eb="4">
      <t>ナイヨウ</t>
    </rPh>
    <phoneticPr fontId="6"/>
  </si>
  <si>
    <t>外国人技能実習生の受け入れ</t>
    <rPh sb="9" eb="10">
      <t>ウ</t>
    </rPh>
    <rPh sb="11" eb="12">
      <t>イ</t>
    </rPh>
    <phoneticPr fontId="6"/>
  </si>
  <si>
    <t>　多職種（生活相談員、介護職員、看護職員、介護支援専門員等）で定期的に協議・検討しているか</t>
    <phoneticPr fontId="44"/>
  </si>
  <si>
    <t>氏名</t>
    <rPh sb="0" eb="2">
      <t>シメイ</t>
    </rPh>
    <phoneticPr fontId="6"/>
  </si>
  <si>
    <t>資格</t>
    <rPh sb="0" eb="2">
      <t>シカク</t>
    </rPh>
    <phoneticPr fontId="6"/>
  </si>
  <si>
    <t>専従・兼務</t>
    <rPh sb="0" eb="2">
      <t>センジュウ</t>
    </rPh>
    <rPh sb="3" eb="5">
      <t>ケンム</t>
    </rPh>
    <phoneticPr fontId="6"/>
  </si>
  <si>
    <t>資格証の有効期限</t>
    <rPh sb="0" eb="2">
      <t>シカク</t>
    </rPh>
    <rPh sb="2" eb="3">
      <t>ショウ</t>
    </rPh>
    <rPh sb="4" eb="6">
      <t>ユウコウ</t>
    </rPh>
    <rPh sb="6" eb="8">
      <t>キゲン</t>
    </rPh>
    <phoneticPr fontId="6"/>
  </si>
  <si>
    <t>日</t>
    <rPh sb="0" eb="1">
      <t>ヒ</t>
    </rPh>
    <phoneticPr fontId="6"/>
  </si>
  <si>
    <t>資格証の確認</t>
    <rPh sb="0" eb="2">
      <t>シカク</t>
    </rPh>
    <rPh sb="2" eb="3">
      <t>ショウ</t>
    </rPh>
    <rPh sb="4" eb="6">
      <t>カクニン</t>
    </rPh>
    <phoneticPr fontId="6"/>
  </si>
  <si>
    <t>確認・未確認</t>
  </si>
  <si>
    <t>加算の</t>
    <rPh sb="0" eb="2">
      <t>カサン</t>
    </rPh>
    <phoneticPr fontId="6"/>
  </si>
  <si>
    <t>配置基準</t>
    <rPh sb="0" eb="2">
      <t>ハイチ</t>
    </rPh>
    <rPh sb="2" eb="4">
      <t>キジュン</t>
    </rPh>
    <phoneticPr fontId="6"/>
  </si>
  <si>
    <t>1人以上</t>
    <rPh sb="1" eb="4">
      <t>ニンイジョウ</t>
    </rPh>
    <phoneticPr fontId="6"/>
  </si>
  <si>
    <t>配置数</t>
    <rPh sb="0" eb="2">
      <t>ハイチ</t>
    </rPh>
    <rPh sb="2" eb="3">
      <t>スウ</t>
    </rPh>
    <phoneticPr fontId="6"/>
  </si>
  <si>
    <t>感染症研修</t>
    <rPh sb="0" eb="3">
      <t>カンセンショウ</t>
    </rPh>
    <rPh sb="3" eb="5">
      <t>ケンシュウ</t>
    </rPh>
    <phoneticPr fontId="6"/>
  </si>
  <si>
    <t>感染症訓練</t>
    <rPh sb="0" eb="3">
      <t>カンセンショウ</t>
    </rPh>
    <rPh sb="3" eb="5">
      <t>クンレン</t>
    </rPh>
    <phoneticPr fontId="6"/>
  </si>
  <si>
    <t>災害対応研修</t>
    <rPh sb="0" eb="2">
      <t>サイガイ</t>
    </rPh>
    <rPh sb="2" eb="4">
      <t>タイオウ</t>
    </rPh>
    <rPh sb="4" eb="6">
      <t>ケンシュウ</t>
    </rPh>
    <phoneticPr fontId="6"/>
  </si>
  <si>
    <t>災害対応訓練</t>
    <rPh sb="0" eb="2">
      <t>サイガイ</t>
    </rPh>
    <rPh sb="2" eb="4">
      <t>タイオウ</t>
    </rPh>
    <rPh sb="4" eb="6">
      <t>クンレン</t>
    </rPh>
    <phoneticPr fontId="6"/>
  </si>
  <si>
    <t>直接処遇職員の夜勤者とは別に、宿直者を配置している。</t>
    <phoneticPr fontId="6"/>
  </si>
  <si>
    <t>(　運営管理２　で確認　)</t>
    <rPh sb="2" eb="4">
      <t>ウンエイ</t>
    </rPh>
    <rPh sb="4" eb="6">
      <t>カンリ</t>
    </rPh>
    <rPh sb="9" eb="11">
      <t>カクニン</t>
    </rPh>
    <phoneticPr fontId="6"/>
  </si>
  <si>
    <t>数字は　半角文字で
入力してください。</t>
    <rPh sb="0" eb="2">
      <t>スウジ</t>
    </rPh>
    <rPh sb="4" eb="6">
      <t>ハンカク</t>
    </rPh>
    <rPh sb="6" eb="8">
      <t>モジ</t>
    </rPh>
    <rPh sb="10" eb="12">
      <t>ニュウリョク</t>
    </rPh>
    <phoneticPr fontId="6"/>
  </si>
  <si>
    <t>いる（例外）</t>
    <rPh sb="3" eb="5">
      <t>レイガイ</t>
    </rPh>
    <phoneticPr fontId="6"/>
  </si>
  <si>
    <t>運営規程の概要</t>
    <phoneticPr fontId="6"/>
  </si>
  <si>
    <t>従業者の勤務体制</t>
    <phoneticPr fontId="6"/>
  </si>
  <si>
    <t>事故発生時の対応</t>
    <phoneticPr fontId="6"/>
  </si>
  <si>
    <t>苦情処理の体制</t>
    <phoneticPr fontId="6"/>
  </si>
  <si>
    <t>提供するサービスの第三者評価の実施状況</t>
    <phoneticPr fontId="6"/>
  </si>
  <si>
    <t>(3)</t>
    <phoneticPr fontId="6"/>
  </si>
  <si>
    <t>(4)</t>
    <phoneticPr fontId="6"/>
  </si>
  <si>
    <t>(5)</t>
    <phoneticPr fontId="6"/>
  </si>
  <si>
    <t>② 優先入所の取扱規程を制定しているか。</t>
    <phoneticPr fontId="6"/>
  </si>
  <si>
    <t>　また、この規程に特例入所に関する定め・様式はあるか。</t>
    <phoneticPr fontId="6"/>
  </si>
  <si>
    <t>⑥ 入所順位を決定するため、合議制の入所検討委員会を設置しているか。</t>
    <phoneticPr fontId="6"/>
  </si>
  <si>
    <t>⑦ 申込受付後に最初に開催される入所検討委員会で決定された入所順位を申込者に通知しているか。</t>
    <phoneticPr fontId="6"/>
  </si>
  <si>
    <t>⑧ 委員会は開催ごとに議事録を作成し、２年間保管しているか。</t>
    <phoneticPr fontId="6"/>
  </si>
  <si>
    <t>　また、議事録には順位決定に至るまでの審議内容（発言）が記載されているか。</t>
    <phoneticPr fontId="6"/>
  </si>
  <si>
    <t>⑨ 委員には入所順位決定の公平性・中立性が保てるよう第三者を加えているか。</t>
    <phoneticPr fontId="6"/>
  </si>
  <si>
    <t>①前年度開催回数又は頻度</t>
    <phoneticPr fontId="6"/>
  </si>
  <si>
    <t>⑤ 入所申込者に対し、入所順位決定の手続き及び入所の必要性を評価する基準等について説明を行い、</t>
    <phoneticPr fontId="6"/>
  </si>
  <si>
    <t>　 文書による署名を受けているか。</t>
    <phoneticPr fontId="6"/>
  </si>
  <si>
    <t>適切</t>
  </si>
  <si>
    <t>策定済</t>
  </si>
  <si>
    <t>実施済</t>
  </si>
  <si>
    <t>P32</t>
    <phoneticPr fontId="6"/>
  </si>
  <si>
    <t>記録の作成</t>
    <rPh sb="0" eb="2">
      <t>キロク</t>
    </rPh>
    <rPh sb="3" eb="5">
      <t>サクセイ</t>
    </rPh>
    <phoneticPr fontId="6"/>
  </si>
  <si>
    <t>サービスの評価を実施しているか。</t>
    <rPh sb="5" eb="7">
      <t>ヒョウカ</t>
    </rPh>
    <rPh sb="8" eb="10">
      <t>ジッシ</t>
    </rPh>
    <phoneticPr fontId="44"/>
  </si>
  <si>
    <t>月・木</t>
  </si>
  <si>
    <t>火・金</t>
  </si>
  <si>
    <t>水・土</t>
  </si>
  <si>
    <t>パターンで実施</t>
    <rPh sb="5" eb="7">
      <t>ジッシ</t>
    </rPh>
    <phoneticPr fontId="6"/>
  </si>
  <si>
    <t>月</t>
  </si>
  <si>
    <t>火</t>
  </si>
  <si>
    <t>水</t>
  </si>
  <si>
    <t>木</t>
  </si>
  <si>
    <t>金</t>
  </si>
  <si>
    <t>土</t>
  </si>
  <si>
    <t>日</t>
  </si>
  <si>
    <t>実施月</t>
    <rPh sb="0" eb="3">
      <t>ジッシツキ</t>
    </rPh>
    <phoneticPr fontId="6"/>
  </si>
  <si>
    <t>入浴に関する事故防止マニュアルを作成しているか。</t>
    <rPh sb="0" eb="2">
      <t>ニュウヨク</t>
    </rPh>
    <rPh sb="3" eb="4">
      <t>カン</t>
    </rPh>
    <rPh sb="6" eb="10">
      <t>ジコボウシ</t>
    </rPh>
    <rPh sb="16" eb="18">
      <t>サクセイ</t>
    </rPh>
    <phoneticPr fontId="44"/>
  </si>
  <si>
    <t>褥瘡予防のための計画を作成しているか。</t>
    <rPh sb="0" eb="2">
      <t>ジョクソウ</t>
    </rPh>
    <rPh sb="2" eb="4">
      <t>ヨボウ</t>
    </rPh>
    <rPh sb="8" eb="10">
      <t>ケイカク</t>
    </rPh>
    <rPh sb="11" eb="13">
      <t>サクセイ</t>
    </rPh>
    <phoneticPr fontId="44"/>
  </si>
  <si>
    <t>褥瘡予防のための担当者を配置しているか。</t>
    <rPh sb="0" eb="4">
      <t>ジョクソウヨボウ</t>
    </rPh>
    <rPh sb="8" eb="11">
      <t>タントウシャ</t>
    </rPh>
    <rPh sb="12" eb="14">
      <t>ハイチ</t>
    </rPh>
    <phoneticPr fontId="44"/>
  </si>
  <si>
    <t>担当者：</t>
    <rPh sb="0" eb="3">
      <t>タントウシャ</t>
    </rPh>
    <phoneticPr fontId="6"/>
  </si>
  <si>
    <t>褥瘡予防委員会の開催状況</t>
    <rPh sb="0" eb="4">
      <t>ジョクソウヨボウ</t>
    </rPh>
    <rPh sb="4" eb="7">
      <t>イインカイ</t>
    </rPh>
    <rPh sb="8" eb="10">
      <t>カイサイ</t>
    </rPh>
    <rPh sb="10" eb="12">
      <t>ジョウキョウ</t>
    </rPh>
    <phoneticPr fontId="44"/>
  </si>
  <si>
    <t>入浴、浴室研修を実施しているか。</t>
    <rPh sb="0" eb="2">
      <t>ニュウヨク</t>
    </rPh>
    <rPh sb="3" eb="5">
      <t>ヨクシツ</t>
    </rPh>
    <rPh sb="5" eb="7">
      <t>ケンシュウ</t>
    </rPh>
    <rPh sb="8" eb="10">
      <t>ジッシ</t>
    </rPh>
    <phoneticPr fontId="44"/>
  </si>
  <si>
    <t>褥瘡予防のための研修を実施しているか。</t>
    <rPh sb="0" eb="4">
      <t>ジョクソウヨボウ</t>
    </rPh>
    <rPh sb="8" eb="10">
      <t>ケンシュウ</t>
    </rPh>
    <rPh sb="11" eb="13">
      <t>ジッシ</t>
    </rPh>
    <phoneticPr fontId="44"/>
  </si>
  <si>
    <t>登録者の人数の確認</t>
    <rPh sb="0" eb="3">
      <t>トウロクシャ</t>
    </rPh>
    <rPh sb="4" eb="6">
      <t>ニンズウ</t>
    </rPh>
    <rPh sb="7" eb="9">
      <t>カクニン</t>
    </rPh>
    <phoneticPr fontId="44"/>
  </si>
  <si>
    <t>該当の有無の確認</t>
    <rPh sb="0" eb="2">
      <t>ガイトウ</t>
    </rPh>
    <rPh sb="3" eb="5">
      <t>ウム</t>
    </rPh>
    <rPh sb="6" eb="8">
      <t>カクニン</t>
    </rPh>
    <phoneticPr fontId="6"/>
  </si>
  <si>
    <t>実施の場合</t>
    <rPh sb="0" eb="2">
      <t>ジッシ</t>
    </rPh>
    <rPh sb="3" eb="5">
      <t>バアイ</t>
    </rPh>
    <phoneticPr fontId="6"/>
  </si>
  <si>
    <t>介護職員が行うたんの吸引等の実施に際し、医師から文書による指示を受けているか。</t>
    <phoneticPr fontId="6"/>
  </si>
  <si>
    <t>対象者の希望や医師の指示、心身の状況等を踏まえて、医師又は看護職員との連携の下に、
実施計画書を作成しているか。</t>
    <phoneticPr fontId="6"/>
  </si>
  <si>
    <t>対象者及びその家族に対して、実施計画書等を示して、介護職員がたん吸引等を実施することを
説明し、文書による同意を得ているか。</t>
    <phoneticPr fontId="6"/>
  </si>
  <si>
    <t>実施した結果について、結果報告書の作成、医師への報告、安全委員会への報告を行っているか。</t>
    <phoneticPr fontId="6"/>
  </si>
  <si>
    <t>たん吸引等の実施に関する安全委員会を定期的に開催しているか。</t>
    <phoneticPr fontId="6"/>
  </si>
  <si>
    <t xml:space="preserve">たん吸引等の実施に関する業務方法書等を備え、介護職員・看護職員等の関係する職員が
確認できるようにしているか。 </t>
    <phoneticPr fontId="6"/>
  </si>
  <si>
    <t>献立表は作成されているか。</t>
    <rPh sb="0" eb="2">
      <t>コンダテ</t>
    </rPh>
    <rPh sb="2" eb="3">
      <t>ヒョウ</t>
    </rPh>
    <rPh sb="4" eb="6">
      <t>サクセイ</t>
    </rPh>
    <phoneticPr fontId="44"/>
  </si>
  <si>
    <t>会議記録は作成されているか。</t>
    <rPh sb="0" eb="4">
      <t>カイギキロク</t>
    </rPh>
    <rPh sb="5" eb="7">
      <t>サクセイ</t>
    </rPh>
    <phoneticPr fontId="44"/>
  </si>
  <si>
    <t>療養食加算該当か。</t>
    <rPh sb="0" eb="5">
      <t>リョウヨウショクカサン</t>
    </rPh>
    <rPh sb="5" eb="7">
      <t>ガイトウ</t>
    </rPh>
    <phoneticPr fontId="6"/>
  </si>
  <si>
    <t>例</t>
    <rPh sb="0" eb="1">
      <t>レイ</t>
    </rPh>
    <phoneticPr fontId="6"/>
  </si>
  <si>
    <t>・車椅子で自走できる</t>
    <rPh sb="1" eb="4">
      <t>クルマイス</t>
    </rPh>
    <rPh sb="5" eb="7">
      <t>ジソウ</t>
    </rPh>
    <phoneticPr fontId="6"/>
  </si>
  <si>
    <t>・同時歩行等により継続して歩けるようにする</t>
    <rPh sb="1" eb="3">
      <t>ドウジ</t>
    </rPh>
    <rPh sb="3" eb="5">
      <t>ホコウ</t>
    </rPh>
    <rPh sb="5" eb="6">
      <t>トウ</t>
    </rPh>
    <rPh sb="9" eb="11">
      <t>ケイゾク</t>
    </rPh>
    <rPh sb="13" eb="14">
      <t>アル</t>
    </rPh>
    <phoneticPr fontId="44"/>
  </si>
  <si>
    <t>・立ち上がりが継続してできるようにする（トイレで排せつできるように）</t>
    <rPh sb="1" eb="2">
      <t>タ</t>
    </rPh>
    <rPh sb="3" eb="4">
      <t>ア</t>
    </rPh>
    <rPh sb="7" eb="9">
      <t>ケイゾク</t>
    </rPh>
    <rPh sb="24" eb="25">
      <t>ハイ</t>
    </rPh>
    <phoneticPr fontId="44"/>
  </si>
  <si>
    <t>入所者の健康診断（感染症予防法による結核検診）の実施（年1回）</t>
    <rPh sb="0" eb="3">
      <t>ニュウショシャ</t>
    </rPh>
    <rPh sb="4" eb="8">
      <t>ケンコウシンダン</t>
    </rPh>
    <rPh sb="9" eb="15">
      <t>カンセンショウヨボウホウ</t>
    </rPh>
    <rPh sb="18" eb="22">
      <t>ケッカクケンシン</t>
    </rPh>
    <rPh sb="24" eb="26">
      <t>ジッシ</t>
    </rPh>
    <rPh sb="27" eb="28">
      <t>ネン</t>
    </rPh>
    <rPh sb="29" eb="30">
      <t>カイ</t>
    </rPh>
    <phoneticPr fontId="44"/>
  </si>
  <si>
    <t>実施日</t>
    <rPh sb="0" eb="3">
      <t>ジッシビ</t>
    </rPh>
    <phoneticPr fontId="6"/>
  </si>
  <si>
    <t>健診機関</t>
    <rPh sb="0" eb="4">
      <t>ケンシンキカン</t>
    </rPh>
    <phoneticPr fontId="6"/>
  </si>
  <si>
    <t xml:space="preserve">  苦情処理</t>
    <rPh sb="2" eb="4">
      <t>クジョウ</t>
    </rPh>
    <rPh sb="4" eb="6">
      <t>ショリ</t>
    </rPh>
    <phoneticPr fontId="44"/>
  </si>
  <si>
    <t xml:space="preserve"> (緊急やむを得ない場合に行う身体的拘束等の手続等)</t>
    <phoneticPr fontId="44"/>
  </si>
  <si>
    <t xml:space="preserve"> 個人情報の保護</t>
    <phoneticPr fontId="6"/>
  </si>
  <si>
    <t>※赤字部分は県の運営規程例に記載及び省令基準の解説の推奨内容</t>
    <rPh sb="1" eb="5">
      <t>アカジブブン</t>
    </rPh>
    <rPh sb="6" eb="7">
      <t>ケン</t>
    </rPh>
    <rPh sb="8" eb="13">
      <t>ウンエイキテイレイ</t>
    </rPh>
    <rPh sb="14" eb="16">
      <t>キサイ</t>
    </rPh>
    <rPh sb="16" eb="17">
      <t>オヨ</t>
    </rPh>
    <rPh sb="18" eb="20">
      <t>ショウレイ</t>
    </rPh>
    <rPh sb="20" eb="22">
      <t>キジュン</t>
    </rPh>
    <rPh sb="23" eb="25">
      <t>カイセツ</t>
    </rPh>
    <rPh sb="26" eb="30">
      <t>スイショウナイヨウ</t>
    </rPh>
    <phoneticPr fontId="6"/>
  </si>
  <si>
    <t>見直し依頼</t>
    <rPh sb="0" eb="2">
      <t>ミナオ</t>
    </rPh>
    <rPh sb="3" eb="5">
      <t>イライ</t>
    </rPh>
    <phoneticPr fontId="6"/>
  </si>
  <si>
    <t>実施依頼</t>
    <rPh sb="0" eb="4">
      <t>ジッシイライ</t>
    </rPh>
    <phoneticPr fontId="6"/>
  </si>
  <si>
    <r>
      <rPr>
        <sz val="14"/>
        <color rgb="FFFF0000"/>
        <rFont val="Segoe UI Symbol"/>
        <family val="3"/>
      </rPr>
      <t>✖</t>
    </r>
    <r>
      <rPr>
        <sz val="14"/>
        <color rgb="FFFF0000"/>
        <rFont val="游ゴシック Medium"/>
        <family val="3"/>
        <charset val="128"/>
      </rPr>
      <t>の場合</t>
    </r>
    <rPh sb="0" eb="4">
      <t>バツノバアイ</t>
    </rPh>
    <phoneticPr fontId="6"/>
  </si>
  <si>
    <t>消火・避難訓練（年2回以上）の実施</t>
    <rPh sb="0" eb="2">
      <t>ショウカ</t>
    </rPh>
    <phoneticPr fontId="6"/>
  </si>
  <si>
    <t>選任依頼</t>
    <rPh sb="0" eb="2">
      <t>センニン</t>
    </rPh>
    <rPh sb="2" eb="4">
      <t>イライ</t>
    </rPh>
    <phoneticPr fontId="6"/>
  </si>
  <si>
    <t>市町村への実施報告はされているか。</t>
    <rPh sb="5" eb="9">
      <t>ジッシホウコク</t>
    </rPh>
    <phoneticPr fontId="6"/>
  </si>
  <si>
    <t>報告日</t>
    <rPh sb="0" eb="2">
      <t>ホウコク</t>
    </rPh>
    <rPh sb="2" eb="3">
      <t>ビ</t>
    </rPh>
    <phoneticPr fontId="6"/>
  </si>
  <si>
    <t>作成日</t>
    <rPh sb="0" eb="3">
      <t>サクセイビ</t>
    </rPh>
    <phoneticPr fontId="6"/>
  </si>
  <si>
    <t>届出日</t>
    <rPh sb="0" eb="1">
      <t>トド</t>
    </rPh>
    <rPh sb="1" eb="3">
      <t>デビ</t>
    </rPh>
    <phoneticPr fontId="6"/>
  </si>
  <si>
    <t>実施記録の作成</t>
    <rPh sb="0" eb="4">
      <t>ジッシキロク</t>
    </rPh>
    <rPh sb="5" eb="7">
      <t>サクセイ</t>
    </rPh>
    <phoneticPr fontId="6"/>
  </si>
  <si>
    <t>薬の納品と確認は</t>
    <rPh sb="0" eb="1">
      <t>クスリ</t>
    </rPh>
    <rPh sb="2" eb="4">
      <t>ノウヒン</t>
    </rPh>
    <rPh sb="5" eb="7">
      <t>カクニン</t>
    </rPh>
    <phoneticPr fontId="6"/>
  </si>
  <si>
    <t>日分を薬局の薬剤師が納品し、看護職員と確認し</t>
    <rPh sb="0" eb="2">
      <t>ニチブン</t>
    </rPh>
    <rPh sb="3" eb="5">
      <t>ヤッキョク</t>
    </rPh>
    <rPh sb="6" eb="9">
      <t>ヤクザイシ</t>
    </rPh>
    <rPh sb="10" eb="12">
      <t>ノウヒン</t>
    </rPh>
    <rPh sb="14" eb="18">
      <t>カンゴショクイン</t>
    </rPh>
    <rPh sb="19" eb="21">
      <t>カクニン</t>
    </rPh>
    <phoneticPr fontId="6"/>
  </si>
  <si>
    <t>看護職員が</t>
    <rPh sb="0" eb="4">
      <t>カンゴショクイン</t>
    </rPh>
    <phoneticPr fontId="6"/>
  </si>
  <si>
    <t>に準備し、</t>
    <rPh sb="1" eb="3">
      <t>ジュンビ</t>
    </rPh>
    <phoneticPr fontId="6"/>
  </si>
  <si>
    <t>与薬する薬については、</t>
    <rPh sb="0" eb="2">
      <t>ヨヤク</t>
    </rPh>
    <rPh sb="4" eb="5">
      <t>クスリ</t>
    </rPh>
    <phoneticPr fontId="6"/>
  </si>
  <si>
    <t>セットしたものを</t>
    <phoneticPr fontId="6"/>
  </si>
  <si>
    <t>に保管する</t>
    <rPh sb="1" eb="3">
      <t>ホカン</t>
    </rPh>
    <phoneticPr fontId="6"/>
  </si>
  <si>
    <t>で実施している。</t>
    <rPh sb="1" eb="3">
      <t>ジッシ</t>
    </rPh>
    <phoneticPr fontId="6"/>
  </si>
  <si>
    <t>その後、食事時又は就寝前に</t>
    <rPh sb="2" eb="3">
      <t>ゴ</t>
    </rPh>
    <rPh sb="4" eb="6">
      <t>ショクジ</t>
    </rPh>
    <rPh sb="6" eb="7">
      <t>ドキ</t>
    </rPh>
    <rPh sb="7" eb="8">
      <t>マタ</t>
    </rPh>
    <rPh sb="9" eb="12">
      <t>シュウシンマエ</t>
    </rPh>
    <phoneticPr fontId="6"/>
  </si>
  <si>
    <t>食堂又は居室において</t>
    <rPh sb="0" eb="2">
      <t>ショクドウ</t>
    </rPh>
    <rPh sb="2" eb="3">
      <t>マタ</t>
    </rPh>
    <rPh sb="4" eb="6">
      <t>キョシツ</t>
    </rPh>
    <phoneticPr fontId="6"/>
  </si>
  <si>
    <t>用意された薬袋に書かれている入所者の名前と本人確認を行い、与薬し、飲んだことを確認してから薬袋を回収する。</t>
    <rPh sb="0" eb="2">
      <t>ヨウイ</t>
    </rPh>
    <rPh sb="5" eb="7">
      <t>ヤクタイ</t>
    </rPh>
    <rPh sb="8" eb="9">
      <t>カ</t>
    </rPh>
    <rPh sb="14" eb="17">
      <t>ニュウショシャ</t>
    </rPh>
    <rPh sb="18" eb="20">
      <t>ナマエ</t>
    </rPh>
    <rPh sb="21" eb="25">
      <t>ホンニンカクニン</t>
    </rPh>
    <rPh sb="26" eb="27">
      <t>オコナ</t>
    </rPh>
    <rPh sb="29" eb="31">
      <t>ヨヤク</t>
    </rPh>
    <rPh sb="33" eb="34">
      <t>ノ</t>
    </rPh>
    <rPh sb="39" eb="41">
      <t>カクニン</t>
    </rPh>
    <rPh sb="45" eb="47">
      <t>ヤクタイ</t>
    </rPh>
    <rPh sb="48" eb="50">
      <t>カイシュウ</t>
    </rPh>
    <phoneticPr fontId="6"/>
  </si>
  <si>
    <t>薬袋には、あらかじめ氏名と朝、昼、夕、睡眠前の記入がされて分包されて</t>
    <rPh sb="0" eb="2">
      <t>ヤクタイ</t>
    </rPh>
    <rPh sb="10" eb="12">
      <t>シメイ</t>
    </rPh>
    <rPh sb="13" eb="14">
      <t>アサ</t>
    </rPh>
    <rPh sb="15" eb="16">
      <t>ヒル</t>
    </rPh>
    <rPh sb="17" eb="18">
      <t>ユウ</t>
    </rPh>
    <rPh sb="19" eb="22">
      <t>スイミンマエ</t>
    </rPh>
    <rPh sb="23" eb="25">
      <t>キニュウ</t>
    </rPh>
    <phoneticPr fontId="6"/>
  </si>
  <si>
    <t>(3)(4)</t>
    <phoneticPr fontId="44"/>
  </si>
  <si>
    <t>　「いる・いない」 「いる」 「いない」 「非該当」等の順になっていますので、該当するものを選択してください。</t>
    <rPh sb="22" eb="25">
      <t>ヒガイトウ</t>
    </rPh>
    <rPh sb="26" eb="27">
      <t>トウ</t>
    </rPh>
    <rPh sb="28" eb="29">
      <t>ジュン</t>
    </rPh>
    <rPh sb="39" eb="41">
      <t>ガイトウ</t>
    </rPh>
    <rPh sb="46" eb="48">
      <t>センタク</t>
    </rPh>
    <phoneticPr fontId="6"/>
  </si>
  <si>
    <t>(2)　ユ ニ ッ ト 型　施　設　用</t>
    <phoneticPr fontId="6"/>
  </si>
  <si>
    <t>（ユニット型特別養護老人ホーム）</t>
    <phoneticPr fontId="6"/>
  </si>
  <si>
    <t>(2)　ユ ニ ッ ト 型　用</t>
    <phoneticPr fontId="6"/>
  </si>
  <si>
    <t>（注）この点検表は「ユニット型」で運営されている特別養護老人ホーム用です。</t>
    <phoneticPr fontId="6"/>
  </si>
  <si>
    <t xml:space="preserve">　地域や家庭との結び付きを重視した運営を行い、市町村、居宅介護支援事業者、居宅サービス事業者、他の介護保険施設その他の保健医療サービス又は福祉サービスを提供する者との密接な連携に努めていますか。  </t>
    <phoneticPr fontId="6"/>
  </si>
  <si>
    <r>
      <t>　ユニット型指定介護老人福祉施設</t>
    </r>
    <r>
      <rPr>
        <b/>
        <sz val="16"/>
        <color theme="1"/>
        <rFont val="游ゴシック Medium"/>
        <family val="3"/>
        <charset val="128"/>
      </rPr>
      <t>（以下「指定施設」という。）</t>
    </r>
    <r>
      <rPr>
        <sz val="16"/>
        <color theme="1"/>
        <rFont val="游ゴシック Medium"/>
        <family val="3"/>
        <charset val="128"/>
      </rPr>
      <t xml:space="preserve">は、入居者１人１人の意思及び人格を尊重し、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ますか。        </t>
    </r>
    <phoneticPr fontId="6"/>
  </si>
  <si>
    <t>　指定施設サービスを提供するに当たっては、介護保険法に規定する介護保険等関連情報その他必要な情報を活用し、適切かつ有効に行うよう努めていますか。</t>
    <phoneticPr fontId="6"/>
  </si>
  <si>
    <t xml:space="preserve">  　運営規程、パンフレットなど利用者に説明する書面は、法令、規則等に則した内容となっていますか。</t>
    <phoneticPr fontId="6"/>
  </si>
  <si>
    <t>法第87条 第1項 
条例第66号 
第321条 第1項 
平11厚令39 
第39条 第1項</t>
    <phoneticPr fontId="6"/>
  </si>
  <si>
    <t>条例第66号 
第321条 第3項 
平11厚令39 
第39条 第3項</t>
    <phoneticPr fontId="6"/>
  </si>
  <si>
    <t>条例第66号 
第321条 第4項 
平11厚令39 
第39条 第4項</t>
    <phoneticPr fontId="6"/>
  </si>
  <si>
    <t>条例第66号 
第321条 第2項 
平11厚令39 
第39条 第2項</t>
    <phoneticPr fontId="6"/>
  </si>
  <si>
    <t>ユニット型施設の職員の配置状況について</t>
    <phoneticPr fontId="6"/>
  </si>
  <si>
    <t>平12老企43
第1の2の①、②、③</t>
    <phoneticPr fontId="6"/>
  </si>
  <si>
    <r>
      <t>　配置すべき職員数の常勤換算は、</t>
    </r>
    <r>
      <rPr>
        <u/>
        <sz val="16"/>
        <color theme="1"/>
        <rFont val="游ゴシック Medium"/>
        <family val="3"/>
        <charset val="128"/>
      </rPr>
      <t>暦月ごと</t>
    </r>
    <r>
      <rPr>
        <sz val="16"/>
        <color theme="1"/>
        <rFont val="游ゴシック Medium"/>
        <family val="3"/>
        <charset val="128"/>
      </rPr>
      <t>の職員の勤務延時間数を、当該事業所又は施設において常勤の職員が勤務すべき時間で除することによって算定していますか。</t>
    </r>
    <phoneticPr fontId="6"/>
  </si>
  <si>
    <r>
      <t>　なお、同一建物内でも、併設されている通所介護や居宅の事業所など、</t>
    </r>
    <r>
      <rPr>
        <b/>
        <sz val="16"/>
        <color theme="1"/>
        <rFont val="游ゴシック Medium"/>
        <family val="3"/>
        <charset val="128"/>
      </rPr>
      <t>別事業所</t>
    </r>
    <r>
      <rPr>
        <sz val="16"/>
        <color theme="1"/>
        <rFont val="游ゴシック Medium"/>
        <family val="3"/>
        <charset val="128"/>
      </rPr>
      <t>の職員を兼ねている場合（勤務表に位置づけられている場合）は、その時間については特養の勤務時間とは見なされないため、正規職員でも「非常勤」となります。</t>
    </r>
    <r>
      <rPr>
        <b/>
        <sz val="16"/>
        <color theme="1"/>
        <rFont val="游ゴシック Medium"/>
        <family val="3"/>
        <charset val="128"/>
      </rPr>
      <t>（空床短期入所は、別事業所とは扱われません。）</t>
    </r>
    <phoneticPr fontId="6"/>
  </si>
  <si>
    <r>
      <t>　併設の別事業所間の業務を兼務しても常勤として扱われるのは、管理者（施設長）のような</t>
    </r>
    <r>
      <rPr>
        <b/>
        <sz val="16"/>
        <color theme="1"/>
        <rFont val="游ゴシック Medium"/>
        <family val="3"/>
        <charset val="128"/>
      </rPr>
      <t>抽象的な業務に限ります。</t>
    </r>
    <r>
      <rPr>
        <sz val="16"/>
        <color theme="1"/>
        <rFont val="游ゴシック Medium"/>
        <family val="3"/>
        <charset val="128"/>
      </rPr>
      <t xml:space="preserve">
　原則として同時並行的に行うことができない業務（看護、介護、機能訓練、相談業務など）を兼務した場合は、それぞれの業務において常勤が勤務すべき時間に達しなくなるため、双方の事業所とも、正職員などの雇用形態に関わらず「非常勤」となります。</t>
    </r>
    <phoneticPr fontId="6"/>
  </si>
  <si>
    <r>
      <t>Ｑ：常勤換算方法により算定される従業者が</t>
    </r>
    <r>
      <rPr>
        <b/>
        <u/>
        <sz val="16"/>
        <color theme="1"/>
        <rFont val="游ゴシック Medium"/>
        <family val="3"/>
        <charset val="128"/>
      </rPr>
      <t>出張したり</t>
    </r>
    <r>
      <rPr>
        <b/>
        <sz val="16"/>
        <color theme="1"/>
        <rFont val="游ゴシック Medium"/>
        <family val="3"/>
        <charset val="128"/>
      </rPr>
      <t>、また</t>
    </r>
    <r>
      <rPr>
        <b/>
        <u/>
        <sz val="16"/>
        <color theme="1"/>
        <rFont val="游ゴシック Medium"/>
        <family val="3"/>
        <charset val="128"/>
      </rPr>
      <t>休暇</t>
    </r>
    <r>
      <rPr>
        <b/>
        <sz val="16"/>
        <color theme="1"/>
        <rFont val="游ゴシック Medium"/>
        <family val="3"/>
        <charset val="128"/>
      </rPr>
      <t>を取った場合に、その出張や休暇に係る時間は
　　勤務時間としてカウントするのか。（平成１４年３月２８日事務連絡　運営基準に係るＱ＆Ａ）</t>
    </r>
    <phoneticPr fontId="6"/>
  </si>
  <si>
    <r>
      <t>Ａ：常勤換算方法とは、非常勤の従業者について「事業所の従業者の勤務延時間数を当該事業所において常勤の従業者
　が勤務すべき時間数で除することにより、常勤の従業者の員数に換算する方法」（居宅サービス運営基準第2条第8号
　等）であり、また、勤務延時間数」とは、「勤務表上、当該事業に係るサービスの提供に従事する時間（又は当該事
　業に係るサービスの提供のための準備等を行う時間（待機の時間を含む））として明確に位置づけられている時間の
　合計数」である。（居宅サービス運営基準解釈通知第2－2－（2）等）
　　以上から、</t>
    </r>
    <r>
      <rPr>
        <u/>
        <sz val="16"/>
        <color theme="1"/>
        <rFont val="游ゴシック Medium"/>
        <family val="3"/>
        <charset val="128"/>
      </rPr>
      <t>非常勤の従業者の休暇や出張</t>
    </r>
    <r>
      <rPr>
        <sz val="16"/>
        <color theme="1"/>
        <rFont val="游ゴシック Medium"/>
        <family val="3"/>
        <charset val="128"/>
      </rPr>
      <t>（以下「休暇等」）</t>
    </r>
    <r>
      <rPr>
        <u/>
        <sz val="16"/>
        <color theme="1"/>
        <rFont val="游ゴシック Medium"/>
        <family val="3"/>
        <charset val="128"/>
      </rPr>
      <t>の時間は、</t>
    </r>
    <r>
      <rPr>
        <sz val="16"/>
        <color theme="1"/>
        <rFont val="游ゴシック Medium"/>
        <family val="3"/>
        <charset val="128"/>
      </rPr>
      <t>サービス提供に従事する時間とはいえない
　ので、</t>
    </r>
    <r>
      <rPr>
        <u/>
        <sz val="16"/>
        <color theme="1"/>
        <rFont val="游ゴシック Medium"/>
        <family val="3"/>
        <charset val="128"/>
      </rPr>
      <t>常勤換算する場合の勤務延時間数には含めない。</t>
    </r>
    <r>
      <rPr>
        <sz val="16"/>
        <color theme="1"/>
        <rFont val="游ゴシック Medium"/>
        <family val="3"/>
        <charset val="128"/>
      </rPr>
      <t xml:space="preserve">
　　なお、</t>
    </r>
    <r>
      <rPr>
        <u/>
        <sz val="16"/>
        <color theme="1"/>
        <rFont val="游ゴシック Medium"/>
        <family val="3"/>
        <charset val="128"/>
      </rPr>
      <t>常勤の従業者</t>
    </r>
    <r>
      <rPr>
        <sz val="16"/>
        <color theme="1"/>
        <rFont val="游ゴシック Medium"/>
        <family val="3"/>
        <charset val="128"/>
      </rPr>
      <t>（事業所において居宅サービス運営基準解釈通知第2－2－(3）における勤務体制を定められて
　いる者をいう。）</t>
    </r>
    <r>
      <rPr>
        <u/>
        <sz val="16"/>
        <color theme="1"/>
        <rFont val="游ゴシック Medium"/>
        <family val="3"/>
        <charset val="128"/>
      </rPr>
      <t>の休暇等の期間</t>
    </r>
    <r>
      <rPr>
        <sz val="16"/>
        <color theme="1"/>
        <rFont val="游ゴシック Medium"/>
        <family val="3"/>
        <charset val="128"/>
      </rPr>
      <t>についてはその期間が</t>
    </r>
    <r>
      <rPr>
        <u/>
        <sz val="16"/>
        <color theme="1"/>
        <rFont val="游ゴシック Medium"/>
        <family val="3"/>
        <charset val="128"/>
      </rPr>
      <t>暦月で1月を超えるものでない限り、常勤の従業者として勤
　務したものとして取り扱う</t>
    </r>
    <r>
      <rPr>
        <sz val="16"/>
        <color theme="1"/>
        <rFont val="游ゴシック Medium"/>
        <family val="3"/>
        <charset val="128"/>
      </rPr>
      <t>ものとする。</t>
    </r>
    <phoneticPr fontId="6"/>
  </si>
  <si>
    <r>
      <t>（注）上記の問答から、常勤の従業者については、指定休や有休、振替休など正規の休暇等で暦月ごとの勤務延べ時間
　　数が変動しても、</t>
    </r>
    <r>
      <rPr>
        <u/>
        <sz val="16"/>
        <color theme="1"/>
        <rFont val="游ゴシック Medium"/>
        <family val="3"/>
        <charset val="128"/>
      </rPr>
      <t>常勤換算上</t>
    </r>
    <r>
      <rPr>
        <sz val="16"/>
        <color theme="1"/>
        <rFont val="游ゴシック Medium"/>
        <family val="3"/>
        <charset val="128"/>
      </rPr>
      <t>はその都度計算することなく「１人」（１．０）とすることができます。
　　　（暦月で１月以上の休暇等の場合を除く）</t>
    </r>
    <phoneticPr fontId="6"/>
  </si>
  <si>
    <t>I・Ⅱ</t>
    <phoneticPr fontId="6"/>
  </si>
  <si>
    <t>条例第65号 
第74､75､80条
条例第66号 第281条</t>
    <phoneticPr fontId="6"/>
  </si>
  <si>
    <t>非該当（検討中）</t>
    <rPh sb="0" eb="3">
      <t>ヒガイトウ</t>
    </rPh>
    <rPh sb="4" eb="7">
      <t>ケントウチュウ</t>
    </rPh>
    <phoneticPr fontId="6"/>
  </si>
  <si>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6"/>
  </si>
  <si>
    <r>
      <t>　外国人技能実習生の</t>
    </r>
    <r>
      <rPr>
        <u/>
        <sz val="16"/>
        <color theme="1"/>
        <rFont val="游ゴシック Medium"/>
        <family val="3"/>
        <charset val="128"/>
      </rPr>
      <t>配置基準上の取り扱い</t>
    </r>
    <r>
      <rPr>
        <sz val="16"/>
        <color theme="1"/>
        <rFont val="游ゴシック Medium"/>
        <family val="3"/>
        <charset val="128"/>
      </rPr>
      <t>については、以下の局長通知のとおりとしていますか。</t>
    </r>
    <phoneticPr fontId="6"/>
  </si>
  <si>
    <r>
      <t>１ 介護施設等における報酬上の配置基準の取扱いについて次の</t>
    </r>
    <r>
      <rPr>
        <u/>
        <sz val="16"/>
        <color theme="1"/>
        <rFont val="游ゴシック Medium"/>
        <family val="3"/>
        <charset val="128"/>
      </rPr>
      <t>①又は②に該当</t>
    </r>
    <r>
      <rPr>
        <sz val="16"/>
        <color theme="1"/>
        <rFont val="游ゴシック Medium"/>
        <family val="3"/>
        <charset val="128"/>
      </rPr>
      <t xml:space="preserve">
　する介護職種の技能実習生については、法令に基づく</t>
    </r>
    <r>
      <rPr>
        <u/>
        <sz val="16"/>
        <color theme="1"/>
        <rFont val="游ゴシック Medium"/>
        <family val="3"/>
        <charset val="128"/>
      </rPr>
      <t>職員等の配置基準にお</t>
    </r>
    <r>
      <rPr>
        <sz val="16"/>
        <color theme="1"/>
        <rFont val="游ゴシック Medium"/>
        <family val="3"/>
        <charset val="128"/>
      </rPr>
      <t xml:space="preserve">
　</t>
    </r>
    <r>
      <rPr>
        <u/>
        <sz val="16"/>
        <color theme="1"/>
        <rFont val="游ゴシック Medium"/>
        <family val="3"/>
        <charset val="128"/>
      </rPr>
      <t>いて、職員等とみなす</t>
    </r>
    <r>
      <rPr>
        <sz val="16"/>
        <color theme="1"/>
        <rFont val="游ゴシック Medium"/>
        <family val="3"/>
        <charset val="128"/>
      </rPr>
      <t xml:space="preserve">取扱いとすること。 </t>
    </r>
    <phoneticPr fontId="6"/>
  </si>
  <si>
    <r>
      <t>①  技能実習を行わせる</t>
    </r>
    <r>
      <rPr>
        <u/>
        <sz val="16"/>
        <color theme="1"/>
        <rFont val="游ゴシック Medium"/>
        <family val="3"/>
        <charset val="128"/>
      </rPr>
      <t>事業所において実習を開始した日から６月を経過した者</t>
    </r>
    <r>
      <rPr>
        <sz val="16"/>
        <color theme="1"/>
        <rFont val="游ゴシック Medium"/>
        <family val="3"/>
        <charset val="128"/>
      </rPr>
      <t xml:space="preserve">   </t>
    </r>
    <phoneticPr fontId="6"/>
  </si>
  <si>
    <r>
      <t>　</t>
    </r>
    <r>
      <rPr>
        <b/>
        <sz val="16"/>
        <color theme="1"/>
        <rFont val="游ゴシック Medium"/>
        <family val="3"/>
        <charset val="128"/>
      </rPr>
      <t>個別機能訓練加算を算定している特養</t>
    </r>
    <r>
      <rPr>
        <sz val="16"/>
        <color theme="1"/>
        <rFont val="游ゴシック Medium"/>
        <family val="3"/>
        <charset val="128"/>
      </rPr>
      <t>において、看護職員を当該加算に係る常勤専従の機能訓練指導員として配置している場合、その職員を配置基準における、看護職員として扱うことはしていませんか。</t>
    </r>
    <phoneticPr fontId="6"/>
  </si>
  <si>
    <t>「勤務の体制を定める」とは、１のユニットごとに勤務表を作ることを意味します。（夜勤は２ユニットごとに１人の勤務体制）</t>
    <phoneticPr fontId="6"/>
  </si>
  <si>
    <t>条例第66号 
第329条 
平11厚令39 
第47条</t>
    <phoneticPr fontId="6"/>
  </si>
  <si>
    <t>　昼間については、ユニットごとに常時１人以上の介護職員又は看護職員を配置していますか。</t>
    <phoneticPr fontId="6"/>
  </si>
  <si>
    <t>条例第66号 
第329条 
平11厚令39 
第47条 第2項 第1号</t>
    <phoneticPr fontId="6"/>
  </si>
  <si>
    <t>　夜間及び深夜については、２ユニットごとに１人以上の介護職員又は看護職員を夜間及び深夜の勤務に従事する職員として配置していますか。</t>
    <phoneticPr fontId="6"/>
  </si>
  <si>
    <t>条例第66号 
第329条 
平11厚令39 
第47条 第2項 第2号</t>
    <phoneticPr fontId="6"/>
  </si>
  <si>
    <t>　ユニットごとに、常勤のユニットリーダーを配置していますか。</t>
    <phoneticPr fontId="6"/>
  </si>
  <si>
    <t>条例第66号 
第329条 
平11厚令39 
第47条 第2項 第3号</t>
    <phoneticPr fontId="6"/>
  </si>
  <si>
    <t>平12厚告21 
別表の１のロの 
注1、注3</t>
    <phoneticPr fontId="6"/>
  </si>
  <si>
    <t>　ユニットリーダーについては、ユニットケアリーダー研修を受講した職員(以下「研修受講者」という。)を２名以上配置していますか。</t>
    <phoneticPr fontId="6"/>
  </si>
  <si>
    <t>平12老企43 
第5の10の(2)</t>
    <phoneticPr fontId="6"/>
  </si>
  <si>
    <t>　ユニットケアリーダー研修会修了者氏名を記載してください。
　（２名以上。２ユニット以下の施設は１名でも可）</t>
    <phoneticPr fontId="6"/>
  </si>
  <si>
    <t>研 修 会 修 了 者</t>
    <rPh sb="0" eb="1">
      <t>ケン</t>
    </rPh>
    <rPh sb="2" eb="3">
      <t>オサム</t>
    </rPh>
    <rPh sb="4" eb="5">
      <t>カイ</t>
    </rPh>
    <rPh sb="6" eb="7">
      <t>オサム</t>
    </rPh>
    <rPh sb="8" eb="9">
      <t>リョウ</t>
    </rPh>
    <rPh sb="10" eb="11">
      <t>シャ</t>
    </rPh>
    <phoneticPr fontId="6"/>
  </si>
  <si>
    <t>　研修受講者が配置されているユニット以外のユニットでは、ユニットにおけるケアに責任を持つ(研修受講者でなくても構わない。)職員を決めていますか。</t>
    <phoneticPr fontId="6"/>
  </si>
  <si>
    <t xml:space="preserve">　研修受講者は、研修で得た知識等をリーダー研修を受講していないユニットの責任者に伝達するなど、当該施設におけるユニットケアの質の向上の中核となっていますか。 </t>
    <phoneticPr fontId="6"/>
  </si>
  <si>
    <t>　入居者が安心して日常生活を送ることができるよう、従業者が、1人1人の入居者について、個性、心身の状況、生活歴などを具体的に把握したうえで、その日常生活上の活動を適切に援助するために、いわゆる「馴染みの関係」を築き、継続性を重視したサービスの提供に配慮していますか。</t>
    <phoneticPr fontId="6"/>
  </si>
  <si>
    <t>平12老企43 
第5の10の(1)</t>
    <phoneticPr fontId="6"/>
  </si>
  <si>
    <t>　入居者の処遇に直接影響を及ぼさない業務(調理・洗濯等)を除き、施設のサービスは、当該施設の従業者によって提供されていますか。</t>
    <phoneticPr fontId="6"/>
  </si>
  <si>
    <t>条例第66号 
第329条 
平11厚令39 
第47条 第3項</t>
    <phoneticPr fontId="6"/>
  </si>
  <si>
    <t>（１０）</t>
    <phoneticPr fontId="6"/>
  </si>
  <si>
    <t>P14</t>
  </si>
  <si>
    <t>条例第66号 
第329条 
平11厚令39 
第47条 第4項</t>
    <phoneticPr fontId="6"/>
  </si>
  <si>
    <t>（１１）</t>
    <phoneticPr fontId="6"/>
  </si>
  <si>
    <t>P15</t>
  </si>
  <si>
    <t>平12厚告29
5のイの(2)</t>
    <phoneticPr fontId="6"/>
  </si>
  <si>
    <t>（夜勤の配置基準）</t>
    <phoneticPr fontId="6"/>
  </si>
  <si>
    <t>　２ユニットごとに夜勤を行う看護職員又は介護職員の数が１以上</t>
    <phoneticPr fontId="6"/>
  </si>
  <si>
    <t>貴施設の夜勤職員状況（当直、宿直を除く）</t>
    <phoneticPr fontId="6"/>
  </si>
  <si>
    <t>ユニット数</t>
  </si>
  <si>
    <t>基　準</t>
  </si>
  <si>
    <t>実際の夜勤者数</t>
  </si>
  <si>
    <t>介護職員</t>
    <rPh sb="0" eb="4">
      <t>カイゴショクイン</t>
    </rPh>
    <phoneticPr fontId="6"/>
  </si>
  <si>
    <t>※人数を選択してください。</t>
    <rPh sb="1" eb="3">
      <t>ニンズウ</t>
    </rPh>
    <rPh sb="4" eb="6">
      <t>センタク</t>
    </rPh>
    <phoneticPr fontId="6"/>
  </si>
  <si>
    <t>※ユニットの数を選択してください。</t>
    <rPh sb="6" eb="7">
      <t>カズ</t>
    </rPh>
    <rPh sb="8" eb="10">
      <t>センタク</t>
    </rPh>
    <phoneticPr fontId="6"/>
  </si>
  <si>
    <r>
      <t>　指定居宅サービス等の事業の人員、設備及び運営に関する基準(平成11年厚令第37号。)</t>
    </r>
    <r>
      <rPr>
        <b/>
        <sz val="16"/>
        <color theme="1"/>
        <rFont val="游ゴシック Medium"/>
        <family val="3"/>
        <charset val="128"/>
      </rPr>
      <t>第121条第4項に規定する「併設事業所」</t>
    </r>
    <r>
      <rPr>
        <sz val="16"/>
        <color theme="1"/>
        <rFont val="游ゴシック Medium"/>
        <family val="3"/>
        <charset val="128"/>
      </rPr>
      <t>とは、特別養護老人ホーム等と同一敷地内又は隣接する敷地において、サービスの提供、夜勤を行う職員の配置等が特別養護老人ホーム等と一体的に行われている短期入所生活介護事業所を指します。</t>
    </r>
    <phoneticPr fontId="6"/>
  </si>
  <si>
    <t>　整備時及び指定時には基準が守られていたが、その後の運営や使用形態の変更、設備の改修などにより、不適切な利用形態となっている例、或いは無届けで設備が変更されている例などが見受けられます。
　ついては、改めて現状を点検してください。</t>
    <phoneticPr fontId="6"/>
  </si>
  <si>
    <t>法第87条 
法第88条の2</t>
    <phoneticPr fontId="6"/>
  </si>
  <si>
    <t>　ユニット</t>
    <phoneticPr fontId="6"/>
  </si>
  <si>
    <t>　①居室</t>
    <phoneticPr fontId="6"/>
  </si>
  <si>
    <t>　②共同生活室</t>
    <phoneticPr fontId="6"/>
  </si>
  <si>
    <t>　③洗面設備</t>
    <phoneticPr fontId="6"/>
  </si>
  <si>
    <t>　④便所</t>
    <phoneticPr fontId="6"/>
  </si>
  <si>
    <t>　浴室</t>
    <rPh sb="1" eb="3">
      <t>ヨクシツ</t>
    </rPh>
    <phoneticPr fontId="6"/>
  </si>
  <si>
    <t>　医務室</t>
    <phoneticPr fontId="6"/>
  </si>
  <si>
    <t>　調理室</t>
    <phoneticPr fontId="6"/>
  </si>
  <si>
    <t>　洗濯室又は洗濯場</t>
    <phoneticPr fontId="6"/>
  </si>
  <si>
    <t>　汚物処理室</t>
    <phoneticPr fontId="6"/>
  </si>
  <si>
    <t>　介護材料室</t>
    <phoneticPr fontId="6"/>
  </si>
  <si>
    <t>　事務室その他の運営上必要な部屋</t>
    <phoneticPr fontId="6"/>
  </si>
  <si>
    <t>条例第66号 
第322条 
平11厚令39 
第40条 
条例第65号 
第104条 
平11厚令46 
第35条 第3項</t>
    <phoneticPr fontId="6"/>
  </si>
  <si>
    <t>　ユニット型短期入所生活介護を併設し一体的に運営される場合は、本体施設のサービス提供上支障がなければ、ユニットを除いて併設短期事業所と設備を共用できます。</t>
    <phoneticPr fontId="6"/>
  </si>
  <si>
    <t>(1) ユニッ
 トの設備</t>
    <rPh sb="11" eb="13">
      <t>セツビ</t>
    </rPh>
    <phoneticPr fontId="6"/>
  </si>
  <si>
    <t>　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す。ユニット型施設は、施設全体を、こうした居室と共同生活室によって一体的に構成される場所（ユニット）を単位として構成し、運営していますか。</t>
    <phoneticPr fontId="6"/>
  </si>
  <si>
    <t>(2) ユニット</t>
    <phoneticPr fontId="6"/>
  </si>
  <si>
    <t>　入居者が、自室のあるユニットを超えて広がりのある日常生活を楽しむことができるよう、他のユニットの入居者と交流したり、多数の入居者が集まったりすることのできる場所を設けていますか。</t>
    <phoneticPr fontId="6"/>
  </si>
  <si>
    <t>平12老企43 
第5の3の(1)</t>
    <phoneticPr fontId="6"/>
  </si>
  <si>
    <t>平12老企43 
第5の3の(2)</t>
    <phoneticPr fontId="6"/>
  </si>
  <si>
    <t xml:space="preserve"> ユニットは、居宅に近い居住環境の下で、居宅における生活に近い日常の生活の中でケアを行うというユニットケアの特徴を踏まえたものとなっていますか。 </t>
    <phoneticPr fontId="6"/>
  </si>
  <si>
    <t>平12老企43 
第5の3の(3)</t>
    <phoneticPr fontId="6"/>
  </si>
  <si>
    <t>(3) 居 室</t>
    <phoneticPr fontId="6"/>
  </si>
  <si>
    <t>　１の居室の定員は１人となっていますか。
　 ただし、夫婦で居室を利用する場合などサービスの提供上必要と認められる場合は、２人部屋とすることができます。</t>
    <phoneticPr fontId="6"/>
  </si>
  <si>
    <t>条例第66号 
第322条 
平11厚令39 
第40条 第1項 1号</t>
    <phoneticPr fontId="6"/>
  </si>
  <si>
    <t xml:space="preserve"> ユニット型施設は、個室であることが基準ですが、夫婦や親子、兄弟など社会通念上、同一家族、親族等が居住することを前提に特例として「サービスの提供上必要と認められる場合」として２人部屋が認められています。
　しかし他人を２名居住させた場合は、「多床室（２人部屋）」と同じ使用形態となるため、認められません。他人同士を２人部屋に居住させていませんか。</t>
    <phoneticPr fontId="6"/>
  </si>
  <si>
    <t>平12老企43 
第5の3の(4) 
平12老企43 
第5の3の(4)①</t>
    <phoneticPr fontId="6"/>
  </si>
  <si>
    <t>（２人部屋の適正利用）</t>
    <phoneticPr fontId="6"/>
  </si>
  <si>
    <t>（２人部
　屋の適
　正利用）</t>
    <rPh sb="3" eb="4">
      <t>ブ</t>
    </rPh>
    <rPh sb="6" eb="7">
      <t>ヤ</t>
    </rPh>
    <rPh sb="11" eb="12">
      <t>マサ</t>
    </rPh>
    <rPh sb="12" eb="14">
      <t>リヨウ</t>
    </rPh>
    <phoneticPr fontId="6"/>
  </si>
  <si>
    <t>　居室は、いずれかのユニットに属するものとし、当該ユニットの共同生活室に近接して一体的に設けていますか。</t>
    <phoneticPr fontId="6"/>
  </si>
  <si>
    <t>条例第66号 
第322条 
平11厚令39 
第40条 第1項 第1号 
イ(2)</t>
    <phoneticPr fontId="6"/>
  </si>
  <si>
    <t>　「ユニットの共同生活室に近接して一体的に設けられる居室」とは、次の３つをいいます。</t>
    <phoneticPr fontId="6"/>
  </si>
  <si>
    <t>　ア　当該共同生活室に隣接している居室
　イ　当該共同生活室に隣接してはいないが、アの居室と隣接している居室
　ウ　その他当該共同生活室に近接して一体的に設けられている居室
　　　（他の共同生活室のア及びイに該当する居室を除く。）</t>
    <phoneticPr fontId="6"/>
  </si>
  <si>
    <t>H12老企43 
第5の3の(4)の②</t>
    <phoneticPr fontId="6"/>
  </si>
  <si>
    <t>　１のユニットの入居定員は、各ユニットにおいて入居者が相互に社会的関係を築き、自律的な日常生活を営むことを支援するものであることから、原則としておおむね１０人以下とし、１５人を超えていませんか。</t>
    <phoneticPr fontId="6"/>
  </si>
  <si>
    <t>平11厚令39 
第40条 第1項 1号</t>
    <phoneticPr fontId="6"/>
  </si>
  <si>
    <t>　平成15年4月1日に存在していた施設は改築に関して特例あり。</t>
    <phoneticPr fontId="6"/>
  </si>
  <si>
    <t>H12老企43 
第5の3の(4)の④</t>
    <phoneticPr fontId="6"/>
  </si>
  <si>
    <t>※人数を入力してください。</t>
    <rPh sb="1" eb="3">
      <t>ニンズウ</t>
    </rPh>
    <rPh sb="4" eb="6">
      <t>ニュウリョク</t>
    </rPh>
    <phoneticPr fontId="6"/>
  </si>
  <si>
    <t xml:space="preserve">　１の居室の床面積等は、10.65㎡以上としていますか（内法による）。
　 ただし、(1)ただし書の２人室の場合は21.3㎡以上としていますか </t>
    <phoneticPr fontId="6"/>
  </si>
  <si>
    <t>条例第66号 
第322条 
平11厚令39 
第40条第1項 
1号イ(3)</t>
    <phoneticPr fontId="6"/>
  </si>
  <si>
    <t>経過措置　令和３年１月25日現在、現に存する建物について
　　　　　以下の事項については、なお従前の例によります。
　「ユニットに属さない居室を改修したものについては、入居者同士の視線の遮断の確保を前提にした上で、居室を隔てる壁について、天井との間に一定の隙間が生じていても差し支えない。」</t>
    <phoneticPr fontId="6"/>
  </si>
  <si>
    <t>（ユニット型準個室）</t>
    <phoneticPr fontId="6"/>
  </si>
  <si>
    <t>（ユニッ
　ト型準
　個室）</t>
    <phoneticPr fontId="6"/>
  </si>
  <si>
    <t>　ユニット型準個室については、ユニットに属さない居室を改修してユニットを造る場合であり、床面積は、10.65㎡以上（居室内に洗面設備が設けられているときはその面積を含み、居室内に便所が設けられているときはその面積を除く。内法による）となっていますか。</t>
    <phoneticPr fontId="6"/>
  </si>
  <si>
    <t>平12老企43 
第5の3の(4)の⑤のロ</t>
    <phoneticPr fontId="6"/>
  </si>
  <si>
    <t xml:space="preserve">　ユニット型準個室については、次の要件を満たしていますか。 </t>
    <phoneticPr fontId="6"/>
  </si>
  <si>
    <t>　入居者同士の視線が遮断され、入居者のプライバシーが十分に確保されていれば、天井と壁との間に一定の隙間が生じていても差し支えありません。</t>
    <phoneticPr fontId="6"/>
  </si>
  <si>
    <t>　壁については、家具等のように可動のもので室内を区分しただけのものは認められず、可動でないものであって、プライバシーの確保のために適切な素材であることが必要です。</t>
    <phoneticPr fontId="6"/>
  </si>
  <si>
    <t>　居室であるためには、一定程度以上の大きさの窓が必要であることから、多床室を仕切って窓のない居室を設けたとしても準個室としては認められません。</t>
    <phoneticPr fontId="6"/>
  </si>
  <si>
    <t>　居室への入口が、複数の居室で共同であったり、カーテンなどで仕切られているに過ぎないような場合には、十分なプライバシーが確保されているとはいえず、準個室としては認められません。</t>
    <phoneticPr fontId="6"/>
  </si>
  <si>
    <t>　入居者へのサービス提供上必要と認められる場合に２人部屋とするときは21.3㎡以上とすること。</t>
    <phoneticPr fontId="6"/>
  </si>
  <si>
    <t>　なお、ユニットに属さない居室を改修してユニットを造る場合に、居室が(3)ユニット個室の要件を満たしていれば、ユニット型個室に分類されます。</t>
    <phoneticPr fontId="6"/>
  </si>
  <si>
    <t>平11厚令39 
第40条 第1項 1号(4)</t>
    <phoneticPr fontId="6"/>
  </si>
  <si>
    <t>平12老企43 
第5の3の(4)の⑤のイ</t>
    <phoneticPr fontId="6"/>
  </si>
  <si>
    <t>　ベッド又はこれに代わる設備を備えていますか。</t>
    <phoneticPr fontId="6"/>
  </si>
  <si>
    <t>平11厚令46 
第35条 第4項 
1号イ(5)</t>
    <phoneticPr fontId="6"/>
  </si>
  <si>
    <t>　１以上の出入口は避難上有効な空地、廊下、共同生活室、又は広間に直接面していますか。</t>
    <phoneticPr fontId="6"/>
  </si>
  <si>
    <t>平11厚令46 
第35条 第4項 
1号イ(6)</t>
    <phoneticPr fontId="6"/>
  </si>
  <si>
    <r>
      <t>　床面積の１／１４以上に相当する面積を直接外気に面して</t>
    </r>
    <r>
      <rPr>
        <u/>
        <sz val="16"/>
        <color theme="1"/>
        <rFont val="游ゴシック Medium"/>
        <family val="3"/>
        <charset val="128"/>
      </rPr>
      <t>開放できる</t>
    </r>
    <r>
      <rPr>
        <sz val="16"/>
        <color theme="1"/>
        <rFont val="游ゴシック Medium"/>
        <family val="3"/>
        <charset val="128"/>
      </rPr>
      <t>ようにされていますか。</t>
    </r>
    <phoneticPr fontId="6"/>
  </si>
  <si>
    <t>　必要に応じて入居者の身の回り品を保管することができる設備を備えていますか。</t>
    <phoneticPr fontId="6"/>
  </si>
  <si>
    <t>平11厚令46 
第35条 第4項 
1号イ(7)</t>
    <phoneticPr fontId="6"/>
  </si>
  <si>
    <t>平11厚令46 
第35条 第4項 
1号イ(8)</t>
    <phoneticPr fontId="6"/>
  </si>
  <si>
    <t>(1) ユニットの設備</t>
    <phoneticPr fontId="6"/>
  </si>
  <si>
    <t>(4) 共同生活室</t>
    <phoneticPr fontId="6"/>
  </si>
  <si>
    <t>(4) 共同
　  生活室</t>
    <phoneticPr fontId="6"/>
  </si>
  <si>
    <t>　いずれかのユニットに属し、当該ユニットの入居者が交流し、共同で日常生活を営むための場所としてふさわしい形状を有していますか。</t>
    <phoneticPr fontId="6"/>
  </si>
  <si>
    <t>平11厚令39 
第40条 第1項 
1号ロ(1)</t>
    <phoneticPr fontId="6"/>
  </si>
  <si>
    <t>　共同生活室の床面積は、２平方メートルに当該ユニットの入所定員数を乗じた面積以上とされていますか。</t>
    <phoneticPr fontId="6"/>
  </si>
  <si>
    <t>平11厚令39 
第40条 第1項 
1号ロ(2)</t>
    <phoneticPr fontId="6"/>
  </si>
  <si>
    <t>　他のユニットの入居者が、当該共同生活室を通過することなく施設内の他の場所に移動することができるようになっていますか。</t>
    <phoneticPr fontId="6"/>
  </si>
  <si>
    <t>　当該ユニットの入居者全員とその介護等を行う職員が一度に食事をしたり、談話等を楽しんだりすることが可能な備品を備えていますか。</t>
    <phoneticPr fontId="6"/>
  </si>
  <si>
    <t xml:space="preserve">平12老企43 
第5の3の(5)の①イ </t>
    <phoneticPr fontId="6"/>
  </si>
  <si>
    <t xml:space="preserve">平12老企43 
第5の3の(5)の①ロ </t>
    <phoneticPr fontId="6"/>
  </si>
  <si>
    <t xml:space="preserve">　共同生活室には、要介護者による食事や談話に適したテーブルやイス等の備品が備えられていますか。 </t>
    <phoneticPr fontId="6"/>
  </si>
  <si>
    <t xml:space="preserve">平12老企43 
第5の3の(5)の③ </t>
    <phoneticPr fontId="6"/>
  </si>
  <si>
    <t>　また、入居者が、その心身の状況に応じて家事を行うことができるようにする観点から、簡易な流し・調理設備を設けることが望ましいとされていますが、そのように設置されていますか。</t>
    <phoneticPr fontId="6"/>
  </si>
  <si>
    <t>　居室ごとに設けるか、又は共同生活室ごとに適当数設けていますか。</t>
    <phoneticPr fontId="6"/>
  </si>
  <si>
    <t>平11厚令39 
第40条 第1項 
1号のハの(1)</t>
    <phoneticPr fontId="6"/>
  </si>
  <si>
    <t>　居室ごとに設ける方式と、共同生活室ごとに設ける方式とを混在させても差し支えありません。</t>
    <phoneticPr fontId="6"/>
  </si>
  <si>
    <t>平12老企43 
第5の3の(6)</t>
    <phoneticPr fontId="6"/>
  </si>
  <si>
    <t>　共同生活室に設けている場合は、１か所でなく２か所以上に分散して設けていますか。</t>
    <phoneticPr fontId="6"/>
  </si>
  <si>
    <t>(6) 便所</t>
    <phoneticPr fontId="6"/>
  </si>
  <si>
    <t>平11厚令39 
第40条 第1項 1号ニ</t>
    <phoneticPr fontId="6"/>
  </si>
  <si>
    <t>平12老企43 
第5の3の(7)</t>
    <phoneticPr fontId="6"/>
  </si>
  <si>
    <t>平11厚令39 
第40条 第1項 
1号ニ(2)</t>
    <phoneticPr fontId="6"/>
  </si>
  <si>
    <t>(7) 浴 室</t>
    <phoneticPr fontId="6"/>
  </si>
  <si>
    <t>平11厚令39
第40条 第1項 2号</t>
    <phoneticPr fontId="6"/>
  </si>
  <si>
    <t>　居室のある階ごとに設けていますか。</t>
    <phoneticPr fontId="6"/>
  </si>
  <si>
    <t>平12老企43 
第5の3の(8)</t>
    <phoneticPr fontId="6"/>
  </si>
  <si>
    <t>　専ら当該ユニット型施設の用に供するものとなっていますか(サービスの提供に支障がない場合は、この限りではありません)。</t>
    <phoneticPr fontId="6"/>
  </si>
  <si>
    <t>平11厚令39 
第40条 第2項</t>
    <phoneticPr fontId="6"/>
  </si>
  <si>
    <t>(8) 医務室</t>
    <phoneticPr fontId="6"/>
  </si>
  <si>
    <t>平11厚令39 
第40条 第1項 
第3号のイ</t>
    <phoneticPr fontId="6"/>
  </si>
  <si>
    <t>P22</t>
    <phoneticPr fontId="6"/>
  </si>
  <si>
    <t>平11厚令39 
第40条 第1項 
第3号のロ</t>
    <phoneticPr fontId="6"/>
  </si>
  <si>
    <t>(9) 調理室</t>
    <phoneticPr fontId="6"/>
  </si>
  <si>
    <t>P29</t>
    <phoneticPr fontId="6"/>
  </si>
  <si>
    <t xml:space="preserve">　廊下幅
　片廊下は1.8ｍ以上、中廊下は2.7ｍ以上（いずれも手すりの内側から計測する）となっていますか。 </t>
    <phoneticPr fontId="6"/>
  </si>
  <si>
    <t>　なお、廊下の一部の幅を拡張することにより、入居者、従業者等の円滑な往来に支障が生じないと認められる場合には、1.5m以上(中廊下にあっては、1.8m以上)として差し支えありません。</t>
    <phoneticPr fontId="6"/>
  </si>
  <si>
    <t xml:space="preserve">※ </t>
  </si>
  <si>
    <t xml:space="preserve">※ </t>
    <phoneticPr fontId="6"/>
  </si>
  <si>
    <t>　「廊下の一部の幅を拡張することにより、入居者、従業者等の円滑な往来に支障が生じないと認められる場合」とは、アルコーブ（小部屋）を設けることなどにより、入居者、従業者等がすれ違う際にも支障が生じない場合をいいます。</t>
    <phoneticPr fontId="6"/>
  </si>
  <si>
    <t>平12老企43 
第5の3の(9)</t>
    <phoneticPr fontId="6"/>
  </si>
  <si>
    <t>　中廊下とは、廊下の両側に居室、静養室等入居者の日常生活に直接使用する設備のある廊下を言います。</t>
    <phoneticPr fontId="6"/>
  </si>
  <si>
    <t>平12老企43 
第3の2</t>
    <phoneticPr fontId="6"/>
  </si>
  <si>
    <t>平11厚令46 
第35条 第6項 2号</t>
    <phoneticPr fontId="6"/>
  </si>
  <si>
    <t>平11厚令39 
第40条 第1項4 
平11厚令46 
第35条 第6項 1号</t>
    <rPh sb="14" eb="15">
      <t>ダイ</t>
    </rPh>
    <rPh sb="34" eb="35">
      <t>ダイ</t>
    </rPh>
    <phoneticPr fontId="6"/>
  </si>
  <si>
    <t>　ユニット又は浴室が2階以上の階にある場合は、1か所以上の傾斜路を設けていますか。ただし、エレベータを設ける場合はこの限りではありません。</t>
    <phoneticPr fontId="6"/>
  </si>
  <si>
    <t>　ユニット及び浴室は、３階以上の階に設けていませんか。</t>
    <phoneticPr fontId="6"/>
  </si>
  <si>
    <t>平11厚令46 
第35条 第6項 3号</t>
    <phoneticPr fontId="6"/>
  </si>
  <si>
    <t>平11厚令46 
第35条 第6項 4号</t>
    <phoneticPr fontId="6"/>
  </si>
  <si>
    <t>平11厚令46 
第35条 第6項 5号</t>
    <phoneticPr fontId="6"/>
  </si>
  <si>
    <t xml:space="preserve">平11厚令46 
第35条 第5項 </t>
    <phoneticPr fontId="6"/>
  </si>
  <si>
    <t>　ユニット又は浴室のある3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t>
    <phoneticPr fontId="6"/>
  </si>
  <si>
    <t>　３階以上の階にあるユニット又は浴室及びこれから地上に通ずる廊下その他の通路の壁及び天井の室内に面する部分の仕上げを不燃材料でしていること。</t>
    <phoneticPr fontId="6"/>
  </si>
  <si>
    <t>　ユニット又は浴室のある３階以上の各階が耐火構造の壁又は建築基準法施行令第112条第1項に規定する特定防火設備により防災上有効に区画されていること。</t>
    <phoneticPr fontId="6"/>
  </si>
  <si>
    <t>(12)消火
　 設備等</t>
    <phoneticPr fontId="6"/>
  </si>
  <si>
    <t>　建物は耐火建築物になっていますか。
　ただし、入居者の日常生活に充てられる場所を２階以上の階及び地階のいずれにも設けていない建物は､準耐火建築物とすることができます。</t>
    <phoneticPr fontId="6"/>
  </si>
  <si>
    <t>平11厚令46 
第35条 第1項</t>
    <phoneticPr fontId="6"/>
  </si>
  <si>
    <t>平11厚令39
第40条 第1項 第5号</t>
    <phoneticPr fontId="6"/>
  </si>
  <si>
    <t>(13)その他</t>
    <phoneticPr fontId="6"/>
  </si>
  <si>
    <t>　焼却炉、浄化槽、その他の汚物処理設備及び便槽を設ける場合には、ユニット及び調理室から相当の距離を隔てて設けていますか。</t>
    <phoneticPr fontId="6"/>
  </si>
  <si>
    <t xml:space="preserve">　看護・介護記録等の保管にあたっては、関係者以外がそれらの記録を閲覧できないよう、施錠可能な保管庫等必要な設備を設けていますか。 </t>
    <phoneticPr fontId="6"/>
  </si>
  <si>
    <t>　仮眠等のできる休憩場所を設置していますか。</t>
    <phoneticPr fontId="6"/>
  </si>
  <si>
    <t>平12老発214 
第2の1の(10)</t>
    <phoneticPr fontId="6"/>
  </si>
  <si>
    <t>(12)消火設備等</t>
    <phoneticPr fontId="6"/>
  </si>
  <si>
    <t>　特別な居室の定員は１人又は２人になっていますか。</t>
    <phoneticPr fontId="6"/>
  </si>
  <si>
    <t>（特別な居室）</t>
    <phoneticPr fontId="6"/>
  </si>
  <si>
    <t>(1)入所者等が選定する特別な居室</t>
    <rPh sb="4" eb="5">
      <t>ショ</t>
    </rPh>
    <phoneticPr fontId="6"/>
  </si>
  <si>
    <t>P31</t>
    <phoneticPr fontId="6"/>
  </si>
  <si>
    <t>条例第66号 
第283条 
平11厚令39 
第4条 第1項 
条例第65号  
第76条
平12老企43 
第4の2 
社会福祉法 
第76条</t>
    <phoneticPr fontId="6"/>
  </si>
  <si>
    <t>平12老企43 
第4の1</t>
    <phoneticPr fontId="6"/>
  </si>
  <si>
    <t>平11厚令39 
第4条 第1項 
平12老企43 
第4の1</t>
    <phoneticPr fontId="6"/>
  </si>
  <si>
    <t>平12老発214 
第2の1の(3)</t>
    <phoneticPr fontId="6"/>
  </si>
  <si>
    <t>平12老発214 
第1の6の(1)</t>
    <phoneticPr fontId="6"/>
  </si>
  <si>
    <t>平12厚告123 
第1号のハの(6)</t>
    <phoneticPr fontId="6"/>
  </si>
  <si>
    <t>平12厚告123 
第1号のハの(5)</t>
    <phoneticPr fontId="6"/>
  </si>
  <si>
    <t>平12厚告123 
第1号のハの(4)</t>
    <phoneticPr fontId="6"/>
  </si>
  <si>
    <t>平12厚告123 
第1号のハの(3)</t>
    <phoneticPr fontId="6"/>
  </si>
  <si>
    <t>平12厚告123 
第1号のハの(2)</t>
    <phoneticPr fontId="6"/>
  </si>
  <si>
    <t>条例第66号 
第284条 
平11厚令39 
第4条の2</t>
    <phoneticPr fontId="6"/>
  </si>
  <si>
    <t>平12老企43 
第4の3</t>
    <phoneticPr fontId="6"/>
  </si>
  <si>
    <t>平12老企43 
第4の30の(2)の⑤</t>
    <phoneticPr fontId="6"/>
  </si>
  <si>
    <t xml:space="preserve">条例第66号 
第285条 
平11厚令39 
第4条の3 </t>
    <phoneticPr fontId="6"/>
  </si>
  <si>
    <t>平12老企43 
第4の4(1)</t>
    <phoneticPr fontId="6"/>
  </si>
  <si>
    <t>条例第66号 
第286条 第1項 
平11厚令39 
第5条 第1項</t>
    <phoneticPr fontId="6"/>
  </si>
  <si>
    <t>条例第66号 
第286条 第2項 
平11厚令39 
第5条 第2項</t>
    <phoneticPr fontId="6"/>
  </si>
  <si>
    <t>条例第66号 
第287条 第1項 
平11厚令39 
第6条第1項</t>
    <phoneticPr fontId="6"/>
  </si>
  <si>
    <t>条例第66号 
第287条 第1項 
平11厚令39 
第6条 第1項</t>
    <phoneticPr fontId="6"/>
  </si>
  <si>
    <t>条例第66号 
第287条 第2項 
平11厚令39 
第6条 第2項</t>
    <phoneticPr fontId="6"/>
  </si>
  <si>
    <t>条例第66号 
第288条 第1項
平11厚令39 
第7条 第1項</t>
    <phoneticPr fontId="6"/>
  </si>
  <si>
    <t>条例第66号 
第288条 第2項
平11厚令39 
第7条 第2項</t>
    <phoneticPr fontId="6"/>
  </si>
  <si>
    <t>⑧ 委員会は開催ごとに議事録を作成し、２年間保管していますか。
　 また、議事録には順位決定に至るまでの審議内容（発言）が記載されていますか。</t>
    <phoneticPr fontId="6"/>
  </si>
  <si>
    <t>条例第66号 
第288条 第3項 
平11厚令39 
第7条 第3項</t>
    <phoneticPr fontId="6"/>
  </si>
  <si>
    <t>条例第66号 
第288条 第4項 
平11厚令39 
第7条 第4項</t>
    <phoneticPr fontId="6"/>
  </si>
  <si>
    <t>条例第66号 
第288条 第5項 
平11厚令39 
第7条 第5項</t>
    <phoneticPr fontId="6"/>
  </si>
  <si>
    <t>条例第66号 
第288条 第6項 
平11厚令39 
第7条 第6項</t>
    <phoneticPr fontId="6"/>
  </si>
  <si>
    <t>条例第66号 
第288条 第7項 
平11厚令39 
第7条 第7項</t>
    <phoneticPr fontId="6"/>
  </si>
  <si>
    <t>条例第66号 
第289条 第1項 
平11厚令39 
第8条 第1項</t>
    <phoneticPr fontId="6"/>
  </si>
  <si>
    <t>条例第66号 
第289条 第2項 
平11厚令39 
第8条 第2項</t>
    <phoneticPr fontId="6"/>
  </si>
  <si>
    <t>P35</t>
    <phoneticPr fontId="6"/>
  </si>
  <si>
    <t>P36</t>
    <phoneticPr fontId="6"/>
  </si>
  <si>
    <t>P37</t>
    <phoneticPr fontId="6"/>
  </si>
  <si>
    <t>平12老企43 
第4の7</t>
    <phoneticPr fontId="6"/>
  </si>
  <si>
    <t>平成13年9月19日 
厚労省 事務連絡</t>
    <phoneticPr fontId="6"/>
  </si>
  <si>
    <t>条例第66号 
第323条 第1項 
平11厚令39 
第9条 第1項</t>
    <phoneticPr fontId="6"/>
  </si>
  <si>
    <t>条例第66号 
第323条 第2項 
平11厚令39 
第9条 第2項</t>
    <phoneticPr fontId="6"/>
  </si>
  <si>
    <t>条例第66号 
第323条 第3項 
平11厚令39 
第9条 第3項 
埼玉県告示 
第1746号、 
1747号準用 
平成17厚告419</t>
    <phoneticPr fontId="6"/>
  </si>
  <si>
    <t>条例第66号 
第323条 第3項 
第327条 第2項 
平11厚令39 
第9条 第3項 
第16条 第2項</t>
    <phoneticPr fontId="6"/>
  </si>
  <si>
    <t>条例第66号 
第323条 第5項
平11厚令39 
第9条 第5項</t>
    <phoneticPr fontId="6"/>
  </si>
  <si>
    <t>平12老企54 
別紙(6)の④ 
平12老振25</t>
    <phoneticPr fontId="6"/>
  </si>
  <si>
    <t>平12老企54 
別紙(6)の②</t>
    <phoneticPr fontId="6"/>
  </si>
  <si>
    <t>平12老企54 
別紙(6)の①</t>
    <phoneticPr fontId="6"/>
  </si>
  <si>
    <t>条例第66号 
第328条 第5号</t>
    <phoneticPr fontId="6"/>
  </si>
  <si>
    <t>　上記 (3)ア～カに掲げる費用の額に係るサービスの提供に当たっては、あらかじめ、入所者又は家族に対し、当該サービスの内容及び費用について説明を行い、入所者の
同意を得ていますか。</t>
    <phoneticPr fontId="6"/>
  </si>
  <si>
    <t>平成12厚告 
123の１のハ(4)(5)</t>
    <phoneticPr fontId="6"/>
  </si>
  <si>
    <t>消費税法 第6条 
消費税法施行令 
第14条の2</t>
    <phoneticPr fontId="6"/>
  </si>
  <si>
    <t xml:space="preserve">施行規則 第82条 </t>
    <phoneticPr fontId="6"/>
  </si>
  <si>
    <t xml:space="preserve">平11厚令39  
第23条 第4号  
法第48条 第7項 </t>
    <phoneticPr fontId="6"/>
  </si>
  <si>
    <t>12 ユニット型施設でのサービスの取扱方針</t>
    <phoneticPr fontId="6"/>
  </si>
  <si>
    <t>　入居者が、その有する能力に応じて、自らの生活様式及び生活習慣に沿って自律的な日常生活を営むことができるようにするため、施設サービス計画に基づき、入居者の日常生活上の活動について必要な援助を行うことにより、入居者の日常生活を支援していますか。</t>
    <phoneticPr fontId="6"/>
  </si>
  <si>
    <t>条例第66号 
第324条 
平11厚令39 
第42条 第1項</t>
    <phoneticPr fontId="6"/>
  </si>
  <si>
    <t>　１人１人の入居者について、個性、心身の状況、入居に至るまでの生活歴とその中で培われてきた生活様式や生活習慣を具体的に把握した上で、その日常生活上の活動を適切に援助していますか。</t>
    <phoneticPr fontId="6"/>
  </si>
  <si>
    <t>平12老企43 
第5の5の(1)</t>
    <phoneticPr fontId="6"/>
  </si>
  <si>
    <t xml:space="preserve"> 　入居者の意向に関わりなく集団で行うゲームや、日常生活動作にない動作を通じた機能訓練など、家庭の中では通常行われないことを行っていませんか。</t>
    <phoneticPr fontId="6"/>
  </si>
  <si>
    <t xml:space="preserve">　各ユニットにおいて入居者が相互に社会的関係を築き、それぞれの役割を持って生活を営むことができるように配慮していますか。                     </t>
    <phoneticPr fontId="6"/>
  </si>
  <si>
    <t>条例第66号 
第324条 
平11厚令39 
第42条 第2項</t>
    <phoneticPr fontId="6"/>
  </si>
  <si>
    <t xml:space="preserve">　入居者相互の信頼関係が醸成されるよう配慮することが必要ですが、同時に、入居者が他の入居者の生活に過度に干渉し、自律的な生活を損なうことのないように、入居者のプライバシーに配慮していますか。 </t>
    <phoneticPr fontId="6"/>
  </si>
  <si>
    <t xml:space="preserve">　入居者の自立した生活を支援することを基本として、入居者の要介護状態の軽減又は悪化の防止に資するよう、その者の心身の状況等を常に把握していますか。    </t>
    <phoneticPr fontId="6"/>
  </si>
  <si>
    <t>条例第66号 
第324条 
平11厚令39 
第42条 第4項</t>
    <phoneticPr fontId="6"/>
  </si>
  <si>
    <t>　入居者又はその家族に対し、サービスの提供方法等について、 理解しやすいように説明していますか。</t>
    <phoneticPr fontId="6"/>
  </si>
  <si>
    <t>条例第66号 
第324条 
平11厚令39 
第42条 第5項</t>
    <phoneticPr fontId="6"/>
  </si>
  <si>
    <t>条例第66号 
第324条 
平11厚令39 
第42条 第6項</t>
    <phoneticPr fontId="6"/>
  </si>
  <si>
    <t>平11厚令39 
第42条 第8項 
平13老発155の3､5</t>
    <phoneticPr fontId="6"/>
  </si>
  <si>
    <t>平11厚令39 
第42条 第8項 第1号</t>
    <phoneticPr fontId="6"/>
  </si>
  <si>
    <r>
      <t>　①の結果について、介護職員その他の</t>
    </r>
    <r>
      <rPr>
        <u/>
        <sz val="16"/>
        <color theme="1"/>
        <rFont val="游ゴシック Medium"/>
        <family val="3"/>
        <charset val="128"/>
      </rPr>
      <t>従業者に周知徹底</t>
    </r>
    <r>
      <rPr>
        <sz val="16"/>
        <color theme="1"/>
        <rFont val="游ゴシック Medium"/>
        <family val="3"/>
        <charset val="128"/>
      </rPr>
      <t>していますか。</t>
    </r>
    <phoneticPr fontId="6"/>
  </si>
  <si>
    <r>
      <t>　身体的拘束等の適正化のための</t>
    </r>
    <r>
      <rPr>
        <u/>
        <sz val="16"/>
        <color theme="1"/>
        <rFont val="游ゴシック Medium"/>
        <family val="3"/>
        <charset val="128"/>
      </rPr>
      <t>指針を整備</t>
    </r>
    <r>
      <rPr>
        <sz val="16"/>
        <color theme="1"/>
        <rFont val="游ゴシック Medium"/>
        <family val="3"/>
        <charset val="128"/>
      </rPr>
      <t>していますか。</t>
    </r>
    <phoneticPr fontId="6"/>
  </si>
  <si>
    <r>
      <t>　介護職員その他の従業者に対し、身体的拘束等の適正化のための</t>
    </r>
    <r>
      <rPr>
        <u/>
        <sz val="16"/>
        <color theme="1"/>
        <rFont val="游ゴシック Medium"/>
        <family val="3"/>
        <charset val="128"/>
      </rPr>
      <t>研修</t>
    </r>
    <r>
      <rPr>
        <sz val="16"/>
        <color theme="1"/>
        <rFont val="游ゴシック Medium"/>
        <family val="3"/>
        <charset val="128"/>
      </rPr>
      <t>を</t>
    </r>
    <r>
      <rPr>
        <u/>
        <sz val="16"/>
        <color theme="1"/>
        <rFont val="游ゴシック Medium"/>
        <family val="3"/>
        <charset val="128"/>
      </rPr>
      <t>定期的（年２回以上）に実施</t>
    </r>
    <r>
      <rPr>
        <sz val="16"/>
        <color theme="1"/>
        <rFont val="游ゴシック Medium"/>
        <family val="3"/>
        <charset val="128"/>
      </rPr>
      <t>していますか。</t>
    </r>
    <phoneticPr fontId="6"/>
  </si>
  <si>
    <t>平11厚令39 
第42条 第8項 第2号</t>
    <phoneticPr fontId="6"/>
  </si>
  <si>
    <t>平11厚令39 
第42条 第8項 第3号</t>
    <phoneticPr fontId="6"/>
  </si>
  <si>
    <t>条例第66号
第292条 
平11厚令39 
第42条 第7項</t>
    <phoneticPr fontId="6"/>
  </si>
  <si>
    <t xml:space="preserve">平11厚令39 
第22条の2 第5号 </t>
    <phoneticPr fontId="6"/>
  </si>
  <si>
    <t>平13老発155 
の6の(1)(2)</t>
    <phoneticPr fontId="6"/>
  </si>
  <si>
    <t xml:space="preserve">条例第66号 
第317条の2 
平11厚令39 
第35条の2 </t>
    <phoneticPr fontId="6"/>
  </si>
  <si>
    <t>平11厚令39 
第35条の2 
第1項 第1号 
平12老企43
第4の38①</t>
    <phoneticPr fontId="6"/>
  </si>
  <si>
    <t>高齢者虐待防止法 
第21条</t>
    <phoneticPr fontId="6"/>
  </si>
  <si>
    <t>高齢者虐待防止法 
第20条</t>
    <phoneticPr fontId="6"/>
  </si>
  <si>
    <t>高齢者虐待防止法 
第5条</t>
    <phoneticPr fontId="6"/>
  </si>
  <si>
    <t>条例第66号 
第324条 
平11厚令39 
第42条 第9項</t>
    <phoneticPr fontId="6"/>
  </si>
  <si>
    <t>平12老企43 
第4の11の(2)</t>
    <phoneticPr fontId="6"/>
  </si>
  <si>
    <t>　計画担当介護支援専門員は、サービス担当者会議(入居者に対する指定施設サービスの提供に当たる他の担当者(医師、生活相談員、介護職員、看護職員、機能訓練指導員及び管理栄養士等の当該入居者の介護及び生活状況等に関係する者)を招集して行う会議（テレビ電話装置等を活用して行うことができるものとする。
　ただし、入所者又はその家族（以下この号において「入所者等」という。））が参加する場合にあっては、テレビ電話装置等の活用について当該入所者等の同意を得なければならない。）をいう。以下同じ。）の開催、担当者に対する照会等により、当該施設サービス計画の原案の内容について、担当者から、専門的な見地からの意見を求めていますか。</t>
    <phoneticPr fontId="6"/>
  </si>
  <si>
    <t>条例第66号 
第293条 第8項 
平11厚令39 
第12条 第8項</t>
    <phoneticPr fontId="6"/>
  </si>
  <si>
    <t>条例第66号 
第293条 第7項 
平11厚令39 
第12条 第7項 
平12老企43 
第4の11の(7)</t>
    <phoneticPr fontId="6"/>
  </si>
  <si>
    <t>平12老企43 
第4の11の(6)</t>
    <phoneticPr fontId="6"/>
  </si>
  <si>
    <t>条例第66号 
第293条 第6項 
平11厚令39 
第12条 第6項</t>
    <phoneticPr fontId="6"/>
  </si>
  <si>
    <t>　施設サービス計画を作成した際には、遅滞なく入居者に交付しなければなりません。
　なお、交付した当該施設サービス計画の写しは、２年間保存しておかなければなりません。</t>
    <phoneticPr fontId="6"/>
  </si>
  <si>
    <t>　計画担当介護支援専門員は、施設サービス計画が入所者の生活の質に直接影響する重要なものであることを十分に認識し、施設サービス計画原案を作成しなければなりません。
   したがって、施設サービス計画原案は、入所者の希望及び入所者についてのアセスメントの結果による専門的見地に基づき、入所者の家族の希望を勘案した上で、実現可能なものとする必要があります。
   また、当該施設サービス計画原案には、入所者及びその家族の生活に対する意向及び総合的な援助の方針並びに生活全般の解決すべき課題に加え、各種サービス(機能訓練、看護、介護、食事等)に係る目標を具体的に設定し記載する必要があります。さらに提供される施設サービスについて、その長期的な目標及びそれを達成するための短期的な目標並びにそれらの達成時期等を明確に盛り込み、当該達成時期には施設サービス計画及び提供したサービスの評価を行いうるようにすることが重要です。
   なお、ここでいう指定施設サービスの内容には、施設の行事及び日課を含むものです。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ることとされています。</t>
    <phoneticPr fontId="6"/>
  </si>
  <si>
    <t>　施設サービス計画は、入居者の希望を尊重して作成されなければなりません。
　このため、計画担当介護支援専門員に、施設サービス計画の作成に当たっては、これに位置付けるサービスの内容を説明した上で、文書によって入居者の同意を得ることを義務づけることにより、サービスの内容への入居者の意向の反映の機会を保障しようとするものです。
　説明及び同意を要する施設サービス計画の原案とは、いわゆる施設サービス計画書の第１表、第２表に相当するものを言います。また、基準では入所者に対して同意を得ることを義務付けていますが、必要に応じて入所者の家族に対しても説明を行い同意を得る（通信機器等の活用に行われるものを含む。）ことが望ましいことに留意してください。</t>
    <rPh sb="1" eb="3">
      <t>シセツ</t>
    </rPh>
    <phoneticPr fontId="6"/>
  </si>
  <si>
    <t>　施設サービス計画は、個々の入居者の特性に応じて作成されることが重要です。
　このため計画担当介護支援専門員は、施設サービス計画の作成に先立ち入居者の課題分析を行わなければなりません。
   課題分析とは、入居者の有する日常生活上の能力や入居者を取り巻く環境等の評価を通じて入居者が生活の質を維持・向上させていく上で生じている問題点を明らかにし、入居者が自立した日常生活を営むことができるように支援する上で解決すべき課題を把握することであり、入居者の生活全般についてその状態を十分把握することが重要です。
   なお、課題分析は、計画担当介護支援専門員の個人的な考え方や手法のみによって行われてはならず、入居者の課題を客観的に抽出するための手法として合理的なものと認められる適切な方法を用いなければなりません。</t>
    <phoneticPr fontId="6"/>
  </si>
  <si>
    <t>　計画担当介護支援専門員は、入居者の解決すべき課題の変化に留意することが重要であり、施設サービス計画の作成後においても、入居者及びその家族並びに他のサービス担当者と継続して連絡調整を行い、施設サービス計画のモニタリングを行い、入居者の解決すべき課題の変化が認められる場合等必要に応じて施設サービス計画の変更を行うものとします。
　なお、入居者の解決すべき課題の変化は、入居者に直接サービスを提供する他のサービス担当者により把握されることも多いことから、計画担当介護支援専門員は、他のサービス担当者と緊密な連携を図り、入居者の解決すべき課題に変化が認められる場合には、円滑に連携が行われる体制の整備に努めなければなりません。</t>
    <phoneticPr fontId="6"/>
  </si>
  <si>
    <t>　計画担当介護支援専門員は、施設サービス計画のモニタリングの実施に当たっては、入居者及びその家族並びに担当者との連絡を継続的に行うこととし、特段の事情のない限り、次に定めるところによって行っていますか。</t>
    <phoneticPr fontId="6"/>
  </si>
  <si>
    <t>条例第66号 
第293条 第9項 
平11老企39 
第12条 第9項</t>
    <phoneticPr fontId="6"/>
  </si>
  <si>
    <t>条例第66号 
第293条 第11項 
平11厚令39 
第12条 第11項</t>
    <phoneticPr fontId="6"/>
  </si>
  <si>
    <t>条例第66号 
第293条 第12項 
平11厚令39 
第12条 第12項</t>
    <phoneticPr fontId="6"/>
  </si>
  <si>
    <t>　介護は、各ユニットにおいて入居者が相互に社会的関係を築き、自律的な日常生活を営むことを支援するよう、入居者の心身の状況等に応じ、適切な技術をもって行っていますか。</t>
    <phoneticPr fontId="6"/>
  </si>
  <si>
    <t>条例第66号 
第325条 
平11厚令39 
第43条 第1項</t>
    <phoneticPr fontId="6"/>
  </si>
  <si>
    <t>　入居者の日常生活上の活動への援助が過剰なものとなることのないように留意していますか。</t>
    <phoneticPr fontId="6"/>
  </si>
  <si>
    <t>平12老企43 
第5の6の(1)</t>
    <phoneticPr fontId="6"/>
  </si>
  <si>
    <t>（３）</t>
    <phoneticPr fontId="6"/>
  </si>
  <si>
    <t>（４）</t>
    <phoneticPr fontId="6"/>
  </si>
  <si>
    <t>　単に入居者が家事の中で役割を持つことを支援するにとどまらず、例えば、入居者相互の間で、頼り、頼られるといった精神的な面での役割が生まれることを支援していますか。</t>
    <phoneticPr fontId="6"/>
  </si>
  <si>
    <t>　ユニットでは、入居者の日常生活における家事（食事の簡単な下準備や配膳、後片付け、清掃やゴミ出しなど）を、入居者が、その心身の状況等に応じて、それぞれの役割を持って行うよう適切に支援していますか。</t>
    <phoneticPr fontId="6"/>
  </si>
  <si>
    <t>条例第66号 
第325条 
平11厚令39 
第43条 第2項 
平12老企43 
第5の6の(2)</t>
    <phoneticPr fontId="6"/>
  </si>
  <si>
    <t>　入居者が身体の清潔を維持し、精神的に快適な生活を営むことができるよう、適切な方法により、入居者に入浴の機会を提供していますか。</t>
    <phoneticPr fontId="6"/>
  </si>
  <si>
    <t>　ただし、やむを得ない場合には、清拭を行うことをもって入浴の機会の提供に代えていますか。</t>
    <phoneticPr fontId="6"/>
  </si>
  <si>
    <t>平12老企43 
第5の6の(3)</t>
    <phoneticPr fontId="6"/>
  </si>
  <si>
    <t>条例第66号 
第325条 
平11厚令39 
第43条 第3項</t>
    <phoneticPr fontId="6"/>
  </si>
  <si>
    <t>　入浴は、単に身体の清潔を維持するだけでなく、入居者が精神的に快適な生活を営む上でも重要なものであることから、こうした観点に照らして「適切な方法により」行っていますか。</t>
    <phoneticPr fontId="6"/>
  </si>
  <si>
    <t>　一律の入浴回数を設けるのではなく、個浴の実施など入居者の意向に応じることができるだけの入浴機会を設けていますか。</t>
    <phoneticPr fontId="6"/>
  </si>
  <si>
    <t>条例第66号 
第317条 
平11厚令39 
第35条 第1項</t>
    <phoneticPr fontId="6"/>
  </si>
  <si>
    <t>　おむつ交換は、汚れたら求めに応じて直ちに交換する随時交換を基本としますが、認知症その他の障害で意思伝達が不可能な場合の定時交換は、十分な頻度で行っていますか。</t>
    <phoneticPr fontId="6"/>
  </si>
  <si>
    <t>条例第66号 
第325条 
平11厚令39 
第43条 第4項</t>
    <phoneticPr fontId="6"/>
  </si>
  <si>
    <t>条例第66号
第325条
平11厚令39
第43条 第5項</t>
    <phoneticPr fontId="6"/>
  </si>
  <si>
    <t>条例第66号 
第325条 
平11厚令39 
第43条 第6項 
平12老企43 
第6の(4)</t>
    <phoneticPr fontId="6"/>
  </si>
  <si>
    <t>平12老企43
第6の(4)</t>
    <phoneticPr fontId="6"/>
  </si>
  <si>
    <t>条例第66号 
第325条 
平11厚令39 
第43条 第8項</t>
    <phoneticPr fontId="6"/>
  </si>
  <si>
    <t>条例第66号 
第325条 
平11厚令39 
第43条 第9項</t>
    <phoneticPr fontId="6"/>
  </si>
  <si>
    <t>条例第66号 
第325条 
平11厚令39 
第43条 第7項 
平12老企43第6の(4)</t>
    <phoneticPr fontId="6"/>
  </si>
  <si>
    <t xml:space="preserve">社会福祉士及び
介護福祉士法 
（士士法） 
第48条の2、3 
同法施行規則 
第26条の2、3 </t>
    <phoneticPr fontId="6"/>
  </si>
  <si>
    <t xml:space="preserve">平成23年11月11日 
社援発第1111号 
厚生労働省社会
・援護局長通知 </t>
    <phoneticPr fontId="6"/>
  </si>
  <si>
    <t xml:space="preserve">士士法施行規則 
第26条の3 
第2項 第1号 </t>
    <phoneticPr fontId="6"/>
  </si>
  <si>
    <t xml:space="preserve">士士法 第48条の3 </t>
    <phoneticPr fontId="6"/>
  </si>
  <si>
    <t xml:space="preserve">士士法 第48条の5 </t>
    <phoneticPr fontId="6"/>
  </si>
  <si>
    <t xml:space="preserve">士士法施行規則 
第26条の3 
第1項 第1号 </t>
    <phoneticPr fontId="6"/>
  </si>
  <si>
    <t xml:space="preserve">士士法施行規則 
第26条の3 
第1項 第3号 </t>
    <phoneticPr fontId="6"/>
  </si>
  <si>
    <t xml:space="preserve">士士法施行規則 
第26条の3 
第2項 第6号 </t>
    <phoneticPr fontId="6"/>
  </si>
  <si>
    <t xml:space="preserve">士士法施行規則 
第26条の3 
第1項 第4号 </t>
    <phoneticPr fontId="6"/>
  </si>
  <si>
    <t xml:space="preserve">士士法施行規則 
第26条の3 
第2項 第3号 </t>
    <phoneticPr fontId="6"/>
  </si>
  <si>
    <t xml:space="preserve">士士法施行規則 
第26条の3 
第1項 第6号 </t>
    <phoneticPr fontId="6"/>
  </si>
  <si>
    <t>★</t>
    <phoneticPr fontId="6"/>
  </si>
  <si>
    <t>ユニットでの食事について選択してください。</t>
    <phoneticPr fontId="6"/>
  </si>
  <si>
    <t>有の場合具体的に記載して下さい。</t>
  </si>
  <si>
    <t>各自のペース</t>
    <phoneticPr fontId="6"/>
  </si>
  <si>
    <t>各ユニット</t>
    <phoneticPr fontId="6"/>
  </si>
  <si>
    <t>ユニット以外の食堂</t>
    <phoneticPr fontId="6"/>
  </si>
  <si>
    <t>そろった時間</t>
    <phoneticPr fontId="6"/>
  </si>
  <si>
    <t>食事の場所</t>
    <phoneticPr fontId="6"/>
  </si>
  <si>
    <t>食事時間</t>
    <phoneticPr fontId="6"/>
  </si>
  <si>
    <t>ユニット内調理</t>
    <phoneticPr fontId="6"/>
  </si>
  <si>
    <t xml:space="preserve">条例第66号 
第326条 第1項 
平11厚令39 
第44条 第1項 
平12老企43 
第5の7の(3) </t>
    <phoneticPr fontId="6"/>
  </si>
  <si>
    <t>　栄養並びに入居者の心身の状況及び嗜好を考慮した食事を提供していますか。</t>
    <phoneticPr fontId="6"/>
  </si>
  <si>
    <t>平12老企43 
第4の13の(1)</t>
    <phoneticPr fontId="6"/>
  </si>
  <si>
    <t>　入居者ごとの栄養状態を定期的に把握し、個々の入居者の栄養状態に応じて行うように努めるとともに、摂食・嚥下機能その他の入居者の身体の状況や食形態、嗜好等にも配慮した適切な栄養量及び内容としていますか。</t>
    <phoneticPr fontId="6"/>
  </si>
  <si>
    <t>平12老企43 
第5の7の(1)</t>
    <phoneticPr fontId="6"/>
  </si>
  <si>
    <t>　施設側の都合で急かしたりすることなく、入居者が自分のペースで食事を摂ることができるよう十分な時間を確保していますか。</t>
    <phoneticPr fontId="6"/>
  </si>
  <si>
    <t>条例第66号 
第326条 第2項 
平11厚令39 
第44条 第2項 
平12老企43 
第4の13の(1)</t>
    <phoneticPr fontId="6"/>
  </si>
  <si>
    <t>　入居者の心身の状況に応じて、適切な方法により、食事の自立について必要な支援を行っていますか。</t>
    <phoneticPr fontId="6"/>
  </si>
  <si>
    <t xml:space="preserve">条例第66号 
第326条 第3項 
平11厚令39 
第44条 第3項 </t>
    <phoneticPr fontId="6"/>
  </si>
  <si>
    <t>　入居者の食事は、自立の支援に配慮し、可能な限り離床して、ユニットの食堂で行われるよう努めていますか。</t>
    <phoneticPr fontId="6"/>
  </si>
  <si>
    <t xml:space="preserve">平12老企43 
第4の13の(1) 
平11厚令39 
第44条 第3項 </t>
    <phoneticPr fontId="6"/>
  </si>
  <si>
    <t xml:space="preserve">　入居者の生活習慣を尊重した適切な時間に食事を提供するとともに、入居者がその心身の状況に応じてできる限り自立して食事を摂ることができるよう必要な時間を確保していますか。 </t>
    <phoneticPr fontId="6"/>
  </si>
  <si>
    <t>(1) 食事の
　提供</t>
    <phoneticPr fontId="6"/>
  </si>
  <si>
    <t>　入居者が相互に社会的関係を築くことができるよう、その意思を尊重しつつ、できる限り離床し、入居者が共同生活室で食事を摂ることを支援していますか。</t>
    <phoneticPr fontId="6"/>
  </si>
  <si>
    <t>平11厚令39
第44条 第4項
平12老企43
第5の7の(2)</t>
    <phoneticPr fontId="6"/>
  </si>
  <si>
    <t>　その際、共同生活室で食事を摂るよう強制することはあってはならないので、十分留意していますか。</t>
    <phoneticPr fontId="6"/>
  </si>
  <si>
    <t>平12老企43
第5の7の(2)</t>
    <phoneticPr fontId="6"/>
  </si>
  <si>
    <t>平12老企43 
第4の13の(2)</t>
    <phoneticPr fontId="6"/>
  </si>
  <si>
    <t>平12老企43 
第4の13の(4)</t>
    <phoneticPr fontId="6"/>
  </si>
  <si>
    <t>(2) 調理</t>
    <phoneticPr fontId="6"/>
  </si>
  <si>
    <t>(1) 食事の提供</t>
    <phoneticPr fontId="6"/>
  </si>
  <si>
    <t>(3) 関係
　 部門の
　 連携等</t>
    <rPh sb="9" eb="11">
      <t>ブモン</t>
    </rPh>
    <phoneticPr fontId="6"/>
  </si>
  <si>
    <t>平12老企43 
第4の13の(5)</t>
    <phoneticPr fontId="6"/>
  </si>
  <si>
    <t>平12老企43 
第4の13の(6)</t>
    <phoneticPr fontId="6"/>
  </si>
  <si>
    <t>平12老企43 
第4の13の(7)</t>
    <phoneticPr fontId="6"/>
  </si>
  <si>
    <t>条例第66号 
第296条 
平11厚令39 
第15条</t>
    <phoneticPr fontId="6"/>
  </si>
  <si>
    <t>　ユニット型施設は、入居者の嗜好に応じた趣味、教養又は娯楽に係る活動の機会を提供するとともに、入居者が自律的に行うこれらの活動を支援していますか。</t>
    <phoneticPr fontId="6"/>
  </si>
  <si>
    <t xml:space="preserve">条例第66号 
第327条 第1項 
平11厚令39 
第45条 第1項 </t>
    <phoneticPr fontId="6"/>
  </si>
  <si>
    <t>　入居者１人１人の嗜好を把握した上で、それに応じた趣味、教養又は娯楽に係る活動の機会を提供するとともに、同好会やクラブ活動などを含め、入居者が自律的に行うこれらの活動を支援していますか。</t>
    <phoneticPr fontId="6"/>
  </si>
  <si>
    <t>平12老企43 
第5の8の(1)</t>
    <phoneticPr fontId="6"/>
  </si>
  <si>
    <t>入居者の自律的な同好会やクラブ活動があれば記載してください。</t>
    <phoneticPr fontId="6"/>
  </si>
  <si>
    <t>活動内容や名称</t>
  </si>
  <si>
    <t>参加者数</t>
  </si>
  <si>
    <t>自律性の有無</t>
  </si>
  <si>
    <t>約</t>
    <rPh sb="0" eb="1">
      <t>ヤク</t>
    </rPh>
    <phoneticPr fontId="6"/>
  </si>
  <si>
    <t>（どちらか一方を選択してください。）</t>
    <phoneticPr fontId="6"/>
  </si>
  <si>
    <t xml:space="preserve">　ユニット型指定介護老人福祉施設は、入居者が日常生活を営む上で必要な行政機関等に対する手続について、その者又はその家族が行うことが困難である場合は、その者の同意を得て、代わって行っていますか。 </t>
    <phoneticPr fontId="6"/>
  </si>
  <si>
    <t xml:space="preserve">条例第66号 
第327条 第2項 
平11厚令39 
第45条 第2項 </t>
    <phoneticPr fontId="6"/>
  </si>
  <si>
    <t>　特に金銭にかかるものについては書面等をもって事前に同意を得るとともに、代行した後はその都度本人に確認を得ていますか。</t>
    <phoneticPr fontId="6"/>
  </si>
  <si>
    <t>平12老企43 
第5の8の(3)</t>
    <phoneticPr fontId="6"/>
  </si>
  <si>
    <t>　ユニット型指定介護老人福祉施設は、常に入居者の家族との連携を図るとともに、入居者とその家族との交流等の機会を確保するよう努めていますか。</t>
    <phoneticPr fontId="6"/>
  </si>
  <si>
    <t>　入居者に対しては適切な栄養食事相談を行っていますか。</t>
    <rPh sb="2" eb="3">
      <t>キョ</t>
    </rPh>
    <phoneticPr fontId="6"/>
  </si>
  <si>
    <t>　食事提供については、入居者の嚥下や咀嚼の状況、食欲など心身の状態等を当該入居者の食事に的確に反映させるために、居室関係部門と食事関係部門との連絡が十分とられていますか。</t>
    <rPh sb="12" eb="13">
      <t>キョ</t>
    </rPh>
    <rPh sb="38" eb="39">
      <t>キョ</t>
    </rPh>
    <phoneticPr fontId="6"/>
  </si>
  <si>
    <t>条例第66号 
第327条 第3項 
平11厚令39 
第45条 第3項</t>
    <phoneticPr fontId="6"/>
  </si>
  <si>
    <t>　ユニット型施設の居室は､家族や友人が来訪・宿泊して入居者と交流するのに適した個室であることから、家族等ができるだけ気軽に来訪・宿泊することができるよう配慮していますか。</t>
    <phoneticPr fontId="6"/>
  </si>
  <si>
    <t xml:space="preserve">　入居者の家族に対し、当該施設の会報の送付、当該施設が実施する行事への参加の呼びかけ等によって入所者とその家族が交流できる機会等を確保するよう努めていますか。また、入所者と家族の面会の場所や時間等についても、入所者やその家族の利便に配慮したものとするよう努めていますか。     </t>
    <rPh sb="2" eb="3">
      <t>キョ</t>
    </rPh>
    <phoneticPr fontId="6"/>
  </si>
  <si>
    <t>平12老企43 
第5の8の(2)</t>
    <phoneticPr fontId="6"/>
  </si>
  <si>
    <t>平12老企43  
第5の8の(2)</t>
    <phoneticPr fontId="6"/>
  </si>
  <si>
    <t>平12老企43 
第5の8の(3) 
平12老企43 
第4の15の(4)</t>
    <phoneticPr fontId="6"/>
  </si>
  <si>
    <t>　入居者の生活を当該施設内で完結させてしまうことのないよう、入居者の希望や心身の状況を踏まえながら、買物や外食、図書館や公民館等の公共施設の利用、地域の行事への参加、友人宅の訪問、散歩など、入所者に多様な外出の機会を確保するよう努めていますか。</t>
    <rPh sb="2" eb="3">
      <t>キョ</t>
    </rPh>
    <rPh sb="31" eb="32">
      <t>キョ</t>
    </rPh>
    <phoneticPr fontId="6"/>
  </si>
  <si>
    <t>老人ホーム入所者の預り金及び遺留金品等の取扱いについて
（埼玉県福祉部長通知 昭和53年12月23日 老第1255号）</t>
    <phoneticPr fontId="6"/>
  </si>
  <si>
    <t>条例第66号 
第298条 
平11厚令39 
第17条</t>
    <phoneticPr fontId="6"/>
  </si>
  <si>
    <t>平12老企43 
第4の16</t>
    <phoneticPr fontId="6"/>
  </si>
  <si>
    <t>条例第66号 
第298条の2 
平11厚令39 
第17条の2 
平12老企43 
第4の17</t>
    <phoneticPr fontId="6"/>
  </si>
  <si>
    <t>　入所者ごとの栄養ケア計画に従い、管理栄養士が栄養管理を行うとともに、入所者の栄養状態を定期的に記録しなければなりません。</t>
    <phoneticPr fontId="6"/>
  </si>
  <si>
    <t>　入居者に対し、その心身の状況等に応じて、日常生活を営むのに必要な機能を改善し、又はその減退を防止するための訓練を行っていますか。</t>
    <rPh sb="2" eb="3">
      <t>キョ</t>
    </rPh>
    <phoneticPr fontId="6"/>
  </si>
  <si>
    <t>　指定施設の医師又は看護職員は、常に入居者の健康の状況に注意し、必要に応じて健康保持のための適切な措置を採っていますか。</t>
    <rPh sb="19" eb="20">
      <t>キョ</t>
    </rPh>
    <phoneticPr fontId="6"/>
  </si>
  <si>
    <t xml:space="preserve">　感染症の予防及び感染症の患者に対する医療に関する法律(感染症予防法）及び同施行令に基づき、入居者に対して結核に係る定期の健康診断を行っていますか。 </t>
    <rPh sb="47" eb="48">
      <t>キョ</t>
    </rPh>
    <phoneticPr fontId="6"/>
  </si>
  <si>
    <t>　入居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指定施設に円滑に入所することができるよう、次のとおりにしていますか。</t>
    <rPh sb="2" eb="3">
      <t>キョ</t>
    </rPh>
    <phoneticPr fontId="6"/>
  </si>
  <si>
    <t>　入居者の入院期間中のベッドは、短期入所事業等に利用しても差し支えありませんが、当該入所者が退院する際に円滑に再入所できるよう、その利用は計画的なものとしていますか。</t>
    <rPh sb="2" eb="3">
      <t>キョ</t>
    </rPh>
    <phoneticPr fontId="6"/>
  </si>
  <si>
    <t>「退院することが明らかに見込まれるとき」に該当するか否かは、入居者の入院先の病院又は診療所の当該主治医に確認するなどの方法により判断していますか。</t>
    <rPh sb="31" eb="32">
      <t>キョ</t>
    </rPh>
    <phoneticPr fontId="6"/>
  </si>
  <si>
    <t>「必要に応じて適切な便宜を供与」とは、入居者及びその家族の同意の上での入退院の手続きや、その他の個々の状況に応じた便宜を図ることを指します。</t>
    <rPh sb="20" eb="21">
      <t>キョ</t>
    </rPh>
    <phoneticPr fontId="6"/>
  </si>
  <si>
    <t xml:space="preserve">　なお、上記の例示の場合であっても、再入居が可能なベッドの確保が出来るまでの間、短期入所の利用を検討するなどにより、入居者の生活に支障を来さないよう努めていますか。  </t>
    <rPh sb="59" eb="60">
      <t>キョ</t>
    </rPh>
    <phoneticPr fontId="6"/>
  </si>
  <si>
    <t>　入居者が次の各号のいずれかに該当する場合は、遅滞なく、意見を付してその旨を市町村に通知していますか。</t>
    <rPh sb="2" eb="3">
      <t>キョ</t>
    </rPh>
    <phoneticPr fontId="6"/>
  </si>
  <si>
    <t>平12老企43 
第4の20の(4)</t>
    <phoneticPr fontId="6"/>
  </si>
  <si>
    <t>条例第66号 
第301条 
平11厚令39 
第20条 
平12老企43 
第4の21</t>
    <phoneticPr fontId="6"/>
  </si>
  <si>
    <t>条例第66号 
第302条</t>
    <phoneticPr fontId="6"/>
  </si>
  <si>
    <t>平11厚令39 
第21条 
平12老企43 
第4の23</t>
    <phoneticPr fontId="6"/>
  </si>
  <si>
    <t>条例第66号 
第303条 第2項 
平11厚令39 
第22条 第2項</t>
    <phoneticPr fontId="6"/>
  </si>
  <si>
    <t xml:space="preserve">条例第66号 
第288条 第3項 
平11厚令39 
第７条 第3項 
平12老企43 
第4の6 </t>
    <phoneticPr fontId="6"/>
  </si>
  <si>
    <t>条例第66号 
第304条 第2号 
平11厚令39 
第22条の2 第2号</t>
    <phoneticPr fontId="6"/>
  </si>
  <si>
    <t>条例第66号 
第288条 第4項 第5項 
平11厚令39 
第7条 第4項 第5項</t>
    <phoneticPr fontId="6"/>
  </si>
  <si>
    <t>条例第66号 
第304条 
第1項第3号、第4号 
平11厚令39 
第22条の2 第3号 
第22条の2 第4号</t>
    <phoneticPr fontId="6"/>
  </si>
  <si>
    <t>条例第66号 
第288条 第6項 第7項 
平11厚令39 
第7条 第6項 
第7条 第7項 
平12老企43 
第4の6</t>
    <phoneticPr fontId="6"/>
  </si>
  <si>
    <t>　入居者の心身の状況、その置かれている環境等に照らし、その者が居宅において日常生活を営むことができるかどうかについて、生活相談員、介護職員、看護職員等を交えて定期的に検討していますか。</t>
    <phoneticPr fontId="6"/>
  </si>
  <si>
    <t>　上記の検討の結果、その心身の状況、その置かれている環境等に照らし、居宅において日常生活を営むことができると認められる入居者に対し、その者及びその家族の希望、その者が退所後に置かれることとなる環境等を勘案し、その者の円滑な退所のために必要な援助を行わなければなりません。
　その場合、入居者の退所に際しての必要な援助として、居宅サービス計画の作成等の援助に資するため、居宅介護支援事業者に対して情報を提供するほか、保健医療サービス又は福祉サービスを提供する者と密接に連携を図っていますか。</t>
    <phoneticPr fontId="6"/>
  </si>
  <si>
    <t>　入居者及びその家族から指定施設サービスに関する苦情を受け付けた場合、苦情の内容等を記録していますか。</t>
    <rPh sb="2" eb="3">
      <t>キョ</t>
    </rPh>
    <phoneticPr fontId="6"/>
  </si>
  <si>
    <t>　入居者に対する指定施設サービスの提供により事故が発生した場合、その事故の状況及び事故に際して採った処置について記録していますか。</t>
    <rPh sb="2" eb="3">
      <t>キョ</t>
    </rPh>
    <phoneticPr fontId="6"/>
  </si>
  <si>
    <t>条例第66号 
第328条 
平11厚令39 
第46条
平12老企43 
第5の9</t>
    <phoneticPr fontId="6"/>
  </si>
  <si>
    <t>　ユニットの数及びユニットごとの入居定員</t>
    <phoneticPr fontId="6"/>
  </si>
  <si>
    <t>　入居定員</t>
    <rPh sb="2" eb="3">
      <t>キョ</t>
    </rPh>
    <phoneticPr fontId="6"/>
  </si>
  <si>
    <t>・経過措置：9については、令和６年３月31日までは努力義務</t>
    <phoneticPr fontId="6"/>
  </si>
  <si>
    <t>　10の「その他運営に関する重要事項」は、当該利用者又は他の利用者等の生命又
　は身体を保護するため緊急やむを得ない場合に身体的拘束等を行う際の手続につ
　いて定めておくことが望ましいです。</t>
    <phoneticPr fontId="6"/>
  </si>
  <si>
    <t>　施設の利用に当たっての留意事項</t>
    <phoneticPr fontId="6"/>
  </si>
  <si>
    <t>　入居者に対する指定施設サービス（年間行事及び日課等を含めたサービス）の内容及び利用料その他の費用（第９条第３項により認められている費用）の額</t>
    <rPh sb="2" eb="3">
      <t>キョ</t>
    </rPh>
    <phoneticPr fontId="6"/>
  </si>
  <si>
    <t>条例66号 
第301条の2 
平11厚令39 
第20条の2 
平12老企43 
第4の22</t>
    <phoneticPr fontId="6"/>
  </si>
  <si>
    <t>条例65号 
第91条の2 
平11厚令39 
第23条</t>
    <phoneticPr fontId="6"/>
  </si>
  <si>
    <t>条例第66号 
第306条 
平11厚令39 
第47条</t>
    <phoneticPr fontId="6"/>
  </si>
  <si>
    <t>条例第66号 
第309条 
平11厚令39 
第27条 第1項</t>
    <phoneticPr fontId="6"/>
  </si>
  <si>
    <t>H27.2.20福祉監 
第3006号</t>
    <phoneticPr fontId="6"/>
  </si>
  <si>
    <t>条例第66号 
第309条</t>
    <phoneticPr fontId="6"/>
  </si>
  <si>
    <t>平11厚令39 
第27条 第2項 
条例第66号 
第309条</t>
    <phoneticPr fontId="6"/>
  </si>
  <si>
    <t>（感染症、
　食中毒の
　予防）</t>
    <phoneticPr fontId="6"/>
  </si>
  <si>
    <t>条例第66号 
第309条 
平11厚令39 
第27条 第2項 第2号</t>
    <phoneticPr fontId="6"/>
  </si>
  <si>
    <t>平12老企43 
第4の30の(2)の②</t>
    <phoneticPr fontId="6"/>
  </si>
  <si>
    <t>条例第66号 
第313条 
平11厚令39 
第31条</t>
    <phoneticPr fontId="6"/>
  </si>
  <si>
    <t>　提供した指定施設サービスに関する入居者及びその家族からの苦情に迅速かつ適切に対応するために、苦情を受け付けるための窓口を設置する等の必要な措置を講じています</t>
    <phoneticPr fontId="6"/>
  </si>
  <si>
    <t>条例第66号 
第315条第2項 
平11厚令39 
第33条 第2項</t>
    <phoneticPr fontId="6"/>
  </si>
  <si>
    <t>　提供した指定施設サービスに関する入所者からの苦情に関して、国民健康保険団体連合会(以下「国保連」という。)が行う法第176条第１項第２号の規定による「調査」に協力していますか。</t>
    <phoneticPr fontId="6"/>
  </si>
  <si>
    <t xml:space="preserve">条例第66号 
第317条 
平11厚令39 
第35条 第2項 </t>
    <phoneticPr fontId="6"/>
  </si>
  <si>
    <t xml:space="preserve">条例第66号 
第317条 
平11厚令39 
第35条 第3項 </t>
    <phoneticPr fontId="6"/>
  </si>
  <si>
    <t>条例第66号 
第317条 
平11厚令39 
第35条 第4項 
平12老企43 
第4の37(6)</t>
    <phoneticPr fontId="6"/>
  </si>
  <si>
    <t>条例第66号 
第319条 第1項 
平11厚令39 
第37条 第１項</t>
    <phoneticPr fontId="6"/>
  </si>
  <si>
    <t xml:space="preserve">条例第66号 
第319条 第2項 
平11厚令39 
第37条 第2項 </t>
    <phoneticPr fontId="6"/>
  </si>
  <si>
    <t>法 
第115条の35 第1項 
規則 
第140条の43、44</t>
    <phoneticPr fontId="6"/>
  </si>
  <si>
    <t>法 
第115条の32 第1項 
施行規則 
第140条の39</t>
    <phoneticPr fontId="6"/>
  </si>
  <si>
    <t>H21年3月30日 
老発 第0330077号</t>
    <phoneticPr fontId="6"/>
  </si>
  <si>
    <t xml:space="preserve">法第86条 </t>
    <phoneticPr fontId="6"/>
  </si>
  <si>
    <t>施行規則 
第135条</t>
    <phoneticPr fontId="6"/>
  </si>
  <si>
    <t>(3)</t>
  </si>
  <si>
    <t>昼間については、ユニットごとに常時１人以上の介護職員又は看護職員を配置しているか</t>
    <rPh sb="0" eb="2">
      <t>ヒルマ</t>
    </rPh>
    <rPh sb="15" eb="17">
      <t>ジョウジ</t>
    </rPh>
    <rPh sb="18" eb="21">
      <t>ニンイジョウ</t>
    </rPh>
    <rPh sb="22" eb="24">
      <t>カイゴ</t>
    </rPh>
    <rPh sb="24" eb="26">
      <t>ショクイン</t>
    </rPh>
    <rPh sb="26" eb="27">
      <t>マタ</t>
    </rPh>
    <rPh sb="28" eb="30">
      <t>カンゴ</t>
    </rPh>
    <rPh sb="30" eb="32">
      <t>ショクイン</t>
    </rPh>
    <rPh sb="33" eb="35">
      <t>ハイチ</t>
    </rPh>
    <phoneticPr fontId="3"/>
  </si>
  <si>
    <t>夜間及び深夜については、2ユニットごとに１人以上の介護職員又は看護職員を</t>
    <rPh sb="0" eb="2">
      <t>ヤカン</t>
    </rPh>
    <rPh sb="2" eb="3">
      <t>オヨ</t>
    </rPh>
    <rPh sb="4" eb="6">
      <t>シンヤ</t>
    </rPh>
    <rPh sb="21" eb="22">
      <t>ニン</t>
    </rPh>
    <rPh sb="22" eb="24">
      <t>イジョウ</t>
    </rPh>
    <rPh sb="25" eb="27">
      <t>カイゴ</t>
    </rPh>
    <rPh sb="27" eb="29">
      <t>ショクイン</t>
    </rPh>
    <rPh sb="29" eb="30">
      <t>マタ</t>
    </rPh>
    <rPh sb="31" eb="33">
      <t>カンゴ</t>
    </rPh>
    <rPh sb="33" eb="35">
      <t>ショクイン</t>
    </rPh>
    <phoneticPr fontId="3"/>
  </si>
  <si>
    <t>夜間及び深夜の勤務に従事する職員として配置しているか</t>
    <rPh sb="0" eb="2">
      <t>ヤカン</t>
    </rPh>
    <rPh sb="2" eb="3">
      <t>オヨ</t>
    </rPh>
    <rPh sb="4" eb="6">
      <t>シンヤ</t>
    </rPh>
    <rPh sb="7" eb="9">
      <t>キンム</t>
    </rPh>
    <rPh sb="10" eb="12">
      <t>ジュウジ</t>
    </rPh>
    <rPh sb="14" eb="16">
      <t>ショクイン</t>
    </rPh>
    <rPh sb="19" eb="21">
      <t>ハイチ</t>
    </rPh>
    <phoneticPr fontId="3"/>
  </si>
  <si>
    <t>(5)</t>
  </si>
  <si>
    <t>ユニットごとに、常勤のユニットリーダーを配置しているか</t>
    <rPh sb="8" eb="10">
      <t>ジョウキン</t>
    </rPh>
    <rPh sb="20" eb="22">
      <t>ハイチ</t>
    </rPh>
    <phoneticPr fontId="3"/>
  </si>
  <si>
    <t>(6)</t>
  </si>
  <si>
    <t>ユニットリーダーについては、ユニットリーダー研修を受講した職員を2名以上配置しているか</t>
    <rPh sb="22" eb="24">
      <t>ケンシュウ</t>
    </rPh>
    <rPh sb="25" eb="27">
      <t>ジュコウ</t>
    </rPh>
    <rPh sb="29" eb="31">
      <t>ショクイン</t>
    </rPh>
    <rPh sb="33" eb="36">
      <t>メイイジョウ</t>
    </rPh>
    <rPh sb="36" eb="38">
      <t>ハイチ</t>
    </rPh>
    <phoneticPr fontId="3"/>
  </si>
  <si>
    <t>(10)</t>
  </si>
  <si>
    <t>(11)</t>
  </si>
  <si>
    <t>P20</t>
  </si>
  <si>
    <t>P19</t>
  </si>
  <si>
    <t>P23</t>
  </si>
  <si>
    <t>P16</t>
  </si>
  <si>
    <t>P17</t>
  </si>
  <si>
    <t>P18</t>
  </si>
  <si>
    <t>P13</t>
  </si>
  <si>
    <t>P11</t>
  </si>
  <si>
    <t>P12</t>
  </si>
  <si>
    <t>P10</t>
  </si>
  <si>
    <t>P37</t>
  </si>
  <si>
    <t>P48</t>
  </si>
  <si>
    <t>4.ユニットの数及びユニットごとの入居定員</t>
    <phoneticPr fontId="44"/>
  </si>
  <si>
    <t>5.入所者に対する指定介護福祉施設サービスの内容及び利用料、その他の費用の額</t>
    <phoneticPr fontId="44"/>
  </si>
  <si>
    <t>6.施設の利用に当たっての留意事項</t>
    <phoneticPr fontId="44"/>
  </si>
  <si>
    <t>7.緊急時等における対応方法</t>
    <phoneticPr fontId="44"/>
  </si>
  <si>
    <t>8.非常災害対策</t>
    <phoneticPr fontId="44"/>
  </si>
  <si>
    <t>9.虐待の防止のための措置に関する事項</t>
    <phoneticPr fontId="44"/>
  </si>
  <si>
    <t>10.その他施設の運営に関する重要事項</t>
    <phoneticPr fontId="44"/>
  </si>
  <si>
    <t>　　12　ユニット型施設でのサービスの取扱方針・・・・・・・・・・</t>
    <phoneticPr fontId="6"/>
  </si>
  <si>
    <t>管理宿直の形態</t>
  </si>
  <si>
    <t>※（週又は月のいずれか一方を記入（入力）してください。）</t>
    <rPh sb="2" eb="4">
      <t>シュウマタ</t>
    </rPh>
    <rPh sb="5" eb="6">
      <t>ツキ</t>
    </rPh>
    <rPh sb="11" eb="13">
      <t>イッポウ</t>
    </rPh>
    <rPh sb="14" eb="16">
      <t>キニュウ</t>
    </rPh>
    <rPh sb="17" eb="19">
      <t>ニュウリョク</t>
    </rPh>
    <phoneticPr fontId="6"/>
  </si>
  <si>
    <t>（該当する区分に○を選択してください。）</t>
    <rPh sb="1" eb="3">
      <t>ガイトウ</t>
    </rPh>
    <rPh sb="5" eb="7">
      <t>クブン</t>
    </rPh>
    <rPh sb="8" eb="12">
      <t>マルヲセンタク</t>
    </rPh>
    <phoneticPr fontId="6"/>
  </si>
  <si>
    <t>　事務職員等 ・　 宿直専門職員　・　委託職員</t>
    <phoneticPr fontId="6"/>
  </si>
  <si>
    <t>職員数</t>
    <rPh sb="0" eb="3">
      <t>ショクインスウ</t>
    </rPh>
    <phoneticPr fontId="6"/>
  </si>
  <si>
    <t>実 施 月</t>
    <rPh sb="0" eb="1">
      <t>ジツ</t>
    </rPh>
    <rPh sb="2" eb="3">
      <t>シ</t>
    </rPh>
    <rPh sb="4" eb="5">
      <t>ガツ</t>
    </rPh>
    <phoneticPr fontId="6"/>
  </si>
  <si>
    <t>（実施月を選択）</t>
    <rPh sb="1" eb="4">
      <t>ジッシツキ</t>
    </rPh>
    <rPh sb="5" eb="7">
      <t>センタク</t>
    </rPh>
    <phoneticPr fontId="6"/>
  </si>
  <si>
    <t>研修実施月</t>
    <rPh sb="0" eb="2">
      <t>ケンシュウ</t>
    </rPh>
    <rPh sb="2" eb="3">
      <t>ジツ</t>
    </rPh>
    <rPh sb="3" eb="4">
      <t>シ</t>
    </rPh>
    <rPh sb="4" eb="5">
      <t>ガツ</t>
    </rPh>
    <phoneticPr fontId="6"/>
  </si>
  <si>
    <t>　「虐待防止のための指針」に盛り込むべき内容</t>
    <phoneticPr fontId="6"/>
  </si>
  <si>
    <t>　当該施設における「感染症及び食中毒の予防及びまん延の防止のための指針」には、平常時の対策及び発生時の対応を規定する。
　</t>
    <phoneticPr fontId="6"/>
  </si>
  <si>
    <t>平常時の対策としては、施設内の衛生管理（環境の整備、排泄物の処理、血液・体液・分泌液・排泄物（便）などに触れるとき、傷や創傷皮膚に触れるときどのようにするかなどの取り決め）、手洗いの基本、早期発見のための日常の観察項目）等、</t>
    <phoneticPr fontId="6"/>
  </si>
  <si>
    <t>　発生時の対応としては、発生状況の把握、感染拡大の防止、医療機関や保健所、市町村における施設関係課等の関係機関との連携、医療処置、行政への報告等が想定される。また、発生時における施設内の連絡体制を整備、明記しておくことも必要である。</t>
    <phoneticPr fontId="6"/>
  </si>
  <si>
    <t>　なお、それぞれの項目の記載内容の例については、「介護現場における感染対策の手引き」を参照してください。</t>
    <phoneticPr fontId="6"/>
  </si>
  <si>
    <t>◎特別な居室について
非該当の場合
132~137も
非該当を
選択してください。</t>
    <rPh sb="1" eb="3">
      <t>トクベツ</t>
    </rPh>
    <rPh sb="4" eb="6">
      <t>キョシツ</t>
    </rPh>
    <rPh sb="11" eb="14">
      <t>ヒガイトウ</t>
    </rPh>
    <rPh sb="15" eb="17">
      <t>バアイ</t>
    </rPh>
    <rPh sb="27" eb="30">
      <t>ヒガイトウ</t>
    </rPh>
    <rPh sb="32" eb="34">
      <t>センタク</t>
    </rPh>
    <phoneticPr fontId="6"/>
  </si>
  <si>
    <t>非該当の場合
277~286も
非該当を
選択してください。</t>
    <rPh sb="0" eb="3">
      <t>ヒガイトウ</t>
    </rPh>
    <rPh sb="4" eb="6">
      <t>バアイ</t>
    </rPh>
    <rPh sb="16" eb="19">
      <t>ヒガイトウ</t>
    </rPh>
    <rPh sb="21" eb="23">
      <t>センタク</t>
    </rPh>
    <phoneticPr fontId="6"/>
  </si>
  <si>
    <t>確認</t>
    <rPh sb="0" eb="2">
      <t>カクニン</t>
    </rPh>
    <phoneticPr fontId="6"/>
  </si>
  <si>
    <t>点検表</t>
    <rPh sb="0" eb="2">
      <t>テンケン</t>
    </rPh>
    <rPh sb="2" eb="3">
      <t>ヒョウ</t>
    </rPh>
    <phoneticPr fontId="6"/>
  </si>
  <si>
    <t>点検表</t>
    <rPh sb="0" eb="3">
      <t>テンケンヒョウ</t>
    </rPh>
    <phoneticPr fontId="6"/>
  </si>
  <si>
    <t>「感染症及び食中毒の予防及びまん延の防止のための指針」</t>
    <phoneticPr fontId="6"/>
  </si>
  <si>
    <t>　平常時の対策としては、施設内の衛生管理（環境の整備、排泄物の処理、血液・体液・分泌液・排泄物（便）などに触れるとき、傷や創傷皮膚に触れるときどのようにするかなどの取り決め）、手洗いの基本、早期発見のための日常の観察項目）等</t>
    <phoneticPr fontId="6"/>
  </si>
  <si>
    <t>　発生時の対応としては、発生状況の把握、感染拡大の防止、医療機関や保健所、市町村における施設関係課等の関係機関との連携、医療処置、行政への報告等が想定される。また、発生時における施設内の連絡体制を整備、明記しておくこと</t>
    <phoneticPr fontId="6"/>
  </si>
  <si>
    <t>「事故発生の防止のための指針」</t>
    <phoneticPr fontId="6"/>
  </si>
  <si>
    <t>　施設における介護事故の防止に関する基本的考え方</t>
  </si>
  <si>
    <t>　介護事故の防止のための委員会その他施設内の組織に関する事項</t>
  </si>
  <si>
    <t>　介護事故の防止のための職員研修に関する基本方針</t>
  </si>
  <si>
    <t>　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介護に係る安全の確保を目的とした改善のための方策に関する基本方針</t>
  </si>
  <si>
    <t>　介護事故等発生時の対応に関する基本方針</t>
  </si>
  <si>
    <t>　入所者等に対する当該指針の閲覧に関する基本方針</t>
  </si>
  <si>
    <t>　その他介護事故等の発生の防止の推進のために必要な基本方針</t>
  </si>
  <si>
    <t>開催月（点検表）</t>
    <rPh sb="0" eb="2">
      <t>カイサイ</t>
    </rPh>
    <rPh sb="2" eb="3">
      <t>ツキ</t>
    </rPh>
    <rPh sb="4" eb="6">
      <t>テンケン</t>
    </rPh>
    <rPh sb="6" eb="7">
      <t>ヒョウ</t>
    </rPh>
    <phoneticPr fontId="6"/>
  </si>
  <si>
    <t>開催月（確認）</t>
    <rPh sb="0" eb="2">
      <t>カイサイ</t>
    </rPh>
    <rPh sb="2" eb="3">
      <t>ツキ</t>
    </rPh>
    <rPh sb="4" eb="6">
      <t>カクニン</t>
    </rPh>
    <phoneticPr fontId="6"/>
  </si>
  <si>
    <t>研修開催月（点検表）</t>
    <rPh sb="0" eb="2">
      <t>ケンシュウ</t>
    </rPh>
    <rPh sb="2" eb="4">
      <t>カイサイ</t>
    </rPh>
    <rPh sb="4" eb="5">
      <t>ツキ</t>
    </rPh>
    <rPh sb="6" eb="8">
      <t>テンケン</t>
    </rPh>
    <rPh sb="8" eb="9">
      <t>ヒョウ</t>
    </rPh>
    <phoneticPr fontId="6"/>
  </si>
  <si>
    <t>実施日①</t>
    <rPh sb="0" eb="3">
      <t>ジッシビ</t>
    </rPh>
    <phoneticPr fontId="6"/>
  </si>
  <si>
    <t>②</t>
    <phoneticPr fontId="6"/>
  </si>
  <si>
    <t>※日付を記入（入力）してください。</t>
    <rPh sb="1" eb="3">
      <t>ヒヅケ</t>
    </rPh>
    <rPh sb="4" eb="6">
      <t>キニュウ</t>
    </rPh>
    <rPh sb="7" eb="9">
      <t>ニュウリョク</t>
    </rPh>
    <phoneticPr fontId="6"/>
  </si>
  <si>
    <t>　虐待の発生又はその再発を防止するため、次に掲げる措置を講じなければなりません。</t>
    <rPh sb="1" eb="3">
      <t>ギャクタイ</t>
    </rPh>
    <phoneticPr fontId="6"/>
  </si>
  <si>
    <t>この点検表は、はじめに、表紙・目次、自主点検表、自主点検結果確認シートの　４シートがあります。</t>
    <rPh sb="2" eb="5">
      <t>テンケンヒョウ</t>
    </rPh>
    <rPh sb="12" eb="14">
      <t>ヒョウシ</t>
    </rPh>
    <rPh sb="15" eb="17">
      <t>モクジ</t>
    </rPh>
    <rPh sb="18" eb="20">
      <t>ジシュ</t>
    </rPh>
    <rPh sb="20" eb="22">
      <t>テンケン</t>
    </rPh>
    <rPh sb="22" eb="23">
      <t>ヒョウ</t>
    </rPh>
    <rPh sb="24" eb="26">
      <t>ジシュ</t>
    </rPh>
    <rPh sb="26" eb="28">
      <t>テンケン</t>
    </rPh>
    <rPh sb="28" eb="30">
      <t>ケッカ</t>
    </rPh>
    <rPh sb="30" eb="32">
      <t>カクニン</t>
    </rPh>
    <phoneticPr fontId="44"/>
  </si>
  <si>
    <t>目次ページの右側から　各項目に進むことができます。</t>
    <rPh sb="0" eb="2">
      <t>モクジ</t>
    </rPh>
    <rPh sb="6" eb="8">
      <t>ミギガワ</t>
    </rPh>
    <rPh sb="11" eb="12">
      <t>カク</t>
    </rPh>
    <rPh sb="12" eb="14">
      <t>コウモク</t>
    </rPh>
    <rPh sb="15" eb="16">
      <t>スス</t>
    </rPh>
    <phoneticPr fontId="44"/>
  </si>
  <si>
    <t>点検表については、　　  　の部分をもれなく選択または、記入（入力）する方法で作成してください。</t>
    <rPh sb="0" eb="3">
      <t>テンケンヒョウ</t>
    </rPh>
    <rPh sb="15" eb="17">
      <t>ブブン</t>
    </rPh>
    <rPh sb="22" eb="24">
      <t>センタク</t>
    </rPh>
    <rPh sb="28" eb="30">
      <t>キニュウ</t>
    </rPh>
    <rPh sb="31" eb="33">
      <t>ニュウリョク</t>
    </rPh>
    <rPh sb="36" eb="38">
      <t>ホウホウ</t>
    </rPh>
    <rPh sb="39" eb="41">
      <t>サクセイ</t>
    </rPh>
    <phoneticPr fontId="44"/>
  </si>
  <si>
    <t>該当するものについて、すべての項目の点検が終了しましたら、</t>
    <rPh sb="0" eb="2">
      <t>ガイトウ</t>
    </rPh>
    <rPh sb="15" eb="17">
      <t>コウモク</t>
    </rPh>
    <rPh sb="18" eb="20">
      <t>テンケン</t>
    </rPh>
    <rPh sb="21" eb="23">
      <t>シュウリョウ</t>
    </rPh>
    <phoneticPr fontId="44"/>
  </si>
  <si>
    <t>自己点検結果確認シートの内容を確認してください。</t>
    <rPh sb="0" eb="8">
      <t>ジコテンケンケッカカクニン</t>
    </rPh>
    <rPh sb="12" eb="14">
      <t>ナイヨウ</t>
    </rPh>
    <rPh sb="15" eb="17">
      <t>カクニン</t>
    </rPh>
    <phoneticPr fontId="44"/>
  </si>
  <si>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44"/>
  </si>
  <si>
    <t>印刷について</t>
    <rPh sb="0" eb="2">
      <t>インサツ</t>
    </rPh>
    <phoneticPr fontId="44"/>
  </si>
  <si>
    <t xml:space="preserve">印刷を行う場合については、Ctrlキーを押しながら　表紙・目次のシートと　自主点検表（処遇）の　２つのシートを選択し
</t>
    <rPh sb="0" eb="2">
      <t>インサツ</t>
    </rPh>
    <rPh sb="3" eb="4">
      <t>オコナ</t>
    </rPh>
    <rPh sb="5" eb="7">
      <t>バアイ</t>
    </rPh>
    <rPh sb="26" eb="28">
      <t>ヒョウシ</t>
    </rPh>
    <rPh sb="29" eb="31">
      <t>モクジ</t>
    </rPh>
    <rPh sb="37" eb="39">
      <t>ジシュ</t>
    </rPh>
    <rPh sb="39" eb="41">
      <t>テンケン</t>
    </rPh>
    <rPh sb="41" eb="42">
      <t>ヒョウ</t>
    </rPh>
    <rPh sb="43" eb="45">
      <t>ショグウ</t>
    </rPh>
    <rPh sb="55" eb="57">
      <t>センタク</t>
    </rPh>
    <phoneticPr fontId="44"/>
  </si>
  <si>
    <t>シートのグループにして印刷するか、各シートごとに印刷を行ってください。</t>
    <rPh sb="11" eb="13">
      <t>インサツ</t>
    </rPh>
    <rPh sb="17" eb="18">
      <t>カク</t>
    </rPh>
    <rPh sb="24" eb="26">
      <t>インサツ</t>
    </rPh>
    <rPh sb="27" eb="28">
      <t>オコナ</t>
    </rPh>
    <phoneticPr fontId="44"/>
  </si>
  <si>
    <t>※印刷終了後には、シートを右クリックをして　シートのグループの解除　を忘れずに行ってください。</t>
    <rPh sb="1" eb="3">
      <t>インサツ</t>
    </rPh>
    <rPh sb="3" eb="6">
      <t>シュウリョウゴ</t>
    </rPh>
    <rPh sb="13" eb="14">
      <t>ミギ</t>
    </rPh>
    <rPh sb="31" eb="33">
      <t>カイジョ</t>
    </rPh>
    <rPh sb="35" eb="36">
      <t>ワス</t>
    </rPh>
    <rPh sb="39" eb="40">
      <t>オコナ</t>
    </rPh>
    <phoneticPr fontId="44"/>
  </si>
  <si>
    <t>自主点検表　４　（ユニット型）　【処遇】　について</t>
    <rPh sb="0" eb="5">
      <t>ジシュテンケンヒョウ</t>
    </rPh>
    <rPh sb="13" eb="14">
      <t>ガタ</t>
    </rPh>
    <rPh sb="17" eb="19">
      <t>ショグウ</t>
    </rPh>
    <phoneticPr fontId="44"/>
  </si>
  <si>
    <t>該当ページに進む（クリックすると移動します。）</t>
    <rPh sb="0" eb="2">
      <t>ガイトウ</t>
    </rPh>
    <rPh sb="6" eb="7">
      <t>スス</t>
    </rPh>
    <rPh sb="16" eb="18">
      <t>イドウ</t>
    </rPh>
    <phoneticPr fontId="6"/>
  </si>
  <si>
    <t>目次に戻る</t>
    <rPh sb="0" eb="2">
      <t>モクジ</t>
    </rPh>
    <rPh sb="3" eb="4">
      <t>モド</t>
    </rPh>
    <phoneticPr fontId="6"/>
  </si>
  <si>
    <t>職員配置比率</t>
    <rPh sb="0" eb="2">
      <t>ショクイン</t>
    </rPh>
    <rPh sb="2" eb="4">
      <t>ハイチ</t>
    </rPh>
    <rPh sb="4" eb="6">
      <t>ヒリツ</t>
    </rPh>
    <phoneticPr fontId="6"/>
  </si>
  <si>
    <t>（前年度入所者数／介護・看護職員数）</t>
  </si>
  <si>
    <t>/</t>
    <phoneticPr fontId="6"/>
  </si>
  <si>
    <t>＝</t>
    <phoneticPr fontId="6"/>
  </si>
  <si>
    <t>（全国平均値：令和2年介護事業経営実態調査結果）</t>
    <phoneticPr fontId="6"/>
  </si>
  <si>
    <t>全国：ユニット型</t>
    <phoneticPr fontId="6"/>
  </si>
  <si>
    <t>職員名簿</t>
    <rPh sb="0" eb="4">
      <t>ショクインメイボ</t>
    </rPh>
    <phoneticPr fontId="6"/>
  </si>
  <si>
    <t>看護師</t>
    <rPh sb="0" eb="3">
      <t>カンゴシ</t>
    </rPh>
    <phoneticPr fontId="6"/>
  </si>
  <si>
    <t>准看護士</t>
    <rPh sb="0" eb="4">
      <t>ジュンカンゴシ</t>
    </rPh>
    <phoneticPr fontId="6"/>
  </si>
  <si>
    <t>うち介護福祉士</t>
    <rPh sb="2" eb="7">
      <t>カイゴフクシシ</t>
    </rPh>
    <phoneticPr fontId="6"/>
  </si>
  <si>
    <t>ユニット型施設の職員の配置状況について</t>
    <phoneticPr fontId="6"/>
  </si>
  <si>
    <t>件</t>
    <rPh sb="0" eb="1">
      <t>ケン</t>
    </rPh>
    <phoneticPr fontId="6"/>
  </si>
  <si>
    <t>令和（平成）</t>
  </si>
  <si>
    <t>いない（例外）</t>
    <rPh sb="4" eb="6">
      <t>レイガイ</t>
    </rPh>
    <phoneticPr fontId="6"/>
  </si>
  <si>
    <t>特養</t>
    <rPh sb="0" eb="2">
      <t>トクヨウ</t>
    </rPh>
    <phoneticPr fontId="6"/>
  </si>
  <si>
    <t>④</t>
    <phoneticPr fontId="44"/>
  </si>
  <si>
    <t>③</t>
    <phoneticPr fontId="44"/>
  </si>
  <si>
    <t>短期入所 自主点検結果</t>
    <rPh sb="0" eb="2">
      <t>タンキ</t>
    </rPh>
    <rPh sb="2" eb="4">
      <t>ニュウショ</t>
    </rPh>
    <rPh sb="5" eb="7">
      <t>ジシュ</t>
    </rPh>
    <rPh sb="7" eb="9">
      <t>テンケン</t>
    </rPh>
    <rPh sb="9" eb="11">
      <t>ケッカ</t>
    </rPh>
    <phoneticPr fontId="6"/>
  </si>
  <si>
    <t>利用者の薬の取扱いについては、どうしているか。</t>
    <rPh sb="0" eb="3">
      <t>リヨウシャ</t>
    </rPh>
    <rPh sb="4" eb="5">
      <t>クスリ</t>
    </rPh>
    <rPh sb="6" eb="8">
      <t>トリアツカ</t>
    </rPh>
    <phoneticPr fontId="6"/>
  </si>
  <si>
    <t>29</t>
    <phoneticPr fontId="6"/>
  </si>
  <si>
    <t>・利用定員及び居室の定員を超えることとなる数以上の利用者に対して同時に短期入所生活介護を行っていませんか。（ただし、災害、虐待その他のやむを得ない事情がある場合は、この限りではない。）</t>
    <phoneticPr fontId="6"/>
  </si>
  <si>
    <t>・医師及び看護職員は、常に利用者の健康の状況に注意するとともに、健康保持のための適切な措置をとっていますか。</t>
    <phoneticPr fontId="6"/>
  </si>
  <si>
    <t>・日常生活及びレクリエーション、行事の実施等に当たっても、その効果を配慮していますか。</t>
    <phoneticPr fontId="6"/>
  </si>
  <si>
    <t>・機能訓練は、利用者の家庭環境等を十分に踏まえて、日常生活の自立を助けるため、必要に応じて提供していますか。</t>
    <phoneticPr fontId="6"/>
  </si>
  <si>
    <t>・利用者の心身の状況等を踏まえ、必要に応じて日常生活を送る上で必要な生活機能の改善又は維持のための機能訓練を行っていますか。</t>
    <rPh sb="1" eb="4">
      <t>リヨウシャ</t>
    </rPh>
    <rPh sb="5" eb="7">
      <t>シンシン</t>
    </rPh>
    <rPh sb="8" eb="10">
      <t>ジョウキョウ</t>
    </rPh>
    <rPh sb="10" eb="11">
      <t>トウ</t>
    </rPh>
    <rPh sb="12" eb="13">
      <t>フ</t>
    </rPh>
    <rPh sb="16" eb="18">
      <t>ヒツヨウ</t>
    </rPh>
    <rPh sb="19" eb="20">
      <t>オウ</t>
    </rPh>
    <rPh sb="22" eb="24">
      <t>ニチジョウ</t>
    </rPh>
    <rPh sb="24" eb="26">
      <t>セイカツ</t>
    </rPh>
    <rPh sb="27" eb="28">
      <t>オク</t>
    </rPh>
    <rPh sb="29" eb="30">
      <t>ウエ</t>
    </rPh>
    <rPh sb="31" eb="33">
      <t>ヒツヨウ</t>
    </rPh>
    <rPh sb="34" eb="36">
      <t>セイカツ</t>
    </rPh>
    <rPh sb="36" eb="38">
      <t>キノウ</t>
    </rPh>
    <rPh sb="39" eb="41">
      <t>カイゼン</t>
    </rPh>
    <rPh sb="41" eb="42">
      <t>マタ</t>
    </rPh>
    <rPh sb="43" eb="45">
      <t>イジ</t>
    </rPh>
    <rPh sb="49" eb="51">
      <t>キノウ</t>
    </rPh>
    <rPh sb="51" eb="53">
      <t>クンレン</t>
    </rPh>
    <rPh sb="54" eb="55">
      <t>オコナ</t>
    </rPh>
    <phoneticPr fontId="44"/>
  </si>
  <si>
    <t>１週間に２回以上、適切な方法により、利用者を入浴させ、又は清拭しているか。</t>
    <rPh sb="1" eb="2">
      <t>シュウ</t>
    </rPh>
    <rPh sb="2" eb="3">
      <t>アイダ</t>
    </rPh>
    <rPh sb="5" eb="8">
      <t>カイイジョウ</t>
    </rPh>
    <rPh sb="9" eb="11">
      <t>テキセツ</t>
    </rPh>
    <rPh sb="12" eb="14">
      <t>ホウホウ</t>
    </rPh>
    <rPh sb="18" eb="21">
      <t>リヨウシャ</t>
    </rPh>
    <rPh sb="22" eb="24">
      <t>ニュウヨク</t>
    </rPh>
    <rPh sb="27" eb="28">
      <t>マタ</t>
    </rPh>
    <rPh sb="29" eb="31">
      <t>セイシキ</t>
    </rPh>
    <phoneticPr fontId="44"/>
  </si>
  <si>
    <t>　居宅サービス計画を作成している居宅介護支援事業者から短期入所生活介護計画の提供の求めがあった際には、当該計画を提供することに協力するよう努めていますか。</t>
    <rPh sb="1" eb="3">
      <t>キョタク</t>
    </rPh>
    <rPh sb="7" eb="9">
      <t>ケイカク</t>
    </rPh>
    <rPh sb="10" eb="12">
      <t>サクセイ</t>
    </rPh>
    <rPh sb="16" eb="18">
      <t>キョタク</t>
    </rPh>
    <rPh sb="18" eb="20">
      <t>カイゴ</t>
    </rPh>
    <rPh sb="20" eb="22">
      <t>シエン</t>
    </rPh>
    <rPh sb="22" eb="25">
      <t>ジギョウシャ</t>
    </rPh>
    <rPh sb="27" eb="29">
      <t>タンキ</t>
    </rPh>
    <rPh sb="29" eb="31">
      <t>ニュウショ</t>
    </rPh>
    <rPh sb="31" eb="33">
      <t>セイカツ</t>
    </rPh>
    <rPh sb="33" eb="35">
      <t>カイゴ</t>
    </rPh>
    <rPh sb="35" eb="37">
      <t>ケイカク</t>
    </rPh>
    <rPh sb="38" eb="40">
      <t>テイキョウ</t>
    </rPh>
    <rPh sb="41" eb="42">
      <t>モト</t>
    </rPh>
    <rPh sb="47" eb="48">
      <t>サイ</t>
    </rPh>
    <rPh sb="51" eb="53">
      <t>トウガイ</t>
    </rPh>
    <rPh sb="53" eb="55">
      <t>ケイカク</t>
    </rPh>
    <rPh sb="56" eb="58">
      <t>テイキョウ</t>
    </rPh>
    <rPh sb="63" eb="65">
      <t>キョウリョク</t>
    </rPh>
    <rPh sb="69" eb="70">
      <t>ツト</t>
    </rPh>
    <phoneticPr fontId="6"/>
  </si>
  <si>
    <t>　管理者は、短期入所生活介護計画を作成した際には、当該短期入所生活介護計画を利用者に交付していますか。</t>
    <phoneticPr fontId="72"/>
  </si>
  <si>
    <t>⑤</t>
    <phoneticPr fontId="44"/>
  </si>
  <si>
    <t>管理者は、短期入所生活介護計画の作成に当たっては、その内容について利用者又はその家族に対して説明し、利用者の同意を得ていますか。</t>
  </si>
  <si>
    <t>短期入所生活介護計画を作成後に居宅サービス計画が作成された場合は、当該短期入所生活介護計画が居宅サービス計画に沿ったものであるか確認し、必要に応じて変更していますか。</t>
    <phoneticPr fontId="6"/>
  </si>
  <si>
    <t>短期入所生活介護計画は、既に居宅サービス計画が作成されている場合には、当該計画の内容に沿って作成していますか。</t>
    <phoneticPr fontId="6"/>
  </si>
  <si>
    <t>計画書の</t>
    <rPh sb="0" eb="3">
      <t>ケイカクショ</t>
    </rPh>
    <phoneticPr fontId="6"/>
  </si>
  <si>
    <t xml:space="preserve">管理者は、相当期間（概ね4日）以上にわたり継続して入所することが予定される利用者については、利用者の心身の状況、希望及びその置かれている環境を踏まえて、サービスの提供の開始前から終了後に至るまでの利用者が利用するサービスの継続性に配慮して、他の短期入所生活介護従業者と協議の上、サービスの目標、当該目標を達成するための具体的なサービスの内容等を記載した短期入所生活介護計画を作成していますか。 </t>
    <phoneticPr fontId="6"/>
  </si>
  <si>
    <t>短期入所生活介護計画の作成</t>
    <rPh sb="0" eb="8">
      <t>タンキニュウショセイカツカイゴ</t>
    </rPh>
    <rPh sb="8" eb="10">
      <t>ケイカク</t>
    </rPh>
    <rPh sb="11" eb="13">
      <t>サクセイ</t>
    </rPh>
    <phoneticPr fontId="6"/>
  </si>
  <si>
    <t>★短期入所生活介護の取扱い方針</t>
    <rPh sb="1" eb="3">
      <t>タンキ</t>
    </rPh>
    <rPh sb="3" eb="9">
      <t>ニュウショセイカツカイゴ</t>
    </rPh>
    <rPh sb="10" eb="12">
      <t>トリアツカ</t>
    </rPh>
    <rPh sb="13" eb="15">
      <t>ホウシン</t>
    </rPh>
    <phoneticPr fontId="6"/>
  </si>
  <si>
    <t>・短期入所生活介護の利用者からの費用徴収は適切に行われているか</t>
    <rPh sb="1" eb="3">
      <t>タンキ</t>
    </rPh>
    <rPh sb="3" eb="9">
      <t>ニュウショセイカツカイゴ</t>
    </rPh>
    <rPh sb="10" eb="12">
      <t>リヨウ</t>
    </rPh>
    <phoneticPr fontId="6"/>
  </si>
  <si>
    <t>領収書等の</t>
    <rPh sb="0" eb="3">
      <t>リョウシュウショ</t>
    </rPh>
    <rPh sb="3" eb="4">
      <t>トウ</t>
    </rPh>
    <phoneticPr fontId="6"/>
  </si>
  <si>
    <t>・サービスを提供した際には、サービスの提供日、具体的なサービスの内容、利用者の心身の状況その他必要な事項を書面（サービス提供記録、業務日誌等）に記録するとともに、サービス事業者間の密接な連携等を図るため、利用者から申出があった場合には、文書の交付その他適切な方法により、その情報を利用者に提供していますか。</t>
    <phoneticPr fontId="6"/>
  </si>
  <si>
    <r>
      <t>・サービスを提供した際には、サービスの提供日及び内容、利用者に代わって支払いを受ける居宅サービス費の額その他必要な事項を、利用者の居宅サービス計画を記載した書面</t>
    </r>
    <r>
      <rPr>
        <sz val="14"/>
        <color rgb="FFFF0000"/>
        <rFont val="游ゴシック Medium"/>
        <family val="3"/>
        <charset val="128"/>
      </rPr>
      <t>（サービス利用票等）</t>
    </r>
    <r>
      <rPr>
        <sz val="14"/>
        <color theme="1"/>
        <rFont val="游ゴシック Medium"/>
        <family val="3"/>
        <charset val="128"/>
      </rPr>
      <t>に記載していますか。</t>
    </r>
    <phoneticPr fontId="6"/>
  </si>
  <si>
    <t>心身の状況の把握</t>
    <rPh sb="0" eb="2">
      <t>シンシン</t>
    </rPh>
    <rPh sb="3" eb="5">
      <t>ジョウキョウ</t>
    </rPh>
    <rPh sb="6" eb="8">
      <t>ハアク</t>
    </rPh>
    <phoneticPr fontId="44"/>
  </si>
  <si>
    <t>第４　設備に関する基準</t>
    <rPh sb="0" eb="1">
      <t>ダイ</t>
    </rPh>
    <rPh sb="3" eb="5">
      <t>セツビ</t>
    </rPh>
    <rPh sb="6" eb="7">
      <t>カン</t>
    </rPh>
    <rPh sb="9" eb="11">
      <t>キジュン</t>
    </rPh>
    <phoneticPr fontId="44"/>
  </si>
  <si>
    <t>（短期入所）</t>
    <rPh sb="1" eb="3">
      <t>タンキ</t>
    </rPh>
    <rPh sb="3" eb="5">
      <t>ニュウショ</t>
    </rPh>
    <phoneticPr fontId="6"/>
  </si>
  <si>
    <t>第3 人員に関する基準</t>
    <rPh sb="0" eb="1">
      <t>ダイ</t>
    </rPh>
    <rPh sb="3" eb="5">
      <t>ジンイン</t>
    </rPh>
    <rPh sb="6" eb="7">
      <t>カン</t>
    </rPh>
    <rPh sb="9" eb="11">
      <t>キジュン</t>
    </rPh>
    <phoneticPr fontId="44"/>
  </si>
  <si>
    <t>該当</t>
  </si>
  <si>
    <t>平12老企43
第4の28の(2)</t>
    <phoneticPr fontId="6"/>
  </si>
  <si>
    <r>
      <t>　職員が使用できる便所（手洗いが可能な構造も有するもの）を各階に設置するなど、衛生管理・感染症予防に適したものに</t>
    </r>
    <r>
      <rPr>
        <sz val="16"/>
        <rFont val="游ゴシック Medium"/>
        <family val="3"/>
        <charset val="128"/>
      </rPr>
      <t>なっていますか。</t>
    </r>
    <phoneticPr fontId="6"/>
  </si>
  <si>
    <t>平12老企43
第4の38④</t>
    <phoneticPr fontId="6"/>
  </si>
  <si>
    <t>条例第66号
第317条の3
平11厚令39
第35条の3
平12老企43
第4の39</t>
    <phoneticPr fontId="6"/>
  </si>
  <si>
    <t xml:space="preserve"> 利用者の安全並びに介護サービスの質の確保及び職員の負担軽減に資する方策を検討するための委員会の概要等　</t>
    <phoneticPr fontId="6"/>
  </si>
  <si>
    <t>・経過措置：令和９年３月31日までは努力義務</t>
    <phoneticPr fontId="6"/>
  </si>
  <si>
    <t>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ありません。</t>
    <phoneticPr fontId="6"/>
  </si>
  <si>
    <t xml:space="preserve">平12老企43
第4の18の(2)
</t>
    <phoneticPr fontId="6"/>
  </si>
  <si>
    <t>　当該指定介護老人福祉施設の従業者としての職務に従事する場合</t>
    <phoneticPr fontId="6"/>
  </si>
  <si>
    <r>
      <t xml:space="preserve">条例第66号 
第303条 第1項 
平11厚令39 
第22条 第1項
</t>
    </r>
    <r>
      <rPr>
        <sz val="9"/>
        <color rgb="FFFF0000"/>
        <rFont val="游ゴシック Medium"/>
        <family val="3"/>
        <charset val="128"/>
      </rPr>
      <t>平12老企43
第4の24</t>
    </r>
    <phoneticPr fontId="6"/>
  </si>
  <si>
    <t>平12老企43
第4の22の(1)</t>
    <phoneticPr fontId="6"/>
  </si>
  <si>
    <t>　当該対応方針について、１ 年に １ 回以上、配置医師及び協力医療機関の協力を得て見直しを行い、必要に応じて変更していますか。</t>
    <phoneticPr fontId="6"/>
  </si>
  <si>
    <t>　なお、見直しの検討に当たっては、施設内の急変対応の事例について関係者で振り返りを行うことなどが望ましいです。</t>
    <phoneticPr fontId="6"/>
  </si>
  <si>
    <t>　基準省令第 28 条第 ２ 項において、１ 年に １ 回以上、協力医療機関との間で入所者の病状が急変した場合等の対応の確認をすることとされており、この確認について、当該対応方針の見直しとあわせて行うことなどを考慮してください。</t>
    <rPh sb="105" eb="107">
      <t>コウリョ</t>
    </rPh>
    <phoneticPr fontId="6"/>
  </si>
  <si>
    <t>　なお、同一施設内での複数担当(※)の兼務や他の事業所・施設等との担当(※)の兼務については、担当者としての職務に支障がなければ差し支えありません。
　ただし、日常的に兼務先の各事業所内の業務に従事しており、入居者や施設の状況を適切に把握している者など、各担当者としての職務を遂行する上で支障がないと考えられる者を選任してください。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6"/>
  </si>
  <si>
    <t>平12老企43
第4の30の(2)の①</t>
    <phoneticPr fontId="6"/>
  </si>
  <si>
    <t>　指定施設は、入所者の病状の急変等に備えるため、あらかじめ、次の①～③に掲げる要件を満たす協力医療機関（③の要件を満たす協力医療機関にあっては、病院に限る。）を定めておかなければなりません。
　ただし、複数の医療機関を協力医療機関として定めることにより①～③の要件を満たすこととしても差し支えありません。</t>
    <rPh sb="1" eb="5">
      <t>シテイシセツ</t>
    </rPh>
    <phoneticPr fontId="6"/>
  </si>
  <si>
    <t>　３年間の経過措置が設けられており、令和９年３月 31 日までの間は、努力義務とされていますが、経過措置期限を待たず、可及的速やかに連携体制を構築することが望ましいです。</t>
    <phoneticPr fontId="6"/>
  </si>
  <si>
    <t>　入所者の病状が急変した場合等において医師又は看護職員が相談対応を行う体制を、常時確保していること。</t>
    <phoneticPr fontId="6"/>
  </si>
  <si>
    <t>　当該指定施設からの診療の求めがあった場合において診療を行う体制を、常時確保していること。</t>
    <phoneticPr fontId="6"/>
  </si>
  <si>
    <t>　入所者の病状が急変した場合等において、当該指定施設の医師又は協力医療機関その他の医療機関の医師が診療を行い、入院を要すると認められた入所者の入院を原則として受け入れる体制を確保していること。</t>
    <rPh sb="1" eb="2">
      <t>ニュウ</t>
    </rPh>
    <phoneticPr fontId="6"/>
  </si>
  <si>
    <t>平12老企43
第4の31の(1)</t>
    <phoneticPr fontId="6"/>
  </si>
  <si>
    <t>　連携する医療機関は、在宅療養支援病院や在宅療養支援診療所、地域包括ケア病棟(200 床未満)を持つ医療機関、在宅療養後方支援病院等の在宅医療を支援する地域の医療機関（以下、在宅療養支援病院等）と連携を行うことが想定されます。
　なお、令和６年度診療報酬改定において新設される地域包括医療病棟を持つ医療機関は、前述の在宅療養支援病院等を除き、連携の対象として想定される医療機関には含まれないため留意してください。
　また、③の要件については、必ずしも当該指定施設の入所者が入院するための専用の病床を確保する場合でなくとも差し支えなく、一般的に当該地域で在宅療養を行う者を受け入れる体制が確保されていればよいとされています。</t>
    <rPh sb="227" eb="229">
      <t>シテイ</t>
    </rPh>
    <phoneticPr fontId="6"/>
  </si>
  <si>
    <t>　指定施設は、一年に一回以上、協力医療機関との間で、入所者の病状が急変した場合等の対応を確認するとともに、協力医療機関の名称等を、当該指定施設に係る指定を行った都道府県知事（指定都市及び中核市にあっては、指定都市又は中核市の市長）に届け出なければなりません。</t>
    <phoneticPr fontId="6"/>
  </si>
  <si>
    <t xml:space="preserve">条例第66号
第310条 第1項
平11厚令39
第28条 第2項
</t>
    <phoneticPr fontId="6"/>
  </si>
  <si>
    <t>　届出については、指定の様式により行ってください。
　なお、協力医療機関の名称や契約内容の変更があった場合には、速やかに指定権者に届け出てください。
　経過措置期間において、① ② ③の要件を満たす協力医療機関を確保できていない場合は、経過措置の期限内に確保するための計画を併せて届け出を行ってください。</t>
    <rPh sb="9" eb="11">
      <t>シテイ</t>
    </rPh>
    <rPh sb="12" eb="14">
      <t>ヨウシキ</t>
    </rPh>
    <rPh sb="17" eb="18">
      <t>オコナ</t>
    </rPh>
    <phoneticPr fontId="6"/>
  </si>
  <si>
    <t>平12老企43
第4の31の(2)</t>
    <phoneticPr fontId="6"/>
  </si>
  <si>
    <t>　指定施設は、感染症の予防及び感染症の患者に対する医療に関する法律（平成１０年法律第１１４号）第６条第１７項に規定する第二種協定指定医療機関（以下「第二種協定指定医療機関」という。）との間で、新興感染症（同条第７項に規定する新型インフルエンザ等感染症、同条第８項に規定する指定感染症又は同条第９項に規定する新感染症をいう。以下において同じ。）の発生時等の対応を取り決めるように努めなければなりません。</t>
    <rPh sb="71" eb="73">
      <t>イカ</t>
    </rPh>
    <rPh sb="161" eb="163">
      <t>イカ</t>
    </rPh>
    <phoneticPr fontId="6"/>
  </si>
  <si>
    <t>　取り決めの内容としては、流行初期期間経過後（新興感染症の発生の公表後４か月程度から６カ月程度経過後）において、指定施設の入所者が新興感染症に感染した場合に、相談、診療、入院の要否の判断、入院調整等を行うことが想定されます。
　なお、第二種協定指定医療機関である薬局や訪問看護ステーションとの連携を行うことを妨げるものではありません。</t>
    <rPh sb="56" eb="60">
      <t>シテイシセツ</t>
    </rPh>
    <phoneticPr fontId="6"/>
  </si>
  <si>
    <t>　指定施設は、協力医療機関が第二種協定指定医療機関である場合においては、当該第二種協定指定医療機関との間で、新興感染症の発生時等の対応について協議を行わなければなりません。</t>
    <phoneticPr fontId="6"/>
  </si>
  <si>
    <t>　協力医療機関が第二種協定指定医療機関である場合には、（２）で定められた入所者の急変時等における対応の確認と合わせ、当該協力機関との間で、新興感染症の発生時等における対応について協議を行うことを義務付けるものです。
　協議の結果、当該協力医療機関との間で新興感染症の発生時等の対応の取り決めがなされない場合も考えられますが、協力医療機関のように日頃から連携のある第二種協定指定医療機関と取り決めを行うことが望ましいです。</t>
    <phoneticPr fontId="6"/>
  </si>
  <si>
    <t>　指定施設は、入所者が協力医療機関その他の医療機関に入院した後に、当該入所者の病状が軽快し、退院が可能となった場合においては、再び当該指定施設に速やかに入所させることができるように努めなければなりません。</t>
    <phoneticPr fontId="6"/>
  </si>
  <si>
    <t>　「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す。</t>
    <phoneticPr fontId="6"/>
  </si>
  <si>
    <t xml:space="preserve">条例第66号
第310条 第1項
平11厚令39
第28条 第5項
</t>
    <phoneticPr fontId="6"/>
  </si>
  <si>
    <t>平12老企43
第4の31の(5)</t>
    <phoneticPr fontId="6"/>
  </si>
  <si>
    <t xml:space="preserve">条例第66号
第310条 第1項
平11厚令39
第28条 第3項
</t>
    <phoneticPr fontId="6"/>
  </si>
  <si>
    <t>平12老企43
第4の31の(3)</t>
    <phoneticPr fontId="6"/>
  </si>
  <si>
    <t xml:space="preserve">条例第66号
第310条 第1項
平11厚令39
第28条 第4項
</t>
    <phoneticPr fontId="6"/>
  </si>
  <si>
    <t>平12老企43
第4の31の(4)</t>
    <phoneticPr fontId="6"/>
  </si>
  <si>
    <t xml:space="preserve"> 協 力  医 療 機 関 名</t>
    <rPh sb="1" eb="2">
      <t>キョウ</t>
    </rPh>
    <rPh sb="3" eb="4">
      <t>チカラ</t>
    </rPh>
    <rPh sb="6" eb="7">
      <t>イ</t>
    </rPh>
    <rPh sb="8" eb="9">
      <t>リョウ</t>
    </rPh>
    <rPh sb="10" eb="11">
      <t>キ</t>
    </rPh>
    <rPh sb="12" eb="13">
      <t>カン</t>
    </rPh>
    <rPh sb="14" eb="15">
      <t>ナ</t>
    </rPh>
    <phoneticPr fontId="6"/>
  </si>
  <si>
    <t>条例第66号
第311条 第2項
平11厚令39
第29条 第3項</t>
    <phoneticPr fontId="6"/>
  </si>
  <si>
    <t>　原則として、重要事項 を当該指定施設のウェブサイトに掲載 することが規定されました。
　ウェブサイトとは、法人 のホームページ等又は介護サービス情報公表システムのことをいいます。
　なお、指定施設は、重要事項の掲示及びウェブサイトへの掲載を行うにあたり、 次に掲げる点に留意する必要があります。</t>
    <phoneticPr fontId="6"/>
  </si>
  <si>
    <t>　施設の見やすい場所とは、重要事項を伝えるべき介護サービスの入所申込者、入所者又はその家族に対して見やすい場所のことであること。</t>
    <phoneticPr fontId="6"/>
  </si>
  <si>
    <t>　従業者の勤務の体制については、職種ごと、常勤・非常勤ごと等の人数を掲示する趣旨であり、従業者の氏名まで掲示することを求めるものではないこと。</t>
    <phoneticPr fontId="6"/>
  </si>
  <si>
    <t xml:space="preserve">　介護保険法施行規則（平成 11 年厚生省令第 36 号）第 140 条の 44 各号に掲げる基準に該当する指定施設については、介護サービス情報制度における報告義務の対象ではないことから、基準省令第 29 条第３項の規定によるウェブサイトへの掲載は行うことが望ましい。
</t>
    <phoneticPr fontId="6"/>
  </si>
  <si>
    <t>　なお、ウェブサイトへの掲載を行わない場合も、同条第１項の規定による掲示は行う必要があるが、これを同条第２項や基準省令第 50 条第１項の規定に基づく措置に代えることができることとされています。</t>
    <phoneticPr fontId="6"/>
  </si>
  <si>
    <t>　次の(3)の事故発生の防止のための委員会において、②により報告された事例を集計し、分析すること。</t>
    <phoneticPr fontId="6"/>
  </si>
  <si>
    <t xml:space="preserve">平12老企43 
第4の37の(5) </t>
    <phoneticPr fontId="6"/>
  </si>
  <si>
    <t>安全管理体制未実施減算
　上記(1)～(5)を満たしていない事実が生じた場合は、その翌月から解消されるに至った月まで入所者全員について、１日につき５単位減算されます。
　なお、担当者の設置に係る措置については、令和３年９月30日までは努力義務とされていましたが、経過措置期間が終了していることから、未設置の場合は減算が適用されます。</t>
    <phoneticPr fontId="6"/>
  </si>
  <si>
    <t>　令和2年11月
　「老人福祉施設等危機管理マニュアル」（埼玉県高齢者福祉課）</t>
    <rPh sb="1" eb="3">
      <t>レイワ</t>
    </rPh>
    <rPh sb="4" eb="5">
      <t>ネン</t>
    </rPh>
    <phoneticPr fontId="6"/>
  </si>
  <si>
    <t>(3) 常 勤</t>
    <phoneticPr fontId="6"/>
  </si>
  <si>
    <t>（１）1①</t>
    <phoneticPr fontId="6"/>
  </si>
  <si>
    <t>③</t>
    <phoneticPr fontId="6"/>
  </si>
  <si>
    <t>④</t>
    <phoneticPr fontId="6"/>
  </si>
  <si>
    <t>14 高齢者虐待の防止</t>
    <phoneticPr fontId="6"/>
  </si>
  <si>
    <t>15 生産性の向上</t>
    <rPh sb="3" eb="6">
      <t>セイサンセイ</t>
    </rPh>
    <rPh sb="7" eb="9">
      <t>コウジョウ</t>
    </rPh>
    <phoneticPr fontId="6"/>
  </si>
  <si>
    <r>
      <rPr>
        <sz val="11"/>
        <color rgb="FFFF0000"/>
        <rFont val="游ゴシック"/>
        <family val="3"/>
        <charset val="128"/>
        <scheme val="minor"/>
      </rPr>
      <t>16</t>
    </r>
    <r>
      <rPr>
        <sz val="11"/>
        <color theme="1"/>
        <rFont val="游ゴシック"/>
        <family val="2"/>
        <charset val="128"/>
        <scheme val="minor"/>
      </rPr>
      <t xml:space="preserve"> サービス評価</t>
    </r>
    <phoneticPr fontId="6"/>
  </si>
  <si>
    <r>
      <rPr>
        <sz val="11"/>
        <color rgb="FFFF0000"/>
        <rFont val="游ゴシック"/>
        <family val="3"/>
        <charset val="128"/>
        <scheme val="minor"/>
      </rPr>
      <t>17</t>
    </r>
    <r>
      <rPr>
        <sz val="11"/>
        <color theme="1"/>
        <rFont val="游ゴシック"/>
        <family val="2"/>
        <charset val="128"/>
        <scheme val="minor"/>
      </rPr>
      <t xml:space="preserve"> 施設サービス計画の作成</t>
    </r>
    <phoneticPr fontId="6"/>
  </si>
  <si>
    <r>
      <rPr>
        <sz val="11"/>
        <color rgb="FFFF0000"/>
        <rFont val="游ゴシック"/>
        <family val="3"/>
        <charset val="128"/>
        <scheme val="minor"/>
      </rPr>
      <t>18</t>
    </r>
    <r>
      <rPr>
        <sz val="11"/>
        <color theme="1"/>
        <rFont val="游ゴシック"/>
        <family val="2"/>
        <charset val="128"/>
        <scheme val="minor"/>
      </rPr>
      <t xml:space="preserve"> 介 護</t>
    </r>
    <phoneticPr fontId="6"/>
  </si>
  <si>
    <r>
      <rPr>
        <sz val="11"/>
        <color rgb="FFFF0000"/>
        <rFont val="游ゴシック"/>
        <family val="3"/>
        <charset val="128"/>
        <scheme val="minor"/>
      </rPr>
      <t>19</t>
    </r>
    <r>
      <rPr>
        <sz val="11"/>
        <color theme="1"/>
        <rFont val="游ゴシック"/>
        <family val="2"/>
        <charset val="128"/>
        <scheme val="minor"/>
      </rPr>
      <t xml:space="preserve"> 介護職員等による喀痰吸引等について</t>
    </r>
    <phoneticPr fontId="6"/>
  </si>
  <si>
    <r>
      <rPr>
        <sz val="11"/>
        <color rgb="FFFF0000"/>
        <rFont val="游ゴシック"/>
        <family val="3"/>
        <charset val="128"/>
        <scheme val="minor"/>
      </rPr>
      <t>20</t>
    </r>
    <r>
      <rPr>
        <sz val="11"/>
        <color theme="1"/>
        <rFont val="游ゴシック"/>
        <family val="2"/>
        <charset val="128"/>
        <scheme val="minor"/>
      </rPr>
      <t xml:space="preserve"> 食 事</t>
    </r>
    <phoneticPr fontId="6"/>
  </si>
  <si>
    <r>
      <t>(</t>
    </r>
    <r>
      <rPr>
        <sz val="11"/>
        <color rgb="FFFF0000"/>
        <rFont val="游ゴシック"/>
        <family val="3"/>
        <charset val="128"/>
        <scheme val="minor"/>
      </rPr>
      <t>3</t>
    </r>
    <r>
      <rPr>
        <sz val="11"/>
        <color theme="1"/>
        <rFont val="游ゴシック"/>
        <family val="2"/>
        <charset val="128"/>
        <scheme val="minor"/>
      </rPr>
      <t>) 関係部門の連携等</t>
    </r>
    <phoneticPr fontId="6"/>
  </si>
  <si>
    <r>
      <rPr>
        <sz val="11"/>
        <color rgb="FFFF0000"/>
        <rFont val="游ゴシック"/>
        <family val="3"/>
        <charset val="128"/>
        <scheme val="minor"/>
      </rPr>
      <t>21</t>
    </r>
    <r>
      <rPr>
        <sz val="11"/>
        <color theme="1"/>
        <rFont val="游ゴシック"/>
        <family val="2"/>
        <charset val="128"/>
        <scheme val="minor"/>
      </rPr>
      <t xml:space="preserve"> 相談及び援助</t>
    </r>
    <phoneticPr fontId="6"/>
  </si>
  <si>
    <r>
      <rPr>
        <sz val="11"/>
        <color rgb="FFFF0000"/>
        <rFont val="游ゴシック"/>
        <family val="3"/>
        <charset val="128"/>
        <scheme val="minor"/>
      </rPr>
      <t>22</t>
    </r>
    <r>
      <rPr>
        <sz val="11"/>
        <color theme="1"/>
        <rFont val="游ゴシック"/>
        <family val="2"/>
        <charset val="128"/>
        <scheme val="minor"/>
      </rPr>
      <t xml:space="preserve"> 社会生活上の便宜の提供等</t>
    </r>
    <phoneticPr fontId="6"/>
  </si>
  <si>
    <r>
      <rPr>
        <sz val="11"/>
        <color rgb="FFFF0000"/>
        <rFont val="游ゴシック"/>
        <family val="3"/>
        <charset val="128"/>
        <scheme val="minor"/>
      </rPr>
      <t>23</t>
    </r>
    <r>
      <rPr>
        <sz val="11"/>
        <color theme="1"/>
        <rFont val="游ゴシック"/>
        <family val="2"/>
        <charset val="128"/>
        <scheme val="minor"/>
      </rPr>
      <t xml:space="preserve"> 入居者預り金等の取扱い</t>
    </r>
    <phoneticPr fontId="6"/>
  </si>
  <si>
    <r>
      <rPr>
        <sz val="11"/>
        <color rgb="FFFF0000"/>
        <rFont val="游ゴシック"/>
        <family val="3"/>
        <charset val="128"/>
        <scheme val="minor"/>
      </rPr>
      <t>24</t>
    </r>
    <r>
      <rPr>
        <sz val="11"/>
        <color theme="1"/>
        <rFont val="游ゴシック"/>
        <family val="2"/>
        <charset val="128"/>
        <scheme val="minor"/>
      </rPr>
      <t xml:space="preserve"> 機能訓練</t>
    </r>
    <phoneticPr fontId="6"/>
  </si>
  <si>
    <r>
      <rPr>
        <sz val="11"/>
        <color rgb="FFFF0000"/>
        <rFont val="游ゴシック"/>
        <family val="3"/>
        <charset val="128"/>
        <scheme val="minor"/>
      </rPr>
      <t>25</t>
    </r>
    <r>
      <rPr>
        <sz val="11"/>
        <color theme="1"/>
        <rFont val="游ゴシック"/>
        <family val="2"/>
        <charset val="128"/>
        <scheme val="minor"/>
      </rPr>
      <t xml:space="preserve"> 栄養管理</t>
    </r>
    <phoneticPr fontId="6"/>
  </si>
  <si>
    <r>
      <rPr>
        <sz val="11"/>
        <color rgb="FFFF0000"/>
        <rFont val="游ゴシック"/>
        <family val="3"/>
        <charset val="128"/>
        <scheme val="minor"/>
      </rPr>
      <t>26</t>
    </r>
    <r>
      <rPr>
        <sz val="11"/>
        <color theme="1"/>
        <rFont val="游ゴシック"/>
        <family val="2"/>
        <charset val="128"/>
        <scheme val="minor"/>
      </rPr>
      <t xml:space="preserve"> 口腔衛生の管理</t>
    </r>
    <phoneticPr fontId="6"/>
  </si>
  <si>
    <r>
      <rPr>
        <sz val="11"/>
        <color rgb="FFFF0000"/>
        <rFont val="游ゴシック"/>
        <family val="3"/>
        <charset val="128"/>
        <scheme val="minor"/>
      </rPr>
      <t>27</t>
    </r>
    <r>
      <rPr>
        <sz val="11"/>
        <color theme="1"/>
        <rFont val="游ゴシック"/>
        <family val="2"/>
        <charset val="128"/>
        <scheme val="minor"/>
      </rPr>
      <t xml:space="preserve"> 健康管理</t>
    </r>
    <phoneticPr fontId="6"/>
  </si>
  <si>
    <r>
      <rPr>
        <sz val="11"/>
        <color rgb="FFFF0000"/>
        <rFont val="游ゴシック"/>
        <family val="3"/>
        <charset val="128"/>
        <scheme val="minor"/>
      </rPr>
      <t>28</t>
    </r>
    <r>
      <rPr>
        <sz val="11"/>
        <color theme="1"/>
        <rFont val="游ゴシック"/>
        <family val="2"/>
        <charset val="128"/>
        <scheme val="minor"/>
      </rPr>
      <t>入院期間中の取扱い</t>
    </r>
    <phoneticPr fontId="6"/>
  </si>
  <si>
    <r>
      <rPr>
        <sz val="11"/>
        <color rgb="FFFF0000"/>
        <rFont val="游ゴシック"/>
        <family val="3"/>
        <charset val="128"/>
        <scheme val="minor"/>
      </rPr>
      <t>29</t>
    </r>
    <r>
      <rPr>
        <sz val="11"/>
        <color theme="1"/>
        <rFont val="游ゴシック"/>
        <family val="2"/>
        <charset val="128"/>
        <scheme val="minor"/>
      </rPr>
      <t xml:space="preserve"> 入所者に関する市町村への通知</t>
    </r>
    <phoneticPr fontId="6"/>
  </si>
  <si>
    <r>
      <rPr>
        <sz val="11"/>
        <color rgb="FFFF0000"/>
        <rFont val="游ゴシック"/>
        <family val="3"/>
        <charset val="128"/>
        <scheme val="minor"/>
      </rPr>
      <t>30</t>
    </r>
    <r>
      <rPr>
        <sz val="11"/>
        <color theme="1"/>
        <rFont val="游ゴシック"/>
        <family val="2"/>
        <charset val="128"/>
        <scheme val="minor"/>
      </rPr>
      <t xml:space="preserve"> 管理者による管理</t>
    </r>
    <phoneticPr fontId="6"/>
  </si>
  <si>
    <r>
      <rPr>
        <sz val="11"/>
        <color rgb="FFFF0000"/>
        <rFont val="游ゴシック"/>
        <family val="3"/>
        <charset val="128"/>
        <scheme val="minor"/>
      </rPr>
      <t>31</t>
    </r>
    <r>
      <rPr>
        <sz val="11"/>
        <color theme="1"/>
        <rFont val="游ゴシック"/>
        <family val="2"/>
        <charset val="128"/>
        <scheme val="minor"/>
      </rPr>
      <t xml:space="preserve"> 管理者の責務</t>
    </r>
    <phoneticPr fontId="6"/>
  </si>
  <si>
    <r>
      <rPr>
        <sz val="11"/>
        <color rgb="FFFF0000"/>
        <rFont val="游ゴシック"/>
        <family val="3"/>
        <charset val="128"/>
        <scheme val="minor"/>
      </rPr>
      <t>32</t>
    </r>
    <r>
      <rPr>
        <sz val="11"/>
        <color theme="1"/>
        <rFont val="游ゴシック"/>
        <family val="2"/>
        <charset val="128"/>
        <scheme val="minor"/>
      </rPr>
      <t xml:space="preserve"> 計画担当介護支援専門員の責務</t>
    </r>
    <phoneticPr fontId="6"/>
  </si>
  <si>
    <r>
      <rPr>
        <sz val="11"/>
        <color rgb="FFFF0000"/>
        <rFont val="游ゴシック"/>
        <family val="3"/>
        <charset val="128"/>
        <scheme val="minor"/>
      </rPr>
      <t>33</t>
    </r>
    <r>
      <rPr>
        <sz val="11"/>
        <color theme="1"/>
        <rFont val="游ゴシック"/>
        <family val="2"/>
        <charset val="128"/>
        <scheme val="minor"/>
      </rPr>
      <t xml:space="preserve"> 運営規程</t>
    </r>
    <phoneticPr fontId="6"/>
  </si>
  <si>
    <r>
      <rPr>
        <sz val="11"/>
        <color rgb="FFFF0000"/>
        <rFont val="游ゴシック"/>
        <family val="3"/>
        <charset val="128"/>
        <scheme val="minor"/>
      </rPr>
      <t>34</t>
    </r>
    <r>
      <rPr>
        <sz val="11"/>
        <color theme="1"/>
        <rFont val="游ゴシック"/>
        <family val="2"/>
        <charset val="128"/>
        <scheme val="minor"/>
      </rPr>
      <t xml:space="preserve"> 緊急時等の対応</t>
    </r>
    <phoneticPr fontId="6"/>
  </si>
  <si>
    <r>
      <rPr>
        <sz val="11"/>
        <color rgb="FFFF0000"/>
        <rFont val="游ゴシック"/>
        <family val="3"/>
        <charset val="128"/>
        <scheme val="minor"/>
      </rPr>
      <t>36</t>
    </r>
    <r>
      <rPr>
        <sz val="11"/>
        <color theme="1"/>
        <rFont val="游ゴシック"/>
        <family val="2"/>
        <charset val="128"/>
        <scheme val="minor"/>
      </rPr>
      <t xml:space="preserve"> 定員の遵守</t>
    </r>
    <phoneticPr fontId="6"/>
  </si>
  <si>
    <r>
      <rPr>
        <sz val="11"/>
        <color rgb="FFFF0000"/>
        <rFont val="游ゴシック"/>
        <family val="3"/>
        <charset val="128"/>
        <scheme val="minor"/>
      </rPr>
      <t>45</t>
    </r>
    <r>
      <rPr>
        <sz val="11"/>
        <color theme="1"/>
        <rFont val="游ゴシック"/>
        <family val="2"/>
        <charset val="128"/>
        <scheme val="minor"/>
      </rPr>
      <t xml:space="preserve"> 地域との連携等</t>
    </r>
    <phoneticPr fontId="6"/>
  </si>
  <si>
    <r>
      <rPr>
        <sz val="11"/>
        <color rgb="FFFF0000"/>
        <rFont val="游ゴシック"/>
        <family val="3"/>
        <charset val="128"/>
        <scheme val="minor"/>
      </rPr>
      <t>46</t>
    </r>
    <r>
      <rPr>
        <sz val="11"/>
        <color theme="1"/>
        <rFont val="游ゴシック"/>
        <family val="2"/>
        <charset val="128"/>
        <scheme val="minor"/>
      </rPr>
      <t xml:space="preserve"> 事故発生の防止及び発生時の対応</t>
    </r>
    <phoneticPr fontId="6"/>
  </si>
  <si>
    <r>
      <rPr>
        <sz val="11"/>
        <color rgb="FFFF0000"/>
        <rFont val="游ゴシック"/>
        <family val="3"/>
        <charset val="128"/>
        <scheme val="minor"/>
      </rPr>
      <t xml:space="preserve">47 </t>
    </r>
    <r>
      <rPr>
        <sz val="11"/>
        <color theme="1"/>
        <rFont val="游ゴシック"/>
        <family val="2"/>
        <charset val="128"/>
        <scheme val="minor"/>
      </rPr>
      <t>記録の整備</t>
    </r>
    <phoneticPr fontId="6"/>
  </si>
  <si>
    <r>
      <rPr>
        <sz val="11"/>
        <color rgb="FFFF0000"/>
        <rFont val="游ゴシック"/>
        <family val="3"/>
        <charset val="128"/>
        <scheme val="minor"/>
      </rPr>
      <t xml:space="preserve">48 </t>
    </r>
    <r>
      <rPr>
        <sz val="11"/>
        <color theme="1"/>
        <rFont val="游ゴシック"/>
        <family val="2"/>
        <charset val="128"/>
        <scheme val="minor"/>
      </rPr>
      <t>介護サービス情報の公表</t>
    </r>
    <phoneticPr fontId="6"/>
  </si>
  <si>
    <r>
      <rPr>
        <sz val="11"/>
        <color rgb="FFFF0000"/>
        <rFont val="游ゴシック"/>
        <family val="3"/>
        <charset val="128"/>
        <scheme val="minor"/>
      </rPr>
      <t>49</t>
    </r>
    <r>
      <rPr>
        <sz val="11"/>
        <color theme="1"/>
        <rFont val="游ゴシック"/>
        <family val="2"/>
        <charset val="128"/>
        <scheme val="minor"/>
      </rPr>
      <t xml:space="preserve"> 法令遵守等の業務管理体制の整備</t>
    </r>
    <phoneticPr fontId="6"/>
  </si>
  <si>
    <r>
      <rPr>
        <sz val="11"/>
        <color rgb="FFFF0000"/>
        <rFont val="游ゴシック"/>
        <family val="3"/>
        <charset val="128"/>
        <scheme val="minor"/>
      </rPr>
      <t>50</t>
    </r>
    <r>
      <rPr>
        <sz val="11"/>
        <color theme="1"/>
        <rFont val="游ゴシック"/>
        <family val="2"/>
        <charset val="128"/>
        <scheme val="minor"/>
      </rPr>
      <t xml:space="preserve"> 開設者の住所変更の届出等</t>
    </r>
    <phoneticPr fontId="6"/>
  </si>
  <si>
    <r>
      <rPr>
        <sz val="11"/>
        <color rgb="FFFF0000"/>
        <rFont val="游ゴシック"/>
        <family val="3"/>
        <charset val="128"/>
        <scheme val="minor"/>
      </rPr>
      <t>51</t>
    </r>
    <r>
      <rPr>
        <sz val="11"/>
        <color theme="1"/>
        <rFont val="游ゴシック"/>
        <family val="2"/>
        <charset val="128"/>
        <scheme val="minor"/>
      </rPr>
      <t xml:space="preserve"> 指定更新</t>
    </r>
    <phoneticPr fontId="6"/>
  </si>
  <si>
    <t>（１）①</t>
    <phoneticPr fontId="6"/>
  </si>
  <si>
    <t>R6.3.15 Q&amp;A</t>
    <phoneticPr fontId="6"/>
  </si>
  <si>
    <t>令和 6年度介護報酬改定に関するQ&amp;A (Vol.1）（厚労省事務連絡）</t>
    <phoneticPr fontId="6"/>
  </si>
  <si>
    <t>平12老企43
第5の5の(4)</t>
    <phoneticPr fontId="6"/>
  </si>
  <si>
    <t>平12老企43
第5の5の(3)</t>
    <phoneticPr fontId="6"/>
  </si>
  <si>
    <t>平11厚令39 
第47条 第5項</t>
    <phoneticPr fontId="6"/>
  </si>
  <si>
    <t>　施設の管理者は、ユニット型施設の管理等に係る研修を受講していますか。</t>
    <phoneticPr fontId="6"/>
  </si>
  <si>
    <t>　適切な指定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phoneticPr fontId="6"/>
  </si>
  <si>
    <t>（１２）</t>
    <phoneticPr fontId="6"/>
  </si>
  <si>
    <t>（１３）</t>
    <phoneticPr fontId="6"/>
  </si>
  <si>
    <t>（１４）</t>
    <phoneticPr fontId="6"/>
  </si>
  <si>
    <t>平11厚令39
第2条 第13項</t>
    <phoneticPr fontId="6"/>
  </si>
  <si>
    <t>　ただし、過疎地域の持続的発展の支援に関する特別措置法（令和3年法律第19号）第2条第2項の規定により公示された過疎地域に所在し、かつ、入所定員が30人の指定介護老人福祉施設に、指定地域密着型サービス基準第63条第1項に規定する指定小規模多機能型居宅介護事業所又は指定地域密着型サービス基準第171条第1項に規定する指定看護小規模多機能型居宅介護事業所が併設される場合においては、当該指定介護老人福祉施設の介護支援専門員については、当該併設される事業所の介護支援専門員により当該指定介護老人福祉施設の入所者の処遇が適切に行われると認められるときは、これを置かないことができます。</t>
    <phoneticPr fontId="6"/>
  </si>
  <si>
    <r>
      <t>　　</t>
    </r>
    <r>
      <rPr>
        <sz val="16"/>
        <color rgb="FFFF0000"/>
        <rFont val="游ゴシック"/>
        <family val="3"/>
        <charset val="128"/>
        <scheme val="minor"/>
      </rPr>
      <t>17</t>
    </r>
    <r>
      <rPr>
        <sz val="16"/>
        <color theme="1"/>
        <rFont val="游ゴシック"/>
        <family val="3"/>
        <charset val="128"/>
        <scheme val="minor"/>
      </rPr>
      <t>　施設サービス計画の作成・・・・・・・・・・・・・・・・・</t>
    </r>
    <phoneticPr fontId="6"/>
  </si>
  <si>
    <r>
      <t>　　</t>
    </r>
    <r>
      <rPr>
        <sz val="16"/>
        <color rgb="FFFF0000"/>
        <rFont val="游ゴシック"/>
        <family val="3"/>
        <charset val="128"/>
        <scheme val="minor"/>
      </rPr>
      <t>18</t>
    </r>
    <r>
      <rPr>
        <sz val="16"/>
        <color theme="1"/>
        <rFont val="游ゴシック"/>
        <family val="3"/>
        <charset val="128"/>
        <scheme val="minor"/>
      </rPr>
      <t>　介護・・・・・・・・・・・・・・・・・・・・・・・・・・</t>
    </r>
    <phoneticPr fontId="6"/>
  </si>
  <si>
    <r>
      <t>　　</t>
    </r>
    <r>
      <rPr>
        <sz val="16"/>
        <color rgb="FFFF0000"/>
        <rFont val="游ゴシック"/>
        <family val="3"/>
        <charset val="128"/>
        <scheme val="minor"/>
      </rPr>
      <t>28</t>
    </r>
    <r>
      <rPr>
        <sz val="16"/>
        <color theme="1"/>
        <rFont val="游ゴシック"/>
        <family val="3"/>
        <charset val="128"/>
        <scheme val="minor"/>
      </rPr>
      <t>　入院期間中の取扱い・・・・・・・・・・・・・・・・・・・</t>
    </r>
    <phoneticPr fontId="6"/>
  </si>
  <si>
    <r>
      <t>　　</t>
    </r>
    <r>
      <rPr>
        <sz val="16"/>
        <color rgb="FFFF0000"/>
        <rFont val="游ゴシック"/>
        <family val="3"/>
        <charset val="128"/>
        <scheme val="minor"/>
      </rPr>
      <t>30</t>
    </r>
    <r>
      <rPr>
        <sz val="16"/>
        <color theme="1"/>
        <rFont val="游ゴシック"/>
        <family val="3"/>
        <charset val="128"/>
        <scheme val="minor"/>
      </rPr>
      <t>　管理者による管理・・・・・・・・・・・・・・・・・・・・</t>
    </r>
    <phoneticPr fontId="6"/>
  </si>
  <si>
    <r>
      <t>　　</t>
    </r>
    <r>
      <rPr>
        <sz val="16"/>
        <color rgb="FFFF0000"/>
        <rFont val="游ゴシック"/>
        <family val="3"/>
        <charset val="128"/>
        <scheme val="minor"/>
      </rPr>
      <t>33</t>
    </r>
    <r>
      <rPr>
        <sz val="16"/>
        <rFont val="游ゴシック"/>
        <family val="3"/>
        <charset val="128"/>
        <scheme val="minor"/>
      </rPr>
      <t>　運営規程・・・・・・・・・・・・・・・・・・・・・・・・</t>
    </r>
    <rPh sb="7" eb="9">
      <t>キテイ</t>
    </rPh>
    <phoneticPr fontId="6"/>
  </si>
  <si>
    <r>
      <t>　　</t>
    </r>
    <r>
      <rPr>
        <sz val="16"/>
        <color rgb="FFFF0000"/>
        <rFont val="游ゴシック"/>
        <family val="3"/>
        <charset val="128"/>
        <scheme val="minor"/>
      </rPr>
      <t>35</t>
    </r>
    <r>
      <rPr>
        <sz val="16"/>
        <color theme="1"/>
        <rFont val="游ゴシック"/>
        <family val="3"/>
        <charset val="128"/>
        <scheme val="minor"/>
      </rPr>
      <t>　勤務体制の確保等・・・・・・・・・・・・・・・・・・・・</t>
    </r>
    <phoneticPr fontId="6"/>
  </si>
  <si>
    <r>
      <t>　　</t>
    </r>
    <r>
      <rPr>
        <sz val="16"/>
        <color rgb="FFFF0000"/>
        <rFont val="游ゴシック"/>
        <family val="3"/>
        <charset val="128"/>
        <scheme val="minor"/>
      </rPr>
      <t>36</t>
    </r>
    <r>
      <rPr>
        <sz val="16"/>
        <color theme="1"/>
        <rFont val="游ゴシック"/>
        <family val="3"/>
        <charset val="128"/>
        <scheme val="minor"/>
      </rPr>
      <t>　定員の順守・・・・・・・・・・・・・・・・・・・・・・・</t>
    </r>
    <phoneticPr fontId="6"/>
  </si>
  <si>
    <r>
      <t>　　</t>
    </r>
    <r>
      <rPr>
        <sz val="16"/>
        <color rgb="FFFF0000"/>
        <rFont val="游ゴシック"/>
        <family val="3"/>
        <charset val="128"/>
        <scheme val="minor"/>
      </rPr>
      <t>38</t>
    </r>
    <r>
      <rPr>
        <sz val="16"/>
        <color theme="1"/>
        <rFont val="游ゴシック"/>
        <family val="3"/>
        <charset val="128"/>
        <scheme val="minor"/>
      </rPr>
      <t>　衛生管理等・・・・・・・・・・・・・・・・・・・・・・・</t>
    </r>
    <phoneticPr fontId="6"/>
  </si>
  <si>
    <r>
      <t>　　</t>
    </r>
    <r>
      <rPr>
        <sz val="16"/>
        <color rgb="FFFF0000"/>
        <rFont val="游ゴシック"/>
        <family val="3"/>
        <charset val="128"/>
        <scheme val="minor"/>
      </rPr>
      <t>41</t>
    </r>
    <r>
      <rPr>
        <sz val="16"/>
        <color theme="1"/>
        <rFont val="游ゴシック"/>
        <family val="3"/>
        <charset val="128"/>
        <scheme val="minor"/>
      </rPr>
      <t>　秘密保持等・・・・・・・・・・・・・・・・・・・・・・・</t>
    </r>
    <phoneticPr fontId="6"/>
  </si>
  <si>
    <r>
      <t>　　</t>
    </r>
    <r>
      <rPr>
        <sz val="16"/>
        <color rgb="FFFF0000"/>
        <rFont val="游ゴシック"/>
        <family val="3"/>
        <charset val="128"/>
        <scheme val="minor"/>
      </rPr>
      <t>42</t>
    </r>
    <r>
      <rPr>
        <sz val="16"/>
        <color theme="1"/>
        <rFont val="游ゴシック"/>
        <family val="3"/>
        <charset val="128"/>
        <scheme val="minor"/>
      </rPr>
      <t>　広告・・・・・・・・・・・・・・・・・・・・・・・・・・</t>
    </r>
    <phoneticPr fontId="6"/>
  </si>
  <si>
    <r>
      <t>　　</t>
    </r>
    <r>
      <rPr>
        <sz val="16"/>
        <color rgb="FFFF0000"/>
        <rFont val="游ゴシック"/>
        <family val="3"/>
        <charset val="128"/>
        <scheme val="minor"/>
      </rPr>
      <t>44</t>
    </r>
    <r>
      <rPr>
        <sz val="16"/>
        <color theme="1"/>
        <rFont val="游ゴシック"/>
        <family val="3"/>
        <charset val="128"/>
        <scheme val="minor"/>
      </rPr>
      <t>　苦情処理・・・・・・・・・・・・・・・・・・・・・・・・</t>
    </r>
    <phoneticPr fontId="6"/>
  </si>
  <si>
    <r>
      <t>　　</t>
    </r>
    <r>
      <rPr>
        <sz val="16"/>
        <color rgb="FFFF0000"/>
        <rFont val="游ゴシック"/>
        <family val="3"/>
        <charset val="128"/>
        <scheme val="minor"/>
      </rPr>
      <t>46</t>
    </r>
    <r>
      <rPr>
        <sz val="16"/>
        <color theme="1"/>
        <rFont val="游ゴシック"/>
        <family val="3"/>
        <charset val="128"/>
        <scheme val="minor"/>
      </rPr>
      <t>　事故発生の防止及び発生時の対応・・・・・・・・・・・・・</t>
    </r>
    <phoneticPr fontId="6"/>
  </si>
  <si>
    <t xml:space="preserve">　入所者の人権の擁護、虐待の防止等のため、必要な体制の整備を行うとともに、その従業者に対し、研修を実施する等の措置を講じていますか。
</t>
    <phoneticPr fontId="6"/>
  </si>
  <si>
    <r>
      <t>平12老企43
 第2の</t>
    </r>
    <r>
      <rPr>
        <sz val="9"/>
        <color rgb="FFFF0000"/>
        <rFont val="游ゴシック Medium"/>
        <family val="3"/>
        <charset val="128"/>
      </rPr>
      <t>7</t>
    </r>
    <r>
      <rPr>
        <sz val="9"/>
        <color theme="1"/>
        <rFont val="游ゴシック Medium"/>
        <family val="3"/>
        <charset val="128"/>
      </rPr>
      <t>の(1)</t>
    </r>
    <phoneticPr fontId="6"/>
  </si>
  <si>
    <r>
      <t>平12老企43 第2の</t>
    </r>
    <r>
      <rPr>
        <sz val="9"/>
        <color rgb="FFFF0000"/>
        <rFont val="游ゴシック Medium"/>
        <family val="3"/>
        <charset val="128"/>
      </rPr>
      <t>7</t>
    </r>
    <phoneticPr fontId="6"/>
  </si>
  <si>
    <r>
      <t>平12老企43
第2の</t>
    </r>
    <r>
      <rPr>
        <sz val="9"/>
        <color rgb="FFFF0000"/>
        <rFont val="游ゴシック Medium"/>
        <family val="3"/>
        <charset val="128"/>
      </rPr>
      <t>7</t>
    </r>
    <r>
      <rPr>
        <sz val="9"/>
        <color theme="1"/>
        <rFont val="游ゴシック Medium"/>
        <family val="3"/>
        <charset val="128"/>
      </rPr>
      <t>の(2)</t>
    </r>
    <phoneticPr fontId="6"/>
  </si>
  <si>
    <r>
      <t>平12老企43
第2の</t>
    </r>
    <r>
      <rPr>
        <sz val="9"/>
        <color rgb="FFFF0000"/>
        <rFont val="游ゴシック Medium"/>
        <family val="3"/>
        <charset val="128"/>
      </rPr>
      <t>7</t>
    </r>
    <r>
      <rPr>
        <sz val="9"/>
        <color theme="1"/>
        <rFont val="游ゴシック Medium"/>
        <family val="3"/>
        <charset val="128"/>
      </rPr>
      <t>の(3)</t>
    </r>
    <phoneticPr fontId="6"/>
  </si>
  <si>
    <r>
      <t>　「常勤」とは、当該指定施設における勤務時間が、当該施設において定められている常勤の従業者が勤務すべき時間数（１週間に勤務すべき時間数が３２時間を下回る場合は３２時間を基本とする。）に達していることをいいます。
　ただし、母性健康管理措置又は育児</t>
    </r>
    <r>
      <rPr>
        <sz val="16"/>
        <color rgb="FFFF0000"/>
        <rFont val="游ゴシック Medium"/>
        <family val="3"/>
        <charset val="128"/>
      </rPr>
      <t xml:space="preserve"> 、</t>
    </r>
    <r>
      <rPr>
        <sz val="16"/>
        <color theme="1"/>
        <rFont val="游ゴシック Medium"/>
        <family val="3"/>
        <charset val="128"/>
      </rPr>
      <t>介護</t>
    </r>
    <r>
      <rPr>
        <sz val="16"/>
        <color rgb="FFFF0000"/>
        <rFont val="游ゴシック Medium"/>
        <family val="3"/>
        <charset val="128"/>
      </rPr>
      <t>及び治療</t>
    </r>
    <r>
      <rPr>
        <sz val="16"/>
        <color theme="1"/>
        <rFont val="游ゴシック Medium"/>
        <family val="3"/>
        <charset val="128"/>
      </rPr>
      <t>のための所定労働時間の短縮等の措置が講じられた者については、利用者の処遇に支障がない体制が整っている場合は、例外的に常勤の従業員が勤務すべき時間数を30時間として取り扱うことが可能です。</t>
    </r>
    <phoneticPr fontId="6"/>
  </si>
  <si>
    <r>
      <t>平12老企43
第2の</t>
    </r>
    <r>
      <rPr>
        <sz val="9"/>
        <color rgb="FFFF0000"/>
        <rFont val="游ゴシック Medium"/>
        <family val="3"/>
        <charset val="128"/>
      </rPr>
      <t>7の</t>
    </r>
    <r>
      <rPr>
        <sz val="9"/>
        <color theme="1"/>
        <rFont val="游ゴシック Medium"/>
        <family val="3"/>
        <charset val="128"/>
      </rPr>
      <t>(3)</t>
    </r>
    <phoneticPr fontId="6"/>
  </si>
  <si>
    <r>
      <t>　当該施設に併設される事業所</t>
    </r>
    <r>
      <rPr>
        <sz val="16"/>
        <color rgb="FFFF0000"/>
        <rFont val="游ゴシック Medium"/>
        <family val="3"/>
        <charset val="128"/>
      </rPr>
      <t>（同一敷地内に所在する又 は道路を隔てて隣接する事業所をいう。ただし、管理上支障がない場合は、その他の事業所を含む。）</t>
    </r>
    <r>
      <rPr>
        <sz val="16"/>
        <color theme="1"/>
        <rFont val="游ゴシック Medium"/>
        <family val="3"/>
        <charset val="128"/>
      </rPr>
      <t>の職務であって、当該施設の職務と</t>
    </r>
    <r>
      <rPr>
        <u/>
        <sz val="16"/>
        <color theme="1"/>
        <rFont val="游ゴシック Medium"/>
        <family val="3"/>
        <charset val="128"/>
      </rPr>
      <t>同時並行的に行われることが差し支えないと考えられるもの</t>
    </r>
    <r>
      <rPr>
        <sz val="16"/>
        <color theme="1"/>
        <rFont val="游ゴシック Medium"/>
        <family val="3"/>
        <charset val="128"/>
      </rPr>
      <t>については、それぞれに係る勤務時間の合計が常勤の従業者が勤務すべき時間数に達していれば、常勤の要件を満たすものとして扱われます。
　例えば、指定施設に指定通所介護事業所が併設されている場合、指定介護老人福祉施設の管理者と指定通所介護事業所の管理者を兼務している者は、その勤務時間の合計が所定の時間数に達していれば、常勤要件を満たすこととなります。</t>
    </r>
    <phoneticPr fontId="6"/>
  </si>
  <si>
    <r>
      <t>平12老企43
第2の</t>
    </r>
    <r>
      <rPr>
        <sz val="9"/>
        <color rgb="FFFF0000"/>
        <rFont val="游ゴシック Medium"/>
        <family val="3"/>
        <charset val="128"/>
      </rPr>
      <t>7の</t>
    </r>
    <r>
      <rPr>
        <sz val="9"/>
        <color theme="1"/>
        <rFont val="游ゴシック Medium"/>
        <family val="3"/>
        <charset val="128"/>
      </rPr>
      <t>(4)</t>
    </r>
    <phoneticPr fontId="6"/>
  </si>
  <si>
    <r>
      <t>～前　提～
職員（常勤・非常勤ともに）の常勤換算数は「１．０」が上限となります。
残業時間等を常勤換算として計上することは認められません。
参照：平成１２年３月１７日　老企第４３号　第２－</t>
    </r>
    <r>
      <rPr>
        <sz val="16"/>
        <color rgb="FFFF0000"/>
        <rFont val="游ゴシック Medium"/>
        <family val="3"/>
        <charset val="128"/>
      </rPr>
      <t>７</t>
    </r>
    <r>
      <rPr>
        <sz val="16"/>
        <color theme="1"/>
        <rFont val="游ゴシック Medium"/>
        <family val="3"/>
        <charset val="128"/>
      </rPr>
      <t>－（２）</t>
    </r>
    <phoneticPr fontId="6"/>
  </si>
  <si>
    <r>
      <t xml:space="preserve">条例第66号
第306条 第4項
平11厚令39
</t>
    </r>
    <r>
      <rPr>
        <sz val="9"/>
        <color rgb="FFFF0000"/>
        <rFont val="游ゴシック Medium"/>
        <family val="3"/>
        <charset val="128"/>
      </rPr>
      <t>第47条 第6項</t>
    </r>
    <phoneticPr fontId="6"/>
  </si>
  <si>
    <r>
      <rPr>
        <sz val="16"/>
        <rFont val="游ゴシック Medium"/>
        <family val="3"/>
        <charset val="128"/>
      </rPr>
      <t>（</t>
    </r>
    <r>
      <rPr>
        <sz val="16"/>
        <color rgb="FFFF0000"/>
        <rFont val="游ゴシック Medium"/>
        <family val="3"/>
        <charset val="128"/>
      </rPr>
      <t>14</t>
    </r>
    <r>
      <rPr>
        <sz val="16"/>
        <rFont val="游ゴシック Medium"/>
        <family val="3"/>
        <charset val="128"/>
      </rPr>
      <t>）</t>
    </r>
    <phoneticPr fontId="6"/>
  </si>
  <si>
    <t>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ありません。</t>
    <phoneticPr fontId="6"/>
  </si>
  <si>
    <r>
      <rPr>
        <sz val="9"/>
        <color rgb="FFFF0000"/>
        <rFont val="游ゴシック Medium"/>
        <family val="3"/>
        <charset val="128"/>
      </rPr>
      <t>H6.3.15</t>
    </r>
    <r>
      <rPr>
        <sz val="9"/>
        <color theme="1"/>
        <rFont val="游ゴシック Medium"/>
        <family val="3"/>
        <charset val="128"/>
      </rPr>
      <t>Q&amp;A
No.</t>
    </r>
    <r>
      <rPr>
        <sz val="9"/>
        <color rgb="FFFF0000"/>
        <rFont val="游ゴシック Medium"/>
        <family val="3"/>
        <charset val="128"/>
      </rPr>
      <t>178</t>
    </r>
    <phoneticPr fontId="6"/>
  </si>
  <si>
    <r>
      <t>【参考】</t>
    </r>
    <r>
      <rPr>
        <sz val="16"/>
        <color rgb="FFFF0000"/>
        <rFont val="游ゴシック Medium"/>
        <family val="3"/>
        <charset val="128"/>
      </rPr>
      <t>令和６</t>
    </r>
    <r>
      <rPr>
        <sz val="16"/>
        <color theme="1"/>
        <rFont val="游ゴシック Medium"/>
        <family val="3"/>
        <charset val="128"/>
      </rPr>
      <t>年度報酬改定Ｑ＆Ａ（Vol.1）問</t>
    </r>
    <r>
      <rPr>
        <sz val="16"/>
        <color rgb="FFFF0000"/>
        <rFont val="游ゴシック Medium"/>
        <family val="3"/>
        <charset val="128"/>
      </rPr>
      <t>１７８</t>
    </r>
    <rPh sb="4" eb="6">
      <t>レイワ</t>
    </rPh>
    <phoneticPr fontId="6"/>
  </si>
  <si>
    <r>
      <t>　身体的拘束</t>
    </r>
    <r>
      <rPr>
        <sz val="16"/>
        <color rgb="FFFF0000"/>
        <rFont val="游ゴシック Medium"/>
        <family val="3"/>
        <charset val="128"/>
      </rPr>
      <t>等</t>
    </r>
    <r>
      <rPr>
        <sz val="16"/>
        <color theme="1"/>
        <rFont val="游ゴシック Medium"/>
        <family val="3"/>
        <charset val="128"/>
      </rPr>
      <t>適正化検討委員会の開催状況等について</t>
    </r>
    <rPh sb="1" eb="4">
      <t>シンタイテキ</t>
    </rPh>
    <rPh sb="6" eb="7">
      <t>トウ</t>
    </rPh>
    <phoneticPr fontId="6"/>
  </si>
  <si>
    <r>
      <t>　身体的拘束</t>
    </r>
    <r>
      <rPr>
        <sz val="16"/>
        <color rgb="FFFF0000"/>
        <rFont val="游ゴシック Medium"/>
        <family val="3"/>
        <charset val="128"/>
      </rPr>
      <t>等</t>
    </r>
    <r>
      <rPr>
        <sz val="16"/>
        <color theme="1"/>
        <rFont val="游ゴシック Medium"/>
        <family val="3"/>
        <charset val="128"/>
      </rPr>
      <t>適正化検討委員会（テレビ電話装置等を活用して行うことができるものとする。）は、</t>
    </r>
    <r>
      <rPr>
        <u/>
        <sz val="16"/>
        <color theme="1"/>
        <rFont val="游ゴシック Medium"/>
        <family val="3"/>
        <charset val="128"/>
      </rPr>
      <t>３月に１回以上</t>
    </r>
    <r>
      <rPr>
        <sz val="16"/>
        <color theme="1"/>
        <rFont val="游ゴシック Medium"/>
        <family val="3"/>
        <charset val="128"/>
      </rPr>
      <t>開催していますか。</t>
    </r>
    <rPh sb="6" eb="7">
      <t>トウ</t>
    </rPh>
    <phoneticPr fontId="6"/>
  </si>
  <si>
    <r>
      <t>　身体的拘束</t>
    </r>
    <r>
      <rPr>
        <sz val="16"/>
        <color rgb="FFFF0000"/>
        <rFont val="游ゴシック Medium"/>
        <family val="3"/>
        <charset val="128"/>
      </rPr>
      <t>等</t>
    </r>
    <r>
      <rPr>
        <sz val="16"/>
        <color theme="1"/>
        <rFont val="游ゴシック Medium"/>
        <family val="3"/>
        <charset val="128"/>
      </rPr>
      <t>適正化検討委員会の概要等　</t>
    </r>
    <rPh sb="6" eb="7">
      <t>トウ</t>
    </rPh>
    <phoneticPr fontId="6"/>
  </si>
  <si>
    <r>
      <t>【身体的拘束</t>
    </r>
    <r>
      <rPr>
        <b/>
        <sz val="16"/>
        <color rgb="FFFF0000"/>
        <rFont val="游ゴシック Medium"/>
        <family val="3"/>
        <charset val="128"/>
      </rPr>
      <t>等</t>
    </r>
    <r>
      <rPr>
        <b/>
        <sz val="16"/>
        <color theme="1"/>
        <rFont val="游ゴシック Medium"/>
        <family val="3"/>
        <charset val="128"/>
      </rPr>
      <t>適正化検討委員会について】</t>
    </r>
    <rPh sb="6" eb="7">
      <t>トウ</t>
    </rPh>
    <phoneticPr fontId="6"/>
  </si>
  <si>
    <r>
      <t xml:space="preserve">平11厚令39 
第42条 第8項 第1号 
平12厚令43 
</t>
    </r>
    <r>
      <rPr>
        <sz val="9"/>
        <color rgb="FFFF0000"/>
        <rFont val="游ゴシック Medium"/>
        <family val="3"/>
        <charset val="128"/>
      </rPr>
      <t>第5の5の(4)</t>
    </r>
    <phoneticPr fontId="6"/>
  </si>
  <si>
    <t xml:space="preserve">　なお、同一施設内での複数担当(※)の兼務や他の事業所・施設等との担当(※)の兼務については、担当者としての職務に支障がなければ差し支えありません。
　ただし、日常的に兼務先の各事業所内の業務に従事しており、入居者や施設の状況を適切に把握している者など、各担当者としての職務を遂行する上で支障がないと考えられる者を選任してください。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phoneticPr fontId="6"/>
  </si>
  <si>
    <r>
      <t>(c) 身体的拘束</t>
    </r>
    <r>
      <rPr>
        <sz val="16"/>
        <color rgb="FFFF0000"/>
        <rFont val="游ゴシック Medium"/>
        <family val="3"/>
        <charset val="128"/>
      </rPr>
      <t>等</t>
    </r>
    <r>
      <rPr>
        <sz val="16"/>
        <color theme="1"/>
        <rFont val="游ゴシック Medium"/>
        <family val="3"/>
        <charset val="128"/>
      </rPr>
      <t>適正化検討委員会は、運営委員会など他の委員会と独立して設置・
　運営していますか。（ただし、関係する職種、取り扱う事項等が相互に関係が深い
　と認められる他の会議体を設置している場合、これと一体的に設置・運営すること
　として差し支えありません。）</t>
    </r>
    <rPh sb="9" eb="10">
      <t>トウ</t>
    </rPh>
    <phoneticPr fontId="6"/>
  </si>
  <si>
    <r>
      <t xml:space="preserve">平11厚令39 
第42条 第8項 第1号 
平12老企43
</t>
    </r>
    <r>
      <rPr>
        <sz val="9"/>
        <color rgb="FFFF0000"/>
        <rFont val="游ゴシック Medium"/>
        <family val="3"/>
        <charset val="128"/>
      </rPr>
      <t>第5の5の(4)</t>
    </r>
    <phoneticPr fontId="6"/>
  </si>
  <si>
    <r>
      <t>　身体的拘束</t>
    </r>
    <r>
      <rPr>
        <sz val="16"/>
        <color rgb="FFFF0000"/>
        <rFont val="游ゴシック Medium"/>
        <family val="3"/>
        <charset val="128"/>
      </rPr>
      <t>等</t>
    </r>
    <r>
      <rPr>
        <sz val="16"/>
        <color theme="1"/>
        <rFont val="游ゴシック Medium"/>
        <family val="3"/>
        <charset val="128"/>
      </rPr>
      <t>適正化検討委員会の責任者はケア全般の責任者であることが望ましいです。また、第三者や専門家が関わることが望ましいです（具体的には、精神科専門医との連携等が考えられます）。</t>
    </r>
    <rPh sb="6" eb="7">
      <t>トウ</t>
    </rPh>
    <phoneticPr fontId="6"/>
  </si>
  <si>
    <r>
      <t xml:space="preserve">平12老企43
</t>
    </r>
    <r>
      <rPr>
        <sz val="9"/>
        <color rgb="FFFF0000"/>
        <rFont val="游ゴシック Medium"/>
        <family val="3"/>
        <charset val="128"/>
      </rPr>
      <t>第5の5の(4)</t>
    </r>
    <phoneticPr fontId="6"/>
  </si>
  <si>
    <r>
      <t>　身体的拘束</t>
    </r>
    <r>
      <rPr>
        <sz val="16"/>
        <color rgb="FFFF0000"/>
        <rFont val="游ゴシック Medium"/>
        <family val="3"/>
        <charset val="128"/>
      </rPr>
      <t>等</t>
    </r>
    <r>
      <rPr>
        <sz val="16"/>
        <color theme="1"/>
        <rFont val="游ゴシック Medium"/>
        <family val="3"/>
        <charset val="128"/>
      </rPr>
      <t>適正化検討委員会は、テレビ電話装置等（リアルタイムでの画像を介したコミュニケーションが可能な機器をいう。以下同じ。）を活用して行うことができるものとする。この際、個人情報保護委員会・ 厚生労働省「医療・介護関係事業者における個人情報の適切な取扱いのためのガイダンス」、厚生労働省「医療情報システムの安全管理に関するガイドライン」等を遵守することとされています。</t>
    </r>
    <rPh sb="6" eb="7">
      <t>トウ</t>
    </rPh>
    <phoneticPr fontId="6"/>
  </si>
  <si>
    <r>
      <t>身体的拘束</t>
    </r>
    <r>
      <rPr>
        <b/>
        <sz val="14"/>
        <color rgb="FFFF0000"/>
        <rFont val="游ゴシック Medium"/>
        <family val="3"/>
        <charset val="128"/>
      </rPr>
      <t>等</t>
    </r>
    <r>
      <rPr>
        <b/>
        <sz val="14"/>
        <color theme="1"/>
        <rFont val="游ゴシック Medium"/>
        <family val="3"/>
        <charset val="128"/>
      </rPr>
      <t>適正化検討委員会では、具体的には次のような取り組みを想定しています。</t>
    </r>
    <rPh sb="5" eb="6">
      <t>トウ</t>
    </rPh>
    <phoneticPr fontId="6"/>
  </si>
  <si>
    <r>
      <t>　身体的拘束</t>
    </r>
    <r>
      <rPr>
        <sz val="14"/>
        <color rgb="FFFF0000"/>
        <rFont val="游ゴシック Medium"/>
        <family val="3"/>
        <charset val="128"/>
      </rPr>
      <t>等</t>
    </r>
    <r>
      <rPr>
        <sz val="14"/>
        <color theme="1"/>
        <rFont val="游ゴシック Medium"/>
        <family val="3"/>
        <charset val="128"/>
      </rPr>
      <t>適正化検討委員会において、②により報告された事例を集計し、分析すること。</t>
    </r>
    <rPh sb="6" eb="7">
      <t>トウ</t>
    </rPh>
    <phoneticPr fontId="6"/>
  </si>
  <si>
    <r>
      <t>　身体的拘束</t>
    </r>
    <r>
      <rPr>
        <sz val="14"/>
        <color rgb="FFFF0000"/>
        <rFont val="游ゴシック Medium"/>
        <family val="3"/>
        <charset val="128"/>
      </rPr>
      <t>等</t>
    </r>
    <r>
      <rPr>
        <sz val="14"/>
        <color theme="1"/>
        <rFont val="游ゴシック Medium"/>
        <family val="3"/>
        <charset val="128"/>
      </rPr>
      <t>適正化検討委員会その他施設内の組織に関する事項</t>
    </r>
    <rPh sb="6" eb="7">
      <t>トウ</t>
    </rPh>
    <phoneticPr fontId="6"/>
  </si>
  <si>
    <r>
      <t xml:space="preserve">平11厚令39 
第42条 第8項 第2号
平12老企43 
</t>
    </r>
    <r>
      <rPr>
        <sz val="9"/>
        <color rgb="FFFF0000"/>
        <rFont val="游ゴシック Medium"/>
        <family val="3"/>
        <charset val="128"/>
      </rPr>
      <t>第5の5の(5)</t>
    </r>
    <phoneticPr fontId="6"/>
  </si>
  <si>
    <r>
      <t xml:space="preserve">平11厚令39 
第42条 第8項 第3号 
平12老企43 
</t>
    </r>
    <r>
      <rPr>
        <sz val="9"/>
        <color rgb="FFFF0000"/>
        <rFont val="游ゴシック Medium"/>
        <family val="3"/>
        <charset val="128"/>
      </rPr>
      <t>第5の5の(6)</t>
    </r>
    <phoneticPr fontId="6"/>
  </si>
  <si>
    <r>
      <t>　</t>
    </r>
    <r>
      <rPr>
        <sz val="16"/>
        <color rgb="FFFF0000"/>
        <rFont val="游ゴシック Medium"/>
        <family val="3"/>
        <charset val="128"/>
      </rPr>
      <t>なお、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す。</t>
    </r>
    <phoneticPr fontId="6"/>
  </si>
  <si>
    <t>15 生産性
　 の向上</t>
    <rPh sb="3" eb="6">
      <t>セイサンセイ</t>
    </rPh>
    <rPh sb="10" eb="12">
      <t>コウジョウ</t>
    </rPh>
    <phoneticPr fontId="6"/>
  </si>
  <si>
    <t>　本委員会は、定期的に開催することが必要ですが、開催する頻度については、本委員会の開催が形骸化することがないよう留意した上で、各事業所の状況を踏まえ、適切な開催頻度を決めることが望ましい。</t>
    <phoneticPr fontId="6"/>
  </si>
  <si>
    <t>　本委員会の開催に当たっては、厚生労働省老健局高齢者支援課「介護サービス事業における生産性向上に資するガイドライン」等を参考に取組を進めることが望ましい。</t>
    <phoneticPr fontId="6"/>
  </si>
  <si>
    <t>　事務負担軽減の観点等から、本委員会は、他に事業運営に関する会議（事故発生の防止のための委員会等）を開催している場合、これと一体的に設置・運営することとして差し支えありません。本委員会は事業所毎に実施が求められるものですが、他のサービス事業者との連携等により行うことも差し支えありません。</t>
    <phoneticPr fontId="6"/>
  </si>
  <si>
    <t>　委員会の名称について、法令では「利用者の安全並びに介護サービスの質の確保及び職員の負担軽減に資する方策を検討するための委員会」と規定されたところです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ありません。</t>
    <phoneticPr fontId="6"/>
  </si>
  <si>
    <r>
      <rPr>
        <sz val="14"/>
        <color rgb="FFFF0000"/>
        <rFont val="游ゴシック Medium"/>
        <family val="3"/>
        <charset val="128"/>
      </rPr>
      <t>16</t>
    </r>
    <r>
      <rPr>
        <sz val="14"/>
        <color theme="1"/>
        <rFont val="游ゴシック Medium"/>
        <family val="3"/>
        <charset val="128"/>
      </rPr>
      <t xml:space="preserve"> サービ
 　ス評価</t>
    </r>
    <phoneticPr fontId="6"/>
  </si>
  <si>
    <r>
      <rPr>
        <sz val="14"/>
        <color rgb="FFFF0000"/>
        <rFont val="游ゴシック Medium"/>
        <family val="3"/>
        <charset val="128"/>
      </rPr>
      <t>17</t>
    </r>
    <r>
      <rPr>
        <sz val="14"/>
        <color theme="1"/>
        <rFont val="游ゴシック Medium"/>
        <family val="3"/>
        <charset val="128"/>
      </rPr>
      <t xml:space="preserve"> 施設
　サービス
　計画の
　作成</t>
    </r>
    <phoneticPr fontId="6"/>
  </si>
  <si>
    <r>
      <rPr>
        <sz val="14"/>
        <color rgb="FFFF0000"/>
        <rFont val="游ゴシック Medium"/>
        <family val="3"/>
        <charset val="128"/>
      </rPr>
      <t>18</t>
    </r>
    <r>
      <rPr>
        <sz val="14"/>
        <color theme="1"/>
        <rFont val="游ゴシック Medium"/>
        <family val="3"/>
        <charset val="128"/>
      </rPr>
      <t xml:space="preserve"> 介 護</t>
    </r>
    <phoneticPr fontId="6"/>
  </si>
  <si>
    <r>
      <rPr>
        <sz val="14"/>
        <color rgb="FFFF0000"/>
        <rFont val="游ゴシック Medium"/>
        <family val="3"/>
        <charset val="128"/>
      </rPr>
      <t>19</t>
    </r>
    <r>
      <rPr>
        <sz val="14"/>
        <color theme="1"/>
        <rFont val="游ゴシック Medium"/>
        <family val="3"/>
        <charset val="128"/>
      </rPr>
      <t xml:space="preserve"> 介護職員等による喀痰吸引等について</t>
    </r>
    <phoneticPr fontId="6"/>
  </si>
  <si>
    <r>
      <rPr>
        <sz val="14"/>
        <color rgb="FFFF0000"/>
        <rFont val="游ゴシック Medium"/>
        <family val="3"/>
        <charset val="128"/>
      </rPr>
      <t>20</t>
    </r>
    <r>
      <rPr>
        <sz val="14"/>
        <color theme="1"/>
        <rFont val="游ゴシック Medium"/>
        <family val="3"/>
        <charset val="128"/>
      </rPr>
      <t xml:space="preserve"> 食 事</t>
    </r>
    <phoneticPr fontId="6"/>
  </si>
  <si>
    <r>
      <rPr>
        <sz val="14"/>
        <color rgb="FFFF0000"/>
        <rFont val="游ゴシック Medium"/>
        <family val="3"/>
        <charset val="128"/>
      </rPr>
      <t>21</t>
    </r>
    <r>
      <rPr>
        <sz val="14"/>
        <color theme="1"/>
        <rFont val="游ゴシック Medium"/>
        <family val="3"/>
        <charset val="128"/>
      </rPr>
      <t xml:space="preserve"> 相談及
　 び援助</t>
    </r>
    <rPh sb="5" eb="6">
      <t>オヨ</t>
    </rPh>
    <phoneticPr fontId="6"/>
  </si>
  <si>
    <r>
      <rPr>
        <sz val="14"/>
        <color rgb="FFFF0000"/>
        <rFont val="游ゴシック Medium"/>
        <family val="3"/>
        <charset val="128"/>
      </rPr>
      <t>22</t>
    </r>
    <r>
      <rPr>
        <sz val="14"/>
        <color theme="1"/>
        <rFont val="游ゴシック Medium"/>
        <family val="3"/>
        <charset val="128"/>
      </rPr>
      <t xml:space="preserve"> 社会生
　 活上の
　 便宜の
　 提供等</t>
    </r>
    <phoneticPr fontId="6"/>
  </si>
  <si>
    <r>
      <rPr>
        <sz val="14"/>
        <color rgb="FFFF0000"/>
        <rFont val="游ゴシック Medium"/>
        <family val="3"/>
        <charset val="128"/>
      </rPr>
      <t>23</t>
    </r>
    <r>
      <rPr>
        <sz val="14"/>
        <color theme="1"/>
        <rFont val="游ゴシック Medium"/>
        <family val="3"/>
        <charset val="128"/>
      </rPr>
      <t xml:space="preserve"> 入居者
　 預り金
　 等の取
　 扱い</t>
    </r>
    <phoneticPr fontId="6"/>
  </si>
  <si>
    <r>
      <rPr>
        <sz val="14"/>
        <color rgb="FFFF0000"/>
        <rFont val="游ゴシック Medium"/>
        <family val="3"/>
        <charset val="128"/>
      </rPr>
      <t>24</t>
    </r>
    <r>
      <rPr>
        <sz val="14"/>
        <color theme="1"/>
        <rFont val="游ゴシック Medium"/>
        <family val="3"/>
        <charset val="128"/>
      </rPr>
      <t xml:space="preserve"> 機能
　 訓練</t>
    </r>
    <rPh sb="8" eb="10">
      <t>クンレン</t>
    </rPh>
    <phoneticPr fontId="6"/>
  </si>
  <si>
    <r>
      <rPr>
        <sz val="14"/>
        <color rgb="FFFF0000"/>
        <rFont val="游ゴシック Medium"/>
        <family val="3"/>
        <charset val="128"/>
      </rPr>
      <t>25</t>
    </r>
    <r>
      <rPr>
        <sz val="14"/>
        <color theme="1"/>
        <rFont val="游ゴシック Medium"/>
        <family val="3"/>
        <charset val="128"/>
      </rPr>
      <t xml:space="preserve"> 栄養
　 管理</t>
    </r>
    <phoneticPr fontId="6"/>
  </si>
  <si>
    <t>　(1)の入所者に対する栄養管理については、管理栄養士が、入所者の栄養状態に応じて、計画的に行うべきことを定めたものです。ただし、栄養士のみが配置されている施設や栄養士又は管理栄養士を置かないことができる施設については、併設施設や外部の管理栄養士の協力により行うことができます。
　 栄養管理については、以下の手順により行うこととされています。</t>
    <phoneticPr fontId="6"/>
  </si>
  <si>
    <r>
      <t>　栄養ケア・マネジメントの実務等については、</t>
    </r>
    <r>
      <rPr>
        <sz val="16"/>
        <color rgb="FFFF0000"/>
        <rFont val="游ゴシック Medium"/>
        <family val="3"/>
        <charset val="128"/>
      </rPr>
      <t>別途通知（「リハビリテーション・個別機能訓練、栄養、口腔の実施及び一体的取組について」）（令和6年３月15 日老高発0315 第２号、老認発0315 第２号、老老発0315 第２号）</t>
    </r>
    <r>
      <rPr>
        <sz val="16"/>
        <color theme="1"/>
        <rFont val="游ゴシック Medium"/>
        <family val="3"/>
        <charset val="128"/>
      </rPr>
      <t>において示されているので、参考としてください。</t>
    </r>
    <rPh sb="90" eb="91">
      <t>ニン</t>
    </rPh>
    <phoneticPr fontId="6"/>
  </si>
  <si>
    <r>
      <rPr>
        <sz val="14"/>
        <color rgb="FFFF0000"/>
        <rFont val="游ゴシック Medium"/>
        <family val="3"/>
        <charset val="128"/>
      </rPr>
      <t>26</t>
    </r>
    <r>
      <rPr>
        <sz val="14"/>
        <color theme="1"/>
        <rFont val="游ゴシック Medium"/>
        <family val="3"/>
        <charset val="128"/>
      </rPr>
      <t xml:space="preserve"> 口腔衛
　 生の管
　 理</t>
    </r>
    <phoneticPr fontId="6"/>
  </si>
  <si>
    <t>　(1)は、指定施設の入所者に対する口腔衛生の管理について、入所者の口腔の健康状態に応じて、以下の手順により計画的に行うべきことを定めたものです。</t>
    <phoneticPr fontId="6"/>
  </si>
  <si>
    <r>
      <t>　</t>
    </r>
    <r>
      <rPr>
        <sz val="16"/>
        <color rgb="FFFF0000"/>
        <rFont val="游ゴシック Medium"/>
        <family val="3"/>
        <charset val="128"/>
      </rPr>
      <t>別途通知（「リハビリテーション・個別機能訓練、栄養、口腔の実施及び一体的取組について」）（令和6年３月15 日老高発0315 第２号、老認発0315 第２号、老老発0315 第２号）を参考としてください。</t>
    </r>
    <rPh sb="69" eb="70">
      <t>ニン</t>
    </rPh>
    <phoneticPr fontId="6"/>
  </si>
  <si>
    <r>
      <rPr>
        <sz val="9"/>
        <rFont val="游ゴシック Medium"/>
        <family val="3"/>
        <charset val="128"/>
      </rPr>
      <t>平12老企43
第4の18</t>
    </r>
    <r>
      <rPr>
        <sz val="9"/>
        <color rgb="FFFF0000"/>
        <rFont val="游ゴシック Medium"/>
        <family val="3"/>
        <charset val="128"/>
      </rPr>
      <t>の</t>
    </r>
    <r>
      <rPr>
        <sz val="9"/>
        <rFont val="游ゴシック Medium"/>
        <family val="3"/>
        <charset val="128"/>
      </rPr>
      <t xml:space="preserve">(1)
</t>
    </r>
    <phoneticPr fontId="6"/>
  </si>
  <si>
    <r>
      <t>　当該施設において、歯科医師又は歯科医師の指示を受けた歯科衛生士</t>
    </r>
    <r>
      <rPr>
        <sz val="16"/>
        <color rgb="FFFF0000"/>
        <rFont val="游ゴシック Medium"/>
        <family val="3"/>
        <charset val="128"/>
      </rPr>
      <t>（以下「歯科医師等」という。）</t>
    </r>
    <r>
      <rPr>
        <sz val="16"/>
        <color theme="1"/>
        <rFont val="游ゴシック Medium"/>
        <family val="3"/>
        <charset val="128"/>
      </rPr>
      <t>が、当該施設の介護職員に対する口腔衛生の管理に係る技術的助言及び指導を年２回以上行っていますか。</t>
    </r>
    <phoneticPr fontId="6"/>
  </si>
  <si>
    <r>
      <t>　</t>
    </r>
    <r>
      <rPr>
        <sz val="16"/>
        <color rgb="FFFF0000"/>
        <rFont val="游ゴシック Medium"/>
        <family val="3"/>
        <charset val="128"/>
      </rPr>
      <t>当該施設の従業者又は歯科医師等が入所者毎に施設入所時及び月に１回程度の口腔の健康状態の評価を実施していますか。</t>
    </r>
    <phoneticPr fontId="6"/>
  </si>
  <si>
    <r>
      <rPr>
        <sz val="9"/>
        <rFont val="游ゴシック Medium"/>
        <family val="3"/>
        <charset val="128"/>
      </rPr>
      <t>平12老企43
第4の18</t>
    </r>
    <r>
      <rPr>
        <sz val="9"/>
        <color rgb="FFFF0000"/>
        <rFont val="游ゴシック Medium"/>
        <family val="3"/>
        <charset val="128"/>
      </rPr>
      <t>の</t>
    </r>
    <r>
      <rPr>
        <sz val="9"/>
        <rFont val="游ゴシック Medium"/>
        <family val="3"/>
        <charset val="128"/>
      </rPr>
      <t>(</t>
    </r>
    <r>
      <rPr>
        <sz val="9"/>
        <color rgb="FFFF0000"/>
        <rFont val="游ゴシック Medium"/>
        <family val="3"/>
        <charset val="128"/>
      </rPr>
      <t>3</t>
    </r>
    <r>
      <rPr>
        <sz val="9"/>
        <rFont val="游ゴシック Medium"/>
        <family val="3"/>
        <charset val="128"/>
      </rPr>
      <t xml:space="preserve">)
</t>
    </r>
    <phoneticPr fontId="6"/>
  </si>
  <si>
    <r>
      <rPr>
        <sz val="9"/>
        <rFont val="游ゴシック Medium"/>
        <family val="3"/>
        <charset val="128"/>
      </rPr>
      <t>平12老企43
第4の18</t>
    </r>
    <r>
      <rPr>
        <sz val="9"/>
        <color rgb="FFFF0000"/>
        <rFont val="游ゴシック Medium"/>
        <family val="3"/>
        <charset val="128"/>
      </rPr>
      <t>の</t>
    </r>
    <r>
      <rPr>
        <sz val="9"/>
        <rFont val="游ゴシック Medium"/>
        <family val="3"/>
        <charset val="128"/>
      </rPr>
      <t>(</t>
    </r>
    <r>
      <rPr>
        <sz val="9"/>
        <color rgb="FFFF0000"/>
        <rFont val="游ゴシック Medium"/>
        <family val="3"/>
        <charset val="128"/>
      </rPr>
      <t>4</t>
    </r>
    <r>
      <rPr>
        <sz val="9"/>
        <rFont val="游ゴシック Medium"/>
        <family val="3"/>
        <charset val="128"/>
      </rPr>
      <t xml:space="preserve">)
</t>
    </r>
    <phoneticPr fontId="6"/>
  </si>
  <si>
    <r>
      <t>　</t>
    </r>
    <r>
      <rPr>
        <sz val="16"/>
        <color rgb="FFFF0000"/>
        <rFont val="游ゴシック Medium"/>
        <family val="3"/>
        <charset val="128"/>
      </rPr>
      <t>また、当該施設と計画に関する技術的助言若しくは指導又は口腔の健康状態の評価を行う歯科医師等について、実施事項等を文書で取り決めていますか。</t>
    </r>
    <phoneticPr fontId="6"/>
  </si>
  <si>
    <r>
      <rPr>
        <sz val="14"/>
        <color rgb="FFFF0000"/>
        <rFont val="游ゴシック Medium"/>
        <family val="3"/>
        <charset val="128"/>
      </rPr>
      <t>27</t>
    </r>
    <r>
      <rPr>
        <sz val="14"/>
        <color theme="1"/>
        <rFont val="游ゴシック Medium"/>
        <family val="3"/>
        <charset val="128"/>
      </rPr>
      <t xml:space="preserve"> 健康
　 管理</t>
    </r>
    <phoneticPr fontId="6"/>
  </si>
  <si>
    <r>
      <rPr>
        <sz val="14"/>
        <color rgb="FFFF0000"/>
        <rFont val="游ゴシック Medium"/>
        <family val="3"/>
        <charset val="128"/>
      </rPr>
      <t>28</t>
    </r>
    <r>
      <rPr>
        <sz val="14"/>
        <color theme="1"/>
        <rFont val="游ゴシック Medium"/>
        <family val="3"/>
        <charset val="128"/>
      </rPr>
      <t xml:space="preserve"> 入院
　 期間中
　 の取扱
　 い</t>
    </r>
    <phoneticPr fontId="6"/>
  </si>
  <si>
    <r>
      <rPr>
        <sz val="14"/>
        <color rgb="FFFF0000"/>
        <rFont val="游ゴシック Medium"/>
        <family val="3"/>
        <charset val="128"/>
      </rPr>
      <t xml:space="preserve">29 </t>
    </r>
    <r>
      <rPr>
        <sz val="14"/>
        <color theme="1"/>
        <rFont val="游ゴシック Medium"/>
        <family val="3"/>
        <charset val="128"/>
      </rPr>
      <t>入居者
　 に関す
　 る市町
　 村への
　 通知</t>
    </r>
    <rPh sb="4" eb="5">
      <t>キョ</t>
    </rPh>
    <phoneticPr fontId="6"/>
  </si>
  <si>
    <r>
      <rPr>
        <sz val="14"/>
        <color rgb="FFFF0000"/>
        <rFont val="游ゴシック Medium"/>
        <family val="3"/>
        <charset val="128"/>
      </rPr>
      <t>30</t>
    </r>
    <r>
      <rPr>
        <sz val="14"/>
        <color theme="1"/>
        <rFont val="游ゴシック Medium"/>
        <family val="3"/>
        <charset val="128"/>
      </rPr>
      <t xml:space="preserve"> 管理者
　 による
　 管理</t>
    </r>
    <phoneticPr fontId="6"/>
  </si>
  <si>
    <t>　同一の事業者によって設置された他の事業所、施設等の管理者又は従業者としての職務に従事する場合であって、当該他の事業所、施設等の管理者又は従業者としての職務に従事する時間帯も、当該指定介護老人福祉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t>
    <phoneticPr fontId="6"/>
  </si>
  <si>
    <t>　この場合の他の事業所、施設等の事業の内容は問いませんが、例えば、管理すべき事業所数が過剰であると個別に判断される場合や、事故発生時等の緊急時において管理者自身が速やかに当該指定介護老人福祉施設に駆け付けることができない体制となっている場合などは、一般的には管理業務に支障があると考えられます。</t>
    <phoneticPr fontId="6"/>
  </si>
  <si>
    <r>
      <rPr>
        <sz val="16"/>
        <color rgb="FFFF0000"/>
        <rFont val="游ゴシック Medium"/>
        <family val="3"/>
        <charset val="128"/>
      </rPr>
      <t>　当該指定介護老人福祉施設がサテライト型居住施設の本体施設である場合であって、</t>
    </r>
    <r>
      <rPr>
        <sz val="16"/>
        <rFont val="游ゴシック Medium"/>
        <family val="3"/>
        <charset val="128"/>
      </rPr>
      <t>当該サテライト型居住施設の管理者又は従業者としての職務に従事する</t>
    </r>
    <r>
      <rPr>
        <sz val="16"/>
        <color rgb="FFFF0000"/>
        <rFont val="游ゴシック Medium"/>
        <family val="3"/>
        <charset val="128"/>
      </rPr>
      <t>場合</t>
    </r>
    <rPh sb="49" eb="51">
      <t>シセツ</t>
    </rPh>
    <phoneticPr fontId="6"/>
  </si>
  <si>
    <r>
      <rPr>
        <sz val="14"/>
        <color rgb="FFFF0000"/>
        <rFont val="游ゴシック Medium"/>
        <family val="3"/>
        <charset val="128"/>
      </rPr>
      <t>31</t>
    </r>
    <r>
      <rPr>
        <sz val="14"/>
        <color theme="1"/>
        <rFont val="游ゴシック Medium"/>
        <family val="3"/>
        <charset val="128"/>
      </rPr>
      <t xml:space="preserve"> 管理者
　 の責務</t>
    </r>
    <phoneticPr fontId="6"/>
  </si>
  <si>
    <r>
      <t xml:space="preserve">　管理者は、 </t>
    </r>
    <r>
      <rPr>
        <sz val="16"/>
        <color rgb="FFFF0000"/>
        <rFont val="游ゴシック Medium"/>
        <family val="3"/>
        <charset val="128"/>
      </rPr>
      <t>介護保険法の基本理念を踏まえた利用者本位のサービス提供を行うため、利用者へのサービス提供の場面等で生じる事象を適時かつ適切に把握しながら、</t>
    </r>
    <r>
      <rPr>
        <sz val="16"/>
        <color theme="1"/>
        <rFont val="游ゴシック Medium"/>
        <family val="3"/>
        <charset val="128"/>
      </rPr>
      <t>当該指定施設の従業者の管理、業務の実施状況の把握その他の管理を一元的に行っていますか。</t>
    </r>
    <phoneticPr fontId="6"/>
  </si>
  <si>
    <r>
      <rPr>
        <sz val="14"/>
        <color rgb="FFFF0000"/>
        <rFont val="游ゴシック Medium"/>
        <family val="3"/>
        <charset val="128"/>
      </rPr>
      <t>32</t>
    </r>
    <r>
      <rPr>
        <sz val="14"/>
        <color theme="1"/>
        <rFont val="游ゴシック Medium"/>
        <family val="3"/>
        <charset val="128"/>
      </rPr>
      <t xml:space="preserve"> 計画担
　 当介護
　 支援専
　 門員の
　 責務</t>
    </r>
    <phoneticPr fontId="6"/>
  </si>
  <si>
    <r>
      <rPr>
        <sz val="14"/>
        <color rgb="FFFF0000"/>
        <rFont val="游ゴシック Medium"/>
        <family val="3"/>
        <charset val="128"/>
      </rPr>
      <t>33</t>
    </r>
    <r>
      <rPr>
        <sz val="14"/>
        <color theme="1"/>
        <rFont val="游ゴシック Medium"/>
        <family val="3"/>
        <charset val="128"/>
      </rPr>
      <t xml:space="preserve"> 運営
　 規程</t>
    </r>
    <phoneticPr fontId="6"/>
  </si>
  <si>
    <r>
      <rPr>
        <sz val="14"/>
        <color rgb="FFFF0000"/>
        <rFont val="游ゴシック Medium"/>
        <family val="3"/>
        <charset val="128"/>
      </rPr>
      <t>34</t>
    </r>
    <r>
      <rPr>
        <sz val="14"/>
        <color theme="1"/>
        <rFont val="游ゴシック Medium"/>
        <family val="3"/>
        <charset val="128"/>
      </rPr>
      <t xml:space="preserve"> 緊急時
　 等の
　 対応</t>
    </r>
    <phoneticPr fontId="6"/>
  </si>
  <si>
    <r>
      <t>　指定施設は、入居者の病状の急変が生じた場合その他必要な場合のため、</t>
    </r>
    <r>
      <rPr>
        <sz val="16"/>
        <color rgb="FFFF0000"/>
        <rFont val="游ゴシック Medium"/>
        <family val="3"/>
        <charset val="128"/>
      </rPr>
      <t>配置医師及び協力医療機関の協力を得て、</t>
    </r>
    <r>
      <rPr>
        <sz val="16"/>
        <rFont val="游ゴシック Medium"/>
        <family val="3"/>
        <charset val="128"/>
      </rPr>
      <t>あらかじめ、施設の配置医師（嘱託医）</t>
    </r>
    <r>
      <rPr>
        <sz val="16"/>
        <color rgb="FFFF0000"/>
        <rFont val="游ゴシック Medium"/>
        <family val="3"/>
        <charset val="128"/>
      </rPr>
      <t>及び協力医療機関</t>
    </r>
    <r>
      <rPr>
        <sz val="16"/>
        <rFont val="游ゴシック Medium"/>
        <family val="3"/>
        <charset val="128"/>
      </rPr>
      <t>との連携方法その他の緊急時等における対応方針を定めていますか。</t>
    </r>
    <phoneticPr fontId="6"/>
  </si>
  <si>
    <r>
      <t>　(1)の対応方針に定める規定としては、例えば、緊急時の注意事項や病状等についての情報共有の方法、曜日や時間帯ごとの医師</t>
    </r>
    <r>
      <rPr>
        <sz val="16"/>
        <color rgb="FFFF0000"/>
        <rFont val="游ゴシック Medium"/>
        <family val="3"/>
        <charset val="128"/>
      </rPr>
      <t>や協力病院</t>
    </r>
    <r>
      <rPr>
        <sz val="16"/>
        <rFont val="游ゴシック Medium"/>
        <family val="3"/>
        <charset val="128"/>
      </rPr>
      <t>との</t>
    </r>
    <r>
      <rPr>
        <sz val="16"/>
        <color theme="1"/>
        <rFont val="游ゴシック Medium"/>
        <family val="3"/>
        <charset val="128"/>
      </rPr>
      <t>連携方法</t>
    </r>
    <r>
      <rPr>
        <sz val="16"/>
        <color rgb="FFFF0000"/>
        <rFont val="游ゴシック Medium"/>
        <family val="3"/>
        <charset val="128"/>
      </rPr>
      <t>、</t>
    </r>
    <r>
      <rPr>
        <sz val="16"/>
        <color theme="1"/>
        <rFont val="游ゴシック Medium"/>
        <family val="3"/>
        <charset val="128"/>
      </rPr>
      <t xml:space="preserve">診察を依頼するタイミング等を定めることがあげられます。
</t>
    </r>
    <rPh sb="61" eb="65">
      <t>キョウリョクビョウイン</t>
    </rPh>
    <phoneticPr fontId="6"/>
  </si>
  <si>
    <r>
      <t>（</t>
    </r>
    <r>
      <rPr>
        <sz val="16"/>
        <color rgb="FFFF0000"/>
        <rFont val="游ゴシック Medium"/>
        <family val="3"/>
        <charset val="128"/>
      </rPr>
      <t>３</t>
    </r>
    <r>
      <rPr>
        <sz val="16"/>
        <rFont val="游ゴシック Medium"/>
        <family val="3"/>
        <charset val="128"/>
      </rPr>
      <t>）</t>
    </r>
    <phoneticPr fontId="6"/>
  </si>
  <si>
    <r>
      <t>　</t>
    </r>
    <r>
      <rPr>
        <sz val="16"/>
        <color rgb="FFFF0000"/>
        <rFont val="游ゴシック Medium"/>
        <family val="3"/>
        <charset val="128"/>
      </rPr>
      <t>(1)</t>
    </r>
    <r>
      <rPr>
        <sz val="16"/>
        <color theme="1"/>
        <rFont val="游ゴシック Medium"/>
        <family val="3"/>
        <charset val="128"/>
      </rPr>
      <t>の内容について運営規程に定めていますか。　</t>
    </r>
    <phoneticPr fontId="6"/>
  </si>
  <si>
    <r>
      <rPr>
        <sz val="14"/>
        <color rgb="FFFF0000"/>
        <rFont val="游ゴシック Medium"/>
        <family val="3"/>
        <charset val="128"/>
      </rPr>
      <t>35</t>
    </r>
    <r>
      <rPr>
        <sz val="14"/>
        <color theme="1"/>
        <rFont val="游ゴシック Medium"/>
        <family val="3"/>
        <charset val="128"/>
      </rPr>
      <t xml:space="preserve"> 勤務
　 体制の
　 確保等</t>
    </r>
    <phoneticPr fontId="6"/>
  </si>
  <si>
    <r>
      <rPr>
        <sz val="14"/>
        <color rgb="FFFF0000"/>
        <rFont val="游ゴシック Medium"/>
        <family val="3"/>
        <charset val="128"/>
      </rPr>
      <t>36</t>
    </r>
    <r>
      <rPr>
        <sz val="14"/>
        <color theme="1"/>
        <rFont val="游ゴシック Medium"/>
        <family val="3"/>
        <charset val="128"/>
      </rPr>
      <t xml:space="preserve"> 定員の
　 遵守</t>
    </r>
    <phoneticPr fontId="6"/>
  </si>
  <si>
    <r>
      <rPr>
        <sz val="14"/>
        <color rgb="FFFF0000"/>
        <rFont val="游ゴシック Medium"/>
        <family val="3"/>
        <charset val="128"/>
      </rPr>
      <t>37</t>
    </r>
    <r>
      <rPr>
        <sz val="14"/>
        <color theme="1"/>
        <rFont val="游ゴシック Medium"/>
        <family val="3"/>
        <charset val="128"/>
      </rPr>
      <t xml:space="preserve"> 非常
　 災害
　 対策</t>
    </r>
    <phoneticPr fontId="6"/>
  </si>
  <si>
    <r>
      <rPr>
        <sz val="14"/>
        <color rgb="FFFF0000"/>
        <rFont val="游ゴシック Medium"/>
        <family val="3"/>
        <charset val="128"/>
      </rPr>
      <t>38</t>
    </r>
    <r>
      <rPr>
        <sz val="14"/>
        <color theme="1"/>
        <rFont val="游ゴシック Medium"/>
        <family val="3"/>
        <charset val="128"/>
      </rPr>
      <t xml:space="preserve"> 衛生
　 管理等
　(空調
　 設備等)</t>
    </r>
    <phoneticPr fontId="6"/>
  </si>
  <si>
    <r>
      <rPr>
        <sz val="14"/>
        <color rgb="FFFF0000"/>
        <rFont val="游ゴシック Medium"/>
        <family val="3"/>
        <charset val="128"/>
      </rPr>
      <t>39</t>
    </r>
    <r>
      <rPr>
        <sz val="14"/>
        <color theme="1"/>
        <rFont val="游ゴシック Medium"/>
        <family val="3"/>
        <charset val="128"/>
      </rPr>
      <t xml:space="preserve"> 協力</t>
    </r>
    <r>
      <rPr>
        <sz val="14"/>
        <color rgb="FFFF0000"/>
        <rFont val="游ゴシック Medium"/>
        <family val="3"/>
        <charset val="128"/>
      </rPr>
      <t>医療機関</t>
    </r>
    <r>
      <rPr>
        <sz val="14"/>
        <rFont val="游ゴシック Medium"/>
        <family val="3"/>
        <charset val="128"/>
      </rPr>
      <t>等</t>
    </r>
    <rPh sb="5" eb="7">
      <t>イリョウ</t>
    </rPh>
    <rPh sb="7" eb="9">
      <t>キカン</t>
    </rPh>
    <rPh sb="9" eb="10">
      <t>トウ</t>
    </rPh>
    <phoneticPr fontId="6"/>
  </si>
  <si>
    <r>
      <t xml:space="preserve">条例第66号
第310条 第1項
</t>
    </r>
    <r>
      <rPr>
        <sz val="9"/>
        <rFont val="游ゴシック Medium"/>
        <family val="3"/>
        <charset val="128"/>
      </rPr>
      <t>平11厚令39
第28条 第1項
平12老企43
第4の31</t>
    </r>
    <r>
      <rPr>
        <sz val="9"/>
        <color rgb="FFFF0000"/>
        <rFont val="游ゴシック Medium"/>
        <family val="3"/>
        <charset val="128"/>
      </rPr>
      <t>の(1)</t>
    </r>
    <phoneticPr fontId="6"/>
  </si>
  <si>
    <r>
      <rPr>
        <sz val="16"/>
        <rFont val="游ゴシック Medium"/>
        <family val="3"/>
        <charset val="128"/>
      </rPr>
      <t>　協力</t>
    </r>
    <r>
      <rPr>
        <sz val="16"/>
        <color rgb="FFFF0000"/>
        <rFont val="游ゴシック Medium"/>
        <family val="3"/>
        <charset val="128"/>
      </rPr>
      <t>医療機関</t>
    </r>
    <r>
      <rPr>
        <sz val="16"/>
        <rFont val="游ゴシック Medium"/>
        <family val="3"/>
        <charset val="128"/>
      </rPr>
      <t>及び協力歯科医療機関は、</t>
    </r>
    <r>
      <rPr>
        <sz val="16"/>
        <color rgb="FFFF0000"/>
        <rFont val="游ゴシック Medium"/>
        <family val="3"/>
        <charset val="128"/>
      </rPr>
      <t>何れも</t>
    </r>
    <r>
      <rPr>
        <sz val="16"/>
        <rFont val="游ゴシック Medium"/>
        <family val="3"/>
        <charset val="128"/>
      </rPr>
      <t>指定施設から近距離にあることが望ましい。</t>
    </r>
    <rPh sb="3" eb="5">
      <t>イリョウ</t>
    </rPh>
    <rPh sb="19" eb="20">
      <t>イズ</t>
    </rPh>
    <phoneticPr fontId="6"/>
  </si>
  <si>
    <r>
      <rPr>
        <sz val="16"/>
        <rFont val="游ゴシック Medium"/>
        <family val="3"/>
        <charset val="128"/>
      </rPr>
      <t xml:space="preserve"> 協 力 </t>
    </r>
    <r>
      <rPr>
        <sz val="16"/>
        <color rgb="FFFF0000"/>
        <rFont val="游ゴシック Medium"/>
        <family val="3"/>
        <charset val="128"/>
      </rPr>
      <t xml:space="preserve"> 医 療 機 関</t>
    </r>
    <r>
      <rPr>
        <sz val="16"/>
        <rFont val="游ゴシック Medium"/>
        <family val="3"/>
        <charset val="128"/>
      </rPr>
      <t xml:space="preserve"> 名</t>
    </r>
    <rPh sb="1" eb="2">
      <t>キョウ</t>
    </rPh>
    <rPh sb="3" eb="4">
      <t>チカラ</t>
    </rPh>
    <rPh sb="6" eb="7">
      <t>イ</t>
    </rPh>
    <rPh sb="8" eb="9">
      <t>リョウ</t>
    </rPh>
    <rPh sb="10" eb="11">
      <t>キ</t>
    </rPh>
    <rPh sb="12" eb="13">
      <t>カン</t>
    </rPh>
    <rPh sb="14" eb="15">
      <t>ナ</t>
    </rPh>
    <phoneticPr fontId="6"/>
  </si>
  <si>
    <r>
      <rPr>
        <sz val="16"/>
        <rFont val="游ゴシック Medium"/>
        <family val="3"/>
        <charset val="128"/>
      </rPr>
      <t xml:space="preserve"> 協 力 </t>
    </r>
    <r>
      <rPr>
        <strike/>
        <sz val="16"/>
        <color rgb="FFFF0000"/>
        <rFont val="游ゴシック Medium"/>
        <family val="3"/>
        <charset val="128"/>
      </rPr>
      <t>院</t>
    </r>
    <r>
      <rPr>
        <sz val="16"/>
        <color rgb="FFFF0000"/>
        <rFont val="游ゴシック Medium"/>
        <family val="3"/>
        <charset val="128"/>
      </rPr>
      <t xml:space="preserve"> 医 療 機 関</t>
    </r>
    <r>
      <rPr>
        <sz val="16"/>
        <rFont val="游ゴシック Medium"/>
        <family val="3"/>
        <charset val="128"/>
      </rPr>
      <t xml:space="preserve"> 名</t>
    </r>
    <rPh sb="1" eb="2">
      <t>キョウ</t>
    </rPh>
    <rPh sb="3" eb="4">
      <t>チカラ</t>
    </rPh>
    <rPh sb="5" eb="6">
      <t>イン</t>
    </rPh>
    <rPh sb="7" eb="8">
      <t>イ</t>
    </rPh>
    <rPh sb="9" eb="10">
      <t>リョウ</t>
    </rPh>
    <rPh sb="11" eb="12">
      <t>キ</t>
    </rPh>
    <rPh sb="13" eb="14">
      <t>カン</t>
    </rPh>
    <rPh sb="15" eb="16">
      <t>ナ</t>
    </rPh>
    <phoneticPr fontId="6"/>
  </si>
  <si>
    <r>
      <rPr>
        <sz val="16"/>
        <rFont val="游ゴシック Medium"/>
        <family val="3"/>
        <charset val="128"/>
      </rPr>
      <t>（</t>
    </r>
    <r>
      <rPr>
        <sz val="16"/>
        <color rgb="FFFF0000"/>
        <rFont val="游ゴシック Medium"/>
        <family val="3"/>
        <charset val="128"/>
      </rPr>
      <t>６</t>
    </r>
    <r>
      <rPr>
        <sz val="16"/>
        <rFont val="游ゴシック Medium"/>
        <family val="3"/>
        <charset val="128"/>
      </rPr>
      <t>）</t>
    </r>
    <phoneticPr fontId="6"/>
  </si>
  <si>
    <r>
      <rPr>
        <sz val="14"/>
        <color rgb="FFFF0000"/>
        <rFont val="游ゴシック Medium"/>
        <family val="3"/>
        <charset val="128"/>
      </rPr>
      <t>40</t>
    </r>
    <r>
      <rPr>
        <sz val="14"/>
        <color theme="1"/>
        <rFont val="游ゴシック Medium"/>
        <family val="3"/>
        <charset val="128"/>
      </rPr>
      <t xml:space="preserve"> 掲 示</t>
    </r>
    <phoneticPr fontId="6"/>
  </si>
  <si>
    <r>
      <t>　施設内の見やすい場所に、運営規程の概要、従業者の勤務体制、</t>
    </r>
    <r>
      <rPr>
        <sz val="16"/>
        <color rgb="FFFF0000"/>
        <rFont val="游ゴシック Medium"/>
        <family val="3"/>
        <charset val="128"/>
      </rPr>
      <t>協力医療機関、</t>
    </r>
    <r>
      <rPr>
        <sz val="16"/>
        <color theme="1"/>
        <rFont val="游ゴシック Medium"/>
        <family val="3"/>
        <charset val="128"/>
      </rPr>
      <t>事故発生時の対応、苦情処理の体制、提供するサービスの第三者評価の実施状況、利用料その他の入所申込者のサービスの選択に資すると認められる重要事項を掲示していますか。</t>
    </r>
    <rPh sb="30" eb="36">
      <t>キョウリョクイリョウキカン</t>
    </rPh>
    <phoneticPr fontId="6"/>
  </si>
  <si>
    <t>　指定施設は、原則として、重要事項をウェブサイトに掲載しなければなりません。
　重要事項をウェブサイトに掲載していますか。</t>
    <rPh sb="40" eb="44">
      <t>ジュウヨウジコウ</t>
    </rPh>
    <rPh sb="52" eb="54">
      <t>ケイサイ</t>
    </rPh>
    <phoneticPr fontId="6"/>
  </si>
  <si>
    <r>
      <rPr>
        <sz val="14"/>
        <color rgb="FFFF0000"/>
        <rFont val="游ゴシック Medium"/>
        <family val="3"/>
        <charset val="128"/>
      </rPr>
      <t>41</t>
    </r>
    <r>
      <rPr>
        <sz val="14"/>
        <color theme="1"/>
        <rFont val="游ゴシック Medium"/>
        <family val="3"/>
        <charset val="128"/>
      </rPr>
      <t xml:space="preserve"> 秘密
　 保持等</t>
    </r>
    <phoneticPr fontId="6"/>
  </si>
  <si>
    <r>
      <t>条例第66号
第312条
平11厚令39
第30条 第1項
平12老企43
第4の33</t>
    </r>
    <r>
      <rPr>
        <sz val="9"/>
        <color rgb="FFFF0000"/>
        <rFont val="游ゴシック Medium"/>
        <family val="3"/>
        <charset val="128"/>
      </rPr>
      <t>の</t>
    </r>
    <r>
      <rPr>
        <sz val="9"/>
        <color theme="1"/>
        <rFont val="游ゴシック Medium"/>
        <family val="3"/>
        <charset val="128"/>
      </rPr>
      <t>(1)</t>
    </r>
    <phoneticPr fontId="6"/>
  </si>
  <si>
    <r>
      <t>条例第66号
第312条
平11厚令39
第30条 第2項
平12老企43
第4の33</t>
    </r>
    <r>
      <rPr>
        <sz val="9"/>
        <color rgb="FFFF0000"/>
        <rFont val="游ゴシック Medium"/>
        <family val="3"/>
        <charset val="128"/>
      </rPr>
      <t>の</t>
    </r>
    <r>
      <rPr>
        <sz val="9"/>
        <color theme="1"/>
        <rFont val="游ゴシック Medium"/>
        <family val="3"/>
        <charset val="128"/>
      </rPr>
      <t>(2)</t>
    </r>
    <phoneticPr fontId="6"/>
  </si>
  <si>
    <r>
      <t>条例第66号
第312条
平11厚令39
第30条 第3項
平12老企43
第4の33</t>
    </r>
    <r>
      <rPr>
        <sz val="9"/>
        <color rgb="FFFF0000"/>
        <rFont val="游ゴシック Medium"/>
        <family val="3"/>
        <charset val="128"/>
      </rPr>
      <t>の</t>
    </r>
    <r>
      <rPr>
        <sz val="9"/>
        <color theme="1"/>
        <rFont val="游ゴシック Medium"/>
        <family val="3"/>
        <charset val="128"/>
      </rPr>
      <t>(3)</t>
    </r>
    <phoneticPr fontId="6"/>
  </si>
  <si>
    <r>
      <rPr>
        <sz val="14"/>
        <color rgb="FFFF0000"/>
        <rFont val="游ゴシック Medium"/>
        <family val="3"/>
        <charset val="128"/>
      </rPr>
      <t>42</t>
    </r>
    <r>
      <rPr>
        <sz val="14"/>
        <color theme="1"/>
        <rFont val="游ゴシック Medium"/>
        <family val="3"/>
        <charset val="128"/>
      </rPr>
      <t xml:space="preserve"> 広 告</t>
    </r>
    <phoneticPr fontId="6"/>
  </si>
  <si>
    <r>
      <rPr>
        <sz val="14"/>
        <color rgb="FFFF0000"/>
        <rFont val="游ゴシック Medium"/>
        <family val="3"/>
        <charset val="128"/>
      </rPr>
      <t>43</t>
    </r>
    <r>
      <rPr>
        <sz val="14"/>
        <color theme="1"/>
        <rFont val="游ゴシック Medium"/>
        <family val="3"/>
        <charset val="128"/>
      </rPr>
      <t xml:space="preserve"> 居宅介
　 護支援
　 事業者
　 に対す
 　る利益
　 供与等
　 の禁止</t>
    </r>
    <phoneticPr fontId="6"/>
  </si>
  <si>
    <r>
      <t>条例第66号
第314条 第1項
平11厚令39
第32条 第1項
平12老企43
第4の34</t>
    </r>
    <r>
      <rPr>
        <sz val="9"/>
        <color rgb="FFFF0000"/>
        <rFont val="游ゴシック Medium"/>
        <family val="3"/>
        <charset val="128"/>
      </rPr>
      <t>の</t>
    </r>
    <r>
      <rPr>
        <sz val="9"/>
        <color theme="1"/>
        <rFont val="游ゴシック Medium"/>
        <family val="3"/>
        <charset val="128"/>
      </rPr>
      <t>(1)</t>
    </r>
    <phoneticPr fontId="6"/>
  </si>
  <si>
    <r>
      <t>条例第66号
第314条 第2項
平11厚令39
第32条 第2項
平12老企43
第4の34</t>
    </r>
    <r>
      <rPr>
        <sz val="9"/>
        <color rgb="FFFF0000"/>
        <rFont val="游ゴシック Medium"/>
        <family val="3"/>
        <charset val="128"/>
      </rPr>
      <t>の</t>
    </r>
    <r>
      <rPr>
        <sz val="9"/>
        <color theme="1"/>
        <rFont val="游ゴシック Medium"/>
        <family val="3"/>
        <charset val="128"/>
      </rPr>
      <t>(2)</t>
    </r>
    <phoneticPr fontId="6"/>
  </si>
  <si>
    <r>
      <t>条例第66号
第315条 第1項
平11厚令39
第33条 第1項
平12老企43
第4の35</t>
    </r>
    <r>
      <rPr>
        <sz val="9"/>
        <color rgb="FFFF0000"/>
        <rFont val="游ゴシック Medium"/>
        <family val="3"/>
        <charset val="128"/>
      </rPr>
      <t>の</t>
    </r>
    <r>
      <rPr>
        <sz val="9"/>
        <color theme="1"/>
        <rFont val="游ゴシック Medium"/>
        <family val="3"/>
        <charset val="128"/>
      </rPr>
      <t>(1)</t>
    </r>
    <phoneticPr fontId="6"/>
  </si>
  <si>
    <r>
      <rPr>
        <sz val="14"/>
        <color rgb="FFFF0000"/>
        <rFont val="游ゴシック Medium"/>
        <family val="3"/>
        <charset val="128"/>
      </rPr>
      <t xml:space="preserve">44 </t>
    </r>
    <r>
      <rPr>
        <sz val="14"/>
        <color theme="1"/>
        <rFont val="游ゴシック Medium"/>
        <family val="3"/>
        <charset val="128"/>
      </rPr>
      <t>苦情
　 処理</t>
    </r>
    <phoneticPr fontId="6"/>
  </si>
  <si>
    <r>
      <t>　必要な措置とは、苦情を受け付ける窓口を設置することのほか、相談窓口、苦情処理の体制及び手順等、当該施設における苦情を処理するために講ずる措置の概要について明らかにし、これを入所者又はその家族にサービスの内容を説明する文書(重要事項説明書)に記載するとともに、施設に掲示</t>
    </r>
    <r>
      <rPr>
        <sz val="15"/>
        <color rgb="FFFF0000"/>
        <rFont val="游ゴシック Medium"/>
        <family val="3"/>
        <charset val="128"/>
      </rPr>
      <t>し、かつ、ウェブサイトに掲載</t>
    </r>
    <r>
      <rPr>
        <sz val="15"/>
        <rFont val="游ゴシック Medium"/>
        <family val="3"/>
        <charset val="128"/>
      </rPr>
      <t>する</t>
    </r>
    <r>
      <rPr>
        <sz val="15"/>
        <color rgb="FFFF0000"/>
        <rFont val="游ゴシック Medium"/>
        <family val="3"/>
        <charset val="128"/>
      </rPr>
      <t>こと</t>
    </r>
    <r>
      <rPr>
        <sz val="15"/>
        <rFont val="游ゴシック Medium"/>
        <family val="3"/>
        <charset val="128"/>
      </rPr>
      <t>等</t>
    </r>
    <r>
      <rPr>
        <sz val="15"/>
        <color theme="1"/>
        <rFont val="游ゴシック Medium"/>
        <family val="3"/>
        <charset val="128"/>
      </rPr>
      <t>の措置をいいます。
　</t>
    </r>
    <r>
      <rPr>
        <sz val="15"/>
        <color rgb="FFFF0000"/>
        <rFont val="游ゴシック Medium"/>
        <family val="3"/>
        <charset val="128"/>
      </rPr>
      <t xml:space="preserve">なお、ウェブサイトへの掲載に関する取扱いは、40 掲示の項の（３）に準ずるものとします。 </t>
    </r>
    <r>
      <rPr>
        <sz val="15"/>
        <color theme="1"/>
        <rFont val="游ゴシック Medium"/>
        <family val="3"/>
        <charset val="128"/>
      </rPr>
      <t xml:space="preserve">
　</t>
    </r>
    <rPh sb="190" eb="192">
      <t>ケイジ</t>
    </rPh>
    <rPh sb="193" eb="194">
      <t>コウ</t>
    </rPh>
    <phoneticPr fontId="6"/>
  </si>
  <si>
    <r>
      <t>平12老企43
第4の35</t>
    </r>
    <r>
      <rPr>
        <sz val="9"/>
        <color rgb="FFFF0000"/>
        <rFont val="游ゴシック Medium"/>
        <family val="3"/>
        <charset val="128"/>
      </rPr>
      <t>の</t>
    </r>
    <r>
      <rPr>
        <sz val="9"/>
        <color theme="1"/>
        <rFont val="游ゴシック Medium"/>
        <family val="3"/>
        <charset val="128"/>
      </rPr>
      <t>(2)</t>
    </r>
    <phoneticPr fontId="6"/>
  </si>
  <si>
    <r>
      <t>条例第66号
第315条 第3項
平11厚令39
第33条 第3項
平12老企43
第4の35</t>
    </r>
    <r>
      <rPr>
        <sz val="9"/>
        <color rgb="FFFF0000"/>
        <rFont val="游ゴシック Medium"/>
        <family val="3"/>
        <charset val="128"/>
      </rPr>
      <t>の</t>
    </r>
    <r>
      <rPr>
        <sz val="9"/>
        <color theme="1"/>
        <rFont val="游ゴシック Medium"/>
        <family val="3"/>
        <charset val="128"/>
      </rPr>
      <t>(3)</t>
    </r>
    <phoneticPr fontId="6"/>
  </si>
  <si>
    <r>
      <rPr>
        <sz val="14"/>
        <color rgb="FFFF0000"/>
        <rFont val="游ゴシック Medium"/>
        <family val="3"/>
        <charset val="128"/>
      </rPr>
      <t>45</t>
    </r>
    <r>
      <rPr>
        <sz val="14"/>
        <color theme="1"/>
        <rFont val="游ゴシック Medium"/>
        <family val="3"/>
        <charset val="128"/>
      </rPr>
      <t xml:space="preserve"> 地域と
　 の連携
　 等</t>
    </r>
    <phoneticPr fontId="6"/>
  </si>
  <si>
    <r>
      <t>条例第66号 
第316条 第1項 
平11厚令39 
第34条 第1項 
平12老企43 
第4の36</t>
    </r>
    <r>
      <rPr>
        <sz val="9"/>
        <color rgb="FFFF0000"/>
        <rFont val="游ゴシック Medium"/>
        <family val="3"/>
        <charset val="128"/>
      </rPr>
      <t>の</t>
    </r>
    <r>
      <rPr>
        <sz val="9"/>
        <color theme="1"/>
        <rFont val="游ゴシック Medium"/>
        <family val="3"/>
        <charset val="128"/>
      </rPr>
      <t>(1)</t>
    </r>
    <phoneticPr fontId="6"/>
  </si>
  <si>
    <r>
      <t>条例第66号 
第316条 第2項 
平11厚令39 
第34条 第2項 
平12老企43 
第4の36</t>
    </r>
    <r>
      <rPr>
        <sz val="9"/>
        <color rgb="FFFF0000"/>
        <rFont val="游ゴシック Medium"/>
        <family val="3"/>
        <charset val="128"/>
      </rPr>
      <t>の</t>
    </r>
    <r>
      <rPr>
        <sz val="9"/>
        <color theme="1"/>
        <rFont val="游ゴシック Medium"/>
        <family val="3"/>
        <charset val="128"/>
      </rPr>
      <t>(2)</t>
    </r>
    <phoneticPr fontId="6"/>
  </si>
  <si>
    <r>
      <t>条例第66号 
第317条 
平11厚令39 
第35条 第1項 第1号  
平12老企43 
第4の37</t>
    </r>
    <r>
      <rPr>
        <sz val="9"/>
        <color rgb="FFFF0000"/>
        <rFont val="游ゴシック Medium"/>
        <family val="3"/>
        <charset val="128"/>
      </rPr>
      <t>の</t>
    </r>
    <r>
      <rPr>
        <sz val="9"/>
        <color theme="1"/>
        <rFont val="游ゴシック Medium"/>
        <family val="3"/>
        <charset val="128"/>
      </rPr>
      <t>(1)</t>
    </r>
    <phoneticPr fontId="6"/>
  </si>
  <si>
    <r>
      <rPr>
        <sz val="14"/>
        <color rgb="FFFF0000"/>
        <rFont val="游ゴシック Medium"/>
        <family val="3"/>
        <charset val="128"/>
      </rPr>
      <t>46</t>
    </r>
    <r>
      <rPr>
        <sz val="14"/>
        <color theme="1"/>
        <rFont val="游ゴシック Medium"/>
        <family val="3"/>
        <charset val="128"/>
      </rPr>
      <t xml:space="preserve"> 事故発
　 生の防
　 止及び
　 発生時
　 の対応</t>
    </r>
    <phoneticPr fontId="6"/>
  </si>
  <si>
    <r>
      <t>条例第66号 
第317条 
平11厚令39 
第35条 第1項 第2号 
平12老企43 
第4の37</t>
    </r>
    <r>
      <rPr>
        <sz val="9"/>
        <color rgb="FFFF0000"/>
        <rFont val="游ゴシック Medium"/>
        <family val="3"/>
        <charset val="128"/>
      </rPr>
      <t>の</t>
    </r>
    <r>
      <rPr>
        <sz val="9"/>
        <color theme="1"/>
        <rFont val="游ゴシック Medium"/>
        <family val="3"/>
        <charset val="128"/>
      </rPr>
      <t>(2)</t>
    </r>
    <phoneticPr fontId="6"/>
  </si>
  <si>
    <r>
      <t>条例第66号 
第317条 
平11厚令39　
第35条 第1項 第3号 
平12老企43 
第4の37</t>
    </r>
    <r>
      <rPr>
        <sz val="9"/>
        <color rgb="FFFF0000"/>
        <rFont val="游ゴシック Medium"/>
        <family val="3"/>
        <charset val="128"/>
      </rPr>
      <t>の</t>
    </r>
    <r>
      <rPr>
        <sz val="9"/>
        <rFont val="游ゴシック Medium"/>
        <family val="3"/>
        <charset val="128"/>
      </rPr>
      <t>(3)</t>
    </r>
    <phoneticPr fontId="6"/>
  </si>
  <si>
    <r>
      <t>条例第66号 
第317条 
平11厚令39 
第35条 第1項 第3号 
平12老企43 
第4の37</t>
    </r>
    <r>
      <rPr>
        <sz val="9"/>
        <color rgb="FFFF0000"/>
        <rFont val="游ゴシック Medium"/>
        <family val="3"/>
        <charset val="128"/>
      </rPr>
      <t>の</t>
    </r>
    <r>
      <rPr>
        <sz val="9"/>
        <color theme="1"/>
        <rFont val="游ゴシック Medium"/>
        <family val="3"/>
        <charset val="128"/>
      </rPr>
      <t xml:space="preserve">(4) </t>
    </r>
    <phoneticPr fontId="6"/>
  </si>
  <si>
    <r>
      <t>平11厚令39
第35条 第1項 第4号
平12老企40
第2の5</t>
    </r>
    <r>
      <rPr>
        <sz val="9"/>
        <color rgb="FFFF0000"/>
        <rFont val="游ゴシック Medium"/>
        <family val="3"/>
        <charset val="128"/>
      </rPr>
      <t>の</t>
    </r>
    <r>
      <rPr>
        <sz val="9"/>
        <color theme="1"/>
        <rFont val="游ゴシック Medium"/>
        <family val="3"/>
        <charset val="128"/>
      </rPr>
      <t>(6)</t>
    </r>
    <phoneticPr fontId="6"/>
  </si>
  <si>
    <r>
      <t>　</t>
    </r>
    <r>
      <rPr>
        <sz val="16"/>
        <color rgb="FFFF0000"/>
        <rFont val="游ゴシック Medium"/>
        <family val="3"/>
        <charset val="128"/>
      </rPr>
      <t>なお、同一施設内での複数担当(※)の兼務や他の事業所・施設等との担当(※)の兼務については、担当者としての職務に支障がなければ差し支えありません。</t>
    </r>
    <r>
      <rPr>
        <sz val="16"/>
        <rFont val="游ゴシック Medium"/>
        <family val="3"/>
        <charset val="128"/>
      </rPr>
      <t xml:space="preserve">
　</t>
    </r>
    <r>
      <rPr>
        <sz val="16"/>
        <color rgb="FFFF0000"/>
        <rFont val="游ゴシック Medium"/>
        <family val="3"/>
        <charset val="128"/>
      </rPr>
      <t>ただし、日常的に兼務先の各事業所内の業務に従事しており、入居者や施設の状況を適切に把握している者など、各担当者としての職務を遂行する上で支障がないと考えられる者を選任してください。</t>
    </r>
    <r>
      <rPr>
        <sz val="16"/>
        <rFont val="游ゴシック Medium"/>
        <family val="3"/>
        <charset val="128"/>
      </rPr>
      <t xml:space="preserve">
</t>
    </r>
    <r>
      <rPr>
        <sz val="16"/>
        <color rgb="FFFF0000"/>
        <rFont val="游ゴシック Medium"/>
        <family val="3"/>
        <charset val="128"/>
      </rPr>
      <t>(※)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6"/>
  </si>
  <si>
    <r>
      <rPr>
        <sz val="14"/>
        <color rgb="FFFF0000"/>
        <rFont val="游ゴシック Medium"/>
        <family val="3"/>
        <charset val="128"/>
      </rPr>
      <t xml:space="preserve">47 </t>
    </r>
    <r>
      <rPr>
        <sz val="14"/>
        <color theme="1"/>
        <rFont val="游ゴシック Medium"/>
        <family val="3"/>
        <charset val="128"/>
      </rPr>
      <t>記録の
　 整備</t>
    </r>
    <phoneticPr fontId="6"/>
  </si>
  <si>
    <r>
      <rPr>
        <sz val="14"/>
        <color rgb="FFFF0000"/>
        <rFont val="游ゴシック Medium"/>
        <family val="3"/>
        <charset val="128"/>
      </rPr>
      <t>48</t>
    </r>
    <r>
      <rPr>
        <sz val="14"/>
        <color theme="1"/>
        <rFont val="游ゴシック Medium"/>
        <family val="3"/>
        <charset val="128"/>
      </rPr>
      <t xml:space="preserve"> 介護サ
　 ービス
　 情報の
　 公表</t>
    </r>
    <phoneticPr fontId="6"/>
  </si>
  <si>
    <r>
      <rPr>
        <sz val="14"/>
        <color rgb="FFFF0000"/>
        <rFont val="游ゴシック Medium"/>
        <family val="3"/>
        <charset val="128"/>
      </rPr>
      <t xml:space="preserve">49 </t>
    </r>
    <r>
      <rPr>
        <sz val="14"/>
        <color theme="1"/>
        <rFont val="游ゴシック Medium"/>
        <family val="3"/>
        <charset val="128"/>
      </rPr>
      <t>法令遵
　 守等の
　 業務管
　 理体制
　 の整備</t>
    </r>
    <phoneticPr fontId="6"/>
  </si>
  <si>
    <r>
      <rPr>
        <sz val="14"/>
        <color rgb="FFFF0000"/>
        <rFont val="游ゴシック Medium"/>
        <family val="3"/>
        <charset val="128"/>
      </rPr>
      <t>50</t>
    </r>
    <r>
      <rPr>
        <sz val="14"/>
        <color theme="1"/>
        <rFont val="游ゴシック Medium"/>
        <family val="3"/>
        <charset val="128"/>
      </rPr>
      <t xml:space="preserve"> 開設者
　 の住所
　 変更の
　 届出等</t>
    </r>
    <phoneticPr fontId="6"/>
  </si>
  <si>
    <r>
      <rPr>
        <sz val="14"/>
        <color rgb="FFFF0000"/>
        <rFont val="游ゴシック Medium"/>
        <family val="3"/>
        <charset val="128"/>
      </rPr>
      <t>51</t>
    </r>
    <r>
      <rPr>
        <sz val="14"/>
        <color theme="1"/>
        <rFont val="游ゴシック Medium"/>
        <family val="3"/>
        <charset val="128"/>
      </rPr>
      <t xml:space="preserve"> 指定
　 更新</t>
    </r>
    <phoneticPr fontId="6"/>
  </si>
  <si>
    <t>（４）</t>
    <phoneticPr fontId="6"/>
  </si>
  <si>
    <t>（３）</t>
    <phoneticPr fontId="6"/>
  </si>
  <si>
    <t>(3) 排せつ</t>
    <phoneticPr fontId="6"/>
  </si>
  <si>
    <t>35　勤務体制の確保等</t>
    <rPh sb="3" eb="5">
      <t>キンム</t>
    </rPh>
    <rPh sb="5" eb="7">
      <t>タイセイ</t>
    </rPh>
    <rPh sb="8" eb="10">
      <t>カクホ</t>
    </rPh>
    <rPh sb="10" eb="11">
      <t>トウ</t>
    </rPh>
    <phoneticPr fontId="6"/>
  </si>
  <si>
    <t>38 衛生管理等</t>
    <phoneticPr fontId="6"/>
  </si>
  <si>
    <r>
      <rPr>
        <sz val="11"/>
        <color rgb="FFFF0000"/>
        <rFont val="游ゴシック"/>
        <family val="3"/>
        <charset val="128"/>
        <scheme val="minor"/>
      </rPr>
      <t>39</t>
    </r>
    <r>
      <rPr>
        <sz val="11"/>
        <color theme="1"/>
        <rFont val="游ゴシック"/>
        <family val="2"/>
        <charset val="128"/>
        <scheme val="minor"/>
      </rPr>
      <t xml:space="preserve"> 協力</t>
    </r>
    <r>
      <rPr>
        <sz val="11"/>
        <color rgb="FFFF0000"/>
        <rFont val="游ゴシック"/>
        <family val="3"/>
        <charset val="128"/>
        <scheme val="minor"/>
      </rPr>
      <t>医療機関</t>
    </r>
    <r>
      <rPr>
        <sz val="11"/>
        <color theme="1"/>
        <rFont val="游ゴシック"/>
        <family val="2"/>
        <charset val="128"/>
        <scheme val="minor"/>
      </rPr>
      <t>等</t>
    </r>
    <phoneticPr fontId="6"/>
  </si>
  <si>
    <t>40 掲示</t>
    <phoneticPr fontId="6"/>
  </si>
  <si>
    <r>
      <t>37</t>
    </r>
    <r>
      <rPr>
        <sz val="11"/>
        <rFont val="游ゴシック"/>
        <family val="3"/>
        <charset val="128"/>
        <scheme val="minor"/>
      </rPr>
      <t xml:space="preserve"> 非常災害対策</t>
    </r>
    <phoneticPr fontId="6"/>
  </si>
  <si>
    <r>
      <rPr>
        <sz val="11"/>
        <color rgb="FFFF0000"/>
        <rFont val="游ゴシック"/>
        <family val="3"/>
        <charset val="128"/>
        <scheme val="minor"/>
      </rPr>
      <t xml:space="preserve">41 </t>
    </r>
    <r>
      <rPr>
        <sz val="11"/>
        <color theme="1"/>
        <rFont val="游ゴシック"/>
        <family val="2"/>
        <charset val="128"/>
        <scheme val="minor"/>
      </rPr>
      <t>秘密保持等</t>
    </r>
    <phoneticPr fontId="6"/>
  </si>
  <si>
    <r>
      <rPr>
        <sz val="11"/>
        <color rgb="FFFF0000"/>
        <rFont val="游ゴシック"/>
        <family val="3"/>
        <charset val="128"/>
        <scheme val="minor"/>
      </rPr>
      <t>42</t>
    </r>
    <r>
      <rPr>
        <sz val="11"/>
        <color theme="1"/>
        <rFont val="游ゴシック"/>
        <family val="2"/>
        <charset val="128"/>
        <scheme val="minor"/>
      </rPr>
      <t xml:space="preserve"> 広 告</t>
    </r>
    <phoneticPr fontId="6"/>
  </si>
  <si>
    <t>職員の配置状況</t>
    <rPh sb="0" eb="2">
      <t>ショクイン</t>
    </rPh>
    <rPh sb="3" eb="5">
      <t>ハイチ</t>
    </rPh>
    <rPh sb="5" eb="7">
      <t>ジョウキョウ</t>
    </rPh>
    <phoneticPr fontId="6"/>
  </si>
  <si>
    <t>（感染症対応研修）</t>
    <phoneticPr fontId="6"/>
  </si>
  <si>
    <t>（災害対応研修）</t>
  </si>
  <si>
    <t>（感染症対応訓練）</t>
    <phoneticPr fontId="6"/>
  </si>
  <si>
    <t>（災害対応訓練）</t>
    <phoneticPr fontId="6"/>
  </si>
  <si>
    <t>（１）</t>
    <phoneticPr fontId="6"/>
  </si>
  <si>
    <r>
      <rPr>
        <sz val="11"/>
        <color rgb="FFFF0000"/>
        <rFont val="游ゴシック"/>
        <family val="3"/>
        <charset val="128"/>
        <scheme val="minor"/>
      </rPr>
      <t>43</t>
    </r>
    <r>
      <rPr>
        <sz val="11"/>
        <color theme="1"/>
        <rFont val="游ゴシック"/>
        <family val="2"/>
        <charset val="128"/>
        <scheme val="minor"/>
      </rPr>
      <t xml:space="preserve"> 居宅介護支援事業者に対する利益供与等の禁止</t>
    </r>
    <phoneticPr fontId="6"/>
  </si>
  <si>
    <r>
      <rPr>
        <sz val="11"/>
        <color rgb="FFFF0000"/>
        <rFont val="游ゴシック"/>
        <family val="3"/>
        <charset val="128"/>
        <scheme val="minor"/>
      </rPr>
      <t>44</t>
    </r>
    <r>
      <rPr>
        <sz val="11"/>
        <color theme="1"/>
        <rFont val="游ゴシック"/>
        <family val="2"/>
        <charset val="128"/>
        <scheme val="minor"/>
      </rPr>
      <t xml:space="preserve"> 苦情処理</t>
    </r>
    <phoneticPr fontId="6"/>
  </si>
  <si>
    <r>
      <t>　　</t>
    </r>
    <r>
      <rPr>
        <sz val="16"/>
        <color rgb="FFFF0000"/>
        <rFont val="游ゴシック"/>
        <family val="3"/>
        <charset val="128"/>
        <scheme val="minor"/>
      </rPr>
      <t>34</t>
    </r>
    <r>
      <rPr>
        <sz val="16"/>
        <color theme="1"/>
        <rFont val="游ゴシック"/>
        <family val="3"/>
        <charset val="128"/>
        <scheme val="minor"/>
      </rPr>
      <t>　緊急時</t>
    </r>
    <r>
      <rPr>
        <sz val="16"/>
        <color rgb="FFFF0000"/>
        <rFont val="游ゴシック"/>
        <family val="3"/>
        <charset val="128"/>
        <scheme val="minor"/>
      </rPr>
      <t>等</t>
    </r>
    <r>
      <rPr>
        <sz val="16"/>
        <color theme="1"/>
        <rFont val="游ゴシック"/>
        <family val="3"/>
        <charset val="128"/>
        <scheme val="minor"/>
      </rPr>
      <t>の対応・・・・・・・・・・・・・・・・・・・・・・</t>
    </r>
    <rPh sb="8" eb="9">
      <t>トウ</t>
    </rPh>
    <phoneticPr fontId="6"/>
  </si>
  <si>
    <t>（「８勤務体制の確保等」P19参照）</t>
    <phoneticPr fontId="6"/>
  </si>
  <si>
    <r>
      <t>※各基準の算定方法については、</t>
    </r>
    <r>
      <rPr>
        <sz val="15"/>
        <rFont val="游ゴシック Medium"/>
        <family val="3"/>
        <charset val="128"/>
      </rPr>
      <t>P15</t>
    </r>
    <r>
      <rPr>
        <sz val="15"/>
        <color theme="1"/>
        <rFont val="游ゴシック Medium"/>
        <family val="3"/>
        <charset val="128"/>
      </rPr>
      <t>以降「第２ 人員に関する基準」に基づき作成してください。</t>
    </r>
    <phoneticPr fontId="6"/>
  </si>
  <si>
    <r>
      <t>(P</t>
    </r>
    <r>
      <rPr>
        <sz val="16"/>
        <color rgb="FFFF0000"/>
        <rFont val="游ゴシック Medium"/>
        <family val="3"/>
        <charset val="128"/>
      </rPr>
      <t>30</t>
    </r>
    <r>
      <rPr>
        <sz val="16"/>
        <rFont val="游ゴシック Medium"/>
        <family val="3"/>
        <charset val="128"/>
      </rPr>
      <t>参照)</t>
    </r>
    <phoneticPr fontId="6"/>
  </si>
  <si>
    <r>
      <t>「常時１人以上の常勤の介護職員を介護に従事させる」とは、夜間を含めて適切な介護を提供できるように介護職員の勤務体制を定めておくものです。
　（「８ 勤務体制の確保</t>
    </r>
    <r>
      <rPr>
        <sz val="16"/>
        <color rgb="FFFF0000"/>
        <rFont val="游ゴシック Medium"/>
        <family val="3"/>
        <charset val="128"/>
      </rPr>
      <t>等</t>
    </r>
    <r>
      <rPr>
        <sz val="16"/>
        <color theme="1"/>
        <rFont val="游ゴシック Medium"/>
        <family val="3"/>
        <charset val="128"/>
      </rPr>
      <t>(</t>
    </r>
    <r>
      <rPr>
        <sz val="16"/>
        <rFont val="游ゴシック Medium"/>
        <family val="3"/>
        <charset val="128"/>
      </rPr>
      <t>P19)</t>
    </r>
    <r>
      <rPr>
        <sz val="16"/>
        <color theme="1"/>
        <rFont val="游ゴシック Medium"/>
        <family val="3"/>
        <charset val="128"/>
      </rPr>
      <t>」参照）
　 ２以上の介護職員の勤務体制を組む場合は、それぞれの勤務体制において常時１人以上の常勤の介護職員の配置を行わなければならないことを規定したものです。
　 なお、介護サービスの提供に当たっては、提供内容に応じて、職員体制を適切に組むものとされています。</t>
    </r>
    <phoneticPr fontId="6"/>
  </si>
  <si>
    <r>
      <t>　計画担当介護支援専門員は、身体的拘束等を行う場合には、
その態様及び時間、その際の入居者の心身の状況並びに緊急やむを得ない理由を記録していますか。</t>
    </r>
    <r>
      <rPr>
        <sz val="16"/>
        <rFont val="游ゴシック Medium"/>
        <family val="3"/>
        <charset val="128"/>
      </rPr>
      <t>　　(P</t>
    </r>
    <r>
      <rPr>
        <sz val="16"/>
        <color rgb="FFFF0000"/>
        <rFont val="游ゴシック Medium"/>
        <family val="3"/>
        <charset val="128"/>
      </rPr>
      <t>43</t>
    </r>
    <r>
      <rPr>
        <sz val="16"/>
        <rFont val="游ゴシック Medium"/>
        <family val="3"/>
        <charset val="128"/>
      </rPr>
      <t>参照)</t>
    </r>
    <rPh sb="43" eb="44">
      <t>キョ</t>
    </rPh>
    <phoneticPr fontId="6"/>
  </si>
  <si>
    <t>　「８ 勤務体制の確保等」(P19)で点検してください。</t>
    <phoneticPr fontId="6"/>
  </si>
  <si>
    <t>　業務継続計画には、以下の項目等を記載してください。なお、各項目の記載内容については、「介護施設・事業所における感染症発生時の業務継続ガイドライン」及び「介護施設・事業所における自然災害発生時の業務継続ガイドライン」を参照してください。また、想定される災害等は地域によって異なるものであることから、項目については実態に応じて設定してください。なお、感染症及び災害の業務継続計画を一体的に策定することを妨げるものではありません。</t>
    <phoneticPr fontId="6"/>
  </si>
  <si>
    <r>
      <t>　常勤換算方法は、指定施設の従業者の勤務延時間数（下記「勤務延時間数」参照）を当該施設において常勤の従業者が勤務すべき時間数（１週間に勤務すべき時間数が32時間を下回る場合は32時間を基本とする。）で除することにより、当該施設の従業者の員数を常勤の従業者の員数に換算する方法をいいます。
　ただし、雇用の分野における男女の均等な機会及び待遇の確保等に関する法律（昭和47 年法律第113 号）第13条第１項に規定する措置（以下「母性健康管理措置」という。）又は育児休業、介護休業等育児又は家族介護を行う労働者の福祉に関する法律（平成３年法律第76 号。以下「育児・介護休業法」という。）第23 条第１項、同 条第３項又は同法第24 条に規定する所定労働時間の短縮等の措置</t>
    </r>
    <r>
      <rPr>
        <sz val="16"/>
        <color rgb="FFFF0000"/>
        <rFont val="游ゴシック Medium"/>
        <family val="3"/>
        <charset val="128"/>
      </rPr>
      <t>若しくは厚生労働省「事業場における治療と仕事の両立支援のためのガイドライン」に沿って事業者が自主的に設ける所定労働時間の短縮措置</t>
    </r>
    <r>
      <rPr>
        <sz val="16"/>
        <color theme="1"/>
        <rFont val="游ゴシック Medium"/>
        <family val="3"/>
        <charset val="128"/>
      </rPr>
      <t xml:space="preserve"> （以下「育児</t>
    </r>
    <r>
      <rPr>
        <sz val="16"/>
        <color rgb="FFFF0000"/>
        <rFont val="游ゴシック Medium"/>
        <family val="3"/>
        <charset val="128"/>
      </rPr>
      <t xml:space="preserve"> 、</t>
    </r>
    <r>
      <rPr>
        <sz val="16"/>
        <rFont val="游ゴシック Medium"/>
        <family val="3"/>
        <charset val="128"/>
      </rPr>
      <t>介護</t>
    </r>
    <r>
      <rPr>
        <sz val="16"/>
        <color rgb="FFFF0000"/>
        <rFont val="游ゴシック Medium"/>
        <family val="3"/>
        <charset val="128"/>
      </rPr>
      <t>及び治療</t>
    </r>
    <r>
      <rPr>
        <sz val="16"/>
        <color theme="1"/>
        <rFont val="游ゴシック Medium"/>
        <family val="3"/>
        <charset val="128"/>
      </rPr>
      <t>のための所定労働時間の短縮等の措置」という。）が講じられている場合、30 時間以上の勤務で、常勤換算方法での計算に当たり、常勤の従事者が勤務すべき時間数を満たしたものとし、１として取り扱うことを可能とします。</t>
    </r>
    <phoneticPr fontId="6"/>
  </si>
  <si>
    <t>・経過措置：令和７年４月１日から義務化</t>
    <rPh sb="18" eb="19">
      <t>カ</t>
    </rPh>
    <phoneticPr fontId="6"/>
  </si>
  <si>
    <t>　なお、同一 施設内での複数担当 (※)の兼務や他の事業所・施設等との 担当 (※)の兼務については、担当者としての職務に支障がなければ差し支えありません。
　ただし、日常的に兼務先の各事業所内の業務に従事しており、 入居者や施設の状況を適切に把握している者など、各担当者としての職務を遂行する上で支障がないと考えられる者を選任してください。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6"/>
  </si>
  <si>
    <r>
      <t>　食事時間は適切なものとし、夕食時間は午後６時以降とすることが望ましいですが、早くても午後５時以降としていますか。</t>
    </r>
    <r>
      <rPr>
        <sz val="12"/>
        <color theme="1"/>
        <rFont val="游ゴシック Medium"/>
        <family val="3"/>
        <charset val="128"/>
      </rPr>
      <t xml:space="preserve">（食事時間を記入（入力）して下さい）  </t>
    </r>
    <phoneticPr fontId="6"/>
  </si>
  <si>
    <t>　ただし、当該指定施設の管理上支障がない場合は、他の事業所、施設等又は当該指定施設のサテライト型居住施設の管理者又は従業者としての職務に従事することができます。</t>
    <phoneticPr fontId="6"/>
  </si>
  <si>
    <t>平12老企43 
第4の23の(1)</t>
    <phoneticPr fontId="6"/>
  </si>
  <si>
    <t>平12老企43 
第4の23の(2)</t>
    <phoneticPr fontId="6"/>
  </si>
  <si>
    <t>平11厚令39
第28条 第1項第1号</t>
    <rPh sb="16" eb="17">
      <t>ダイ</t>
    </rPh>
    <rPh sb="18" eb="19">
      <t>ゴウ</t>
    </rPh>
    <phoneticPr fontId="6"/>
  </si>
  <si>
    <t>平11厚令39
第28条 第1項第2号</t>
    <rPh sb="16" eb="17">
      <t>ダイ</t>
    </rPh>
    <rPh sb="18" eb="19">
      <t>ゴウ</t>
    </rPh>
    <phoneticPr fontId="6"/>
  </si>
  <si>
    <t>平11厚令39
第28条 第1項第3号</t>
    <rPh sb="16" eb="17">
      <t>ダイ</t>
    </rPh>
    <rPh sb="18" eb="19">
      <t>ゴウ</t>
    </rPh>
    <phoneticPr fontId="6"/>
  </si>
  <si>
    <t>平12老企43 
第4の23の(3)</t>
    <phoneticPr fontId="6"/>
  </si>
  <si>
    <t>　さらに、厚生労働大臣の定める利用者等が選定する特別な居室等の提供に係る基準等（平成 12 年厚生省告示第 123号）二のハの⑵及び居住、滞在及び宿泊並びに食事の提供に係る利用料等に関する指針（平成 17 年厚生労働省告示第 419 号）一のハに規定するウェブサイトへの掲載に関する取扱いは、この規定に準ずるものとします。</t>
    <rPh sb="148" eb="150">
      <t>キテイ</t>
    </rPh>
    <phoneticPr fontId="6"/>
  </si>
  <si>
    <r>
      <t>　(1)に規定する</t>
    </r>
    <r>
      <rPr>
        <sz val="16"/>
        <color rgb="FFFF0000"/>
        <rFont val="游ゴシック Medium"/>
        <family val="3"/>
        <charset val="128"/>
      </rPr>
      <t>重要</t>
    </r>
    <r>
      <rPr>
        <sz val="16"/>
        <color theme="1"/>
        <rFont val="游ゴシック Medium"/>
        <family val="3"/>
        <charset val="128"/>
      </rPr>
      <t>事項を記載した書面を施設内に備え付け、関係者が自由に閲覧できる体制を講じた場合は掲示に</t>
    </r>
    <r>
      <rPr>
        <sz val="16"/>
        <color rgb="FFFF0000"/>
        <rFont val="游ゴシック Medium"/>
        <family val="3"/>
        <charset val="128"/>
      </rPr>
      <t>代</t>
    </r>
    <r>
      <rPr>
        <sz val="16"/>
        <color theme="1"/>
        <rFont val="游ゴシック Medium"/>
        <family val="3"/>
        <charset val="128"/>
      </rPr>
      <t>えることができます。</t>
    </r>
    <rPh sb="9" eb="11">
      <t>ジュウヨウ</t>
    </rPh>
    <rPh sb="11" eb="13">
      <t>ジコウ</t>
    </rPh>
    <rPh sb="54" eb="55">
      <t>ダイ</t>
    </rPh>
    <phoneticPr fontId="6"/>
  </si>
  <si>
    <r>
      <t>＜常勤の計算＞
　育児・介護休業法による育児の短時間勤務制度を利用する場合に加え、同法による介護の短時間勤務制度や、</t>
    </r>
    <r>
      <rPr>
        <sz val="16"/>
        <color rgb="FFFF0000"/>
        <rFont val="游ゴシック Medium"/>
        <family val="3"/>
        <charset val="128"/>
      </rPr>
      <t>厚生労働省ガイドラインに沿った治療のための所定労働時間の短縮措置、</t>
    </r>
    <r>
      <rPr>
        <sz val="16"/>
        <color theme="1"/>
        <rFont val="游ゴシック Medium"/>
        <family val="3"/>
        <charset val="128"/>
      </rPr>
      <t>男女雇用機会均等法による母性健康管理措置としての勤務時間の短縮等を利用する場合についても、３０時間以上の勤務で、常勤扱いとする。</t>
    </r>
    <phoneticPr fontId="6"/>
  </si>
  <si>
    <r>
      <t>＜常勤換算の計算＞
　　職員が、育児・介護休業法</t>
    </r>
    <r>
      <rPr>
        <sz val="16"/>
        <color rgb="FFFF0000"/>
        <rFont val="游ゴシック Medium"/>
        <family val="3"/>
        <charset val="128"/>
      </rPr>
      <t>等</t>
    </r>
    <r>
      <rPr>
        <sz val="16"/>
        <color theme="1"/>
        <rFont val="游ゴシック Medium"/>
        <family val="3"/>
        <charset val="128"/>
      </rPr>
      <t>による短時間勤務制度や母性健康管理措置としての勤務時間の短縮等を利用する場合、
　週３０時間以上の勤務で、常勤換算上も１と扱う。</t>
    </r>
    <rPh sb="24" eb="25">
      <t>トウ</t>
    </rPh>
    <phoneticPr fontId="6"/>
  </si>
  <si>
    <r>
      <t>　問：</t>
    </r>
    <r>
      <rPr>
        <sz val="16"/>
        <color rgb="FFFF0000"/>
        <rFont val="游ゴシック Medium"/>
        <family val="3"/>
        <charset val="128"/>
      </rPr>
      <t>特別養護老人ホームにおいて、</t>
    </r>
    <r>
      <rPr>
        <sz val="16"/>
        <color theme="1"/>
        <rFont val="游ゴシック Medium"/>
        <family val="3"/>
        <charset val="128"/>
      </rPr>
      <t>夜勤職員</t>
    </r>
    <r>
      <rPr>
        <sz val="16"/>
        <color rgb="FFFF0000"/>
        <rFont val="游ゴシック Medium"/>
        <family val="3"/>
        <charset val="128"/>
      </rPr>
      <t>とは別に</t>
    </r>
    <r>
      <rPr>
        <sz val="16"/>
        <color theme="1"/>
        <rFont val="游ゴシック Medium"/>
        <family val="3"/>
        <charset val="128"/>
      </rPr>
      <t>、宿直</t>
    </r>
    <r>
      <rPr>
        <sz val="16"/>
        <color rgb="FFFF0000"/>
        <rFont val="游ゴシック Medium"/>
        <family val="3"/>
        <charset val="128"/>
      </rPr>
      <t>者</t>
    </r>
    <r>
      <rPr>
        <sz val="16"/>
        <color theme="1"/>
        <rFont val="游ゴシック Medium"/>
        <family val="3"/>
        <charset val="128"/>
      </rPr>
      <t>を配置</t>
    </r>
    <r>
      <rPr>
        <sz val="16"/>
        <color rgb="FFFF0000"/>
        <rFont val="游ゴシック Medium"/>
        <family val="3"/>
        <charset val="128"/>
      </rPr>
      <t>する必要があ
　　　るのか</t>
    </r>
    <r>
      <rPr>
        <sz val="16"/>
        <color theme="1"/>
        <rFont val="游ゴシック Medium"/>
        <family val="3"/>
        <charset val="128"/>
      </rPr>
      <t>。</t>
    </r>
    <rPh sb="3" eb="5">
      <t>トクベツ</t>
    </rPh>
    <rPh sb="5" eb="7">
      <t>ヨウゴ</t>
    </rPh>
    <rPh sb="7" eb="9">
      <t>ロウジン</t>
    </rPh>
    <rPh sb="23" eb="24">
      <t>ベツ</t>
    </rPh>
    <rPh sb="28" eb="29">
      <t>シャ</t>
    </rPh>
    <rPh sb="34" eb="36">
      <t>ヒツヨウ</t>
    </rPh>
    <phoneticPr fontId="6"/>
  </si>
  <si>
    <r>
      <t>　答：</t>
    </r>
    <r>
      <rPr>
        <sz val="16"/>
        <color rgb="FFFF0000"/>
        <rFont val="游ゴシック Medium"/>
        <family val="3"/>
        <charset val="128"/>
      </rPr>
      <t>・・・夜勤職員基準を満たす夜勤職員を配置している場合には、夜勤職員と別
　　　に宿泊者を配置しなくても差支えない。・・・</t>
    </r>
    <rPh sb="6" eb="8">
      <t>ヤキン</t>
    </rPh>
    <rPh sb="8" eb="10">
      <t>ショクイン</t>
    </rPh>
    <rPh sb="10" eb="12">
      <t>キジュン</t>
    </rPh>
    <rPh sb="13" eb="14">
      <t>ミ</t>
    </rPh>
    <rPh sb="16" eb="18">
      <t>ヤキン</t>
    </rPh>
    <rPh sb="18" eb="20">
      <t>ショクイン</t>
    </rPh>
    <rPh sb="21" eb="23">
      <t>ハイチ</t>
    </rPh>
    <rPh sb="27" eb="29">
      <t>バアイ</t>
    </rPh>
    <rPh sb="32" eb="36">
      <t>ヤキンショクイン</t>
    </rPh>
    <rPh sb="37" eb="38">
      <t>ベツ</t>
    </rPh>
    <rPh sb="43" eb="46">
      <t>シュクハクシャ</t>
    </rPh>
    <rPh sb="47" eb="49">
      <t>ハイチ</t>
    </rPh>
    <rPh sb="54" eb="56">
      <t>サシツカ</t>
    </rPh>
    <phoneticPr fontId="6"/>
  </si>
  <si>
    <t>（５）</t>
    <phoneticPr fontId="6"/>
  </si>
  <si>
    <t>　入居者及び職員の結核に係る定期健康診断結果について保健所に届けていますか。</t>
    <rPh sb="1" eb="4">
      <t>ニュウキョシャ</t>
    </rPh>
    <rPh sb="4" eb="5">
      <t>オヨ</t>
    </rPh>
    <rPh sb="6" eb="8">
      <t>ショクイン</t>
    </rPh>
    <rPh sb="9" eb="11">
      <t>ケッカク</t>
    </rPh>
    <rPh sb="12" eb="13">
      <t>カカ</t>
    </rPh>
    <rPh sb="14" eb="16">
      <t>テイキ</t>
    </rPh>
    <rPh sb="16" eb="20">
      <t>ケンコウシンダン</t>
    </rPh>
    <rPh sb="20" eb="22">
      <t>ケッカ</t>
    </rPh>
    <rPh sb="26" eb="29">
      <t>ホケンショ</t>
    </rPh>
    <rPh sb="30" eb="31">
      <t>トド</t>
    </rPh>
    <phoneticPr fontId="6"/>
  </si>
  <si>
    <t>感染症予防法
第53条の7</t>
    <phoneticPr fontId="6"/>
  </si>
  <si>
    <r>
      <t>注４：看護職員、介護職員の配置数については、常勤換算方法（</t>
    </r>
    <r>
      <rPr>
        <sz val="15"/>
        <color rgb="FFFF0000"/>
        <rFont val="游ゴシック Medium"/>
        <family val="3"/>
        <charset val="128"/>
      </rPr>
      <t>8</t>
    </r>
    <r>
      <rPr>
        <sz val="15"/>
        <rFont val="游ゴシック Medium"/>
        <family val="3"/>
        <charset val="128"/>
      </rPr>
      <t>ページ</t>
    </r>
    <r>
      <rPr>
        <sz val="15"/>
        <color rgb="FFFF0000"/>
        <rFont val="游ゴシック Medium"/>
        <family val="3"/>
        <charset val="128"/>
      </rPr>
      <t>～13</t>
    </r>
    <r>
      <rPr>
        <sz val="15"/>
        <rFont val="游ゴシック Medium"/>
        <family val="3"/>
        <charset val="128"/>
      </rPr>
      <t>ページ</t>
    </r>
    <r>
      <rPr>
        <sz val="15"/>
        <color theme="1"/>
        <rFont val="游ゴシック Medium"/>
        <family val="3"/>
        <charset val="128"/>
      </rPr>
      <t>を参照）で記入してください。
　　　※外国人技能実習生の「受入要件」「配置基準への算入要件」等については、厚労省ＨＰを確認してください。</t>
    </r>
    <phoneticPr fontId="6"/>
  </si>
  <si>
    <t>※　基準に満たない場合の算定の取扱いは「第5 介護給付費の算定及び取扱い」
　  を参照して下さい。</t>
    <phoneticPr fontId="6"/>
  </si>
  <si>
    <r>
      <t>（注）夜勤減算の基準については「</t>
    </r>
    <r>
      <rPr>
        <sz val="16"/>
        <color rgb="FFFF0000"/>
        <rFont val="游ゴシック Medium"/>
        <family val="3"/>
        <charset val="128"/>
      </rPr>
      <t xml:space="preserve">第５ 基本的事項 </t>
    </r>
    <r>
      <rPr>
        <sz val="16"/>
        <color theme="1"/>
        <rFont val="游ゴシック Medium"/>
        <family val="3"/>
        <charset val="128"/>
      </rPr>
      <t>７夜勤体制による</t>
    </r>
    <r>
      <rPr>
        <sz val="16"/>
        <rFont val="游ゴシック Medium"/>
        <family val="3"/>
        <charset val="128"/>
      </rPr>
      <t>減
         算」の項</t>
    </r>
    <r>
      <rPr>
        <sz val="16"/>
        <color theme="1"/>
        <rFont val="游ゴシック Medium"/>
        <family val="3"/>
        <charset val="128"/>
      </rPr>
      <t>を参照</t>
    </r>
    <phoneticPr fontId="6"/>
  </si>
  <si>
    <r>
      <t>　新規に指定を受けた場合、増床した場合、減床した場合は、それぞれ定められた適正な方法により入所者数を算定していますか。（</t>
    </r>
    <r>
      <rPr>
        <sz val="16"/>
        <color rgb="FFFF0000"/>
        <rFont val="游ゴシック Medium"/>
        <family val="3"/>
        <charset val="128"/>
      </rPr>
      <t>「第5 基本的事項８ 新設、増床又は減床」</t>
    </r>
    <r>
      <rPr>
        <sz val="16"/>
        <color theme="1"/>
        <rFont val="游ゴシック Medium"/>
        <family val="3"/>
        <charset val="128"/>
      </rPr>
      <t>参照）</t>
    </r>
    <rPh sb="64" eb="67">
      <t>キホンテキ</t>
    </rPh>
    <rPh sb="67" eb="69">
      <t>ジコウ</t>
    </rPh>
    <phoneticPr fontId="6"/>
  </si>
  <si>
    <r>
      <t>上記 (3)(4) (5)のいずれかが満たされない場合、全てのユニットの入居者について97%に減算されます</t>
    </r>
    <r>
      <rPr>
        <sz val="16"/>
        <rFont val="游ゴシック Medium"/>
        <family val="3"/>
        <charset val="128"/>
      </rPr>
      <t>。(</t>
    </r>
    <r>
      <rPr>
        <sz val="16"/>
        <color rgb="FFFF0000"/>
        <rFont val="游ゴシック Medium"/>
        <family val="3"/>
        <charset val="128"/>
      </rPr>
      <t>「第5 介護福祉施設サービス８ 看護体制加算」</t>
    </r>
    <r>
      <rPr>
        <sz val="16"/>
        <color theme="1"/>
        <rFont val="游ゴシック Medium"/>
        <family val="3"/>
        <charset val="128"/>
      </rPr>
      <t>参照）</t>
    </r>
    <phoneticPr fontId="6"/>
  </si>
  <si>
    <r>
      <t>　</t>
    </r>
    <r>
      <rPr>
        <u/>
        <sz val="16"/>
        <color theme="1"/>
        <rFont val="游ゴシック Medium"/>
        <family val="3"/>
        <charset val="128"/>
      </rPr>
      <t>夜勤職員の加算</t>
    </r>
    <r>
      <rPr>
        <sz val="16"/>
        <color theme="1"/>
        <rFont val="游ゴシック Medium"/>
        <family val="3"/>
        <charset val="128"/>
      </rPr>
      <t>については、実人数ではなく、夜勤時間帯の延べ勤務時間数を１６時間で除した数を加算に</t>
    </r>
    <r>
      <rPr>
        <sz val="16"/>
        <rFont val="游ゴシック Medium"/>
        <family val="3"/>
        <charset val="128"/>
      </rPr>
      <t>係る夜勤者数とします。
　→</t>
    </r>
    <r>
      <rPr>
        <sz val="16"/>
        <color rgb="FFFF0000"/>
        <rFont val="游ゴシック Medium"/>
        <family val="3"/>
        <charset val="128"/>
      </rPr>
      <t>「第５ 介護福祉施設サービス ９</t>
    </r>
    <r>
      <rPr>
        <sz val="16"/>
        <rFont val="游ゴシック Medium"/>
        <family val="3"/>
        <charset val="128"/>
      </rPr>
      <t>夜勤職員配置加算</t>
    </r>
    <r>
      <rPr>
        <sz val="16"/>
        <color rgb="FFFF0000"/>
        <rFont val="游ゴシック Medium"/>
        <family val="3"/>
        <charset val="128"/>
      </rPr>
      <t>」</t>
    </r>
    <r>
      <rPr>
        <sz val="16"/>
        <rFont val="游ゴシック Medium"/>
        <family val="3"/>
        <charset val="128"/>
      </rPr>
      <t>の項を参照</t>
    </r>
    <phoneticPr fontId="6"/>
  </si>
  <si>
    <r>
      <t>★詳しくは</t>
    </r>
    <r>
      <rPr>
        <sz val="16"/>
        <color rgb="FFFF0000"/>
        <rFont val="游ゴシック Medium"/>
        <family val="3"/>
        <charset val="128"/>
      </rPr>
      <t>「</t>
    </r>
    <r>
      <rPr>
        <sz val="16"/>
        <rFont val="游ゴシック Medium"/>
        <family val="3"/>
        <charset val="128"/>
      </rPr>
      <t>22入所者預り金等の取扱い</t>
    </r>
    <r>
      <rPr>
        <sz val="16"/>
        <color rgb="FFFF0000"/>
        <rFont val="游ゴシック Medium"/>
        <family val="3"/>
        <charset val="128"/>
      </rPr>
      <t>」</t>
    </r>
    <r>
      <rPr>
        <sz val="16"/>
        <rFont val="游ゴシック Medium"/>
        <family val="3"/>
        <charset val="128"/>
      </rPr>
      <t>(P</t>
    </r>
    <r>
      <rPr>
        <sz val="16"/>
        <color rgb="FFFF0000"/>
        <rFont val="游ゴシック Medium"/>
        <family val="3"/>
        <charset val="128"/>
      </rPr>
      <t>62</t>
    </r>
    <r>
      <rPr>
        <sz val="16"/>
        <rFont val="游ゴシック Medium"/>
        <family val="3"/>
        <charset val="128"/>
      </rPr>
      <t>)参照</t>
    </r>
    <phoneticPr fontId="6"/>
  </si>
  <si>
    <r>
      <t xml:space="preserve"> （</t>
    </r>
    <r>
      <rPr>
        <sz val="16"/>
        <rFont val="游ゴシック Medium"/>
        <family val="3"/>
        <charset val="128"/>
      </rPr>
      <t>「</t>
    </r>
    <r>
      <rPr>
        <sz val="16"/>
        <color rgb="FFFF0000"/>
        <rFont val="游ゴシック Medium"/>
        <family val="3"/>
        <charset val="128"/>
      </rPr>
      <t>第５基本的事項４定員超過利用の場合の所定単位数の算定</t>
    </r>
    <r>
      <rPr>
        <sz val="16"/>
        <rFont val="游ゴシック Medium"/>
        <family val="3"/>
        <charset val="128"/>
      </rPr>
      <t>」</t>
    </r>
    <r>
      <rPr>
        <sz val="16"/>
        <color theme="1"/>
        <rFont val="游ゴシック Medium"/>
        <family val="3"/>
        <charset val="128"/>
      </rPr>
      <t>参照）　</t>
    </r>
    <phoneticPr fontId="6"/>
  </si>
  <si>
    <t>第５　介護給付費の算定及び取り扱い≪基本的事項≫</t>
    <phoneticPr fontId="6"/>
  </si>
  <si>
    <t>　　　介護給付費の算定及び取り扱い≪加算等≫</t>
    <phoneticPr fontId="6"/>
  </si>
  <si>
    <r>
      <t>「医療・介護関係事業者における個人情報の適切な取扱いのためのガイダンス」
　(平29.4.14個人情報保護委員会・厚生労働省）</t>
    </r>
    <r>
      <rPr>
        <sz val="16"/>
        <color rgb="FFFF0000"/>
        <rFont val="游ゴシック Medium"/>
        <family val="3"/>
        <charset val="128"/>
      </rPr>
      <t>令6.3一部改正</t>
    </r>
    <phoneticPr fontId="6"/>
  </si>
  <si>
    <r>
      <t>　（平成29年4月14日　個人情報保護委員会・厚生労働省）</t>
    </r>
    <r>
      <rPr>
        <sz val="11"/>
        <color rgb="FFFF0000"/>
        <rFont val="游ゴシック"/>
        <family val="3"/>
        <charset val="128"/>
        <scheme val="minor"/>
      </rPr>
      <t>令和6年3月一部改正</t>
    </r>
    <phoneticPr fontId="6"/>
  </si>
  <si>
    <r>
      <t>・やむを得ず身体的拘束等をしている場合、家族等に</t>
    </r>
    <r>
      <rPr>
        <sz val="14"/>
        <color rgb="FFFF0000"/>
        <rFont val="游ゴシック Medium"/>
        <family val="3"/>
        <charset val="128"/>
      </rPr>
      <t>同意を得</t>
    </r>
    <r>
      <rPr>
        <sz val="14"/>
        <rFont val="游ゴシック Medium"/>
        <family val="3"/>
        <charset val="128"/>
      </rPr>
      <t>ているか</t>
    </r>
    <phoneticPr fontId="6"/>
  </si>
  <si>
    <r>
      <t>・アセスメントを適切に行っているか</t>
    </r>
    <r>
      <rPr>
        <sz val="14"/>
        <color rgb="FFFF0000"/>
        <rFont val="游ゴシック Medium"/>
        <family val="3"/>
        <charset val="128"/>
      </rPr>
      <t>（面接の趣旨を十分説明し理解を得ているか）</t>
    </r>
    <rPh sb="18" eb="20">
      <t>メンセツ</t>
    </rPh>
    <rPh sb="21" eb="23">
      <t>シュシ</t>
    </rPh>
    <rPh sb="24" eb="26">
      <t>ジュウブン</t>
    </rPh>
    <rPh sb="26" eb="28">
      <t>セツメイ</t>
    </rPh>
    <rPh sb="29" eb="31">
      <t>リカイ</t>
    </rPh>
    <rPh sb="32" eb="33">
      <t>エ</t>
    </rPh>
    <phoneticPr fontId="6"/>
  </si>
  <si>
    <r>
      <t>・施設サービス計画</t>
    </r>
    <r>
      <rPr>
        <sz val="14"/>
        <color rgb="FFFF0000"/>
        <rFont val="游ゴシック Medium"/>
        <family val="3"/>
        <charset val="128"/>
      </rPr>
      <t>を入居者に強制することのないよう留意しているか</t>
    </r>
    <rPh sb="10" eb="13">
      <t>ニュウキョシャ</t>
    </rPh>
    <rPh sb="14" eb="16">
      <t>キョウセイ</t>
    </rPh>
    <rPh sb="25" eb="27">
      <t>リュウイ</t>
    </rPh>
    <phoneticPr fontId="6"/>
  </si>
  <si>
    <t>褥瘡予防のための指針を作成しているか。</t>
    <rPh sb="0" eb="2">
      <t>ジョクソウ</t>
    </rPh>
    <rPh sb="2" eb="4">
      <t>ヨボウ</t>
    </rPh>
    <rPh sb="8" eb="10">
      <t>シシン</t>
    </rPh>
    <rPh sb="11" eb="13">
      <t>サクセイ</t>
    </rPh>
    <phoneticPr fontId="44"/>
  </si>
  <si>
    <r>
      <t>協力</t>
    </r>
    <r>
      <rPr>
        <sz val="14"/>
        <color rgb="FFFF0000"/>
        <rFont val="游ゴシック Medium"/>
        <family val="3"/>
        <charset val="128"/>
      </rPr>
      <t>医療機関</t>
    </r>
    <r>
      <rPr>
        <sz val="14"/>
        <color theme="1"/>
        <rFont val="游ゴシック Medium"/>
        <family val="3"/>
        <charset val="128"/>
      </rPr>
      <t>等</t>
    </r>
    <rPh sb="0" eb="2">
      <t>キョウリョク</t>
    </rPh>
    <rPh sb="2" eb="6">
      <t>イリョウキカン</t>
    </rPh>
    <rPh sb="6" eb="7">
      <t>トウ</t>
    </rPh>
    <phoneticPr fontId="44"/>
  </si>
  <si>
    <r>
      <t>協力</t>
    </r>
    <r>
      <rPr>
        <sz val="14"/>
        <color rgb="FFFF0000"/>
        <rFont val="游ゴシック Medium"/>
        <family val="3"/>
        <charset val="128"/>
      </rPr>
      <t>医療機関</t>
    </r>
    <r>
      <rPr>
        <sz val="14"/>
        <color theme="1"/>
        <rFont val="游ゴシック Medium"/>
        <family val="3"/>
        <charset val="128"/>
      </rPr>
      <t>を定めているか。</t>
    </r>
    <rPh sb="0" eb="2">
      <t>キョウリョク</t>
    </rPh>
    <rPh sb="2" eb="6">
      <t>イリョウキカン</t>
    </rPh>
    <rPh sb="7" eb="8">
      <t>サダ</t>
    </rPh>
    <phoneticPr fontId="44"/>
  </si>
  <si>
    <t>P9</t>
    <phoneticPr fontId="6"/>
  </si>
  <si>
    <t>P15</t>
    <phoneticPr fontId="6"/>
  </si>
  <si>
    <t>P31</t>
    <phoneticPr fontId="6"/>
  </si>
  <si>
    <t>P22</t>
    <phoneticPr fontId="6"/>
  </si>
  <si>
    <t>P32</t>
    <phoneticPr fontId="6"/>
  </si>
  <si>
    <t>P33</t>
    <phoneticPr fontId="6"/>
  </si>
  <si>
    <t>P37</t>
    <phoneticPr fontId="6"/>
  </si>
  <si>
    <t>P40</t>
    <phoneticPr fontId="6"/>
  </si>
  <si>
    <t>P43</t>
    <phoneticPr fontId="6"/>
  </si>
  <si>
    <t>P44</t>
    <phoneticPr fontId="6"/>
  </si>
  <si>
    <t>P45</t>
    <phoneticPr fontId="6"/>
  </si>
  <si>
    <t>P42</t>
    <phoneticPr fontId="6"/>
  </si>
  <si>
    <t>P46</t>
    <phoneticPr fontId="6"/>
  </si>
  <si>
    <t>P48</t>
    <phoneticPr fontId="6"/>
  </si>
  <si>
    <t>P49</t>
    <phoneticPr fontId="6"/>
  </si>
  <si>
    <t>P51</t>
    <phoneticPr fontId="6"/>
  </si>
  <si>
    <t>P53</t>
    <phoneticPr fontId="6"/>
  </si>
  <si>
    <t>P59</t>
    <phoneticPr fontId="6"/>
  </si>
  <si>
    <t>P54</t>
    <phoneticPr fontId="6"/>
  </si>
  <si>
    <t>P60</t>
    <phoneticPr fontId="6"/>
  </si>
  <si>
    <t>P55</t>
    <phoneticPr fontId="6"/>
  </si>
  <si>
    <t>P56</t>
    <phoneticPr fontId="6"/>
  </si>
  <si>
    <t>P62</t>
    <phoneticPr fontId="6"/>
  </si>
  <si>
    <t>P57</t>
    <phoneticPr fontId="6"/>
  </si>
  <si>
    <t>P63</t>
    <phoneticPr fontId="6"/>
  </si>
  <si>
    <t>P58</t>
    <phoneticPr fontId="6"/>
  </si>
  <si>
    <t>P64</t>
    <phoneticPr fontId="6"/>
  </si>
  <si>
    <t>P65</t>
    <phoneticPr fontId="6"/>
  </si>
  <si>
    <t>P66</t>
    <phoneticPr fontId="6"/>
  </si>
  <si>
    <t>P68</t>
    <phoneticPr fontId="6"/>
  </si>
  <si>
    <t>P69</t>
    <phoneticPr fontId="6"/>
  </si>
  <si>
    <t>P72</t>
    <phoneticPr fontId="6"/>
  </si>
  <si>
    <t>P70</t>
    <phoneticPr fontId="6"/>
  </si>
  <si>
    <t>P73</t>
    <phoneticPr fontId="6"/>
  </si>
  <si>
    <t>P67</t>
    <phoneticPr fontId="6"/>
  </si>
  <si>
    <t>P75</t>
    <phoneticPr fontId="6"/>
  </si>
  <si>
    <t>P76</t>
    <phoneticPr fontId="6"/>
  </si>
  <si>
    <t>P71</t>
    <phoneticPr fontId="6"/>
  </si>
  <si>
    <t>P77</t>
    <phoneticPr fontId="6"/>
  </si>
  <si>
    <t>P79</t>
    <phoneticPr fontId="6"/>
  </si>
  <si>
    <t>P74</t>
    <phoneticPr fontId="6"/>
  </si>
  <si>
    <t>P80</t>
    <phoneticPr fontId="6"/>
  </si>
  <si>
    <t>P81</t>
    <phoneticPr fontId="6"/>
  </si>
  <si>
    <r>
      <t>※「日用品費」、「その他の日常生活費」として徴収できない具体的な物品等
　・排せつ関連消耗品　例）トイレットペーパー　便座シート等
　・洗濯関連消耗品　例）洗濯洗剤　衣料用漂白剤　柔軟剤等
　・清掃関連消耗品　例）モップ　ブラシ　ポリ袋等
　・医療関連消耗品　例）ガーゼ　脱脂綿　使い捨て手袋等
　・その他　例）手指消毒用アルコール　健康診断費用等　
※入所者に費用負担を求め（用意させ）ることができない品目等
　・オムツ、オムツカバー、紙オムツ
　・防水シーツ、ガーゼ、介護用手袋など介護用の消耗品
　・オムツや私物の洗濯代
　・車イスやエアーマットなど「福祉用具貸与」の対象となる機材等やその電気代
　・褥瘡予防用のクッション、身体</t>
    </r>
    <r>
      <rPr>
        <sz val="15"/>
        <color rgb="FFFF0000"/>
        <rFont val="游ゴシック Medium"/>
        <family val="3"/>
        <charset val="128"/>
      </rPr>
      <t>的</t>
    </r>
    <r>
      <rPr>
        <sz val="15"/>
        <color theme="1"/>
        <rFont val="游ゴシック Medium"/>
        <family val="3"/>
        <charset val="128"/>
      </rPr>
      <t>拘束時のミトンなど介護業務に用いる物品</t>
    </r>
    <rPh sb="318" eb="319">
      <t>テキ</t>
    </rPh>
    <phoneticPr fontId="6"/>
  </si>
  <si>
    <r>
      <t>緊急やむを得ず身体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を実施している場合の内容</t>
    </r>
    <rPh sb="9" eb="10">
      <t>テキ</t>
    </rPh>
    <rPh sb="12" eb="13">
      <t>トウ</t>
    </rPh>
    <phoneticPr fontId="6"/>
  </si>
  <si>
    <r>
      <t>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の態様</t>
    </r>
    <rPh sb="2" eb="3">
      <t>テキ</t>
    </rPh>
    <rPh sb="5" eb="6">
      <t>トウ</t>
    </rPh>
    <phoneticPr fontId="6"/>
  </si>
  <si>
    <r>
      <t>　管理者及び各職種の従業者で構成する「身体的拘束等の適正化のための対策を検討する委員会」（以下「身体的拘束</t>
    </r>
    <r>
      <rPr>
        <sz val="16"/>
        <color rgb="FFFF0000"/>
        <rFont val="游ゴシック Medium"/>
        <family val="3"/>
        <charset val="128"/>
      </rPr>
      <t>等</t>
    </r>
    <r>
      <rPr>
        <sz val="16"/>
        <color theme="1"/>
        <rFont val="游ゴシック Medium"/>
        <family val="3"/>
        <charset val="128"/>
      </rPr>
      <t>適正化検討委員会」）を設置し、施設全体で身体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廃止に取り組んでいますか。</t>
    </r>
    <rPh sb="53" eb="54">
      <t>トウ</t>
    </rPh>
    <rPh sb="76" eb="77">
      <t>テキ</t>
    </rPh>
    <rPh sb="79" eb="80">
      <t>トウ</t>
    </rPh>
    <phoneticPr fontId="6"/>
  </si>
  <si>
    <r>
      <t>　管理者(施設長)は、身体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廃止に係る、外部の研修等に参加していますか。</t>
    </r>
    <rPh sb="13" eb="14">
      <t>テキ</t>
    </rPh>
    <rPh sb="16" eb="17">
      <t>トウ</t>
    </rPh>
    <phoneticPr fontId="6"/>
  </si>
  <si>
    <r>
      <t>　緊急やむを得ず身体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を行う場合には、その態様及び時間、利用者の心身の状況並びに緊急やむを得なかった理由を記録していますか。</t>
    </r>
    <rPh sb="10" eb="11">
      <t>テキ</t>
    </rPh>
    <rPh sb="13" eb="14">
      <t>トウ</t>
    </rPh>
    <phoneticPr fontId="6"/>
  </si>
  <si>
    <r>
      <t>　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に関する上記の記録は、計画担当介護支援専門員の業務とされています。</t>
    </r>
    <r>
      <rPr>
        <sz val="16"/>
        <rFont val="游ゴシック Medium"/>
        <family val="3"/>
        <charset val="128"/>
      </rPr>
      <t>(P</t>
    </r>
    <r>
      <rPr>
        <sz val="16"/>
        <color rgb="FFFF0000"/>
        <rFont val="游ゴシック Medium"/>
        <family val="3"/>
        <charset val="128"/>
      </rPr>
      <t>67</t>
    </r>
    <r>
      <rPr>
        <sz val="16"/>
        <rFont val="游ゴシック Medium"/>
        <family val="3"/>
        <charset val="128"/>
      </rPr>
      <t>参照)</t>
    </r>
    <rPh sb="3" eb="4">
      <t>テキ</t>
    </rPh>
    <rPh sb="6" eb="7">
      <t>トウ</t>
    </rPh>
    <phoneticPr fontId="6"/>
  </si>
  <si>
    <r>
      <t>　説明書(基準に定められた身体</t>
    </r>
    <r>
      <rPr>
        <sz val="14"/>
        <color rgb="FFFF0000"/>
        <rFont val="游ゴシック Medium"/>
        <family val="3"/>
        <charset val="128"/>
      </rPr>
      <t>的</t>
    </r>
    <r>
      <rPr>
        <sz val="14"/>
        <color theme="1"/>
        <rFont val="游ゴシック Medium"/>
        <family val="3"/>
        <charset val="128"/>
      </rPr>
      <t>拘束</t>
    </r>
    <r>
      <rPr>
        <sz val="14"/>
        <color rgb="FFFF0000"/>
        <rFont val="游ゴシック Medium"/>
        <family val="3"/>
        <charset val="128"/>
      </rPr>
      <t>等</t>
    </r>
    <r>
      <rPr>
        <sz val="14"/>
        <color theme="1"/>
        <rFont val="游ゴシック Medium"/>
        <family val="3"/>
        <charset val="128"/>
      </rPr>
      <t>の記録)の作成日が拘束開始日より遅くなっていないか。</t>
    </r>
    <rPh sb="15" eb="16">
      <t>テキ</t>
    </rPh>
    <rPh sb="18" eb="19">
      <t>トウ</t>
    </rPh>
    <phoneticPr fontId="6"/>
  </si>
  <si>
    <r>
      <t>　　身体</t>
    </r>
    <r>
      <rPr>
        <sz val="14"/>
        <color rgb="FFFF0000"/>
        <rFont val="游ゴシック Medium"/>
        <family val="3"/>
        <charset val="128"/>
      </rPr>
      <t>的</t>
    </r>
    <r>
      <rPr>
        <sz val="14"/>
        <color theme="1"/>
        <rFont val="游ゴシック Medium"/>
        <family val="3"/>
        <charset val="128"/>
      </rPr>
      <t>拘束</t>
    </r>
    <r>
      <rPr>
        <sz val="14"/>
        <color rgb="FFFF0000"/>
        <rFont val="游ゴシック Medium"/>
        <family val="3"/>
        <charset val="128"/>
      </rPr>
      <t>等</t>
    </r>
    <r>
      <rPr>
        <sz val="14"/>
        <color theme="1"/>
        <rFont val="游ゴシック Medium"/>
        <family val="3"/>
        <charset val="128"/>
      </rPr>
      <t>は、入居者の生命等が危険にさらされる可能性が著しく高い場合など、やむなく緊
　急かつ一時的に行われるものです。</t>
    </r>
    <rPh sb="4" eb="5">
      <t>テキ</t>
    </rPh>
    <rPh sb="7" eb="8">
      <t>トウ</t>
    </rPh>
    <phoneticPr fontId="6"/>
  </si>
  <si>
    <r>
      <t>　　埼玉県では身体</t>
    </r>
    <r>
      <rPr>
        <sz val="14"/>
        <color rgb="FFFF0000"/>
        <rFont val="游ゴシック Medium"/>
        <family val="3"/>
        <charset val="128"/>
      </rPr>
      <t>的</t>
    </r>
    <r>
      <rPr>
        <sz val="14"/>
        <color theme="1"/>
        <rFont val="游ゴシック Medium"/>
        <family val="3"/>
        <charset val="128"/>
      </rPr>
      <t>拘束</t>
    </r>
    <r>
      <rPr>
        <sz val="14"/>
        <color rgb="FFFF0000"/>
        <rFont val="游ゴシック Medium"/>
        <family val="3"/>
        <charset val="128"/>
      </rPr>
      <t>等</t>
    </r>
    <r>
      <rPr>
        <sz val="14"/>
        <color theme="1"/>
        <rFont val="游ゴシック Medium"/>
        <family val="3"/>
        <charset val="128"/>
      </rPr>
      <t>は、本人の人権の制限という面があるため、説明書の説明・同意につい
　ては、原則として事前又は開始時までに家族等の了解を得るよう指導しています。</t>
    </r>
    <phoneticPr fontId="6"/>
  </si>
  <si>
    <r>
      <t>　緊急やむを得ず身体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を行った場合には、「身体拘束ゼロへの手引き」に例示されている「緊急やむを得ない身体拘束に関する経過観察・再検討記録」などを参考にして、利用者の日々の心身の状態等の観察、拘束の必要性や方法に係わる再検討を行うごとに逐次その記録を加えるとともに、従業者間、家族等関係者の間で直近の情報を共有していますか。</t>
    </r>
    <rPh sb="10" eb="11">
      <t>テキ</t>
    </rPh>
    <rPh sb="13" eb="14">
      <t>トウ</t>
    </rPh>
    <phoneticPr fontId="6"/>
  </si>
  <si>
    <r>
      <t>　身体的拘束等の適正化のための指針（又は「身体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 xml:space="preserve">廃止に向けた改善計画」など）については、以下の内容を盛り込んでいますか。 </t>
    </r>
    <rPh sb="23" eb="24">
      <t>テキ</t>
    </rPh>
    <rPh sb="26" eb="27">
      <t>トウ</t>
    </rPh>
    <phoneticPr fontId="6"/>
  </si>
  <si>
    <r>
      <t>　平成２４年４月１日から「社会福祉士及び介護福祉士法（以下「士士法」）」に基づき、認定特定行為業務従事者の認定を受けた介護職員等（介護福祉士に限らずすべての介護職員が対象）が、登録特定行為事業者として登録した施設等で、たんの吸引等を実施することができるようになりました</t>
    </r>
    <r>
      <rPr>
        <sz val="16"/>
        <color rgb="FFFF0000"/>
        <rFont val="游ゴシック Medium"/>
        <family val="3"/>
        <charset val="128"/>
      </rPr>
      <t>が、</t>
    </r>
    <r>
      <rPr>
        <sz val="16"/>
        <color theme="1"/>
        <rFont val="游ゴシック Medium"/>
        <family val="3"/>
        <charset val="128"/>
      </rPr>
      <t>該当しますか。</t>
    </r>
    <phoneticPr fontId="6"/>
  </si>
  <si>
    <t>　検索方法：厚生労働省のホームページの検索で、「喀痰吸引等 パンフレット」及び「喀痰吸引等制度について」と入力し、該当するＰＤＦファイルを選択してください。</t>
    <phoneticPr fontId="6"/>
  </si>
  <si>
    <r>
      <t xml:space="preserve"> 　平成30年4月から、</t>
    </r>
    <r>
      <rPr>
        <u/>
        <sz val="16"/>
        <rFont val="游ゴシック Medium"/>
        <family val="3"/>
        <charset val="128"/>
      </rPr>
      <t>身体</t>
    </r>
    <r>
      <rPr>
        <u/>
        <sz val="16"/>
        <color rgb="FFFF0000"/>
        <rFont val="游ゴシック Medium"/>
        <family val="3"/>
        <charset val="128"/>
      </rPr>
      <t>的</t>
    </r>
    <r>
      <rPr>
        <u/>
        <sz val="16"/>
        <rFont val="游ゴシック Medium"/>
        <family val="3"/>
        <charset val="128"/>
      </rPr>
      <t>拘束</t>
    </r>
    <r>
      <rPr>
        <u/>
        <sz val="16"/>
        <color rgb="FFFF0000"/>
        <rFont val="游ゴシック Medium"/>
        <family val="3"/>
        <charset val="128"/>
      </rPr>
      <t>等</t>
    </r>
    <r>
      <rPr>
        <u/>
        <sz val="16"/>
        <rFont val="游ゴシック Medium"/>
        <family val="3"/>
        <charset val="128"/>
      </rPr>
      <t>実施者の有無に関わらず</t>
    </r>
    <r>
      <rPr>
        <sz val="16"/>
        <rFont val="游ゴシック Medium"/>
        <family val="3"/>
        <charset val="128"/>
      </rPr>
      <t>、委員会の開催
　（下記①②）、指針の整備（③）及び研修の実施（④）が義務付けられました。
　</t>
    </r>
    <r>
      <rPr>
        <u/>
        <sz val="16"/>
        <rFont val="游ゴシック Medium"/>
        <family val="3"/>
        <charset val="128"/>
      </rPr>
      <t>（※実施しない場合は介護報酬が減算されます。）</t>
    </r>
    <rPh sb="14" eb="15">
      <t>テキ</t>
    </rPh>
    <rPh sb="17" eb="18">
      <t>トウ</t>
    </rPh>
    <phoneticPr fontId="6"/>
  </si>
  <si>
    <t>◎施設の運営理念（処遇の基本方針等）を記載（入力）してください。</t>
    <rPh sb="22" eb="24">
      <t>ニュウリョク</t>
    </rPh>
    <phoneticPr fontId="6"/>
  </si>
  <si>
    <t>　施設の常勤の従業者が勤務すべき就業規則上の勤務時間を記入（入力）して下さい。</t>
    <rPh sb="27" eb="29">
      <t>キニュウ</t>
    </rPh>
    <rPh sb="30" eb="32">
      <t>ニュウリョク</t>
    </rPh>
    <phoneticPr fontId="6"/>
  </si>
  <si>
    <t>施設</t>
    <rPh sb="0" eb="2">
      <t>シセツ</t>
    </rPh>
    <phoneticPr fontId="6"/>
  </si>
  <si>
    <t>施設の夜勤職員状況（当直、宿直を除く）</t>
    <phoneticPr fontId="6"/>
  </si>
  <si>
    <t>※　施設における各ユニットの定員：</t>
    <phoneticPr fontId="6"/>
  </si>
  <si>
    <t>　ユニット型施設では、居宅に近い居住環境の下で、居宅における生活に近い日常の生活の中でケアを行うため、入居者は長年使い慣れた箪笥などの家具を持ち込むことを想定されていますが、そのような配慮を行っていますか。</t>
    <phoneticPr fontId="6"/>
  </si>
  <si>
    <t>★　施設での具体的な配慮を記載してください。</t>
    <phoneticPr fontId="6"/>
  </si>
  <si>
    <t>　施設の直近の待機者人数は何人いますか。（</t>
    <phoneticPr fontId="6"/>
  </si>
  <si>
    <t>　施設の待機者リスト（入所申込者名簿）の更新頻度について。</t>
    <phoneticPr fontId="6"/>
  </si>
  <si>
    <t>（施設の指針の内容を確認し、各項目が規定されている場合には□内について〇を選択してください。）</t>
    <rPh sb="1" eb="3">
      <t>シセツ</t>
    </rPh>
    <rPh sb="4" eb="6">
      <t>シシン</t>
    </rPh>
    <rPh sb="7" eb="9">
      <t>ナイヨウ</t>
    </rPh>
    <rPh sb="10" eb="12">
      <t>カクニン</t>
    </rPh>
    <rPh sb="14" eb="17">
      <t>カクコウモク</t>
    </rPh>
    <rPh sb="18" eb="20">
      <t>キテイ</t>
    </rPh>
    <rPh sb="25" eb="27">
      <t>バアイ</t>
    </rPh>
    <rPh sb="30" eb="31">
      <t>ナイ</t>
    </rPh>
    <rPh sb="37" eb="39">
      <t>センタク</t>
    </rPh>
    <phoneticPr fontId="6"/>
  </si>
  <si>
    <t>　施設では、重度の認知症で本人の意思が確認できない場合など、どのような方法で入浴回数を決めていますか。</t>
    <phoneticPr fontId="6"/>
  </si>
  <si>
    <t>　施設では、個室での家族や友人の宿泊を認めていますか。</t>
    <phoneticPr fontId="6"/>
  </si>
  <si>
    <t>（施設の運営規程の内容を確認し、各項目が規定されている場合には□内について〇を選択してください。）</t>
    <rPh sb="1" eb="3">
      <t>シセツ</t>
    </rPh>
    <rPh sb="4" eb="8">
      <t>ウンエイキテイ</t>
    </rPh>
    <rPh sb="9" eb="11">
      <t>ナイヨウ</t>
    </rPh>
    <rPh sb="12" eb="14">
      <t>カクニン</t>
    </rPh>
    <rPh sb="16" eb="19">
      <t>カクコウモク</t>
    </rPh>
    <rPh sb="20" eb="22">
      <t>キテイ</t>
    </rPh>
    <rPh sb="27" eb="29">
      <t>バアイ</t>
    </rPh>
    <rPh sb="32" eb="33">
      <t>ナイ</t>
    </rPh>
    <rPh sb="39" eb="41">
      <t>センタク</t>
    </rPh>
    <phoneticPr fontId="6"/>
  </si>
  <si>
    <t>（施設の指針の内容を確認し、規定されている場合には□内について〇を選択してください。）</t>
    <rPh sb="1" eb="3">
      <t>シセツ</t>
    </rPh>
    <rPh sb="4" eb="6">
      <t>シシン</t>
    </rPh>
    <rPh sb="7" eb="9">
      <t>ナイヨウ</t>
    </rPh>
    <rPh sb="10" eb="12">
      <t>カクニン</t>
    </rPh>
    <rPh sb="14" eb="16">
      <t>キテイ</t>
    </rPh>
    <rPh sb="21" eb="23">
      <t>バアイ</t>
    </rPh>
    <rPh sb="26" eb="27">
      <t>ナイ</t>
    </rPh>
    <rPh sb="33" eb="35">
      <t>センタク</t>
    </rPh>
    <phoneticPr fontId="6"/>
  </si>
  <si>
    <r>
      <t>身体</t>
    </r>
    <r>
      <rPr>
        <sz val="16"/>
        <color rgb="FFFF0000"/>
        <rFont val="游ゴシック Medium"/>
        <family val="3"/>
        <charset val="128"/>
      </rPr>
      <t>的</t>
    </r>
    <r>
      <rPr>
        <sz val="16"/>
        <color theme="1"/>
        <rFont val="游ゴシック Medium"/>
        <family val="3"/>
        <charset val="128"/>
      </rPr>
      <t>拘束</t>
    </r>
    <r>
      <rPr>
        <sz val="16"/>
        <color rgb="FFFF0000"/>
        <rFont val="游ゴシック Medium"/>
        <family val="3"/>
        <charset val="128"/>
      </rPr>
      <t>等</t>
    </r>
    <r>
      <rPr>
        <sz val="16"/>
        <color theme="1"/>
        <rFont val="游ゴシック Medium"/>
        <family val="3"/>
        <charset val="128"/>
      </rPr>
      <t>禁止の対象となる具体的行為
　ア　</t>
    </r>
    <r>
      <rPr>
        <sz val="16"/>
        <color rgb="FFFF0000"/>
        <rFont val="游ゴシック Medium"/>
        <family val="3"/>
        <charset val="128"/>
      </rPr>
      <t>一人歩き</t>
    </r>
    <r>
      <rPr>
        <sz val="16"/>
        <color theme="1"/>
        <rFont val="游ゴシック Medium"/>
        <family val="3"/>
        <charset val="128"/>
      </rPr>
      <t>しないように、車いすやいす、ベッドに体幹や四肢をひも等で縛る。
　イ　転落しないように、ベッドに体幹や四肢をひも等で縛る。
　ウ　自分で降りられないようにベッドを柵(サイドレール)で囲む
　　　（4点柵又はベッドを壁際に寄せた反対側2点柵設置）。
　エ　点滴・経管栄養等のチューブを抜かないように、四肢をひも等で縛る。
　オ　点滴・経管栄養等のチューブを抜かないように、または皮膚をかきむしらな
　　　いように、手指の機能を制限するミトン型の手袋等をつける。
　カ　車いすやいすからずり落ちたり、立ち上がったりしないように、Ｙ字型拘束
　　　帯や腰ベルト、車いすテーブルをつける。
　キ　立ち上がる能力のある人の立ち上がりを妨げるようないすを使用する。
　ク　脱衣やおむつはずしを制限するために、介護衣(つなぎ服)を着せる。
　ケ　他人への迷惑行為を防ぐために、ベッドなどに体幹や四肢をひも等で縛る。
　コ　行動を落ち着かせるために、向精神薬を過剰に服用させる。
　サ　自分の意思で開けることのできない居室等に隔離する。</t>
    </r>
    <rPh sb="2" eb="3">
      <t>テキ</t>
    </rPh>
    <rPh sb="5" eb="6">
      <t>トウ</t>
    </rPh>
    <rPh sb="23" eb="25">
      <t>ヒトリ</t>
    </rPh>
    <rPh sb="25" eb="26">
      <t>アル</t>
    </rPh>
    <phoneticPr fontId="6"/>
  </si>
  <si>
    <t>　業務の効率化、介護サービスの質の向上その他の生産性の向上に資する取組の促進を図るため、利用者の安全並びに介護サービスの質の確保及び職員の負担軽減に資する方策を検討するための委員会（テレビ電話装置等を活用して行うことができるものとする。）を定期的に開催していますか。</t>
    <rPh sb="50" eb="51">
      <t>ナラ</t>
    </rPh>
    <rPh sb="124" eb="126">
      <t>カイサイ</t>
    </rPh>
    <phoneticPr fontId="6"/>
  </si>
  <si>
    <t>② 技能実習を行わせる事業所において実習を開始した日から６月を経過していない者であって、事業者が、当該者の日本語の能力及び指導の実施状況並びに事業所の管理者、実習責任者等の意見等を勘案し、配置基準において職員等とみなすこととした者</t>
    <phoneticPr fontId="6"/>
  </si>
  <si>
    <t>ア</t>
    <phoneticPr fontId="6"/>
  </si>
  <si>
    <t>イ</t>
    <phoneticPr fontId="6"/>
  </si>
  <si>
    <t>　技能実習を行わせる事業所において実習を開始した日から６月を経過していない者であって、事業者が、当該者の日本語の能力及び指導の実施状況並びに事業所の管理者、実習責任者等の意見等を勘案し、配置基準において職員等とみなすこととした者</t>
    <phoneticPr fontId="6"/>
  </si>
  <si>
    <t xml:space="preserve">　ただし、②に該当する者を配置基準において職員等とみなす場合は、次のア及びイを満たすこと。 </t>
    <phoneticPr fontId="6"/>
  </si>
  <si>
    <t>　一定の経験のある職員とチームでケアを行う体制とすること</t>
    <phoneticPr fontId="6"/>
  </si>
  <si>
    <t>　安全対策担当者の配置、安全対策に関する指針の整備や研修の実施など、組織的に安全対策を実施する体制を整備していること  　　２（略）</t>
    <phoneticPr fontId="6"/>
  </si>
  <si>
    <t>　日本語能力試験のＮ２又はＮ１（平成22年３月31日までに実施された審査にあっ ては、２級又は１級）に合格している者</t>
    <phoneticPr fontId="6"/>
  </si>
  <si>
    <r>
      <t xml:space="preserve">   </t>
    </r>
    <r>
      <rPr>
        <b/>
        <sz val="20"/>
        <rFont val="游ゴシック"/>
        <family val="3"/>
        <charset val="128"/>
        <scheme val="minor"/>
      </rPr>
      <t>(令和</t>
    </r>
    <r>
      <rPr>
        <b/>
        <sz val="20"/>
        <color rgb="FFFF0000"/>
        <rFont val="游ゴシック"/>
        <family val="3"/>
        <charset val="128"/>
        <scheme val="minor"/>
      </rPr>
      <t>６</t>
    </r>
    <r>
      <rPr>
        <b/>
        <sz val="20"/>
        <rFont val="游ゴシック"/>
        <family val="3"/>
        <charset val="128"/>
        <scheme val="minor"/>
      </rPr>
      <t>年</t>
    </r>
    <r>
      <rPr>
        <b/>
        <sz val="20"/>
        <color rgb="FFFF0000"/>
        <rFont val="游ゴシック"/>
        <family val="3"/>
        <charset val="128"/>
        <scheme val="minor"/>
      </rPr>
      <t>６</t>
    </r>
    <r>
      <rPr>
        <b/>
        <sz val="20"/>
        <rFont val="游ゴシック"/>
        <family val="3"/>
        <charset val="128"/>
        <scheme val="minor"/>
      </rPr>
      <t>月版 Ver.</t>
    </r>
    <r>
      <rPr>
        <b/>
        <sz val="20"/>
        <color rgb="FFFF0000"/>
        <rFont val="游ゴシック"/>
        <family val="3"/>
        <charset val="128"/>
        <scheme val="minor"/>
      </rPr>
      <t>1.2</t>
    </r>
    <r>
      <rPr>
        <b/>
        <sz val="20"/>
        <rFont val="游ゴシック"/>
        <family val="3"/>
        <charset val="128"/>
        <scheme val="minor"/>
      </rPr>
      <t>）</t>
    </r>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</si>
</sst>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0_);[Red]\(0.0\)"/>
    <numFmt numFmtId="178" formatCode="0.0_ "/>
    <numFmt numFmtId="179" formatCode="0.0"/>
    <numFmt numFmtId="180" formatCode="#,##0_ "/>
    <numFmt numFmtId="181" formatCode="#,##0.0_);[Red]\(#,##0.0\)"/>
    <numFmt numFmtId="182" formatCode="0.0_ ;[Red]\-0.0\ "/>
    <numFmt numFmtId="183" formatCode="0.00_);[Red]\(0.00\)"/>
    <numFmt numFmtId="184" formatCode="0.00_ "/>
    <numFmt numFmtId="185" formatCode="[$-411]ggge&quot;年&quot;m&quot;月&quot;d&quot;日&quot;;@"/>
    <numFmt numFmtId="186" formatCode="0_);[Red]\(0\)"/>
    <numFmt numFmtId="187" formatCode="&quot;P&quot;0"/>
  </numFmts>
  <fonts count="104">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6"/>
      <color theme="1"/>
      <name val="游ゴシック"/>
      <family val="2"/>
      <charset val="128"/>
      <scheme val="minor"/>
    </font>
    <font>
      <b/>
      <sz val="22"/>
      <color theme="1"/>
      <name val="游ゴシック"/>
      <family val="3"/>
      <charset val="128"/>
      <scheme val="minor"/>
    </font>
    <font>
      <b/>
      <sz val="20"/>
      <color theme="1"/>
      <name val="游ゴシック"/>
      <family val="3"/>
      <charset val="128"/>
      <scheme val="minor"/>
    </font>
    <font>
      <b/>
      <sz val="18"/>
      <color theme="1"/>
      <name val="游ゴシック"/>
      <family val="3"/>
      <charset val="128"/>
      <scheme val="minor"/>
    </font>
    <font>
      <b/>
      <u/>
      <sz val="22"/>
      <color theme="1"/>
      <name val="游ゴシック"/>
      <family val="3"/>
      <charset val="128"/>
      <scheme val="minor"/>
    </font>
    <font>
      <sz val="16"/>
      <color theme="1"/>
      <name val="游ゴシック"/>
      <family val="3"/>
      <charset val="128"/>
      <scheme val="minor"/>
    </font>
    <font>
      <u/>
      <sz val="11"/>
      <color theme="10"/>
      <name val="游ゴシック"/>
      <family val="2"/>
      <charset val="128"/>
      <scheme val="minor"/>
    </font>
    <font>
      <sz val="11"/>
      <color theme="1"/>
      <name val="游ゴシック Medium"/>
      <family val="3"/>
      <charset val="128"/>
    </font>
    <font>
      <sz val="16"/>
      <color theme="1"/>
      <name val="游ゴシック Medium"/>
      <family val="3"/>
      <charset val="128"/>
    </font>
    <font>
      <sz val="9"/>
      <color theme="1"/>
      <name val="游ゴシック Medium"/>
      <family val="3"/>
      <charset val="128"/>
    </font>
    <font>
      <sz val="14"/>
      <color theme="1"/>
      <name val="游ゴシック Medium"/>
      <family val="3"/>
      <charset val="128"/>
    </font>
    <font>
      <sz val="8"/>
      <color theme="1"/>
      <name val="游ゴシック Medium"/>
      <family val="3"/>
      <charset val="128"/>
    </font>
    <font>
      <sz val="13"/>
      <color theme="1"/>
      <name val="游ゴシック Medium"/>
      <family val="3"/>
      <charset val="128"/>
    </font>
    <font>
      <sz val="10"/>
      <color theme="1"/>
      <name val="游ゴシック Medium"/>
      <family val="3"/>
      <charset val="128"/>
    </font>
    <font>
      <sz val="16"/>
      <color rgb="FFFF0000"/>
      <name val="游ゴシック Medium"/>
      <family val="3"/>
      <charset val="128"/>
    </font>
    <font>
      <sz val="16"/>
      <name val="游ゴシック Medium"/>
      <family val="3"/>
      <charset val="128"/>
    </font>
    <font>
      <u/>
      <sz val="16"/>
      <color theme="1"/>
      <name val="游ゴシック Medium"/>
      <family val="3"/>
      <charset val="128"/>
    </font>
    <font>
      <sz val="6"/>
      <color theme="1"/>
      <name val="游ゴシック Medium"/>
      <family val="3"/>
      <charset val="128"/>
    </font>
    <font>
      <b/>
      <sz val="16"/>
      <color theme="1"/>
      <name val="游ゴシック Medium"/>
      <family val="3"/>
      <charset val="128"/>
    </font>
    <font>
      <b/>
      <sz val="16"/>
      <color rgb="FFFF0000"/>
      <name val="游ゴシック Medium"/>
      <family val="3"/>
      <charset val="128"/>
    </font>
    <font>
      <sz val="12"/>
      <color theme="1"/>
      <name val="游ゴシック Medium"/>
      <family val="3"/>
      <charset val="128"/>
    </font>
    <font>
      <u/>
      <sz val="13"/>
      <color theme="10"/>
      <name val="游ゴシック Medium"/>
      <family val="3"/>
      <charset val="128"/>
    </font>
    <font>
      <sz val="15"/>
      <color theme="1"/>
      <name val="游ゴシック Medium"/>
      <family val="3"/>
      <charset val="128"/>
    </font>
    <font>
      <sz val="14"/>
      <color rgb="FFFF0000"/>
      <name val="游ゴシック Medium"/>
      <family val="3"/>
      <charset val="128"/>
    </font>
    <font>
      <u/>
      <sz val="14"/>
      <color rgb="FFFF0000"/>
      <name val="游ゴシック Medium"/>
      <family val="3"/>
      <charset val="128"/>
    </font>
    <font>
      <u/>
      <sz val="16"/>
      <name val="游ゴシック Medium"/>
      <family val="3"/>
      <charset val="128"/>
    </font>
    <font>
      <b/>
      <sz val="14"/>
      <color theme="1"/>
      <name val="游ゴシック Medium"/>
      <family val="3"/>
      <charset val="128"/>
    </font>
    <font>
      <u/>
      <sz val="14"/>
      <color theme="1"/>
      <name val="游ゴシック Medium"/>
      <family val="3"/>
      <charset val="128"/>
    </font>
    <font>
      <b/>
      <sz val="16"/>
      <name val="游ゴシック Medium"/>
      <family val="3"/>
      <charset val="128"/>
    </font>
    <font>
      <b/>
      <sz val="9"/>
      <color rgb="FF191919"/>
      <name val="游ゴシック Medium"/>
      <family val="3"/>
      <charset val="128"/>
    </font>
    <font>
      <u/>
      <sz val="12"/>
      <color theme="1"/>
      <name val="游ゴシック Medium"/>
      <family val="3"/>
      <charset val="128"/>
    </font>
    <font>
      <u/>
      <sz val="15"/>
      <color theme="10"/>
      <name val="游ゴシック Medium"/>
      <family val="3"/>
      <charset val="128"/>
    </font>
    <font>
      <sz val="9"/>
      <color rgb="FF191919"/>
      <name val="游ゴシック Medium"/>
      <family val="3"/>
      <charset val="128"/>
    </font>
    <font>
      <sz val="15"/>
      <color rgb="FFFF0000"/>
      <name val="游ゴシック Medium"/>
      <family val="3"/>
      <charset val="128"/>
    </font>
    <font>
      <u/>
      <sz val="16"/>
      <color rgb="FFFF0000"/>
      <name val="游ゴシック Medium"/>
      <family val="3"/>
      <charset val="128"/>
    </font>
    <font>
      <sz val="12"/>
      <color theme="1"/>
      <name val="HG丸ｺﾞｼｯｸM-PRO"/>
      <family val="3"/>
      <charset val="128"/>
    </font>
    <font>
      <sz val="6"/>
      <name val="ＭＳ Ｐゴシック"/>
      <family val="2"/>
      <charset val="128"/>
    </font>
    <font>
      <sz val="14"/>
      <color theme="1"/>
      <name val="HG丸ｺﾞｼｯｸM-PRO"/>
      <family val="3"/>
      <charset val="128"/>
    </font>
    <font>
      <u/>
      <sz val="14"/>
      <color theme="1"/>
      <name val="HG丸ｺﾞｼｯｸM-PRO"/>
      <family val="3"/>
      <charset val="128"/>
    </font>
    <font>
      <sz val="12"/>
      <name val="游ゴシック Medium"/>
      <family val="3"/>
      <charset val="128"/>
    </font>
    <font>
      <sz val="14"/>
      <name val="游ゴシック Medium"/>
      <family val="3"/>
      <charset val="128"/>
    </font>
    <font>
      <sz val="11"/>
      <name val="游ゴシック Medium"/>
      <family val="3"/>
      <charset val="128"/>
    </font>
    <font>
      <u/>
      <sz val="14"/>
      <color rgb="FFFF0000"/>
      <name val="HG丸ｺﾞｼｯｸM-PRO"/>
      <family val="3"/>
      <charset val="128"/>
    </font>
    <font>
      <sz val="12"/>
      <color theme="1"/>
      <name val="游ゴシック"/>
      <family val="2"/>
      <charset val="128"/>
      <scheme val="minor"/>
    </font>
    <font>
      <sz val="16"/>
      <color theme="1"/>
      <name val="Segoe UI Symbol"/>
      <family val="2"/>
    </font>
    <font>
      <sz val="14"/>
      <color rgb="FF00B0F0"/>
      <name val="游ゴシック Medium"/>
      <family val="3"/>
      <charset val="128"/>
    </font>
    <font>
      <sz val="14"/>
      <color rgb="FF333333"/>
      <name val="游ゴシック Medium"/>
      <family val="3"/>
      <charset val="128"/>
    </font>
    <font>
      <sz val="20"/>
      <color theme="1"/>
      <name val="游ゴシック Medium"/>
      <family val="3"/>
      <charset val="128"/>
    </font>
    <font>
      <sz val="24"/>
      <color theme="1"/>
      <name val="游ゴシック Medium"/>
      <family val="3"/>
      <charset val="128"/>
    </font>
    <font>
      <sz val="24"/>
      <color rgb="FFFF0000"/>
      <name val="游ゴシック Medium"/>
      <family val="3"/>
      <charset val="128"/>
    </font>
    <font>
      <sz val="18"/>
      <color theme="1"/>
      <name val="游ゴシック Medium"/>
      <family val="3"/>
      <charset val="128"/>
    </font>
    <font>
      <sz val="22"/>
      <color theme="1"/>
      <name val="游ゴシック Medium"/>
      <family val="3"/>
      <charset val="128"/>
    </font>
    <font>
      <sz val="14"/>
      <color rgb="FFFF0000"/>
      <name val="Segoe UI Symbol"/>
      <family val="3"/>
    </font>
    <font>
      <b/>
      <u/>
      <sz val="16"/>
      <color theme="1"/>
      <name val="游ゴシック Medium"/>
      <family val="3"/>
      <charset val="128"/>
    </font>
    <font>
      <sz val="11"/>
      <name val="游ゴシック"/>
      <family val="2"/>
      <charset val="128"/>
      <scheme val="minor"/>
    </font>
    <font>
      <sz val="11"/>
      <name val="游ゴシック"/>
      <family val="3"/>
      <charset val="128"/>
      <scheme val="minor"/>
    </font>
    <font>
      <sz val="8"/>
      <color rgb="FFFF0000"/>
      <name val="游ゴシック Medium"/>
      <family val="3"/>
      <charset val="128"/>
    </font>
    <font>
      <sz val="8"/>
      <name val="游ゴシック Medium"/>
      <family val="3"/>
      <charset val="128"/>
    </font>
    <font>
      <sz val="8"/>
      <color theme="0" tint="-0.34998626667073579"/>
      <name val="游ゴシック Medium"/>
      <family val="3"/>
      <charset val="128"/>
    </font>
    <font>
      <u/>
      <sz val="8"/>
      <name val="游ゴシック Medium"/>
      <family val="3"/>
      <charset val="128"/>
    </font>
    <font>
      <sz val="11"/>
      <color rgb="FFFF0000"/>
      <name val="ＭＳ Ｐゴシック"/>
      <family val="2"/>
      <charset val="128"/>
    </font>
    <font>
      <b/>
      <u/>
      <sz val="16"/>
      <color rgb="FFFF0000"/>
      <name val="游ゴシック"/>
      <family val="3"/>
      <charset val="128"/>
      <scheme val="minor"/>
    </font>
    <font>
      <sz val="9"/>
      <color theme="1"/>
      <name val="游ゴシック"/>
      <family val="2"/>
      <charset val="128"/>
      <scheme val="minor"/>
    </font>
    <font>
      <sz val="9"/>
      <color theme="5" tint="0.79998168889431442"/>
      <name val="游ゴシック"/>
      <family val="2"/>
      <charset val="128"/>
      <scheme val="minor"/>
    </font>
    <font>
      <sz val="6"/>
      <name val="ＭＳ Ｐゴシック"/>
      <family val="3"/>
      <charset val="128"/>
    </font>
    <font>
      <strike/>
      <sz val="16"/>
      <color rgb="FFFF0000"/>
      <name val="游ゴシック Medium"/>
      <family val="3"/>
      <charset val="128"/>
    </font>
    <font>
      <b/>
      <sz val="14"/>
      <name val="游ゴシック Medium"/>
      <family val="3"/>
      <charset val="128"/>
    </font>
    <font>
      <strike/>
      <sz val="14"/>
      <color rgb="FFFF0000"/>
      <name val="游ゴシック Medium"/>
      <family val="3"/>
      <charset val="128"/>
    </font>
    <font>
      <u/>
      <sz val="14"/>
      <name val="游ゴシック Medium"/>
      <family val="3"/>
      <charset val="128"/>
    </font>
    <font>
      <sz val="15"/>
      <name val="游ゴシック Medium"/>
      <family val="3"/>
      <charset val="128"/>
    </font>
    <font>
      <b/>
      <sz val="12"/>
      <name val="游ゴシック Medium"/>
      <family val="3"/>
      <charset val="128"/>
    </font>
    <font>
      <sz val="9"/>
      <color rgb="FFFF0000"/>
      <name val="游ゴシック Medium"/>
      <family val="3"/>
      <charset val="128"/>
    </font>
    <font>
      <b/>
      <u/>
      <sz val="14"/>
      <color rgb="FFFF0000"/>
      <name val="游ゴシック Medium"/>
      <family val="3"/>
      <charset val="128"/>
    </font>
    <font>
      <sz val="9"/>
      <name val="游ゴシック Medium"/>
      <family val="3"/>
      <charset val="128"/>
    </font>
    <font>
      <strike/>
      <sz val="11"/>
      <color rgb="FFFF0000"/>
      <name val="游ゴシック"/>
      <family val="2"/>
      <charset val="128"/>
      <scheme val="minor"/>
    </font>
    <font>
      <u/>
      <sz val="14"/>
      <name val="游ゴシック"/>
      <family val="2"/>
      <charset val="128"/>
      <scheme val="minor"/>
    </font>
    <font>
      <sz val="8"/>
      <color rgb="FFC00000"/>
      <name val="游ゴシック Medium"/>
      <family val="3"/>
      <charset val="128"/>
    </font>
    <font>
      <b/>
      <sz val="20"/>
      <name val="游ゴシック"/>
      <family val="3"/>
      <charset val="128"/>
      <scheme val="minor"/>
    </font>
    <font>
      <sz val="16"/>
      <name val="游ゴシック"/>
      <family val="3"/>
      <charset val="128"/>
      <scheme val="minor"/>
    </font>
    <font>
      <sz val="11"/>
      <color rgb="FFFF0000"/>
      <name val="游ゴシック"/>
      <family val="2"/>
      <charset val="128"/>
      <scheme val="minor"/>
    </font>
    <font>
      <sz val="12"/>
      <color rgb="FFFF0000"/>
      <name val="游ゴシック"/>
      <family val="2"/>
      <charset val="128"/>
      <scheme val="minor"/>
    </font>
    <font>
      <sz val="12"/>
      <color rgb="FFFF0000"/>
      <name val="游ゴシック"/>
      <family val="3"/>
      <charset val="128"/>
      <scheme val="minor"/>
    </font>
    <font>
      <sz val="9"/>
      <color rgb="FFFF0000"/>
      <name val="游ゴシック"/>
      <family val="2"/>
      <charset val="128"/>
      <scheme val="minor"/>
    </font>
    <font>
      <sz val="11"/>
      <color rgb="FFFF0000"/>
      <name val="游ゴシック"/>
      <family val="3"/>
      <charset val="128"/>
      <scheme val="minor"/>
    </font>
    <font>
      <sz val="11"/>
      <color theme="1"/>
      <name val="游ゴシック"/>
      <family val="3"/>
      <charset val="128"/>
      <scheme val="minor"/>
    </font>
    <font>
      <sz val="9"/>
      <color rgb="FFFF0000"/>
      <name val="游ゴシック"/>
      <family val="3"/>
      <charset val="128"/>
      <scheme val="minor"/>
    </font>
    <font>
      <sz val="12"/>
      <name val="游ゴシック"/>
      <family val="2"/>
      <charset val="128"/>
      <scheme val="minor"/>
    </font>
    <font>
      <sz val="12"/>
      <name val="游ゴシック"/>
      <family val="3"/>
      <charset val="128"/>
      <scheme val="minor"/>
    </font>
    <font>
      <sz val="11"/>
      <name val="ＭＳ Ｐゴシック"/>
      <family val="2"/>
      <charset val="128"/>
    </font>
    <font>
      <b/>
      <sz val="20"/>
      <color rgb="FFFF0000"/>
      <name val="游ゴシック"/>
      <family val="3"/>
      <charset val="128"/>
      <scheme val="minor"/>
    </font>
    <font>
      <sz val="16"/>
      <color rgb="FFFF0000"/>
      <name val="游ゴシック"/>
      <family val="3"/>
      <charset val="128"/>
      <scheme val="minor"/>
    </font>
    <font>
      <sz val="16"/>
      <color rgb="FFFF0000"/>
      <name val="游ゴシック"/>
      <family val="2"/>
      <charset val="128"/>
      <scheme val="minor"/>
    </font>
    <font>
      <b/>
      <sz val="14"/>
      <color rgb="FFFF0000"/>
      <name val="游ゴシック Medium"/>
      <family val="3"/>
      <charset val="128"/>
    </font>
    <font>
      <sz val="12"/>
      <color rgb="FFFF0000"/>
      <name val="游ゴシック Medium"/>
      <family val="3"/>
      <charset val="128"/>
    </font>
    <font>
      <u/>
      <sz val="8"/>
      <color rgb="FFFF0000"/>
      <name val="游ゴシック Medium"/>
      <family val="3"/>
      <charset val="128"/>
    </font>
    <font>
      <strike/>
      <sz val="9"/>
      <color rgb="FFFF0000"/>
      <name val="游ゴシック Medium"/>
      <family val="3"/>
      <charset val="128"/>
    </font>
  </fonts>
  <fills count="2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2"/>
        <bgColor indexed="64"/>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CCFFFF"/>
        <bgColor indexed="64"/>
      </patternFill>
    </fill>
    <fill>
      <patternFill patternType="solid">
        <fgColor theme="9" tint="0.59999389629810485"/>
        <bgColor indexed="64"/>
      </patternFill>
    </fill>
    <fill>
      <patternFill patternType="solid">
        <fgColor rgb="FFFFCCFF"/>
        <bgColor indexed="64"/>
      </patternFill>
    </fill>
    <fill>
      <patternFill patternType="solid">
        <fgColor rgb="FF00B0F0"/>
        <bgColor indexed="64"/>
      </patternFill>
    </fill>
    <fill>
      <patternFill patternType="solid">
        <fgColor rgb="FFCCECFF"/>
        <bgColor indexed="64"/>
      </patternFill>
    </fill>
    <fill>
      <patternFill patternType="solid">
        <fgColor theme="5" tint="0.59999389629810485"/>
        <bgColor indexed="64"/>
      </patternFill>
    </fill>
    <fill>
      <patternFill patternType="solid">
        <fgColor rgb="FFFFFFCC"/>
        <bgColor indexed="64"/>
      </patternFill>
    </fill>
  </fills>
  <borders count="202">
    <border>
      <left/>
      <right/>
      <top/>
      <bottom/>
      <diagonal/>
    </border>
    <border>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top style="medium">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diagonalDown="1">
      <left style="medium">
        <color indexed="64"/>
      </left>
      <right/>
      <top style="medium">
        <color indexed="64"/>
      </top>
      <bottom/>
      <diagonal style="medium">
        <color indexed="64"/>
      </diagonal>
    </border>
    <border diagonalDown="1">
      <left/>
      <right/>
      <top style="medium">
        <color indexed="64"/>
      </top>
      <bottom/>
      <diagonal style="medium">
        <color indexed="64"/>
      </diagonal>
    </border>
    <border diagonalDown="1">
      <left style="medium">
        <color indexed="64"/>
      </left>
      <right/>
      <top/>
      <bottom style="medium">
        <color indexed="64"/>
      </bottom>
      <diagonal style="medium">
        <color indexed="64"/>
      </diagonal>
    </border>
    <border diagonalDown="1">
      <left/>
      <right/>
      <top/>
      <bottom style="medium">
        <color indexed="64"/>
      </bottom>
      <diagonal style="medium">
        <color indexed="64"/>
      </diagonal>
    </border>
    <border diagonalDown="1">
      <left/>
      <right style="medium">
        <color indexed="64"/>
      </right>
      <top style="medium">
        <color indexed="64"/>
      </top>
      <bottom/>
      <diagonal style="medium">
        <color indexed="64"/>
      </diagonal>
    </border>
    <border diagonalDown="1">
      <left style="medium">
        <color indexed="64"/>
      </left>
      <right/>
      <top/>
      <bottom/>
      <diagonal style="medium">
        <color indexed="64"/>
      </diagonal>
    </border>
    <border diagonalDown="1">
      <left/>
      <right/>
      <top/>
      <bottom/>
      <diagonal style="medium">
        <color indexed="64"/>
      </diagonal>
    </border>
    <border diagonalDown="1">
      <left/>
      <right style="medium">
        <color indexed="64"/>
      </right>
      <top/>
      <bottom/>
      <diagonal style="medium">
        <color indexed="64"/>
      </diagonal>
    </border>
    <border diagonalDown="1">
      <left/>
      <right style="medium">
        <color indexed="64"/>
      </right>
      <top/>
      <bottom style="medium">
        <color indexed="64"/>
      </bottom>
      <diagonal style="medium">
        <color indexed="64"/>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dotted">
        <color indexed="64"/>
      </bottom>
      <diagonal/>
    </border>
    <border>
      <left style="double">
        <color indexed="64"/>
      </left>
      <right/>
      <top style="dotted">
        <color indexed="64"/>
      </top>
      <bottom style="medium">
        <color indexed="64"/>
      </bottom>
      <diagonal/>
    </border>
    <border>
      <left style="hair">
        <color indexed="64"/>
      </left>
      <right/>
      <top/>
      <bottom/>
      <diagonal/>
    </border>
    <border>
      <left/>
      <right/>
      <top/>
      <bottom style="hair">
        <color indexed="64"/>
      </bottom>
      <diagonal/>
    </border>
    <border>
      <left/>
      <right/>
      <top style="thin">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diagonal/>
    </border>
    <border>
      <left/>
      <right style="hair">
        <color indexed="64"/>
      </right>
      <top/>
      <bottom/>
      <diagonal/>
    </border>
    <border>
      <left style="hair">
        <color auto="1"/>
      </left>
      <right style="hair">
        <color auto="1"/>
      </right>
      <top style="hair">
        <color auto="1"/>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hair">
        <color indexed="64"/>
      </right>
      <top style="hair">
        <color indexed="64"/>
      </top>
      <bottom style="medium">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dashed">
        <color indexed="64"/>
      </right>
      <top style="medium">
        <color indexed="64"/>
      </top>
      <bottom/>
      <diagonal/>
    </border>
    <border>
      <left/>
      <right style="dashed">
        <color indexed="64"/>
      </right>
      <top/>
      <bottom/>
      <diagonal/>
    </border>
    <border>
      <left/>
      <right style="dashed">
        <color indexed="64"/>
      </right>
      <top/>
      <bottom style="medium">
        <color indexed="64"/>
      </bottom>
      <diagonal/>
    </border>
    <border diagonalDown="1">
      <left style="double">
        <color indexed="64"/>
      </left>
      <right/>
      <top/>
      <bottom style="medium">
        <color indexed="64"/>
      </bottom>
      <diagonal style="double">
        <color indexed="64"/>
      </diagonal>
    </border>
    <border diagonalDown="1">
      <left/>
      <right/>
      <top/>
      <bottom style="medium">
        <color indexed="64"/>
      </bottom>
      <diagonal style="double">
        <color indexed="64"/>
      </diagonal>
    </border>
    <border diagonalDown="1">
      <left/>
      <right style="medium">
        <color indexed="64"/>
      </right>
      <top/>
      <bottom style="medium">
        <color indexed="64"/>
      </bottom>
      <diagonal style="double">
        <color indexed="64"/>
      </diagonal>
    </border>
    <border>
      <left style="thin">
        <color indexed="64"/>
      </left>
      <right style="thin">
        <color indexed="64"/>
      </right>
      <top style="thin">
        <color indexed="64"/>
      </top>
      <bottom style="thin">
        <color indexed="64"/>
      </bottom>
      <diagonal/>
    </border>
    <border>
      <left style="dashed">
        <color indexed="64"/>
      </left>
      <right/>
      <top/>
      <bottom style="medium">
        <color indexed="64"/>
      </bottom>
      <diagonal/>
    </border>
    <border>
      <left style="dashed">
        <color indexed="64"/>
      </left>
      <right/>
      <top/>
      <bottom/>
      <diagonal/>
    </border>
    <border>
      <left style="dashed">
        <color indexed="64"/>
      </left>
      <right/>
      <top style="medium">
        <color indexed="64"/>
      </top>
      <bottom/>
      <diagonal/>
    </border>
    <border>
      <left/>
      <right style="double">
        <color indexed="64"/>
      </right>
      <top style="medium">
        <color indexed="64"/>
      </top>
      <bottom style="hair">
        <color indexed="64"/>
      </bottom>
      <diagonal/>
    </border>
    <border>
      <left/>
      <right style="double">
        <color indexed="64"/>
      </right>
      <top/>
      <bottom style="medium">
        <color indexed="64"/>
      </bottom>
      <diagonal/>
    </border>
    <border>
      <left/>
      <right style="double">
        <color indexed="64"/>
      </right>
      <top style="hair">
        <color indexed="64"/>
      </top>
      <bottom style="medium">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hair">
        <color indexed="64"/>
      </right>
      <top/>
      <bottom style="medium">
        <color indexed="64"/>
      </bottom>
      <diagonal/>
    </border>
    <border>
      <left style="hair">
        <color auto="1"/>
      </left>
      <right style="hair">
        <color auto="1"/>
      </right>
      <top style="hair">
        <color auto="1"/>
      </top>
      <bottom style="medium">
        <color indexed="64"/>
      </bottom>
      <diagonal/>
    </border>
    <border>
      <left style="hair">
        <color indexed="64"/>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bottom style="dashed">
        <color indexed="64"/>
      </bottom>
      <diagonal/>
    </border>
    <border>
      <left/>
      <right/>
      <top style="dashed">
        <color indexed="64"/>
      </top>
      <bottom style="dashed">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Dashed">
        <color indexed="64"/>
      </right>
      <top style="medium">
        <color indexed="64"/>
      </top>
      <bottom style="medium">
        <color indexed="64"/>
      </bottom>
      <diagonal/>
    </border>
    <border>
      <left/>
      <right style="mediumDashed">
        <color indexed="64"/>
      </right>
      <top/>
      <bottom/>
      <diagonal/>
    </border>
    <border>
      <left/>
      <right style="mediumDashed">
        <color indexed="64"/>
      </right>
      <top style="medium">
        <color indexed="64"/>
      </top>
      <bottom/>
      <diagonal/>
    </border>
    <border>
      <left/>
      <right style="mediumDashed">
        <color indexed="64"/>
      </right>
      <top/>
      <bottom style="medium">
        <color indexed="64"/>
      </bottom>
      <diagonal/>
    </border>
    <border>
      <left style="mediumDashed">
        <color indexed="64"/>
      </left>
      <right/>
      <top style="medium">
        <color indexed="64"/>
      </top>
      <bottom style="medium">
        <color indexed="64"/>
      </bottom>
      <diagonal/>
    </border>
    <border>
      <left style="mediumDashed">
        <color indexed="64"/>
      </left>
      <right/>
      <top style="medium">
        <color indexed="64"/>
      </top>
      <bottom/>
      <diagonal/>
    </border>
    <border>
      <left style="mediumDashed">
        <color indexed="64"/>
      </left>
      <right/>
      <top/>
      <bottom/>
      <diagonal/>
    </border>
    <border>
      <left style="mediumDashed">
        <color indexed="64"/>
      </left>
      <right/>
      <top/>
      <bottom style="medium">
        <color indexed="64"/>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style="dashed">
        <color indexed="64"/>
      </right>
      <top style="dashed">
        <color indexed="64"/>
      </top>
      <bottom style="hair">
        <color auto="1"/>
      </bottom>
      <diagonal/>
    </border>
    <border>
      <left style="hair">
        <color indexed="64"/>
      </left>
      <right style="hair">
        <color indexed="64"/>
      </right>
      <top/>
      <bottom style="medium">
        <color indexed="64"/>
      </bottom>
      <diagonal/>
    </border>
    <border>
      <left/>
      <right/>
      <top style="dashed">
        <color indexed="64"/>
      </top>
      <bottom/>
      <diagonal/>
    </border>
    <border>
      <left style="hair">
        <color auto="1"/>
      </left>
      <right style="hair">
        <color auto="1"/>
      </right>
      <top style="hair">
        <color auto="1"/>
      </top>
      <bottom/>
      <diagonal/>
    </border>
    <border>
      <left style="hair">
        <color auto="1"/>
      </left>
      <right style="hair">
        <color auto="1"/>
      </right>
      <top style="medium">
        <color indexed="64"/>
      </top>
      <bottom/>
      <diagonal/>
    </border>
    <border>
      <left style="medium">
        <color indexed="64"/>
      </left>
      <right style="hair">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hair">
        <color auto="1"/>
      </right>
      <top style="medium">
        <color indexed="64"/>
      </top>
      <bottom style="hair">
        <color auto="1"/>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double">
        <color indexed="64"/>
      </right>
      <top style="medium">
        <color indexed="64"/>
      </top>
      <bottom/>
      <diagonal/>
    </border>
    <border diagonalDown="1">
      <left/>
      <right style="double">
        <color indexed="64"/>
      </right>
      <top style="medium">
        <color indexed="64"/>
      </top>
      <bottom/>
      <diagonal style="medium">
        <color indexed="64"/>
      </diagonal>
    </border>
    <border diagonalDown="1">
      <left/>
      <right style="double">
        <color indexed="64"/>
      </right>
      <top/>
      <bottom style="medium">
        <color indexed="64"/>
      </bottom>
      <diagonal style="medium">
        <color indexed="64"/>
      </diagonal>
    </border>
    <border diagonalDown="1">
      <left style="double">
        <color indexed="64"/>
      </left>
      <right/>
      <top style="medium">
        <color indexed="64"/>
      </top>
      <bottom style="medium">
        <color indexed="64"/>
      </bottom>
      <diagonal style="double">
        <color indexed="64"/>
      </diagonal>
    </border>
    <border diagonalDown="1">
      <left/>
      <right/>
      <top style="medium">
        <color indexed="64"/>
      </top>
      <bottom style="medium">
        <color indexed="64"/>
      </bottom>
      <diagonal style="double">
        <color indexed="64"/>
      </diagonal>
    </border>
    <border diagonalDown="1">
      <left/>
      <right style="medium">
        <color indexed="64"/>
      </right>
      <top style="medium">
        <color indexed="64"/>
      </top>
      <bottom style="medium">
        <color indexed="64"/>
      </bottom>
      <diagonal style="double">
        <color indexed="64"/>
      </diagonal>
    </border>
    <border diagonalDown="1">
      <left/>
      <right style="double">
        <color indexed="64"/>
      </right>
      <top/>
      <bottom/>
      <diagonal style="medium">
        <color indexed="64"/>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medium">
        <color indexed="64"/>
      </top>
      <bottom/>
      <diagonal/>
    </border>
    <border>
      <left/>
      <right style="hair">
        <color indexed="64"/>
      </right>
      <top/>
      <bottom style="hair">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tted">
        <color indexed="64"/>
      </left>
      <right/>
      <top style="dotted">
        <color indexed="64"/>
      </top>
      <bottom/>
      <diagonal/>
    </border>
    <border>
      <left/>
      <right/>
      <top style="dotted">
        <color indexed="64"/>
      </top>
      <bottom/>
      <diagonal/>
    </border>
    <border>
      <left/>
      <right/>
      <top style="dotted">
        <color indexed="64"/>
      </top>
      <bottom style="thin">
        <color indexed="64"/>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hair">
        <color indexed="64"/>
      </right>
      <top style="hair">
        <color indexed="64"/>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medium">
        <color rgb="FFFF0000"/>
      </left>
      <right/>
      <top/>
      <bottom/>
      <diagonal/>
    </border>
    <border>
      <left/>
      <right style="medium">
        <color rgb="FFFF0000"/>
      </right>
      <top/>
      <bottom/>
      <diagonal/>
    </border>
    <border>
      <left/>
      <right/>
      <top/>
      <bottom style="medium">
        <color rgb="FFFF0000"/>
      </bottom>
      <diagonal/>
    </border>
    <border>
      <left/>
      <right/>
      <top style="medium">
        <color rgb="FFFF0000"/>
      </top>
      <bottom style="medium">
        <color rgb="FFFF0000"/>
      </bottom>
      <diagonal/>
    </border>
    <border>
      <left style="medium">
        <color indexed="64"/>
      </left>
      <right style="hair">
        <color indexed="64"/>
      </right>
      <top/>
      <bottom/>
      <diagonal/>
    </border>
    <border>
      <left style="hair">
        <color indexed="64"/>
      </left>
      <right style="medium">
        <color indexed="64"/>
      </right>
      <top/>
      <bottom/>
      <diagonal/>
    </border>
  </borders>
  <cellStyleXfs count="7">
    <xf numFmtId="0" fontId="0" fillId="0" borderId="0">
      <alignment vertical="center"/>
    </xf>
    <xf numFmtId="0" fontId="14" fillId="0" borderId="0" applyNumberFormat="0" applyFill="0" applyBorder="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2430">
    <xf numFmtId="0" fontId="0" fillId="0" borderId="0" xfId="0">
      <alignment vertical="center"/>
    </xf>
    <xf numFmtId="0" fontId="43" fillId="0" borderId="0" xfId="2" applyFont="1">
      <alignment vertical="center"/>
    </xf>
    <xf numFmtId="0" fontId="45" fillId="0" borderId="0" xfId="2" applyFont="1">
      <alignment vertical="center"/>
    </xf>
    <xf numFmtId="0" fontId="16" fillId="2" borderId="12" xfId="0" applyFont="1" applyFill="1" applyBorder="1">
      <alignment vertical="center"/>
    </xf>
    <xf numFmtId="0" fontId="16" fillId="2" borderId="13" xfId="0" applyFont="1" applyFill="1" applyBorder="1">
      <alignment vertical="center"/>
    </xf>
    <xf numFmtId="0" fontId="16" fillId="2" borderId="11" xfId="0" applyFont="1" applyFill="1" applyBorder="1">
      <alignment vertical="center"/>
    </xf>
    <xf numFmtId="0" fontId="18" fillId="0" borderId="21" xfId="0" applyFont="1" applyBorder="1">
      <alignment vertical="center"/>
    </xf>
    <xf numFmtId="0" fontId="18" fillId="0" borderId="12" xfId="0" applyFont="1" applyBorder="1">
      <alignment vertical="center"/>
    </xf>
    <xf numFmtId="0" fontId="18" fillId="0" borderId="13" xfId="0" applyFont="1" applyBorder="1">
      <alignment vertical="center"/>
    </xf>
    <xf numFmtId="0" fontId="18" fillId="0" borderId="11" xfId="0" applyFont="1" applyBorder="1">
      <alignment vertical="center"/>
    </xf>
    <xf numFmtId="0" fontId="18" fillId="0" borderId="0" xfId="0" applyFont="1">
      <alignment vertical="center"/>
    </xf>
    <xf numFmtId="0" fontId="16" fillId="0" borderId="15" xfId="0" applyFont="1" applyBorder="1">
      <alignment vertical="center"/>
    </xf>
    <xf numFmtId="0" fontId="18" fillId="0" borderId="18" xfId="0" applyFont="1" applyBorder="1">
      <alignment vertical="center"/>
    </xf>
    <xf numFmtId="0" fontId="16" fillId="0" borderId="18" xfId="0" applyFont="1" applyBorder="1">
      <alignment vertical="center"/>
    </xf>
    <xf numFmtId="0" fontId="28" fillId="0" borderId="21" xfId="0" applyFont="1" applyBorder="1">
      <alignment vertical="center"/>
    </xf>
    <xf numFmtId="0" fontId="16" fillId="0" borderId="22" xfId="0" applyFont="1" applyBorder="1">
      <alignment vertical="center"/>
    </xf>
    <xf numFmtId="0" fontId="16" fillId="0" borderId="12" xfId="0" applyFont="1" applyBorder="1">
      <alignment vertical="center"/>
    </xf>
    <xf numFmtId="0" fontId="16" fillId="0" borderId="0" xfId="0" applyFont="1">
      <alignment vertical="center"/>
    </xf>
    <xf numFmtId="0" fontId="17" fillId="0" borderId="0" xfId="0" applyFont="1">
      <alignment vertical="center"/>
    </xf>
    <xf numFmtId="0" fontId="16" fillId="0" borderId="0" xfId="0" applyFont="1" applyAlignment="1">
      <alignment vertical="center" shrinkToFit="1"/>
    </xf>
    <xf numFmtId="0" fontId="17" fillId="0" borderId="0" xfId="0" applyFont="1" applyAlignment="1">
      <alignment vertical="center" wrapText="1" shrinkToFit="1"/>
    </xf>
    <xf numFmtId="0" fontId="17" fillId="0" borderId="0" xfId="0" applyFont="1" applyAlignment="1">
      <alignment horizontal="left" vertical="center" wrapText="1"/>
    </xf>
    <xf numFmtId="0" fontId="28" fillId="0" borderId="0" xfId="0" applyFont="1">
      <alignment vertical="center"/>
    </xf>
    <xf numFmtId="0" fontId="46" fillId="0" borderId="0" xfId="2" applyFont="1">
      <alignment vertical="center"/>
    </xf>
    <xf numFmtId="0" fontId="16" fillId="0" borderId="121" xfId="0" applyFont="1" applyBorder="1" applyAlignment="1">
      <alignment horizontal="center" vertical="center"/>
    </xf>
    <xf numFmtId="0" fontId="16" fillId="0" borderId="13" xfId="0" applyFont="1" applyBorder="1">
      <alignment vertical="center"/>
    </xf>
    <xf numFmtId="0" fontId="16" fillId="0" borderId="19" xfId="0" applyFont="1" applyBorder="1">
      <alignment vertical="center"/>
    </xf>
    <xf numFmtId="0" fontId="16" fillId="0" borderId="18" xfId="0" applyFont="1" applyBorder="1" applyAlignment="1">
      <alignment horizontal="center" vertical="center"/>
    </xf>
    <xf numFmtId="0" fontId="16" fillId="0" borderId="122" xfId="0" applyFont="1" applyBorder="1" applyAlignment="1">
      <alignment horizontal="center" vertical="center"/>
    </xf>
    <xf numFmtId="0" fontId="28" fillId="0" borderId="18" xfId="0" applyFont="1" applyBorder="1">
      <alignment vertical="center"/>
    </xf>
    <xf numFmtId="0" fontId="16" fillId="0" borderId="100" xfId="0" applyFont="1" applyBorder="1" applyAlignment="1">
      <alignment horizontal="center" vertical="center"/>
    </xf>
    <xf numFmtId="0" fontId="18" fillId="0" borderId="0" xfId="0" applyFont="1" applyAlignment="1">
      <alignment vertical="center" shrinkToFit="1"/>
    </xf>
    <xf numFmtId="0" fontId="18" fillId="0" borderId="0" xfId="0" applyFont="1" applyAlignment="1">
      <alignment vertical="center" wrapText="1" shrinkToFit="1"/>
    </xf>
    <xf numFmtId="0" fontId="18" fillId="0" borderId="0" xfId="0" applyFont="1" applyAlignment="1">
      <alignment horizontal="left" vertical="center" wrapText="1"/>
    </xf>
    <xf numFmtId="0" fontId="18" fillId="0" borderId="18" xfId="0" applyFont="1" applyBorder="1" applyAlignment="1">
      <alignment horizontal="center" vertical="center"/>
    </xf>
    <xf numFmtId="0" fontId="18" fillId="0" borderId="11" xfId="2" applyFont="1" applyBorder="1">
      <alignment vertical="center"/>
    </xf>
    <xf numFmtId="0" fontId="18" fillId="0" borderId="12" xfId="2" applyFont="1" applyBorder="1">
      <alignment vertical="center"/>
    </xf>
    <xf numFmtId="0" fontId="18" fillId="0" borderId="13" xfId="2" applyFont="1" applyBorder="1">
      <alignment vertical="center"/>
    </xf>
    <xf numFmtId="0" fontId="16" fillId="0" borderId="125" xfId="0" applyFont="1" applyBorder="1" applyAlignment="1">
      <alignment horizontal="center" vertical="center"/>
    </xf>
    <xf numFmtId="0" fontId="18" fillId="0" borderId="106" xfId="0" applyFont="1" applyBorder="1">
      <alignment vertical="center"/>
    </xf>
    <xf numFmtId="0" fontId="18" fillId="6" borderId="124" xfId="0" applyFont="1" applyFill="1" applyBorder="1">
      <alignment vertical="center"/>
    </xf>
    <xf numFmtId="0" fontId="18" fillId="6" borderId="12" xfId="0" applyFont="1" applyFill="1" applyBorder="1">
      <alignment vertical="center"/>
    </xf>
    <xf numFmtId="0" fontId="18" fillId="6" borderId="13" xfId="0" applyFont="1" applyFill="1" applyBorder="1">
      <alignment vertical="center"/>
    </xf>
    <xf numFmtId="0" fontId="45" fillId="6" borderId="13" xfId="2" applyFont="1" applyFill="1" applyBorder="1">
      <alignment vertical="center"/>
    </xf>
    <xf numFmtId="0" fontId="50" fillId="0" borderId="0" xfId="2" applyFont="1">
      <alignment vertical="center"/>
    </xf>
    <xf numFmtId="0" fontId="15" fillId="0" borderId="11" xfId="0" applyFont="1" applyBorder="1">
      <alignment vertical="center"/>
    </xf>
    <xf numFmtId="0" fontId="18" fillId="0" borderId="0" xfId="2" applyFont="1">
      <alignment vertical="center"/>
    </xf>
    <xf numFmtId="0" fontId="17" fillId="0" borderId="0" xfId="0" applyFont="1" applyAlignment="1">
      <alignment vertical="center" wrapText="1"/>
    </xf>
    <xf numFmtId="0" fontId="18" fillId="0" borderId="17" xfId="0" applyFont="1" applyBorder="1">
      <alignment vertical="center"/>
    </xf>
    <xf numFmtId="0" fontId="18" fillId="0" borderId="19" xfId="0" applyFont="1" applyBorder="1">
      <alignment vertical="center"/>
    </xf>
    <xf numFmtId="0" fontId="18" fillId="0" borderId="18" xfId="0" applyFont="1" applyBorder="1" applyAlignment="1">
      <alignment vertical="center" wrapText="1"/>
    </xf>
    <xf numFmtId="0" fontId="18" fillId="0" borderId="19" xfId="0" applyFont="1" applyBorder="1" applyAlignment="1">
      <alignment vertical="center" wrapText="1"/>
    </xf>
    <xf numFmtId="0" fontId="17" fillId="0" borderId="20" xfId="0" applyFont="1" applyBorder="1" applyAlignment="1">
      <alignment vertical="center" wrapText="1"/>
    </xf>
    <xf numFmtId="0" fontId="18" fillId="0" borderId="84" xfId="0" applyFont="1" applyBorder="1" applyAlignment="1">
      <alignment horizontal="center" vertical="center"/>
    </xf>
    <xf numFmtId="0" fontId="16" fillId="0" borderId="60" xfId="0" applyFont="1" applyBorder="1" applyAlignment="1">
      <alignment vertical="center" shrinkToFit="1"/>
    </xf>
    <xf numFmtId="0" fontId="18" fillId="0" borderId="0" xfId="0" applyFont="1" applyAlignment="1">
      <alignment horizontal="center" vertical="center"/>
    </xf>
    <xf numFmtId="0" fontId="15" fillId="0" borderId="16" xfId="0" applyFont="1" applyBorder="1" applyAlignment="1">
      <alignment vertical="center" shrinkToFit="1"/>
    </xf>
    <xf numFmtId="0" fontId="18" fillId="0" borderId="23" xfId="0" applyFont="1" applyBorder="1">
      <alignment vertical="center"/>
    </xf>
    <xf numFmtId="0" fontId="18" fillId="0" borderId="22" xfId="0" applyFont="1" applyBorder="1">
      <alignment vertical="center"/>
    </xf>
    <xf numFmtId="0" fontId="16" fillId="0" borderId="83" xfId="0" applyFont="1" applyBorder="1">
      <alignment vertical="center"/>
    </xf>
    <xf numFmtId="0" fontId="16" fillId="0" borderId="21" xfId="0" applyFont="1" applyBorder="1" applyAlignment="1">
      <alignment vertical="center" shrinkToFit="1"/>
    </xf>
    <xf numFmtId="0" fontId="16" fillId="0" borderId="21" xfId="0" applyFont="1" applyBorder="1">
      <alignment vertical="center"/>
    </xf>
    <xf numFmtId="0" fontId="18" fillId="0" borderId="23" xfId="0" applyFont="1" applyBorder="1" applyAlignment="1">
      <alignment vertical="center" wrapText="1"/>
    </xf>
    <xf numFmtId="0" fontId="18" fillId="0" borderId="21" xfId="0" applyFont="1" applyBorder="1" applyAlignment="1">
      <alignment vertical="center" wrapText="1"/>
    </xf>
    <xf numFmtId="0" fontId="18" fillId="0" borderId="22" xfId="0" applyFont="1" applyBorder="1" applyAlignment="1">
      <alignment vertical="center" wrapText="1"/>
    </xf>
    <xf numFmtId="0" fontId="17" fillId="0" borderId="24" xfId="0" applyFont="1" applyBorder="1" applyAlignment="1">
      <alignment vertical="center" wrapText="1"/>
    </xf>
    <xf numFmtId="0" fontId="18" fillId="0" borderId="14" xfId="0" applyFont="1" applyBorder="1">
      <alignment vertical="center"/>
    </xf>
    <xf numFmtId="0" fontId="18" fillId="0" borderId="15" xfId="0" applyFont="1" applyBorder="1">
      <alignment vertical="center"/>
    </xf>
    <xf numFmtId="0" fontId="16" fillId="0" borderId="14" xfId="0" applyFont="1" applyBorder="1">
      <alignment vertical="center"/>
    </xf>
    <xf numFmtId="0" fontId="16" fillId="0" borderId="77" xfId="0" applyFont="1" applyBorder="1">
      <alignment vertical="center"/>
    </xf>
    <xf numFmtId="0" fontId="16" fillId="0" borderId="84" xfId="0" applyFont="1" applyBorder="1">
      <alignment vertical="center"/>
    </xf>
    <xf numFmtId="0" fontId="17" fillId="0" borderId="14" xfId="0" applyFont="1" applyBorder="1" applyAlignment="1">
      <alignment vertical="center" wrapText="1"/>
    </xf>
    <xf numFmtId="0" fontId="17" fillId="0" borderId="15" xfId="0" applyFont="1" applyBorder="1" applyAlignment="1">
      <alignment vertical="center" wrapText="1"/>
    </xf>
    <xf numFmtId="0" fontId="17" fillId="0" borderId="16" xfId="0" applyFont="1" applyBorder="1" applyAlignment="1">
      <alignment horizontal="left" vertical="center" wrapText="1"/>
    </xf>
    <xf numFmtId="0" fontId="16" fillId="0" borderId="20" xfId="0" applyFont="1" applyBorder="1">
      <alignment vertical="center"/>
    </xf>
    <xf numFmtId="0" fontId="16" fillId="0" borderId="17" xfId="0" applyFont="1" applyBorder="1">
      <alignment vertical="center"/>
    </xf>
    <xf numFmtId="0" fontId="18" fillId="0" borderId="20" xfId="0" applyFont="1" applyBorder="1">
      <alignment vertical="center"/>
    </xf>
    <xf numFmtId="0" fontId="16" fillId="0" borderId="77" xfId="0" applyFont="1" applyBorder="1" applyAlignment="1">
      <alignment vertical="center" wrapText="1"/>
    </xf>
    <xf numFmtId="0" fontId="16" fillId="0" borderId="16" xfId="0" applyFont="1" applyBorder="1">
      <alignment vertical="center"/>
    </xf>
    <xf numFmtId="0" fontId="16" fillId="0" borderId="14" xfId="0" applyFont="1" applyBorder="1" applyAlignment="1">
      <alignment horizontal="center" vertical="center"/>
    </xf>
    <xf numFmtId="0" fontId="16" fillId="0" borderId="0" xfId="0" applyFont="1" applyAlignment="1">
      <alignment horizontal="center" vertical="center"/>
    </xf>
    <xf numFmtId="0" fontId="40" fillId="0" borderId="16" xfId="0" applyFont="1" applyBorder="1" applyAlignment="1">
      <alignment horizontal="left" vertical="center" wrapText="1"/>
    </xf>
    <xf numFmtId="0" fontId="16" fillId="0" borderId="24" xfId="0" applyFont="1" applyBorder="1">
      <alignment vertical="center"/>
    </xf>
    <xf numFmtId="0" fontId="16" fillId="0" borderId="23" xfId="0" applyFont="1" applyBorder="1">
      <alignment vertical="center"/>
    </xf>
    <xf numFmtId="0" fontId="27" fillId="0" borderId="22" xfId="0" applyFont="1" applyBorder="1">
      <alignment vertical="center"/>
    </xf>
    <xf numFmtId="0" fontId="17" fillId="0" borderId="14" xfId="0" applyFont="1" applyBorder="1" applyAlignment="1">
      <alignment vertical="top" wrapText="1" shrinkToFit="1"/>
    </xf>
    <xf numFmtId="0" fontId="17" fillId="0" borderId="0" xfId="0" applyFont="1" applyAlignment="1">
      <alignment vertical="top" wrapText="1" shrinkToFit="1"/>
    </xf>
    <xf numFmtId="0" fontId="17" fillId="0" borderId="15" xfId="0" applyFont="1" applyBorder="1" applyAlignment="1">
      <alignment vertical="top" wrapText="1" shrinkToFit="1"/>
    </xf>
    <xf numFmtId="0" fontId="16" fillId="0" borderId="0" xfId="0" applyFont="1" applyAlignment="1">
      <alignment vertical="top" wrapText="1"/>
    </xf>
    <xf numFmtId="0" fontId="17" fillId="0" borderId="14" xfId="0" applyFont="1" applyBorder="1" applyAlignment="1">
      <alignment horizontal="left" vertical="top" wrapText="1"/>
    </xf>
    <xf numFmtId="0" fontId="17" fillId="0" borderId="0" xfId="0" applyFont="1" applyAlignment="1">
      <alignment horizontal="left" vertical="top" wrapText="1"/>
    </xf>
    <xf numFmtId="0" fontId="17" fillId="0" borderId="15" xfId="0" applyFont="1" applyBorder="1" applyAlignment="1">
      <alignment horizontal="left" vertical="top" wrapText="1"/>
    </xf>
    <xf numFmtId="0" fontId="40" fillId="0" borderId="16" xfId="0" applyFont="1" applyBorder="1" applyAlignment="1">
      <alignment vertical="top" wrapText="1"/>
    </xf>
    <xf numFmtId="0" fontId="17" fillId="0" borderId="14" xfId="0" applyFont="1" applyBorder="1" applyAlignment="1">
      <alignment vertical="top" wrapText="1"/>
    </xf>
    <xf numFmtId="0" fontId="17" fillId="0" borderId="0" xfId="0" applyFont="1" applyAlignment="1">
      <alignment vertical="top" wrapText="1"/>
    </xf>
    <xf numFmtId="0" fontId="17" fillId="0" borderId="15" xfId="0" applyFont="1" applyBorder="1" applyAlignment="1">
      <alignment vertical="top" wrapText="1"/>
    </xf>
    <xf numFmtId="0" fontId="40" fillId="0" borderId="16" xfId="0" applyFont="1" applyBorder="1" applyAlignment="1">
      <alignment horizontal="left" vertical="top" wrapText="1"/>
    </xf>
    <xf numFmtId="0" fontId="16" fillId="0" borderId="0" xfId="0" applyFont="1" applyAlignment="1">
      <alignment horizontal="left" vertical="top" wrapText="1"/>
    </xf>
    <xf numFmtId="0" fontId="16" fillId="0" borderId="78" xfId="0" applyFont="1" applyBorder="1">
      <alignment vertical="center"/>
    </xf>
    <xf numFmtId="0" fontId="17" fillId="0" borderId="23" xfId="0" applyFont="1" applyBorder="1" applyAlignment="1">
      <alignment vertical="center" wrapText="1"/>
    </xf>
    <xf numFmtId="0" fontId="17" fillId="0" borderId="21" xfId="0" applyFont="1" applyBorder="1" applyAlignment="1">
      <alignment vertical="center" wrapText="1"/>
    </xf>
    <xf numFmtId="0" fontId="17" fillId="0" borderId="22" xfId="0" applyFont="1" applyBorder="1" applyAlignment="1">
      <alignment vertical="center" wrapText="1"/>
    </xf>
    <xf numFmtId="0" fontId="40" fillId="0" borderId="24" xfId="0" applyFont="1" applyBorder="1" applyAlignment="1">
      <alignment horizontal="left" vertical="center" wrapText="1"/>
    </xf>
    <xf numFmtId="0" fontId="16" fillId="0" borderId="76" xfId="0" applyFont="1" applyBorder="1">
      <alignment vertical="center"/>
    </xf>
    <xf numFmtId="0" fontId="16" fillId="0" borderId="85" xfId="0" applyFont="1" applyBorder="1">
      <alignment vertical="center"/>
    </xf>
    <xf numFmtId="0" fontId="16" fillId="0" borderId="18" xfId="0" applyFont="1" applyBorder="1" applyAlignment="1">
      <alignment vertical="center" shrinkToFit="1"/>
    </xf>
    <xf numFmtId="0" fontId="17" fillId="0" borderId="17" xfId="0" applyFont="1" applyBorder="1" applyAlignment="1">
      <alignment vertical="center" wrapText="1"/>
    </xf>
    <xf numFmtId="0" fontId="17" fillId="0" borderId="18" xfId="0" applyFont="1" applyBorder="1" applyAlignment="1">
      <alignment vertical="center" wrapText="1"/>
    </xf>
    <xf numFmtId="0" fontId="17" fillId="0" borderId="19" xfId="0" applyFont="1" applyBorder="1" applyAlignment="1">
      <alignment vertical="center" wrapText="1"/>
    </xf>
    <xf numFmtId="0" fontId="21" fillId="0" borderId="0" xfId="0" applyFont="1" applyAlignment="1" applyProtection="1">
      <alignment horizontal="center" vertical="center" wrapText="1" shrinkToFit="1"/>
      <protection locked="0"/>
    </xf>
    <xf numFmtId="0" fontId="16" fillId="0" borderId="0" xfId="0" applyFont="1" applyAlignment="1">
      <alignment vertical="center" wrapText="1"/>
    </xf>
    <xf numFmtId="0" fontId="16" fillId="0" borderId="14" xfId="0" applyFont="1" applyBorder="1" applyAlignment="1">
      <alignment horizontal="left" vertical="center"/>
    </xf>
    <xf numFmtId="0" fontId="16" fillId="0" borderId="0" xfId="0" applyFont="1" applyAlignment="1">
      <alignment horizontal="left" vertical="center"/>
    </xf>
    <xf numFmtId="0" fontId="16" fillId="0" borderId="77" xfId="0" applyFont="1" applyBorder="1" applyAlignment="1">
      <alignment horizontal="left" vertical="center"/>
    </xf>
    <xf numFmtId="0" fontId="16" fillId="0" borderId="84" xfId="0" applyFont="1" applyBorder="1" applyAlignment="1">
      <alignment horizontal="left" vertical="center"/>
    </xf>
    <xf numFmtId="0" fontId="18" fillId="0" borderId="14" xfId="0" applyFont="1" applyBorder="1" applyAlignment="1">
      <alignment horizontal="left" vertical="center"/>
    </xf>
    <xf numFmtId="0" fontId="18" fillId="0" borderId="0" xfId="0" applyFont="1" applyAlignment="1">
      <alignment horizontal="left" vertical="center"/>
    </xf>
    <xf numFmtId="0" fontId="18" fillId="0" borderId="15" xfId="0" applyFont="1" applyBorder="1" applyAlignment="1">
      <alignment horizontal="left" vertical="center"/>
    </xf>
    <xf numFmtId="0" fontId="16" fillId="0" borderId="84" xfId="0" applyFont="1" applyBorder="1" applyAlignment="1">
      <alignment vertical="center" wrapText="1"/>
    </xf>
    <xf numFmtId="0" fontId="16" fillId="0" borderId="0" xfId="0" applyFont="1" applyAlignment="1">
      <alignment horizontal="left" vertical="center" wrapText="1"/>
    </xf>
    <xf numFmtId="0" fontId="22" fillId="0" borderId="0" xfId="0" applyFont="1" applyAlignment="1">
      <alignment horizontal="left" vertical="center"/>
    </xf>
    <xf numFmtId="0" fontId="37" fillId="0" borderId="16" xfId="0" applyFont="1" applyBorder="1" applyAlignment="1">
      <alignment vertical="top" wrapText="1" shrinkToFit="1"/>
    </xf>
    <xf numFmtId="0" fontId="18" fillId="0" borderId="14" xfId="0" applyFont="1" applyBorder="1" applyAlignment="1">
      <alignment vertical="top"/>
    </xf>
    <xf numFmtId="0" fontId="18" fillId="0" borderId="0" xfId="0" applyFont="1" applyAlignment="1">
      <alignment vertical="top"/>
    </xf>
    <xf numFmtId="0" fontId="18" fillId="0" borderId="15" xfId="0" applyFont="1" applyBorder="1" applyAlignment="1">
      <alignment vertical="top"/>
    </xf>
    <xf numFmtId="0" fontId="16" fillId="0" borderId="14" xfId="0" applyFont="1" applyBorder="1" applyAlignment="1">
      <alignment vertical="top"/>
    </xf>
    <xf numFmtId="0" fontId="16" fillId="0" borderId="0" xfId="0" applyFont="1" applyAlignment="1">
      <alignment vertical="top"/>
    </xf>
    <xf numFmtId="0" fontId="16" fillId="0" borderId="77" xfId="0" applyFont="1" applyBorder="1" applyAlignment="1">
      <alignment vertical="top"/>
    </xf>
    <xf numFmtId="0" fontId="16" fillId="0" borderId="84" xfId="0" applyFont="1" applyBorder="1" applyAlignment="1">
      <alignment vertical="top"/>
    </xf>
    <xf numFmtId="0" fontId="16" fillId="0" borderId="0" xfId="0" applyFont="1" applyAlignment="1">
      <alignment vertical="top" shrinkToFit="1"/>
    </xf>
    <xf numFmtId="0" fontId="17" fillId="0" borderId="16" xfId="0" applyFont="1" applyBorder="1" applyAlignment="1">
      <alignment horizontal="left" vertical="top" wrapText="1"/>
    </xf>
    <xf numFmtId="0" fontId="17" fillId="0" borderId="24" xfId="0" applyFont="1" applyBorder="1" applyAlignment="1">
      <alignment horizontal="left" vertical="center" wrapText="1"/>
    </xf>
    <xf numFmtId="0" fontId="16" fillId="0" borderId="21" xfId="0" applyFont="1" applyBorder="1" applyAlignment="1">
      <alignment horizontal="left" vertical="center" wrapText="1"/>
    </xf>
    <xf numFmtId="0" fontId="17" fillId="0" borderId="23" xfId="0" applyFont="1" applyBorder="1" applyAlignment="1">
      <alignment horizontal="left" vertical="top" wrapText="1"/>
    </xf>
    <xf numFmtId="0" fontId="17" fillId="0" borderId="21" xfId="0" applyFont="1" applyBorder="1" applyAlignment="1">
      <alignment horizontal="left" vertical="top" wrapText="1"/>
    </xf>
    <xf numFmtId="0" fontId="17" fillId="0" borderId="22" xfId="0" applyFont="1" applyBorder="1" applyAlignment="1">
      <alignment horizontal="left" vertical="top" wrapText="1"/>
    </xf>
    <xf numFmtId="0" fontId="40" fillId="0" borderId="15" xfId="0" applyFont="1" applyBorder="1" applyAlignment="1">
      <alignment horizontal="left" vertical="center" wrapText="1"/>
    </xf>
    <xf numFmtId="0" fontId="17" fillId="0" borderId="15" xfId="0" applyFont="1" applyBorder="1" applyAlignment="1">
      <alignment horizontal="left" vertical="center" wrapText="1"/>
    </xf>
    <xf numFmtId="0" fontId="16" fillId="0" borderId="0" xfId="0" applyFont="1" applyAlignment="1">
      <alignment horizontal="center" vertical="center" wrapText="1"/>
    </xf>
    <xf numFmtId="0" fontId="16" fillId="0" borderId="0" xfId="0" applyFont="1" applyAlignment="1">
      <alignment vertical="center" wrapText="1" shrinkToFit="1"/>
    </xf>
    <xf numFmtId="0" fontId="18" fillId="0" borderId="0" xfId="0" applyFont="1" applyAlignment="1">
      <alignment horizontal="center" vertical="center" wrapText="1"/>
    </xf>
    <xf numFmtId="0" fontId="16" fillId="0" borderId="0" xfId="0" applyFont="1" applyAlignment="1">
      <alignment vertical="top" wrapText="1" shrinkToFit="1"/>
    </xf>
    <xf numFmtId="0" fontId="18" fillId="0" borderId="0" xfId="0" applyFont="1" applyAlignment="1">
      <alignment horizontal="left" vertical="top" wrapText="1"/>
    </xf>
    <xf numFmtId="0" fontId="18" fillId="0" borderId="0" xfId="0" applyFont="1" applyAlignment="1">
      <alignment vertical="top" wrapText="1"/>
    </xf>
    <xf numFmtId="0" fontId="24" fillId="0" borderId="0" xfId="0" applyFont="1">
      <alignment vertical="center"/>
    </xf>
    <xf numFmtId="0" fontId="24" fillId="0" borderId="0" xfId="0" applyFont="1" applyAlignment="1">
      <alignment vertical="center" shrinkToFit="1"/>
    </xf>
    <xf numFmtId="0" fontId="16" fillId="0" borderId="23" xfId="0" quotePrefix="1" applyFont="1" applyBorder="1" applyAlignment="1">
      <alignment horizontal="right" vertical="center"/>
    </xf>
    <xf numFmtId="0" fontId="16" fillId="0" borderId="21" xfId="0" quotePrefix="1" applyFont="1" applyBorder="1">
      <alignment vertical="center"/>
    </xf>
    <xf numFmtId="0" fontId="16" fillId="0" borderId="28" xfId="0" applyFont="1" applyBorder="1">
      <alignment vertical="center"/>
    </xf>
    <xf numFmtId="0" fontId="16" fillId="0" borderId="11" xfId="0" applyFont="1" applyBorder="1">
      <alignment vertical="center"/>
    </xf>
    <xf numFmtId="0" fontId="15" fillId="0" borderId="13" xfId="0" applyFont="1" applyBorder="1">
      <alignment vertical="center"/>
    </xf>
    <xf numFmtId="0" fontId="15" fillId="0" borderId="12" xfId="0" applyFont="1" applyBorder="1">
      <alignment vertical="center"/>
    </xf>
    <xf numFmtId="0" fontId="16" fillId="0" borderId="29" xfId="0" applyFont="1" applyBorder="1">
      <alignment vertical="center"/>
    </xf>
    <xf numFmtId="0" fontId="15" fillId="0" borderId="13" xfId="0" applyFont="1" applyBorder="1" applyAlignment="1">
      <alignment vertical="center" shrinkToFit="1"/>
    </xf>
    <xf numFmtId="0" fontId="15" fillId="0" borderId="11" xfId="0" quotePrefix="1" applyFont="1" applyBorder="1" applyAlignment="1">
      <alignment horizontal="right" vertical="center"/>
    </xf>
    <xf numFmtId="0" fontId="15" fillId="0" borderId="29" xfId="0" quotePrefix="1" applyFont="1" applyBorder="1" applyAlignment="1">
      <alignment horizontal="right" vertical="center"/>
    </xf>
    <xf numFmtId="0" fontId="19" fillId="0" borderId="11" xfId="0" applyFont="1" applyBorder="1">
      <alignment vertical="center"/>
    </xf>
    <xf numFmtId="0" fontId="19" fillId="0" borderId="29" xfId="0" applyFont="1" applyBorder="1">
      <alignment vertical="center"/>
    </xf>
    <xf numFmtId="0" fontId="16" fillId="0" borderId="11" xfId="0" quotePrefix="1" applyFont="1" applyBorder="1">
      <alignment vertical="center"/>
    </xf>
    <xf numFmtId="0" fontId="15" fillId="0" borderId="12" xfId="0" applyFont="1" applyBorder="1" applyAlignment="1">
      <alignment vertical="center" shrinkToFit="1"/>
    </xf>
    <xf numFmtId="0" fontId="16" fillId="0" borderId="45" xfId="0" applyFont="1" applyBorder="1">
      <alignment vertical="center"/>
    </xf>
    <xf numFmtId="0" fontId="15" fillId="0" borderId="44" xfId="0" applyFont="1" applyBorder="1" applyAlignment="1">
      <alignment vertical="center" shrinkToFit="1"/>
    </xf>
    <xf numFmtId="0" fontId="25" fillId="0" borderId="45" xfId="0" quotePrefix="1" applyFont="1" applyBorder="1">
      <alignment vertical="center"/>
    </xf>
    <xf numFmtId="0" fontId="15" fillId="0" borderId="86" xfId="0" applyFont="1" applyBorder="1" applyAlignment="1">
      <alignment vertical="center" shrinkToFit="1"/>
    </xf>
    <xf numFmtId="0" fontId="16" fillId="0" borderId="42" xfId="0" applyFont="1" applyBorder="1">
      <alignment vertical="center"/>
    </xf>
    <xf numFmtId="0" fontId="16" fillId="0" borderId="23" xfId="0" applyFont="1" applyBorder="1" applyAlignment="1">
      <alignment horizontal="left" vertical="center"/>
    </xf>
    <xf numFmtId="0" fontId="15" fillId="0" borderId="21" xfId="0" quotePrefix="1" applyFont="1" applyBorder="1" applyAlignment="1">
      <alignment horizontal="right" vertical="center"/>
    </xf>
    <xf numFmtId="0" fontId="15" fillId="0" borderId="22" xfId="0" applyFont="1" applyBorder="1">
      <alignment vertical="center"/>
    </xf>
    <xf numFmtId="0" fontId="15" fillId="0" borderId="21" xfId="0" applyFont="1" applyBorder="1">
      <alignment vertical="center"/>
    </xf>
    <xf numFmtId="0" fontId="15" fillId="0" borderId="28" xfId="0" quotePrefix="1" applyFont="1" applyBorder="1" applyAlignment="1">
      <alignment horizontal="right" vertical="center"/>
    </xf>
    <xf numFmtId="0" fontId="15" fillId="0" borderId="43" xfId="0" applyFont="1" applyBorder="1" applyAlignment="1">
      <alignment vertical="center" shrinkToFit="1"/>
    </xf>
    <xf numFmtId="0" fontId="15" fillId="0" borderId="12" xfId="0" quotePrefix="1" applyFont="1" applyBorder="1" applyAlignment="1">
      <alignment horizontal="right" vertical="center"/>
    </xf>
    <xf numFmtId="0" fontId="15" fillId="0" borderId="29" xfId="0" applyFont="1" applyBorder="1" applyAlignment="1">
      <alignment horizontal="right" vertical="center"/>
    </xf>
    <xf numFmtId="0" fontId="15" fillId="0" borderId="11" xfId="0" applyFont="1" applyBorder="1" applyAlignment="1">
      <alignment horizontal="right" vertical="center"/>
    </xf>
    <xf numFmtId="0" fontId="16" fillId="0" borderId="45" xfId="0" quotePrefix="1" applyFont="1" applyBorder="1">
      <alignment vertical="center"/>
    </xf>
    <xf numFmtId="0" fontId="15" fillId="0" borderId="48" xfId="0" applyFont="1" applyBorder="1">
      <alignment vertical="center"/>
    </xf>
    <xf numFmtId="0" fontId="15" fillId="0" borderId="22" xfId="0" applyFont="1" applyBorder="1" applyAlignment="1">
      <alignment vertical="center" shrinkToFit="1"/>
    </xf>
    <xf numFmtId="0" fontId="15" fillId="0" borderId="74" xfId="0" applyFont="1" applyBorder="1">
      <alignment vertical="center"/>
    </xf>
    <xf numFmtId="0" fontId="18" fillId="0" borderId="73" xfId="0" quotePrefix="1" applyFont="1" applyBorder="1" applyAlignment="1">
      <alignment horizontal="right" vertical="center"/>
    </xf>
    <xf numFmtId="0" fontId="16" fillId="0" borderId="43" xfId="0" applyFont="1" applyBorder="1">
      <alignment vertical="center"/>
    </xf>
    <xf numFmtId="0" fontId="16" fillId="0" borderId="44" xfId="0" applyFont="1" applyBorder="1">
      <alignment vertical="center"/>
    </xf>
    <xf numFmtId="0" fontId="18" fillId="0" borderId="48" xfId="0" quotePrefix="1" applyFont="1" applyBorder="1" applyAlignment="1">
      <alignment horizontal="right" vertical="center"/>
    </xf>
    <xf numFmtId="0" fontId="16" fillId="0" borderId="49" xfId="0" applyFont="1" applyBorder="1">
      <alignment vertical="center"/>
    </xf>
    <xf numFmtId="0" fontId="16" fillId="0" borderId="49" xfId="0" quotePrefix="1" applyFont="1" applyBorder="1">
      <alignment vertical="center"/>
    </xf>
    <xf numFmtId="0" fontId="15" fillId="0" borderId="88" xfId="0" applyFont="1" applyBorder="1">
      <alignment vertical="center"/>
    </xf>
    <xf numFmtId="0" fontId="15" fillId="0" borderId="48" xfId="0" applyFont="1" applyBorder="1" applyAlignment="1">
      <alignment vertical="center" shrinkToFit="1"/>
    </xf>
    <xf numFmtId="0" fontId="15" fillId="0" borderId="0" xfId="0" applyFont="1">
      <alignment vertical="center"/>
    </xf>
    <xf numFmtId="0" fontId="21" fillId="0" borderId="15" xfId="0" applyFont="1" applyBorder="1">
      <alignment vertical="center"/>
    </xf>
    <xf numFmtId="0" fontId="19" fillId="0" borderId="0" xfId="0" applyFont="1">
      <alignment vertical="center"/>
    </xf>
    <xf numFmtId="0" fontId="15" fillId="0" borderId="44" xfId="0" applyFont="1" applyBorder="1">
      <alignment vertical="center"/>
    </xf>
    <xf numFmtId="0" fontId="16" fillId="0" borderId="46" xfId="0" applyFont="1" applyBorder="1">
      <alignment vertical="center"/>
    </xf>
    <xf numFmtId="0" fontId="16" fillId="0" borderId="12" xfId="0" applyFont="1" applyBorder="1" applyAlignment="1">
      <alignment vertical="center" shrinkToFit="1"/>
    </xf>
    <xf numFmtId="0" fontId="16" fillId="0" borderId="0" xfId="0" quotePrefix="1" applyFont="1">
      <alignment vertical="center"/>
    </xf>
    <xf numFmtId="0" fontId="30" fillId="0" borderId="14" xfId="0" applyFont="1" applyBorder="1">
      <alignment vertical="center"/>
    </xf>
    <xf numFmtId="0" fontId="30" fillId="0" borderId="0" xfId="0" applyFont="1" applyAlignment="1">
      <alignment vertical="center" wrapText="1"/>
    </xf>
    <xf numFmtId="0" fontId="30" fillId="0" borderId="15" xfId="0" applyFont="1" applyBorder="1" applyAlignment="1">
      <alignment vertical="center" wrapText="1"/>
    </xf>
    <xf numFmtId="0" fontId="30" fillId="0" borderId="23" xfId="0" applyFont="1" applyBorder="1">
      <alignment vertical="center"/>
    </xf>
    <xf numFmtId="0" fontId="30" fillId="0" borderId="21" xfId="0" applyFont="1" applyBorder="1">
      <alignment vertical="center"/>
    </xf>
    <xf numFmtId="0" fontId="30" fillId="0" borderId="21" xfId="0" applyFont="1" applyBorder="1" applyAlignment="1">
      <alignment vertical="center" wrapText="1"/>
    </xf>
    <xf numFmtId="0" fontId="30" fillId="0" borderId="22" xfId="0" applyFont="1" applyBorder="1" applyAlignment="1">
      <alignment vertical="center" wrapText="1"/>
    </xf>
    <xf numFmtId="0" fontId="17" fillId="0" borderId="17" xfId="0" applyFont="1" applyBorder="1" applyAlignment="1">
      <alignment vertical="center" wrapText="1" shrinkToFit="1"/>
    </xf>
    <xf numFmtId="0" fontId="17" fillId="0" borderId="18" xfId="0" applyFont="1" applyBorder="1" applyAlignment="1">
      <alignment vertical="center" wrapText="1" shrinkToFit="1"/>
    </xf>
    <xf numFmtId="0" fontId="17" fillId="0" borderId="19" xfId="0" applyFont="1" applyBorder="1" applyAlignment="1">
      <alignment vertical="center" wrapText="1" shrinkToFit="1"/>
    </xf>
    <xf numFmtId="0" fontId="17" fillId="0" borderId="20" xfId="0" applyFont="1" applyBorder="1" applyAlignment="1">
      <alignment horizontal="left" vertical="center" wrapText="1"/>
    </xf>
    <xf numFmtId="0" fontId="17" fillId="0" borderId="14" xfId="0" applyFont="1" applyBorder="1" applyAlignment="1">
      <alignment horizontal="left" vertical="top" wrapText="1" shrinkToFit="1"/>
    </xf>
    <xf numFmtId="0" fontId="17" fillId="0" borderId="0" xfId="0" applyFont="1" applyAlignment="1">
      <alignment horizontal="left" vertical="top" wrapText="1" shrinkToFit="1"/>
    </xf>
    <xf numFmtId="0" fontId="17" fillId="0" borderId="15" xfId="0" applyFont="1" applyBorder="1" applyAlignment="1">
      <alignment horizontal="left" vertical="top" wrapText="1" shrinkToFit="1"/>
    </xf>
    <xf numFmtId="0" fontId="17" fillId="0" borderId="23" xfId="0" applyFont="1" applyBorder="1" applyAlignment="1">
      <alignment vertical="center" wrapText="1" shrinkToFit="1"/>
    </xf>
    <xf numFmtId="0" fontId="17" fillId="0" borderId="21" xfId="0" applyFont="1" applyBorder="1" applyAlignment="1">
      <alignment vertical="center" wrapText="1" shrinkToFit="1"/>
    </xf>
    <xf numFmtId="0" fontId="17" fillId="0" borderId="22" xfId="0" applyFont="1" applyBorder="1" applyAlignment="1">
      <alignment vertical="center" wrapText="1" shrinkToFit="1"/>
    </xf>
    <xf numFmtId="0" fontId="17" fillId="0" borderId="14" xfId="0" applyFont="1" applyBorder="1" applyAlignment="1">
      <alignment vertical="center" wrapText="1" shrinkToFit="1"/>
    </xf>
    <xf numFmtId="0" fontId="17" fillId="0" borderId="15" xfId="0" applyFont="1" applyBorder="1" applyAlignment="1">
      <alignment vertical="center" wrapText="1" shrinkToFit="1"/>
    </xf>
    <xf numFmtId="0" fontId="16" fillId="0" borderId="14" xfId="0" applyFont="1" applyBorder="1" applyAlignment="1">
      <alignment horizontal="center" vertical="center" shrinkToFit="1"/>
    </xf>
    <xf numFmtId="0" fontId="16" fillId="0" borderId="0" xfId="0" applyFont="1" applyAlignment="1">
      <alignment horizontal="center" vertical="center" shrinkToFit="1"/>
    </xf>
    <xf numFmtId="0" fontId="37" fillId="0" borderId="16" xfId="0" applyFont="1" applyBorder="1" applyAlignment="1">
      <alignment horizontal="left" vertical="top" wrapText="1" shrinkToFit="1"/>
    </xf>
    <xf numFmtId="0" fontId="16" fillId="0" borderId="10" xfId="0" applyFont="1" applyBorder="1">
      <alignment vertical="center"/>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29" fillId="0" borderId="0" xfId="1" applyFont="1" applyFill="1" applyBorder="1" applyAlignment="1">
      <alignment vertical="top"/>
    </xf>
    <xf numFmtId="0" fontId="16" fillId="0" borderId="15" xfId="0" applyFont="1" applyBorder="1" applyAlignment="1">
      <alignment vertical="top" wrapText="1"/>
    </xf>
    <xf numFmtId="0" fontId="16" fillId="0" borderId="14" xfId="0" applyFont="1" applyBorder="1" applyAlignment="1">
      <alignment vertical="top" wrapText="1"/>
    </xf>
    <xf numFmtId="0" fontId="16" fillId="0" borderId="21" xfId="0" applyFont="1" applyBorder="1" applyAlignment="1">
      <alignment vertical="top" wrapText="1"/>
    </xf>
    <xf numFmtId="0" fontId="16" fillId="0" borderId="22" xfId="0" applyFont="1" applyBorder="1" applyAlignment="1">
      <alignment vertical="top" wrapText="1"/>
    </xf>
    <xf numFmtId="0" fontId="17" fillId="0" borderId="14" xfId="0" applyFont="1" applyBorder="1" applyAlignment="1">
      <alignment horizontal="left" vertical="center" wrapText="1" shrinkToFit="1"/>
    </xf>
    <xf numFmtId="0" fontId="17" fillId="0" borderId="0" xfId="0" applyFont="1" applyAlignment="1">
      <alignment horizontal="left" vertical="center" wrapText="1" shrinkToFit="1"/>
    </xf>
    <xf numFmtId="0" fontId="17" fillId="0" borderId="15" xfId="0" applyFont="1" applyBorder="1" applyAlignment="1">
      <alignment horizontal="left" vertical="center" wrapText="1" shrinkToFit="1"/>
    </xf>
    <xf numFmtId="0" fontId="16" fillId="0" borderId="0" xfId="0" applyFont="1" applyAlignment="1">
      <alignment horizontal="left" vertical="top"/>
    </xf>
    <xf numFmtId="0" fontId="16" fillId="0" borderId="84" xfId="0" applyFont="1" applyBorder="1" applyAlignment="1">
      <alignment horizontal="left" vertical="top"/>
    </xf>
    <xf numFmtId="0" fontId="16" fillId="0" borderId="15" xfId="0" applyFont="1" applyBorder="1" applyAlignment="1">
      <alignment horizontal="left" vertical="top"/>
    </xf>
    <xf numFmtId="0" fontId="18" fillId="0" borderId="14" xfId="0" applyFont="1" applyBorder="1" applyAlignment="1">
      <alignment vertical="top" wrapText="1"/>
    </xf>
    <xf numFmtId="0" fontId="18" fillId="0" borderId="15" xfId="0" applyFont="1" applyBorder="1" applyAlignment="1">
      <alignment vertical="top" wrapText="1"/>
    </xf>
    <xf numFmtId="0" fontId="22" fillId="0" borderId="0" xfId="0" applyFont="1" applyAlignment="1">
      <alignment horizontal="left" vertical="center" wrapText="1"/>
    </xf>
    <xf numFmtId="0" fontId="16" fillId="0" borderId="17" xfId="0" applyFont="1" applyBorder="1" applyAlignment="1">
      <alignment vertical="center" shrinkToFit="1"/>
    </xf>
    <xf numFmtId="0" fontId="16" fillId="0" borderId="18" xfId="0" applyFont="1" applyBorder="1" applyAlignment="1">
      <alignment vertical="top" wrapText="1"/>
    </xf>
    <xf numFmtId="0" fontId="16" fillId="0" borderId="19" xfId="0" applyFont="1" applyBorder="1" applyAlignment="1">
      <alignment vertical="top" wrapText="1"/>
    </xf>
    <xf numFmtId="0" fontId="16" fillId="0" borderId="21" xfId="0" applyFont="1" applyBorder="1" applyAlignment="1">
      <alignment vertical="center" wrapText="1"/>
    </xf>
    <xf numFmtId="0" fontId="16" fillId="0" borderId="22" xfId="0" applyFont="1" applyBorder="1" applyAlignment="1">
      <alignment horizontal="left" vertical="center" wrapText="1"/>
    </xf>
    <xf numFmtId="0" fontId="16" fillId="0" borderId="18" xfId="0" applyFont="1" applyBorder="1" applyAlignment="1">
      <alignment vertical="center" wrapText="1"/>
    </xf>
    <xf numFmtId="0" fontId="16" fillId="0" borderId="18" xfId="0" applyFont="1" applyBorder="1" applyAlignment="1">
      <alignment horizontal="left" vertical="center" wrapText="1"/>
    </xf>
    <xf numFmtId="0" fontId="16" fillId="0" borderId="19" xfId="0" applyFont="1" applyBorder="1" applyAlignment="1">
      <alignment horizontal="left" vertical="center" wrapText="1"/>
    </xf>
    <xf numFmtId="0" fontId="40" fillId="0" borderId="16" xfId="0" applyFont="1" applyBorder="1" applyAlignment="1">
      <alignment horizontal="left" vertical="top" wrapText="1" shrinkToFit="1"/>
    </xf>
    <xf numFmtId="0" fontId="16" fillId="0" borderId="21" xfId="0" applyFont="1" applyBorder="1" applyAlignment="1">
      <alignment horizontal="left" vertical="center"/>
    </xf>
    <xf numFmtId="0" fontId="16" fillId="0" borderId="22" xfId="0" applyFont="1" applyBorder="1" applyAlignment="1">
      <alignment horizontal="left" vertical="center"/>
    </xf>
    <xf numFmtId="0" fontId="16" fillId="0" borderId="18" xfId="0" applyFont="1" applyBorder="1" applyAlignment="1">
      <alignment horizontal="left" vertical="center"/>
    </xf>
    <xf numFmtId="0" fontId="16" fillId="0" borderId="19" xfId="0" applyFont="1" applyBorder="1" applyAlignment="1">
      <alignment horizontal="left" vertical="center"/>
    </xf>
    <xf numFmtId="0" fontId="16" fillId="0" borderId="14" xfId="0" applyFont="1" applyBorder="1" applyAlignment="1">
      <alignment vertical="center" shrinkToFit="1"/>
    </xf>
    <xf numFmtId="0" fontId="26" fillId="0" borderId="0" xfId="0" applyFont="1" applyAlignment="1">
      <alignment horizontal="center" vertical="center" shrinkToFit="1"/>
    </xf>
    <xf numFmtId="0" fontId="26" fillId="0" borderId="15" xfId="0" applyFont="1" applyBorder="1" applyAlignment="1">
      <alignment vertical="center" shrinkToFit="1"/>
    </xf>
    <xf numFmtId="0" fontId="16" fillId="0" borderId="14" xfId="0" quotePrefix="1" applyFont="1" applyBorder="1" applyAlignment="1">
      <alignment horizontal="center" vertical="center"/>
    </xf>
    <xf numFmtId="0" fontId="16" fillId="0" borderId="0" xfId="0" quotePrefix="1" applyFont="1" applyAlignment="1">
      <alignment horizontal="center" vertical="center"/>
    </xf>
    <xf numFmtId="0" fontId="16" fillId="0" borderId="60" xfId="0" applyFont="1" applyBorder="1" applyAlignment="1">
      <alignment horizontal="center" vertical="center"/>
    </xf>
    <xf numFmtId="0" fontId="16" fillId="0" borderId="0" xfId="0" quotePrefix="1" applyFont="1" applyAlignment="1">
      <alignment horizontal="left" vertical="center"/>
    </xf>
    <xf numFmtId="0" fontId="16" fillId="0" borderId="15" xfId="0" applyFont="1" applyBorder="1" applyAlignment="1">
      <alignment horizontal="left" vertical="top" wrapText="1"/>
    </xf>
    <xf numFmtId="0" fontId="16" fillId="0" borderId="15"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62" xfId="0" applyFont="1" applyBorder="1">
      <alignment vertical="center"/>
    </xf>
    <xf numFmtId="0" fontId="16" fillId="0" borderId="65" xfId="0" applyFont="1" applyBorder="1">
      <alignment vertical="center"/>
    </xf>
    <xf numFmtId="0" fontId="16" fillId="0" borderId="54" xfId="0" applyFont="1" applyBorder="1">
      <alignment vertical="center"/>
    </xf>
    <xf numFmtId="0" fontId="22" fillId="0" borderId="0" xfId="0" applyFont="1" applyAlignment="1">
      <alignment horizontal="center" vertical="center" wrapText="1"/>
    </xf>
    <xf numFmtId="0" fontId="26" fillId="0" borderId="0" xfId="0" applyFont="1">
      <alignment vertical="center"/>
    </xf>
    <xf numFmtId="0" fontId="34" fillId="0" borderId="17" xfId="0" applyFont="1" applyBorder="1">
      <alignment vertical="center"/>
    </xf>
    <xf numFmtId="0" fontId="16" fillId="0" borderId="60" xfId="0" applyFont="1" applyBorder="1">
      <alignment vertical="center"/>
    </xf>
    <xf numFmtId="0" fontId="16" fillId="0" borderId="8" xfId="0" applyFont="1" applyBorder="1">
      <alignment vertical="center"/>
    </xf>
    <xf numFmtId="0" fontId="16" fillId="0" borderId="14" xfId="0" applyFont="1" applyBorder="1" applyAlignment="1">
      <alignment vertical="center" wrapText="1"/>
    </xf>
    <xf numFmtId="0" fontId="16" fillId="0" borderId="59" xfId="0" applyFont="1" applyBorder="1">
      <alignment vertical="center"/>
    </xf>
    <xf numFmtId="0" fontId="18" fillId="0" borderId="52" xfId="0" applyFont="1" applyBorder="1">
      <alignment vertical="center"/>
    </xf>
    <xf numFmtId="0" fontId="26" fillId="0" borderId="14" xfId="0" applyFont="1" applyBorder="1">
      <alignment vertical="center"/>
    </xf>
    <xf numFmtId="0" fontId="30" fillId="0" borderId="17" xfId="0" applyFont="1" applyBorder="1">
      <alignment vertical="center"/>
    </xf>
    <xf numFmtId="0" fontId="30" fillId="0" borderId="0" xfId="0" applyFont="1">
      <alignment vertical="center"/>
    </xf>
    <xf numFmtId="0" fontId="18" fillId="0" borderId="22" xfId="0" applyFont="1" applyBorder="1" applyAlignment="1">
      <alignment vertical="top" wrapText="1"/>
    </xf>
    <xf numFmtId="0" fontId="28" fillId="0" borderId="0" xfId="0" quotePrefix="1" applyFont="1" applyAlignment="1">
      <alignment horizontal="center" vertical="center"/>
    </xf>
    <xf numFmtId="0" fontId="16" fillId="0" borderId="104" xfId="0" applyFont="1" applyBorder="1">
      <alignment vertical="center"/>
    </xf>
    <xf numFmtId="0" fontId="16" fillId="0" borderId="105" xfId="0" applyFont="1" applyBorder="1">
      <alignment vertical="center"/>
    </xf>
    <xf numFmtId="0" fontId="17" fillId="0" borderId="23" xfId="0" applyFont="1" applyBorder="1" applyAlignment="1">
      <alignment vertical="top" wrapText="1"/>
    </xf>
    <xf numFmtId="0" fontId="17" fillId="0" borderId="21" xfId="0" applyFont="1" applyBorder="1" applyAlignment="1">
      <alignment vertical="top" wrapText="1"/>
    </xf>
    <xf numFmtId="0" fontId="17" fillId="0" borderId="22" xfId="0" applyFont="1" applyBorder="1" applyAlignment="1">
      <alignment vertical="top" wrapText="1"/>
    </xf>
    <xf numFmtId="0" fontId="16" fillId="0" borderId="2" xfId="0" applyFont="1" applyBorder="1">
      <alignment vertical="center"/>
    </xf>
    <xf numFmtId="0" fontId="16" fillId="0" borderId="3" xfId="0" applyFont="1" applyBorder="1">
      <alignment vertical="center"/>
    </xf>
    <xf numFmtId="0" fontId="16" fillId="0" borderId="4" xfId="0" applyFont="1" applyBorder="1">
      <alignment vertical="center"/>
    </xf>
    <xf numFmtId="0" fontId="16" fillId="0" borderId="5" xfId="0" applyFont="1" applyBorder="1">
      <alignment vertical="center"/>
    </xf>
    <xf numFmtId="0" fontId="16" fillId="0" borderId="6" xfId="0" applyFont="1" applyBorder="1">
      <alignment vertical="center"/>
    </xf>
    <xf numFmtId="0" fontId="16" fillId="0" borderId="7" xfId="0" applyFont="1" applyBorder="1">
      <alignment vertical="center"/>
    </xf>
    <xf numFmtId="0" fontId="16" fillId="0" borderId="9" xfId="0" applyFont="1" applyBorder="1">
      <alignment vertical="center"/>
    </xf>
    <xf numFmtId="0" fontId="15" fillId="0" borderId="0" xfId="0" applyFont="1" applyAlignment="1">
      <alignment horizontal="right" vertical="center" wrapText="1"/>
    </xf>
    <xf numFmtId="0" fontId="30" fillId="0" borderId="0" xfId="0" applyFont="1" applyAlignment="1">
      <alignment vertical="top" wrapText="1"/>
    </xf>
    <xf numFmtId="0" fontId="30" fillId="0" borderId="0" xfId="0" applyFont="1" applyAlignment="1">
      <alignment horizontal="left" vertical="center"/>
    </xf>
    <xf numFmtId="0" fontId="14" fillId="0" borderId="0" xfId="1" applyFill="1">
      <alignment vertical="center"/>
    </xf>
    <xf numFmtId="0" fontId="16" fillId="0" borderId="116" xfId="0" applyFont="1" applyBorder="1">
      <alignment vertical="center"/>
    </xf>
    <xf numFmtId="0" fontId="16" fillId="0" borderId="118" xfId="0" applyFont="1" applyBorder="1" applyAlignment="1">
      <alignment horizontal="center" vertical="center"/>
    </xf>
    <xf numFmtId="0" fontId="16" fillId="0" borderId="119" xfId="0" applyFont="1" applyBorder="1">
      <alignment vertical="center"/>
    </xf>
    <xf numFmtId="0" fontId="17" fillId="0" borderId="0" xfId="0" applyFont="1" applyAlignment="1">
      <alignment horizontal="center" vertical="center"/>
    </xf>
    <xf numFmtId="0" fontId="51" fillId="0" borderId="0" xfId="0" applyFont="1">
      <alignment vertical="center"/>
    </xf>
    <xf numFmtId="0" fontId="8" fillId="0" borderId="0" xfId="0" applyFont="1" applyAlignment="1">
      <alignment horizontal="center" vertical="center"/>
    </xf>
    <xf numFmtId="0" fontId="0" fillId="10" borderId="1" xfId="0" quotePrefix="1" applyFill="1" applyBorder="1">
      <alignment vertical="center"/>
    </xf>
    <xf numFmtId="0" fontId="8" fillId="0" borderId="55" xfId="0" quotePrefix="1" applyFont="1" applyBorder="1" applyAlignment="1">
      <alignment horizontal="center" vertical="center"/>
    </xf>
    <xf numFmtId="0" fontId="8" fillId="0" borderId="49" xfId="0" quotePrefix="1" applyFont="1" applyBorder="1" applyAlignment="1">
      <alignment horizontal="center" vertical="center"/>
    </xf>
    <xf numFmtId="0" fontId="0" fillId="10" borderId="47" xfId="0" quotePrefix="1" applyFill="1" applyBorder="1">
      <alignment vertical="center"/>
    </xf>
    <xf numFmtId="0" fontId="8" fillId="0" borderId="72" xfId="0" quotePrefix="1" applyFont="1" applyBorder="1" applyAlignment="1">
      <alignment horizontal="center" vertical="center"/>
    </xf>
    <xf numFmtId="0" fontId="8" fillId="6" borderId="23" xfId="0" applyFont="1" applyFill="1" applyBorder="1" applyAlignment="1">
      <alignment horizontal="center" vertical="center"/>
    </xf>
    <xf numFmtId="0" fontId="0" fillId="6" borderId="21" xfId="0" applyFill="1" applyBorder="1">
      <alignment vertical="center"/>
    </xf>
    <xf numFmtId="0" fontId="16" fillId="5" borderId="0" xfId="0" applyFont="1" applyFill="1">
      <alignment vertical="center"/>
    </xf>
    <xf numFmtId="0" fontId="15" fillId="5" borderId="0" xfId="0" applyFont="1" applyFill="1">
      <alignment vertical="center"/>
    </xf>
    <xf numFmtId="0" fontId="16" fillId="0" borderId="0" xfId="0" applyFont="1" applyAlignment="1">
      <alignment horizontal="left" vertical="center" shrinkToFit="1"/>
    </xf>
    <xf numFmtId="0" fontId="17" fillId="0" borderId="69" xfId="0" applyFont="1" applyBorder="1" applyAlignment="1">
      <alignment horizontal="right" vertical="center"/>
    </xf>
    <xf numFmtId="0" fontId="17" fillId="0" borderId="116" xfId="0" applyFont="1" applyBorder="1" applyAlignment="1">
      <alignment horizontal="right" vertical="center"/>
    </xf>
    <xf numFmtId="0" fontId="11" fillId="0" borderId="0" xfId="0" applyFont="1" applyAlignment="1">
      <alignment horizontal="center"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14" xfId="0" applyBorder="1">
      <alignment vertical="center"/>
    </xf>
    <xf numFmtId="0" fontId="0" fillId="0" borderId="15" xfId="0" applyBorder="1">
      <alignment vertical="center"/>
    </xf>
    <xf numFmtId="0" fontId="8" fillId="0" borderId="0" xfId="0" applyFont="1">
      <alignment vertical="center"/>
    </xf>
    <xf numFmtId="0" fontId="8" fillId="0" borderId="0" xfId="0" applyFont="1" applyAlignment="1">
      <alignment horizontal="left" vertical="center"/>
    </xf>
    <xf numFmtId="0" fontId="0" fillId="0" borderId="23" xfId="0" applyBorder="1">
      <alignment vertical="center"/>
    </xf>
    <xf numFmtId="0" fontId="0" fillId="0" borderId="21" xfId="0" applyBorder="1">
      <alignment vertical="center"/>
    </xf>
    <xf numFmtId="0" fontId="0" fillId="0" borderId="22" xfId="0" applyBorder="1">
      <alignment vertical="center"/>
    </xf>
    <xf numFmtId="0" fontId="0" fillId="0" borderId="0" xfId="0" applyAlignment="1">
      <alignment vertical="top" wrapText="1"/>
    </xf>
    <xf numFmtId="0" fontId="7" fillId="0" borderId="0" xfId="0" applyFont="1">
      <alignment vertical="center"/>
    </xf>
    <xf numFmtId="0" fontId="0" fillId="0" borderId="0" xfId="0" quotePrefix="1" applyAlignment="1">
      <alignment horizontal="right" vertical="center"/>
    </xf>
    <xf numFmtId="0" fontId="0" fillId="0" borderId="0" xfId="0" applyAlignment="1">
      <alignment horizontal="right" vertical="center"/>
    </xf>
    <xf numFmtId="0" fontId="0" fillId="0" borderId="0" xfId="0" quotePrefix="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21" xfId="0" applyBorder="1" applyAlignment="1">
      <alignment horizontal="left" vertical="top"/>
    </xf>
    <xf numFmtId="0" fontId="0" fillId="0" borderId="18" xfId="0" applyBorder="1" applyAlignment="1">
      <alignment horizontal="left" vertical="top"/>
    </xf>
    <xf numFmtId="0" fontId="0" fillId="0" borderId="0" xfId="0" applyAlignment="1">
      <alignment horizontal="left" vertical="center"/>
    </xf>
    <xf numFmtId="0" fontId="0" fillId="0" borderId="0" xfId="0" applyAlignment="1">
      <alignment vertical="top"/>
    </xf>
    <xf numFmtId="0" fontId="0" fillId="0" borderId="21" xfId="0" applyBorder="1" applyAlignment="1">
      <alignment horizontal="left" vertical="center"/>
    </xf>
    <xf numFmtId="0" fontId="0" fillId="0" borderId="18" xfId="0" applyBorder="1" applyAlignment="1">
      <alignment horizontal="left" vertical="center"/>
    </xf>
    <xf numFmtId="0" fontId="0" fillId="0" borderId="15" xfId="0" applyBorder="1" applyAlignment="1">
      <alignment horizontal="left" vertical="center"/>
    </xf>
    <xf numFmtId="0" fontId="18" fillId="0" borderId="12" xfId="0" applyFont="1" applyBorder="1" applyAlignment="1">
      <alignment horizontal="center" vertical="center"/>
    </xf>
    <xf numFmtId="0" fontId="16" fillId="0" borderId="1" xfId="0" applyFont="1" applyBorder="1" applyAlignment="1">
      <alignment horizontal="left" vertical="center"/>
    </xf>
    <xf numFmtId="0" fontId="16" fillId="0" borderId="56" xfId="0" applyFont="1" applyBorder="1" applyAlignment="1">
      <alignment horizontal="left" vertical="center"/>
    </xf>
    <xf numFmtId="0" fontId="0" fillId="0" borderId="24" xfId="0" applyBorder="1">
      <alignment vertical="center"/>
    </xf>
    <xf numFmtId="0" fontId="0" fillId="9" borderId="17" xfId="0" applyFill="1" applyBorder="1">
      <alignment vertical="center"/>
    </xf>
    <xf numFmtId="0" fontId="0" fillId="9" borderId="18" xfId="0" applyFill="1" applyBorder="1">
      <alignment vertical="center"/>
    </xf>
    <xf numFmtId="0" fontId="0" fillId="9" borderId="19" xfId="0" applyFill="1" applyBorder="1">
      <alignment vertical="center"/>
    </xf>
    <xf numFmtId="0" fontId="0" fillId="4" borderId="17" xfId="0" applyFill="1" applyBorder="1">
      <alignment vertical="center"/>
    </xf>
    <xf numFmtId="0" fontId="0" fillId="4" borderId="18" xfId="0" applyFill="1" applyBorder="1">
      <alignment vertical="center"/>
    </xf>
    <xf numFmtId="0" fontId="51" fillId="4" borderId="18" xfId="0" quotePrefix="1" applyFont="1" applyFill="1" applyBorder="1">
      <alignment vertical="center"/>
    </xf>
    <xf numFmtId="0" fontId="0" fillId="9" borderId="14" xfId="0" applyFill="1" applyBorder="1">
      <alignment vertical="center"/>
    </xf>
    <xf numFmtId="0" fontId="0" fillId="9" borderId="0" xfId="0" applyFill="1">
      <alignment vertical="center"/>
    </xf>
    <xf numFmtId="0" fontId="0" fillId="9" borderId="15" xfId="0" applyFill="1" applyBorder="1">
      <alignment vertical="center"/>
    </xf>
    <xf numFmtId="0" fontId="0" fillId="4" borderId="14" xfId="0" applyFill="1" applyBorder="1">
      <alignment vertical="center"/>
    </xf>
    <xf numFmtId="0" fontId="0" fillId="4" borderId="0" xfId="0" applyFill="1">
      <alignment vertical="center"/>
    </xf>
    <xf numFmtId="0" fontId="51" fillId="4" borderId="0" xfId="0" quotePrefix="1" applyFont="1" applyFill="1">
      <alignment vertical="center"/>
    </xf>
    <xf numFmtId="0" fontId="51" fillId="4" borderId="0" xfId="0" applyFont="1" applyFill="1">
      <alignment vertical="center"/>
    </xf>
    <xf numFmtId="0" fontId="0" fillId="9" borderId="23" xfId="0" applyFill="1" applyBorder="1">
      <alignment vertical="center"/>
    </xf>
    <xf numFmtId="0" fontId="0" fillId="9" borderId="21" xfId="0" applyFill="1" applyBorder="1">
      <alignment vertical="center"/>
    </xf>
    <xf numFmtId="0" fontId="0" fillId="9" borderId="22" xfId="0" applyFill="1" applyBorder="1">
      <alignment vertical="center"/>
    </xf>
    <xf numFmtId="0" fontId="0" fillId="4" borderId="23" xfId="0" applyFill="1" applyBorder="1">
      <alignment vertical="center"/>
    </xf>
    <xf numFmtId="0" fontId="0" fillId="4" borderId="21" xfId="0" applyFill="1" applyBorder="1">
      <alignment vertical="center"/>
    </xf>
    <xf numFmtId="0" fontId="51" fillId="4" borderId="21" xfId="0" applyFont="1" applyFill="1" applyBorder="1">
      <alignment vertical="center"/>
    </xf>
    <xf numFmtId="0" fontId="8" fillId="0" borderId="45" xfId="0" quotePrefix="1" applyFont="1" applyBorder="1" applyAlignment="1">
      <alignment horizontal="center" vertical="center"/>
    </xf>
    <xf numFmtId="0" fontId="0" fillId="10" borderId="43" xfId="0" quotePrefix="1" applyFill="1" applyBorder="1">
      <alignment vertical="center"/>
    </xf>
    <xf numFmtId="0" fontId="51" fillId="4" borderId="21" xfId="0" quotePrefix="1" applyFont="1" applyFill="1" applyBorder="1">
      <alignment vertical="center"/>
    </xf>
    <xf numFmtId="0" fontId="8" fillId="0" borderId="23" xfId="0" quotePrefix="1" applyFont="1" applyBorder="1" applyAlignment="1">
      <alignment horizontal="center" vertical="center"/>
    </xf>
    <xf numFmtId="0" fontId="51" fillId="4" borderId="18" xfId="0" applyFont="1" applyFill="1" applyBorder="1">
      <alignment vertical="center"/>
    </xf>
    <xf numFmtId="0" fontId="8" fillId="0" borderId="69" xfId="0" quotePrefix="1" applyFont="1" applyBorder="1" applyAlignment="1">
      <alignment horizontal="center" vertical="center"/>
    </xf>
    <xf numFmtId="0" fontId="0" fillId="9" borderId="11" xfId="0" applyFill="1" applyBorder="1">
      <alignment vertical="center"/>
    </xf>
    <xf numFmtId="0" fontId="0" fillId="9" borderId="12" xfId="0" applyFill="1" applyBorder="1">
      <alignment vertical="center"/>
    </xf>
    <xf numFmtId="0" fontId="0" fillId="9" borderId="13" xfId="0" applyFill="1" applyBorder="1">
      <alignment vertical="center"/>
    </xf>
    <xf numFmtId="0" fontId="0" fillId="4" borderId="12" xfId="0" applyFill="1" applyBorder="1">
      <alignment vertical="center"/>
    </xf>
    <xf numFmtId="0" fontId="8" fillId="0" borderId="11" xfId="0" quotePrefix="1" applyFont="1" applyBorder="1" applyAlignment="1">
      <alignment horizontal="center" vertical="center"/>
    </xf>
    <xf numFmtId="0" fontId="51" fillId="4" borderId="12" xfId="0" applyFont="1" applyFill="1" applyBorder="1">
      <alignment vertical="center"/>
    </xf>
    <xf numFmtId="0" fontId="0" fillId="4" borderId="21" xfId="0" quotePrefix="1" applyFill="1" applyBorder="1">
      <alignment vertical="center"/>
    </xf>
    <xf numFmtId="0" fontId="0" fillId="0" borderId="4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95" xfId="0" applyBorder="1">
      <alignment vertical="center"/>
    </xf>
    <xf numFmtId="0" fontId="0" fillId="0" borderId="138" xfId="0" applyBorder="1">
      <alignment vertical="center"/>
    </xf>
    <xf numFmtId="0" fontId="0" fillId="0" borderId="96" xfId="0" applyBorder="1">
      <alignment vertical="center"/>
    </xf>
    <xf numFmtId="0" fontId="0" fillId="0" borderId="139" xfId="0" applyBorder="1">
      <alignment vertical="center"/>
    </xf>
    <xf numFmtId="0" fontId="0" fillId="0" borderId="140" xfId="0" applyBorder="1">
      <alignment vertical="center"/>
    </xf>
    <xf numFmtId="0" fontId="0" fillId="0" borderId="10" xfId="0" applyBorder="1">
      <alignment vertical="center"/>
    </xf>
    <xf numFmtId="0" fontId="0" fillId="7" borderId="43" xfId="0" applyFill="1" applyBorder="1" applyAlignment="1">
      <alignment horizontal="center" vertical="center"/>
    </xf>
    <xf numFmtId="0" fontId="0" fillId="7" borderId="1" xfId="0" applyFill="1" applyBorder="1" applyAlignment="1">
      <alignment horizontal="center" vertical="center"/>
    </xf>
    <xf numFmtId="0" fontId="0" fillId="7" borderId="47" xfId="0" applyFill="1" applyBorder="1" applyAlignment="1">
      <alignment horizontal="center" vertical="center"/>
    </xf>
    <xf numFmtId="0" fontId="0" fillId="0" borderId="47" xfId="0" applyBorder="1" applyAlignment="1">
      <alignment horizontal="center" vertical="center"/>
    </xf>
    <xf numFmtId="0" fontId="0" fillId="7" borderId="53" xfId="0" applyFill="1" applyBorder="1" applyAlignment="1">
      <alignment horizontal="center" vertical="center"/>
    </xf>
    <xf numFmtId="0" fontId="0" fillId="7" borderId="58" xfId="0" applyFill="1" applyBorder="1" applyAlignment="1">
      <alignment horizontal="center" vertical="center"/>
    </xf>
    <xf numFmtId="0" fontId="0" fillId="7" borderId="12" xfId="0" applyFill="1" applyBorder="1" applyAlignment="1">
      <alignment horizontal="center" vertical="center"/>
    </xf>
    <xf numFmtId="0" fontId="0" fillId="0" borderId="53" xfId="0" applyBorder="1" applyAlignment="1">
      <alignment horizontal="center" vertical="center"/>
    </xf>
    <xf numFmtId="0" fontId="0" fillId="0" borderId="58" xfId="0" applyBorder="1" applyAlignment="1">
      <alignment horizontal="center" vertical="center"/>
    </xf>
    <xf numFmtId="0" fontId="0" fillId="0" borderId="12" xfId="0" applyBorder="1" applyAlignment="1">
      <alignment horizontal="center" vertical="center"/>
    </xf>
    <xf numFmtId="0" fontId="18" fillId="0" borderId="0" xfId="0" applyFont="1" applyAlignment="1">
      <alignment horizontal="left" vertical="center" shrinkToFit="1"/>
    </xf>
    <xf numFmtId="0" fontId="18" fillId="0" borderId="0" xfId="0" applyFont="1" applyAlignment="1">
      <alignment horizontal="center" vertical="center" shrinkToFit="1"/>
    </xf>
    <xf numFmtId="0" fontId="18" fillId="0" borderId="0" xfId="0" applyFont="1" applyAlignment="1">
      <alignment vertical="top" wrapText="1" shrinkToFit="1"/>
    </xf>
    <xf numFmtId="0" fontId="18" fillId="6" borderId="11" xfId="0" applyFont="1" applyFill="1" applyBorder="1">
      <alignment vertical="center"/>
    </xf>
    <xf numFmtId="0" fontId="21" fillId="0" borderId="0" xfId="0" applyFont="1">
      <alignment vertical="center"/>
    </xf>
    <xf numFmtId="0" fontId="21" fillId="0" borderId="0" xfId="0" applyFont="1" applyAlignment="1">
      <alignment vertical="center" wrapText="1" shrinkToFit="1"/>
    </xf>
    <xf numFmtId="0" fontId="18" fillId="0" borderId="0" xfId="0" applyFont="1" applyAlignment="1">
      <alignment vertical="center" wrapText="1"/>
    </xf>
    <xf numFmtId="0" fontId="16" fillId="5" borderId="53" xfId="0" applyFont="1" applyFill="1" applyBorder="1" applyAlignment="1">
      <alignment vertical="center" shrinkToFit="1"/>
    </xf>
    <xf numFmtId="0" fontId="16" fillId="5" borderId="47" xfId="0" applyFont="1" applyFill="1" applyBorder="1" applyAlignment="1">
      <alignment vertical="center" shrinkToFit="1"/>
    </xf>
    <xf numFmtId="176" fontId="23" fillId="5" borderId="21" xfId="0" applyNumberFormat="1" applyFont="1" applyFill="1" applyBorder="1">
      <alignment vertical="center"/>
    </xf>
    <xf numFmtId="176" fontId="23" fillId="5" borderId="53" xfId="0" applyNumberFormat="1" applyFont="1" applyFill="1" applyBorder="1">
      <alignment vertical="center"/>
    </xf>
    <xf numFmtId="0" fontId="16" fillId="0" borderId="55" xfId="0" applyFont="1" applyBorder="1" applyAlignment="1">
      <alignment horizontal="left" vertical="center"/>
    </xf>
    <xf numFmtId="0" fontId="18" fillId="13" borderId="23" xfId="0" applyFont="1" applyFill="1" applyBorder="1" applyAlignment="1">
      <alignment horizontal="left" vertical="center"/>
    </xf>
    <xf numFmtId="0" fontId="18" fillId="13" borderId="21" xfId="0" applyFont="1" applyFill="1" applyBorder="1" applyAlignment="1">
      <alignment horizontal="left" vertical="center"/>
    </xf>
    <xf numFmtId="0" fontId="16" fillId="13" borderId="21" xfId="0" applyFont="1" applyFill="1" applyBorder="1" applyAlignment="1">
      <alignment horizontal="left" vertical="center"/>
    </xf>
    <xf numFmtId="0" fontId="16" fillId="13" borderId="22" xfId="0" applyFont="1" applyFill="1" applyBorder="1" applyAlignment="1">
      <alignment horizontal="left" vertical="center"/>
    </xf>
    <xf numFmtId="0" fontId="18" fillId="0" borderId="0" xfId="0" applyFont="1" applyAlignment="1">
      <alignment horizontal="right" vertical="center"/>
    </xf>
    <xf numFmtId="0" fontId="35" fillId="0" borderId="0" xfId="0" applyFont="1">
      <alignment vertical="center"/>
    </xf>
    <xf numFmtId="0" fontId="35" fillId="0" borderId="0" xfId="0" applyFont="1" applyAlignment="1">
      <alignment horizontal="right" vertical="center"/>
    </xf>
    <xf numFmtId="0" fontId="35" fillId="0" borderId="0" xfId="0" applyFont="1" applyAlignment="1">
      <alignment vertical="center" shrinkToFit="1"/>
    </xf>
    <xf numFmtId="177" fontId="18" fillId="0" borderId="0" xfId="0" applyNumberFormat="1" applyFont="1" applyAlignment="1">
      <alignment vertical="center" wrapText="1"/>
    </xf>
    <xf numFmtId="0" fontId="18" fillId="6" borderId="13" xfId="0" applyFont="1" applyFill="1" applyBorder="1" applyAlignment="1">
      <alignment horizontal="right" vertical="center"/>
    </xf>
    <xf numFmtId="0" fontId="18" fillId="13" borderId="49" xfId="0" applyFont="1" applyFill="1" applyBorder="1" applyAlignment="1">
      <alignment horizontal="left" vertical="center"/>
    </xf>
    <xf numFmtId="0" fontId="18" fillId="13" borderId="47" xfId="0" applyFont="1" applyFill="1" applyBorder="1" applyAlignment="1">
      <alignment horizontal="left" vertical="center"/>
    </xf>
    <xf numFmtId="0" fontId="16" fillId="13" borderId="47" xfId="0" applyFont="1" applyFill="1" applyBorder="1" applyAlignment="1">
      <alignment horizontal="left" vertical="center"/>
    </xf>
    <xf numFmtId="0" fontId="16" fillId="13" borderId="48" xfId="0" applyFont="1" applyFill="1" applyBorder="1" applyAlignment="1">
      <alignment horizontal="left" vertical="center"/>
    </xf>
    <xf numFmtId="177" fontId="34" fillId="0" borderId="0" xfId="0" applyNumberFormat="1" applyFont="1">
      <alignment vertical="center"/>
    </xf>
    <xf numFmtId="0" fontId="19" fillId="16" borderId="11" xfId="0" applyFont="1" applyFill="1" applyBorder="1">
      <alignment vertical="center"/>
    </xf>
    <xf numFmtId="0" fontId="15" fillId="16" borderId="13" xfId="0" applyFont="1" applyFill="1" applyBorder="1">
      <alignment vertical="center"/>
    </xf>
    <xf numFmtId="0" fontId="19" fillId="16" borderId="23" xfId="0" applyFont="1" applyFill="1" applyBorder="1">
      <alignment vertical="center"/>
    </xf>
    <xf numFmtId="0" fontId="15" fillId="16" borderId="21" xfId="0" applyFont="1" applyFill="1" applyBorder="1">
      <alignment vertical="center"/>
    </xf>
    <xf numFmtId="0" fontId="19" fillId="16" borderId="29" xfId="0" applyFont="1" applyFill="1" applyBorder="1">
      <alignment vertical="center"/>
    </xf>
    <xf numFmtId="0" fontId="15" fillId="16" borderId="13" xfId="0" applyFont="1" applyFill="1" applyBorder="1" applyAlignment="1">
      <alignment vertical="center" shrinkToFit="1"/>
    </xf>
    <xf numFmtId="0" fontId="16" fillId="7" borderId="23" xfId="0" applyFont="1" applyFill="1" applyBorder="1">
      <alignment vertical="center"/>
    </xf>
    <xf numFmtId="0" fontId="15" fillId="7" borderId="22" xfId="0" applyFont="1" applyFill="1" applyBorder="1">
      <alignment vertical="center"/>
    </xf>
    <xf numFmtId="0" fontId="15" fillId="7" borderId="87" xfId="0" applyFont="1" applyFill="1" applyBorder="1">
      <alignment vertical="center"/>
    </xf>
    <xf numFmtId="0" fontId="16" fillId="7" borderId="28" xfId="0" applyFont="1" applyFill="1" applyBorder="1">
      <alignment vertical="center"/>
    </xf>
    <xf numFmtId="0" fontId="15" fillId="7" borderId="22" xfId="0" applyFont="1" applyFill="1" applyBorder="1" applyAlignment="1">
      <alignment vertical="center" shrinkToFit="1"/>
    </xf>
    <xf numFmtId="0" fontId="18" fillId="16" borderId="0" xfId="0" applyFont="1" applyFill="1">
      <alignment vertical="center"/>
    </xf>
    <xf numFmtId="0" fontId="18" fillId="16" borderId="0" xfId="0" applyFont="1" applyFill="1" applyAlignment="1">
      <alignment horizontal="right" vertical="center"/>
    </xf>
    <xf numFmtId="178" fontId="18" fillId="16" borderId="0" xfId="0" applyNumberFormat="1" applyFont="1" applyFill="1" applyAlignment="1">
      <alignment vertical="center" shrinkToFit="1"/>
    </xf>
    <xf numFmtId="182" fontId="18" fillId="0" borderId="0" xfId="0" applyNumberFormat="1" applyFont="1" applyAlignment="1">
      <alignment vertical="center" wrapText="1"/>
    </xf>
    <xf numFmtId="0" fontId="28" fillId="0" borderId="0" xfId="0" applyFont="1" applyAlignment="1">
      <alignment vertical="center" wrapText="1"/>
    </xf>
    <xf numFmtId="0" fontId="18" fillId="6" borderId="0" xfId="2" applyFont="1" applyFill="1">
      <alignment vertical="center"/>
    </xf>
    <xf numFmtId="0" fontId="18" fillId="7" borderId="0" xfId="2" applyFont="1" applyFill="1">
      <alignment vertical="center"/>
    </xf>
    <xf numFmtId="0" fontId="18" fillId="0" borderId="60" xfId="2" applyFont="1" applyBorder="1">
      <alignment vertical="center"/>
    </xf>
    <xf numFmtId="0" fontId="18" fillId="0" borderId="0" xfId="2" applyFont="1" applyAlignment="1">
      <alignment horizontal="left" vertical="center"/>
    </xf>
    <xf numFmtId="0" fontId="18" fillId="0" borderId="8" xfId="2" applyFont="1" applyBorder="1">
      <alignment vertical="center"/>
    </xf>
    <xf numFmtId="0" fontId="54" fillId="0" borderId="0" xfId="2" applyFont="1">
      <alignment vertical="center"/>
    </xf>
    <xf numFmtId="0" fontId="18" fillId="0" borderId="0" xfId="2" quotePrefix="1" applyFont="1" applyAlignment="1">
      <alignment horizontal="center" vertical="center"/>
    </xf>
    <xf numFmtId="56" fontId="18" fillId="0" borderId="0" xfId="2" quotePrefix="1" applyNumberFormat="1" applyFont="1">
      <alignment vertical="center"/>
    </xf>
    <xf numFmtId="0" fontId="18" fillId="7" borderId="0" xfId="2" applyFont="1" applyFill="1" applyAlignment="1">
      <alignment horizontal="left" vertical="center"/>
    </xf>
    <xf numFmtId="0" fontId="18" fillId="0" borderId="0" xfId="2" applyFont="1" applyAlignment="1">
      <alignment horizontal="center" vertical="center"/>
    </xf>
    <xf numFmtId="0" fontId="18" fillId="0" borderId="0" xfId="2" applyFont="1" applyAlignment="1">
      <alignment horizontal="justify" vertical="center"/>
    </xf>
    <xf numFmtId="0" fontId="48" fillId="0" borderId="0" xfId="2" applyFont="1" applyAlignment="1">
      <alignment horizontal="left" vertical="center"/>
    </xf>
    <xf numFmtId="0" fontId="18" fillId="0" borderId="65" xfId="2" applyFont="1" applyBorder="1">
      <alignment vertical="center"/>
    </xf>
    <xf numFmtId="49" fontId="18" fillId="0" borderId="0" xfId="2" applyNumberFormat="1" applyFont="1" applyAlignment="1">
      <alignment horizontal="center" vertical="center"/>
    </xf>
    <xf numFmtId="0" fontId="18" fillId="0" borderId="0" xfId="2" quotePrefix="1" applyFont="1">
      <alignment vertical="center"/>
    </xf>
    <xf numFmtId="0" fontId="18" fillId="0" borderId="53" xfId="2" applyFont="1" applyBorder="1">
      <alignment vertical="center"/>
    </xf>
    <xf numFmtId="0" fontId="18" fillId="0" borderId="1" xfId="2" applyFont="1" applyBorder="1">
      <alignment vertical="center"/>
    </xf>
    <xf numFmtId="0" fontId="18" fillId="0" borderId="0" xfId="2" applyFont="1" applyAlignment="1">
      <alignment horizontal="right" vertical="center"/>
    </xf>
    <xf numFmtId="0" fontId="18" fillId="2" borderId="0" xfId="0" applyFont="1" applyFill="1">
      <alignment vertical="center"/>
    </xf>
    <xf numFmtId="0" fontId="18" fillId="0" borderId="0" xfId="0" applyFont="1" applyAlignment="1">
      <alignment vertical="top" shrinkToFit="1"/>
    </xf>
    <xf numFmtId="0" fontId="18" fillId="6" borderId="82" xfId="2" applyFont="1" applyFill="1" applyBorder="1">
      <alignment vertical="center"/>
    </xf>
    <xf numFmtId="179" fontId="18" fillId="0" borderId="0" xfId="2" applyNumberFormat="1" applyFont="1">
      <alignment vertical="center"/>
    </xf>
    <xf numFmtId="0" fontId="18" fillId="0" borderId="18" xfId="2" applyFont="1" applyBorder="1">
      <alignment vertical="center"/>
    </xf>
    <xf numFmtId="0" fontId="18" fillId="0" borderId="21" xfId="2" applyFont="1" applyBorder="1">
      <alignment vertical="center"/>
    </xf>
    <xf numFmtId="0" fontId="18" fillId="0" borderId="22" xfId="2" applyFont="1" applyBorder="1">
      <alignment vertical="center"/>
    </xf>
    <xf numFmtId="0" fontId="18" fillId="0" borderId="23" xfId="2" applyFont="1" applyBorder="1">
      <alignment vertical="center"/>
    </xf>
    <xf numFmtId="0" fontId="18" fillId="0" borderId="6" xfId="2" applyFont="1" applyBorder="1">
      <alignment vertical="center"/>
    </xf>
    <xf numFmtId="0" fontId="18" fillId="17" borderId="154" xfId="2" applyFont="1" applyFill="1" applyBorder="1">
      <alignment vertical="center"/>
    </xf>
    <xf numFmtId="0" fontId="18" fillId="8" borderId="155" xfId="2" applyFont="1" applyFill="1" applyBorder="1">
      <alignment vertical="center"/>
    </xf>
    <xf numFmtId="0" fontId="18" fillId="7" borderId="12" xfId="2" applyFont="1" applyFill="1" applyBorder="1">
      <alignment vertical="center"/>
    </xf>
    <xf numFmtId="0" fontId="18" fillId="8" borderId="12" xfId="2" applyFont="1" applyFill="1" applyBorder="1">
      <alignment vertical="center"/>
    </xf>
    <xf numFmtId="0" fontId="18" fillId="6" borderId="12" xfId="2" applyFont="1" applyFill="1" applyBorder="1">
      <alignment vertical="center"/>
    </xf>
    <xf numFmtId="0" fontId="18" fillId="15" borderId="12" xfId="2" applyFont="1" applyFill="1" applyBorder="1">
      <alignment vertical="center"/>
    </xf>
    <xf numFmtId="0" fontId="48" fillId="15" borderId="82" xfId="2" applyFont="1" applyFill="1" applyBorder="1">
      <alignment vertical="center"/>
    </xf>
    <xf numFmtId="0" fontId="18" fillId="15" borderId="0" xfId="2" applyFont="1" applyFill="1">
      <alignment vertical="center"/>
    </xf>
    <xf numFmtId="0" fontId="16" fillId="0" borderId="0" xfId="2" applyFont="1" applyAlignment="1">
      <alignment horizontal="center" vertical="center"/>
    </xf>
    <xf numFmtId="0" fontId="16" fillId="0" borderId="12" xfId="2" applyFont="1" applyBorder="1" applyAlignment="1">
      <alignment horizontal="center" vertical="center"/>
    </xf>
    <xf numFmtId="0" fontId="18" fillId="17" borderId="82" xfId="2" applyFont="1" applyFill="1" applyBorder="1">
      <alignment vertical="center"/>
    </xf>
    <xf numFmtId="0" fontId="18" fillId="0" borderId="82" xfId="2" applyFont="1" applyBorder="1">
      <alignment vertical="center"/>
    </xf>
    <xf numFmtId="0" fontId="18" fillId="3" borderId="0" xfId="2" applyFont="1" applyFill="1">
      <alignment vertical="center"/>
    </xf>
    <xf numFmtId="0" fontId="18" fillId="15" borderId="0" xfId="0" applyFont="1" applyFill="1" applyAlignment="1">
      <alignment vertical="center" wrapText="1"/>
    </xf>
    <xf numFmtId="0" fontId="18" fillId="0" borderId="0" xfId="2" quotePrefix="1" applyFont="1" applyAlignment="1">
      <alignment horizontal="right" vertical="center"/>
    </xf>
    <xf numFmtId="0" fontId="16" fillId="0" borderId="82" xfId="0" applyFont="1" applyBorder="1" applyAlignment="1">
      <alignment vertical="center" shrinkToFit="1"/>
    </xf>
    <xf numFmtId="183" fontId="28" fillId="5" borderId="43" xfId="0" applyNumberFormat="1" applyFont="1" applyFill="1" applyBorder="1">
      <alignment vertical="center"/>
    </xf>
    <xf numFmtId="183" fontId="28" fillId="0" borderId="43" xfId="0" applyNumberFormat="1" applyFont="1" applyBorder="1">
      <alignment vertical="center"/>
    </xf>
    <xf numFmtId="183" fontId="28" fillId="0" borderId="21" xfId="0" applyNumberFormat="1" applyFont="1" applyBorder="1">
      <alignment vertical="center"/>
    </xf>
    <xf numFmtId="183" fontId="28" fillId="5" borderId="53" xfId="0" applyNumberFormat="1" applyFont="1" applyFill="1" applyBorder="1">
      <alignment vertical="center"/>
    </xf>
    <xf numFmtId="0" fontId="16" fillId="0" borderId="21" xfId="0" quotePrefix="1" applyFont="1" applyBorder="1" applyAlignment="1">
      <alignment horizontal="right" vertical="center"/>
    </xf>
    <xf numFmtId="0" fontId="16" fillId="0" borderId="28" xfId="0" applyFont="1" applyBorder="1" applyAlignment="1">
      <alignment horizontal="right" vertical="center"/>
    </xf>
    <xf numFmtId="0" fontId="16" fillId="0" borderId="23" xfId="0" applyFont="1" applyBorder="1" applyAlignment="1">
      <alignment horizontal="right" vertical="center"/>
    </xf>
    <xf numFmtId="0" fontId="15" fillId="0" borderId="87" xfId="0" applyFont="1" applyBorder="1" applyAlignment="1">
      <alignment vertical="center" shrinkToFit="1"/>
    </xf>
    <xf numFmtId="0" fontId="18" fillId="0" borderId="56" xfId="0" quotePrefix="1" applyFont="1" applyBorder="1" applyAlignment="1">
      <alignment horizontal="right" vertical="center"/>
    </xf>
    <xf numFmtId="184" fontId="16" fillId="0" borderId="0" xfId="0" applyNumberFormat="1" applyFont="1">
      <alignment vertical="center"/>
    </xf>
    <xf numFmtId="184" fontId="15" fillId="5" borderId="0" xfId="0" applyNumberFormat="1" applyFont="1" applyFill="1">
      <alignment vertical="center"/>
    </xf>
    <xf numFmtId="184" fontId="18" fillId="0" borderId="0" xfId="0" applyNumberFormat="1" applyFont="1">
      <alignment vertical="center"/>
    </xf>
    <xf numFmtId="183" fontId="16" fillId="0" borderId="0" xfId="0" applyNumberFormat="1" applyFont="1">
      <alignment vertical="center"/>
    </xf>
    <xf numFmtId="183" fontId="28" fillId="5" borderId="12" xfId="0" applyNumberFormat="1" applyFont="1" applyFill="1" applyBorder="1" applyAlignment="1">
      <alignment vertical="center" shrinkToFit="1"/>
    </xf>
    <xf numFmtId="183" fontId="28" fillId="5" borderId="43" xfId="0" applyNumberFormat="1" applyFont="1" applyFill="1" applyBorder="1" applyAlignment="1">
      <alignment vertical="center" shrinkToFit="1"/>
    </xf>
    <xf numFmtId="183" fontId="28" fillId="5" borderId="21" xfId="0" applyNumberFormat="1" applyFont="1" applyFill="1" applyBorder="1" applyAlignment="1">
      <alignment vertical="center" shrinkToFit="1"/>
    </xf>
    <xf numFmtId="177" fontId="28" fillId="0" borderId="12" xfId="0" applyNumberFormat="1" applyFont="1" applyBorder="1" applyAlignment="1">
      <alignment vertical="center" shrinkToFit="1"/>
    </xf>
    <xf numFmtId="183" fontId="28" fillId="5" borderId="53" xfId="0" applyNumberFormat="1" applyFont="1" applyFill="1" applyBorder="1" applyAlignment="1">
      <alignment vertical="center" shrinkToFit="1"/>
    </xf>
    <xf numFmtId="183" fontId="28" fillId="0" borderId="12" xfId="0" applyNumberFormat="1" applyFont="1" applyBorder="1" applyAlignment="1">
      <alignment vertical="center" shrinkToFit="1"/>
    </xf>
    <xf numFmtId="183" fontId="28" fillId="0" borderId="43" xfId="0" applyNumberFormat="1" applyFont="1" applyBorder="1" applyAlignment="1">
      <alignment vertical="center" shrinkToFit="1"/>
    </xf>
    <xf numFmtId="183" fontId="28" fillId="0" borderId="21" xfId="0" applyNumberFormat="1" applyFont="1" applyBorder="1" applyAlignment="1">
      <alignment vertical="center" shrinkToFit="1"/>
    </xf>
    <xf numFmtId="183" fontId="28" fillId="0" borderId="47" xfId="0" applyNumberFormat="1" applyFont="1" applyBorder="1" applyAlignment="1">
      <alignment vertical="center" shrinkToFit="1"/>
    </xf>
    <xf numFmtId="183" fontId="28" fillId="5" borderId="47" xfId="0" applyNumberFormat="1" applyFont="1" applyFill="1" applyBorder="1" applyAlignment="1">
      <alignment vertical="center" shrinkToFit="1"/>
    </xf>
    <xf numFmtId="0" fontId="0" fillId="0" borderId="56" xfId="0" applyBorder="1" applyAlignment="1">
      <alignment horizontal="center" vertical="center"/>
    </xf>
    <xf numFmtId="0" fontId="0" fillId="0" borderId="43" xfId="0" applyBorder="1">
      <alignment vertical="center"/>
    </xf>
    <xf numFmtId="0" fontId="0" fillId="0" borderId="1" xfId="0" applyBorder="1">
      <alignment vertical="center"/>
    </xf>
    <xf numFmtId="0" fontId="0" fillId="0" borderId="47" xfId="0" applyBorder="1">
      <alignment vertical="center"/>
    </xf>
    <xf numFmtId="0" fontId="0" fillId="0" borderId="53" xfId="0" applyBorder="1">
      <alignment vertical="center"/>
    </xf>
    <xf numFmtId="0" fontId="0" fillId="0" borderId="58" xfId="0" applyBorder="1">
      <alignment vertical="center"/>
    </xf>
    <xf numFmtId="0" fontId="0" fillId="0" borderId="12" xfId="0" applyBorder="1">
      <alignment vertical="center"/>
    </xf>
    <xf numFmtId="184" fontId="48" fillId="5" borderId="12" xfId="0" applyNumberFormat="1" applyFont="1" applyFill="1" applyBorder="1">
      <alignment vertical="center"/>
    </xf>
    <xf numFmtId="0" fontId="18" fillId="0" borderId="13" xfId="0" applyFont="1" applyBorder="1" applyAlignment="1">
      <alignment vertical="center" shrinkToFit="1"/>
    </xf>
    <xf numFmtId="0" fontId="18" fillId="0" borderId="11" xfId="0" quotePrefix="1" applyFont="1" applyBorder="1">
      <alignment vertical="center"/>
    </xf>
    <xf numFmtId="0" fontId="18" fillId="0" borderId="12" xfId="0" applyFont="1" applyBorder="1" applyAlignment="1">
      <alignment vertical="center" shrinkToFit="1"/>
    </xf>
    <xf numFmtId="0" fontId="18" fillId="0" borderId="29" xfId="0" applyFont="1" applyBorder="1">
      <alignment vertical="center"/>
    </xf>
    <xf numFmtId="183" fontId="18" fillId="0" borderId="12" xfId="0" applyNumberFormat="1" applyFont="1" applyBorder="1">
      <alignment vertical="center"/>
    </xf>
    <xf numFmtId="0" fontId="18" fillId="0" borderId="45" xfId="0" applyFont="1" applyBorder="1">
      <alignment vertical="center"/>
    </xf>
    <xf numFmtId="184" fontId="48" fillId="5" borderId="43" xfId="0" applyNumberFormat="1" applyFont="1" applyFill="1" applyBorder="1">
      <alignment vertical="center"/>
    </xf>
    <xf numFmtId="0" fontId="18" fillId="0" borderId="44" xfId="0" applyFont="1" applyBorder="1" applyAlignment="1">
      <alignment vertical="center" shrinkToFit="1"/>
    </xf>
    <xf numFmtId="0" fontId="18" fillId="0" borderId="45" xfId="0" quotePrefix="1" applyFont="1" applyBorder="1">
      <alignment vertical="center"/>
    </xf>
    <xf numFmtId="0" fontId="18" fillId="0" borderId="86" xfId="0" applyFont="1" applyBorder="1" applyAlignment="1">
      <alignment vertical="center" shrinkToFit="1"/>
    </xf>
    <xf numFmtId="0" fontId="18" fillId="0" borderId="42" xfId="0" applyFont="1" applyBorder="1">
      <alignment vertical="center"/>
    </xf>
    <xf numFmtId="183" fontId="18" fillId="0" borderId="43" xfId="0" applyNumberFormat="1" applyFont="1" applyBorder="1">
      <alignment vertical="center"/>
    </xf>
    <xf numFmtId="0" fontId="18" fillId="0" borderId="21" xfId="0" quotePrefix="1" applyFont="1" applyBorder="1" applyAlignment="1">
      <alignment horizontal="right" vertical="center"/>
    </xf>
    <xf numFmtId="184" fontId="48" fillId="5" borderId="21" xfId="0" applyNumberFormat="1" applyFont="1" applyFill="1" applyBorder="1">
      <alignment vertical="center"/>
    </xf>
    <xf numFmtId="0" fontId="18" fillId="0" borderId="28" xfId="0" quotePrefix="1" applyFont="1" applyBorder="1" applyAlignment="1">
      <alignment horizontal="right" vertical="center"/>
    </xf>
    <xf numFmtId="183" fontId="18" fillId="0" borderId="21" xfId="0" applyNumberFormat="1" applyFont="1" applyBorder="1">
      <alignment vertical="center"/>
    </xf>
    <xf numFmtId="184" fontId="18" fillId="0" borderId="12" xfId="0" applyNumberFormat="1" applyFont="1" applyBorder="1">
      <alignment vertical="center"/>
    </xf>
    <xf numFmtId="0" fontId="18" fillId="0" borderId="43" xfId="0" applyFont="1" applyBorder="1" applyAlignment="1">
      <alignment vertical="center" shrinkToFit="1"/>
    </xf>
    <xf numFmtId="0" fontId="18" fillId="0" borderId="1" xfId="0" quotePrefix="1" applyFont="1" applyBorder="1" applyAlignment="1">
      <alignment horizontal="right" vertical="center"/>
    </xf>
    <xf numFmtId="184" fontId="48" fillId="5" borderId="1" xfId="0" applyNumberFormat="1" applyFont="1" applyFill="1" applyBorder="1">
      <alignment vertical="center"/>
    </xf>
    <xf numFmtId="0" fontId="18" fillId="0" borderId="56" xfId="0" applyFont="1" applyBorder="1">
      <alignment vertical="center"/>
    </xf>
    <xf numFmtId="0" fontId="18" fillId="0" borderId="1" xfId="0" applyFont="1" applyBorder="1">
      <alignment vertical="center"/>
    </xf>
    <xf numFmtId="0" fontId="18" fillId="0" borderId="148" xfId="0" quotePrefix="1" applyFont="1" applyBorder="1" applyAlignment="1">
      <alignment horizontal="right" vertical="center"/>
    </xf>
    <xf numFmtId="183" fontId="18" fillId="0" borderId="1" xfId="0" applyNumberFormat="1" applyFont="1" applyBorder="1">
      <alignment vertical="center"/>
    </xf>
    <xf numFmtId="0" fontId="18" fillId="13" borderId="21" xfId="0" quotePrefix="1" applyFont="1" applyFill="1" applyBorder="1" applyAlignment="1">
      <alignment horizontal="right" vertical="center"/>
    </xf>
    <xf numFmtId="184" fontId="48" fillId="13" borderId="21" xfId="0" applyNumberFormat="1" applyFont="1" applyFill="1" applyBorder="1">
      <alignment vertical="center"/>
    </xf>
    <xf numFmtId="0" fontId="18" fillId="13" borderId="22" xfId="0" applyFont="1" applyFill="1" applyBorder="1">
      <alignment vertical="center"/>
    </xf>
    <xf numFmtId="0" fontId="18" fillId="13" borderId="21" xfId="0" applyFont="1" applyFill="1" applyBorder="1">
      <alignment vertical="center"/>
    </xf>
    <xf numFmtId="0" fontId="18" fillId="13" borderId="28" xfId="0" quotePrefix="1" applyFont="1" applyFill="1" applyBorder="1" applyAlignment="1">
      <alignment horizontal="right" vertical="center"/>
    </xf>
    <xf numFmtId="183" fontId="18" fillId="13" borderId="21" xfId="0" applyNumberFormat="1" applyFont="1" applyFill="1" applyBorder="1">
      <alignment vertical="center"/>
    </xf>
    <xf numFmtId="0" fontId="18" fillId="0" borderId="43" xfId="0" quotePrefix="1" applyFont="1" applyBorder="1" applyAlignment="1">
      <alignment horizontal="right" vertical="center"/>
    </xf>
    <xf numFmtId="0" fontId="18" fillId="0" borderId="44" xfId="0" applyFont="1" applyBorder="1">
      <alignment vertical="center"/>
    </xf>
    <xf numFmtId="0" fontId="18" fillId="0" borderId="12" xfId="0" quotePrefix="1" applyFont="1" applyBorder="1" applyAlignment="1">
      <alignment horizontal="right" vertical="center"/>
    </xf>
    <xf numFmtId="184" fontId="48" fillId="5" borderId="53" xfId="0" applyNumberFormat="1" applyFont="1" applyFill="1" applyBorder="1">
      <alignment vertical="center"/>
    </xf>
    <xf numFmtId="0" fontId="18" fillId="0" borderId="43" xfId="0" applyFont="1" applyBorder="1">
      <alignment vertical="center"/>
    </xf>
    <xf numFmtId="0" fontId="18" fillId="0" borderId="42" xfId="0" applyFont="1" applyBorder="1" applyAlignment="1">
      <alignment horizontal="right" vertical="center"/>
    </xf>
    <xf numFmtId="0" fontId="18" fillId="0" borderId="45" xfId="0" applyFont="1" applyBorder="1" applyAlignment="1">
      <alignment horizontal="right" vertical="center"/>
    </xf>
    <xf numFmtId="184" fontId="48" fillId="5" borderId="18" xfId="0" applyNumberFormat="1" applyFont="1" applyFill="1" applyBorder="1">
      <alignment vertical="center"/>
    </xf>
    <xf numFmtId="0" fontId="18" fillId="0" borderId="19" xfId="0" applyFont="1" applyBorder="1" applyAlignment="1">
      <alignment vertical="center" shrinkToFit="1"/>
    </xf>
    <xf numFmtId="0" fontId="18" fillId="0" borderId="17" xfId="0" quotePrefix="1" applyFont="1" applyBorder="1">
      <alignment vertical="center"/>
    </xf>
    <xf numFmtId="0" fontId="18" fillId="0" borderId="18" xfId="0" applyFont="1" applyBorder="1" applyAlignment="1">
      <alignment vertical="center" shrinkToFit="1"/>
    </xf>
    <xf numFmtId="0" fontId="18" fillId="0" borderId="27" xfId="0" applyFont="1" applyBorder="1">
      <alignment vertical="center"/>
    </xf>
    <xf numFmtId="183" fontId="18" fillId="0" borderId="18" xfId="0" applyNumberFormat="1" applyFont="1" applyBorder="1">
      <alignment vertical="center"/>
    </xf>
    <xf numFmtId="0" fontId="18" fillId="0" borderId="69" xfId="0" quotePrefix="1" applyFont="1" applyBorder="1" applyAlignment="1">
      <alignment horizontal="right" vertical="center"/>
    </xf>
    <xf numFmtId="184" fontId="48" fillId="5" borderId="58" xfId="0" applyNumberFormat="1" applyFont="1" applyFill="1" applyBorder="1">
      <alignment vertical="center"/>
    </xf>
    <xf numFmtId="0" fontId="18" fillId="0" borderId="70" xfId="0" applyFont="1" applyBorder="1">
      <alignment vertical="center"/>
    </xf>
    <xf numFmtId="0" fontId="18" fillId="0" borderId="58" xfId="0" quotePrefix="1" applyFont="1" applyBorder="1" applyAlignment="1">
      <alignment horizontal="right" vertical="center"/>
    </xf>
    <xf numFmtId="0" fontId="18" fillId="0" borderId="58" xfId="0" applyFont="1" applyBorder="1">
      <alignment vertical="center"/>
    </xf>
    <xf numFmtId="0" fontId="18" fillId="0" borderId="149" xfId="0" applyFont="1" applyBorder="1" applyAlignment="1">
      <alignment horizontal="right" vertical="center"/>
    </xf>
    <xf numFmtId="183" fontId="18" fillId="0" borderId="58" xfId="0" applyNumberFormat="1" applyFont="1" applyBorder="1">
      <alignment vertical="center"/>
    </xf>
    <xf numFmtId="0" fontId="18" fillId="0" borderId="69" xfId="0" applyFont="1" applyBorder="1" applyAlignment="1">
      <alignment horizontal="right" vertical="center"/>
    </xf>
    <xf numFmtId="0" fontId="18" fillId="13" borderId="47" xfId="0" quotePrefix="1" applyFont="1" applyFill="1" applyBorder="1" applyAlignment="1">
      <alignment horizontal="right" vertical="center"/>
    </xf>
    <xf numFmtId="184" fontId="48" fillId="13" borderId="47" xfId="0" applyNumberFormat="1" applyFont="1" applyFill="1" applyBorder="1">
      <alignment vertical="center"/>
    </xf>
    <xf numFmtId="0" fontId="18" fillId="13" borderId="48" xfId="0" applyFont="1" applyFill="1" applyBorder="1">
      <alignment vertical="center"/>
    </xf>
    <xf numFmtId="0" fontId="18" fillId="13" borderId="47" xfId="0" applyFont="1" applyFill="1" applyBorder="1">
      <alignment vertical="center"/>
    </xf>
    <xf numFmtId="0" fontId="18" fillId="13" borderId="46" xfId="0" quotePrefix="1" applyFont="1" applyFill="1" applyBorder="1" applyAlignment="1">
      <alignment horizontal="right" vertical="center"/>
    </xf>
    <xf numFmtId="183" fontId="18" fillId="13" borderId="47" xfId="0" applyNumberFormat="1" applyFont="1" applyFill="1" applyBorder="1">
      <alignment vertical="center"/>
    </xf>
    <xf numFmtId="0" fontId="18" fillId="0" borderId="49" xfId="0" applyFont="1" applyBorder="1">
      <alignment vertical="center"/>
    </xf>
    <xf numFmtId="184" fontId="48" fillId="5" borderId="47" xfId="0" applyNumberFormat="1" applyFont="1" applyFill="1" applyBorder="1">
      <alignment vertical="center"/>
    </xf>
    <xf numFmtId="0" fontId="18" fillId="0" borderId="48" xfId="0" applyFont="1" applyBorder="1" applyAlignment="1">
      <alignment vertical="center" shrinkToFit="1"/>
    </xf>
    <xf numFmtId="0" fontId="18" fillId="0" borderId="88" xfId="0" applyFont="1" applyBorder="1" applyAlignment="1">
      <alignment vertical="center" shrinkToFit="1"/>
    </xf>
    <xf numFmtId="183" fontId="18" fillId="0" borderId="47" xfId="0" applyNumberFormat="1" applyFont="1" applyBorder="1">
      <alignment vertical="center"/>
    </xf>
    <xf numFmtId="0" fontId="18" fillId="0" borderId="74" xfId="0" applyFont="1" applyBorder="1">
      <alignment vertical="center"/>
    </xf>
    <xf numFmtId="0" fontId="18" fillId="0" borderId="48" xfId="0" applyFont="1" applyBorder="1">
      <alignment vertical="center"/>
    </xf>
    <xf numFmtId="0" fontId="18" fillId="0" borderId="49" xfId="0" quotePrefix="1" applyFont="1" applyBorder="1">
      <alignment vertical="center"/>
    </xf>
    <xf numFmtId="0" fontId="18" fillId="0" borderId="88" xfId="0" applyFont="1" applyBorder="1">
      <alignment vertical="center"/>
    </xf>
    <xf numFmtId="0" fontId="18" fillId="0" borderId="47" xfId="0" applyFont="1" applyBorder="1">
      <alignment vertical="center"/>
    </xf>
    <xf numFmtId="184" fontId="18" fillId="5" borderId="43" xfId="0" applyNumberFormat="1" applyFont="1" applyFill="1" applyBorder="1">
      <alignment vertical="center"/>
    </xf>
    <xf numFmtId="0" fontId="18" fillId="0" borderId="50" xfId="0" applyFont="1" applyBorder="1" applyAlignment="1">
      <alignment vertical="center" shrinkToFit="1"/>
    </xf>
    <xf numFmtId="184" fontId="18" fillId="5" borderId="21" xfId="0" applyNumberFormat="1" applyFont="1" applyFill="1" applyBorder="1">
      <alignment vertical="center"/>
    </xf>
    <xf numFmtId="0" fontId="18" fillId="0" borderId="30" xfId="0" applyFont="1" applyBorder="1">
      <alignment vertical="center"/>
    </xf>
    <xf numFmtId="0" fontId="18" fillId="0" borderId="22" xfId="0" applyFont="1" applyBorder="1" applyAlignment="1">
      <alignment vertical="center" shrinkToFit="1"/>
    </xf>
    <xf numFmtId="183" fontId="18" fillId="5" borderId="12" xfId="0" applyNumberFormat="1" applyFont="1" applyFill="1" applyBorder="1">
      <alignment vertical="center"/>
    </xf>
    <xf numFmtId="183" fontId="18" fillId="5" borderId="43" xfId="0" applyNumberFormat="1" applyFont="1" applyFill="1" applyBorder="1">
      <alignment vertical="center"/>
    </xf>
    <xf numFmtId="0" fontId="18" fillId="0" borderId="46" xfId="0" applyFont="1" applyBorder="1">
      <alignment vertical="center"/>
    </xf>
    <xf numFmtId="183" fontId="18" fillId="5" borderId="47" xfId="0" applyNumberFormat="1" applyFont="1" applyFill="1" applyBorder="1">
      <alignment vertical="center"/>
    </xf>
    <xf numFmtId="0" fontId="15" fillId="0" borderId="0" xfId="0" applyFont="1" applyAlignment="1">
      <alignment vertical="top" shrinkToFit="1"/>
    </xf>
    <xf numFmtId="0" fontId="52" fillId="6" borderId="10" xfId="0" applyFont="1" applyFill="1" applyBorder="1" applyAlignment="1">
      <alignment horizontal="center" vertical="center"/>
    </xf>
    <xf numFmtId="0" fontId="16" fillId="0" borderId="82" xfId="0" applyFont="1" applyBorder="1" applyAlignment="1" applyProtection="1">
      <alignment horizontal="left" vertical="center" shrinkToFit="1"/>
      <protection locked="0"/>
    </xf>
    <xf numFmtId="0" fontId="18" fillId="6" borderId="82" xfId="2" applyFont="1" applyFill="1" applyBorder="1" applyAlignment="1">
      <alignment horizontal="left" vertical="center"/>
    </xf>
    <xf numFmtId="0" fontId="16" fillId="0" borderId="52" xfId="0" applyFont="1" applyBorder="1">
      <alignment vertical="center"/>
    </xf>
    <xf numFmtId="0" fontId="18" fillId="5" borderId="60" xfId="2" applyFont="1" applyFill="1" applyBorder="1" applyAlignment="1">
      <alignment horizontal="center" vertical="center"/>
    </xf>
    <xf numFmtId="0" fontId="18" fillId="5" borderId="82" xfId="2" applyFont="1" applyFill="1" applyBorder="1">
      <alignment vertical="center"/>
    </xf>
    <xf numFmtId="0" fontId="18" fillId="0" borderId="7" xfId="2" applyFont="1" applyBorder="1" applyAlignment="1">
      <alignment horizontal="center" vertical="center"/>
    </xf>
    <xf numFmtId="0" fontId="18" fillId="6" borderId="10" xfId="2" applyFont="1" applyFill="1" applyBorder="1">
      <alignment vertical="center"/>
    </xf>
    <xf numFmtId="0" fontId="18" fillId="6" borderId="123" xfId="2" applyFont="1" applyFill="1" applyBorder="1">
      <alignment vertical="center"/>
    </xf>
    <xf numFmtId="0" fontId="56" fillId="0" borderId="0" xfId="2" applyFont="1">
      <alignment vertical="center"/>
    </xf>
    <xf numFmtId="0" fontId="56" fillId="0" borderId="12" xfId="2" applyFont="1" applyBorder="1">
      <alignment vertical="center"/>
    </xf>
    <xf numFmtId="0" fontId="57" fillId="0" borderId="0" xfId="2" applyFont="1" applyAlignment="1">
      <alignment horizontal="center" vertical="center"/>
    </xf>
    <xf numFmtId="0" fontId="54" fillId="6" borderId="0" xfId="2" applyFont="1" applyFill="1">
      <alignment vertical="center"/>
    </xf>
    <xf numFmtId="0" fontId="16" fillId="0" borderId="0" xfId="2" applyFont="1">
      <alignment vertical="center"/>
    </xf>
    <xf numFmtId="0" fontId="55" fillId="0" borderId="13" xfId="2" applyFont="1" applyBorder="1">
      <alignment vertical="center"/>
    </xf>
    <xf numFmtId="0" fontId="55" fillId="0" borderId="123" xfId="2" applyFont="1" applyBorder="1">
      <alignment vertical="center"/>
    </xf>
    <xf numFmtId="0" fontId="18" fillId="6" borderId="8" xfId="2" applyFont="1" applyFill="1" applyBorder="1">
      <alignment vertical="center"/>
    </xf>
    <xf numFmtId="0" fontId="55" fillId="0" borderId="0" xfId="2" applyFont="1" applyAlignment="1">
      <alignment horizontal="center" vertical="center"/>
    </xf>
    <xf numFmtId="0" fontId="56" fillId="0" borderId="21" xfId="2" applyFont="1" applyBorder="1">
      <alignment vertical="center"/>
    </xf>
    <xf numFmtId="0" fontId="16" fillId="0" borderId="21" xfId="2" applyFont="1" applyBorder="1" applyAlignment="1">
      <alignment horizontal="center" vertical="center"/>
    </xf>
    <xf numFmtId="0" fontId="18" fillId="0" borderId="21" xfId="2" applyFont="1" applyBorder="1" applyAlignment="1">
      <alignment horizontal="left" vertical="center"/>
    </xf>
    <xf numFmtId="0" fontId="18" fillId="6" borderId="65" xfId="2" applyFont="1" applyFill="1" applyBorder="1">
      <alignment vertical="center"/>
    </xf>
    <xf numFmtId="0" fontId="18" fillId="0" borderId="21" xfId="2" applyFont="1" applyBorder="1" applyAlignment="1">
      <alignment horizontal="center" vertical="center"/>
    </xf>
    <xf numFmtId="0" fontId="58" fillId="0" borderId="21" xfId="2" applyFont="1" applyBorder="1">
      <alignment vertical="center"/>
    </xf>
    <xf numFmtId="0" fontId="18" fillId="0" borderId="157" xfId="2" applyFont="1" applyBorder="1">
      <alignment vertical="center"/>
    </xf>
    <xf numFmtId="0" fontId="18" fillId="6" borderId="0" xfId="0" applyFont="1" applyFill="1" applyAlignment="1">
      <alignment vertical="top" shrinkToFit="1"/>
    </xf>
    <xf numFmtId="0" fontId="58" fillId="0" borderId="21" xfId="0" applyFont="1" applyBorder="1">
      <alignment vertical="center"/>
    </xf>
    <xf numFmtId="0" fontId="18" fillId="0" borderId="82" xfId="0" applyFont="1" applyBorder="1">
      <alignment vertical="center"/>
    </xf>
    <xf numFmtId="0" fontId="31" fillId="0" borderId="0" xfId="2" applyFont="1">
      <alignment vertical="center"/>
    </xf>
    <xf numFmtId="0" fontId="59" fillId="6" borderId="10" xfId="2" applyFont="1" applyFill="1" applyBorder="1">
      <alignment vertical="center"/>
    </xf>
    <xf numFmtId="0" fontId="18" fillId="18" borderId="2" xfId="2" applyFont="1" applyFill="1" applyBorder="1">
      <alignment vertical="center"/>
    </xf>
    <xf numFmtId="0" fontId="18" fillId="18" borderId="3" xfId="2" applyFont="1" applyFill="1" applyBorder="1">
      <alignment vertical="center"/>
    </xf>
    <xf numFmtId="0" fontId="18" fillId="18" borderId="4" xfId="2" applyFont="1" applyFill="1" applyBorder="1">
      <alignment vertical="center"/>
    </xf>
    <xf numFmtId="0" fontId="59" fillId="0" borderId="0" xfId="2" applyFont="1">
      <alignment vertical="center"/>
    </xf>
    <xf numFmtId="0" fontId="18" fillId="0" borderId="121" xfId="2" applyFont="1" applyBorder="1">
      <alignment vertical="center"/>
    </xf>
    <xf numFmtId="0" fontId="35" fillId="0" borderId="0" xfId="2" applyFont="1">
      <alignment vertical="center"/>
    </xf>
    <xf numFmtId="0" fontId="18" fillId="5" borderId="159" xfId="2" applyFont="1" applyFill="1" applyBorder="1">
      <alignment vertical="center"/>
    </xf>
    <xf numFmtId="0" fontId="18" fillId="5" borderId="160" xfId="2" applyFont="1" applyFill="1" applyBorder="1">
      <alignment vertical="center"/>
    </xf>
    <xf numFmtId="0" fontId="18" fillId="5" borderId="162" xfId="2" applyFont="1" applyFill="1" applyBorder="1">
      <alignment vertical="center"/>
    </xf>
    <xf numFmtId="0" fontId="18" fillId="5" borderId="163" xfId="2" applyFont="1" applyFill="1" applyBorder="1">
      <alignment vertical="center"/>
    </xf>
    <xf numFmtId="0" fontId="18" fillId="5" borderId="0" xfId="2" applyFont="1" applyFill="1">
      <alignment vertical="center"/>
    </xf>
    <xf numFmtId="0" fontId="18" fillId="5" borderId="0" xfId="2" applyFont="1" applyFill="1" applyAlignment="1">
      <alignment horizontal="center" vertical="center"/>
    </xf>
    <xf numFmtId="0" fontId="18" fillId="5" borderId="164" xfId="2" applyFont="1" applyFill="1" applyBorder="1">
      <alignment vertical="center"/>
    </xf>
    <xf numFmtId="0" fontId="18" fillId="5" borderId="0" xfId="2" applyFont="1" applyFill="1" applyAlignment="1">
      <alignment horizontal="left" vertical="center"/>
    </xf>
    <xf numFmtId="0" fontId="18" fillId="5" borderId="165" xfId="2" applyFont="1" applyFill="1" applyBorder="1">
      <alignment vertical="center"/>
    </xf>
    <xf numFmtId="0" fontId="18" fillId="5" borderId="166" xfId="2" applyFont="1" applyFill="1" applyBorder="1">
      <alignment vertical="center"/>
    </xf>
    <xf numFmtId="0" fontId="18" fillId="5" borderId="167" xfId="2" applyFont="1" applyFill="1" applyBorder="1">
      <alignment vertical="center"/>
    </xf>
    <xf numFmtId="0" fontId="18" fillId="0" borderId="61" xfId="2" applyFont="1" applyBorder="1">
      <alignment vertical="center"/>
    </xf>
    <xf numFmtId="0" fontId="18" fillId="0" borderId="62" xfId="2" applyFont="1" applyBorder="1">
      <alignment vertical="center"/>
    </xf>
    <xf numFmtId="0" fontId="18" fillId="0" borderId="63" xfId="2" applyFont="1" applyBorder="1">
      <alignment vertical="center"/>
    </xf>
    <xf numFmtId="0" fontId="16" fillId="0" borderId="18" xfId="2" applyFont="1" applyBorder="1" applyAlignment="1">
      <alignment horizontal="center" vertical="center"/>
    </xf>
    <xf numFmtId="0" fontId="59" fillId="0" borderId="21" xfId="2" applyFont="1" applyBorder="1">
      <alignment vertical="center"/>
    </xf>
    <xf numFmtId="0" fontId="16" fillId="0" borderId="0" xfId="0" applyFont="1" applyAlignment="1">
      <alignment horizontal="left" vertical="top" wrapText="1" shrinkToFit="1"/>
    </xf>
    <xf numFmtId="0" fontId="16" fillId="0" borderId="21" xfId="0" applyFont="1" applyBorder="1" applyAlignment="1">
      <alignment horizontal="left" vertical="top" wrapText="1" shrinkToFit="1"/>
    </xf>
    <xf numFmtId="0" fontId="18" fillId="0" borderId="14" xfId="0" applyFont="1" applyBorder="1" applyAlignment="1">
      <alignment horizontal="left" vertical="top" wrapText="1" shrinkToFit="1"/>
    </xf>
    <xf numFmtId="0" fontId="18" fillId="0" borderId="15" xfId="0" applyFont="1" applyBorder="1" applyAlignment="1">
      <alignment horizontal="left" vertical="top" wrapText="1" shrinkToFit="1"/>
    </xf>
    <xf numFmtId="0" fontId="16" fillId="0" borderId="0" xfId="0" applyFont="1" applyAlignment="1">
      <alignment horizontal="left" vertical="top" shrinkToFit="1"/>
    </xf>
    <xf numFmtId="0" fontId="18" fillId="0" borderId="15" xfId="0" applyFont="1" applyBorder="1" applyAlignment="1">
      <alignment horizontal="left" vertical="top" shrinkToFit="1"/>
    </xf>
    <xf numFmtId="0" fontId="16" fillId="0" borderId="21" xfId="0" applyFont="1" applyBorder="1" applyAlignment="1">
      <alignment horizontal="left" vertical="top" shrinkToFit="1"/>
    </xf>
    <xf numFmtId="0" fontId="18" fillId="0" borderId="14" xfId="0" applyFont="1" applyBorder="1" applyAlignment="1">
      <alignment vertical="top" wrapText="1" shrinkToFit="1"/>
    </xf>
    <xf numFmtId="0" fontId="18" fillId="0" borderId="15" xfId="0" applyFont="1" applyBorder="1" applyAlignment="1">
      <alignment vertical="top" wrapText="1" shrinkToFit="1"/>
    </xf>
    <xf numFmtId="0" fontId="16" fillId="0" borderId="0" xfId="0" applyFont="1" applyAlignment="1">
      <alignment horizontal="left" vertical="center" wrapText="1" shrinkToFit="1"/>
    </xf>
    <xf numFmtId="0" fontId="16" fillId="0" borderId="14" xfId="0" applyFont="1" applyBorder="1" applyAlignment="1">
      <alignment horizontal="left" vertical="top" wrapText="1" shrinkToFit="1"/>
    </xf>
    <xf numFmtId="0" fontId="16" fillId="0" borderId="15" xfId="0" applyFont="1" applyBorder="1" applyAlignment="1">
      <alignment horizontal="left" vertical="top" wrapText="1" shrinkToFit="1"/>
    </xf>
    <xf numFmtId="0" fontId="16" fillId="0" borderId="23" xfId="0" applyFont="1" applyBorder="1" applyAlignment="1">
      <alignment horizontal="left" vertical="top" wrapText="1" shrinkToFit="1"/>
    </xf>
    <xf numFmtId="0" fontId="16" fillId="0" borderId="17" xfId="0" applyFont="1" applyBorder="1" applyAlignment="1">
      <alignment horizontal="left" vertical="top" wrapText="1" shrinkToFit="1"/>
    </xf>
    <xf numFmtId="0" fontId="16" fillId="0" borderId="19" xfId="0" applyFont="1" applyBorder="1" applyAlignment="1">
      <alignment horizontal="left" vertical="top" wrapText="1" shrinkToFit="1"/>
    </xf>
    <xf numFmtId="0" fontId="0" fillId="7" borderId="21" xfId="0" applyFill="1" applyBorder="1" applyAlignment="1">
      <alignment horizontal="center" vertical="center"/>
    </xf>
    <xf numFmtId="0" fontId="27" fillId="0" borderId="19" xfId="0" applyFont="1" applyBorder="1">
      <alignment vertical="center"/>
    </xf>
    <xf numFmtId="0" fontId="18" fillId="0" borderId="58" xfId="0" applyFont="1" applyBorder="1" applyAlignment="1" applyProtection="1">
      <alignment horizontal="center" vertical="center" shrinkToFit="1"/>
      <protection locked="0"/>
    </xf>
    <xf numFmtId="0" fontId="18" fillId="0" borderId="170" xfId="0" applyFont="1" applyBorder="1" applyAlignment="1" applyProtection="1">
      <alignment horizontal="center" vertical="center" shrinkToFit="1"/>
      <protection locked="0"/>
    </xf>
    <xf numFmtId="0" fontId="18" fillId="0" borderId="0" xfId="0" applyFont="1" applyAlignment="1" applyProtection="1">
      <alignment horizontal="center" vertical="center" shrinkToFit="1"/>
      <protection locked="0"/>
    </xf>
    <xf numFmtId="0" fontId="18" fillId="0" borderId="59" xfId="0" applyFont="1" applyBorder="1" applyAlignment="1" applyProtection="1">
      <alignment horizontal="center" vertical="center" shrinkToFit="1"/>
      <protection locked="0"/>
    </xf>
    <xf numFmtId="0" fontId="18" fillId="0" borderId="53" xfId="0" applyFont="1" applyBorder="1" applyAlignment="1" applyProtection="1">
      <alignment horizontal="center" vertical="center" shrinkToFit="1"/>
      <protection locked="0"/>
    </xf>
    <xf numFmtId="0" fontId="18" fillId="0" borderId="153" xfId="0" applyFont="1" applyBorder="1" applyAlignment="1" applyProtection="1">
      <alignment horizontal="center" vertical="center" shrinkToFit="1"/>
      <protection locked="0"/>
    </xf>
    <xf numFmtId="0" fontId="18" fillId="0" borderId="21" xfId="0" applyFont="1" applyBorder="1" applyAlignment="1" applyProtection="1">
      <alignment horizontal="center" vertical="center" shrinkToFit="1"/>
      <protection locked="0"/>
    </xf>
    <xf numFmtId="0" fontId="18" fillId="0" borderId="99" xfId="0" applyFont="1" applyBorder="1" applyAlignment="1" applyProtection="1">
      <alignment horizontal="center" vertical="center" shrinkToFit="1"/>
      <protection locked="0"/>
    </xf>
    <xf numFmtId="0" fontId="26" fillId="0" borderId="0" xfId="0" applyFont="1" applyAlignment="1" applyProtection="1">
      <alignment horizontal="center" vertical="center" shrinkToFit="1"/>
      <protection locked="0"/>
    </xf>
    <xf numFmtId="0" fontId="16" fillId="0" borderId="19" xfId="0" applyFont="1" applyBorder="1" applyAlignment="1">
      <alignment vertical="top" wrapText="1" shrinkToFit="1"/>
    </xf>
    <xf numFmtId="0" fontId="16" fillId="0" borderId="15" xfId="0" applyFont="1" applyBorder="1" applyAlignment="1">
      <alignment vertical="top" wrapText="1" shrinkToFit="1"/>
    </xf>
    <xf numFmtId="0" fontId="16" fillId="0" borderId="22" xfId="0" applyFont="1" applyBorder="1" applyAlignment="1">
      <alignment vertical="top" wrapText="1" shrinkToFit="1"/>
    </xf>
    <xf numFmtId="0" fontId="16" fillId="0" borderId="23" xfId="0" applyFont="1" applyBorder="1" applyAlignment="1">
      <alignment vertical="top" wrapText="1"/>
    </xf>
    <xf numFmtId="0" fontId="0" fillId="0" borderId="21" xfId="0" applyBorder="1" applyAlignment="1">
      <alignment horizontal="center" vertical="center"/>
    </xf>
    <xf numFmtId="0" fontId="16" fillId="0" borderId="14" xfId="0" applyFont="1" applyBorder="1" applyAlignment="1">
      <alignment vertical="top" wrapText="1" shrinkToFit="1"/>
    </xf>
    <xf numFmtId="0" fontId="16" fillId="0" borderId="23" xfId="0" applyFont="1" applyBorder="1" applyAlignment="1">
      <alignment vertical="top" wrapText="1" shrinkToFit="1"/>
    </xf>
    <xf numFmtId="0" fontId="16" fillId="0" borderId="17" xfId="0" applyFont="1" applyBorder="1" applyAlignment="1">
      <alignment vertical="top" wrapText="1" shrinkToFit="1"/>
    </xf>
    <xf numFmtId="0" fontId="16" fillId="0" borderId="17" xfId="0" applyFont="1" applyBorder="1" applyAlignment="1">
      <alignment horizontal="center" vertical="top" shrinkToFit="1"/>
    </xf>
    <xf numFmtId="0" fontId="16" fillId="0" borderId="14" xfId="0" applyFont="1" applyBorder="1" applyAlignment="1">
      <alignment horizontal="center" vertical="top" shrinkToFit="1"/>
    </xf>
    <xf numFmtId="0" fontId="16" fillId="0" borderId="23" xfId="0" applyFont="1" applyBorder="1" applyAlignment="1">
      <alignment horizontal="left" vertical="top" shrinkToFit="1"/>
    </xf>
    <xf numFmtId="0" fontId="21" fillId="0" borderId="0" xfId="0" applyFont="1" applyAlignment="1">
      <alignment horizontal="center" vertical="center" shrinkToFit="1"/>
    </xf>
    <xf numFmtId="0" fontId="18" fillId="0" borderId="14" xfId="0" applyFont="1" applyBorder="1" applyAlignment="1">
      <alignment vertical="center" wrapText="1" shrinkToFit="1"/>
    </xf>
    <xf numFmtId="0" fontId="16" fillId="0" borderId="65" xfId="0" applyFont="1" applyBorder="1" applyAlignment="1">
      <alignment horizontal="center" vertical="center"/>
    </xf>
    <xf numFmtId="0" fontId="16" fillId="0" borderId="54" xfId="0" applyFont="1" applyBorder="1" applyAlignment="1">
      <alignment horizontal="center" vertical="center"/>
    </xf>
    <xf numFmtId="0" fontId="18" fillId="0" borderId="15" xfId="0" applyFont="1" applyBorder="1" applyAlignment="1">
      <alignment vertical="center" wrapText="1" shrinkToFit="1"/>
    </xf>
    <xf numFmtId="0" fontId="16" fillId="0" borderId="150" xfId="0" applyFont="1" applyBorder="1" applyAlignment="1">
      <alignment horizontal="center" vertical="center"/>
    </xf>
    <xf numFmtId="0" fontId="18" fillId="0" borderId="14" xfId="0" applyFont="1" applyBorder="1" applyAlignment="1">
      <alignment horizontal="left" vertical="top" shrinkToFit="1"/>
    </xf>
    <xf numFmtId="0" fontId="16" fillId="0" borderId="107" xfId="0" applyFont="1" applyBorder="1">
      <alignment vertical="center"/>
    </xf>
    <xf numFmtId="0" fontId="16" fillId="0" borderId="101" xfId="0" applyFont="1" applyBorder="1">
      <alignment vertical="center"/>
    </xf>
    <xf numFmtId="0" fontId="16" fillId="0" borderId="124" xfId="0" applyFont="1" applyBorder="1">
      <alignment vertical="center"/>
    </xf>
    <xf numFmtId="0" fontId="16" fillId="0" borderId="178" xfId="0" applyFont="1" applyBorder="1" applyAlignment="1">
      <alignment horizontal="center" vertical="center"/>
    </xf>
    <xf numFmtId="0" fontId="0" fillId="0" borderId="16" xfId="0" applyBorder="1">
      <alignment vertical="center"/>
    </xf>
    <xf numFmtId="0" fontId="63" fillId="0" borderId="20" xfId="0" applyFont="1" applyBorder="1">
      <alignment vertical="center"/>
    </xf>
    <xf numFmtId="0" fontId="63" fillId="11" borderId="20" xfId="0" applyFont="1" applyFill="1" applyBorder="1">
      <alignment vertical="center"/>
    </xf>
    <xf numFmtId="0" fontId="63" fillId="0" borderId="24" xfId="0" applyFont="1" applyBorder="1">
      <alignment vertical="center"/>
    </xf>
    <xf numFmtId="0" fontId="63" fillId="11" borderId="24" xfId="0" applyFont="1" applyFill="1" applyBorder="1">
      <alignment vertical="center"/>
    </xf>
    <xf numFmtId="0" fontId="63" fillId="0" borderId="0" xfId="0" applyFont="1">
      <alignment vertical="center"/>
    </xf>
    <xf numFmtId="0" fontId="62" fillId="10" borderId="43" xfId="0" quotePrefix="1" applyFont="1" applyFill="1" applyBorder="1">
      <alignment vertical="center"/>
    </xf>
    <xf numFmtId="0" fontId="62" fillId="10" borderId="1" xfId="0" quotePrefix="1" applyFont="1" applyFill="1" applyBorder="1">
      <alignment vertical="center"/>
    </xf>
    <xf numFmtId="0" fontId="62" fillId="10" borderId="47" xfId="0" quotePrefix="1" applyFont="1" applyFill="1" applyBorder="1">
      <alignment vertical="center"/>
    </xf>
    <xf numFmtId="0" fontId="62" fillId="10" borderId="53" xfId="0" quotePrefix="1" applyFont="1" applyFill="1" applyBorder="1">
      <alignment vertical="center"/>
    </xf>
    <xf numFmtId="0" fontId="62" fillId="10" borderId="21" xfId="0" quotePrefix="1" applyFont="1" applyFill="1" applyBorder="1">
      <alignment vertical="center"/>
    </xf>
    <xf numFmtId="0" fontId="62" fillId="10" borderId="12" xfId="0" quotePrefix="1" applyFont="1" applyFill="1" applyBorder="1">
      <alignment vertical="center"/>
    </xf>
    <xf numFmtId="0" fontId="17" fillId="0" borderId="22" xfId="0" applyFont="1" applyBorder="1" applyAlignment="1">
      <alignment horizontal="left" vertical="center" wrapText="1"/>
    </xf>
    <xf numFmtId="0" fontId="18" fillId="0" borderId="0" xfId="0" applyFont="1" applyAlignment="1">
      <alignment horizontal="left" vertical="top" wrapText="1" shrinkToFit="1"/>
    </xf>
    <xf numFmtId="0" fontId="18" fillId="0" borderId="0" xfId="0" applyFont="1" applyAlignment="1">
      <alignment horizontal="left" vertical="top" shrinkToFit="1"/>
    </xf>
    <xf numFmtId="0" fontId="31" fillId="0" borderId="0" xfId="2" applyFont="1" applyAlignment="1">
      <alignment horizontal="left" vertical="center"/>
    </xf>
    <xf numFmtId="0" fontId="16" fillId="0" borderId="22" xfId="0" applyFont="1" applyBorder="1" applyAlignment="1">
      <alignment vertical="center" wrapText="1" shrinkToFit="1"/>
    </xf>
    <xf numFmtId="0" fontId="16" fillId="0" borderId="184" xfId="0" applyFont="1" applyBorder="1" applyAlignment="1">
      <alignment horizontal="center" vertical="center"/>
    </xf>
    <xf numFmtId="0" fontId="16" fillId="0" borderId="186" xfId="0" applyFont="1" applyBorder="1" applyAlignment="1">
      <alignment horizontal="center" vertical="center"/>
    </xf>
    <xf numFmtId="0" fontId="16" fillId="0" borderId="181" xfId="0" applyFont="1" applyBorder="1" applyAlignment="1">
      <alignment horizontal="center" vertical="center"/>
    </xf>
    <xf numFmtId="0" fontId="30" fillId="0" borderId="18" xfId="0" applyFont="1" applyBorder="1">
      <alignment vertical="center"/>
    </xf>
    <xf numFmtId="0" fontId="28" fillId="0" borderId="0" xfId="2" applyFont="1" applyAlignment="1">
      <alignment horizontal="left" vertical="center"/>
    </xf>
    <xf numFmtId="0" fontId="28" fillId="0" borderId="0" xfId="2" applyFont="1">
      <alignment vertical="center"/>
    </xf>
    <xf numFmtId="0" fontId="58" fillId="6" borderId="10" xfId="2" applyFont="1" applyFill="1" applyBorder="1">
      <alignment vertical="center"/>
    </xf>
    <xf numFmtId="0" fontId="18" fillId="0" borderId="123" xfId="0" applyFont="1" applyBorder="1">
      <alignment vertical="center"/>
    </xf>
    <xf numFmtId="0" fontId="18" fillId="0" borderId="124" xfId="0" applyFont="1" applyBorder="1">
      <alignment vertical="center"/>
    </xf>
    <xf numFmtId="0" fontId="16" fillId="0" borderId="124" xfId="0" applyFont="1" applyBorder="1" applyAlignment="1">
      <alignment horizontal="center" vertical="center"/>
    </xf>
    <xf numFmtId="0" fontId="18" fillId="0" borderId="124" xfId="0" applyFont="1" applyBorder="1" applyAlignment="1">
      <alignment horizontal="center" vertical="center"/>
    </xf>
    <xf numFmtId="0" fontId="18" fillId="0" borderId="126" xfId="0" applyFont="1" applyBorder="1">
      <alignment vertical="center"/>
    </xf>
    <xf numFmtId="0" fontId="16" fillId="0" borderId="21" xfId="0" applyFont="1" applyBorder="1" applyAlignment="1">
      <alignment horizontal="right" vertical="top" wrapText="1" shrinkToFit="1"/>
    </xf>
    <xf numFmtId="0" fontId="18" fillId="6" borderId="53" xfId="2" applyFont="1" applyFill="1" applyBorder="1">
      <alignment vertical="center"/>
    </xf>
    <xf numFmtId="0" fontId="18" fillId="6" borderId="1" xfId="2" applyFont="1" applyFill="1" applyBorder="1">
      <alignment vertical="center"/>
    </xf>
    <xf numFmtId="0" fontId="16" fillId="6" borderId="60" xfId="2" applyFont="1" applyFill="1" applyBorder="1">
      <alignment vertical="center"/>
    </xf>
    <xf numFmtId="0" fontId="65" fillId="0" borderId="0" xfId="0" applyFont="1" applyAlignment="1">
      <alignment horizontal="right" vertical="center"/>
    </xf>
    <xf numFmtId="0" fontId="65" fillId="0" borderId="0" xfId="0" applyFont="1" applyAlignment="1">
      <alignment horizontal="right" vertical="center" shrinkToFit="1"/>
    </xf>
    <xf numFmtId="0" fontId="65" fillId="0" borderId="21" xfId="0" applyFont="1" applyBorder="1" applyAlignment="1">
      <alignment horizontal="right" vertical="center" shrinkToFit="1"/>
    </xf>
    <xf numFmtId="0" fontId="65" fillId="0" borderId="21" xfId="0" applyFont="1" applyBorder="1" applyAlignment="1">
      <alignment horizontal="right" vertical="center"/>
    </xf>
    <xf numFmtId="0" fontId="65" fillId="0" borderId="18" xfId="0" applyFont="1" applyBorder="1" applyAlignment="1">
      <alignment horizontal="right" vertical="center"/>
    </xf>
    <xf numFmtId="0" fontId="66" fillId="0" borderId="0" xfId="0" applyFont="1" applyAlignment="1">
      <alignment horizontal="right" vertical="center" wrapText="1"/>
    </xf>
    <xf numFmtId="0" fontId="65" fillId="0" borderId="0" xfId="0" applyFont="1" applyAlignment="1">
      <alignment horizontal="right" vertical="center" wrapText="1"/>
    </xf>
    <xf numFmtId="0" fontId="65" fillId="0" borderId="0" xfId="0" applyFont="1" applyAlignment="1">
      <alignment horizontal="right" vertical="center" wrapText="1" shrinkToFit="1"/>
    </xf>
    <xf numFmtId="0" fontId="67" fillId="0" borderId="0" xfId="0" applyFont="1" applyAlignment="1">
      <alignment horizontal="right" vertical="center"/>
    </xf>
    <xf numFmtId="0" fontId="2" fillId="0" borderId="0" xfId="4">
      <alignment vertical="center"/>
    </xf>
    <xf numFmtId="0" fontId="68" fillId="0" borderId="0" xfId="4" applyFont="1">
      <alignment vertical="center"/>
    </xf>
    <xf numFmtId="0" fontId="14" fillId="0" borderId="0" xfId="1">
      <alignment vertical="center"/>
    </xf>
    <xf numFmtId="0" fontId="70" fillId="4" borderId="15" xfId="0" quotePrefix="1" applyFont="1" applyFill="1" applyBorder="1" applyAlignment="1">
      <alignment horizontal="left" vertical="center" wrapText="1"/>
    </xf>
    <xf numFmtId="0" fontId="70" fillId="4" borderId="22" xfId="0" quotePrefix="1" applyFont="1" applyFill="1" applyBorder="1" applyAlignment="1">
      <alignment horizontal="left" vertical="center" wrapText="1"/>
    </xf>
    <xf numFmtId="0" fontId="71" fillId="4" borderId="15" xfId="0" quotePrefix="1" applyFont="1" applyFill="1" applyBorder="1" applyAlignment="1">
      <alignment horizontal="left" vertical="center" wrapText="1"/>
    </xf>
    <xf numFmtId="0" fontId="70" fillId="4" borderId="15" xfId="0" applyFont="1" applyFill="1" applyBorder="1" applyAlignment="1">
      <alignment horizontal="left" vertical="center" wrapText="1"/>
    </xf>
    <xf numFmtId="0" fontId="70" fillId="4" borderId="22" xfId="0" applyFont="1" applyFill="1" applyBorder="1" applyAlignment="1">
      <alignment horizontal="left" vertical="center" wrapText="1"/>
    </xf>
    <xf numFmtId="0" fontId="70" fillId="4" borderId="19" xfId="0" applyFont="1" applyFill="1" applyBorder="1" applyAlignment="1">
      <alignment horizontal="left" vertical="center" wrapText="1"/>
    </xf>
    <xf numFmtId="0" fontId="70" fillId="4" borderId="19" xfId="0" quotePrefix="1" applyFont="1" applyFill="1" applyBorder="1" applyAlignment="1">
      <alignment horizontal="left" vertical="center" wrapText="1"/>
    </xf>
    <xf numFmtId="0" fontId="70" fillId="4" borderId="13" xfId="0" applyFont="1" applyFill="1" applyBorder="1" applyAlignment="1">
      <alignment horizontal="left" vertical="center" wrapText="1"/>
    </xf>
    <xf numFmtId="0" fontId="70" fillId="0" borderId="0" xfId="0" applyFont="1" applyAlignment="1">
      <alignment horizontal="left" vertical="center"/>
    </xf>
    <xf numFmtId="0" fontId="71" fillId="4" borderId="19" xfId="0" applyFont="1" applyFill="1" applyBorder="1" applyAlignment="1">
      <alignment horizontal="left" vertical="center" wrapText="1"/>
    </xf>
    <xf numFmtId="0" fontId="71" fillId="4" borderId="15" xfId="0" applyFont="1" applyFill="1" applyBorder="1" applyAlignment="1">
      <alignment horizontal="left" vertical="center" wrapText="1"/>
    </xf>
    <xf numFmtId="0" fontId="71" fillId="4" borderId="19" xfId="0" quotePrefix="1" applyFont="1" applyFill="1" applyBorder="1" applyAlignment="1">
      <alignment horizontal="left" vertical="center" wrapText="1"/>
    </xf>
    <xf numFmtId="0" fontId="71" fillId="4" borderId="22" xfId="0" applyFont="1" applyFill="1" applyBorder="1" applyAlignment="1">
      <alignment horizontal="left" vertical="center" wrapText="1"/>
    </xf>
    <xf numFmtId="0" fontId="17" fillId="0" borderId="0" xfId="0" applyFont="1" applyAlignment="1">
      <alignment horizontal="left" vertical="center" wrapText="1"/>
    </xf>
    <xf numFmtId="0" fontId="18" fillId="7" borderId="11" xfId="0" applyFont="1" applyFill="1" applyBorder="1" applyAlignment="1">
      <alignment vertical="center"/>
    </xf>
    <xf numFmtId="0" fontId="17" fillId="7" borderId="12" xfId="0" applyFont="1" applyFill="1" applyBorder="1" applyAlignment="1">
      <alignment horizontal="left" vertical="center" wrapText="1"/>
    </xf>
    <xf numFmtId="0" fontId="16" fillId="7" borderId="13" xfId="0" applyFont="1" applyFill="1" applyBorder="1">
      <alignment vertical="center"/>
    </xf>
    <xf numFmtId="0" fontId="18" fillId="0" borderId="0" xfId="0" applyFont="1" applyAlignment="1">
      <alignment vertical="center"/>
    </xf>
    <xf numFmtId="177" fontId="34" fillId="0" borderId="189" xfId="0" applyNumberFormat="1" applyFont="1" applyBorder="1">
      <alignment vertical="center"/>
    </xf>
    <xf numFmtId="178" fontId="28" fillId="0" borderId="190" xfId="0" applyNumberFormat="1" applyFont="1" applyBorder="1">
      <alignment vertical="center"/>
    </xf>
    <xf numFmtId="183" fontId="34" fillId="0" borderId="191" xfId="0" applyNumberFormat="1" applyFont="1" applyBorder="1">
      <alignment vertical="center"/>
    </xf>
    <xf numFmtId="0" fontId="28" fillId="0" borderId="192" xfId="0" applyFont="1" applyBorder="1">
      <alignment vertical="center"/>
    </xf>
    <xf numFmtId="183" fontId="34" fillId="0" borderId="193" xfId="0" applyNumberFormat="1" applyFont="1" applyBorder="1">
      <alignment vertical="center"/>
    </xf>
    <xf numFmtId="0" fontId="28" fillId="0" borderId="194" xfId="0" applyFont="1" applyBorder="1">
      <alignment vertical="center"/>
    </xf>
    <xf numFmtId="0" fontId="18" fillId="0" borderId="82" xfId="0" applyFont="1" applyBorder="1" applyAlignment="1">
      <alignment vertical="center" shrinkToFit="1"/>
    </xf>
    <xf numFmtId="0" fontId="18" fillId="0" borderId="82" xfId="0" applyFont="1" applyBorder="1" applyAlignment="1">
      <alignment vertical="center" wrapText="1"/>
    </xf>
    <xf numFmtId="0" fontId="18" fillId="0" borderId="150" xfId="0" applyFont="1" applyBorder="1">
      <alignment vertical="center"/>
    </xf>
    <xf numFmtId="0" fontId="18" fillId="0" borderId="65" xfId="0" applyFont="1" applyBorder="1" applyAlignment="1">
      <alignment horizontal="right" vertical="center"/>
    </xf>
    <xf numFmtId="0" fontId="18" fillId="0" borderId="151" xfId="0" applyFont="1" applyBorder="1">
      <alignment vertical="center"/>
    </xf>
    <xf numFmtId="0" fontId="16" fillId="0" borderId="82" xfId="0" applyFont="1" applyBorder="1" applyAlignment="1">
      <alignment vertical="center" wrapText="1"/>
    </xf>
    <xf numFmtId="0" fontId="16" fillId="0" borderId="82" xfId="0" applyFont="1" applyBorder="1">
      <alignment vertical="center"/>
    </xf>
    <xf numFmtId="0" fontId="21" fillId="0" borderId="7" xfId="0" applyFont="1" applyBorder="1">
      <alignment vertical="center"/>
    </xf>
    <xf numFmtId="0" fontId="18" fillId="0" borderId="8" xfId="0" applyFont="1" applyBorder="1" applyAlignment="1">
      <alignment horizontal="right" vertical="center"/>
    </xf>
    <xf numFmtId="0" fontId="18" fillId="0" borderId="9" xfId="0" applyFont="1" applyBorder="1">
      <alignment vertical="center"/>
    </xf>
    <xf numFmtId="177" fontId="34" fillId="0" borderId="191" xfId="0" applyNumberFormat="1" applyFont="1" applyBorder="1">
      <alignment vertical="center"/>
    </xf>
    <xf numFmtId="177" fontId="34" fillId="0" borderId="193" xfId="0" applyNumberFormat="1" applyFont="1" applyBorder="1">
      <alignment vertical="center"/>
    </xf>
    <xf numFmtId="0" fontId="16" fillId="0" borderId="0" xfId="0" applyFont="1" applyAlignment="1">
      <alignment vertical="center" shrinkToFit="1"/>
    </xf>
    <xf numFmtId="0" fontId="16" fillId="0" borderId="21" xfId="0" applyFont="1" applyBorder="1" applyAlignment="1">
      <alignment vertical="center" shrinkToFit="1"/>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24" xfId="0" applyFont="1" applyBorder="1" applyAlignment="1">
      <alignment vertical="center" shrinkToFit="1"/>
    </xf>
    <xf numFmtId="0" fontId="18" fillId="0" borderId="16" xfId="0" applyFont="1" applyBorder="1">
      <alignment vertical="center"/>
    </xf>
    <xf numFmtId="0" fontId="16" fillId="0" borderId="0" xfId="0" applyFont="1" applyAlignment="1">
      <alignment vertical="center" shrinkToFit="1"/>
    </xf>
    <xf numFmtId="0" fontId="18" fillId="0" borderId="0" xfId="2" applyFont="1" applyAlignment="1">
      <alignment horizontal="center" vertical="center"/>
    </xf>
    <xf numFmtId="0" fontId="18" fillId="0" borderId="7" xfId="2" applyFont="1" applyBorder="1" applyAlignment="1">
      <alignment horizontal="center" vertical="center"/>
    </xf>
    <xf numFmtId="0" fontId="18" fillId="0" borderId="0" xfId="5" applyFont="1">
      <alignment vertical="center"/>
    </xf>
    <xf numFmtId="0" fontId="18" fillId="7" borderId="0" xfId="5" applyFont="1" applyFill="1">
      <alignment vertical="center"/>
    </xf>
    <xf numFmtId="0" fontId="18" fillId="6" borderId="0" xfId="6" applyFont="1" applyFill="1">
      <alignment vertical="center"/>
    </xf>
    <xf numFmtId="0" fontId="16" fillId="0" borderId="0" xfId="5" applyFont="1" applyAlignment="1">
      <alignment horizontal="center" vertical="center"/>
    </xf>
    <xf numFmtId="0" fontId="56" fillId="0" borderId="0" xfId="5" applyFont="1">
      <alignment vertical="center"/>
    </xf>
    <xf numFmtId="0" fontId="18" fillId="0" borderId="21" xfId="5" applyFont="1" applyBorder="1">
      <alignment vertical="center"/>
    </xf>
    <xf numFmtId="0" fontId="16" fillId="0" borderId="21" xfId="5" applyFont="1" applyBorder="1" applyAlignment="1">
      <alignment horizontal="center" vertical="center"/>
    </xf>
    <xf numFmtId="0" fontId="18" fillId="0" borderId="21" xfId="6" applyFont="1" applyBorder="1">
      <alignment vertical="center"/>
    </xf>
    <xf numFmtId="0" fontId="56" fillId="0" borderId="21" xfId="5" applyFont="1" applyBorder="1">
      <alignment vertical="center"/>
    </xf>
    <xf numFmtId="0" fontId="18" fillId="0" borderId="0" xfId="5" applyFont="1" applyAlignment="1">
      <alignment horizontal="left" vertical="center"/>
    </xf>
    <xf numFmtId="0" fontId="18" fillId="0" borderId="0" xfId="6" applyFont="1">
      <alignment vertical="center"/>
    </xf>
    <xf numFmtId="0" fontId="18" fillId="6" borderId="10" xfId="5" applyFont="1" applyFill="1" applyBorder="1">
      <alignment vertical="center"/>
    </xf>
    <xf numFmtId="0" fontId="18" fillId="0" borderId="82" xfId="5" applyFont="1" applyBorder="1">
      <alignment vertical="center"/>
    </xf>
    <xf numFmtId="0" fontId="18" fillId="17" borderId="82" xfId="6" applyFont="1" applyFill="1" applyBorder="1">
      <alignment vertical="center"/>
    </xf>
    <xf numFmtId="0" fontId="48" fillId="15" borderId="82" xfId="5" applyFont="1" applyFill="1" applyBorder="1">
      <alignment vertical="center"/>
    </xf>
    <xf numFmtId="0" fontId="18" fillId="6" borderId="82" xfId="5" applyFont="1" applyFill="1" applyBorder="1">
      <alignment vertical="center"/>
    </xf>
    <xf numFmtId="0" fontId="57" fillId="0" borderId="0" xfId="5" applyFont="1" applyAlignment="1">
      <alignment horizontal="center" vertical="center"/>
    </xf>
    <xf numFmtId="0" fontId="18" fillId="8" borderId="151" xfId="5" applyFont="1" applyFill="1" applyBorder="1">
      <alignment vertical="center"/>
    </xf>
    <xf numFmtId="0" fontId="18" fillId="8" borderId="150" xfId="5" applyFont="1" applyFill="1" applyBorder="1">
      <alignment vertical="center"/>
    </xf>
    <xf numFmtId="0" fontId="18" fillId="13" borderId="0" xfId="5" applyFont="1" applyFill="1">
      <alignment vertical="center"/>
    </xf>
    <xf numFmtId="0" fontId="18" fillId="13" borderId="0" xfId="5" applyFont="1" applyFill="1" applyAlignment="1">
      <alignment horizontal="left" vertical="center"/>
    </xf>
    <xf numFmtId="0" fontId="56" fillId="13" borderId="0" xfId="5" applyFont="1" applyFill="1">
      <alignment vertical="center"/>
    </xf>
    <xf numFmtId="0" fontId="18" fillId="13" borderId="1" xfId="5" applyFont="1" applyFill="1" applyBorder="1">
      <alignment vertical="center"/>
    </xf>
    <xf numFmtId="0" fontId="18" fillId="13" borderId="53" xfId="5" applyFont="1" applyFill="1" applyBorder="1">
      <alignment vertical="center"/>
    </xf>
    <xf numFmtId="0" fontId="18" fillId="6" borderId="0" xfId="5" applyFont="1" applyFill="1">
      <alignment vertical="center"/>
    </xf>
    <xf numFmtId="0" fontId="18" fillId="13" borderId="0" xfId="5" quotePrefix="1" applyFont="1" applyFill="1" applyAlignment="1">
      <alignment horizontal="center" vertical="center"/>
    </xf>
    <xf numFmtId="0" fontId="59" fillId="6" borderId="10" xfId="5" applyFont="1" applyFill="1" applyBorder="1">
      <alignment vertical="center"/>
    </xf>
    <xf numFmtId="0" fontId="57" fillId="13" borderId="0" xfId="5" applyFont="1" applyFill="1" applyAlignment="1">
      <alignment horizontal="center" vertical="center"/>
    </xf>
    <xf numFmtId="0" fontId="18" fillId="19" borderId="151" xfId="5" applyFont="1" applyFill="1" applyBorder="1">
      <alignment vertical="center"/>
    </xf>
    <xf numFmtId="0" fontId="18" fillId="19" borderId="65" xfId="5" applyFont="1" applyFill="1" applyBorder="1">
      <alignment vertical="center"/>
    </xf>
    <xf numFmtId="0" fontId="18" fillId="19" borderId="150" xfId="5" applyFont="1" applyFill="1" applyBorder="1">
      <alignment vertical="center"/>
    </xf>
    <xf numFmtId="0" fontId="18" fillId="13" borderId="21" xfId="5" applyFont="1" applyFill="1" applyBorder="1">
      <alignment vertical="center"/>
    </xf>
    <xf numFmtId="0" fontId="56" fillId="13" borderId="21" xfId="5" applyFont="1" applyFill="1" applyBorder="1">
      <alignment vertical="center"/>
    </xf>
    <xf numFmtId="0" fontId="18" fillId="0" borderId="0" xfId="5" quotePrefix="1" applyFont="1" applyAlignment="1">
      <alignment horizontal="center" vertical="center"/>
    </xf>
    <xf numFmtId="0" fontId="59" fillId="0" borderId="0" xfId="5" applyFont="1">
      <alignment vertical="center"/>
    </xf>
    <xf numFmtId="0" fontId="18" fillId="0" borderId="0" xfId="5" applyFont="1" applyAlignment="1">
      <alignment horizontal="center" vertical="center"/>
    </xf>
    <xf numFmtId="0" fontId="18" fillId="0" borderId="0" xfId="5" applyFont="1" applyAlignment="1">
      <alignment horizontal="right" vertical="center"/>
    </xf>
    <xf numFmtId="56" fontId="18" fillId="0" borderId="0" xfId="5" quotePrefix="1" applyNumberFormat="1" applyFont="1" applyAlignment="1">
      <alignment horizontal="right" vertical="center"/>
    </xf>
    <xf numFmtId="0" fontId="18" fillId="0" borderId="6" xfId="5" applyFont="1" applyBorder="1">
      <alignment vertical="center"/>
    </xf>
    <xf numFmtId="0" fontId="31" fillId="0" borderId="0" xfId="5" applyFont="1">
      <alignment vertical="center"/>
    </xf>
    <xf numFmtId="0" fontId="18" fillId="0" borderId="0" xfId="5" quotePrefix="1" applyFont="1" applyAlignment="1">
      <alignment horizontal="right" vertical="center"/>
    </xf>
    <xf numFmtId="0" fontId="31" fillId="13" borderId="0" xfId="5" applyFont="1" applyFill="1">
      <alignment vertical="center"/>
    </xf>
    <xf numFmtId="0" fontId="18" fillId="0" borderId="21" xfId="5" applyFont="1" applyBorder="1" applyAlignment="1">
      <alignment horizontal="center" vertical="center"/>
    </xf>
    <xf numFmtId="0" fontId="18" fillId="6" borderId="1" xfId="5" applyFont="1" applyFill="1" applyBorder="1">
      <alignment vertical="center"/>
    </xf>
    <xf numFmtId="0" fontId="18" fillId="6" borderId="53" xfId="5" applyFont="1" applyFill="1" applyBorder="1">
      <alignment vertical="center"/>
    </xf>
    <xf numFmtId="0" fontId="18" fillId="0" borderId="53" xfId="5" applyFont="1" applyBorder="1">
      <alignment vertical="center"/>
    </xf>
    <xf numFmtId="0" fontId="18" fillId="6" borderId="8" xfId="5" applyFont="1" applyFill="1" applyBorder="1">
      <alignment vertical="center"/>
    </xf>
    <xf numFmtId="0" fontId="18" fillId="6" borderId="65" xfId="5" applyFont="1" applyFill="1" applyBorder="1">
      <alignment vertical="center"/>
    </xf>
    <xf numFmtId="0" fontId="18" fillId="0" borderId="8" xfId="5" applyFont="1" applyBorder="1">
      <alignment vertical="center"/>
    </xf>
    <xf numFmtId="0" fontId="18" fillId="0" borderId="65" xfId="5" applyFont="1" applyBorder="1">
      <alignment vertical="center"/>
    </xf>
    <xf numFmtId="0" fontId="35" fillId="0" borderId="0" xfId="5" applyFont="1">
      <alignment vertical="center"/>
    </xf>
    <xf numFmtId="0" fontId="18" fillId="0" borderId="18" xfId="5" applyFont="1" applyBorder="1">
      <alignment vertical="center"/>
    </xf>
    <xf numFmtId="0" fontId="18" fillId="13" borderId="21" xfId="5" applyFont="1" applyFill="1" applyBorder="1" applyAlignment="1">
      <alignment horizontal="left" vertical="center"/>
    </xf>
    <xf numFmtId="0" fontId="18" fillId="13" borderId="0" xfId="5" applyFont="1" applyFill="1" applyAlignment="1">
      <alignment horizontal="center" vertical="center"/>
    </xf>
    <xf numFmtId="0" fontId="18" fillId="13" borderId="0" xfId="5" applyFont="1" applyFill="1" applyAlignment="1">
      <alignment vertical="top" wrapText="1"/>
    </xf>
    <xf numFmtId="0" fontId="18" fillId="13" borderId="0" xfId="5" applyFont="1" applyFill="1" applyAlignment="1">
      <alignment horizontal="left" vertical="center" wrapText="1"/>
    </xf>
    <xf numFmtId="0" fontId="48" fillId="0" borderId="0" xfId="5" applyFont="1" applyAlignment="1">
      <alignment horizontal="left" vertical="center"/>
    </xf>
    <xf numFmtId="0" fontId="18" fillId="0" borderId="0" xfId="5" applyFont="1" applyFill="1">
      <alignment vertical="center"/>
    </xf>
    <xf numFmtId="0" fontId="18" fillId="0" borderId="21" xfId="5" applyFont="1" applyFill="1" applyBorder="1">
      <alignment vertical="center"/>
    </xf>
    <xf numFmtId="0" fontId="18" fillId="0" borderId="21" xfId="6" applyFont="1" applyFill="1" applyBorder="1">
      <alignment vertical="center"/>
    </xf>
    <xf numFmtId="0" fontId="16" fillId="0" borderId="21" xfId="5" applyFont="1" applyFill="1" applyBorder="1" applyAlignment="1">
      <alignment horizontal="center" vertical="center"/>
    </xf>
    <xf numFmtId="0" fontId="18" fillId="0" borderId="0" xfId="6" applyFont="1" applyFill="1">
      <alignment vertical="center"/>
    </xf>
    <xf numFmtId="0" fontId="16" fillId="0" borderId="0" xfId="5" applyFont="1" applyFill="1" applyAlignment="1">
      <alignment horizontal="center" vertical="center"/>
    </xf>
    <xf numFmtId="0" fontId="18" fillId="13" borderId="0" xfId="5" applyFont="1" applyFill="1" applyAlignment="1">
      <alignment horizontal="right" vertical="center"/>
    </xf>
    <xf numFmtId="0" fontId="18" fillId="13" borderId="0" xfId="5" applyFont="1" applyFill="1" applyAlignment="1">
      <alignment vertical="center" wrapText="1"/>
    </xf>
    <xf numFmtId="0" fontId="18" fillId="0" borderId="0" xfId="5" applyFont="1" applyAlignment="1">
      <alignment horizontal="justify" vertical="center"/>
    </xf>
    <xf numFmtId="0" fontId="18" fillId="0" borderId="12" xfId="5" applyFont="1" applyBorder="1">
      <alignment vertical="center"/>
    </xf>
    <xf numFmtId="0" fontId="18" fillId="0" borderId="11" xfId="5" applyFont="1" applyBorder="1">
      <alignment vertical="center"/>
    </xf>
    <xf numFmtId="0" fontId="54" fillId="0" borderId="0" xfId="5" applyFont="1">
      <alignment vertical="center"/>
    </xf>
    <xf numFmtId="179" fontId="18" fillId="0" borderId="0" xfId="5" applyNumberFormat="1" applyFont="1">
      <alignment vertical="center"/>
    </xf>
    <xf numFmtId="0" fontId="18" fillId="8" borderId="0" xfId="5" applyFont="1" applyFill="1">
      <alignment vertical="center"/>
    </xf>
    <xf numFmtId="0" fontId="18" fillId="15" borderId="0" xfId="5" applyFont="1" applyFill="1">
      <alignment vertical="center"/>
    </xf>
    <xf numFmtId="0" fontId="18" fillId="3" borderId="0" xfId="5" applyFont="1" applyFill="1">
      <alignment vertical="center"/>
    </xf>
    <xf numFmtId="0" fontId="18" fillId="0" borderId="18" xfId="6" applyFont="1" applyBorder="1">
      <alignment vertical="center"/>
    </xf>
    <xf numFmtId="0" fontId="16" fillId="0" borderId="18" xfId="5" applyFont="1" applyBorder="1" applyAlignment="1">
      <alignment horizontal="center" vertical="center"/>
    </xf>
    <xf numFmtId="0" fontId="18" fillId="7" borderId="12" xfId="5" applyFont="1" applyFill="1" applyBorder="1">
      <alignment vertical="center"/>
    </xf>
    <xf numFmtId="0" fontId="18" fillId="8" borderId="155" xfId="5" applyFont="1" applyFill="1" applyBorder="1">
      <alignment vertical="center"/>
    </xf>
    <xf numFmtId="0" fontId="18" fillId="8" borderId="12" xfId="5" applyFont="1" applyFill="1" applyBorder="1">
      <alignment vertical="center"/>
    </xf>
    <xf numFmtId="0" fontId="18" fillId="17" borderId="154" xfId="6" applyFont="1" applyFill="1" applyBorder="1">
      <alignment vertical="center"/>
    </xf>
    <xf numFmtId="0" fontId="18" fillId="15" borderId="12" xfId="5" applyFont="1" applyFill="1" applyBorder="1">
      <alignment vertical="center"/>
    </xf>
    <xf numFmtId="0" fontId="16" fillId="0" borderId="12" xfId="5" applyFont="1" applyBorder="1" applyAlignment="1">
      <alignment horizontal="center" vertical="center"/>
    </xf>
    <xf numFmtId="0" fontId="18" fillId="6" borderId="12" xfId="5" applyFont="1" applyFill="1" applyBorder="1">
      <alignment vertical="center"/>
    </xf>
    <xf numFmtId="0" fontId="56" fillId="0" borderId="12" xfId="5" applyFont="1" applyBorder="1">
      <alignment vertical="center"/>
    </xf>
    <xf numFmtId="0" fontId="18" fillId="17" borderId="0" xfId="2" applyFont="1" applyFill="1">
      <alignment vertical="center"/>
    </xf>
    <xf numFmtId="0" fontId="56" fillId="17" borderId="0" xfId="2" applyFont="1" applyFill="1">
      <alignment vertical="center"/>
    </xf>
    <xf numFmtId="0" fontId="18" fillId="17" borderId="0" xfId="2" applyFont="1" applyFill="1" applyAlignment="1">
      <alignment horizontal="left" vertical="center"/>
    </xf>
    <xf numFmtId="0" fontId="31" fillId="17" borderId="0" xfId="2" applyFont="1" applyFill="1">
      <alignment vertical="center"/>
    </xf>
    <xf numFmtId="0" fontId="31" fillId="17" borderId="0" xfId="2" applyFont="1" applyFill="1" applyAlignment="1">
      <alignment horizontal="left" vertical="center"/>
    </xf>
    <xf numFmtId="0" fontId="18" fillId="17" borderId="21" xfId="5" applyFont="1" applyFill="1" applyBorder="1">
      <alignment vertical="center"/>
    </xf>
    <xf numFmtId="0" fontId="56" fillId="17" borderId="21" xfId="5" applyFont="1" applyFill="1" applyBorder="1">
      <alignment vertical="center"/>
    </xf>
    <xf numFmtId="0" fontId="18" fillId="17" borderId="0" xfId="5" applyFont="1" applyFill="1">
      <alignment vertical="center"/>
    </xf>
    <xf numFmtId="0" fontId="57" fillId="17" borderId="0" xfId="5" applyFont="1" applyFill="1" applyAlignment="1">
      <alignment horizontal="center" vertical="center"/>
    </xf>
    <xf numFmtId="0" fontId="56" fillId="17" borderId="0" xfId="5" applyFont="1" applyFill="1">
      <alignment vertical="center"/>
    </xf>
    <xf numFmtId="0" fontId="31" fillId="17" borderId="0" xfId="5" applyFont="1" applyFill="1">
      <alignment vertical="center"/>
    </xf>
    <xf numFmtId="0" fontId="18" fillId="8" borderId="7" xfId="5" applyFont="1" applyFill="1" applyBorder="1">
      <alignment vertical="center"/>
    </xf>
    <xf numFmtId="0" fontId="18" fillId="8" borderId="9" xfId="5" applyFont="1" applyFill="1" applyBorder="1">
      <alignment vertical="center"/>
    </xf>
    <xf numFmtId="0" fontId="57" fillId="13" borderId="0" xfId="5" applyFont="1" applyFill="1">
      <alignment vertical="center"/>
    </xf>
    <xf numFmtId="0" fontId="57" fillId="0" borderId="0" xfId="5" applyFont="1">
      <alignment vertical="center"/>
    </xf>
    <xf numFmtId="0" fontId="57" fillId="0" borderId="0" xfId="5" applyFont="1" applyFill="1">
      <alignment vertical="center"/>
    </xf>
    <xf numFmtId="0" fontId="57" fillId="0" borderId="0" xfId="3" applyFont="1">
      <alignment vertical="center"/>
    </xf>
    <xf numFmtId="0" fontId="0" fillId="0" borderId="1" xfId="0" applyFont="1" applyBorder="1" applyAlignment="1">
      <alignment horizontal="center" vertical="center" shrinkToFit="1"/>
    </xf>
    <xf numFmtId="0" fontId="17" fillId="0" borderId="14" xfId="0" applyFont="1" applyBorder="1" applyAlignment="1">
      <alignment horizontal="left" vertical="top" wrapText="1"/>
    </xf>
    <xf numFmtId="0" fontId="17" fillId="0" borderId="0" xfId="0" applyFont="1" applyAlignment="1">
      <alignment horizontal="left" vertical="top" wrapText="1"/>
    </xf>
    <xf numFmtId="0" fontId="17" fillId="0" borderId="15" xfId="0" applyFont="1" applyBorder="1" applyAlignment="1">
      <alignment horizontal="left" vertical="top" wrapText="1"/>
    </xf>
    <xf numFmtId="0" fontId="16" fillId="0" borderId="0" xfId="0" applyFont="1" applyAlignment="1">
      <alignment horizontal="left" vertical="center" wrapText="1" shrinkToFit="1"/>
    </xf>
    <xf numFmtId="0" fontId="17" fillId="0" borderId="14" xfId="0" applyFont="1" applyBorder="1" applyAlignment="1">
      <alignment horizontal="left" vertical="top" wrapText="1" shrinkToFit="1"/>
    </xf>
    <xf numFmtId="0" fontId="17" fillId="0" borderId="0" xfId="0" applyFont="1" applyAlignment="1">
      <alignment horizontal="left" vertical="top" wrapText="1" shrinkToFit="1"/>
    </xf>
    <xf numFmtId="0" fontId="17" fillId="0" borderId="15" xfId="0" applyFont="1" applyBorder="1" applyAlignment="1">
      <alignment horizontal="left" vertical="top" wrapText="1" shrinkToFit="1"/>
    </xf>
    <xf numFmtId="0" fontId="37" fillId="0" borderId="16" xfId="0" applyFont="1" applyBorder="1" applyAlignment="1">
      <alignment horizontal="left" vertical="top" wrapText="1" shrinkToFit="1"/>
    </xf>
    <xf numFmtId="0" fontId="18" fillId="0" borderId="0" xfId="0" applyFont="1" applyAlignment="1">
      <alignment horizontal="left" vertical="center"/>
    </xf>
    <xf numFmtId="0" fontId="18" fillId="0" borderId="15" xfId="0" applyFont="1" applyBorder="1" applyAlignment="1">
      <alignment horizontal="left" vertical="center"/>
    </xf>
    <xf numFmtId="0" fontId="16" fillId="0" borderId="0" xfId="0" applyFont="1" applyAlignment="1">
      <alignment horizontal="left" vertical="top" wrapText="1"/>
    </xf>
    <xf numFmtId="0" fontId="16" fillId="0" borderId="0" xfId="0" applyFont="1" applyAlignment="1">
      <alignment vertical="center" shrinkToFit="1"/>
    </xf>
    <xf numFmtId="0" fontId="16" fillId="0" borderId="0" xfId="0" applyFont="1" applyAlignment="1">
      <alignment horizontal="left" vertical="center"/>
    </xf>
    <xf numFmtId="0" fontId="18" fillId="0" borderId="14" xfId="0" applyFont="1" applyBorder="1" applyAlignment="1">
      <alignment horizontal="left" vertical="center"/>
    </xf>
    <xf numFmtId="0" fontId="16" fillId="0" borderId="14" xfId="0" applyFont="1" applyBorder="1" applyAlignment="1">
      <alignment horizontal="left" vertical="center"/>
    </xf>
    <xf numFmtId="0" fontId="37" fillId="0" borderId="16" xfId="0" applyFont="1" applyBorder="1" applyAlignment="1">
      <alignment horizontal="left" vertical="top" wrapText="1" shrinkToFit="1"/>
    </xf>
    <xf numFmtId="0" fontId="16" fillId="0" borderId="14" xfId="0" quotePrefix="1" applyFont="1" applyBorder="1" applyAlignment="1">
      <alignment horizontal="center" vertical="center"/>
    </xf>
    <xf numFmtId="0" fontId="16" fillId="0" borderId="0" xfId="0" quotePrefix="1" applyFont="1" applyAlignment="1">
      <alignment horizontal="center" vertical="center"/>
    </xf>
    <xf numFmtId="0" fontId="16" fillId="0" borderId="0" xfId="0" applyFont="1" applyAlignment="1">
      <alignment horizontal="left" vertical="center" wrapText="1" shrinkToFit="1"/>
    </xf>
    <xf numFmtId="0" fontId="17" fillId="0" borderId="14" xfId="0" applyFont="1" applyBorder="1" applyAlignment="1">
      <alignment horizontal="left" vertical="top" wrapText="1" shrinkToFit="1"/>
    </xf>
    <xf numFmtId="0" fontId="17" fillId="0" borderId="0" xfId="0" applyFont="1" applyAlignment="1">
      <alignment horizontal="left" vertical="top" wrapText="1" shrinkToFit="1"/>
    </xf>
    <xf numFmtId="0" fontId="17" fillId="0" borderId="15" xfId="0" applyFont="1" applyBorder="1" applyAlignment="1">
      <alignment horizontal="left" vertical="top" wrapText="1" shrinkToFit="1"/>
    </xf>
    <xf numFmtId="0" fontId="16" fillId="0" borderId="21" xfId="0" applyFont="1" applyBorder="1" applyAlignment="1">
      <alignment horizontal="left" vertical="center" wrapText="1" shrinkToFit="1"/>
    </xf>
    <xf numFmtId="0" fontId="17" fillId="0" borderId="14" xfId="0" applyFont="1" applyBorder="1" applyAlignment="1">
      <alignment horizontal="left" vertical="top" wrapText="1"/>
    </xf>
    <xf numFmtId="0" fontId="17" fillId="0" borderId="0" xfId="0" applyFont="1" applyAlignment="1">
      <alignment horizontal="left" vertical="top" wrapText="1"/>
    </xf>
    <xf numFmtId="0" fontId="17" fillId="0" borderId="15" xfId="0" applyFont="1" applyBorder="1" applyAlignment="1">
      <alignment horizontal="left" vertical="top" wrapText="1"/>
    </xf>
    <xf numFmtId="0" fontId="30" fillId="0" borderId="0" xfId="0" applyFont="1" applyAlignment="1">
      <alignment horizontal="left" vertical="center" wrapText="1" shrinkToFit="1"/>
    </xf>
    <xf numFmtId="0" fontId="16" fillId="0" borderId="0" xfId="0" applyFont="1" applyAlignment="1">
      <alignment vertical="center" shrinkToFit="1"/>
    </xf>
    <xf numFmtId="0" fontId="30" fillId="0" borderId="0" xfId="0" applyFont="1" applyAlignment="1">
      <alignment horizontal="left" vertical="center"/>
    </xf>
    <xf numFmtId="0" fontId="17" fillId="0" borderId="23" xfId="0" applyFont="1" applyBorder="1" applyAlignment="1">
      <alignment horizontal="left" vertical="top" wrapText="1" shrinkToFit="1"/>
    </xf>
    <xf numFmtId="0" fontId="17" fillId="0" borderId="21" xfId="0" applyFont="1" applyBorder="1" applyAlignment="1">
      <alignment horizontal="left" vertical="top" wrapText="1" shrinkToFit="1"/>
    </xf>
    <xf numFmtId="0" fontId="17" fillId="0" borderId="22" xfId="0" applyFont="1" applyBorder="1" applyAlignment="1">
      <alignment horizontal="left" vertical="top" wrapText="1" shrinkToFit="1"/>
    </xf>
    <xf numFmtId="0" fontId="16" fillId="0" borderId="21" xfId="0" applyFont="1" applyBorder="1" applyAlignment="1">
      <alignment vertical="center" shrinkToFit="1"/>
    </xf>
    <xf numFmtId="0" fontId="19" fillId="0" borderId="0" xfId="0" applyFont="1" applyAlignment="1">
      <alignment horizontal="right" vertical="top" wrapText="1"/>
    </xf>
    <xf numFmtId="0" fontId="74" fillId="0" borderId="128" xfId="0" applyFont="1" applyFill="1" applyBorder="1" applyAlignment="1">
      <alignment vertical="center" shrinkToFit="1"/>
    </xf>
    <xf numFmtId="0" fontId="48" fillId="0" borderId="0" xfId="0" applyFont="1" applyFill="1" applyAlignment="1">
      <alignment vertical="center" shrinkToFit="1"/>
    </xf>
    <xf numFmtId="0" fontId="74" fillId="0" borderId="60" xfId="0" applyFont="1" applyFill="1" applyBorder="1" applyAlignment="1">
      <alignment vertical="center" shrinkToFit="1"/>
    </xf>
    <xf numFmtId="0" fontId="48" fillId="0" borderId="15" xfId="0" applyFont="1" applyFill="1" applyBorder="1" applyAlignment="1">
      <alignment vertical="center" shrinkToFit="1"/>
    </xf>
    <xf numFmtId="0" fontId="74" fillId="0" borderId="128" xfId="0" applyFont="1" applyBorder="1" applyAlignment="1">
      <alignment vertical="center" shrinkToFit="1"/>
    </xf>
    <xf numFmtId="0" fontId="48" fillId="0" borderId="0" xfId="0" applyFont="1" applyAlignment="1">
      <alignment vertical="center" shrinkToFit="1"/>
    </xf>
    <xf numFmtId="0" fontId="74" fillId="0" borderId="60" xfId="0" applyFont="1" applyBorder="1" applyAlignment="1">
      <alignment vertical="center" shrinkToFit="1"/>
    </xf>
    <xf numFmtId="0" fontId="48" fillId="0" borderId="15" xfId="0" applyFont="1" applyBorder="1" applyAlignment="1">
      <alignment vertical="center" shrinkToFit="1"/>
    </xf>
    <xf numFmtId="0" fontId="23" fillId="0" borderId="0" xfId="0" applyFont="1">
      <alignment vertical="center"/>
    </xf>
    <xf numFmtId="0" fontId="23" fillId="0" borderId="84" xfId="0" applyFont="1" applyBorder="1">
      <alignment vertical="center"/>
    </xf>
    <xf numFmtId="0" fontId="23" fillId="0" borderId="15" xfId="0" applyFont="1" applyBorder="1">
      <alignment vertical="center"/>
    </xf>
    <xf numFmtId="0" fontId="81" fillId="0" borderId="14" xfId="0" applyFont="1" applyBorder="1" applyAlignment="1">
      <alignment vertical="center" wrapText="1" shrinkToFit="1"/>
    </xf>
    <xf numFmtId="0" fontId="81" fillId="0" borderId="0" xfId="0" applyFont="1" applyAlignment="1">
      <alignment vertical="center" wrapText="1" shrinkToFit="1"/>
    </xf>
    <xf numFmtId="0" fontId="23" fillId="0" borderId="14" xfId="0" applyFont="1" applyBorder="1">
      <alignment vertical="center"/>
    </xf>
    <xf numFmtId="0" fontId="23" fillId="0" borderId="60" xfId="0" applyFont="1" applyBorder="1" applyAlignment="1">
      <alignment horizontal="center" vertical="center"/>
    </xf>
    <xf numFmtId="0" fontId="48" fillId="0" borderId="0" xfId="0" applyFont="1">
      <alignment vertical="center"/>
    </xf>
    <xf numFmtId="0" fontId="23" fillId="0" borderId="0" xfId="0" applyFont="1" applyAlignment="1">
      <alignment vertical="center" shrinkToFit="1"/>
    </xf>
    <xf numFmtId="0" fontId="23" fillId="0" borderId="22" xfId="0" applyFont="1" applyBorder="1">
      <alignment vertical="center"/>
    </xf>
    <xf numFmtId="0" fontId="23" fillId="0" borderId="12" xfId="0" applyFont="1" applyBorder="1">
      <alignment vertical="center"/>
    </xf>
    <xf numFmtId="0" fontId="0" fillId="7" borderId="21" xfId="0" applyFill="1" applyBorder="1" applyAlignment="1">
      <alignment horizontal="center" vertical="center"/>
    </xf>
    <xf numFmtId="0" fontId="32" fillId="0" borderId="14" xfId="0" applyFont="1" applyFill="1" applyBorder="1" applyAlignment="1">
      <alignment horizontal="left" vertical="top" wrapText="1" shrinkToFit="1"/>
    </xf>
    <xf numFmtId="0" fontId="32" fillId="0" borderId="0" xfId="0" applyFont="1" applyFill="1" applyAlignment="1">
      <alignment horizontal="left" vertical="top" wrapText="1" shrinkToFit="1"/>
    </xf>
    <xf numFmtId="0" fontId="32" fillId="0" borderId="15" xfId="0" applyFont="1" applyFill="1" applyBorder="1" applyAlignment="1">
      <alignment horizontal="left" vertical="top" wrapText="1" shrinkToFit="1"/>
    </xf>
    <xf numFmtId="0" fontId="16" fillId="0" borderId="0" xfId="0" applyFont="1" applyBorder="1">
      <alignment vertical="center"/>
    </xf>
    <xf numFmtId="0" fontId="23" fillId="0" borderId="0" xfId="0" applyFont="1" applyFill="1">
      <alignment vertical="center"/>
    </xf>
    <xf numFmtId="0" fontId="16" fillId="0" borderId="0" xfId="0" applyFont="1" applyFill="1" applyBorder="1">
      <alignment vertical="center"/>
    </xf>
    <xf numFmtId="0" fontId="18" fillId="0" borderId="0" xfId="0" applyFont="1" applyBorder="1">
      <alignment vertical="center"/>
    </xf>
    <xf numFmtId="0" fontId="65" fillId="0" borderId="0" xfId="0" applyFont="1" applyBorder="1" applyAlignment="1">
      <alignment horizontal="right" vertical="center"/>
    </xf>
    <xf numFmtId="0" fontId="16" fillId="0" borderId="0" xfId="0" applyFont="1" applyBorder="1" applyAlignment="1">
      <alignment vertical="center" shrinkToFit="1"/>
    </xf>
    <xf numFmtId="0" fontId="16" fillId="0" borderId="0" xfId="0" applyFont="1" applyBorder="1" applyAlignment="1">
      <alignment horizontal="left" vertical="top" wrapText="1" shrinkToFit="1"/>
    </xf>
    <xf numFmtId="0" fontId="16" fillId="0" borderId="0" xfId="0" applyFont="1" applyBorder="1" applyAlignment="1">
      <alignment vertical="top" wrapText="1" shrinkToFit="1"/>
    </xf>
    <xf numFmtId="0" fontId="17" fillId="0" borderId="0" xfId="0" applyFont="1" applyAlignment="1">
      <alignment horizontal="right" vertical="center"/>
    </xf>
    <xf numFmtId="0" fontId="18" fillId="0" borderId="0" xfId="0" applyFont="1" applyBorder="1" applyAlignment="1" applyProtection="1">
      <alignment horizontal="center" vertical="center" shrinkToFit="1"/>
      <protection locked="0"/>
    </xf>
    <xf numFmtId="0" fontId="18" fillId="0" borderId="14" xfId="0" applyFont="1" applyFill="1" applyBorder="1" applyAlignment="1">
      <alignment horizontal="left" vertical="top"/>
    </xf>
    <xf numFmtId="0" fontId="18" fillId="0" borderId="0" xfId="0" applyFont="1" applyFill="1" applyAlignment="1">
      <alignment horizontal="left" vertical="top"/>
    </xf>
    <xf numFmtId="0" fontId="18" fillId="0" borderId="15" xfId="0" applyFont="1" applyFill="1" applyBorder="1" applyAlignment="1">
      <alignment horizontal="left" vertical="top"/>
    </xf>
    <xf numFmtId="0" fontId="16" fillId="0" borderId="0" xfId="0" applyFont="1" applyFill="1" applyBorder="1" applyAlignment="1">
      <alignment horizontal="left" vertical="top" wrapText="1" shrinkToFit="1"/>
    </xf>
    <xf numFmtId="0" fontId="16" fillId="0" borderId="0" xfId="0" applyFont="1" applyFill="1">
      <alignment vertical="center"/>
    </xf>
    <xf numFmtId="0" fontId="16" fillId="0" borderId="84" xfId="0" applyFont="1" applyFill="1" applyBorder="1">
      <alignment vertical="center"/>
    </xf>
    <xf numFmtId="0" fontId="16" fillId="0" borderId="14" xfId="0" applyFont="1" applyFill="1" applyBorder="1">
      <alignment vertical="center"/>
    </xf>
    <xf numFmtId="0" fontId="22" fillId="0" borderId="0" xfId="0" applyFont="1" applyFill="1" applyBorder="1" applyAlignment="1">
      <alignment horizontal="left" vertical="top" wrapText="1" shrinkToFit="1"/>
    </xf>
    <xf numFmtId="0" fontId="79" fillId="0" borderId="14" xfId="0" applyFont="1" applyBorder="1" applyAlignment="1">
      <alignment horizontal="left" vertical="top" wrapText="1"/>
    </xf>
    <xf numFmtId="0" fontId="79" fillId="0" borderId="0" xfId="0" applyFont="1" applyAlignment="1">
      <alignment horizontal="left" vertical="top" wrapText="1"/>
    </xf>
    <xf numFmtId="0" fontId="79" fillId="0" borderId="15" xfId="0" applyFont="1" applyBorder="1" applyAlignment="1">
      <alignment horizontal="left" vertical="top" wrapText="1"/>
    </xf>
    <xf numFmtId="0" fontId="17" fillId="0" borderId="0" xfId="0" applyFont="1" applyFill="1" applyAlignment="1">
      <alignment horizontal="right" vertical="center"/>
    </xf>
    <xf numFmtId="0" fontId="16" fillId="0" borderId="0" xfId="0" applyFont="1" applyFill="1" applyAlignment="1">
      <alignment vertical="center" shrinkToFit="1"/>
    </xf>
    <xf numFmtId="0" fontId="16" fillId="0" borderId="15" xfId="0" applyFont="1" applyFill="1" applyBorder="1">
      <alignment vertical="center"/>
    </xf>
    <xf numFmtId="0" fontId="17" fillId="0" borderId="14" xfId="0" applyFont="1" applyFill="1" applyBorder="1" applyAlignment="1">
      <alignment vertical="center" wrapText="1"/>
    </xf>
    <xf numFmtId="0" fontId="17" fillId="0" borderId="0" xfId="0" applyFont="1" applyFill="1" applyAlignment="1">
      <alignment vertical="center" wrapText="1"/>
    </xf>
    <xf numFmtId="0" fontId="17" fillId="0" borderId="15" xfId="0" applyFont="1" applyFill="1" applyBorder="1" applyAlignment="1">
      <alignment vertical="center" wrapText="1"/>
    </xf>
    <xf numFmtId="0" fontId="22" fillId="0" borderId="0" xfId="0" applyFont="1" applyFill="1" applyAlignment="1">
      <alignment vertical="top" wrapText="1"/>
    </xf>
    <xf numFmtId="0" fontId="17" fillId="0" borderId="14" xfId="0" applyFont="1" applyFill="1" applyBorder="1" applyAlignment="1">
      <alignment horizontal="left" vertical="top" wrapText="1"/>
    </xf>
    <xf numFmtId="0" fontId="17" fillId="0" borderId="0" xfId="0" applyFont="1" applyFill="1" applyAlignment="1">
      <alignment horizontal="left" vertical="top" wrapText="1"/>
    </xf>
    <xf numFmtId="0" fontId="17" fillId="0" borderId="15" xfId="0" applyFont="1" applyFill="1" applyBorder="1" applyAlignment="1">
      <alignment horizontal="left" vertical="top" wrapText="1"/>
    </xf>
    <xf numFmtId="0" fontId="17" fillId="0" borderId="14" xfId="0" applyFont="1" applyFill="1" applyBorder="1" applyAlignment="1">
      <alignment horizontal="left" vertical="top"/>
    </xf>
    <xf numFmtId="0" fontId="17" fillId="0" borderId="0" xfId="0" applyFont="1" applyFill="1" applyAlignment="1">
      <alignment horizontal="left" vertical="top"/>
    </xf>
    <xf numFmtId="0" fontId="17" fillId="0" borderId="15" xfId="0" applyFont="1" applyFill="1" applyBorder="1" applyAlignment="1">
      <alignment horizontal="left" vertical="top"/>
    </xf>
    <xf numFmtId="0" fontId="22" fillId="0" borderId="0" xfId="0" applyFont="1" applyFill="1" applyAlignment="1">
      <alignment horizontal="left" vertical="top" wrapText="1"/>
    </xf>
    <xf numFmtId="0" fontId="42" fillId="0" borderId="0" xfId="0" applyFont="1" applyFill="1" applyAlignment="1">
      <alignment horizontal="left" vertical="top"/>
    </xf>
    <xf numFmtId="0" fontId="16" fillId="0" borderId="0" xfId="0" applyFont="1" applyFill="1" applyAlignment="1">
      <alignment vertical="top" wrapText="1"/>
    </xf>
    <xf numFmtId="0" fontId="15" fillId="0" borderId="0" xfId="0" applyFont="1" applyBorder="1" applyAlignment="1">
      <alignment horizontal="right" vertical="center" wrapText="1"/>
    </xf>
    <xf numFmtId="0" fontId="16" fillId="0" borderId="0" xfId="0" applyFont="1" applyFill="1" applyAlignment="1">
      <alignment horizontal="left" vertical="top"/>
    </xf>
    <xf numFmtId="0" fontId="22" fillId="0" borderId="0" xfId="0" applyFont="1" applyFill="1" applyAlignment="1">
      <alignment vertical="top" wrapText="1" shrinkToFit="1"/>
    </xf>
    <xf numFmtId="0" fontId="17" fillId="0" borderId="14" xfId="0" applyFont="1" applyBorder="1" applyAlignment="1">
      <alignment horizontal="left" vertical="top"/>
    </xf>
    <xf numFmtId="0" fontId="17" fillId="0" borderId="0" xfId="0" applyFont="1" applyAlignment="1">
      <alignment horizontal="left" vertical="top"/>
    </xf>
    <xf numFmtId="0" fontId="17" fillId="0" borderId="15" xfId="0" applyFont="1" applyBorder="1" applyAlignment="1">
      <alignment horizontal="left" vertical="top"/>
    </xf>
    <xf numFmtId="0" fontId="23" fillId="0" borderId="21" xfId="0" applyFont="1" applyBorder="1">
      <alignment vertical="center"/>
    </xf>
    <xf numFmtId="0" fontId="84" fillId="0" borderId="0" xfId="0" applyFont="1">
      <alignment vertical="center"/>
    </xf>
    <xf numFmtId="0" fontId="84" fillId="0" borderId="0" xfId="0" applyFont="1" applyAlignment="1">
      <alignment horizontal="left" vertical="center"/>
    </xf>
    <xf numFmtId="0" fontId="84" fillId="0" borderId="0" xfId="0" applyFont="1" applyAlignment="1">
      <alignment vertical="top"/>
    </xf>
    <xf numFmtId="0" fontId="84" fillId="0" borderId="0" xfId="0" applyFont="1" applyAlignment="1">
      <alignment horizontal="left" vertical="top"/>
    </xf>
    <xf numFmtId="0" fontId="86" fillId="0" borderId="0" xfId="0" applyFont="1">
      <alignment vertical="center"/>
    </xf>
    <xf numFmtId="0" fontId="0" fillId="9" borderId="0" xfId="0" applyFill="1" applyBorder="1">
      <alignment vertical="center"/>
    </xf>
    <xf numFmtId="0" fontId="0" fillId="4" borderId="0" xfId="0" applyFill="1" applyBorder="1">
      <alignment vertical="center"/>
    </xf>
    <xf numFmtId="0" fontId="51" fillId="4" borderId="0" xfId="0" quotePrefix="1" applyFont="1" applyFill="1" applyBorder="1">
      <alignment vertical="center"/>
    </xf>
    <xf numFmtId="0" fontId="62" fillId="10" borderId="58" xfId="0" quotePrefix="1" applyFont="1" applyFill="1" applyBorder="1">
      <alignment vertical="center"/>
    </xf>
    <xf numFmtId="0" fontId="87" fillId="4" borderId="23" xfId="0" applyFont="1" applyFill="1" applyBorder="1">
      <alignment vertical="center"/>
    </xf>
    <xf numFmtId="0" fontId="88" fillId="4" borderId="0" xfId="0" quotePrefix="1" applyFont="1" applyFill="1">
      <alignment vertical="center"/>
    </xf>
    <xf numFmtId="0" fontId="89" fillId="4" borderId="0" xfId="0" quotePrefix="1" applyFont="1" applyFill="1">
      <alignment vertical="center"/>
    </xf>
    <xf numFmtId="0" fontId="0" fillId="0" borderId="70" xfId="0" applyBorder="1" applyAlignment="1">
      <alignment horizontal="center" vertical="center"/>
    </xf>
    <xf numFmtId="0" fontId="51" fillId="4" borderId="0" xfId="0" applyFont="1" applyFill="1" applyBorder="1">
      <alignment vertical="center"/>
    </xf>
    <xf numFmtId="0" fontId="15" fillId="0" borderId="0" xfId="0" applyFont="1" applyAlignment="1">
      <alignment horizontal="left" vertical="center" wrapText="1"/>
    </xf>
    <xf numFmtId="0" fontId="15" fillId="0" borderId="0" xfId="0" applyFont="1" applyAlignment="1">
      <alignment horizontal="left" vertical="center" shrinkToFit="1"/>
    </xf>
    <xf numFmtId="0" fontId="51" fillId="4" borderId="18" xfId="0" quotePrefix="1" applyFont="1" applyFill="1" applyBorder="1" applyAlignment="1">
      <alignment horizontal="right" vertical="center"/>
    </xf>
    <xf numFmtId="0" fontId="51" fillId="4" borderId="0" xfId="0" applyFont="1" applyFill="1" applyAlignment="1">
      <alignment horizontal="right" vertical="center"/>
    </xf>
    <xf numFmtId="0" fontId="0" fillId="0" borderId="0" xfId="0" applyBorder="1">
      <alignment vertical="center"/>
    </xf>
    <xf numFmtId="0" fontId="0" fillId="0" borderId="48" xfId="0" applyBorder="1" applyAlignment="1">
      <alignment horizontal="center" vertical="center"/>
    </xf>
    <xf numFmtId="0" fontId="8" fillId="0" borderId="14" xfId="0" quotePrefix="1" applyFont="1" applyBorder="1" applyAlignment="1">
      <alignment horizontal="center" vertical="center"/>
    </xf>
    <xf numFmtId="0" fontId="62" fillId="10" borderId="0" xfId="0" quotePrefix="1" applyFont="1" applyFill="1" applyBorder="1">
      <alignment vertical="center"/>
    </xf>
    <xf numFmtId="0" fontId="0" fillId="7" borderId="0" xfId="0" applyFill="1" applyBorder="1" applyAlignment="1">
      <alignment horizontal="center" vertical="center"/>
    </xf>
    <xf numFmtId="0" fontId="0" fillId="0" borderId="0" xfId="0" applyBorder="1" applyAlignment="1">
      <alignment horizontal="center" vertical="center"/>
    </xf>
    <xf numFmtId="0" fontId="87" fillId="4" borderId="17" xfId="0" applyFont="1" applyFill="1" applyBorder="1" applyAlignment="1">
      <alignment vertical="center"/>
    </xf>
    <xf numFmtId="0" fontId="87" fillId="4" borderId="11" xfId="0" applyFont="1" applyFill="1" applyBorder="1">
      <alignment vertical="center"/>
    </xf>
    <xf numFmtId="0" fontId="87" fillId="10" borderId="12" xfId="0" quotePrefix="1" applyFont="1" applyFill="1" applyBorder="1">
      <alignment vertical="center"/>
    </xf>
    <xf numFmtId="0" fontId="90" fillId="4" borderId="13" xfId="0" applyFont="1" applyFill="1" applyBorder="1" applyAlignment="1">
      <alignment horizontal="left" vertical="center" wrapText="1"/>
    </xf>
    <xf numFmtId="0" fontId="92" fillId="4" borderId="11" xfId="0" applyFont="1" applyFill="1" applyBorder="1">
      <alignment vertical="center"/>
    </xf>
    <xf numFmtId="0" fontId="92" fillId="4" borderId="17" xfId="0" applyFont="1" applyFill="1" applyBorder="1">
      <alignment vertical="center"/>
    </xf>
    <xf numFmtId="0" fontId="92" fillId="4" borderId="14" xfId="0" applyFont="1" applyFill="1" applyBorder="1">
      <alignment vertical="center"/>
    </xf>
    <xf numFmtId="0" fontId="92" fillId="4" borderId="23" xfId="0" applyFont="1" applyFill="1" applyBorder="1">
      <alignment vertical="center"/>
    </xf>
    <xf numFmtId="0" fontId="92" fillId="9" borderId="14" xfId="0" applyFont="1" applyFill="1" applyBorder="1">
      <alignment vertical="center"/>
    </xf>
    <xf numFmtId="0" fontId="87" fillId="9" borderId="14" xfId="0" applyFont="1" applyFill="1" applyBorder="1">
      <alignment vertical="center"/>
    </xf>
    <xf numFmtId="0" fontId="92" fillId="9" borderId="17" xfId="0" applyFont="1" applyFill="1" applyBorder="1">
      <alignment vertical="center"/>
    </xf>
    <xf numFmtId="0" fontId="92" fillId="9" borderId="23" xfId="0" applyFont="1" applyFill="1" applyBorder="1">
      <alignment vertical="center"/>
    </xf>
    <xf numFmtId="0" fontId="87" fillId="10" borderId="1" xfId="0" quotePrefix="1" applyFont="1" applyFill="1" applyBorder="1">
      <alignment vertical="center"/>
    </xf>
    <xf numFmtId="0" fontId="93" fillId="4" borderId="15" xfId="0" applyFont="1" applyFill="1" applyBorder="1" applyAlignment="1">
      <alignment horizontal="left" vertical="center" wrapText="1"/>
    </xf>
    <xf numFmtId="0" fontId="87" fillId="10" borderId="53" xfId="0" quotePrefix="1" applyFont="1" applyFill="1" applyBorder="1">
      <alignment vertical="center"/>
    </xf>
    <xf numFmtId="0" fontId="90" fillId="4" borderId="15" xfId="0" applyFont="1" applyFill="1" applyBorder="1" applyAlignment="1">
      <alignment horizontal="left" vertical="center" wrapText="1"/>
    </xf>
    <xf numFmtId="0" fontId="79" fillId="0" borderId="0" xfId="0" applyFont="1" applyAlignment="1">
      <alignment horizontal="right" vertical="center" shrinkToFit="1"/>
    </xf>
    <xf numFmtId="0" fontId="88" fillId="4" borderId="21" xfId="0" quotePrefix="1" applyFont="1" applyFill="1" applyBorder="1">
      <alignment vertical="center"/>
    </xf>
    <xf numFmtId="0" fontId="89" fillId="4" borderId="0" xfId="0" quotePrefix="1" applyFont="1" applyFill="1" applyAlignment="1">
      <alignment horizontal="right" vertical="center"/>
    </xf>
    <xf numFmtId="0" fontId="87" fillId="10" borderId="58" xfId="0" quotePrefix="1" applyFont="1" applyFill="1" applyBorder="1">
      <alignment vertical="center"/>
    </xf>
    <xf numFmtId="0" fontId="94" fillId="4" borderId="0" xfId="0" quotePrefix="1" applyFont="1" applyFill="1">
      <alignment vertical="center"/>
    </xf>
    <xf numFmtId="0" fontId="95" fillId="4" borderId="0" xfId="0" quotePrefix="1" applyFont="1" applyFill="1">
      <alignment vertical="center"/>
    </xf>
    <xf numFmtId="0" fontId="16" fillId="0" borderId="0" xfId="0" applyFont="1" applyAlignment="1">
      <alignment vertical="center" shrinkToFit="1"/>
    </xf>
    <xf numFmtId="0" fontId="87" fillId="0" borderId="10" xfId="0" applyFont="1" applyBorder="1">
      <alignment vertical="center"/>
    </xf>
    <xf numFmtId="0" fontId="87" fillId="0" borderId="96" xfId="0" applyFont="1" applyBorder="1">
      <alignment vertical="center"/>
    </xf>
    <xf numFmtId="0" fontId="87" fillId="0" borderId="140" xfId="0" applyFont="1" applyBorder="1">
      <alignment vertical="center"/>
    </xf>
    <xf numFmtId="0" fontId="87" fillId="0" borderId="138" xfId="0" applyFont="1" applyBorder="1">
      <alignment vertical="center"/>
    </xf>
    <xf numFmtId="0" fontId="87" fillId="0" borderId="139" xfId="0" applyFont="1" applyBorder="1">
      <alignment vertical="center"/>
    </xf>
    <xf numFmtId="0" fontId="73" fillId="0" borderId="0" xfId="0" applyFont="1" applyFill="1" applyAlignment="1">
      <alignment horizontal="left" vertical="center"/>
    </xf>
    <xf numFmtId="0" fontId="90" fillId="4" borderId="15" xfId="0" quotePrefix="1" applyFont="1" applyFill="1" applyBorder="1" applyAlignment="1">
      <alignment horizontal="left" vertical="center" wrapText="1"/>
    </xf>
    <xf numFmtId="0" fontId="0" fillId="0" borderId="0" xfId="0" applyAlignment="1">
      <alignment horizontal="left" vertical="top" wrapText="1"/>
    </xf>
    <xf numFmtId="0" fontId="0" fillId="0" borderId="15" xfId="0" applyBorder="1" applyAlignment="1">
      <alignment horizontal="left" vertical="top" wrapText="1"/>
    </xf>
    <xf numFmtId="0" fontId="0" fillId="0" borderId="14" xfId="0" applyBorder="1" applyAlignment="1">
      <alignment horizontal="left" vertical="top" wrapText="1"/>
    </xf>
    <xf numFmtId="0" fontId="16" fillId="0" borderId="0" xfId="0" applyFont="1" applyAlignment="1">
      <alignment vertical="center" shrinkToFit="1"/>
    </xf>
    <xf numFmtId="0" fontId="18" fillId="0" borderId="0" xfId="0" applyFont="1" applyAlignment="1">
      <alignment horizontal="left" vertical="top"/>
    </xf>
    <xf numFmtId="0" fontId="18" fillId="0" borderId="14" xfId="0" applyFont="1" applyBorder="1" applyAlignment="1">
      <alignment horizontal="left" vertical="top"/>
    </xf>
    <xf numFmtId="0" fontId="18" fillId="0" borderId="15" xfId="0" applyFont="1" applyBorder="1" applyAlignment="1">
      <alignment horizontal="left" vertical="top"/>
    </xf>
    <xf numFmtId="0" fontId="16" fillId="0" borderId="23" xfId="0" applyFont="1" applyFill="1" applyBorder="1">
      <alignment vertical="center"/>
    </xf>
    <xf numFmtId="187" fontId="63" fillId="0" borderId="127" xfId="0" applyNumberFormat="1" applyFont="1" applyBorder="1">
      <alignment vertical="center"/>
    </xf>
    <xf numFmtId="187" fontId="63" fillId="11" borderId="130" xfId="0" applyNumberFormat="1" applyFont="1" applyFill="1" applyBorder="1">
      <alignment vertical="center"/>
    </xf>
    <xf numFmtId="187" fontId="63" fillId="0" borderId="128" xfId="0" applyNumberFormat="1" applyFont="1" applyBorder="1">
      <alignment vertical="center"/>
    </xf>
    <xf numFmtId="187" fontId="63" fillId="11" borderId="131" xfId="0" applyNumberFormat="1" applyFont="1" applyFill="1" applyBorder="1">
      <alignment vertical="center"/>
    </xf>
    <xf numFmtId="187" fontId="63" fillId="0" borderId="129" xfId="0" applyNumberFormat="1" applyFont="1" applyBorder="1">
      <alignment vertical="center"/>
    </xf>
    <xf numFmtId="187" fontId="63" fillId="11" borderId="132" xfId="0" applyNumberFormat="1" applyFont="1" applyFill="1" applyBorder="1">
      <alignment vertical="center"/>
    </xf>
    <xf numFmtId="187" fontId="63" fillId="0" borderId="171" xfId="0" applyNumberFormat="1" applyFont="1" applyBorder="1">
      <alignment vertical="center"/>
    </xf>
    <xf numFmtId="187" fontId="63" fillId="11" borderId="172" xfId="0" applyNumberFormat="1" applyFont="1" applyFill="1" applyBorder="1">
      <alignment vertical="center"/>
    </xf>
    <xf numFmtId="187" fontId="63" fillId="0" borderId="134" xfId="0" applyNumberFormat="1" applyFont="1" applyBorder="1">
      <alignment vertical="center"/>
    </xf>
    <xf numFmtId="187" fontId="63" fillId="11" borderId="135" xfId="0" applyNumberFormat="1" applyFont="1" applyFill="1" applyBorder="1">
      <alignment vertical="center"/>
    </xf>
    <xf numFmtId="187" fontId="63" fillId="0" borderId="136" xfId="0" applyNumberFormat="1" applyFont="1" applyBorder="1">
      <alignment vertical="center"/>
    </xf>
    <xf numFmtId="187" fontId="63" fillId="11" borderId="137" xfId="0" applyNumberFormat="1" applyFont="1" applyFill="1" applyBorder="1">
      <alignment vertical="center"/>
    </xf>
    <xf numFmtId="187" fontId="63" fillId="0" borderId="200" xfId="0" applyNumberFormat="1" applyFont="1" applyBorder="1">
      <alignment vertical="center"/>
    </xf>
    <xf numFmtId="187" fontId="63" fillId="11" borderId="201" xfId="0" applyNumberFormat="1" applyFont="1" applyFill="1" applyBorder="1">
      <alignment vertical="center"/>
    </xf>
    <xf numFmtId="187" fontId="91" fillId="0" borderId="123" xfId="0" applyNumberFormat="1" applyFont="1" applyBorder="1">
      <alignment vertical="center"/>
    </xf>
    <xf numFmtId="187" fontId="91" fillId="11" borderId="126" xfId="0" applyNumberFormat="1" applyFont="1" applyFill="1" applyBorder="1">
      <alignment vertical="center"/>
    </xf>
    <xf numFmtId="187" fontId="91" fillId="0" borderId="127" xfId="0" applyNumberFormat="1" applyFont="1" applyBorder="1">
      <alignment vertical="center"/>
    </xf>
    <xf numFmtId="187" fontId="91" fillId="11" borderId="130" xfId="0" applyNumberFormat="1" applyFont="1" applyFill="1" applyBorder="1">
      <alignment vertical="center"/>
    </xf>
    <xf numFmtId="187" fontId="91" fillId="0" borderId="128" xfId="0" applyNumberFormat="1" applyFont="1" applyBorder="1">
      <alignment vertical="center"/>
    </xf>
    <xf numFmtId="187" fontId="91" fillId="11" borderId="131" xfId="0" applyNumberFormat="1" applyFont="1" applyFill="1" applyBorder="1">
      <alignment vertical="center"/>
    </xf>
    <xf numFmtId="187" fontId="91" fillId="0" borderId="129" xfId="0" applyNumberFormat="1" applyFont="1" applyBorder="1">
      <alignment vertical="center"/>
    </xf>
    <xf numFmtId="187" fontId="91" fillId="11" borderId="132" xfId="0" applyNumberFormat="1" applyFont="1" applyFill="1" applyBorder="1">
      <alignment vertical="center"/>
    </xf>
    <xf numFmtId="187" fontId="91" fillId="0" borderId="134" xfId="0" applyNumberFormat="1" applyFont="1" applyBorder="1">
      <alignment vertical="center"/>
    </xf>
    <xf numFmtId="187" fontId="91" fillId="11" borderId="135" xfId="0" applyNumberFormat="1" applyFont="1" applyFill="1" applyBorder="1">
      <alignment vertical="center"/>
    </xf>
    <xf numFmtId="187" fontId="91" fillId="0" borderId="171" xfId="0" applyNumberFormat="1" applyFont="1" applyBorder="1">
      <alignment vertical="center"/>
    </xf>
    <xf numFmtId="187" fontId="91" fillId="11" borderId="172" xfId="0" applyNumberFormat="1" applyFont="1" applyFill="1" applyBorder="1">
      <alignment vertical="center"/>
    </xf>
    <xf numFmtId="187" fontId="91" fillId="0" borderId="136" xfId="0" applyNumberFormat="1" applyFont="1" applyBorder="1">
      <alignment vertical="center"/>
    </xf>
    <xf numFmtId="187" fontId="91" fillId="11" borderId="137" xfId="0" applyNumberFormat="1" applyFont="1" applyFill="1" applyBorder="1">
      <alignment vertical="center"/>
    </xf>
    <xf numFmtId="187" fontId="91" fillId="11" borderId="201" xfId="0" applyNumberFormat="1" applyFont="1" applyFill="1" applyBorder="1">
      <alignment vertical="center"/>
    </xf>
    <xf numFmtId="187" fontId="91" fillId="0" borderId="200" xfId="0" applyNumberFormat="1" applyFont="1" applyBorder="1">
      <alignment vertical="center"/>
    </xf>
    <xf numFmtId="0" fontId="96" fillId="0" borderId="0" xfId="4" applyFont="1">
      <alignment vertical="center"/>
    </xf>
    <xf numFmtId="0" fontId="13" fillId="0" borderId="0" xfId="0" applyFont="1">
      <alignment vertical="center"/>
    </xf>
    <xf numFmtId="0" fontId="0" fillId="0" borderId="0" xfId="0" applyFont="1" applyFill="1">
      <alignment vertical="center"/>
    </xf>
    <xf numFmtId="0" fontId="87" fillId="0" borderId="0" xfId="0" applyFont="1" applyFill="1">
      <alignment vertical="center"/>
    </xf>
    <xf numFmtId="0" fontId="8" fillId="0" borderId="0" xfId="0" applyFont="1" applyFill="1" applyAlignment="1">
      <alignment horizontal="right" vertical="center"/>
    </xf>
    <xf numFmtId="0" fontId="91" fillId="0" borderId="0" xfId="0" applyFont="1" applyFill="1">
      <alignment vertical="center"/>
    </xf>
    <xf numFmtId="0" fontId="22" fillId="0" borderId="17" xfId="0" applyFont="1" applyFill="1" applyBorder="1">
      <alignment vertical="center"/>
    </xf>
    <xf numFmtId="0" fontId="64" fillId="0" borderId="0" xfId="0" applyFont="1" applyFill="1" applyAlignment="1">
      <alignment horizontal="right" vertical="center"/>
    </xf>
    <xf numFmtId="0" fontId="73" fillId="0" borderId="0" xfId="0" applyFont="1" applyFill="1" applyBorder="1">
      <alignment vertical="center"/>
    </xf>
    <xf numFmtId="0" fontId="16" fillId="0" borderId="21" xfId="0" applyFont="1" applyFill="1" applyBorder="1">
      <alignment vertical="center"/>
    </xf>
    <xf numFmtId="0" fontId="79" fillId="0" borderId="0" xfId="0" applyFont="1" applyFill="1" applyAlignment="1">
      <alignment horizontal="right" vertical="center" shrinkToFit="1"/>
    </xf>
    <xf numFmtId="0" fontId="22" fillId="0" borderId="0" xfId="0" applyFont="1" applyFill="1">
      <alignment vertical="center"/>
    </xf>
    <xf numFmtId="0" fontId="22" fillId="0" borderId="14" xfId="0" applyFont="1" applyFill="1" applyBorder="1">
      <alignment vertical="center"/>
    </xf>
    <xf numFmtId="0" fontId="22" fillId="0" borderId="60" xfId="0" applyFont="1" applyFill="1" applyBorder="1" applyAlignment="1">
      <alignment horizontal="center" vertical="center"/>
    </xf>
    <xf numFmtId="0" fontId="22" fillId="0" borderId="15" xfId="0" applyFont="1" applyFill="1" applyBorder="1">
      <alignment vertical="center"/>
    </xf>
    <xf numFmtId="0" fontId="31" fillId="0" borderId="0" xfId="0" applyFont="1" applyFill="1">
      <alignment vertical="center"/>
    </xf>
    <xf numFmtId="0" fontId="22" fillId="0" borderId="22" xfId="0" applyFont="1" applyFill="1" applyBorder="1">
      <alignment vertical="center"/>
    </xf>
    <xf numFmtId="0" fontId="80" fillId="0" borderId="128" xfId="0" applyFont="1" applyFill="1" applyBorder="1" applyAlignment="1">
      <alignment vertical="center" shrinkToFit="1"/>
    </xf>
    <xf numFmtId="0" fontId="32" fillId="0" borderId="0" xfId="0" applyFont="1" applyFill="1" applyAlignment="1">
      <alignment vertical="center" shrinkToFit="1"/>
    </xf>
    <xf numFmtId="0" fontId="80" fillId="0" borderId="60" xfId="0" applyFont="1" applyFill="1" applyBorder="1" applyAlignment="1">
      <alignment vertical="center" shrinkToFit="1"/>
    </xf>
    <xf numFmtId="0" fontId="32" fillId="0" borderId="15" xfId="0" applyFont="1" applyFill="1" applyBorder="1" applyAlignment="1">
      <alignment vertical="center" shrinkToFit="1"/>
    </xf>
    <xf numFmtId="0" fontId="64" fillId="0" borderId="0" xfId="0" applyFont="1" applyFill="1" applyAlignment="1">
      <alignment horizontal="right" vertical="center" shrinkToFit="1"/>
    </xf>
    <xf numFmtId="0" fontId="22" fillId="0" borderId="0" xfId="0" quotePrefix="1" applyFont="1" applyFill="1" applyAlignment="1">
      <alignment vertical="center"/>
    </xf>
    <xf numFmtId="0" fontId="16" fillId="0" borderId="0" xfId="0" applyFont="1" applyFill="1" applyAlignment="1">
      <alignment horizontal="left" vertical="center"/>
    </xf>
    <xf numFmtId="0" fontId="73" fillId="0" borderId="0" xfId="0" applyFont="1" applyFill="1">
      <alignment vertical="center"/>
    </xf>
    <xf numFmtId="0" fontId="88" fillId="4" borderId="18" xfId="0" quotePrefix="1" applyFont="1" applyFill="1" applyBorder="1">
      <alignment vertical="center"/>
    </xf>
    <xf numFmtId="0" fontId="91" fillId="4" borderId="0" xfId="0" applyFont="1" applyFill="1">
      <alignment vertical="center"/>
    </xf>
    <xf numFmtId="0" fontId="88" fillId="4" borderId="0" xfId="0" quotePrefix="1" applyFont="1" applyFill="1" applyBorder="1">
      <alignment vertical="center"/>
    </xf>
    <xf numFmtId="0" fontId="87" fillId="4" borderId="14" xfId="0" applyFont="1" applyFill="1" applyBorder="1">
      <alignment vertical="center"/>
    </xf>
    <xf numFmtId="0" fontId="87" fillId="10" borderId="0" xfId="0" quotePrefix="1" applyFont="1" applyFill="1" applyBorder="1">
      <alignment vertical="center"/>
    </xf>
    <xf numFmtId="0" fontId="90" fillId="4" borderId="19" xfId="0" applyFont="1" applyFill="1" applyBorder="1" applyAlignment="1">
      <alignment horizontal="left" vertical="center" wrapText="1"/>
    </xf>
    <xf numFmtId="0" fontId="87" fillId="10" borderId="43" xfId="0" quotePrefix="1" applyFont="1" applyFill="1" applyBorder="1">
      <alignment vertical="center"/>
    </xf>
    <xf numFmtId="0" fontId="87" fillId="0" borderId="20" xfId="0" applyFont="1" applyBorder="1">
      <alignment vertical="center"/>
    </xf>
    <xf numFmtId="0" fontId="89" fillId="4" borderId="18" xfId="0" quotePrefix="1" applyFont="1" applyFill="1" applyBorder="1">
      <alignment vertical="center"/>
    </xf>
    <xf numFmtId="0" fontId="0" fillId="0" borderId="44" xfId="0" applyBorder="1" applyAlignment="1">
      <alignment horizontal="center" vertical="center"/>
    </xf>
    <xf numFmtId="0" fontId="0" fillId="0" borderId="20" xfId="0" applyBorder="1">
      <alignment vertical="center"/>
    </xf>
    <xf numFmtId="0" fontId="88" fillId="4" borderId="18" xfId="0" applyFont="1" applyFill="1" applyBorder="1" applyAlignment="1">
      <alignment horizontal="right" vertical="center"/>
    </xf>
    <xf numFmtId="0" fontId="89" fillId="4" borderId="0" xfId="0" applyFont="1" applyFill="1" applyAlignment="1">
      <alignment horizontal="right" vertical="center"/>
    </xf>
    <xf numFmtId="0" fontId="22" fillId="0" borderId="0" xfId="0" quotePrefix="1" applyFont="1">
      <alignment vertical="center"/>
    </xf>
    <xf numFmtId="0" fontId="0" fillId="4" borderId="0" xfId="0" applyFont="1" applyFill="1" applyBorder="1">
      <alignment vertical="center"/>
    </xf>
    <xf numFmtId="0" fontId="0" fillId="0" borderId="0" xfId="0" applyFill="1">
      <alignment vertical="center"/>
    </xf>
    <xf numFmtId="0" fontId="8" fillId="2" borderId="14" xfId="0" quotePrefix="1" applyFont="1" applyFill="1" applyBorder="1" applyAlignment="1">
      <alignment horizontal="center" vertical="center"/>
    </xf>
    <xf numFmtId="0" fontId="62" fillId="2" borderId="0" xfId="0" quotePrefix="1" applyFont="1" applyFill="1" applyBorder="1">
      <alignment vertical="center"/>
    </xf>
    <xf numFmtId="0" fontId="0" fillId="2" borderId="0" xfId="0" applyFill="1" applyBorder="1">
      <alignment vertical="center"/>
    </xf>
    <xf numFmtId="0" fontId="0" fillId="2" borderId="0" xfId="0" applyFill="1" applyBorder="1" applyAlignment="1">
      <alignment horizontal="center" vertical="center"/>
    </xf>
    <xf numFmtId="0" fontId="0" fillId="2" borderId="47" xfId="0" applyFill="1" applyBorder="1" applyAlignment="1">
      <alignment horizontal="center" vertical="center"/>
    </xf>
    <xf numFmtId="0" fontId="62" fillId="2" borderId="21" xfId="0" quotePrefix="1" applyFont="1" applyFill="1" applyBorder="1">
      <alignment vertical="center"/>
    </xf>
    <xf numFmtId="0" fontId="0" fillId="2" borderId="21" xfId="0" applyFill="1" applyBorder="1">
      <alignment vertical="center"/>
    </xf>
    <xf numFmtId="0" fontId="0" fillId="2" borderId="21" xfId="0" applyFill="1" applyBorder="1" applyAlignment="1">
      <alignment horizontal="center" vertical="center"/>
    </xf>
    <xf numFmtId="0" fontId="0" fillId="2" borderId="53" xfId="0" applyFill="1" applyBorder="1" applyAlignment="1">
      <alignment horizontal="center" vertical="center"/>
    </xf>
    <xf numFmtId="0" fontId="8" fillId="2" borderId="49" xfId="0" quotePrefix="1" applyFont="1" applyFill="1" applyBorder="1" applyAlignment="1">
      <alignment horizontal="center" vertical="center"/>
    </xf>
    <xf numFmtId="0" fontId="62" fillId="2" borderId="47" xfId="0" quotePrefix="1" applyFont="1" applyFill="1" applyBorder="1">
      <alignment vertical="center"/>
    </xf>
    <xf numFmtId="0" fontId="0" fillId="2" borderId="47" xfId="0" applyFill="1" applyBorder="1">
      <alignment vertical="center"/>
    </xf>
    <xf numFmtId="0" fontId="64" fillId="0" borderId="0" xfId="0" applyFont="1" applyAlignment="1">
      <alignment horizontal="right" vertical="center" shrinkToFit="1"/>
    </xf>
    <xf numFmtId="0" fontId="22" fillId="0" borderId="0" xfId="0" applyFont="1" applyFill="1" applyAlignment="1">
      <alignment horizontal="left" vertical="top" wrapText="1" shrinkToFit="1"/>
    </xf>
    <xf numFmtId="0" fontId="79" fillId="0" borderId="14" xfId="0" applyFont="1" applyFill="1" applyBorder="1" applyAlignment="1">
      <alignment horizontal="left" vertical="top" wrapText="1"/>
    </xf>
    <xf numFmtId="0" fontId="79" fillId="0" borderId="0" xfId="0" applyFont="1" applyFill="1" applyAlignment="1">
      <alignment horizontal="left" vertical="top" wrapText="1"/>
    </xf>
    <xf numFmtId="0" fontId="79" fillId="0" borderId="15" xfId="0" applyFont="1" applyFill="1" applyBorder="1" applyAlignment="1">
      <alignment horizontal="left" vertical="top" wrapText="1"/>
    </xf>
    <xf numFmtId="0" fontId="17" fillId="0" borderId="14" xfId="0" applyFont="1" applyFill="1" applyBorder="1" applyAlignment="1">
      <alignment horizontal="left" vertical="top" wrapText="1"/>
    </xf>
    <xf numFmtId="0" fontId="17" fillId="0" borderId="0" xfId="0" applyFont="1" applyFill="1" applyAlignment="1">
      <alignment horizontal="left" vertical="top" wrapText="1"/>
    </xf>
    <xf numFmtId="0" fontId="17" fillId="0" borderId="15" xfId="0" applyFont="1" applyFill="1" applyBorder="1" applyAlignment="1">
      <alignment horizontal="left" vertical="top" wrapText="1"/>
    </xf>
    <xf numFmtId="0" fontId="22" fillId="0" borderId="0" xfId="0" applyFont="1" applyFill="1" applyAlignment="1">
      <alignment horizontal="left" vertical="top" wrapText="1" shrinkToFit="1"/>
    </xf>
    <xf numFmtId="0" fontId="17" fillId="0" borderId="23" xfId="0" applyFont="1" applyBorder="1" applyAlignment="1">
      <alignment horizontal="left" vertical="top" wrapText="1"/>
    </xf>
    <xf numFmtId="0" fontId="17" fillId="0" borderId="21" xfId="0" applyFont="1" applyBorder="1" applyAlignment="1">
      <alignment horizontal="left" vertical="top" wrapText="1"/>
    </xf>
    <xf numFmtId="0" fontId="17" fillId="0" borderId="22" xfId="0" applyFont="1" applyBorder="1" applyAlignment="1">
      <alignment horizontal="left" vertical="top" wrapText="1"/>
    </xf>
    <xf numFmtId="0" fontId="16" fillId="0" borderId="21" xfId="0" applyFont="1" applyBorder="1" applyAlignment="1">
      <alignment vertical="center" shrinkToFit="1"/>
    </xf>
    <xf numFmtId="0" fontId="17" fillId="0" borderId="14" xfId="0" applyFont="1" applyFill="1" applyBorder="1" applyAlignment="1">
      <alignment vertical="center"/>
    </xf>
    <xf numFmtId="0" fontId="17" fillId="0" borderId="0" xfId="0" applyFont="1" applyFill="1" applyAlignment="1">
      <alignment vertical="center"/>
    </xf>
    <xf numFmtId="0" fontId="17" fillId="0" borderId="15" xfId="0" applyFont="1" applyFill="1" applyBorder="1" applyAlignment="1">
      <alignment vertical="center"/>
    </xf>
    <xf numFmtId="0" fontId="16" fillId="0" borderId="0" xfId="0" applyFont="1" applyAlignment="1">
      <alignment horizontal="left" vertical="top" wrapText="1" shrinkToFit="1"/>
    </xf>
    <xf numFmtId="0" fontId="37" fillId="0" borderId="16" xfId="0" applyFont="1" applyBorder="1" applyAlignment="1">
      <alignment horizontal="left" vertical="top" wrapText="1" shrinkToFit="1"/>
    </xf>
    <xf numFmtId="0" fontId="16" fillId="0" borderId="0" xfId="0" applyFont="1" applyFill="1" applyAlignment="1">
      <alignment horizontal="left" vertical="center" wrapText="1" shrinkToFit="1"/>
    </xf>
    <xf numFmtId="0" fontId="16" fillId="0" borderId="0" xfId="0" applyFont="1" applyAlignment="1">
      <alignment vertical="center" shrinkToFit="1"/>
    </xf>
    <xf numFmtId="0" fontId="22" fillId="0" borderId="14" xfId="0" quotePrefix="1" applyFont="1" applyBorder="1">
      <alignment vertical="center"/>
    </xf>
    <xf numFmtId="0" fontId="8" fillId="0" borderId="49" xfId="0" quotePrefix="1" applyFont="1" applyFill="1" applyBorder="1" applyAlignment="1">
      <alignment horizontal="center" vertical="center"/>
    </xf>
    <xf numFmtId="0" fontId="62" fillId="0" borderId="47" xfId="0" quotePrefix="1" applyFont="1" applyFill="1" applyBorder="1">
      <alignment vertical="center"/>
    </xf>
    <xf numFmtId="0" fontId="0" fillId="0" borderId="47" xfId="0" applyFill="1" applyBorder="1">
      <alignment vertical="center"/>
    </xf>
    <xf numFmtId="0" fontId="0" fillId="0" borderId="47" xfId="0" applyFill="1" applyBorder="1" applyAlignment="1">
      <alignment horizontal="center" vertical="center"/>
    </xf>
    <xf numFmtId="0" fontId="89" fillId="4" borderId="0" xfId="0" quotePrefix="1" applyFont="1" applyFill="1" applyBorder="1">
      <alignment vertical="center"/>
    </xf>
    <xf numFmtId="0" fontId="17" fillId="0" borderId="23" xfId="0" applyFont="1" applyBorder="1" applyAlignment="1">
      <alignment horizontal="left" vertical="top"/>
    </xf>
    <xf numFmtId="0" fontId="17" fillId="0" borderId="21" xfId="0" applyFont="1" applyBorder="1" applyAlignment="1">
      <alignment horizontal="left" vertical="top"/>
    </xf>
    <xf numFmtId="0" fontId="17" fillId="0" borderId="22" xfId="0" applyFont="1" applyBorder="1" applyAlignment="1">
      <alignment horizontal="left" vertical="top"/>
    </xf>
    <xf numFmtId="0" fontId="0" fillId="0" borderId="0" xfId="0" applyFont="1" applyFill="1" applyAlignment="1">
      <alignment horizontal="left" vertical="center" wrapText="1" shrinkToFit="1"/>
    </xf>
    <xf numFmtId="0" fontId="64" fillId="0" borderId="0" xfId="0" applyFont="1" applyAlignment="1">
      <alignment horizontal="right" vertical="center"/>
    </xf>
    <xf numFmtId="0" fontId="16" fillId="0" borderId="0" xfId="0" quotePrefix="1" applyFont="1" applyAlignment="1">
      <alignment horizontal="center" vertical="center"/>
    </xf>
    <xf numFmtId="0" fontId="16" fillId="0" borderId="0" xfId="0" quotePrefix="1" applyFont="1" applyBorder="1" applyAlignment="1">
      <alignment horizontal="center" vertical="center"/>
    </xf>
    <xf numFmtId="0" fontId="23" fillId="0" borderId="0" xfId="0" applyFont="1" applyFill="1" applyAlignment="1">
      <alignment horizontal="left" vertical="center"/>
    </xf>
    <xf numFmtId="0" fontId="22" fillId="0" borderId="0" xfId="0" applyFont="1" applyFill="1" applyAlignment="1">
      <alignment horizontal="left" vertical="center"/>
    </xf>
    <xf numFmtId="0" fontId="84" fillId="0" borderId="0" xfId="0" applyFont="1" applyFill="1">
      <alignment vertical="center"/>
    </xf>
    <xf numFmtId="0" fontId="30" fillId="0" borderId="14" xfId="0" applyFont="1" applyFill="1" applyBorder="1">
      <alignment vertical="center"/>
    </xf>
    <xf numFmtId="0" fontId="30" fillId="0" borderId="0" xfId="0" applyFont="1" applyFill="1" applyAlignment="1">
      <alignment vertical="center" wrapText="1"/>
    </xf>
    <xf numFmtId="0" fontId="30" fillId="0" borderId="15" xfId="0" applyFont="1" applyFill="1" applyBorder="1" applyAlignment="1">
      <alignment vertical="center" wrapText="1"/>
    </xf>
    <xf numFmtId="0" fontId="17" fillId="0" borderId="16" xfId="0" applyFont="1" applyFill="1" applyBorder="1" applyAlignment="1">
      <alignment horizontal="left" vertical="center" wrapText="1"/>
    </xf>
    <xf numFmtId="0" fontId="31" fillId="0" borderId="0" xfId="0" applyFont="1" applyAlignment="1">
      <alignment horizontal="right" vertical="center"/>
    </xf>
    <xf numFmtId="0" fontId="31" fillId="0" borderId="0" xfId="2" quotePrefix="1" applyFont="1" applyAlignment="1">
      <alignment horizontal="center" vertical="center"/>
    </xf>
    <xf numFmtId="0" fontId="31" fillId="0" borderId="0" xfId="2" applyFont="1" applyAlignment="1">
      <alignment horizontal="right" vertical="center"/>
    </xf>
    <xf numFmtId="0" fontId="0" fillId="0" borderId="43" xfId="0" applyFill="1" applyBorder="1" applyAlignment="1">
      <alignment horizontal="center" vertical="center"/>
    </xf>
    <xf numFmtId="0" fontId="22" fillId="0" borderId="0" xfId="0" applyFont="1" applyFill="1" applyAlignment="1">
      <alignment horizontal="left" vertical="top" wrapText="1"/>
    </xf>
    <xf numFmtId="0" fontId="16" fillId="0" borderId="0" xfId="0" applyFont="1" applyFill="1" applyAlignment="1">
      <alignment horizontal="left" vertical="top" wrapText="1" shrinkToFit="1"/>
    </xf>
    <xf numFmtId="0" fontId="22" fillId="0" borderId="0" xfId="0" applyFont="1" applyFill="1" applyAlignment="1">
      <alignment horizontal="left" vertical="top" wrapText="1" shrinkToFit="1"/>
    </xf>
    <xf numFmtId="0" fontId="16" fillId="0" borderId="0" xfId="0" applyFont="1" applyAlignment="1">
      <alignment horizontal="left" vertical="center"/>
    </xf>
    <xf numFmtId="0" fontId="16" fillId="0" borderId="15" xfId="0" applyFont="1" applyBorder="1" applyAlignment="1">
      <alignment horizontal="left" vertical="top" shrinkToFit="1"/>
    </xf>
    <xf numFmtId="0" fontId="16" fillId="0" borderId="0" xfId="0" applyFont="1" applyAlignment="1">
      <alignment vertical="center" shrinkToFit="1"/>
    </xf>
    <xf numFmtId="0" fontId="22" fillId="0" borderId="0" xfId="0" applyFont="1" applyFill="1" applyAlignment="1">
      <alignment horizontal="left" vertical="top"/>
    </xf>
    <xf numFmtId="0" fontId="0" fillId="0" borderId="0" xfId="0" applyAlignment="1">
      <alignment horizontal="left" vertical="center"/>
    </xf>
    <xf numFmtId="0" fontId="0" fillId="0" borderId="0" xfId="0" applyAlignment="1">
      <alignment horizontal="left" vertical="top"/>
    </xf>
    <xf numFmtId="0" fontId="0" fillId="0" borderId="0" xfId="0" applyAlignment="1">
      <alignment horizontal="left" vertical="top" wrapText="1"/>
    </xf>
    <xf numFmtId="0" fontId="0" fillId="0" borderId="0" xfId="0" quotePrefix="1" applyAlignment="1">
      <alignment horizontal="center" vertical="center"/>
    </xf>
    <xf numFmtId="0" fontId="0" fillId="0" borderId="0" xfId="0" quotePrefix="1" applyAlignment="1">
      <alignment horizontal="right" vertical="center"/>
    </xf>
    <xf numFmtId="0" fontId="0" fillId="0" borderId="0" xfId="0" applyAlignment="1">
      <alignment horizontal="right" vertical="center"/>
    </xf>
    <xf numFmtId="0" fontId="13" fillId="0" borderId="0" xfId="0" applyFont="1" applyAlignment="1">
      <alignment horizontal="center" vertical="center"/>
    </xf>
    <xf numFmtId="0" fontId="8" fillId="0" borderId="0" xfId="0" applyFont="1" applyAlignment="1">
      <alignment horizontal="center" vertical="center" shrinkToFit="1"/>
    </xf>
    <xf numFmtId="0" fontId="7" fillId="0" borderId="0" xfId="0" applyFont="1" applyAlignment="1">
      <alignment horizontal="left" vertical="center"/>
    </xf>
    <xf numFmtId="0" fontId="99" fillId="0" borderId="0" xfId="0" applyFont="1" applyFill="1" applyAlignment="1">
      <alignment horizontal="right" vertical="center"/>
    </xf>
    <xf numFmtId="0" fontId="8" fillId="0" borderId="0" xfId="0" applyFont="1" applyAlignment="1">
      <alignment horizontal="center" vertical="center"/>
    </xf>
    <xf numFmtId="0" fontId="8" fillId="0" borderId="0" xfId="0" applyFont="1" applyFill="1" applyAlignment="1">
      <alignment horizontal="right" vertical="center"/>
    </xf>
    <xf numFmtId="0" fontId="8" fillId="0" borderId="8" xfId="0" applyFont="1" applyBorder="1" applyAlignment="1">
      <alignment horizontal="left" vertical="center"/>
    </xf>
    <xf numFmtId="0" fontId="8" fillId="0" borderId="8" xfId="0" applyFont="1" applyBorder="1" applyAlignment="1">
      <alignment horizontal="center" vertical="center"/>
    </xf>
    <xf numFmtId="0" fontId="11" fillId="0" borderId="0" xfId="0" applyFont="1" applyAlignment="1">
      <alignment horizontal="center" vertical="center"/>
    </xf>
    <xf numFmtId="0" fontId="8" fillId="0" borderId="0" xfId="0" applyFont="1" applyAlignment="1">
      <alignment horizontal="right" vertical="center"/>
    </xf>
    <xf numFmtId="0" fontId="0" fillId="0" borderId="8" xfId="0" applyBorder="1" applyAlignment="1">
      <alignment horizontal="left"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23"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10" fillId="0" borderId="0" xfId="0" applyFont="1" applyAlignment="1">
      <alignment horizontal="center" vertical="center"/>
    </xf>
    <xf numFmtId="0" fontId="9" fillId="0" borderId="0" xfId="0" applyFont="1" applyAlignment="1">
      <alignment horizontal="center" vertical="center"/>
    </xf>
    <xf numFmtId="0" fontId="97" fillId="0" borderId="0" xfId="0" applyFont="1" applyFill="1" applyAlignment="1">
      <alignment horizontal="center" vertical="center"/>
    </xf>
    <xf numFmtId="0" fontId="12" fillId="0" borderId="0" xfId="0" applyFont="1" applyAlignment="1">
      <alignment horizontal="center" vertical="center"/>
    </xf>
    <xf numFmtId="0" fontId="91" fillId="0" borderId="0" xfId="0" applyFont="1" applyFill="1" applyAlignment="1">
      <alignment horizontal="left" vertical="top"/>
    </xf>
    <xf numFmtId="0" fontId="78" fillId="0" borderId="17" xfId="0" applyFont="1" applyBorder="1" applyAlignment="1">
      <alignment horizontal="center" vertical="center"/>
    </xf>
    <xf numFmtId="0" fontId="78" fillId="0" borderId="18" xfId="0" applyFont="1" applyBorder="1" applyAlignment="1">
      <alignment horizontal="center" vertical="center"/>
    </xf>
    <xf numFmtId="0" fontId="78" fillId="0" borderId="19" xfId="0" applyFont="1" applyBorder="1" applyAlignment="1">
      <alignment horizontal="center" vertical="center"/>
    </xf>
    <xf numFmtId="0" fontId="65" fillId="0" borderId="23" xfId="0" applyFont="1" applyBorder="1" applyAlignment="1">
      <alignment horizontal="center" vertical="center"/>
    </xf>
    <xf numFmtId="0" fontId="65" fillId="0" borderId="21" xfId="0" applyFont="1" applyBorder="1" applyAlignment="1">
      <alignment horizontal="center" vertical="center"/>
    </xf>
    <xf numFmtId="0" fontId="65" fillId="0" borderId="22" xfId="0" applyFont="1" applyBorder="1" applyAlignment="1">
      <alignment horizontal="center" vertical="center"/>
    </xf>
    <xf numFmtId="0" fontId="81" fillId="0" borderId="14" xfId="0" applyFont="1" applyFill="1" applyBorder="1" applyAlignment="1">
      <alignment horizontal="center" vertical="top" wrapText="1"/>
    </xf>
    <xf numFmtId="0" fontId="81" fillId="0" borderId="0" xfId="0" applyFont="1" applyFill="1" applyAlignment="1">
      <alignment horizontal="center" vertical="top" wrapText="1"/>
    </xf>
    <xf numFmtId="0" fontId="81" fillId="0" borderId="15" xfId="0" applyFont="1" applyFill="1" applyBorder="1" applyAlignment="1">
      <alignment horizontal="center" vertical="top" wrapText="1"/>
    </xf>
    <xf numFmtId="0" fontId="17" fillId="0" borderId="21" xfId="0" applyFont="1" applyBorder="1" applyAlignment="1">
      <alignment horizontal="left" vertical="center" shrinkToFit="1"/>
    </xf>
    <xf numFmtId="0" fontId="16" fillId="0" borderId="0" xfId="0" applyFont="1" applyAlignment="1">
      <alignment horizontal="left" vertical="top" wrapText="1" shrinkToFit="1"/>
    </xf>
    <xf numFmtId="0" fontId="16" fillId="0" borderId="15" xfId="0" applyFont="1" applyBorder="1" applyAlignment="1">
      <alignment horizontal="left" vertical="top" wrapText="1" shrinkToFit="1"/>
    </xf>
    <xf numFmtId="0" fontId="30" fillId="0" borderId="0" xfId="0" applyFont="1" applyAlignment="1">
      <alignment horizontal="left" vertical="center" wrapText="1" shrinkToFit="1"/>
    </xf>
    <xf numFmtId="0" fontId="30" fillId="0" borderId="15" xfId="0" applyFont="1" applyBorder="1" applyAlignment="1">
      <alignment horizontal="left" vertical="center" wrapText="1" shrinkToFit="1"/>
    </xf>
    <xf numFmtId="0" fontId="30" fillId="0" borderId="0" xfId="0" applyFont="1" applyAlignment="1">
      <alignment horizontal="left" vertical="center" shrinkToFit="1"/>
    </xf>
    <xf numFmtId="0" fontId="30" fillId="0" borderId="15" xfId="0" applyFont="1" applyBorder="1" applyAlignment="1">
      <alignment horizontal="left" vertical="center" shrinkToFit="1"/>
    </xf>
    <xf numFmtId="0" fontId="17" fillId="0" borderId="14" xfId="0" applyFont="1" applyBorder="1" applyAlignment="1">
      <alignment horizontal="left" vertical="top" wrapText="1"/>
    </xf>
    <xf numFmtId="0" fontId="17" fillId="0" borderId="0" xfId="0" applyFont="1" applyAlignment="1">
      <alignment horizontal="left" vertical="top" wrapText="1"/>
    </xf>
    <xf numFmtId="0" fontId="17" fillId="0" borderId="15" xfId="0" applyFont="1" applyBorder="1" applyAlignment="1">
      <alignment horizontal="left" vertical="top" wrapText="1"/>
    </xf>
    <xf numFmtId="0" fontId="79" fillId="0" borderId="14" xfId="0" applyFont="1" applyFill="1" applyBorder="1" applyAlignment="1">
      <alignment horizontal="left" vertical="top" wrapText="1"/>
    </xf>
    <xf numFmtId="0" fontId="79" fillId="0" borderId="0" xfId="0" applyFont="1" applyFill="1" applyAlignment="1">
      <alignment horizontal="left" vertical="top" wrapText="1"/>
    </xf>
    <xf numFmtId="0" fontId="79" fillId="0" borderId="15" xfId="0" applyFont="1" applyFill="1" applyBorder="1" applyAlignment="1">
      <alignment horizontal="left" vertical="top" wrapText="1"/>
    </xf>
    <xf numFmtId="0" fontId="74" fillId="0" borderId="17" xfId="0" applyFont="1" applyBorder="1" applyAlignment="1">
      <alignment horizontal="center" vertical="center"/>
    </xf>
    <xf numFmtId="0" fontId="74" fillId="0" borderId="18" xfId="0" applyFont="1" applyBorder="1" applyAlignment="1">
      <alignment horizontal="center" vertical="center"/>
    </xf>
    <xf numFmtId="0" fontId="74" fillId="0" borderId="19" xfId="0" applyFont="1" applyBorder="1" applyAlignment="1">
      <alignment horizontal="center" vertical="center"/>
    </xf>
    <xf numFmtId="0" fontId="18" fillId="0" borderId="25" xfId="0" applyFont="1" applyBorder="1" applyAlignment="1" applyProtection="1">
      <alignment horizontal="center" vertical="center" shrinkToFit="1"/>
      <protection locked="0"/>
    </xf>
    <xf numFmtId="0" fontId="18" fillId="0" borderId="1" xfId="0" applyFont="1" applyBorder="1" applyAlignment="1" applyProtection="1">
      <alignment horizontal="center" vertical="center" shrinkToFit="1"/>
      <protection locked="0"/>
    </xf>
    <xf numFmtId="0" fontId="18" fillId="0" borderId="26" xfId="0" applyFont="1" applyBorder="1" applyAlignment="1" applyProtection="1">
      <alignment horizontal="center" vertical="center" shrinkToFit="1"/>
      <protection locked="0"/>
    </xf>
    <xf numFmtId="0" fontId="16" fillId="0" borderId="0" xfId="0" applyFont="1" applyAlignment="1">
      <alignment horizontal="left" vertical="center" wrapText="1" shrinkToFit="1"/>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17" fillId="0" borderId="14" xfId="0" applyFont="1" applyFill="1" applyBorder="1" applyAlignment="1">
      <alignment horizontal="left" vertical="top" wrapText="1"/>
    </xf>
    <xf numFmtId="0" fontId="17" fillId="0" borderId="0" xfId="0" applyFont="1" applyFill="1" applyAlignment="1">
      <alignment horizontal="left" vertical="top" wrapText="1"/>
    </xf>
    <xf numFmtId="0" fontId="17" fillId="0" borderId="15" xfId="0" applyFont="1" applyFill="1" applyBorder="1" applyAlignment="1">
      <alignment horizontal="left" vertical="top" wrapText="1"/>
    </xf>
    <xf numFmtId="0" fontId="16" fillId="0" borderId="0" xfId="0" applyFont="1" applyAlignment="1">
      <alignment horizontal="left" vertical="top" shrinkToFit="1"/>
    </xf>
    <xf numFmtId="0" fontId="37" fillId="0" borderId="16" xfId="0" applyFont="1" applyBorder="1" applyAlignment="1">
      <alignment horizontal="left" vertical="top" wrapText="1" shrinkToFit="1"/>
    </xf>
    <xf numFmtId="0" fontId="16" fillId="0" borderId="0" xfId="0" applyFont="1" applyAlignment="1">
      <alignment horizontal="left" vertical="center" shrinkToFit="1"/>
    </xf>
    <xf numFmtId="0" fontId="22" fillId="0" borderId="0" xfId="0" applyFont="1" applyFill="1" applyAlignment="1">
      <alignment horizontal="left" vertical="center" wrapText="1" shrinkToFit="1"/>
    </xf>
    <xf numFmtId="0" fontId="87" fillId="0" borderId="0" xfId="0" applyFont="1" applyFill="1" applyAlignment="1">
      <alignment horizontal="left" vertical="center" wrapText="1" shrinkToFit="1"/>
    </xf>
    <xf numFmtId="0" fontId="16" fillId="0" borderId="17" xfId="0" applyFont="1" applyBorder="1" applyAlignment="1">
      <alignment horizontal="left" vertical="center" wrapText="1" shrinkToFit="1"/>
    </xf>
    <xf numFmtId="0" fontId="16" fillId="0" borderId="18" xfId="0" applyFont="1" applyBorder="1" applyAlignment="1">
      <alignment horizontal="left" vertical="center" wrapText="1" shrinkToFit="1"/>
    </xf>
    <xf numFmtId="0" fontId="16" fillId="0" borderId="19" xfId="0" applyFont="1" applyBorder="1" applyAlignment="1">
      <alignment horizontal="left" vertical="center" wrapText="1" shrinkToFit="1"/>
    </xf>
    <xf numFmtId="0" fontId="16" fillId="0" borderId="14" xfId="0" applyFont="1" applyBorder="1" applyAlignment="1">
      <alignment horizontal="left" vertical="center" wrapText="1" shrinkToFit="1"/>
    </xf>
    <xf numFmtId="0" fontId="16" fillId="0" borderId="15" xfId="0" applyFont="1" applyBorder="1" applyAlignment="1">
      <alignment horizontal="left" vertical="center" wrapText="1" shrinkToFit="1"/>
    </xf>
    <xf numFmtId="0" fontId="16" fillId="0" borderId="23" xfId="0" applyFont="1" applyBorder="1" applyAlignment="1">
      <alignment horizontal="left" vertical="center" wrapText="1" shrinkToFit="1"/>
    </xf>
    <xf numFmtId="0" fontId="16" fillId="0" borderId="21" xfId="0" applyFont="1" applyBorder="1" applyAlignment="1">
      <alignment horizontal="left" vertical="center" wrapText="1" shrinkToFit="1"/>
    </xf>
    <xf numFmtId="0" fontId="16" fillId="0" borderId="22" xfId="0" applyFont="1" applyBorder="1" applyAlignment="1">
      <alignment horizontal="left" vertical="center" wrapText="1" shrinkToFit="1"/>
    </xf>
    <xf numFmtId="0" fontId="22" fillId="0" borderId="0" xfId="0" applyFont="1" applyFill="1" applyBorder="1" applyAlignment="1">
      <alignment horizontal="left" vertical="top" wrapText="1" shrinkToFit="1"/>
    </xf>
    <xf numFmtId="0" fontId="22" fillId="0" borderId="189" xfId="0" applyFont="1" applyFill="1" applyBorder="1" applyAlignment="1">
      <alignment horizontal="left" vertical="top" wrapText="1" shrinkToFit="1"/>
    </xf>
    <xf numFmtId="0" fontId="22" fillId="0" borderId="195" xfId="0" applyFont="1" applyFill="1" applyBorder="1" applyAlignment="1">
      <alignment horizontal="left" vertical="top" wrapText="1" shrinkToFit="1"/>
    </xf>
    <xf numFmtId="0" fontId="22" fillId="0" borderId="190" xfId="0" applyFont="1" applyFill="1" applyBorder="1" applyAlignment="1">
      <alignment horizontal="left" vertical="top" wrapText="1" shrinkToFit="1"/>
    </xf>
    <xf numFmtId="0" fontId="22" fillId="0" borderId="196" xfId="0" applyFont="1" applyFill="1" applyBorder="1" applyAlignment="1">
      <alignment horizontal="left" vertical="top" wrapText="1" shrinkToFit="1"/>
    </xf>
    <xf numFmtId="0" fontId="22" fillId="0" borderId="197" xfId="0" applyFont="1" applyFill="1" applyBorder="1" applyAlignment="1">
      <alignment horizontal="left" vertical="top" wrapText="1" shrinkToFit="1"/>
    </xf>
    <xf numFmtId="0" fontId="22" fillId="0" borderId="191" xfId="0" applyFont="1" applyFill="1" applyBorder="1" applyAlignment="1">
      <alignment horizontal="left" vertical="top" wrapText="1" shrinkToFit="1"/>
    </xf>
    <xf numFmtId="0" fontId="22" fillId="0" borderId="198" xfId="0" applyFont="1" applyFill="1" applyBorder="1" applyAlignment="1">
      <alignment horizontal="left" vertical="top" wrapText="1" shrinkToFit="1"/>
    </xf>
    <xf numFmtId="0" fontId="22" fillId="0" borderId="192" xfId="0" applyFont="1" applyFill="1" applyBorder="1" applyAlignment="1">
      <alignment horizontal="left" vertical="top" wrapText="1" shrinkToFit="1"/>
    </xf>
    <xf numFmtId="0" fontId="26" fillId="0" borderId="25" xfId="0" applyFont="1" applyBorder="1" applyAlignment="1">
      <alignment horizontal="center" vertical="center" shrinkToFit="1"/>
    </xf>
    <xf numFmtId="0" fontId="26" fillId="0" borderId="1" xfId="0" applyFont="1" applyBorder="1" applyAlignment="1">
      <alignment horizontal="center" vertical="center" shrinkToFit="1"/>
    </xf>
    <xf numFmtId="0" fontId="26" fillId="0" borderId="26" xfId="0" applyFont="1" applyBorder="1" applyAlignment="1">
      <alignment horizontal="center" vertical="center" shrinkToFit="1"/>
    </xf>
    <xf numFmtId="0" fontId="42" fillId="0" borderId="0" xfId="0" applyFont="1" applyFill="1" applyBorder="1" applyAlignment="1">
      <alignment horizontal="left" vertical="top" wrapText="1" shrinkToFit="1"/>
    </xf>
    <xf numFmtId="0" fontId="16" fillId="0" borderId="57" xfId="0" applyFont="1" applyBorder="1" applyAlignment="1">
      <alignment horizontal="center" vertical="center"/>
    </xf>
    <xf numFmtId="0" fontId="16" fillId="0" borderId="71" xfId="0" applyFont="1" applyBorder="1" applyAlignment="1">
      <alignment horizontal="center" vertical="center"/>
    </xf>
    <xf numFmtId="0" fontId="16" fillId="0" borderId="105" xfId="0" applyFont="1" applyBorder="1" applyAlignment="1">
      <alignment horizontal="center" vertical="center"/>
    </xf>
    <xf numFmtId="0" fontId="17" fillId="0" borderId="23" xfId="0" applyFont="1" applyBorder="1" applyAlignment="1">
      <alignment horizontal="left" vertical="top" wrapText="1"/>
    </xf>
    <xf numFmtId="0" fontId="17" fillId="0" borderId="21" xfId="0" applyFont="1" applyBorder="1" applyAlignment="1">
      <alignment horizontal="left" vertical="top" wrapText="1"/>
    </xf>
    <xf numFmtId="0" fontId="17" fillId="0" borderId="22" xfId="0" applyFont="1" applyBorder="1" applyAlignment="1">
      <alignment horizontal="left" vertical="top" wrapText="1"/>
    </xf>
    <xf numFmtId="0" fontId="48" fillId="0" borderId="52" xfId="0" applyFont="1" applyBorder="1" applyAlignment="1">
      <alignment horizontal="left" vertical="center" shrinkToFit="1"/>
    </xf>
    <xf numFmtId="0" fontId="48" fillId="0" borderId="0" xfId="0" applyFont="1" applyAlignment="1">
      <alignment horizontal="left" vertical="center" shrinkToFit="1"/>
    </xf>
    <xf numFmtId="0" fontId="48" fillId="0" borderId="59" xfId="0" applyFont="1" applyBorder="1" applyAlignment="1">
      <alignment horizontal="left" vertical="center" shrinkToFit="1"/>
    </xf>
    <xf numFmtId="0" fontId="87" fillId="0" borderId="0" xfId="0" applyFont="1" applyFill="1" applyAlignment="1">
      <alignment horizontal="left" vertical="top" wrapText="1"/>
    </xf>
    <xf numFmtId="0" fontId="87" fillId="0" borderId="15" xfId="0" applyFont="1" applyFill="1" applyBorder="1" applyAlignment="1">
      <alignment horizontal="left" vertical="top" wrapText="1"/>
    </xf>
    <xf numFmtId="0" fontId="87" fillId="0" borderId="14" xfId="0" applyFont="1" applyFill="1" applyBorder="1" applyAlignment="1">
      <alignment horizontal="left" vertical="top" wrapText="1"/>
    </xf>
    <xf numFmtId="0" fontId="18" fillId="0" borderId="67" xfId="0" applyFont="1" applyBorder="1" applyAlignment="1">
      <alignment horizontal="left" vertical="top" wrapText="1" shrinkToFit="1"/>
    </xf>
    <xf numFmtId="0" fontId="18" fillId="0" borderId="54" xfId="0" applyFont="1" applyBorder="1" applyAlignment="1">
      <alignment horizontal="left" vertical="top" wrapText="1" shrinkToFit="1"/>
    </xf>
    <xf numFmtId="0" fontId="18" fillId="0" borderId="177" xfId="0" applyFont="1" applyBorder="1" applyAlignment="1">
      <alignment horizontal="left" vertical="top" wrapText="1" shrinkToFit="1"/>
    </xf>
    <xf numFmtId="0" fontId="16" fillId="0" borderId="61" xfId="0" applyFont="1" applyBorder="1" applyAlignment="1">
      <alignment horizontal="center" vertical="center"/>
    </xf>
    <xf numFmtId="0" fontId="16" fillId="0" borderId="62" xfId="0" applyFont="1" applyBorder="1" applyAlignment="1">
      <alignment horizontal="center" vertical="center"/>
    </xf>
    <xf numFmtId="0" fontId="16" fillId="0" borderId="175" xfId="0" applyFont="1" applyBorder="1" applyAlignment="1">
      <alignment horizontal="center" vertical="center"/>
    </xf>
    <xf numFmtId="0" fontId="16" fillId="0" borderId="176" xfId="0" applyFont="1" applyBorder="1" applyAlignment="1">
      <alignment horizontal="center" vertical="center"/>
    </xf>
    <xf numFmtId="0" fontId="16" fillId="0" borderId="104" xfId="0" applyFont="1" applyBorder="1" applyAlignment="1">
      <alignment horizontal="center" vertical="center" shrinkToFit="1"/>
    </xf>
    <xf numFmtId="0" fontId="26" fillId="0" borderId="25" xfId="0" applyFont="1" applyBorder="1" applyAlignment="1" applyProtection="1">
      <alignment horizontal="center" vertical="center" shrinkToFit="1"/>
      <protection locked="0"/>
    </xf>
    <xf numFmtId="0" fontId="26" fillId="0" borderId="1" xfId="0" applyFont="1" applyBorder="1" applyAlignment="1" applyProtection="1">
      <alignment horizontal="center" vertical="center" shrinkToFit="1"/>
      <protection locked="0"/>
    </xf>
    <xf numFmtId="0" fontId="26" fillId="0" borderId="26" xfId="0" applyFont="1" applyBorder="1" applyAlignment="1" applyProtection="1">
      <alignment horizontal="center" vertical="center" shrinkToFit="1"/>
      <protection locked="0"/>
    </xf>
    <xf numFmtId="185" fontId="16" fillId="0" borderId="21" xfId="0" applyNumberFormat="1" applyFont="1" applyBorder="1" applyAlignment="1">
      <alignment horizontal="left" vertical="top" shrinkToFit="1"/>
    </xf>
    <xf numFmtId="0" fontId="19" fillId="0" borderId="0" xfId="0" applyFont="1" applyAlignment="1">
      <alignment horizontal="right" vertical="top" wrapText="1"/>
    </xf>
    <xf numFmtId="0" fontId="16" fillId="0" borderId="65" xfId="0" applyFont="1" applyBorder="1" applyAlignment="1">
      <alignment horizontal="center" vertical="center"/>
    </xf>
    <xf numFmtId="0" fontId="16" fillId="0" borderId="21" xfId="0" applyFont="1" applyBorder="1" applyAlignment="1">
      <alignment horizontal="center" vertical="center"/>
    </xf>
    <xf numFmtId="0" fontId="16" fillId="0" borderId="59" xfId="0" applyFont="1" applyBorder="1" applyAlignment="1">
      <alignment horizontal="left" vertical="center" shrinkToFit="1"/>
    </xf>
    <xf numFmtId="0" fontId="16" fillId="0" borderId="64" xfId="0" applyFont="1" applyBorder="1" applyAlignment="1">
      <alignment horizontal="center" vertical="center"/>
    </xf>
    <xf numFmtId="0" fontId="16" fillId="0" borderId="23" xfId="0" applyFont="1" applyBorder="1" applyAlignment="1">
      <alignment horizontal="center" vertical="center"/>
    </xf>
    <xf numFmtId="0" fontId="16" fillId="0" borderId="0" xfId="0" applyFont="1" applyAlignment="1">
      <alignment horizontal="center" vertical="center" shrinkToFit="1"/>
    </xf>
    <xf numFmtId="0" fontId="16" fillId="0" borderId="104" xfId="0" applyFont="1" applyBorder="1" applyAlignment="1">
      <alignment horizontal="center" vertical="center"/>
    </xf>
    <xf numFmtId="0" fontId="16" fillId="0" borderId="99" xfId="0" applyFont="1" applyBorder="1" applyAlignment="1">
      <alignment horizontal="center" vertical="center"/>
    </xf>
    <xf numFmtId="0" fontId="21" fillId="0" borderId="3" xfId="0" applyFont="1" applyBorder="1" applyAlignment="1">
      <alignment horizontal="center" vertical="center"/>
    </xf>
    <xf numFmtId="0" fontId="16" fillId="0" borderId="0" xfId="0" applyFont="1" applyAlignment="1">
      <alignment horizontal="left" vertical="center"/>
    </xf>
    <xf numFmtId="0" fontId="16" fillId="0" borderId="59" xfId="0" applyFont="1" applyBorder="1" applyAlignment="1">
      <alignment horizontal="left" vertical="center"/>
    </xf>
    <xf numFmtId="0" fontId="16" fillId="0" borderId="62" xfId="0" applyFont="1" applyBorder="1" applyAlignment="1">
      <alignment horizontal="left" vertical="center"/>
    </xf>
    <xf numFmtId="0" fontId="16" fillId="0" borderId="63" xfId="0" applyFont="1" applyBorder="1" applyAlignment="1">
      <alignment horizontal="left" vertical="center"/>
    </xf>
    <xf numFmtId="0" fontId="16" fillId="0" borderId="21" xfId="0" applyFont="1" applyBorder="1" applyAlignment="1">
      <alignment horizontal="left" vertical="center"/>
    </xf>
    <xf numFmtId="0" fontId="16" fillId="0" borderId="22" xfId="0" applyFont="1" applyBorder="1" applyAlignment="1">
      <alignment horizontal="left" vertical="center"/>
    </xf>
    <xf numFmtId="0" fontId="16" fillId="0" borderId="65" xfId="0" applyFont="1" applyBorder="1" applyAlignment="1">
      <alignment horizontal="left" vertical="center"/>
    </xf>
    <xf numFmtId="0" fontId="16" fillId="0" borderId="66" xfId="0" applyFont="1" applyBorder="1" applyAlignment="1">
      <alignment horizontal="left" vertical="center"/>
    </xf>
    <xf numFmtId="0" fontId="16" fillId="0" borderId="14" xfId="0" applyFont="1" applyBorder="1" applyAlignment="1">
      <alignment horizontal="left" vertical="top" wrapText="1" shrinkToFit="1"/>
    </xf>
    <xf numFmtId="0" fontId="16" fillId="0" borderId="23" xfId="0" applyFont="1" applyBorder="1" applyAlignment="1">
      <alignment horizontal="left" vertical="top" wrapText="1" shrinkToFit="1"/>
    </xf>
    <xf numFmtId="0" fontId="16" fillId="0" borderId="21" xfId="0" applyFont="1" applyBorder="1" applyAlignment="1">
      <alignment horizontal="left" vertical="top" wrapText="1" shrinkToFit="1"/>
    </xf>
    <xf numFmtId="0" fontId="16" fillId="0" borderId="22" xfId="0" applyFont="1" applyBorder="1" applyAlignment="1">
      <alignment horizontal="left" vertical="top" wrapText="1" shrinkToFit="1"/>
    </xf>
    <xf numFmtId="0" fontId="17" fillId="0" borderId="14" xfId="0" applyFont="1" applyBorder="1" applyAlignment="1">
      <alignment horizontal="left" vertical="top" wrapText="1" shrinkToFit="1"/>
    </xf>
    <xf numFmtId="0" fontId="17" fillId="0" borderId="0" xfId="0" applyFont="1" applyAlignment="1">
      <alignment horizontal="left" vertical="top" wrapText="1" shrinkToFit="1"/>
    </xf>
    <xf numFmtId="0" fontId="17" fillId="0" borderId="15" xfId="0" applyFont="1" applyBorder="1" applyAlignment="1">
      <alignment horizontal="left" vertical="top" wrapText="1" shrinkToFit="1"/>
    </xf>
    <xf numFmtId="0" fontId="26" fillId="0" borderId="17" xfId="0" applyFont="1" applyBorder="1" applyAlignment="1">
      <alignment horizontal="left" vertical="center" shrinkToFit="1"/>
    </xf>
    <xf numFmtId="0" fontId="26" fillId="0" borderId="18" xfId="0" applyFont="1" applyBorder="1" applyAlignment="1">
      <alignment horizontal="left" vertical="center" shrinkToFit="1"/>
    </xf>
    <xf numFmtId="0" fontId="26" fillId="0" borderId="19" xfId="0" applyFont="1" applyBorder="1" applyAlignment="1">
      <alignment horizontal="left" vertical="center" shrinkToFit="1"/>
    </xf>
    <xf numFmtId="0" fontId="18" fillId="0" borderId="0" xfId="0" applyFont="1" applyAlignment="1">
      <alignment horizontal="left" vertical="center" shrinkToFit="1"/>
    </xf>
    <xf numFmtId="0" fontId="18" fillId="0" borderId="15" xfId="0" applyFont="1" applyBorder="1" applyAlignment="1">
      <alignment horizontal="left" vertical="center" shrinkToFit="1"/>
    </xf>
    <xf numFmtId="0" fontId="16" fillId="0" borderId="0" xfId="0" applyFont="1" applyFill="1" applyAlignment="1">
      <alignment horizontal="left" vertical="top" wrapText="1"/>
    </xf>
    <xf numFmtId="0" fontId="18" fillId="0" borderId="52" xfId="0" applyFont="1" applyBorder="1" applyAlignment="1">
      <alignment horizontal="left" vertical="center" shrinkToFit="1"/>
    </xf>
    <xf numFmtId="0" fontId="18" fillId="0" borderId="59" xfId="0" applyFont="1" applyBorder="1" applyAlignment="1">
      <alignment horizontal="left" vertical="center" shrinkToFit="1"/>
    </xf>
    <xf numFmtId="0" fontId="48" fillId="0" borderId="52" xfId="0" applyFont="1" applyBorder="1" applyAlignment="1">
      <alignment horizontal="left" vertical="center"/>
    </xf>
    <xf numFmtId="0" fontId="48" fillId="0" borderId="0" xfId="0" applyFont="1" applyAlignment="1">
      <alignment horizontal="left" vertical="center"/>
    </xf>
    <xf numFmtId="0" fontId="48" fillId="0" borderId="59" xfId="0" applyFont="1" applyBorder="1" applyAlignment="1">
      <alignment horizontal="left" vertical="center"/>
    </xf>
    <xf numFmtId="0" fontId="16" fillId="0" borderId="23" xfId="0" applyFont="1" applyBorder="1" applyAlignment="1">
      <alignment horizontal="left" vertical="center"/>
    </xf>
    <xf numFmtId="0" fontId="34" fillId="0" borderId="18" xfId="0" applyFont="1" applyBorder="1" applyAlignment="1">
      <alignment horizontal="left" vertical="center" shrinkToFit="1"/>
    </xf>
    <xf numFmtId="0" fontId="34" fillId="0" borderId="19" xfId="0" applyFont="1" applyBorder="1" applyAlignment="1">
      <alignment horizontal="left" vertical="center" shrinkToFit="1"/>
    </xf>
    <xf numFmtId="0" fontId="18" fillId="0" borderId="0" xfId="0" applyFont="1" applyAlignment="1">
      <alignment horizontal="left" vertical="center" wrapText="1" shrinkToFit="1"/>
    </xf>
    <xf numFmtId="0" fontId="18" fillId="0" borderId="15" xfId="0" applyFont="1" applyBorder="1" applyAlignment="1">
      <alignment horizontal="left" vertical="center" wrapText="1" shrinkToFit="1"/>
    </xf>
    <xf numFmtId="0" fontId="16" fillId="0" borderId="17" xfId="0" applyFont="1" applyBorder="1" applyAlignment="1">
      <alignment horizontal="left" vertical="center"/>
    </xf>
    <xf numFmtId="0" fontId="16" fillId="0" borderId="18" xfId="0" applyFont="1" applyBorder="1" applyAlignment="1">
      <alignment horizontal="left" vertical="center"/>
    </xf>
    <xf numFmtId="0" fontId="16" fillId="0" borderId="19" xfId="0" applyFont="1" applyBorder="1" applyAlignment="1">
      <alignment horizontal="left" vertical="center"/>
    </xf>
    <xf numFmtId="0" fontId="16" fillId="0" borderId="0" xfId="0" applyFont="1" applyAlignment="1">
      <alignment horizontal="center" vertical="center"/>
    </xf>
    <xf numFmtId="0" fontId="16" fillId="0" borderId="15" xfId="0" applyFont="1" applyBorder="1" applyAlignment="1">
      <alignment horizontal="center" vertical="center"/>
    </xf>
    <xf numFmtId="0" fontId="18" fillId="0" borderId="21" xfId="0" applyFont="1" applyBorder="1" applyAlignment="1">
      <alignment horizontal="left" vertical="center" shrinkToFit="1"/>
    </xf>
    <xf numFmtId="0" fontId="18" fillId="0" borderId="22" xfId="0" applyFont="1" applyBorder="1" applyAlignment="1">
      <alignment horizontal="left" vertical="center" shrinkToFit="1"/>
    </xf>
    <xf numFmtId="0" fontId="16" fillId="0" borderId="17" xfId="0" applyFont="1" applyBorder="1" applyAlignment="1">
      <alignment horizontal="left" vertical="center" shrinkToFit="1"/>
    </xf>
    <xf numFmtId="0" fontId="16" fillId="0" borderId="18" xfId="0" applyFont="1" applyBorder="1" applyAlignment="1">
      <alignment horizontal="left" vertical="center" shrinkToFit="1"/>
    </xf>
    <xf numFmtId="0" fontId="16" fillId="0" borderId="19" xfId="0" applyFont="1" applyBorder="1" applyAlignment="1">
      <alignment horizontal="left" vertical="center" shrinkToFit="1"/>
    </xf>
    <xf numFmtId="0" fontId="16" fillId="0" borderId="14" xfId="0" applyFont="1" applyBorder="1" applyAlignment="1">
      <alignment horizontal="left" vertical="center" shrinkToFit="1"/>
    </xf>
    <xf numFmtId="0" fontId="16" fillId="0" borderId="15" xfId="0" applyFont="1" applyBorder="1" applyAlignment="1">
      <alignment horizontal="left" vertical="center" shrinkToFit="1"/>
    </xf>
    <xf numFmtId="0" fontId="22" fillId="0" borderId="14" xfId="0" quotePrefix="1" applyFont="1" applyFill="1" applyBorder="1" applyAlignment="1">
      <alignment horizontal="center" vertical="center"/>
    </xf>
    <xf numFmtId="0" fontId="22" fillId="0" borderId="0" xfId="0" quotePrefix="1" applyFont="1" applyFill="1" applyAlignment="1">
      <alignment horizontal="center" vertical="center"/>
    </xf>
    <xf numFmtId="0" fontId="16" fillId="0" borderId="0" xfId="0" applyFont="1" applyFill="1" applyAlignment="1">
      <alignment horizontal="left" vertical="center" wrapText="1" shrinkToFit="1"/>
    </xf>
    <xf numFmtId="0" fontId="77" fillId="0" borderId="11" xfId="0" applyFont="1" applyBorder="1" applyAlignment="1">
      <alignment horizontal="center" vertical="center"/>
    </xf>
    <xf numFmtId="0" fontId="77" fillId="0" borderId="12" xfId="0" applyFont="1" applyBorder="1" applyAlignment="1">
      <alignment horizontal="center" vertical="center"/>
    </xf>
    <xf numFmtId="0" fontId="77" fillId="0" borderId="13"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47" fillId="0" borderId="13" xfId="0" applyFont="1" applyBorder="1" applyAlignment="1">
      <alignment horizontal="center" vertical="center"/>
    </xf>
    <xf numFmtId="0" fontId="16" fillId="0" borderId="0" xfId="0" applyFont="1" applyAlignment="1">
      <alignment horizontal="center" vertical="top" wrapText="1" shrinkToFit="1"/>
    </xf>
    <xf numFmtId="0" fontId="23" fillId="0" borderId="17" xfId="0" applyFont="1" applyBorder="1" applyAlignment="1">
      <alignment horizontal="left"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16" fillId="0" borderId="21" xfId="0" applyFont="1" applyBorder="1" applyAlignment="1">
      <alignment horizontal="left" vertical="center" shrinkToFit="1"/>
    </xf>
    <xf numFmtId="0" fontId="16" fillId="0" borderId="22" xfId="0" applyFont="1" applyBorder="1" applyAlignment="1">
      <alignment horizontal="left" vertical="center" shrinkToFit="1"/>
    </xf>
    <xf numFmtId="0" fontId="16" fillId="0" borderId="14" xfId="0" quotePrefix="1" applyFont="1" applyBorder="1" applyAlignment="1">
      <alignment horizontal="center" vertical="center"/>
    </xf>
    <xf numFmtId="0" fontId="16" fillId="0" borderId="0" xfId="0" quotePrefix="1" applyFont="1" applyAlignment="1">
      <alignment horizontal="center" vertical="center"/>
    </xf>
    <xf numFmtId="0" fontId="16" fillId="0" borderId="52" xfId="0" applyFont="1" applyBorder="1" applyAlignment="1">
      <alignment horizontal="left" vertical="center"/>
    </xf>
    <xf numFmtId="0" fontId="16" fillId="0" borderId="14" xfId="0" applyFont="1" applyBorder="1" applyAlignment="1">
      <alignment horizontal="right" vertical="center"/>
    </xf>
    <xf numFmtId="0" fontId="16" fillId="0" borderId="0" xfId="0" applyFont="1" applyAlignment="1">
      <alignment horizontal="right" vertical="center"/>
    </xf>
    <xf numFmtId="0" fontId="18" fillId="0" borderId="18" xfId="0" applyFont="1" applyBorder="1" applyAlignment="1">
      <alignment horizontal="left" vertical="center" shrinkToFit="1"/>
    </xf>
    <xf numFmtId="0" fontId="18" fillId="0" borderId="19" xfId="0" applyFont="1" applyBorder="1" applyAlignment="1">
      <alignment horizontal="left" vertical="center" shrinkToFit="1"/>
    </xf>
    <xf numFmtId="0" fontId="18" fillId="0" borderId="14" xfId="0" applyFont="1" applyBorder="1" applyAlignment="1">
      <alignment horizontal="left" vertical="center" wrapText="1" shrinkToFit="1"/>
    </xf>
    <xf numFmtId="0" fontId="23" fillId="0" borderId="23" xfId="0" applyFont="1" applyBorder="1" applyAlignment="1">
      <alignment horizontal="left" vertical="center"/>
    </xf>
    <xf numFmtId="0" fontId="23" fillId="0" borderId="21" xfId="0" applyFont="1" applyBorder="1" applyAlignment="1">
      <alignment horizontal="left" vertical="center"/>
    </xf>
    <xf numFmtId="0" fontId="47" fillId="0" borderId="21" xfId="0" applyFont="1" applyBorder="1" applyAlignment="1">
      <alignment horizontal="center"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91" xfId="0" applyFont="1" applyBorder="1" applyAlignment="1">
      <alignment horizontal="left" vertical="center"/>
    </xf>
    <xf numFmtId="0" fontId="48" fillId="0" borderId="12" xfId="0" applyFont="1" applyBorder="1" applyAlignment="1">
      <alignment horizontal="left" vertical="center"/>
    </xf>
    <xf numFmtId="0" fontId="17" fillId="0" borderId="14" xfId="0" applyFont="1" applyFill="1" applyBorder="1" applyAlignment="1">
      <alignment horizontal="left" vertical="top" wrapText="1" shrinkToFit="1"/>
    </xf>
    <xf numFmtId="0" fontId="17" fillId="0" borderId="0" xfId="0" applyFont="1" applyFill="1" applyAlignment="1">
      <alignment horizontal="left" vertical="top" wrapText="1" shrinkToFit="1"/>
    </xf>
    <xf numFmtId="0" fontId="17" fillId="0" borderId="15" xfId="0" applyFont="1" applyFill="1" applyBorder="1" applyAlignment="1">
      <alignment horizontal="left" vertical="top" wrapText="1" shrinkToFit="1"/>
    </xf>
    <xf numFmtId="0" fontId="21" fillId="0" borderId="21" xfId="0" applyFont="1" applyBorder="1" applyAlignment="1">
      <alignment horizontal="center" vertical="center" shrinkToFit="1"/>
    </xf>
    <xf numFmtId="0" fontId="21" fillId="0" borderId="21" xfId="0" applyFont="1" applyBorder="1" applyAlignment="1">
      <alignment horizontal="center" vertical="center" wrapText="1" shrinkToFit="1"/>
    </xf>
    <xf numFmtId="0" fontId="16" fillId="0" borderId="15" xfId="0" applyFont="1" applyBorder="1" applyAlignment="1">
      <alignment horizontal="left" vertical="center"/>
    </xf>
    <xf numFmtId="0" fontId="36" fillId="0" borderId="12" xfId="0" applyFont="1" applyBorder="1" applyAlignment="1">
      <alignment horizontal="center" vertical="center"/>
    </xf>
    <xf numFmtId="0" fontId="18" fillId="0" borderId="17" xfId="0" applyFont="1" applyBorder="1" applyAlignment="1">
      <alignment horizontal="left" vertical="center" shrinkToFit="1"/>
    </xf>
    <xf numFmtId="0" fontId="18" fillId="0" borderId="14" xfId="0" applyFont="1" applyBorder="1" applyAlignment="1">
      <alignment horizontal="left" vertical="top" wrapText="1" shrinkToFit="1"/>
    </xf>
    <xf numFmtId="0" fontId="18" fillId="0" borderId="0" xfId="0" applyFont="1" applyAlignment="1">
      <alignment horizontal="left" vertical="top" wrapText="1" shrinkToFit="1"/>
    </xf>
    <xf numFmtId="0" fontId="18" fillId="0" borderId="15" xfId="0" applyFont="1" applyBorder="1" applyAlignment="1">
      <alignment horizontal="left" vertical="top" wrapText="1" shrinkToFit="1"/>
    </xf>
    <xf numFmtId="0" fontId="79" fillId="0" borderId="14" xfId="0" applyFont="1" applyFill="1" applyBorder="1" applyAlignment="1">
      <alignment horizontal="left" vertical="top" wrapText="1" shrinkToFit="1"/>
    </xf>
    <xf numFmtId="0" fontId="79" fillId="0" borderId="0" xfId="0" applyFont="1" applyFill="1" applyAlignment="1">
      <alignment horizontal="left" vertical="top" wrapText="1" shrinkToFit="1"/>
    </xf>
    <xf numFmtId="0" fontId="79" fillId="0" borderId="15" xfId="0" applyFont="1" applyFill="1" applyBorder="1" applyAlignment="1">
      <alignment horizontal="left" vertical="top" wrapText="1" shrinkToFit="1"/>
    </xf>
    <xf numFmtId="0" fontId="22" fillId="0" borderId="0" xfId="0" applyFont="1" applyFill="1" applyAlignment="1">
      <alignment horizontal="left" vertical="top" wrapText="1"/>
    </xf>
    <xf numFmtId="0" fontId="22" fillId="0" borderId="0" xfId="0" applyFont="1" applyFill="1" applyAlignment="1">
      <alignment horizontal="left" vertical="top"/>
    </xf>
    <xf numFmtId="0" fontId="22" fillId="0" borderId="12" xfId="0" applyFont="1" applyFill="1" applyBorder="1" applyAlignment="1">
      <alignment horizontal="left" vertical="center"/>
    </xf>
    <xf numFmtId="0" fontId="22" fillId="0" borderId="13" xfId="0" applyFont="1" applyFill="1" applyBorder="1" applyAlignment="1">
      <alignment horizontal="left" vertical="center"/>
    </xf>
    <xf numFmtId="0" fontId="16" fillId="0" borderId="64" xfId="0" applyFont="1" applyBorder="1" applyAlignment="1">
      <alignment horizontal="left" vertical="center" shrinkToFit="1"/>
    </xf>
    <xf numFmtId="0" fontId="16" fillId="0" borderId="65" xfId="0" applyFont="1" applyBorder="1" applyAlignment="1">
      <alignment horizontal="left" vertical="center" shrinkToFit="1"/>
    </xf>
    <xf numFmtId="0" fontId="16" fillId="0" borderId="66" xfId="0" applyFont="1" applyBorder="1" applyAlignment="1">
      <alignment horizontal="left" vertical="center" shrinkToFit="1"/>
    </xf>
    <xf numFmtId="0" fontId="16" fillId="0" borderId="11" xfId="0" applyFont="1" applyBorder="1" applyAlignment="1">
      <alignment horizontal="center" vertical="center" wrapText="1" shrinkToFit="1"/>
    </xf>
    <xf numFmtId="0" fontId="16" fillId="0" borderId="12" xfId="0" applyFont="1" applyBorder="1" applyAlignment="1">
      <alignment horizontal="center" vertical="center" wrapText="1" shrinkToFit="1"/>
    </xf>
    <xf numFmtId="0" fontId="16" fillId="0" borderId="13" xfId="0" applyFont="1" applyBorder="1" applyAlignment="1">
      <alignment horizontal="center" vertical="center" wrapText="1" shrinkToFit="1"/>
    </xf>
    <xf numFmtId="0" fontId="16" fillId="0" borderId="18" xfId="0" applyFont="1" applyBorder="1" applyAlignment="1">
      <alignment horizontal="left" vertical="top" wrapText="1" shrinkToFit="1"/>
    </xf>
    <xf numFmtId="0" fontId="16" fillId="0" borderId="21" xfId="0" applyFont="1" applyBorder="1" applyAlignment="1">
      <alignment horizontal="center" vertical="top" wrapText="1" shrinkToFit="1"/>
    </xf>
    <xf numFmtId="0" fontId="77" fillId="0" borderId="0" xfId="0" applyFont="1" applyAlignment="1">
      <alignment horizontal="left" vertical="center" wrapText="1" shrinkToFit="1"/>
    </xf>
    <xf numFmtId="0" fontId="16" fillId="0" borderId="0" xfId="0" applyFont="1" applyAlignment="1">
      <alignment horizontal="left" vertical="top" wrapText="1"/>
    </xf>
    <xf numFmtId="0" fontId="18" fillId="0" borderId="14" xfId="0" applyFont="1" applyFill="1" applyBorder="1" applyAlignment="1">
      <alignment horizontal="left" vertical="top" wrapText="1" shrinkToFit="1"/>
    </xf>
    <xf numFmtId="0" fontId="18" fillId="0" borderId="0" xfId="0" applyFont="1" applyFill="1" applyAlignment="1">
      <alignment horizontal="left" vertical="top" wrapText="1" shrinkToFit="1"/>
    </xf>
    <xf numFmtId="0" fontId="18" fillId="0" borderId="15" xfId="0" applyFont="1" applyFill="1" applyBorder="1" applyAlignment="1">
      <alignment horizontal="left" vertical="top" wrapText="1" shrinkToFit="1"/>
    </xf>
    <xf numFmtId="0" fontId="47" fillId="0" borderId="21" xfId="0" applyFont="1" applyBorder="1" applyAlignment="1">
      <alignment horizontal="center" vertical="center" shrinkToFit="1"/>
    </xf>
    <xf numFmtId="0" fontId="30" fillId="0" borderId="17" xfId="0" applyFont="1" applyBorder="1" applyAlignment="1">
      <alignment horizontal="left" vertical="center" shrinkToFit="1"/>
    </xf>
    <xf numFmtId="0" fontId="30" fillId="0" borderId="18" xfId="0" applyFont="1" applyBorder="1" applyAlignment="1">
      <alignment horizontal="left" vertical="center" shrinkToFit="1"/>
    </xf>
    <xf numFmtId="0" fontId="30" fillId="0" borderId="110" xfId="0" applyFont="1" applyBorder="1" applyAlignment="1">
      <alignment horizontal="left" vertical="center" shrinkToFit="1"/>
    </xf>
    <xf numFmtId="0" fontId="30" fillId="0" borderId="18" xfId="0" applyFont="1" applyBorder="1" applyAlignment="1">
      <alignment horizontal="left" vertical="center" wrapText="1" shrinkToFit="1"/>
    </xf>
    <xf numFmtId="0" fontId="30" fillId="0" borderId="19" xfId="0" applyFont="1" applyBorder="1" applyAlignment="1">
      <alignment horizontal="left" vertical="center" wrapText="1" shrinkToFit="1"/>
    </xf>
    <xf numFmtId="0" fontId="30" fillId="0" borderId="14" xfId="0" applyFont="1" applyBorder="1" applyAlignment="1">
      <alignment horizontal="left" vertical="top" wrapText="1" shrinkToFit="1"/>
    </xf>
    <xf numFmtId="0" fontId="30" fillId="0" borderId="0" xfId="0" applyFont="1" applyAlignment="1">
      <alignment horizontal="left" vertical="top" wrapText="1" shrinkToFit="1"/>
    </xf>
    <xf numFmtId="0" fontId="30" fillId="0" borderId="15" xfId="0" applyFont="1" applyBorder="1" applyAlignment="1">
      <alignment horizontal="left" vertical="top" wrapText="1" shrinkToFit="1"/>
    </xf>
    <xf numFmtId="0" fontId="30" fillId="0" borderId="23" xfId="0" applyFont="1" applyBorder="1" applyAlignment="1">
      <alignment horizontal="left" vertical="top" wrapText="1" shrinkToFit="1"/>
    </xf>
    <xf numFmtId="0" fontId="30" fillId="0" borderId="21" xfId="0" applyFont="1" applyBorder="1" applyAlignment="1">
      <alignment horizontal="left" vertical="top" wrapText="1" shrinkToFit="1"/>
    </xf>
    <xf numFmtId="0" fontId="30" fillId="0" borderId="22" xfId="0" applyFont="1" applyBorder="1" applyAlignment="1">
      <alignment horizontal="left" vertical="top" wrapText="1" shrinkToFit="1"/>
    </xf>
    <xf numFmtId="0" fontId="30" fillId="0" borderId="11" xfId="0" applyFont="1" applyBorder="1" applyAlignment="1">
      <alignment horizontal="center" vertical="center" shrinkToFit="1"/>
    </xf>
    <xf numFmtId="0" fontId="30" fillId="0" borderId="12" xfId="0" applyFont="1" applyBorder="1" applyAlignment="1">
      <alignment horizontal="center" vertical="center" shrinkToFit="1"/>
    </xf>
    <xf numFmtId="0" fontId="30" fillId="0" borderId="13" xfId="0" applyFont="1" applyBorder="1" applyAlignment="1">
      <alignment horizontal="center" vertical="center" shrinkToFit="1"/>
    </xf>
    <xf numFmtId="0" fontId="30" fillId="0" borderId="108" xfId="0" applyFont="1" applyBorder="1" applyAlignment="1">
      <alignment horizontal="center" vertical="center" shrinkToFit="1"/>
    </xf>
    <xf numFmtId="0" fontId="30" fillId="0" borderId="112" xfId="0" applyFont="1" applyBorder="1" applyAlignment="1">
      <alignment horizontal="center" vertical="center" shrinkToFit="1"/>
    </xf>
    <xf numFmtId="0" fontId="30" fillId="0" borderId="113" xfId="0" applyFont="1" applyBorder="1" applyAlignment="1">
      <alignment horizontal="left" vertical="center" shrinkToFit="1"/>
    </xf>
    <xf numFmtId="0" fontId="30" fillId="0" borderId="19" xfId="0" applyFont="1" applyBorder="1" applyAlignment="1">
      <alignment horizontal="left" vertical="center" shrinkToFit="1"/>
    </xf>
    <xf numFmtId="0" fontId="30" fillId="0" borderId="114" xfId="0" applyFont="1" applyBorder="1" applyAlignment="1">
      <alignment horizontal="left"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8" fillId="0" borderId="14" xfId="0" applyFont="1" applyBorder="1" applyAlignment="1">
      <alignment horizontal="center" vertical="top" wrapText="1" shrinkToFit="1"/>
    </xf>
    <xf numFmtId="0" fontId="18" fillId="0" borderId="0" xfId="0" applyFont="1" applyAlignment="1">
      <alignment horizontal="center" vertical="top" wrapText="1" shrinkToFit="1"/>
    </xf>
    <xf numFmtId="0" fontId="18" fillId="0" borderId="15" xfId="0" applyFont="1" applyBorder="1" applyAlignment="1">
      <alignment horizontal="center" vertical="top" wrapText="1" shrinkToFit="1"/>
    </xf>
    <xf numFmtId="0" fontId="16" fillId="0" borderId="12" xfId="0" applyFont="1" applyBorder="1" applyAlignment="1">
      <alignment horizontal="center" vertical="center" shrinkToFit="1"/>
    </xf>
    <xf numFmtId="0" fontId="26" fillId="0" borderId="69" xfId="0" applyFont="1" applyBorder="1" applyAlignment="1">
      <alignment horizontal="center" vertical="center"/>
    </xf>
    <xf numFmtId="0" fontId="26" fillId="0" borderId="58" xfId="0" applyFont="1" applyBorder="1" applyAlignment="1">
      <alignment horizontal="center" vertical="center"/>
    </xf>
    <xf numFmtId="0" fontId="26" fillId="0" borderId="70" xfId="0" applyFont="1" applyBorder="1" applyAlignment="1">
      <alignment horizontal="center" vertical="center"/>
    </xf>
    <xf numFmtId="0" fontId="26" fillId="0" borderId="23" xfId="0" applyFont="1" applyBorder="1" applyAlignment="1">
      <alignment horizontal="center" vertical="center"/>
    </xf>
    <xf numFmtId="0" fontId="26" fillId="0" borderId="21" xfId="0" applyFont="1" applyBorder="1" applyAlignment="1">
      <alignment horizontal="center" vertical="center"/>
    </xf>
    <xf numFmtId="0" fontId="26" fillId="0" borderId="22" xfId="0" applyFont="1" applyBorder="1" applyAlignment="1">
      <alignment horizontal="center" vertical="center"/>
    </xf>
    <xf numFmtId="0" fontId="18" fillId="0" borderId="14" xfId="0" applyFont="1" applyBorder="1" applyAlignment="1">
      <alignment horizontal="left" vertical="center" shrinkToFit="1"/>
    </xf>
    <xf numFmtId="0" fontId="23" fillId="0" borderId="21" xfId="0" applyFont="1" applyBorder="1" applyAlignment="1">
      <alignment horizontal="left" vertical="top" shrinkToFit="1"/>
    </xf>
    <xf numFmtId="0" fontId="16" fillId="0" borderId="57" xfId="0" applyFont="1" applyBorder="1" applyAlignment="1">
      <alignment horizontal="center" vertical="center" shrinkToFit="1"/>
    </xf>
    <xf numFmtId="0" fontId="16" fillId="0" borderId="71" xfId="0" applyFont="1" applyBorder="1" applyAlignment="1">
      <alignment horizontal="center" vertical="center" shrinkToFit="1"/>
    </xf>
    <xf numFmtId="0" fontId="0" fillId="0" borderId="71" xfId="0" applyBorder="1" applyAlignment="1">
      <alignment horizontal="center" vertical="center" shrinkToFit="1"/>
    </xf>
    <xf numFmtId="0" fontId="17" fillId="0" borderId="0" xfId="0" applyFont="1" applyAlignment="1">
      <alignment horizontal="center" vertical="center" shrinkToFit="1"/>
    </xf>
    <xf numFmtId="0" fontId="30" fillId="0" borderId="115" xfId="0" applyFont="1" applyBorder="1" applyAlignment="1">
      <alignment horizontal="left" vertical="center" shrinkToFit="1"/>
    </xf>
    <xf numFmtId="0" fontId="30" fillId="0" borderId="21" xfId="0" applyFont="1" applyBorder="1" applyAlignment="1">
      <alignment horizontal="left" vertical="center" shrinkToFit="1"/>
    </xf>
    <xf numFmtId="0" fontId="30" fillId="0" borderId="22" xfId="0" applyFont="1" applyBorder="1" applyAlignment="1">
      <alignment horizontal="left" vertical="center" shrinkToFit="1"/>
    </xf>
    <xf numFmtId="0" fontId="16" fillId="0" borderId="101" xfId="0" applyFont="1" applyBorder="1" applyAlignment="1">
      <alignment horizontal="center" vertical="center"/>
    </xf>
    <xf numFmtId="0" fontId="16" fillId="0" borderId="104" xfId="0" applyFont="1" applyBorder="1" applyAlignment="1">
      <alignment horizontal="left" vertical="center" wrapText="1" shrinkToFit="1"/>
    </xf>
    <xf numFmtId="0" fontId="16" fillId="0" borderId="117" xfId="0" applyFont="1" applyBorder="1" applyAlignment="1">
      <alignment horizontal="left" vertical="center" wrapText="1" shrinkToFit="1"/>
    </xf>
    <xf numFmtId="0" fontId="17" fillId="0" borderId="18" xfId="0" applyFont="1" applyBorder="1" applyAlignment="1">
      <alignment horizontal="center" vertical="center"/>
    </xf>
    <xf numFmtId="0" fontId="30" fillId="0" borderId="23" xfId="0" applyFont="1" applyBorder="1" applyAlignment="1">
      <alignment horizontal="left" vertical="center"/>
    </xf>
    <xf numFmtId="0" fontId="30" fillId="0" borderId="21" xfId="0" applyFont="1" applyBorder="1" applyAlignment="1">
      <alignment horizontal="left" vertical="center"/>
    </xf>
    <xf numFmtId="0" fontId="30" fillId="0" borderId="22" xfId="0" applyFont="1" applyBorder="1" applyAlignment="1">
      <alignment horizontal="left" vertical="center"/>
    </xf>
    <xf numFmtId="0" fontId="18" fillId="0" borderId="2" xfId="0" applyFont="1" applyBorder="1" applyAlignment="1">
      <alignment horizontal="left" vertical="top" wrapText="1"/>
    </xf>
    <xf numFmtId="0" fontId="18" fillId="0" borderId="3" xfId="0" applyFont="1" applyBorder="1" applyAlignment="1">
      <alignment horizontal="left" vertical="top" wrapText="1"/>
    </xf>
    <xf numFmtId="0" fontId="18" fillId="0" borderId="4" xfId="0" applyFont="1" applyBorder="1" applyAlignment="1">
      <alignment horizontal="left" vertical="top" wrapText="1"/>
    </xf>
    <xf numFmtId="0" fontId="18" fillId="0" borderId="5" xfId="0" applyFont="1" applyBorder="1" applyAlignment="1">
      <alignment horizontal="left" vertical="top" wrapText="1"/>
    </xf>
    <xf numFmtId="0" fontId="18" fillId="0" borderId="0" xfId="0" applyFont="1" applyAlignment="1">
      <alignment horizontal="left" vertical="top" wrapText="1"/>
    </xf>
    <xf numFmtId="0" fontId="18" fillId="0" borderId="6" xfId="0" applyFont="1" applyBorder="1" applyAlignment="1">
      <alignment horizontal="left" vertical="top" wrapText="1"/>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6" fillId="0" borderId="11" xfId="0" applyFont="1" applyBorder="1" applyAlignment="1">
      <alignment horizontal="center" vertical="center" shrinkToFit="1"/>
    </xf>
    <xf numFmtId="0" fontId="16" fillId="0" borderId="13" xfId="0" applyFont="1" applyBorder="1" applyAlignment="1">
      <alignment horizontal="center" vertical="center" shrinkToFit="1"/>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106" xfId="0" applyFont="1" applyBorder="1" applyAlignment="1">
      <alignment horizontal="center" vertical="center"/>
    </xf>
    <xf numFmtId="0" fontId="18" fillId="0" borderId="17" xfId="0" applyFont="1" applyBorder="1" applyAlignment="1">
      <alignment horizontal="left" vertical="top" wrapText="1" shrinkToFit="1"/>
    </xf>
    <xf numFmtId="0" fontId="18" fillId="0" borderId="18" xfId="0" applyFont="1" applyBorder="1" applyAlignment="1">
      <alignment horizontal="left" vertical="top" wrapText="1" shrinkToFit="1"/>
    </xf>
    <xf numFmtId="0" fontId="18" fillId="0" borderId="19" xfId="0" applyFont="1" applyBorder="1" applyAlignment="1">
      <alignment horizontal="left" vertical="top" wrapText="1" shrinkToFit="1"/>
    </xf>
    <xf numFmtId="0" fontId="18" fillId="0" borderId="23" xfId="0" applyFont="1" applyBorder="1" applyAlignment="1">
      <alignment horizontal="left" vertical="top" wrapText="1" shrinkToFit="1"/>
    </xf>
    <xf numFmtId="0" fontId="18" fillId="0" borderId="21" xfId="0" applyFont="1" applyBorder="1" applyAlignment="1">
      <alignment horizontal="left" vertical="top" wrapText="1" shrinkToFit="1"/>
    </xf>
    <xf numFmtId="0" fontId="18" fillId="0" borderId="22" xfId="0" applyFont="1" applyBorder="1" applyAlignment="1">
      <alignment horizontal="left" vertical="top" wrapText="1" shrinkToFit="1"/>
    </xf>
    <xf numFmtId="0" fontId="30" fillId="0" borderId="14" xfId="0" applyFont="1" applyBorder="1" applyAlignment="1">
      <alignment horizontal="left" vertical="center"/>
    </xf>
    <xf numFmtId="0" fontId="30" fillId="0" borderId="0" xfId="0" applyFont="1" applyAlignment="1">
      <alignment horizontal="left" vertical="center"/>
    </xf>
    <xf numFmtId="0" fontId="30" fillId="0" borderId="15" xfId="0" applyFont="1" applyBorder="1" applyAlignment="1">
      <alignment horizontal="left" vertical="center"/>
    </xf>
    <xf numFmtId="0" fontId="30" fillId="0" borderId="109" xfId="0" applyFont="1" applyBorder="1" applyAlignment="1">
      <alignment horizontal="left" vertical="center"/>
    </xf>
    <xf numFmtId="0" fontId="30" fillId="0" borderId="23" xfId="0" applyFont="1" applyBorder="1" applyAlignment="1">
      <alignment horizontal="center" vertical="center"/>
    </xf>
    <xf numFmtId="0" fontId="30" fillId="0" borderId="21" xfId="0" applyFont="1" applyBorder="1" applyAlignment="1">
      <alignment horizontal="center" vertical="center"/>
    </xf>
    <xf numFmtId="0" fontId="30" fillId="0" borderId="111" xfId="0" applyFont="1" applyBorder="1" applyAlignment="1">
      <alignment horizontal="center" vertical="center"/>
    </xf>
    <xf numFmtId="0" fontId="16" fillId="0" borderId="67" xfId="0" applyFont="1" applyBorder="1" applyAlignment="1">
      <alignment horizontal="left" vertical="center" shrinkToFit="1"/>
    </xf>
    <xf numFmtId="0" fontId="16" fillId="0" borderId="54" xfId="0" applyFont="1" applyBorder="1" applyAlignment="1">
      <alignment horizontal="left" vertical="center" shrinkToFit="1"/>
    </xf>
    <xf numFmtId="0" fontId="16" fillId="0" borderId="68" xfId="0" applyFont="1" applyBorder="1" applyAlignment="1">
      <alignment horizontal="left" vertical="center" shrinkToFit="1"/>
    </xf>
    <xf numFmtId="0" fontId="16" fillId="0" borderId="61" xfId="0" applyFont="1" applyBorder="1" applyAlignment="1">
      <alignment horizontal="left" vertical="center" shrinkToFit="1"/>
    </xf>
    <xf numFmtId="0" fontId="16" fillId="0" borderId="62" xfId="0" applyFont="1" applyBorder="1" applyAlignment="1">
      <alignment horizontal="left" vertical="center" shrinkToFit="1"/>
    </xf>
    <xf numFmtId="0" fontId="16" fillId="0" borderId="63" xfId="0" applyFont="1" applyBorder="1" applyAlignment="1">
      <alignment horizontal="left" vertical="center" shrinkToFit="1"/>
    </xf>
    <xf numFmtId="0" fontId="16" fillId="0" borderId="21" xfId="0" applyFont="1" applyBorder="1" applyAlignment="1">
      <alignment vertical="center" shrinkToFit="1"/>
    </xf>
    <xf numFmtId="0" fontId="0" fillId="0" borderId="21" xfId="0" applyBorder="1" applyAlignment="1">
      <alignment vertical="center" shrinkToFit="1"/>
    </xf>
    <xf numFmtId="0" fontId="30" fillId="0" borderId="114" xfId="0" applyFont="1" applyBorder="1" applyAlignment="1">
      <alignment horizontal="center" vertical="center" shrinkToFit="1"/>
    </xf>
    <xf numFmtId="0" fontId="30" fillId="0" borderId="0" xfId="0" applyFont="1" applyAlignment="1">
      <alignment horizontal="center" vertical="center" shrinkToFit="1"/>
    </xf>
    <xf numFmtId="0" fontId="30" fillId="0" borderId="15" xfId="0" applyFont="1" applyBorder="1" applyAlignment="1">
      <alignment horizontal="center" vertical="center" shrinkToFit="1"/>
    </xf>
    <xf numFmtId="0" fontId="30" fillId="0" borderId="115" xfId="0" applyFont="1" applyBorder="1" applyAlignment="1">
      <alignment horizontal="center" vertical="center"/>
    </xf>
    <xf numFmtId="0" fontId="30" fillId="0" borderId="22" xfId="0" applyFont="1" applyBorder="1" applyAlignment="1">
      <alignment horizontal="center" vertical="center"/>
    </xf>
    <xf numFmtId="0" fontId="30" fillId="0" borderId="23" xfId="0" applyFont="1" applyBorder="1" applyAlignment="1">
      <alignment horizontal="left" vertical="center" shrinkToFit="1"/>
    </xf>
    <xf numFmtId="0" fontId="30" fillId="0" borderId="111" xfId="0" applyFont="1" applyBorder="1" applyAlignment="1">
      <alignment horizontal="left" vertical="center" shrinkToFit="1"/>
    </xf>
    <xf numFmtId="0" fontId="30" fillId="0" borderId="14" xfId="0" applyFont="1" applyBorder="1" applyAlignment="1">
      <alignment horizontal="left" vertical="center" shrinkToFit="1"/>
    </xf>
    <xf numFmtId="0" fontId="30" fillId="0" borderId="109" xfId="0" applyFont="1" applyBorder="1" applyAlignment="1">
      <alignment horizontal="left" vertical="center" shrinkToFit="1"/>
    </xf>
    <xf numFmtId="0" fontId="19" fillId="0" borderId="18" xfId="0" applyFont="1" applyBorder="1" applyAlignment="1">
      <alignment horizontal="center" vertical="center"/>
    </xf>
    <xf numFmtId="0" fontId="23" fillId="0" borderId="0" xfId="0" applyFont="1" applyAlignment="1">
      <alignment horizontal="left" vertical="center" shrinkToFit="1"/>
    </xf>
    <xf numFmtId="0" fontId="33" fillId="0" borderId="0" xfId="1" applyFont="1" applyFill="1" applyAlignment="1">
      <alignment horizontal="left" vertical="center" wrapText="1" shrinkToFit="1"/>
    </xf>
    <xf numFmtId="0" fontId="23" fillId="0" borderId="0" xfId="0" applyFont="1" applyAlignment="1">
      <alignment horizontal="left" vertical="center" wrapText="1" shrinkToFit="1"/>
    </xf>
    <xf numFmtId="0" fontId="83" fillId="0" borderId="0" xfId="1" applyFont="1" applyFill="1" applyAlignment="1">
      <alignment horizontal="left" vertical="center" shrinkToFit="1"/>
    </xf>
    <xf numFmtId="0" fontId="18" fillId="0" borderId="14" xfId="0" applyFont="1" applyFill="1" applyBorder="1" applyAlignment="1">
      <alignment horizontal="left" vertical="center" wrapText="1" shrinkToFit="1"/>
    </xf>
    <xf numFmtId="0" fontId="18" fillId="0" borderId="0" xfId="0" applyFont="1" applyFill="1" applyAlignment="1">
      <alignment horizontal="left" vertical="center" wrapText="1" shrinkToFit="1"/>
    </xf>
    <xf numFmtId="0" fontId="18" fillId="0" borderId="15" xfId="0" applyFont="1" applyFill="1" applyBorder="1" applyAlignment="1">
      <alignment horizontal="left" vertical="center" wrapText="1" shrinkToFit="1"/>
    </xf>
    <xf numFmtId="0" fontId="16" fillId="0" borderId="0" xfId="0" applyFont="1" applyFill="1" applyAlignment="1">
      <alignment horizontal="left" vertical="top" wrapText="1" shrinkToFit="1"/>
    </xf>
    <xf numFmtId="0" fontId="17"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23" fillId="0" borderId="0" xfId="0" applyFont="1" applyFill="1" applyAlignment="1">
      <alignment horizontal="left" vertical="top" wrapText="1"/>
    </xf>
    <xf numFmtId="0" fontId="23" fillId="0" borderId="0" xfId="0" applyFont="1" applyFill="1" applyAlignment="1">
      <alignment horizontal="left" vertical="top"/>
    </xf>
    <xf numFmtId="0" fontId="16" fillId="0" borderId="105" xfId="0" applyFont="1" applyBorder="1" applyAlignment="1">
      <alignment horizontal="center" vertical="center" shrinkToFit="1"/>
    </xf>
    <xf numFmtId="0" fontId="30" fillId="0" borderId="17" xfId="0" applyFont="1" applyBorder="1" applyAlignment="1">
      <alignment horizontal="left" vertical="center" wrapText="1" shrinkToFit="1"/>
    </xf>
    <xf numFmtId="0" fontId="30" fillId="0" borderId="14" xfId="0" applyFont="1" applyBorder="1" applyAlignment="1">
      <alignment horizontal="left" vertical="center" wrapText="1" shrinkToFit="1"/>
    </xf>
    <xf numFmtId="0" fontId="23" fillId="0" borderId="11" xfId="0" applyFont="1" applyBorder="1" applyAlignment="1">
      <alignment horizontal="left" vertical="center" wrapText="1" shrinkToFit="1"/>
    </xf>
    <xf numFmtId="0" fontId="23" fillId="0" borderId="12" xfId="0" applyFont="1" applyBorder="1" applyAlignment="1">
      <alignment horizontal="left" vertical="center" wrapText="1" shrinkToFit="1"/>
    </xf>
    <xf numFmtId="0" fontId="23" fillId="0" borderId="13" xfId="0" applyFont="1" applyBorder="1" applyAlignment="1">
      <alignment horizontal="left" vertical="center" wrapText="1" shrinkToFit="1"/>
    </xf>
    <xf numFmtId="0" fontId="16" fillId="0" borderId="11" xfId="0" applyFont="1" applyBorder="1" applyAlignment="1">
      <alignment horizontal="left" vertical="center" shrinkToFit="1"/>
    </xf>
    <xf numFmtId="0" fontId="16" fillId="0" borderId="12" xfId="0" applyFont="1" applyBorder="1" applyAlignment="1">
      <alignment horizontal="left" vertical="center" shrinkToFit="1"/>
    </xf>
    <xf numFmtId="0" fontId="16" fillId="0" borderId="13" xfId="0" applyFont="1" applyBorder="1" applyAlignment="1">
      <alignment horizontal="left" vertical="center" shrinkToFit="1"/>
    </xf>
    <xf numFmtId="0" fontId="26" fillId="0" borderId="11" xfId="0" applyFont="1" applyBorder="1" applyAlignment="1">
      <alignment horizontal="center" vertical="center" shrinkToFit="1"/>
    </xf>
    <xf numFmtId="0" fontId="26" fillId="0" borderId="12" xfId="0" applyFont="1" applyBorder="1" applyAlignment="1">
      <alignment horizontal="center" vertical="center" shrinkToFit="1"/>
    </xf>
    <xf numFmtId="0" fontId="26" fillId="0" borderId="106" xfId="0" applyFont="1" applyBorder="1" applyAlignment="1">
      <alignment horizontal="center" vertical="center" shrinkToFit="1"/>
    </xf>
    <xf numFmtId="0" fontId="16" fillId="0" borderId="107" xfId="0" applyFont="1" applyBorder="1" applyAlignment="1">
      <alignment horizontal="center" vertical="center"/>
    </xf>
    <xf numFmtId="180" fontId="16" fillId="0" borderId="12" xfId="0" applyNumberFormat="1" applyFont="1" applyBorder="1" applyAlignment="1">
      <alignment horizontal="center" vertical="center" shrinkToFit="1"/>
    </xf>
    <xf numFmtId="0" fontId="23" fillId="0" borderId="0" xfId="0" applyFont="1" applyFill="1" applyAlignment="1">
      <alignment horizontal="left" vertical="center" wrapText="1" shrinkToFit="1"/>
    </xf>
    <xf numFmtId="0" fontId="16" fillId="0" borderId="17" xfId="0" applyFont="1" applyFill="1" applyBorder="1" applyAlignment="1">
      <alignment horizontal="left" vertical="top" wrapText="1" shrinkToFit="1"/>
    </xf>
    <xf numFmtId="0" fontId="16" fillId="0" borderId="18" xfId="0" applyFont="1" applyFill="1" applyBorder="1" applyAlignment="1">
      <alignment horizontal="left" vertical="top" wrapText="1" shrinkToFit="1"/>
    </xf>
    <xf numFmtId="0" fontId="16" fillId="0" borderId="19" xfId="0" applyFont="1" applyFill="1" applyBorder="1" applyAlignment="1">
      <alignment horizontal="left" vertical="top" wrapText="1" shrinkToFit="1"/>
    </xf>
    <xf numFmtId="0" fontId="16" fillId="0" borderId="14" xfId="0" applyFont="1" applyFill="1" applyBorder="1" applyAlignment="1">
      <alignment horizontal="left" vertical="top" wrapText="1" shrinkToFit="1"/>
    </xf>
    <xf numFmtId="0" fontId="16" fillId="0" borderId="0" xfId="0" applyFont="1" applyFill="1" applyBorder="1" applyAlignment="1">
      <alignment horizontal="left" vertical="top" wrapText="1" shrinkToFit="1"/>
    </xf>
    <xf numFmtId="0" fontId="16" fillId="0" borderId="15" xfId="0" applyFont="1" applyFill="1" applyBorder="1" applyAlignment="1">
      <alignment horizontal="left" vertical="top" wrapText="1" shrinkToFit="1"/>
    </xf>
    <xf numFmtId="0" fontId="16" fillId="0" borderId="23" xfId="0" applyFont="1" applyFill="1" applyBorder="1" applyAlignment="1">
      <alignment horizontal="left" vertical="top" wrapText="1" shrinkToFit="1"/>
    </xf>
    <xf numFmtId="0" fontId="16" fillId="0" borderId="21" xfId="0" applyFont="1" applyFill="1" applyBorder="1" applyAlignment="1">
      <alignment horizontal="left" vertical="top" wrapText="1" shrinkToFit="1"/>
    </xf>
    <xf numFmtId="0" fontId="16" fillId="0" borderId="22" xfId="0" applyFont="1" applyFill="1" applyBorder="1" applyAlignment="1">
      <alignment horizontal="left" vertical="top" wrapText="1" shrinkToFit="1"/>
    </xf>
    <xf numFmtId="0" fontId="16" fillId="0" borderId="15" xfId="0" applyFont="1" applyBorder="1" applyAlignment="1">
      <alignment horizontal="left" vertical="top" shrinkToFit="1"/>
    </xf>
    <xf numFmtId="0" fontId="16" fillId="0" borderId="92" xfId="0" applyFont="1" applyBorder="1" applyAlignment="1">
      <alignment horizontal="center" vertical="center"/>
    </xf>
    <xf numFmtId="0" fontId="16" fillId="0" borderId="94" xfId="0" applyFont="1" applyBorder="1" applyAlignment="1">
      <alignment horizontal="center" vertical="center"/>
    </xf>
    <xf numFmtId="0" fontId="16" fillId="0" borderId="63" xfId="0" applyFont="1" applyBorder="1" applyAlignment="1">
      <alignment horizontal="center" vertical="center"/>
    </xf>
    <xf numFmtId="0" fontId="26" fillId="0" borderId="25" xfId="0" applyFont="1" applyBorder="1" applyAlignment="1">
      <alignment horizontal="center" vertical="center"/>
    </xf>
    <xf numFmtId="0" fontId="26" fillId="0" borderId="1" xfId="0" applyFont="1" applyBorder="1" applyAlignment="1">
      <alignment horizontal="center" vertical="center"/>
    </xf>
    <xf numFmtId="0" fontId="26" fillId="0" borderId="26" xfId="0" applyFont="1" applyBorder="1" applyAlignment="1">
      <alignment horizontal="center" vertical="center"/>
    </xf>
    <xf numFmtId="0" fontId="16" fillId="0" borderId="21" xfId="0" quotePrefix="1" applyFont="1" applyBorder="1" applyAlignment="1">
      <alignment horizontal="left" vertical="center"/>
    </xf>
    <xf numFmtId="0" fontId="23" fillId="0" borderId="91" xfId="0" applyFont="1" applyBorder="1" applyAlignment="1">
      <alignment horizontal="center" vertical="center"/>
    </xf>
    <xf numFmtId="0" fontId="23" fillId="0" borderId="133" xfId="0" applyFont="1" applyBorder="1" applyAlignment="1">
      <alignment horizontal="left" vertical="center" shrinkToFit="1"/>
    </xf>
    <xf numFmtId="0" fontId="23" fillId="0" borderId="12" xfId="0" applyFont="1" applyBorder="1" applyAlignment="1">
      <alignment horizontal="left" vertical="center" shrinkToFit="1"/>
    </xf>
    <xf numFmtId="0" fontId="23" fillId="0" borderId="13" xfId="0" applyFont="1" applyBorder="1" applyAlignment="1">
      <alignment horizontal="left" vertical="center" shrinkToFit="1"/>
    </xf>
    <xf numFmtId="0" fontId="16" fillId="0" borderId="25" xfId="0" applyFont="1" applyBorder="1" applyAlignment="1" applyProtection="1">
      <alignment horizontal="center" vertical="center" shrinkToFit="1"/>
      <protection locked="0"/>
    </xf>
    <xf numFmtId="0" fontId="16" fillId="0" borderId="1" xfId="0" applyFont="1" applyBorder="1" applyAlignment="1" applyProtection="1">
      <alignment horizontal="center" vertical="center" shrinkToFit="1"/>
      <protection locked="0"/>
    </xf>
    <xf numFmtId="0" fontId="16" fillId="0" borderId="26" xfId="0" applyFont="1" applyBorder="1" applyAlignment="1" applyProtection="1">
      <alignment horizontal="center" vertical="center" shrinkToFit="1"/>
      <protection locked="0"/>
    </xf>
    <xf numFmtId="0" fontId="23" fillId="0" borderId="13" xfId="0" applyFont="1" applyBorder="1" applyAlignment="1">
      <alignment horizontal="left" vertical="center"/>
    </xf>
    <xf numFmtId="0" fontId="30" fillId="0" borderId="21" xfId="0" applyFont="1" applyBorder="1" applyAlignment="1">
      <alignment horizontal="left" vertical="center" wrapText="1" shrinkToFit="1"/>
    </xf>
    <xf numFmtId="0" fontId="30" fillId="0" borderId="22" xfId="0" applyFont="1" applyBorder="1" applyAlignment="1">
      <alignment horizontal="left" vertical="center" wrapText="1" shrinkToFit="1"/>
    </xf>
    <xf numFmtId="0" fontId="0" fillId="0" borderId="0" xfId="0" applyFont="1" applyFill="1" applyAlignment="1">
      <alignment vertical="center" wrapText="1"/>
    </xf>
    <xf numFmtId="0" fontId="16" fillId="0" borderId="19" xfId="0" applyFont="1" applyBorder="1" applyAlignment="1">
      <alignment horizontal="left" vertical="top" wrapText="1" shrinkToFit="1"/>
    </xf>
    <xf numFmtId="0" fontId="16" fillId="0" borderId="15" xfId="0" applyFont="1" applyBorder="1" applyAlignment="1">
      <alignment horizontal="center" vertical="top" wrapText="1" shrinkToFit="1"/>
    </xf>
    <xf numFmtId="0" fontId="22" fillId="0" borderId="0" xfId="0" applyFont="1" applyFill="1" applyAlignment="1">
      <alignment horizontal="left" vertical="top" wrapText="1" shrinkToFit="1"/>
    </xf>
    <xf numFmtId="0" fontId="18" fillId="0" borderId="25" xfId="0" applyFont="1" applyFill="1" applyBorder="1" applyAlignment="1" applyProtection="1">
      <alignment horizontal="center" vertical="center" shrinkToFit="1"/>
      <protection locked="0"/>
    </xf>
    <xf numFmtId="0" fontId="18" fillId="0" borderId="1" xfId="0" applyFont="1" applyFill="1" applyBorder="1" applyAlignment="1" applyProtection="1">
      <alignment horizontal="center" vertical="center" shrinkToFit="1"/>
      <protection locked="0"/>
    </xf>
    <xf numFmtId="0" fontId="18" fillId="0" borderId="26" xfId="0" applyFont="1" applyFill="1" applyBorder="1" applyAlignment="1" applyProtection="1">
      <alignment horizontal="center" vertical="center" shrinkToFit="1"/>
      <protection locked="0"/>
    </xf>
    <xf numFmtId="0" fontId="16" fillId="0" borderId="0" xfId="0" applyFont="1" applyAlignment="1">
      <alignment horizontal="left" vertical="center" wrapText="1"/>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3" xfId="0" applyFont="1" applyBorder="1" applyAlignment="1">
      <alignment horizontal="center" vertical="center"/>
    </xf>
    <xf numFmtId="0" fontId="23" fillId="0" borderId="21" xfId="0" applyFont="1" applyBorder="1" applyAlignment="1">
      <alignment horizontal="center" vertical="center"/>
    </xf>
    <xf numFmtId="0" fontId="23" fillId="0" borderId="22" xfId="0" applyFont="1" applyBorder="1" applyAlignment="1">
      <alignment horizontal="center" vertical="center"/>
    </xf>
    <xf numFmtId="0" fontId="73" fillId="0" borderId="0" xfId="0" applyFont="1" applyFill="1" applyAlignment="1">
      <alignment horizontal="left" vertical="center" wrapText="1" shrinkToFit="1"/>
    </xf>
    <xf numFmtId="0" fontId="15" fillId="0" borderId="18" xfId="0" applyFont="1" applyBorder="1" applyAlignment="1">
      <alignment horizontal="right" vertical="center" wrapText="1" shrinkToFit="1"/>
    </xf>
    <xf numFmtId="0" fontId="22" fillId="0" borderId="11" xfId="0" applyFont="1" applyFill="1" applyBorder="1" applyAlignment="1">
      <alignment horizontal="center" vertical="center" shrinkToFit="1"/>
    </xf>
    <xf numFmtId="0" fontId="22" fillId="0" borderId="12" xfId="0" applyFont="1" applyFill="1" applyBorder="1" applyAlignment="1">
      <alignment horizontal="center" vertical="center" shrinkToFit="1"/>
    </xf>
    <xf numFmtId="0" fontId="16" fillId="0" borderId="11" xfId="0" applyFont="1" applyFill="1" applyBorder="1" applyAlignment="1">
      <alignment horizontal="left" vertical="center" shrinkToFit="1"/>
    </xf>
    <xf numFmtId="0" fontId="16" fillId="0" borderId="12" xfId="0" applyFont="1" applyFill="1" applyBorder="1" applyAlignment="1">
      <alignment horizontal="left" vertical="center" shrinkToFit="1"/>
    </xf>
    <xf numFmtId="0" fontId="16" fillId="0" borderId="13" xfId="0" applyFont="1" applyFill="1" applyBorder="1" applyAlignment="1">
      <alignment horizontal="left" vertical="center" shrinkToFit="1"/>
    </xf>
    <xf numFmtId="0" fontId="17" fillId="0" borderId="0" xfId="0" applyFont="1" applyAlignment="1">
      <alignment horizontal="left" vertical="center" shrinkToFit="1"/>
    </xf>
    <xf numFmtId="0" fontId="18" fillId="0" borderId="14" xfId="0" applyFont="1" applyFill="1" applyBorder="1" applyAlignment="1">
      <alignment vertical="center" wrapText="1" shrinkToFit="1"/>
    </xf>
    <xf numFmtId="0" fontId="0" fillId="0" borderId="0" xfId="0" applyFill="1" applyAlignment="1">
      <alignment vertical="center" wrapText="1" shrinkToFit="1"/>
    </xf>
    <xf numFmtId="0" fontId="0" fillId="0" borderId="15" xfId="0" applyFill="1" applyBorder="1" applyAlignment="1">
      <alignment vertical="center" wrapText="1" shrinkToFit="1"/>
    </xf>
    <xf numFmtId="0" fontId="17" fillId="0" borderId="23" xfId="0" applyFont="1" applyFill="1" applyBorder="1" applyAlignment="1">
      <alignment horizontal="left" vertical="top" wrapText="1" shrinkToFit="1"/>
    </xf>
    <xf numFmtId="0" fontId="17" fillId="0" borderId="21" xfId="0" applyFont="1" applyFill="1" applyBorder="1" applyAlignment="1">
      <alignment horizontal="left" vertical="top" wrapText="1" shrinkToFit="1"/>
    </xf>
    <xf numFmtId="0" fontId="17" fillId="0" borderId="22" xfId="0" applyFont="1" applyFill="1" applyBorder="1" applyAlignment="1">
      <alignment horizontal="left" vertical="top" wrapText="1" shrinkToFit="1"/>
    </xf>
    <xf numFmtId="0" fontId="18" fillId="0" borderId="14" xfId="0" applyFont="1" applyFill="1" applyBorder="1" applyAlignment="1">
      <alignment horizontal="left" vertical="center" shrinkToFit="1"/>
    </xf>
    <xf numFmtId="0" fontId="18" fillId="0" borderId="0" xfId="0" applyFont="1" applyFill="1" applyAlignment="1">
      <alignment horizontal="left" vertical="center" shrinkToFit="1"/>
    </xf>
    <xf numFmtId="0" fontId="18" fillId="0" borderId="15" xfId="0" applyFont="1" applyFill="1" applyBorder="1" applyAlignment="1">
      <alignment horizontal="left" vertical="center" shrinkToFit="1"/>
    </xf>
    <xf numFmtId="0" fontId="16" fillId="0" borderId="66" xfId="0" applyFont="1" applyBorder="1" applyAlignment="1">
      <alignment horizontal="center" vertical="center"/>
    </xf>
    <xf numFmtId="0" fontId="16" fillId="0" borderId="67" xfId="0" applyFont="1" applyBorder="1" applyAlignment="1">
      <alignment horizontal="center" vertical="center"/>
    </xf>
    <xf numFmtId="0" fontId="16" fillId="0" borderId="68" xfId="0" applyFont="1" applyBorder="1" applyAlignment="1">
      <alignment horizontal="center" vertical="center"/>
    </xf>
    <xf numFmtId="0" fontId="23" fillId="0" borderId="14" xfId="0" quotePrefix="1" applyFont="1" applyBorder="1" applyAlignment="1">
      <alignment horizontal="center" vertical="center"/>
    </xf>
    <xf numFmtId="0" fontId="23" fillId="0" borderId="0" xfId="0" quotePrefix="1" applyFont="1" applyAlignment="1">
      <alignment horizontal="center" vertical="center"/>
    </xf>
    <xf numFmtId="0" fontId="23" fillId="0" borderId="14" xfId="0" quotePrefix="1" applyFont="1" applyFill="1" applyBorder="1" applyAlignment="1">
      <alignment horizontal="center" vertical="center"/>
    </xf>
    <xf numFmtId="0" fontId="23" fillId="0" borderId="0" xfId="0" quotePrefix="1" applyFont="1" applyFill="1" applyBorder="1" applyAlignment="1">
      <alignment horizontal="center" vertical="center"/>
    </xf>
    <xf numFmtId="0" fontId="16" fillId="0" borderId="0" xfId="0" applyFont="1" applyFill="1" applyBorder="1" applyAlignment="1">
      <alignment horizontal="left" vertical="center" shrinkToFit="1"/>
    </xf>
    <xf numFmtId="0" fontId="17" fillId="0" borderId="0" xfId="0" applyFont="1" applyBorder="1" applyAlignment="1">
      <alignment horizontal="left" vertical="top"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16" fillId="0" borderId="17" xfId="0" applyFont="1" applyBorder="1" applyAlignment="1">
      <alignment horizontal="left" vertical="top" wrapText="1" shrinkToFit="1"/>
    </xf>
    <xf numFmtId="0" fontId="28" fillId="0" borderId="14" xfId="0" applyFont="1" applyBorder="1" applyAlignment="1">
      <alignment horizontal="left" vertical="top" wrapText="1"/>
    </xf>
    <xf numFmtId="0" fontId="28" fillId="0" borderId="0" xfId="0" applyFont="1" applyAlignment="1">
      <alignment horizontal="left" vertical="top" wrapText="1"/>
    </xf>
    <xf numFmtId="0" fontId="28" fillId="0" borderId="15" xfId="0" applyFont="1" applyBorder="1" applyAlignment="1">
      <alignment horizontal="left" vertical="top" wrapText="1"/>
    </xf>
    <xf numFmtId="0" fontId="16" fillId="0" borderId="150" xfId="0" applyFont="1" applyBorder="1" applyAlignment="1">
      <alignment horizontal="center" vertical="center" shrinkToFit="1"/>
    </xf>
    <xf numFmtId="0" fontId="0" fillId="0" borderId="65" xfId="0" applyBorder="1" applyAlignment="1">
      <alignment horizontal="center" vertical="center" shrinkToFit="1"/>
    </xf>
    <xf numFmtId="0" fontId="0" fillId="0" borderId="66" xfId="0" applyBorder="1" applyAlignment="1">
      <alignment horizontal="center" vertical="center" shrinkToFit="1"/>
    </xf>
    <xf numFmtId="0" fontId="16" fillId="0" borderId="178" xfId="0" applyFont="1" applyBorder="1" applyAlignment="1">
      <alignment horizontal="center" vertical="center" shrinkToFit="1"/>
    </xf>
    <xf numFmtId="0" fontId="0" fillId="0" borderId="54" xfId="0" applyBorder="1" applyAlignment="1">
      <alignment horizontal="center" vertical="center" shrinkToFit="1"/>
    </xf>
    <xf numFmtId="0" fontId="0" fillId="0" borderId="68" xfId="0" applyBorder="1" applyAlignment="1">
      <alignment horizontal="center" vertical="center" shrinkToFit="1"/>
    </xf>
    <xf numFmtId="0" fontId="16" fillId="0" borderId="2" xfId="0" applyFont="1" applyBorder="1" applyAlignment="1">
      <alignment horizontal="left" vertical="center" wrapText="1" shrinkToFit="1"/>
    </xf>
    <xf numFmtId="0" fontId="16" fillId="0" borderId="3" xfId="0" applyFont="1" applyBorder="1" applyAlignment="1">
      <alignment horizontal="left" vertical="center" wrapText="1" shrinkToFit="1"/>
    </xf>
    <xf numFmtId="0" fontId="16" fillId="0" borderId="4" xfId="0" applyFont="1" applyBorder="1" applyAlignment="1">
      <alignment horizontal="left" vertical="center" wrapText="1" shrinkToFit="1"/>
    </xf>
    <xf numFmtId="0" fontId="16" fillId="0" borderId="7" xfId="0" applyFont="1" applyBorder="1" applyAlignment="1">
      <alignment horizontal="left" vertical="center" wrapText="1" shrinkToFit="1"/>
    </xf>
    <xf numFmtId="0" fontId="16" fillId="0" borderId="8" xfId="0" applyFont="1" applyBorder="1" applyAlignment="1">
      <alignment horizontal="left" vertical="center" wrapText="1" shrinkToFit="1"/>
    </xf>
    <xf numFmtId="0" fontId="16" fillId="0" borderId="9" xfId="0" applyFont="1" applyBorder="1" applyAlignment="1">
      <alignment horizontal="left" vertical="center" wrapText="1" shrinkToFit="1"/>
    </xf>
    <xf numFmtId="0" fontId="23" fillId="0" borderId="11" xfId="0" applyFont="1" applyBorder="1" applyAlignment="1">
      <alignment horizontal="left" vertical="center" shrinkToFit="1"/>
    </xf>
    <xf numFmtId="0" fontId="16" fillId="0" borderId="173" xfId="0" applyFont="1" applyBorder="1" applyAlignment="1">
      <alignment horizontal="center" vertical="center"/>
    </xf>
    <xf numFmtId="0" fontId="16" fillId="0" borderId="174" xfId="0" applyFont="1" applyBorder="1" applyAlignment="1">
      <alignment horizontal="center" vertical="center"/>
    </xf>
    <xf numFmtId="0" fontId="16" fillId="0" borderId="179" xfId="0" applyFont="1" applyBorder="1" applyAlignment="1">
      <alignment horizontal="center" vertical="center"/>
    </xf>
    <xf numFmtId="0" fontId="16" fillId="0" borderId="180" xfId="0" applyFont="1" applyBorder="1" applyAlignment="1">
      <alignment horizontal="center" vertical="center"/>
    </xf>
    <xf numFmtId="0" fontId="18" fillId="0" borderId="64" xfId="0" applyFont="1" applyBorder="1" applyAlignment="1">
      <alignment horizontal="left" vertical="top" wrapText="1" shrinkToFit="1"/>
    </xf>
    <xf numFmtId="0" fontId="18" fillId="0" borderId="65" xfId="0" applyFont="1" applyBorder="1" applyAlignment="1">
      <alignment horizontal="left" vertical="top" wrapText="1" shrinkToFit="1"/>
    </xf>
    <xf numFmtId="0" fontId="18" fillId="0" borderId="151" xfId="0" applyFont="1" applyBorder="1" applyAlignment="1">
      <alignment horizontal="left" vertical="top" wrapText="1" shrinkToFit="1"/>
    </xf>
    <xf numFmtId="0" fontId="16" fillId="0" borderId="104" xfId="0" applyFont="1" applyBorder="1" applyAlignment="1">
      <alignment horizontal="left" vertical="center" shrinkToFit="1"/>
    </xf>
    <xf numFmtId="0" fontId="16" fillId="0" borderId="104" xfId="0" applyFont="1" applyBorder="1" applyAlignment="1">
      <alignment horizontal="left" vertical="center"/>
    </xf>
    <xf numFmtId="0" fontId="16" fillId="0" borderId="105" xfId="0" applyFont="1" applyBorder="1" applyAlignment="1">
      <alignment horizontal="left" vertical="center"/>
    </xf>
    <xf numFmtId="0" fontId="15" fillId="0" borderId="120" xfId="0" applyFont="1" applyBorder="1" applyAlignment="1">
      <alignment horizontal="right" vertical="center"/>
    </xf>
    <xf numFmtId="0" fontId="16" fillId="0" borderId="101" xfId="0" applyFont="1" applyBorder="1" applyAlignment="1">
      <alignment horizontal="left" vertical="center"/>
    </xf>
    <xf numFmtId="0" fontId="16" fillId="0" borderId="99" xfId="0" applyFont="1" applyBorder="1" applyAlignment="1">
      <alignment horizontal="left" vertical="center"/>
    </xf>
    <xf numFmtId="0" fontId="28" fillId="0" borderId="18" xfId="0" quotePrefix="1" applyFont="1" applyBorder="1" applyAlignment="1">
      <alignment horizontal="center" vertical="center"/>
    </xf>
    <xf numFmtId="0" fontId="18" fillId="0" borderId="52" xfId="0" applyFont="1" applyBorder="1" applyAlignment="1">
      <alignment horizontal="left" vertical="center"/>
    </xf>
    <xf numFmtId="0" fontId="18" fillId="0" borderId="0" xfId="0" applyFont="1" applyAlignment="1">
      <alignment horizontal="left" vertical="center"/>
    </xf>
    <xf numFmtId="0" fontId="18" fillId="0" borderId="59" xfId="0" applyFont="1" applyBorder="1" applyAlignment="1">
      <alignment horizontal="left" vertical="center"/>
    </xf>
    <xf numFmtId="0" fontId="17" fillId="0" borderId="25" xfId="0" applyFont="1" applyBorder="1" applyAlignment="1" applyProtection="1">
      <alignment horizontal="center" vertical="center" shrinkToFit="1"/>
      <protection locked="0"/>
    </xf>
    <xf numFmtId="0" fontId="17" fillId="0" borderId="1" xfId="0" applyFont="1" applyBorder="1" applyAlignment="1" applyProtection="1">
      <alignment horizontal="center" vertical="center" shrinkToFit="1"/>
      <protection locked="0"/>
    </xf>
    <xf numFmtId="0" fontId="17" fillId="0" borderId="26" xfId="0" applyFont="1" applyBorder="1" applyAlignment="1" applyProtection="1">
      <alignment horizontal="center" vertical="center" shrinkToFit="1"/>
      <protection locked="0"/>
    </xf>
    <xf numFmtId="0" fontId="30" fillId="0" borderId="18" xfId="0" applyFont="1" applyBorder="1" applyAlignment="1">
      <alignment horizontal="left" vertical="center"/>
    </xf>
    <xf numFmtId="0" fontId="21" fillId="0" borderId="18" xfId="0" applyFont="1" applyBorder="1" applyAlignment="1">
      <alignment horizontal="center" vertical="center" shrinkToFit="1"/>
    </xf>
    <xf numFmtId="0" fontId="16" fillId="0" borderId="93" xfId="0" applyFont="1" applyBorder="1" applyAlignment="1">
      <alignment horizontal="center" vertical="center"/>
    </xf>
    <xf numFmtId="0" fontId="49" fillId="0" borderId="0" xfId="0" applyFont="1" applyAlignment="1">
      <alignment horizontal="left" vertical="top" wrapText="1" shrinkToFit="1"/>
    </xf>
    <xf numFmtId="0" fontId="16" fillId="0" borderId="17" xfId="0" applyFont="1" applyFill="1" applyBorder="1" applyAlignment="1">
      <alignment horizontal="left" vertical="center" wrapText="1" shrinkToFit="1"/>
    </xf>
    <xf numFmtId="0" fontId="16" fillId="0" borderId="18" xfId="0" applyFont="1" applyFill="1" applyBorder="1" applyAlignment="1">
      <alignment horizontal="left" vertical="center" wrapText="1" shrinkToFit="1"/>
    </xf>
    <xf numFmtId="0" fontId="16" fillId="0" borderId="19" xfId="0" applyFont="1" applyFill="1" applyBorder="1" applyAlignment="1">
      <alignment horizontal="left" vertical="center" wrapText="1" shrinkToFit="1"/>
    </xf>
    <xf numFmtId="0" fontId="16" fillId="0" borderId="14" xfId="0" applyFont="1" applyFill="1" applyBorder="1" applyAlignment="1">
      <alignment horizontal="left" vertical="center" wrapText="1" shrinkToFit="1"/>
    </xf>
    <xf numFmtId="0" fontId="16" fillId="0" borderId="15" xfId="0" applyFont="1" applyFill="1" applyBorder="1" applyAlignment="1">
      <alignment horizontal="left" vertical="center" wrapText="1" shrinkToFit="1"/>
    </xf>
    <xf numFmtId="0" fontId="16" fillId="0" borderId="23" xfId="0" applyFont="1" applyFill="1" applyBorder="1" applyAlignment="1">
      <alignment horizontal="left" vertical="center" wrapText="1" shrinkToFit="1"/>
    </xf>
    <xf numFmtId="0" fontId="16" fillId="0" borderId="21" xfId="0" applyFont="1" applyFill="1" applyBorder="1" applyAlignment="1">
      <alignment horizontal="left" vertical="center" wrapText="1" shrinkToFit="1"/>
    </xf>
    <xf numFmtId="0" fontId="16" fillId="0" borderId="22" xfId="0" applyFont="1" applyFill="1" applyBorder="1" applyAlignment="1">
      <alignment horizontal="left" vertical="center" wrapText="1" shrinkToFit="1"/>
    </xf>
    <xf numFmtId="0" fontId="18" fillId="0" borderId="17" xfId="0" applyFont="1" applyBorder="1" applyAlignment="1">
      <alignment horizontal="left" vertical="top" wrapText="1"/>
    </xf>
    <xf numFmtId="0" fontId="18" fillId="0" borderId="18" xfId="0" applyFont="1" applyBorder="1" applyAlignment="1">
      <alignment horizontal="left" vertical="top" wrapText="1"/>
    </xf>
    <xf numFmtId="0" fontId="18" fillId="0" borderId="1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23" xfId="0" applyFont="1" applyBorder="1" applyAlignment="1">
      <alignment horizontal="left" vertical="top" wrapText="1"/>
    </xf>
    <xf numFmtId="0" fontId="18" fillId="0" borderId="21" xfId="0" applyFont="1" applyBorder="1" applyAlignment="1">
      <alignment horizontal="left" vertical="top" wrapText="1"/>
    </xf>
    <xf numFmtId="0" fontId="18" fillId="0" borderId="22" xfId="0" applyFont="1" applyBorder="1" applyAlignment="1">
      <alignment horizontal="left" vertical="top" wrapText="1"/>
    </xf>
    <xf numFmtId="0" fontId="18" fillId="0" borderId="15" xfId="0" applyFont="1" applyBorder="1" applyAlignment="1">
      <alignment horizontal="left" vertical="center"/>
    </xf>
    <xf numFmtId="0" fontId="18" fillId="0" borderId="101" xfId="0" applyFont="1" applyBorder="1" applyAlignment="1">
      <alignment horizontal="left" vertical="center"/>
    </xf>
    <xf numFmtId="0" fontId="18" fillId="0" borderId="21" xfId="0" applyFont="1" applyBorder="1" applyAlignment="1">
      <alignment horizontal="left" vertical="center"/>
    </xf>
    <xf numFmtId="0" fontId="18" fillId="0" borderId="22" xfId="0" applyFont="1" applyBorder="1" applyAlignment="1">
      <alignment horizontal="left" vertical="center"/>
    </xf>
    <xf numFmtId="0" fontId="16" fillId="0" borderId="59" xfId="0" applyFont="1" applyBorder="1" applyAlignment="1">
      <alignment horizontal="center" vertical="center"/>
    </xf>
    <xf numFmtId="0" fontId="38" fillId="0" borderId="14" xfId="0" applyFont="1" applyBorder="1" applyAlignment="1">
      <alignment horizontal="left" vertical="top" wrapText="1" shrinkToFit="1"/>
    </xf>
    <xf numFmtId="0" fontId="38" fillId="0" borderId="0" xfId="0" applyFont="1" applyAlignment="1">
      <alignment horizontal="left" vertical="top" wrapText="1" shrinkToFit="1"/>
    </xf>
    <xf numFmtId="0" fontId="38" fillId="0" borderId="15" xfId="0" applyFont="1" applyBorder="1" applyAlignment="1">
      <alignment horizontal="left" vertical="top" wrapText="1" shrinkToFit="1"/>
    </xf>
    <xf numFmtId="0" fontId="21" fillId="0" borderId="0" xfId="0" applyFont="1" applyAlignment="1">
      <alignment horizontal="left" vertical="top"/>
    </xf>
    <xf numFmtId="0" fontId="21" fillId="0" borderId="0" xfId="0" applyFont="1" applyAlignment="1">
      <alignment horizontal="center" vertical="center" shrinkToFit="1"/>
    </xf>
    <xf numFmtId="0" fontId="101" fillId="0" borderId="21" xfId="0" applyFont="1" applyFill="1" applyBorder="1" applyAlignment="1">
      <alignment horizontal="center" vertical="center" shrinkToFit="1"/>
    </xf>
    <xf numFmtId="0" fontId="102" fillId="0" borderId="23" xfId="0" applyFont="1" applyFill="1" applyBorder="1" applyAlignment="1">
      <alignment horizontal="center" vertical="center"/>
    </xf>
    <xf numFmtId="0" fontId="102" fillId="0" borderId="21" xfId="0" applyFont="1" applyFill="1" applyBorder="1" applyAlignment="1">
      <alignment horizontal="center" vertical="center"/>
    </xf>
    <xf numFmtId="0" fontId="102" fillId="0" borderId="22" xfId="0" applyFont="1" applyFill="1" applyBorder="1" applyAlignment="1">
      <alignment horizontal="center" vertical="center"/>
    </xf>
    <xf numFmtId="0" fontId="22" fillId="0" borderId="18" xfId="0" applyFont="1" applyFill="1" applyBorder="1" applyAlignment="1">
      <alignment horizontal="left" vertical="center" wrapText="1"/>
    </xf>
    <xf numFmtId="0" fontId="0" fillId="0" borderId="18" xfId="0" applyFont="1" applyFill="1" applyBorder="1" applyAlignment="1">
      <alignment vertical="center" wrapText="1"/>
    </xf>
    <xf numFmtId="0" fontId="0" fillId="0" borderId="19" xfId="0" applyFont="1" applyFill="1" applyBorder="1" applyAlignment="1">
      <alignment vertical="center" wrapText="1"/>
    </xf>
    <xf numFmtId="0" fontId="0" fillId="0" borderId="0" xfId="0" applyFont="1" applyFill="1" applyBorder="1" applyAlignment="1">
      <alignment vertical="center" wrapText="1"/>
    </xf>
    <xf numFmtId="0" fontId="0" fillId="0" borderId="15" xfId="0" applyFont="1" applyFill="1" applyBorder="1" applyAlignment="1">
      <alignment vertical="center" wrapText="1"/>
    </xf>
    <xf numFmtId="0" fontId="22"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22"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5" xfId="0" applyFont="1" applyFill="1" applyBorder="1" applyAlignment="1">
      <alignment horizontal="left" vertical="top" wrapText="1"/>
    </xf>
    <xf numFmtId="0" fontId="0" fillId="0" borderId="21" xfId="0" applyFont="1" applyFill="1" applyBorder="1" applyAlignment="1">
      <alignment vertical="center" wrapText="1"/>
    </xf>
    <xf numFmtId="0" fontId="0" fillId="0" borderId="22" xfId="0" applyFont="1" applyFill="1" applyBorder="1" applyAlignment="1">
      <alignment vertical="center" wrapText="1"/>
    </xf>
    <xf numFmtId="0" fontId="31" fillId="0" borderId="12" xfId="0" applyFont="1" applyFill="1" applyBorder="1" applyAlignment="1">
      <alignment horizontal="left" vertical="center"/>
    </xf>
    <xf numFmtId="0" fontId="22" fillId="0" borderId="12" xfId="0" applyFont="1" applyFill="1" applyBorder="1" applyAlignment="1">
      <alignment horizontal="center" vertical="center"/>
    </xf>
    <xf numFmtId="0" fontId="26" fillId="0" borderId="17" xfId="0" applyFont="1" applyBorder="1" applyAlignment="1">
      <alignment horizontal="left" vertical="top" shrinkToFit="1"/>
    </xf>
    <xf numFmtId="0" fontId="26" fillId="0" borderId="18" xfId="0" applyFont="1" applyBorder="1" applyAlignment="1">
      <alignment horizontal="left" vertical="top" shrinkToFit="1"/>
    </xf>
    <xf numFmtId="0" fontId="26" fillId="0" borderId="19" xfId="0" applyFont="1" applyBorder="1" applyAlignment="1">
      <alignment horizontal="left" vertical="top" shrinkToFit="1"/>
    </xf>
    <xf numFmtId="0" fontId="18" fillId="0" borderId="17" xfId="0" applyFont="1" applyBorder="1" applyAlignment="1">
      <alignment vertical="center" wrapText="1" shrinkToFit="1"/>
    </xf>
    <xf numFmtId="0" fontId="0" fillId="0" borderId="18" xfId="0" applyBorder="1" applyAlignment="1">
      <alignment vertical="center" wrapText="1" shrinkToFit="1"/>
    </xf>
    <xf numFmtId="0" fontId="0" fillId="0" borderId="19" xfId="0" applyBorder="1" applyAlignment="1">
      <alignment vertical="center" wrapText="1" shrinkToFit="1"/>
    </xf>
    <xf numFmtId="0" fontId="16" fillId="0" borderId="8" xfId="0" applyFont="1" applyBorder="1" applyAlignment="1">
      <alignment horizontal="left" vertical="center"/>
    </xf>
    <xf numFmtId="0" fontId="21" fillId="0" borderId="0" xfId="0" applyFont="1" applyAlignment="1">
      <alignment horizontal="left" vertical="center"/>
    </xf>
    <xf numFmtId="0" fontId="21" fillId="0" borderId="15" xfId="0" applyFont="1" applyBorder="1" applyAlignment="1">
      <alignment horizontal="left" vertical="center"/>
    </xf>
    <xf numFmtId="0" fontId="16" fillId="0" borderId="22" xfId="0" applyFont="1" applyBorder="1" applyAlignment="1">
      <alignment horizontal="center" vertical="center"/>
    </xf>
    <xf numFmtId="0" fontId="22" fillId="0" borderId="13" xfId="0" applyFont="1" applyFill="1" applyBorder="1" applyAlignment="1">
      <alignment horizontal="center" vertical="center"/>
    </xf>
    <xf numFmtId="0" fontId="22" fillId="0" borderId="11" xfId="0" applyFont="1" applyFill="1" applyBorder="1" applyAlignment="1">
      <alignment horizontal="center" vertical="center"/>
    </xf>
    <xf numFmtId="0" fontId="18" fillId="0" borderId="21" xfId="0" applyFont="1" applyBorder="1" applyAlignment="1">
      <alignment horizontal="left" vertical="center" wrapText="1" shrinkToFit="1"/>
    </xf>
    <xf numFmtId="0" fontId="18" fillId="0" borderId="22" xfId="0" applyFont="1" applyBorder="1" applyAlignment="1">
      <alignment horizontal="left" vertical="center" wrapText="1" shrinkToFit="1"/>
    </xf>
    <xf numFmtId="0" fontId="34" fillId="0" borderId="18" xfId="0" applyFont="1" applyFill="1" applyBorder="1" applyAlignment="1">
      <alignment horizontal="left" vertical="center" shrinkToFit="1"/>
    </xf>
    <xf numFmtId="0" fontId="34" fillId="0" borderId="19" xfId="0" applyFont="1" applyFill="1" applyBorder="1" applyAlignment="1">
      <alignment horizontal="left" vertical="center" shrinkToFit="1"/>
    </xf>
    <xf numFmtId="0" fontId="26" fillId="0" borderId="0" xfId="0" applyFont="1" applyAlignment="1">
      <alignment horizontal="left" vertical="center" shrinkToFit="1"/>
    </xf>
    <xf numFmtId="0" fontId="18" fillId="0" borderId="18" xfId="0" applyFont="1" applyBorder="1" applyAlignment="1">
      <alignment horizontal="left" vertical="center" wrapText="1" shrinkToFit="1"/>
    </xf>
    <xf numFmtId="0" fontId="18" fillId="0" borderId="19" xfId="0" applyFont="1" applyBorder="1" applyAlignment="1">
      <alignment horizontal="left" vertical="center" wrapText="1" shrinkToFit="1"/>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16" fillId="0" borderId="13" xfId="0" applyFont="1" applyBorder="1" applyAlignment="1">
      <alignment horizontal="left" vertical="center"/>
    </xf>
    <xf numFmtId="0" fontId="16" fillId="0" borderId="91" xfId="0" applyFont="1" applyBorder="1" applyAlignment="1">
      <alignment horizontal="center" vertical="center"/>
    </xf>
    <xf numFmtId="0" fontId="26" fillId="0" borderId="12" xfId="0" applyFont="1" applyBorder="1" applyAlignment="1">
      <alignment horizontal="center" vertical="center"/>
    </xf>
    <xf numFmtId="0" fontId="26" fillId="0" borderId="0" xfId="0" applyFont="1" applyFill="1" applyAlignment="1">
      <alignment horizontal="left" vertical="center" shrinkToFit="1"/>
    </xf>
    <xf numFmtId="0" fontId="28" fillId="0" borderId="21" xfId="0" applyFont="1" applyBorder="1" applyAlignment="1">
      <alignment horizontal="center" vertical="center"/>
    </xf>
    <xf numFmtId="0" fontId="28" fillId="0" borderId="11" xfId="0" applyFont="1" applyBorder="1" applyAlignment="1">
      <alignment horizontal="center" vertical="center"/>
    </xf>
    <xf numFmtId="0" fontId="28" fillId="0" borderId="12" xfId="0" applyFont="1" applyBorder="1" applyAlignment="1">
      <alignment horizontal="center" vertical="center"/>
    </xf>
    <xf numFmtId="0" fontId="28" fillId="0" borderId="13" xfId="0" applyFont="1" applyBorder="1" applyAlignment="1">
      <alignment horizontal="center" vertical="center"/>
    </xf>
    <xf numFmtId="0" fontId="74" fillId="0" borderId="17" xfId="0" applyFont="1" applyFill="1" applyBorder="1" applyAlignment="1">
      <alignment horizontal="center" vertical="center"/>
    </xf>
    <xf numFmtId="0" fontId="74" fillId="0" borderId="18" xfId="0" applyFont="1" applyFill="1" applyBorder="1" applyAlignment="1">
      <alignment horizontal="center" vertical="center"/>
    </xf>
    <xf numFmtId="0" fontId="74" fillId="0" borderId="19" xfId="0" applyFont="1" applyFill="1" applyBorder="1" applyAlignment="1">
      <alignment horizontal="center" vertical="center"/>
    </xf>
    <xf numFmtId="0" fontId="65" fillId="0" borderId="23" xfId="0" applyFont="1" applyFill="1" applyBorder="1" applyAlignment="1">
      <alignment horizontal="center" vertical="center"/>
    </xf>
    <xf numFmtId="0" fontId="65" fillId="0" borderId="21" xfId="0" applyFont="1" applyFill="1" applyBorder="1" applyAlignment="1">
      <alignment horizontal="center" vertical="center"/>
    </xf>
    <xf numFmtId="0" fontId="65" fillId="0" borderId="22" xfId="0" applyFont="1" applyFill="1" applyBorder="1" applyAlignment="1">
      <alignment horizontal="center" vertical="center"/>
    </xf>
    <xf numFmtId="0" fontId="18" fillId="0" borderId="12" xfId="0" applyFont="1" applyBorder="1" applyAlignment="1">
      <alignment horizontal="left" vertical="center"/>
    </xf>
    <xf numFmtId="0" fontId="16" fillId="0" borderId="21" xfId="0" applyFont="1" applyFill="1" applyBorder="1" applyAlignment="1">
      <alignment horizontal="left" vertical="center" shrinkToFit="1"/>
    </xf>
    <xf numFmtId="0" fontId="77" fillId="0" borderId="11" xfId="0" applyFont="1" applyBorder="1" applyAlignment="1">
      <alignment horizontal="center" vertical="center" shrinkToFit="1"/>
    </xf>
    <xf numFmtId="0" fontId="77" fillId="0" borderId="12" xfId="0" applyFont="1" applyBorder="1" applyAlignment="1">
      <alignment horizontal="center" vertical="center" shrinkToFit="1"/>
    </xf>
    <xf numFmtId="0" fontId="77" fillId="0" borderId="13" xfId="0" applyFont="1" applyBorder="1" applyAlignment="1">
      <alignment horizontal="center" vertical="center" shrinkToFit="1"/>
    </xf>
    <xf numFmtId="0" fontId="23" fillId="0" borderId="0" xfId="0" applyFont="1" applyFill="1" applyAlignment="1">
      <alignment horizontal="center" vertical="center" wrapText="1"/>
    </xf>
    <xf numFmtId="0" fontId="16" fillId="0" borderId="0" xfId="0" applyFont="1" applyFill="1" applyAlignment="1">
      <alignment horizontal="left" vertical="center" shrinkToFit="1"/>
    </xf>
    <xf numFmtId="0" fontId="23" fillId="0" borderId="0" xfId="0" applyFont="1" applyAlignment="1">
      <alignment horizontal="left" vertical="top" wrapText="1" shrinkToFit="1"/>
    </xf>
    <xf numFmtId="0" fontId="16" fillId="0" borderId="17" xfId="0" applyFont="1" applyBorder="1" applyAlignment="1">
      <alignment horizontal="center" vertical="center" wrapText="1" shrinkToFit="1"/>
    </xf>
    <xf numFmtId="0" fontId="16" fillId="0" borderId="18" xfId="0" applyFont="1" applyBorder="1" applyAlignment="1">
      <alignment horizontal="center" vertical="center" wrapText="1" shrinkToFit="1"/>
    </xf>
    <xf numFmtId="0" fontId="16" fillId="0" borderId="19" xfId="0" applyFont="1" applyBorder="1" applyAlignment="1">
      <alignment horizontal="center" vertical="center" wrapText="1" shrinkToFit="1"/>
    </xf>
    <xf numFmtId="0" fontId="16" fillId="0" borderId="23" xfId="0" applyFont="1" applyBorder="1" applyAlignment="1">
      <alignment horizontal="center" vertical="center" wrapText="1" shrinkToFit="1"/>
    </xf>
    <xf numFmtId="0" fontId="16" fillId="0" borderId="21" xfId="0" applyFont="1" applyBorder="1" applyAlignment="1">
      <alignment horizontal="center" vertical="center" wrapText="1" shrinkToFit="1"/>
    </xf>
    <xf numFmtId="0" fontId="16" fillId="0" borderId="22" xfId="0" applyFont="1" applyBorder="1" applyAlignment="1">
      <alignment horizontal="center" vertical="center" wrapText="1" shrinkToFit="1"/>
    </xf>
    <xf numFmtId="0" fontId="16" fillId="0" borderId="102" xfId="0" applyFont="1" applyBorder="1" applyAlignment="1">
      <alignment horizontal="left" vertical="center" shrinkToFit="1"/>
    </xf>
    <xf numFmtId="0" fontId="16" fillId="0" borderId="3" xfId="0" applyFont="1" applyBorder="1" applyAlignment="1">
      <alignment horizontal="left" vertical="center" shrinkToFit="1"/>
    </xf>
    <xf numFmtId="0" fontId="16" fillId="0" borderId="103" xfId="0" applyFont="1" applyBorder="1" applyAlignment="1">
      <alignment horizontal="left" vertical="center" shrinkToFit="1"/>
    </xf>
    <xf numFmtId="0" fontId="76" fillId="0" borderId="14" xfId="0" applyFont="1" applyBorder="1" applyAlignment="1">
      <alignment horizontal="left" vertical="top" wrapText="1" shrinkToFit="1"/>
    </xf>
    <xf numFmtId="0" fontId="76" fillId="0" borderId="0" xfId="0" applyFont="1" applyAlignment="1">
      <alignment horizontal="left" vertical="top" wrapText="1" shrinkToFit="1"/>
    </xf>
    <xf numFmtId="0" fontId="76" fillId="0" borderId="15" xfId="0" applyFont="1" applyBorder="1" applyAlignment="1">
      <alignment horizontal="left" vertical="top" wrapText="1" shrinkToFit="1"/>
    </xf>
    <xf numFmtId="0" fontId="16" fillId="0" borderId="0" xfId="0" applyFont="1" applyBorder="1" applyAlignment="1">
      <alignment horizontal="left" vertical="top" wrapText="1" shrinkToFit="1"/>
    </xf>
    <xf numFmtId="0" fontId="20" fillId="0" borderId="17" xfId="0" applyFont="1" applyBorder="1" applyAlignment="1">
      <alignment horizontal="left" vertical="top" wrapText="1" shrinkToFit="1"/>
    </xf>
    <xf numFmtId="0" fontId="20" fillId="0" borderId="18" xfId="0" applyFont="1" applyBorder="1" applyAlignment="1">
      <alignment horizontal="left" vertical="top" wrapText="1" shrinkToFit="1"/>
    </xf>
    <xf numFmtId="0" fontId="20" fillId="0" borderId="19" xfId="0" applyFont="1" applyBorder="1" applyAlignment="1">
      <alignment horizontal="left" vertical="top" wrapText="1" shrinkToFit="1"/>
    </xf>
    <xf numFmtId="0" fontId="20" fillId="0" borderId="14" xfId="0" applyFont="1" applyBorder="1" applyAlignment="1">
      <alignment horizontal="left" vertical="top" wrapText="1" shrinkToFit="1"/>
    </xf>
    <xf numFmtId="0" fontId="20" fillId="0" borderId="0" xfId="0" applyFont="1" applyAlignment="1">
      <alignment horizontal="left" vertical="top" wrapText="1" shrinkToFit="1"/>
    </xf>
    <xf numFmtId="0" fontId="20" fillId="0" borderId="15" xfId="0" applyFont="1" applyBorder="1" applyAlignment="1">
      <alignment horizontal="left" vertical="top" wrapText="1" shrinkToFit="1"/>
    </xf>
    <xf numFmtId="0" fontId="20" fillId="0" borderId="23" xfId="0" applyFont="1" applyBorder="1" applyAlignment="1">
      <alignment horizontal="left" vertical="top" wrapText="1" shrinkToFit="1"/>
    </xf>
    <xf numFmtId="0" fontId="20" fillId="0" borderId="21" xfId="0" applyFont="1" applyBorder="1" applyAlignment="1">
      <alignment horizontal="left" vertical="top" wrapText="1" shrinkToFit="1"/>
    </xf>
    <xf numFmtId="0" fontId="20" fillId="0" borderId="22" xfId="0" applyFont="1" applyBorder="1" applyAlignment="1">
      <alignment horizontal="left" vertical="top" wrapText="1" shrinkToFit="1"/>
    </xf>
    <xf numFmtId="0" fontId="0" fillId="0" borderId="23" xfId="0" applyFont="1" applyFill="1" applyBorder="1" applyAlignment="1">
      <alignment vertical="top" wrapText="1"/>
    </xf>
    <xf numFmtId="0" fontId="0" fillId="0" borderId="21" xfId="0" applyFont="1" applyFill="1" applyBorder="1" applyAlignment="1">
      <alignment vertical="top" wrapText="1"/>
    </xf>
    <xf numFmtId="0" fontId="0" fillId="0" borderId="22" xfId="0" applyFont="1" applyFill="1" applyBorder="1" applyAlignment="1">
      <alignment vertical="top" wrapText="1"/>
    </xf>
    <xf numFmtId="176" fontId="23" fillId="5" borderId="12" xfId="0" applyNumberFormat="1" applyFont="1" applyFill="1" applyBorder="1" applyAlignment="1">
      <alignment horizontal="center" vertical="center"/>
    </xf>
    <xf numFmtId="0" fontId="16" fillId="0" borderId="11" xfId="0" applyFont="1" applyBorder="1" applyAlignment="1">
      <alignment vertical="center" shrinkToFit="1"/>
    </xf>
    <xf numFmtId="0" fontId="15" fillId="0" borderId="12" xfId="0" applyFont="1" applyBorder="1" applyAlignment="1">
      <alignment vertical="center" shrinkToFit="1"/>
    </xf>
    <xf numFmtId="0" fontId="16" fillId="5" borderId="12" xfId="0" applyFont="1" applyFill="1" applyBorder="1" applyAlignment="1">
      <alignment horizontal="center" vertical="center"/>
    </xf>
    <xf numFmtId="0" fontId="16" fillId="5" borderId="74" xfId="0" applyFont="1" applyFill="1" applyBorder="1" applyAlignment="1">
      <alignment horizontal="center" vertical="center"/>
    </xf>
    <xf numFmtId="0" fontId="16" fillId="0" borderId="29" xfId="0" applyFont="1" applyBorder="1" applyAlignment="1">
      <alignment horizontal="center" vertical="center"/>
    </xf>
    <xf numFmtId="0" fontId="16" fillId="0" borderId="79" xfId="0" applyFont="1" applyBorder="1" applyAlignment="1">
      <alignment horizontal="center" vertical="center"/>
    </xf>
    <xf numFmtId="0" fontId="16" fillId="0" borderId="80" xfId="0" applyFont="1" applyBorder="1" applyAlignment="1">
      <alignment horizontal="center" vertical="center"/>
    </xf>
    <xf numFmtId="0" fontId="16" fillId="0" borderId="81" xfId="0" applyFont="1" applyBorder="1" applyAlignment="1">
      <alignment horizontal="center" vertical="center"/>
    </xf>
    <xf numFmtId="0" fontId="16" fillId="0" borderId="23" xfId="0" applyFont="1" applyBorder="1" applyAlignment="1">
      <alignment horizontal="left" vertical="center" shrinkToFit="1"/>
    </xf>
    <xf numFmtId="0" fontId="16" fillId="0" borderId="17"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19" xfId="0" applyFont="1" applyBorder="1" applyAlignment="1">
      <alignment horizontal="center" vertical="center" shrinkToFit="1"/>
    </xf>
    <xf numFmtId="0" fontId="16" fillId="0" borderId="23" xfId="0" applyFont="1" applyBorder="1" applyAlignment="1">
      <alignment horizontal="center" vertical="center" shrinkToFit="1"/>
    </xf>
    <xf numFmtId="0" fontId="16" fillId="0" borderId="21" xfId="0" applyFont="1" applyBorder="1" applyAlignment="1">
      <alignment horizontal="center" vertical="center" shrinkToFit="1"/>
    </xf>
    <xf numFmtId="0" fontId="16" fillId="0" borderId="22" xfId="0" applyFont="1" applyBorder="1" applyAlignment="1">
      <alignment horizontal="center" vertical="center" shrinkToFit="1"/>
    </xf>
    <xf numFmtId="0" fontId="26" fillId="0" borderId="0" xfId="0" applyFont="1" applyAlignment="1">
      <alignment horizontal="left" vertical="top" wrapText="1" shrinkToFit="1"/>
    </xf>
    <xf numFmtId="0" fontId="18" fillId="0" borderId="14" xfId="0" applyFont="1" applyBorder="1" applyAlignment="1">
      <alignment vertical="top" wrapText="1" shrinkToFit="1"/>
    </xf>
    <xf numFmtId="0" fontId="18" fillId="0" borderId="0" xfId="0" applyFont="1" applyAlignment="1">
      <alignment vertical="top" wrapText="1" shrinkToFit="1"/>
    </xf>
    <xf numFmtId="0" fontId="18" fillId="0" borderId="15" xfId="0" applyFont="1" applyBorder="1" applyAlignment="1">
      <alignment vertical="top" wrapText="1" shrinkToFit="1"/>
    </xf>
    <xf numFmtId="176" fontId="16" fillId="5" borderId="25" xfId="0" applyNumberFormat="1" applyFont="1" applyFill="1" applyBorder="1" applyAlignment="1" applyProtection="1">
      <alignment vertical="center" wrapText="1" shrinkToFit="1"/>
      <protection locked="0"/>
    </xf>
    <xf numFmtId="176" fontId="16" fillId="5" borderId="26" xfId="0" applyNumberFormat="1" applyFont="1" applyFill="1" applyBorder="1" applyAlignment="1" applyProtection="1">
      <alignment vertical="center" wrapText="1" shrinkToFit="1"/>
      <protection locked="0"/>
    </xf>
    <xf numFmtId="0" fontId="20" fillId="0" borderId="14" xfId="0" applyFont="1" applyBorder="1" applyAlignment="1">
      <alignment horizontal="center" vertical="center" shrinkToFit="1"/>
    </xf>
    <xf numFmtId="0" fontId="20" fillId="0" borderId="0" xfId="0" applyFont="1" applyAlignment="1">
      <alignment horizontal="center" vertical="center" shrinkToFit="1"/>
    </xf>
    <xf numFmtId="0" fontId="20" fillId="0" borderId="15" xfId="0" applyFont="1" applyBorder="1" applyAlignment="1">
      <alignment horizontal="center" vertical="center" shrinkToFit="1"/>
    </xf>
    <xf numFmtId="0" fontId="16" fillId="0" borderId="45" xfId="0" applyFont="1" applyBorder="1" applyAlignment="1">
      <alignment horizontal="left" vertical="center" shrinkToFit="1"/>
    </xf>
    <xf numFmtId="0" fontId="16" fillId="0" borderId="43" xfId="0" applyFont="1" applyBorder="1" applyAlignment="1">
      <alignment horizontal="left" vertical="center" shrinkToFit="1"/>
    </xf>
    <xf numFmtId="0" fontId="16" fillId="0" borderId="44" xfId="0" applyFont="1" applyBorder="1" applyAlignment="1">
      <alignment horizontal="left" vertical="center" shrinkToFit="1"/>
    </xf>
    <xf numFmtId="0" fontId="18" fillId="5" borderId="2" xfId="0" applyFont="1" applyFill="1" applyBorder="1" applyAlignment="1">
      <alignment horizontal="left" vertical="top" wrapText="1" shrinkToFit="1"/>
    </xf>
    <xf numFmtId="0" fontId="18" fillId="5" borderId="3" xfId="0" applyFont="1" applyFill="1" applyBorder="1" applyAlignment="1">
      <alignment horizontal="left" vertical="top" wrapText="1" shrinkToFit="1"/>
    </xf>
    <xf numFmtId="0" fontId="18" fillId="5" borderId="4" xfId="0" applyFont="1" applyFill="1" applyBorder="1" applyAlignment="1">
      <alignment horizontal="left" vertical="top" wrapText="1" shrinkToFit="1"/>
    </xf>
    <xf numFmtId="0" fontId="18" fillId="5" borderId="5" xfId="0" applyFont="1" applyFill="1" applyBorder="1" applyAlignment="1">
      <alignment horizontal="left" vertical="top" wrapText="1" shrinkToFit="1"/>
    </xf>
    <xf numFmtId="0" fontId="18" fillId="5" borderId="0" xfId="0" applyFont="1" applyFill="1" applyAlignment="1">
      <alignment horizontal="left" vertical="top" wrapText="1" shrinkToFit="1"/>
    </xf>
    <xf numFmtId="0" fontId="18" fillId="5" borderId="6" xfId="0" applyFont="1" applyFill="1" applyBorder="1" applyAlignment="1">
      <alignment horizontal="left" vertical="top" wrapText="1" shrinkToFit="1"/>
    </xf>
    <xf numFmtId="0" fontId="18" fillId="5" borderId="7" xfId="0" applyFont="1" applyFill="1" applyBorder="1" applyAlignment="1">
      <alignment horizontal="left" vertical="top" wrapText="1" shrinkToFit="1"/>
    </xf>
    <xf numFmtId="0" fontId="18" fillId="5" borderId="8" xfId="0" applyFont="1" applyFill="1" applyBorder="1" applyAlignment="1">
      <alignment horizontal="left" vertical="top" wrapText="1" shrinkToFit="1"/>
    </xf>
    <xf numFmtId="0" fontId="18" fillId="5" borderId="9" xfId="0" applyFont="1" applyFill="1" applyBorder="1" applyAlignment="1">
      <alignment horizontal="left" vertical="top" wrapText="1" shrinkToFit="1"/>
    </xf>
    <xf numFmtId="0" fontId="16" fillId="0" borderId="52" xfId="0" applyFont="1" applyBorder="1" applyAlignment="1">
      <alignment horizontal="center" vertical="center" wrapText="1"/>
    </xf>
    <xf numFmtId="0" fontId="16" fillId="0" borderId="0" xfId="0" applyFont="1" applyAlignment="1">
      <alignment horizontal="center" vertical="center" wrapText="1"/>
    </xf>
    <xf numFmtId="0" fontId="16" fillId="0" borderId="2" xfId="0" applyFont="1" applyFill="1" applyBorder="1" applyAlignment="1">
      <alignment horizontal="center" vertical="center" wrapText="1" shrinkToFit="1"/>
    </xf>
    <xf numFmtId="0" fontId="16" fillId="0" borderId="3" xfId="0" applyFont="1" applyFill="1" applyBorder="1" applyAlignment="1">
      <alignment horizontal="center" vertical="center" wrapText="1" shrinkToFit="1"/>
    </xf>
    <xf numFmtId="0" fontId="16" fillId="0" borderId="4" xfId="0" applyFont="1" applyFill="1" applyBorder="1" applyAlignment="1">
      <alignment horizontal="center" vertical="center" wrapText="1" shrinkToFit="1"/>
    </xf>
    <xf numFmtId="0" fontId="16" fillId="0" borderId="5" xfId="0" applyFont="1" applyFill="1" applyBorder="1" applyAlignment="1">
      <alignment horizontal="center" vertical="center" wrapText="1" shrinkToFit="1"/>
    </xf>
    <xf numFmtId="0" fontId="16" fillId="0" borderId="0" xfId="0" applyFont="1" applyFill="1" applyAlignment="1">
      <alignment horizontal="center" vertical="center" wrapText="1" shrinkToFit="1"/>
    </xf>
    <xf numFmtId="0" fontId="16" fillId="0" borderId="6" xfId="0" applyFont="1" applyFill="1" applyBorder="1" applyAlignment="1">
      <alignment horizontal="center" vertical="center" wrapText="1" shrinkToFit="1"/>
    </xf>
    <xf numFmtId="0" fontId="16" fillId="0" borderId="7" xfId="0" applyFont="1" applyFill="1" applyBorder="1" applyAlignment="1">
      <alignment horizontal="center" vertical="center" wrapText="1" shrinkToFit="1"/>
    </xf>
    <xf numFmtId="0" fontId="16" fillId="0" borderId="8" xfId="0" applyFont="1" applyFill="1" applyBorder="1" applyAlignment="1">
      <alignment horizontal="center" vertical="center" wrapText="1" shrinkToFit="1"/>
    </xf>
    <xf numFmtId="0" fontId="16" fillId="0" borderId="9" xfId="0" applyFont="1" applyFill="1" applyBorder="1" applyAlignment="1">
      <alignment horizontal="center" vertical="center" wrapText="1" shrinkToFit="1"/>
    </xf>
    <xf numFmtId="0" fontId="16" fillId="0" borderId="0" xfId="0" applyFont="1" applyAlignment="1">
      <alignment horizontal="center" vertical="center" wrapText="1" shrinkToFit="1"/>
    </xf>
    <xf numFmtId="0" fontId="18" fillId="0" borderId="14" xfId="0" applyFont="1" applyBorder="1" applyAlignment="1">
      <alignment vertical="center" wrapText="1" shrinkToFit="1"/>
    </xf>
    <xf numFmtId="0" fontId="18" fillId="0" borderId="0" xfId="0" applyFont="1" applyAlignment="1">
      <alignment vertical="center" wrapText="1" shrinkToFit="1"/>
    </xf>
    <xf numFmtId="0" fontId="18" fillId="0" borderId="15" xfId="0" applyFont="1" applyBorder="1" applyAlignment="1">
      <alignment vertical="center" wrapText="1" shrinkToFit="1"/>
    </xf>
    <xf numFmtId="0" fontId="16" fillId="0" borderId="14" xfId="0" applyFont="1" applyBorder="1" applyAlignment="1">
      <alignment horizontal="center" vertical="center" shrinkToFit="1"/>
    </xf>
    <xf numFmtId="0" fontId="23" fillId="0" borderId="0" xfId="0" applyFont="1" applyAlignment="1">
      <alignment horizontal="left" vertical="top" shrinkToFit="1"/>
    </xf>
    <xf numFmtId="176" fontId="16" fillId="5" borderId="12" xfId="0" applyNumberFormat="1" applyFont="1" applyFill="1" applyBorder="1" applyAlignment="1">
      <alignment horizontal="center" vertical="center"/>
    </xf>
    <xf numFmtId="0" fontId="18" fillId="0" borderId="52" xfId="0" applyFont="1" applyBorder="1" applyAlignment="1">
      <alignment horizontal="left" vertical="center" wrapText="1" shrinkToFit="1"/>
    </xf>
    <xf numFmtId="0" fontId="18" fillId="0" borderId="59" xfId="0" applyFont="1" applyBorder="1" applyAlignment="1">
      <alignment horizontal="left" vertical="center" wrapText="1" shrinkToFit="1"/>
    </xf>
    <xf numFmtId="0" fontId="16" fillId="0" borderId="8" xfId="0" applyFont="1" applyBorder="1" applyAlignment="1">
      <alignment horizontal="center" vertical="center"/>
    </xf>
    <xf numFmtId="0" fontId="27" fillId="0" borderId="0" xfId="0" applyFont="1" applyAlignment="1">
      <alignment horizontal="center" vertical="center" wrapText="1"/>
    </xf>
    <xf numFmtId="0" fontId="28" fillId="0" borderId="0" xfId="0" applyFont="1" applyAlignment="1">
      <alignment horizontal="center" vertical="center"/>
    </xf>
    <xf numFmtId="0" fontId="16" fillId="0" borderId="54" xfId="0" applyFont="1" applyBorder="1" applyAlignment="1">
      <alignment horizontal="center" vertical="center"/>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0" fontId="18" fillId="0" borderId="89" xfId="0" applyFont="1" applyBorder="1" applyAlignment="1">
      <alignment horizontal="center" vertical="center" wrapText="1" shrinkToFit="1"/>
    </xf>
    <xf numFmtId="0" fontId="18" fillId="0" borderId="90" xfId="0" applyFont="1" applyBorder="1" applyAlignment="1">
      <alignment horizontal="center" vertical="center" wrapText="1" shrinkToFit="1"/>
    </xf>
    <xf numFmtId="0" fontId="17" fillId="0" borderId="23" xfId="0" applyFont="1" applyBorder="1" applyAlignment="1">
      <alignment horizontal="left" vertical="top" wrapText="1" shrinkToFit="1"/>
    </xf>
    <xf numFmtId="0" fontId="17" fillId="0" borderId="21" xfId="0" applyFont="1" applyBorder="1" applyAlignment="1">
      <alignment horizontal="left" vertical="top" wrapText="1" shrinkToFit="1"/>
    </xf>
    <xf numFmtId="0" fontId="17" fillId="0" borderId="22" xfId="0" applyFont="1" applyBorder="1" applyAlignment="1">
      <alignment horizontal="left" vertical="top" wrapText="1" shrinkToFit="1"/>
    </xf>
    <xf numFmtId="0" fontId="16" fillId="0" borderId="54" xfId="0" applyFont="1" applyBorder="1" applyAlignment="1">
      <alignment horizontal="left" vertical="center"/>
    </xf>
    <xf numFmtId="0" fontId="16" fillId="0" borderId="68" xfId="0" applyFont="1" applyBorder="1" applyAlignment="1">
      <alignment horizontal="left" vertical="center"/>
    </xf>
    <xf numFmtId="0" fontId="18" fillId="0" borderId="13" xfId="0" applyFont="1" applyBorder="1" applyAlignment="1">
      <alignment horizontal="center" vertical="center" wrapText="1" shrinkToFit="1"/>
    </xf>
    <xf numFmtId="0" fontId="16" fillId="0" borderId="0" xfId="0" applyFont="1" applyAlignment="1">
      <alignment horizontal="left" vertical="top"/>
    </xf>
    <xf numFmtId="0" fontId="16" fillId="0" borderId="0" xfId="0" applyFont="1" applyAlignment="1">
      <alignment vertical="center" shrinkToFit="1"/>
    </xf>
    <xf numFmtId="0" fontId="0" fillId="0" borderId="0" xfId="0" applyAlignment="1">
      <alignment vertical="center" shrinkToFit="1"/>
    </xf>
    <xf numFmtId="0" fontId="18" fillId="0" borderId="55" xfId="0" applyFont="1" applyBorder="1" applyAlignment="1">
      <alignment horizontal="center" vertical="center" shrinkToFit="1"/>
    </xf>
    <xf numFmtId="0" fontId="18" fillId="0" borderId="1" xfId="0" applyFont="1" applyBorder="1" applyAlignment="1">
      <alignment horizontal="center" vertical="center" shrinkToFit="1"/>
    </xf>
    <xf numFmtId="0" fontId="18" fillId="0" borderId="0" xfId="0" applyFont="1" applyAlignment="1">
      <alignment horizontal="center" vertical="center" wrapText="1" shrinkToFit="1"/>
    </xf>
    <xf numFmtId="0" fontId="16" fillId="0" borderId="14" xfId="0" applyFont="1" applyBorder="1" applyAlignment="1">
      <alignment horizontal="center" vertical="center" wrapText="1" shrinkToFit="1"/>
    </xf>
    <xf numFmtId="0" fontId="16" fillId="0" borderId="15" xfId="0" applyFont="1" applyBorder="1" applyAlignment="1">
      <alignment horizontal="center" vertical="center" wrapText="1" shrinkToFit="1"/>
    </xf>
    <xf numFmtId="180" fontId="16" fillId="0" borderId="61" xfId="0" applyNumberFormat="1" applyFont="1" applyBorder="1" applyAlignment="1">
      <alignment horizontal="right" vertical="center"/>
    </xf>
    <xf numFmtId="180" fontId="16" fillId="0" borderId="62" xfId="0" applyNumberFormat="1" applyFont="1" applyBorder="1" applyAlignment="1">
      <alignment horizontal="right" vertical="center"/>
    </xf>
    <xf numFmtId="0" fontId="30" fillId="0" borderId="18" xfId="0" applyFont="1" applyBorder="1" applyAlignment="1">
      <alignment horizontal="left" vertical="top" wrapText="1" shrinkToFit="1"/>
    </xf>
    <xf numFmtId="180" fontId="16" fillId="0" borderId="64" xfId="0" applyNumberFormat="1" applyFont="1" applyBorder="1" applyAlignment="1">
      <alignment horizontal="right" vertical="center"/>
    </xf>
    <xf numFmtId="180" fontId="16" fillId="0" borderId="65" xfId="0" applyNumberFormat="1" applyFont="1" applyBorder="1" applyAlignment="1">
      <alignment horizontal="right" vertical="center"/>
    </xf>
    <xf numFmtId="180" fontId="16" fillId="0" borderId="67" xfId="0" applyNumberFormat="1" applyFont="1" applyBorder="1" applyAlignment="1">
      <alignment horizontal="right" vertical="center"/>
    </xf>
    <xf numFmtId="180" fontId="16" fillId="0" borderId="54" xfId="0" applyNumberFormat="1" applyFont="1" applyBorder="1" applyAlignment="1">
      <alignment horizontal="right" vertical="center"/>
    </xf>
    <xf numFmtId="0" fontId="23" fillId="0" borderId="0" xfId="0" applyFont="1" applyFill="1" applyAlignment="1">
      <alignment horizontal="left" vertical="center" shrinkToFit="1"/>
    </xf>
    <xf numFmtId="0" fontId="40" fillId="0" borderId="16" xfId="0" applyFont="1" applyBorder="1" applyAlignment="1">
      <alignment horizontal="left" vertical="top" wrapText="1"/>
    </xf>
    <xf numFmtId="0" fontId="17" fillId="0" borderId="14" xfId="0" applyFont="1" applyBorder="1" applyAlignment="1">
      <alignment horizontal="left" vertical="center" wrapText="1" shrinkToFit="1"/>
    </xf>
    <xf numFmtId="0" fontId="17" fillId="0" borderId="0" xfId="0" applyFont="1" applyAlignment="1">
      <alignment horizontal="left" vertical="center" wrapText="1" shrinkToFit="1"/>
    </xf>
    <xf numFmtId="0" fontId="17" fillId="0" borderId="15" xfId="0" applyFont="1" applyBorder="1" applyAlignment="1">
      <alignment horizontal="left" vertical="center" wrapText="1" shrinkToFit="1"/>
    </xf>
    <xf numFmtId="0" fontId="28" fillId="0" borderId="18" xfId="0" applyFont="1" applyBorder="1" applyAlignment="1">
      <alignment horizontal="center" vertical="center" shrinkToFit="1"/>
    </xf>
    <xf numFmtId="0" fontId="28" fillId="0" borderId="18" xfId="0" applyFont="1" applyBorder="1" applyAlignment="1">
      <alignment horizontal="right" vertical="center" shrinkToFit="1"/>
    </xf>
    <xf numFmtId="0" fontId="16" fillId="0" borderId="97" xfId="0" applyFont="1" applyBorder="1" applyAlignment="1">
      <alignment horizontal="left" vertical="center" shrinkToFit="1"/>
    </xf>
    <xf numFmtId="0" fontId="16" fillId="0" borderId="8" xfId="0" applyFont="1" applyBorder="1" applyAlignment="1">
      <alignment horizontal="left" vertical="center" shrinkToFit="1"/>
    </xf>
    <xf numFmtId="0" fontId="16" fillId="0" borderId="98" xfId="0" applyFont="1" applyBorder="1" applyAlignment="1">
      <alignment horizontal="left" vertical="center" shrinkToFit="1"/>
    </xf>
    <xf numFmtId="0" fontId="16" fillId="0" borderId="75" xfId="0" applyFont="1" applyBorder="1" applyAlignment="1">
      <alignment horizontal="center" vertical="center" textRotation="255" shrinkToFit="1"/>
    </xf>
    <xf numFmtId="0" fontId="16" fillId="0" borderId="16" xfId="0" applyFont="1" applyBorder="1" applyAlignment="1">
      <alignment horizontal="center" vertical="center" textRotation="255" shrinkToFit="1"/>
    </xf>
    <xf numFmtId="0" fontId="16" fillId="0" borderId="24" xfId="0" applyFont="1" applyBorder="1" applyAlignment="1">
      <alignment horizontal="center" vertical="center" textRotation="255" shrinkToFit="1"/>
    </xf>
    <xf numFmtId="0" fontId="16" fillId="2" borderId="17" xfId="0" applyFont="1" applyFill="1" applyBorder="1" applyAlignment="1">
      <alignment horizontal="center" vertical="center" wrapText="1" shrinkToFit="1"/>
    </xf>
    <xf numFmtId="0" fontId="16" fillId="2" borderId="18" xfId="0" applyFont="1" applyFill="1" applyBorder="1" applyAlignment="1">
      <alignment horizontal="center" vertical="center" wrapText="1" shrinkToFit="1"/>
    </xf>
    <xf numFmtId="0" fontId="16" fillId="2" borderId="19" xfId="0" applyFont="1" applyFill="1" applyBorder="1" applyAlignment="1">
      <alignment horizontal="center" vertical="center" wrapText="1" shrinkToFit="1"/>
    </xf>
    <xf numFmtId="0" fontId="16" fillId="2" borderId="23" xfId="0" applyFont="1" applyFill="1" applyBorder="1" applyAlignment="1">
      <alignment horizontal="center" vertical="center" wrapText="1" shrinkToFit="1"/>
    </xf>
    <xf numFmtId="0" fontId="16" fillId="2" borderId="21" xfId="0" applyFont="1" applyFill="1" applyBorder="1" applyAlignment="1">
      <alignment horizontal="center" vertical="center" wrapText="1" shrinkToFit="1"/>
    </xf>
    <xf numFmtId="0" fontId="16" fillId="2" borderId="22" xfId="0" applyFont="1" applyFill="1" applyBorder="1" applyAlignment="1">
      <alignment horizontal="center" vertical="center" wrapText="1" shrinkToFit="1"/>
    </xf>
    <xf numFmtId="0" fontId="30" fillId="0" borderId="64" xfId="0" applyFont="1" applyBorder="1" applyAlignment="1">
      <alignment horizontal="left" vertical="center" wrapText="1" shrinkToFit="1"/>
    </xf>
    <xf numFmtId="0" fontId="30" fillId="0" borderId="65" xfId="0" applyFont="1" applyBorder="1" applyAlignment="1">
      <alignment horizontal="left" vertical="center" wrapText="1" shrinkToFit="1"/>
    </xf>
    <xf numFmtId="0" fontId="30" fillId="0" borderId="66" xfId="0" applyFont="1" applyBorder="1" applyAlignment="1">
      <alignment horizontal="left" vertical="center" wrapText="1" shrinkToFit="1"/>
    </xf>
    <xf numFmtId="0" fontId="30" fillId="0" borderId="64" xfId="0" applyFont="1" applyBorder="1" applyAlignment="1">
      <alignment horizontal="left" vertical="top" wrapText="1" shrinkToFit="1"/>
    </xf>
    <xf numFmtId="0" fontId="30" fillId="0" borderId="65" xfId="0" applyFont="1" applyBorder="1" applyAlignment="1">
      <alignment horizontal="left" vertical="top" wrapText="1" shrinkToFit="1"/>
    </xf>
    <xf numFmtId="0" fontId="30" fillId="0" borderId="66" xfId="0" applyFont="1" applyBorder="1" applyAlignment="1">
      <alignment horizontal="left" vertical="top" wrapText="1" shrinkToFit="1"/>
    </xf>
    <xf numFmtId="0" fontId="30" fillId="0" borderId="67" xfId="0" applyFont="1" applyBorder="1" applyAlignment="1">
      <alignment horizontal="left" vertical="top" wrapText="1" shrinkToFit="1"/>
    </xf>
    <xf numFmtId="0" fontId="30" fillId="0" borderId="54" xfId="0" applyFont="1" applyBorder="1" applyAlignment="1">
      <alignment horizontal="left" vertical="top" wrapText="1" shrinkToFit="1"/>
    </xf>
    <xf numFmtId="0" fontId="30" fillId="0" borderId="68" xfId="0" applyFont="1" applyBorder="1" applyAlignment="1">
      <alignment horizontal="left" vertical="top" wrapText="1" shrinkToFit="1"/>
    </xf>
    <xf numFmtId="0" fontId="16" fillId="0" borderId="8" xfId="0" applyFont="1" applyBorder="1" applyAlignment="1">
      <alignment horizontal="center" vertical="center" shrinkToFit="1"/>
    </xf>
    <xf numFmtId="0" fontId="28" fillId="0" borderId="0" xfId="0" applyFont="1" applyAlignment="1">
      <alignment horizontal="center" vertical="center" shrinkToFit="1"/>
    </xf>
    <xf numFmtId="0" fontId="18" fillId="0" borderId="0" xfId="0" applyFont="1" applyAlignment="1">
      <alignment horizontal="center" vertical="center" shrinkToFit="1"/>
    </xf>
    <xf numFmtId="0" fontId="16" fillId="0" borderId="168" xfId="0" applyFont="1" applyBorder="1" applyAlignment="1">
      <alignment horizontal="center" vertical="center" shrinkToFit="1"/>
    </xf>
    <xf numFmtId="0" fontId="16" fillId="0" borderId="157" xfId="0" applyFont="1" applyBorder="1" applyAlignment="1">
      <alignment horizontal="center" vertical="center" shrinkToFit="1"/>
    </xf>
    <xf numFmtId="0" fontId="40" fillId="0" borderId="16" xfId="0" applyFont="1" applyBorder="1" applyAlignment="1">
      <alignment horizontal="left" vertical="top" wrapText="1" shrinkToFit="1"/>
    </xf>
    <xf numFmtId="0" fontId="16" fillId="0" borderId="84" xfId="0" applyFont="1" applyBorder="1" applyAlignment="1">
      <alignment horizontal="center" vertical="center" shrinkToFit="1"/>
    </xf>
    <xf numFmtId="0" fontId="16" fillId="0" borderId="15" xfId="0" applyFont="1" applyBorder="1" applyAlignment="1">
      <alignment horizontal="center" vertical="center" shrinkToFit="1"/>
    </xf>
    <xf numFmtId="0" fontId="75" fillId="0" borderId="14" xfId="0" applyFont="1" applyFill="1" applyBorder="1" applyAlignment="1">
      <alignment horizontal="left" vertical="top" wrapText="1" shrinkToFit="1"/>
    </xf>
    <xf numFmtId="0" fontId="75" fillId="0" borderId="0" xfId="0" applyFont="1" applyFill="1" applyAlignment="1">
      <alignment horizontal="left" vertical="top" wrapText="1" shrinkToFit="1"/>
    </xf>
    <xf numFmtId="0" fontId="75" fillId="0" borderId="15" xfId="0" applyFont="1" applyFill="1" applyBorder="1" applyAlignment="1">
      <alignment horizontal="left" vertical="top" wrapText="1" shrinkToFit="1"/>
    </xf>
    <xf numFmtId="186" fontId="16" fillId="5" borderId="21" xfId="0" applyNumberFormat="1" applyFont="1" applyFill="1" applyBorder="1" applyAlignment="1">
      <alignment horizontal="center" vertical="center" shrinkToFit="1"/>
    </xf>
    <xf numFmtId="0" fontId="16" fillId="5" borderId="2" xfId="0" applyFont="1" applyFill="1" applyBorder="1" applyAlignment="1">
      <alignment horizontal="left" vertical="top" wrapText="1" shrinkToFit="1"/>
    </xf>
    <xf numFmtId="0" fontId="16" fillId="5" borderId="3" xfId="0" applyFont="1" applyFill="1" applyBorder="1" applyAlignment="1">
      <alignment horizontal="left" vertical="top" wrapText="1" shrinkToFit="1"/>
    </xf>
    <xf numFmtId="0" fontId="16" fillId="5" borderId="4" xfId="0" applyFont="1" applyFill="1" applyBorder="1" applyAlignment="1">
      <alignment horizontal="left" vertical="top" wrapText="1" shrinkToFit="1"/>
    </xf>
    <xf numFmtId="0" fontId="16" fillId="5" borderId="5" xfId="0" applyFont="1" applyFill="1" applyBorder="1" applyAlignment="1">
      <alignment horizontal="left" vertical="top" wrapText="1" shrinkToFit="1"/>
    </xf>
    <xf numFmtId="0" fontId="16" fillId="5" borderId="0" xfId="0" applyFont="1" applyFill="1" applyAlignment="1">
      <alignment horizontal="left" vertical="top" wrapText="1" shrinkToFit="1"/>
    </xf>
    <xf numFmtId="0" fontId="16" fillId="5" borderId="6" xfId="0" applyFont="1" applyFill="1" applyBorder="1" applyAlignment="1">
      <alignment horizontal="left" vertical="top" wrapText="1" shrinkToFit="1"/>
    </xf>
    <xf numFmtId="0" fontId="16" fillId="5" borderId="7" xfId="0" applyFont="1" applyFill="1" applyBorder="1" applyAlignment="1">
      <alignment horizontal="left" vertical="top" wrapText="1" shrinkToFit="1"/>
    </xf>
    <xf numFmtId="0" fontId="16" fillId="5" borderId="8" xfId="0" applyFont="1" applyFill="1" applyBorder="1" applyAlignment="1">
      <alignment horizontal="left" vertical="top" wrapText="1" shrinkToFit="1"/>
    </xf>
    <xf numFmtId="0" fontId="16" fillId="5" borderId="9" xfId="0" applyFont="1" applyFill="1" applyBorder="1" applyAlignment="1">
      <alignment horizontal="left" vertical="top" wrapText="1" shrinkToFit="1"/>
    </xf>
    <xf numFmtId="0" fontId="16" fillId="0" borderId="15" xfId="0" applyFont="1" applyBorder="1" applyAlignment="1">
      <alignment horizontal="left" vertical="top" wrapText="1"/>
    </xf>
    <xf numFmtId="0" fontId="16" fillId="0" borderId="15" xfId="0" applyFont="1" applyBorder="1" applyAlignment="1">
      <alignment horizontal="left" vertical="top"/>
    </xf>
    <xf numFmtId="0" fontId="16" fillId="0" borderId="169" xfId="0" applyFont="1" applyBorder="1" applyAlignment="1">
      <alignment horizontal="center" vertical="center"/>
    </xf>
    <xf numFmtId="0" fontId="16" fillId="0" borderId="168" xfId="0" applyFont="1" applyBorder="1" applyAlignment="1">
      <alignment horizontal="center" vertical="center"/>
    </xf>
    <xf numFmtId="0" fontId="16" fillId="0" borderId="158" xfId="0" applyFont="1" applyBorder="1" applyAlignment="1">
      <alignment horizontal="center" vertical="center"/>
    </xf>
    <xf numFmtId="0" fontId="16" fillId="0" borderId="157" xfId="0" applyFont="1" applyBorder="1" applyAlignment="1">
      <alignment horizontal="center" vertical="center"/>
    </xf>
    <xf numFmtId="0" fontId="16" fillId="5" borderId="11" xfId="0" applyFont="1" applyFill="1" applyBorder="1" applyAlignment="1">
      <alignment horizontal="left" vertical="center" shrinkToFit="1"/>
    </xf>
    <xf numFmtId="0" fontId="16" fillId="5" borderId="12" xfId="0" applyFont="1" applyFill="1" applyBorder="1" applyAlignment="1">
      <alignment horizontal="left" vertical="center" shrinkToFit="1"/>
    </xf>
    <xf numFmtId="0" fontId="16" fillId="5" borderId="13" xfId="0" applyFont="1" applyFill="1" applyBorder="1" applyAlignment="1">
      <alignment horizontal="left" vertical="center" shrinkToFit="1"/>
    </xf>
    <xf numFmtId="0" fontId="28" fillId="0" borderId="18" xfId="0" applyFont="1" applyBorder="1" applyAlignment="1">
      <alignment horizontal="left" vertical="center"/>
    </xf>
    <xf numFmtId="0" fontId="16" fillId="0" borderId="55" xfId="0" applyFont="1" applyBorder="1" applyAlignment="1">
      <alignment horizontal="left" vertical="center" shrinkToFit="1"/>
    </xf>
    <xf numFmtId="0" fontId="16" fillId="0" borderId="1" xfId="0" applyFont="1" applyBorder="1" applyAlignment="1">
      <alignment horizontal="left" vertical="center" shrinkToFit="1"/>
    </xf>
    <xf numFmtId="0" fontId="16" fillId="0" borderId="26" xfId="0" applyFont="1" applyBorder="1" applyAlignment="1">
      <alignment horizontal="left" vertical="center" shrinkToFit="1"/>
    </xf>
    <xf numFmtId="0" fontId="15" fillId="0" borderId="18" xfId="0" applyFont="1" applyBorder="1" applyAlignment="1">
      <alignment horizontal="center" vertical="center" shrinkToFit="1"/>
    </xf>
    <xf numFmtId="0" fontId="16" fillId="0" borderId="106" xfId="0" applyFont="1" applyBorder="1" applyAlignment="1">
      <alignment horizontal="center" vertical="center"/>
    </xf>
    <xf numFmtId="0" fontId="36" fillId="0" borderId="0" xfId="0" applyFont="1" applyAlignment="1">
      <alignment horizontal="left" vertical="top" shrinkToFit="1"/>
    </xf>
    <xf numFmtId="0" fontId="55" fillId="0" borderId="18" xfId="0" applyFont="1" applyBorder="1" applyAlignment="1">
      <alignment horizontal="center" vertical="center" shrinkToFit="1"/>
    </xf>
    <xf numFmtId="0" fontId="55" fillId="0" borderId="21" xfId="0" applyFont="1" applyBorder="1" applyAlignment="1">
      <alignment horizontal="center" vertical="center" shrinkToFit="1"/>
    </xf>
    <xf numFmtId="0" fontId="30" fillId="0" borderId="0" xfId="0" applyFont="1" applyAlignment="1">
      <alignment horizontal="left" vertical="top" wrapText="1"/>
    </xf>
    <xf numFmtId="0" fontId="16" fillId="5" borderId="12" xfId="0" applyFont="1" applyFill="1" applyBorder="1" applyAlignment="1">
      <alignment horizontal="left" vertical="center"/>
    </xf>
    <xf numFmtId="0" fontId="16" fillId="5" borderId="13" xfId="0" applyFont="1" applyFill="1" applyBorder="1" applyAlignment="1">
      <alignment horizontal="left" vertical="center"/>
    </xf>
    <xf numFmtId="0" fontId="16" fillId="0" borderId="181" xfId="0" applyFont="1" applyBorder="1" applyAlignment="1">
      <alignment horizontal="center" vertical="center" wrapText="1"/>
    </xf>
    <xf numFmtId="0" fontId="16" fillId="0" borderId="182" xfId="0" applyFont="1" applyBorder="1" applyAlignment="1">
      <alignment horizontal="center" vertical="center" wrapText="1"/>
    </xf>
    <xf numFmtId="0" fontId="16" fillId="0" borderId="183" xfId="0" applyFont="1" applyBorder="1" applyAlignment="1">
      <alignment horizontal="center" vertical="center" wrapText="1"/>
    </xf>
    <xf numFmtId="0" fontId="16" fillId="0" borderId="184" xfId="0" applyFont="1" applyBorder="1" applyAlignment="1">
      <alignment horizontal="center" vertical="center"/>
    </xf>
    <xf numFmtId="0" fontId="16" fillId="0" borderId="82" xfId="0" applyFont="1" applyBorder="1" applyAlignment="1">
      <alignment horizontal="center" vertical="center"/>
    </xf>
    <xf numFmtId="0" fontId="16" fillId="0" borderId="185" xfId="0" applyFont="1" applyBorder="1" applyAlignment="1">
      <alignment horizontal="center" vertical="center"/>
    </xf>
    <xf numFmtId="0" fontId="16" fillId="0" borderId="152" xfId="0" applyFont="1" applyBorder="1" applyAlignment="1">
      <alignment horizontal="left" vertical="center" shrinkToFit="1"/>
    </xf>
    <xf numFmtId="0" fontId="16" fillId="0" borderId="56" xfId="0" applyFont="1" applyBorder="1" applyAlignment="1">
      <alignment horizontal="left" vertical="center" shrinkToFit="1"/>
    </xf>
    <xf numFmtId="0" fontId="16" fillId="0" borderId="14" xfId="0" applyFont="1" applyBorder="1" applyAlignment="1">
      <alignment horizontal="center" vertical="center"/>
    </xf>
    <xf numFmtId="0" fontId="18" fillId="0" borderId="25" xfId="0" applyFont="1" applyBorder="1" applyAlignment="1">
      <alignment horizontal="center" vertical="center" shrinkToFit="1"/>
    </xf>
    <xf numFmtId="0" fontId="18" fillId="0" borderId="26" xfId="0" applyFont="1" applyBorder="1" applyAlignment="1">
      <alignment horizontal="center" vertical="center" shrinkToFit="1"/>
    </xf>
    <xf numFmtId="0" fontId="16" fillId="0" borderId="53" xfId="0" applyFont="1" applyBorder="1" applyAlignment="1">
      <alignment vertical="center" shrinkToFit="1"/>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38" xfId="0" applyFont="1" applyBorder="1" applyAlignment="1">
      <alignment horizontal="center" vertical="center"/>
    </xf>
    <xf numFmtId="0" fontId="16" fillId="0" borderId="39" xfId="0" applyFont="1" applyBorder="1" applyAlignment="1">
      <alignment horizontal="center" vertical="center"/>
    </xf>
    <xf numFmtId="0" fontId="16" fillId="0" borderId="35" xfId="0" applyFont="1" applyBorder="1" applyAlignment="1">
      <alignment horizontal="center" vertical="center"/>
    </xf>
    <xf numFmtId="0" fontId="16" fillId="0" borderId="36" xfId="0" applyFont="1" applyBorder="1" applyAlignment="1">
      <alignment horizontal="center" vertical="center"/>
    </xf>
    <xf numFmtId="0" fontId="16" fillId="0" borderId="49" xfId="0" applyFont="1" applyBorder="1" applyAlignment="1">
      <alignment horizontal="left" vertical="center" shrinkToFit="1"/>
    </xf>
    <xf numFmtId="0" fontId="16" fillId="0" borderId="47" xfId="0" applyFont="1" applyBorder="1" applyAlignment="1">
      <alignment horizontal="left" vertical="center" shrinkToFit="1"/>
    </xf>
    <xf numFmtId="0" fontId="16" fillId="0" borderId="48" xfId="0" applyFont="1" applyBorder="1" applyAlignment="1">
      <alignment horizontal="left" vertical="center" shrinkToFit="1"/>
    </xf>
    <xf numFmtId="0" fontId="16" fillId="0" borderId="12" xfId="0" quotePrefix="1" applyFont="1" applyBorder="1" applyAlignment="1">
      <alignment vertical="center" shrinkToFit="1"/>
    </xf>
    <xf numFmtId="185" fontId="16" fillId="5" borderId="11" xfId="0" applyNumberFormat="1" applyFont="1" applyFill="1" applyBorder="1" applyAlignment="1">
      <alignment horizontal="left" vertical="center" shrinkToFit="1"/>
    </xf>
    <xf numFmtId="185" fontId="16" fillId="5" borderId="12" xfId="0" applyNumberFormat="1" applyFont="1" applyFill="1" applyBorder="1" applyAlignment="1">
      <alignment horizontal="left" vertical="center" shrinkToFit="1"/>
    </xf>
    <xf numFmtId="185" fontId="16" fillId="5" borderId="13" xfId="0" applyNumberFormat="1" applyFont="1" applyFill="1" applyBorder="1" applyAlignment="1">
      <alignment horizontal="left" vertical="center" shrinkToFit="1"/>
    </xf>
    <xf numFmtId="0" fontId="18" fillId="0" borderId="23" xfId="0" applyFont="1" applyBorder="1" applyAlignment="1">
      <alignment horizontal="left" vertical="center" wrapText="1" shrinkToFit="1"/>
    </xf>
    <xf numFmtId="0" fontId="16" fillId="0" borderId="45" xfId="0" applyFont="1" applyBorder="1" applyAlignment="1">
      <alignment horizontal="center" vertical="center"/>
    </xf>
    <xf numFmtId="0" fontId="16" fillId="0" borderId="43" xfId="0" applyFont="1" applyBorder="1" applyAlignment="1">
      <alignment horizontal="center" vertical="center"/>
    </xf>
    <xf numFmtId="0" fontId="16" fillId="0" borderId="44" xfId="0" applyFont="1" applyBorder="1" applyAlignment="1">
      <alignment horizontal="center" vertical="center"/>
    </xf>
    <xf numFmtId="0" fontId="16" fillId="0" borderId="49" xfId="0" applyFont="1" applyBorder="1" applyAlignment="1">
      <alignment horizontal="center" vertical="center"/>
    </xf>
    <xf numFmtId="0" fontId="16" fillId="0" borderId="47" xfId="0" applyFont="1" applyBorder="1" applyAlignment="1">
      <alignment horizontal="center" vertical="center"/>
    </xf>
    <xf numFmtId="0" fontId="16" fillId="0" borderId="48" xfId="0" applyFont="1" applyBorder="1" applyAlignment="1">
      <alignment horizontal="center" vertical="center"/>
    </xf>
    <xf numFmtId="0" fontId="30" fillId="0" borderId="0" xfId="0" applyFont="1" applyFill="1" applyAlignment="1">
      <alignment horizontal="left" vertical="center"/>
    </xf>
    <xf numFmtId="0" fontId="16" fillId="0" borderId="12" xfId="0" applyFont="1" applyBorder="1" applyAlignment="1">
      <alignment vertical="center" shrinkToFit="1"/>
    </xf>
    <xf numFmtId="0" fontId="15" fillId="0" borderId="13" xfId="0" applyFont="1" applyBorder="1" applyAlignment="1">
      <alignment vertical="center" shrinkToFit="1"/>
    </xf>
    <xf numFmtId="178" fontId="16" fillId="5" borderId="12" xfId="0" applyNumberFormat="1" applyFont="1" applyFill="1" applyBorder="1" applyAlignment="1">
      <alignment horizontal="center" vertical="center"/>
    </xf>
    <xf numFmtId="0" fontId="16" fillId="0" borderId="72" xfId="0" applyFont="1" applyBorder="1" applyAlignment="1">
      <alignment horizontal="left" vertical="center" shrinkToFit="1"/>
    </xf>
    <xf numFmtId="0" fontId="16" fillId="0" borderId="53" xfId="0" applyFont="1" applyBorder="1" applyAlignment="1">
      <alignment horizontal="left" vertical="center" shrinkToFit="1"/>
    </xf>
    <xf numFmtId="0" fontId="16" fillId="0" borderId="73" xfId="0" applyFont="1" applyBorder="1" applyAlignment="1">
      <alignment horizontal="left" vertical="center" shrinkToFit="1"/>
    </xf>
    <xf numFmtId="0" fontId="16" fillId="5" borderId="90" xfId="0" applyFont="1" applyFill="1" applyBorder="1" applyAlignment="1">
      <alignment horizontal="center" vertical="center"/>
    </xf>
    <xf numFmtId="0" fontId="16" fillId="5" borderId="89" xfId="0" applyFont="1" applyFill="1" applyBorder="1" applyAlignment="1">
      <alignment horizontal="center" vertical="center"/>
    </xf>
    <xf numFmtId="0" fontId="16" fillId="5" borderId="13" xfId="0" applyFont="1" applyFill="1" applyBorder="1" applyAlignment="1">
      <alignment horizontal="center" vertical="center"/>
    </xf>
    <xf numFmtId="0" fontId="21" fillId="0" borderId="23" xfId="0" applyFont="1" applyBorder="1" applyAlignment="1">
      <alignment vertical="center" shrinkToFit="1"/>
    </xf>
    <xf numFmtId="0" fontId="15" fillId="0" borderId="21" xfId="0" applyFont="1" applyBorder="1" applyAlignment="1">
      <alignment vertical="center" shrinkToFit="1"/>
    </xf>
    <xf numFmtId="0" fontId="15" fillId="0" borderId="23" xfId="0" applyFont="1" applyBorder="1" applyAlignment="1">
      <alignment horizontal="center" vertical="center" shrinkToFit="1"/>
    </xf>
    <xf numFmtId="0" fontId="15" fillId="0" borderId="21" xfId="0" applyFont="1" applyBorder="1" applyAlignment="1">
      <alignment horizontal="center" vertical="center" shrinkToFit="1"/>
    </xf>
    <xf numFmtId="178" fontId="23" fillId="5" borderId="12" xfId="0" applyNumberFormat="1" applyFont="1" applyFill="1" applyBorder="1" applyAlignment="1">
      <alignment horizontal="center" vertical="center"/>
    </xf>
    <xf numFmtId="0" fontId="16" fillId="0" borderId="28" xfId="0" applyFont="1" applyBorder="1" applyAlignment="1">
      <alignment horizontal="center" vertical="center"/>
    </xf>
    <xf numFmtId="0" fontId="16" fillId="0" borderId="37" xfId="0" applyFont="1" applyBorder="1" applyAlignment="1">
      <alignment horizontal="center" vertical="center"/>
    </xf>
    <xf numFmtId="0" fontId="16" fillId="0" borderId="40" xfId="0" applyFont="1" applyBorder="1" applyAlignment="1">
      <alignment horizontal="center" vertical="center"/>
    </xf>
    <xf numFmtId="0" fontId="16" fillId="0" borderId="41" xfId="0" applyFont="1" applyBorder="1" applyAlignment="1">
      <alignment horizontal="center" vertical="center"/>
    </xf>
    <xf numFmtId="0" fontId="30" fillId="0" borderId="0" xfId="0" applyFont="1" applyFill="1" applyAlignment="1">
      <alignment horizontal="left" vertical="top" wrapText="1"/>
    </xf>
    <xf numFmtId="0" fontId="16" fillId="0" borderId="153" xfId="0" applyFont="1" applyBorder="1" applyAlignment="1">
      <alignment horizontal="left" vertical="center" shrinkToFit="1"/>
    </xf>
    <xf numFmtId="0" fontId="16" fillId="0" borderId="186" xfId="0" applyFont="1" applyBorder="1" applyAlignment="1">
      <alignment horizontal="center" vertical="center"/>
    </xf>
    <xf numFmtId="0" fontId="16" fillId="0" borderId="187" xfId="0" applyFont="1" applyBorder="1" applyAlignment="1">
      <alignment horizontal="center" vertical="center"/>
    </xf>
    <xf numFmtId="0" fontId="16" fillId="0" borderId="188" xfId="0" applyFont="1" applyBorder="1" applyAlignment="1">
      <alignment horizontal="center" vertical="center"/>
    </xf>
    <xf numFmtId="0" fontId="16" fillId="0" borderId="27" xfId="0" applyFont="1" applyBorder="1" applyAlignment="1">
      <alignment horizontal="center" vertical="center" shrinkToFit="1"/>
    </xf>
    <xf numFmtId="0" fontId="39" fillId="0" borderId="21" xfId="1" applyFont="1" applyFill="1" applyBorder="1" applyAlignment="1">
      <alignment horizontal="left" vertical="center"/>
    </xf>
    <xf numFmtId="0" fontId="16" fillId="0" borderId="25" xfId="0" applyFont="1" applyBorder="1" applyAlignment="1">
      <alignment horizontal="center" vertical="center" shrinkToFit="1"/>
    </xf>
    <xf numFmtId="0" fontId="16" fillId="0" borderId="1" xfId="0" applyFont="1" applyBorder="1" applyAlignment="1">
      <alignment horizontal="center" vertical="center" shrinkToFit="1"/>
    </xf>
    <xf numFmtId="0" fontId="16" fillId="0" borderId="26" xfId="0" applyFont="1" applyBorder="1" applyAlignment="1">
      <alignment horizontal="center" vertical="center" shrinkToFit="1"/>
    </xf>
    <xf numFmtId="0" fontId="16" fillId="0" borderId="55" xfId="0" applyFont="1" applyBorder="1" applyAlignment="1">
      <alignment horizontal="center" vertical="center" shrinkToFit="1"/>
    </xf>
    <xf numFmtId="0" fontId="16" fillId="0" borderId="56" xfId="0" applyFont="1" applyBorder="1" applyAlignment="1">
      <alignment horizontal="center" vertical="center" shrinkToFit="1"/>
    </xf>
    <xf numFmtId="0" fontId="29" fillId="0" borderId="0" xfId="1" applyFont="1" applyFill="1" applyBorder="1" applyAlignment="1">
      <alignment horizontal="left" vertical="top" shrinkToFit="1"/>
    </xf>
    <xf numFmtId="0" fontId="0" fillId="0" borderId="0" xfId="0" applyFont="1" applyFill="1" applyAlignment="1">
      <alignment horizontal="left" vertical="top" wrapText="1"/>
    </xf>
    <xf numFmtId="0" fontId="87" fillId="0" borderId="0" xfId="0" applyFont="1" applyFill="1" applyAlignment="1">
      <alignment horizontal="left" vertical="top" wrapText="1" shrinkToFit="1"/>
    </xf>
    <xf numFmtId="0" fontId="16" fillId="0" borderId="33" xfId="0" quotePrefix="1" applyFont="1" applyBorder="1">
      <alignment vertical="center"/>
    </xf>
    <xf numFmtId="0" fontId="16" fillId="0" borderId="34" xfId="0" quotePrefix="1" applyFont="1" applyBorder="1">
      <alignment vertical="center"/>
    </xf>
    <xf numFmtId="0" fontId="16" fillId="0" borderId="35" xfId="0" quotePrefix="1" applyFont="1" applyBorder="1">
      <alignment vertical="center"/>
    </xf>
    <xf numFmtId="0" fontId="16" fillId="0" borderId="36" xfId="0" quotePrefix="1" applyFont="1" applyBorder="1">
      <alignment vertical="center"/>
    </xf>
    <xf numFmtId="0" fontId="16" fillId="5" borderId="1" xfId="0" applyFont="1" applyFill="1" applyBorder="1" applyAlignment="1">
      <alignment horizontal="left" vertical="center" shrinkToFit="1"/>
    </xf>
    <xf numFmtId="0" fontId="18" fillId="0" borderId="49" xfId="0" applyFont="1" applyBorder="1" applyAlignment="1">
      <alignment horizontal="center" vertical="center" shrinkToFit="1"/>
    </xf>
    <xf numFmtId="0" fontId="18" fillId="0" borderId="47" xfId="0" applyFont="1" applyBorder="1" applyAlignment="1">
      <alignment horizontal="center" vertical="center" shrinkToFit="1"/>
    </xf>
    <xf numFmtId="0" fontId="16" fillId="5" borderId="47" xfId="0" applyFont="1" applyFill="1" applyBorder="1" applyAlignment="1">
      <alignment horizontal="left" vertical="center" shrinkToFit="1"/>
    </xf>
    <xf numFmtId="0" fontId="22" fillId="0" borderId="14" xfId="0" quotePrefix="1" applyFont="1" applyBorder="1" applyAlignment="1">
      <alignment horizontal="center" vertical="center"/>
    </xf>
    <xf numFmtId="0" fontId="22" fillId="0" borderId="0" xfId="0" quotePrefix="1" applyFont="1" applyAlignment="1">
      <alignment horizontal="center" vertical="center"/>
    </xf>
    <xf numFmtId="0" fontId="59" fillId="0" borderId="17" xfId="0" applyFont="1" applyBorder="1" applyAlignment="1">
      <alignment horizontal="center" vertical="center" shrinkToFit="1"/>
    </xf>
    <xf numFmtId="0" fontId="59" fillId="0" borderId="18" xfId="0" applyFont="1" applyBorder="1" applyAlignment="1">
      <alignment horizontal="center" vertical="center" shrinkToFit="1"/>
    </xf>
    <xf numFmtId="0" fontId="59" fillId="0" borderId="19" xfId="0" applyFont="1" applyBorder="1" applyAlignment="1">
      <alignment horizontal="center" vertical="center" shrinkToFit="1"/>
    </xf>
    <xf numFmtId="0" fontId="59" fillId="0" borderId="23" xfId="0" applyFont="1" applyBorder="1" applyAlignment="1">
      <alignment horizontal="center" vertical="center" shrinkToFit="1"/>
    </xf>
    <xf numFmtId="0" fontId="59" fillId="0" borderId="21" xfId="0" applyFont="1" applyBorder="1" applyAlignment="1">
      <alignment horizontal="center" vertical="center" shrinkToFit="1"/>
    </xf>
    <xf numFmtId="0" fontId="59" fillId="0" borderId="22" xfId="0" applyFont="1" applyBorder="1" applyAlignment="1">
      <alignment horizontal="center" vertical="center" shrinkToFit="1"/>
    </xf>
    <xf numFmtId="0" fontId="18" fillId="0" borderId="14"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22" fillId="0" borderId="18" xfId="0" applyFont="1" applyFill="1" applyBorder="1" applyAlignment="1">
      <alignment horizontal="left" vertical="top" wrapText="1" shrinkToFit="1"/>
    </xf>
    <xf numFmtId="0" fontId="87" fillId="0" borderId="18" xfId="0" applyFont="1" applyFill="1" applyBorder="1" applyAlignment="1">
      <alignment horizontal="left" vertical="top" wrapText="1" shrinkToFit="1"/>
    </xf>
    <xf numFmtId="0" fontId="87" fillId="0" borderId="19" xfId="0" applyFont="1" applyFill="1" applyBorder="1" applyAlignment="1">
      <alignment horizontal="left" vertical="top" wrapText="1" shrinkToFit="1"/>
    </xf>
    <xf numFmtId="0" fontId="87" fillId="0" borderId="15" xfId="0" applyFont="1" applyFill="1" applyBorder="1" applyAlignment="1">
      <alignment horizontal="left" vertical="top" wrapText="1" shrinkToFit="1"/>
    </xf>
    <xf numFmtId="0" fontId="0" fillId="0" borderId="0" xfId="0" applyFill="1" applyAlignment="1">
      <alignment vertical="center" wrapText="1"/>
    </xf>
    <xf numFmtId="0" fontId="16" fillId="0" borderId="53" xfId="0" applyFont="1" applyBorder="1" applyAlignment="1">
      <alignment horizontal="center" vertical="center" shrinkToFit="1"/>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18" fillId="0" borderId="76"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77" xfId="0" applyFont="1" applyBorder="1" applyAlignment="1">
      <alignment horizontal="center" vertical="center"/>
    </xf>
    <xf numFmtId="0" fontId="18" fillId="0" borderId="23" xfId="0" applyFont="1" applyBorder="1" applyAlignment="1">
      <alignment horizontal="center" vertical="center"/>
    </xf>
    <xf numFmtId="0" fontId="18" fillId="0" borderId="21" xfId="0" applyFont="1" applyBorder="1" applyAlignment="1">
      <alignment horizontal="center" vertical="center"/>
    </xf>
    <xf numFmtId="0" fontId="18" fillId="0" borderId="78" xfId="0" applyFont="1" applyBorder="1" applyAlignment="1">
      <alignment horizontal="center" vertical="center"/>
    </xf>
    <xf numFmtId="0" fontId="16" fillId="0" borderId="0" xfId="0" applyFont="1" applyAlignment="1">
      <alignment vertical="center" wrapText="1" shrinkToFit="1"/>
    </xf>
    <xf numFmtId="0" fontId="19" fillId="0" borderId="0" xfId="0" applyFont="1" applyAlignment="1">
      <alignment vertical="top" wrapText="1" shrinkToFit="1"/>
    </xf>
    <xf numFmtId="0" fontId="19" fillId="0" borderId="21" xfId="0" applyFont="1" applyBorder="1" applyAlignment="1">
      <alignment vertical="top" wrapText="1" shrinkToFit="1"/>
    </xf>
    <xf numFmtId="0" fontId="16" fillId="0" borderId="0" xfId="0" applyFont="1" applyAlignment="1">
      <alignment horizontal="center" vertical="top" shrinkToFit="1"/>
    </xf>
    <xf numFmtId="0" fontId="16" fillId="0" borderId="14" xfId="0" applyFont="1" applyBorder="1" applyAlignment="1">
      <alignment horizontal="left" vertical="center"/>
    </xf>
    <xf numFmtId="0" fontId="18" fillId="0" borderId="14" xfId="0" applyFont="1" applyBorder="1" applyAlignment="1">
      <alignment horizontal="left" vertical="top" shrinkToFit="1"/>
    </xf>
    <xf numFmtId="0" fontId="18" fillId="0" borderId="0" xfId="0" applyFont="1" applyAlignment="1">
      <alignment horizontal="left" vertical="top" shrinkToFit="1"/>
    </xf>
    <xf numFmtId="0" fontId="18" fillId="0" borderId="15" xfId="0" applyFont="1" applyBorder="1" applyAlignment="1">
      <alignment horizontal="left" vertical="top" shrinkToFit="1"/>
    </xf>
    <xf numFmtId="0" fontId="26" fillId="0" borderId="25" xfId="0" applyFont="1" applyBorder="1" applyAlignment="1">
      <alignment vertical="center" shrinkToFit="1"/>
    </xf>
    <xf numFmtId="0" fontId="26" fillId="0" borderId="1" xfId="0" applyFont="1" applyBorder="1" applyAlignment="1">
      <alignment vertical="center" shrinkToFit="1"/>
    </xf>
    <xf numFmtId="0" fontId="26" fillId="0" borderId="26" xfId="0" applyFont="1" applyBorder="1" applyAlignment="1">
      <alignment vertical="center" shrinkToFit="1"/>
    </xf>
    <xf numFmtId="0" fontId="55" fillId="0" borderId="17" xfId="0" applyFont="1" applyBorder="1" applyAlignment="1">
      <alignment horizontal="center" vertical="center" shrinkToFit="1"/>
    </xf>
    <xf numFmtId="0" fontId="55" fillId="0" borderId="23" xfId="0" applyFont="1" applyBorder="1" applyAlignment="1">
      <alignment horizontal="center" vertical="center" shrinkToFit="1"/>
    </xf>
    <xf numFmtId="0" fontId="103" fillId="0" borderId="14" xfId="0" applyFont="1" applyFill="1" applyBorder="1" applyAlignment="1">
      <alignment horizontal="left" vertical="top" wrapText="1" shrinkToFit="1"/>
    </xf>
    <xf numFmtId="0" fontId="103" fillId="0" borderId="0" xfId="0" applyFont="1" applyFill="1" applyAlignment="1">
      <alignment horizontal="left" vertical="top" wrapText="1" shrinkToFit="1"/>
    </xf>
    <xf numFmtId="0" fontId="103" fillId="0" borderId="15" xfId="0" applyFont="1" applyFill="1" applyBorder="1" applyAlignment="1">
      <alignment horizontal="left" vertical="top" wrapText="1" shrinkToFit="1"/>
    </xf>
    <xf numFmtId="0" fontId="16" fillId="0" borderId="0" xfId="0" applyFont="1" applyFill="1" applyAlignment="1">
      <alignment horizontal="left" vertical="center" wrapText="1"/>
    </xf>
    <xf numFmtId="0" fontId="28" fillId="0" borderId="84" xfId="0" applyFont="1" applyBorder="1" applyAlignment="1">
      <alignment horizontal="center" vertical="center" shrinkToFit="1"/>
    </xf>
    <xf numFmtId="0" fontId="28" fillId="0" borderId="15" xfId="0" applyFont="1" applyBorder="1" applyAlignment="1">
      <alignment horizontal="center" vertical="center" shrinkToFit="1"/>
    </xf>
    <xf numFmtId="0" fontId="55" fillId="0" borderId="169" xfId="0" applyFont="1" applyBorder="1" applyAlignment="1">
      <alignment horizontal="center" vertical="center" shrinkToFit="1"/>
    </xf>
    <xf numFmtId="0" fontId="55" fillId="0" borderId="158" xfId="0" applyFont="1" applyBorder="1" applyAlignment="1">
      <alignment horizontal="center" vertical="center" shrinkToFit="1"/>
    </xf>
    <xf numFmtId="0" fontId="18" fillId="0" borderId="14" xfId="0" applyFont="1" applyBorder="1" applyAlignment="1">
      <alignment horizontal="center" vertical="center" shrinkToFit="1"/>
    </xf>
    <xf numFmtId="0" fontId="18" fillId="0" borderId="15" xfId="0" applyFont="1" applyBorder="1" applyAlignment="1">
      <alignment horizontal="center" vertical="center" shrinkToFit="1"/>
    </xf>
    <xf numFmtId="0" fontId="30" fillId="0" borderId="102" xfId="0" applyFont="1" applyBorder="1" applyAlignment="1">
      <alignment horizontal="left" vertical="top" wrapText="1" shrinkToFit="1"/>
    </xf>
    <xf numFmtId="0" fontId="30" fillId="0" borderId="3" xfId="0" applyFont="1" applyBorder="1" applyAlignment="1">
      <alignment horizontal="left" vertical="top" wrapText="1" shrinkToFit="1"/>
    </xf>
    <xf numFmtId="0" fontId="30" fillId="0" borderId="103" xfId="0" applyFont="1" applyBorder="1" applyAlignment="1">
      <alignment horizontal="left" vertical="top" wrapText="1" shrinkToFit="1"/>
    </xf>
    <xf numFmtId="0" fontId="30" fillId="0" borderId="97" xfId="0" applyFont="1" applyBorder="1" applyAlignment="1">
      <alignment horizontal="left" vertical="top" wrapText="1" shrinkToFit="1"/>
    </xf>
    <xf numFmtId="0" fontId="30" fillId="0" borderId="8" xfId="0" applyFont="1" applyBorder="1" applyAlignment="1">
      <alignment horizontal="left" vertical="top" wrapText="1" shrinkToFit="1"/>
    </xf>
    <xf numFmtId="0" fontId="30" fillId="0" borderId="98" xfId="0" applyFont="1" applyBorder="1" applyAlignment="1">
      <alignment horizontal="left" vertical="top" wrapText="1" shrinkToFit="1"/>
    </xf>
    <xf numFmtId="0" fontId="30" fillId="0" borderId="61" xfId="0" applyFont="1" applyBorder="1" applyAlignment="1">
      <alignment horizontal="left" vertical="center" wrapText="1" shrinkToFit="1"/>
    </xf>
    <xf numFmtId="0" fontId="30" fillId="0" borderId="62" xfId="0" applyFont="1" applyBorder="1" applyAlignment="1">
      <alignment horizontal="left" vertical="center" wrapText="1" shrinkToFit="1"/>
    </xf>
    <xf numFmtId="0" fontId="30" fillId="0" borderId="63" xfId="0" applyFont="1" applyBorder="1" applyAlignment="1">
      <alignment horizontal="left" vertical="center" wrapText="1" shrinkToFit="1"/>
    </xf>
    <xf numFmtId="0" fontId="18" fillId="0" borderId="52" xfId="0" applyFont="1" applyBorder="1" applyAlignment="1">
      <alignment vertical="center" shrinkToFit="1"/>
    </xf>
    <xf numFmtId="0" fontId="21" fillId="0" borderId="21" xfId="0" applyFont="1" applyBorder="1" applyAlignment="1">
      <alignment horizontal="left" vertical="center"/>
    </xf>
    <xf numFmtId="0" fontId="31" fillId="0" borderId="52" xfId="0" applyFont="1" applyFill="1" applyBorder="1" applyAlignment="1">
      <alignment horizontal="left" vertical="center" shrinkToFit="1"/>
    </xf>
    <xf numFmtId="0" fontId="31" fillId="0" borderId="0" xfId="0" applyFont="1" applyFill="1" applyAlignment="1">
      <alignment horizontal="left" vertical="center" shrinkToFit="1"/>
    </xf>
    <xf numFmtId="0" fontId="31" fillId="0" borderId="59" xfId="0" applyFont="1" applyFill="1" applyBorder="1" applyAlignment="1">
      <alignment horizontal="left" vertical="center" shrinkToFit="1"/>
    </xf>
    <xf numFmtId="0" fontId="22" fillId="0" borderId="23" xfId="0" applyFont="1" applyFill="1" applyBorder="1" applyAlignment="1">
      <alignment horizontal="left" vertical="center"/>
    </xf>
    <xf numFmtId="0" fontId="22" fillId="0" borderId="21" xfId="0" applyFont="1" applyFill="1" applyBorder="1" applyAlignment="1">
      <alignment horizontal="left" vertical="center"/>
    </xf>
    <xf numFmtId="0" fontId="26" fillId="0" borderId="17" xfId="0" applyFont="1" applyBorder="1" applyAlignment="1">
      <alignment horizontal="left" vertical="center" wrapText="1" shrinkToFit="1"/>
    </xf>
    <xf numFmtId="0" fontId="26" fillId="0" borderId="18"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73" fillId="0" borderId="0" xfId="0" applyFont="1" applyFill="1" applyAlignment="1">
      <alignment horizontal="left" vertical="center" shrinkToFit="1"/>
    </xf>
    <xf numFmtId="0" fontId="16" fillId="0" borderId="21" xfId="0" applyFont="1" applyBorder="1" applyAlignment="1">
      <alignment horizontal="right" vertical="top" wrapText="1" shrinkToFit="1"/>
    </xf>
    <xf numFmtId="0" fontId="73" fillId="0" borderId="0" xfId="0" applyFont="1" applyFill="1" applyAlignment="1">
      <alignment vertical="center" shrinkToFit="1"/>
    </xf>
    <xf numFmtId="0" fontId="16" fillId="0" borderId="17" xfId="0" applyFont="1" applyBorder="1" applyAlignment="1">
      <alignment horizontal="right" vertical="center"/>
    </xf>
    <xf numFmtId="0" fontId="16" fillId="0" borderId="18" xfId="0" applyFont="1" applyBorder="1" applyAlignment="1">
      <alignment horizontal="right" vertical="center"/>
    </xf>
    <xf numFmtId="0" fontId="23" fillId="0" borderId="11" xfId="0" applyFont="1" applyBorder="1" applyAlignment="1">
      <alignment horizontal="center" vertical="center" shrinkToFit="1"/>
    </xf>
    <xf numFmtId="0" fontId="23" fillId="0" borderId="12" xfId="0" applyFont="1" applyBorder="1" applyAlignment="1">
      <alignment horizontal="center" vertical="center" shrinkToFit="1"/>
    </xf>
    <xf numFmtId="0" fontId="23" fillId="0" borderId="13" xfId="0" applyFont="1" applyBorder="1" applyAlignment="1">
      <alignment horizontal="center" vertical="center" shrinkToFit="1"/>
    </xf>
    <xf numFmtId="0" fontId="23" fillId="0" borderId="0" xfId="0" quotePrefix="1" applyFont="1" applyFill="1" applyAlignment="1">
      <alignment horizontal="center" vertical="center"/>
    </xf>
    <xf numFmtId="0" fontId="22" fillId="0" borderId="193" xfId="0" applyFont="1" applyFill="1" applyBorder="1" applyAlignment="1">
      <alignment horizontal="left" vertical="top" wrapText="1"/>
    </xf>
    <xf numFmtId="0" fontId="22" fillId="0" borderId="199" xfId="0" applyFont="1" applyFill="1" applyBorder="1" applyAlignment="1">
      <alignment horizontal="left" vertical="top" wrapText="1"/>
    </xf>
    <xf numFmtId="0" fontId="22" fillId="0" borderId="194" xfId="0" applyFont="1" applyFill="1" applyBorder="1" applyAlignment="1">
      <alignment horizontal="left" vertical="top" wrapText="1"/>
    </xf>
    <xf numFmtId="0" fontId="23" fillId="0" borderId="91" xfId="0" applyFont="1" applyBorder="1" applyAlignment="1">
      <alignment horizontal="left" vertical="center" shrinkToFit="1"/>
    </xf>
    <xf numFmtId="0" fontId="16" fillId="0" borderId="3" xfId="0" applyFont="1" applyBorder="1" applyAlignment="1">
      <alignment horizontal="left" vertical="top" wrapText="1" shrinkToFit="1"/>
    </xf>
    <xf numFmtId="0" fontId="16" fillId="0" borderId="4" xfId="0" applyFont="1" applyBorder="1" applyAlignment="1">
      <alignment horizontal="left" vertical="top" wrapText="1" shrinkToFit="1"/>
    </xf>
    <xf numFmtId="0" fontId="16" fillId="0" borderId="6" xfId="0" applyFont="1" applyBorder="1" applyAlignment="1">
      <alignment horizontal="left" vertical="top" wrapText="1" shrinkToFit="1"/>
    </xf>
    <xf numFmtId="0" fontId="16" fillId="0" borderId="8" xfId="0" applyFont="1" applyBorder="1" applyAlignment="1">
      <alignment horizontal="left" vertical="top" wrapText="1" shrinkToFit="1"/>
    </xf>
    <xf numFmtId="0" fontId="16" fillId="0" borderId="9" xfId="0" applyFont="1" applyBorder="1" applyAlignment="1">
      <alignment horizontal="left" vertical="top" wrapText="1" shrinkToFit="1"/>
    </xf>
    <xf numFmtId="0" fontId="15" fillId="0" borderId="72" xfId="0" applyFont="1" applyBorder="1" applyAlignment="1">
      <alignment horizontal="center" vertical="center"/>
    </xf>
    <xf numFmtId="0" fontId="15" fillId="0" borderId="53" xfId="0" applyFont="1" applyBorder="1" applyAlignment="1">
      <alignment horizontal="center" vertical="center"/>
    </xf>
    <xf numFmtId="0" fontId="15" fillId="0" borderId="73" xfId="0" applyFont="1" applyBorder="1" applyAlignment="1">
      <alignment horizontal="center" vertical="center"/>
    </xf>
    <xf numFmtId="0" fontId="18" fillId="0" borderId="14" xfId="0" applyFont="1" applyBorder="1" applyAlignment="1">
      <alignment horizontal="left" vertical="center"/>
    </xf>
    <xf numFmtId="0" fontId="16" fillId="0" borderId="6" xfId="0" applyFont="1" applyBorder="1" applyAlignment="1">
      <alignment horizontal="left" vertical="center" wrapText="1" shrinkToFit="1"/>
    </xf>
    <xf numFmtId="0" fontId="16" fillId="0" borderId="18" xfId="0" applyFont="1" applyBorder="1" applyAlignment="1">
      <alignment horizontal="left" vertical="top" shrinkToFit="1"/>
    </xf>
    <xf numFmtId="0" fontId="16" fillId="0" borderId="19" xfId="0" applyFont="1" applyBorder="1" applyAlignment="1">
      <alignment horizontal="left" vertical="top" shrinkToFit="1"/>
    </xf>
    <xf numFmtId="0" fontId="79" fillId="0" borderId="0" xfId="0" applyFont="1" applyFill="1" applyBorder="1" applyAlignment="1">
      <alignment horizontal="left" vertical="top" wrapText="1" shrinkToFit="1"/>
    </xf>
    <xf numFmtId="0" fontId="22" fillId="0" borderId="17" xfId="0" applyFont="1" applyFill="1" applyBorder="1" applyAlignment="1">
      <alignment horizontal="left" vertical="center"/>
    </xf>
    <xf numFmtId="0" fontId="22" fillId="0" borderId="18" xfId="0" applyFont="1" applyFill="1" applyBorder="1" applyAlignment="1">
      <alignment horizontal="left" vertical="center"/>
    </xf>
    <xf numFmtId="0" fontId="22" fillId="0" borderId="19" xfId="0" applyFont="1" applyFill="1" applyBorder="1" applyAlignment="1">
      <alignment horizontal="left" vertical="center"/>
    </xf>
    <xf numFmtId="0" fontId="27" fillId="0" borderId="12" xfId="0" applyFont="1" applyFill="1" applyBorder="1" applyAlignment="1">
      <alignment horizontal="center" vertical="center"/>
    </xf>
    <xf numFmtId="0" fontId="21" fillId="0" borderId="0" xfId="0" applyFont="1" applyAlignment="1">
      <alignment horizontal="left" vertical="center" shrinkToFit="1"/>
    </xf>
    <xf numFmtId="0" fontId="16" fillId="0" borderId="72" xfId="0" applyFont="1" applyBorder="1" applyAlignment="1">
      <alignment horizontal="left" vertical="center" wrapText="1" shrinkToFit="1"/>
    </xf>
    <xf numFmtId="0" fontId="16" fillId="0" borderId="53" xfId="0" applyFont="1" applyBorder="1" applyAlignment="1">
      <alignment horizontal="left" vertical="center" wrapText="1" shrinkToFit="1"/>
    </xf>
    <xf numFmtId="0" fontId="16" fillId="0" borderId="73" xfId="0" applyFont="1" applyBorder="1" applyAlignment="1">
      <alignment horizontal="left" vertical="center" wrapText="1" shrinkToFit="1"/>
    </xf>
    <xf numFmtId="0" fontId="16" fillId="0" borderId="69" xfId="0" applyFont="1" applyBorder="1" applyAlignment="1">
      <alignment horizontal="left" vertical="top" wrapText="1" shrinkToFit="1"/>
    </xf>
    <xf numFmtId="0" fontId="16" fillId="0" borderId="58" xfId="0" applyFont="1" applyBorder="1" applyAlignment="1">
      <alignment horizontal="left" vertical="top" wrapText="1" shrinkToFit="1"/>
    </xf>
    <xf numFmtId="0" fontId="16" fillId="0" borderId="70" xfId="0" applyFont="1" applyBorder="1" applyAlignment="1">
      <alignment horizontal="left" vertical="top" wrapText="1" shrinkToFi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26" fillId="0" borderId="0" xfId="0" applyFont="1" applyAlignment="1">
      <alignment horizontal="left" vertical="center"/>
    </xf>
    <xf numFmtId="0" fontId="22" fillId="0" borderId="133" xfId="0" applyFont="1" applyFill="1" applyBorder="1" applyAlignment="1">
      <alignment horizontal="left" vertical="center" shrinkToFit="1"/>
    </xf>
    <xf numFmtId="0" fontId="22" fillId="0" borderId="12" xfId="0" applyFont="1" applyFill="1" applyBorder="1" applyAlignment="1">
      <alignment horizontal="left" vertical="center" shrinkToFit="1"/>
    </xf>
    <xf numFmtId="0" fontId="22" fillId="0" borderId="13" xfId="0" applyFont="1" applyFill="1" applyBorder="1" applyAlignment="1">
      <alignment horizontal="left" vertical="center" shrinkToFit="1"/>
    </xf>
    <xf numFmtId="0" fontId="22" fillId="0" borderId="91" xfId="0" applyFont="1" applyFill="1" applyBorder="1" applyAlignment="1">
      <alignment horizontal="center" vertical="center"/>
    </xf>
    <xf numFmtId="0" fontId="73" fillId="0" borderId="0" xfId="0" applyFont="1" applyFill="1" applyBorder="1" applyAlignment="1">
      <alignment horizontal="left" vertical="center" wrapText="1" shrinkToFit="1"/>
    </xf>
    <xf numFmtId="0" fontId="73" fillId="0" borderId="21" xfId="0" applyFont="1" applyFill="1" applyBorder="1" applyAlignment="1">
      <alignment horizontal="left" vertical="center" wrapText="1" shrinkToFit="1"/>
    </xf>
    <xf numFmtId="0" fontId="15" fillId="0" borderId="14" xfId="0" applyFont="1" applyBorder="1" applyAlignment="1">
      <alignment horizontal="left" vertical="center"/>
    </xf>
    <xf numFmtId="0" fontId="15" fillId="0" borderId="0" xfId="0" applyFont="1" applyAlignment="1">
      <alignment horizontal="left" vertical="center"/>
    </xf>
    <xf numFmtId="0" fontId="15" fillId="0" borderId="15" xfId="0" applyFont="1" applyBorder="1" applyAlignment="1">
      <alignment horizontal="left" vertical="center"/>
    </xf>
    <xf numFmtId="0" fontId="15" fillId="0" borderId="14" xfId="0" applyFont="1" applyBorder="1" applyAlignment="1">
      <alignment horizontal="center" vertical="center" shrinkToFit="1"/>
    </xf>
    <xf numFmtId="0" fontId="15" fillId="0" borderId="0" xfId="0" applyFont="1" applyAlignment="1">
      <alignment horizontal="center" vertical="center" shrinkToFit="1"/>
    </xf>
    <xf numFmtId="0" fontId="15" fillId="0" borderId="15" xfId="0" applyFont="1" applyBorder="1" applyAlignment="1">
      <alignment horizontal="center" vertical="center" shrinkToFit="1"/>
    </xf>
    <xf numFmtId="0" fontId="80" fillId="0" borderId="17" xfId="0" applyFont="1" applyFill="1" applyBorder="1" applyAlignment="1">
      <alignment horizontal="center" vertical="center"/>
    </xf>
    <xf numFmtId="0" fontId="80" fillId="0" borderId="18" xfId="0" applyFont="1" applyFill="1" applyBorder="1" applyAlignment="1">
      <alignment horizontal="center" vertical="center"/>
    </xf>
    <xf numFmtId="0" fontId="80" fillId="0" borderId="19" xfId="0" applyFont="1" applyFill="1" applyBorder="1" applyAlignment="1">
      <alignment horizontal="center" vertical="center"/>
    </xf>
    <xf numFmtId="0" fontId="21" fillId="0" borderId="14" xfId="0" applyFont="1" applyBorder="1" applyAlignment="1">
      <alignment horizontal="center" vertical="top" wrapText="1" shrinkToFit="1"/>
    </xf>
    <xf numFmtId="0" fontId="21" fillId="0" borderId="0" xfId="0" applyFont="1" applyAlignment="1">
      <alignment horizontal="center" vertical="top" wrapText="1" shrinkToFit="1"/>
    </xf>
    <xf numFmtId="0" fontId="21" fillId="0" borderId="15" xfId="0" applyFont="1" applyBorder="1" applyAlignment="1">
      <alignment horizontal="center" vertical="top" wrapText="1" shrinkToFit="1"/>
    </xf>
    <xf numFmtId="0" fontId="31" fillId="0" borderId="14" xfId="0" applyFont="1" applyFill="1" applyBorder="1" applyAlignment="1">
      <alignment horizontal="left" vertical="top" wrapText="1" shrinkToFit="1"/>
    </xf>
    <xf numFmtId="0" fontId="31" fillId="0" borderId="0" xfId="0" applyFont="1" applyFill="1" applyAlignment="1">
      <alignment horizontal="left" vertical="top" wrapText="1" shrinkToFit="1"/>
    </xf>
    <xf numFmtId="0" fontId="31" fillId="0" borderId="15" xfId="0" applyFont="1" applyFill="1" applyBorder="1" applyAlignment="1">
      <alignment horizontal="left" vertical="top" wrapText="1" shrinkToFit="1"/>
    </xf>
    <xf numFmtId="0" fontId="18" fillId="0" borderId="14" xfId="0" applyFont="1" applyBorder="1" applyAlignment="1">
      <alignment horizontal="center" vertical="center" wrapText="1" shrinkToFit="1"/>
    </xf>
    <xf numFmtId="0" fontId="18" fillId="0" borderId="15" xfId="0" applyFont="1" applyBorder="1" applyAlignment="1">
      <alignment horizontal="center" vertical="center" wrapText="1" shrinkToFit="1"/>
    </xf>
    <xf numFmtId="0" fontId="69" fillId="0" borderId="21" xfId="1" applyFont="1" applyBorder="1" applyAlignment="1">
      <alignment horizontal="center" vertical="center"/>
    </xf>
    <xf numFmtId="0" fontId="69" fillId="0" borderId="0" xfId="1" applyFont="1" applyBorder="1" applyAlignment="1">
      <alignment horizontal="center" vertical="center"/>
    </xf>
    <xf numFmtId="0" fontId="30" fillId="0" borderId="18" xfId="0" applyFont="1" applyBorder="1" applyAlignment="1">
      <alignment horizontal="center" vertical="top" wrapText="1" shrinkToFit="1"/>
    </xf>
    <xf numFmtId="0" fontId="30" fillId="0" borderId="19" xfId="0" applyFont="1" applyBorder="1" applyAlignment="1">
      <alignment horizontal="center" vertical="top" wrapText="1" shrinkToFit="1"/>
    </xf>
    <xf numFmtId="0" fontId="30" fillId="0" borderId="0" xfId="0" applyFont="1" applyAlignment="1">
      <alignment horizontal="center" vertical="top" wrapText="1" shrinkToFit="1"/>
    </xf>
    <xf numFmtId="0" fontId="30" fillId="0" borderId="15" xfId="0" applyFont="1" applyBorder="1" applyAlignment="1">
      <alignment horizontal="center" vertical="top" wrapText="1" shrinkToFit="1"/>
    </xf>
    <xf numFmtId="0" fontId="15" fillId="0" borderId="18" xfId="0" applyFont="1" applyBorder="1" applyAlignment="1">
      <alignment horizontal="left" vertical="center" wrapText="1"/>
    </xf>
    <xf numFmtId="0" fontId="30" fillId="0" borderId="61" xfId="0" applyFont="1" applyBorder="1" applyAlignment="1">
      <alignment horizontal="left" vertical="top" wrapText="1" shrinkToFit="1"/>
    </xf>
    <xf numFmtId="0" fontId="30" fillId="0" borderId="62" xfId="0" applyFont="1" applyBorder="1" applyAlignment="1">
      <alignment horizontal="left" vertical="top" wrapText="1" shrinkToFit="1"/>
    </xf>
    <xf numFmtId="0" fontId="30" fillId="0" borderId="63" xfId="0" applyFont="1" applyBorder="1" applyAlignment="1">
      <alignment horizontal="left" vertical="top" wrapText="1" shrinkToFit="1"/>
    </xf>
    <xf numFmtId="0" fontId="16" fillId="0" borderId="77" xfId="0" applyFont="1" applyBorder="1" applyAlignment="1">
      <alignment horizontal="left" vertical="top" wrapText="1" shrinkToFit="1"/>
    </xf>
    <xf numFmtId="0" fontId="28" fillId="0" borderId="18" xfId="0" applyFont="1" applyBorder="1" applyAlignment="1">
      <alignment horizontal="center" vertical="center"/>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8" fillId="0" borderId="14" xfId="0" applyFont="1" applyFill="1" applyBorder="1" applyAlignment="1">
      <alignment horizontal="left" vertical="center"/>
    </xf>
    <xf numFmtId="0" fontId="18" fillId="0" borderId="0" xfId="0" applyFont="1" applyFill="1" applyAlignment="1">
      <alignment horizontal="left" vertical="center"/>
    </xf>
    <xf numFmtId="0" fontId="18" fillId="0" borderId="15" xfId="0" applyFont="1" applyFill="1" applyBorder="1" applyAlignment="1">
      <alignment horizontal="left" vertical="center"/>
    </xf>
    <xf numFmtId="0" fontId="18" fillId="0" borderId="14" xfId="0" applyFont="1" applyFill="1" applyBorder="1" applyAlignment="1">
      <alignment horizontal="left" vertical="top" wrapText="1"/>
    </xf>
    <xf numFmtId="0" fontId="0" fillId="0" borderId="14" xfId="0" applyFont="1" applyFill="1" applyBorder="1" applyAlignment="1">
      <alignment horizontal="left" vertical="top" wrapText="1"/>
    </xf>
    <xf numFmtId="0" fontId="73" fillId="0" borderId="14" xfId="0" applyFont="1" applyBorder="1" applyAlignment="1">
      <alignment vertical="center" wrapText="1"/>
    </xf>
    <xf numFmtId="0" fontId="73" fillId="0" borderId="0" xfId="0" applyFont="1" applyAlignment="1">
      <alignment vertical="center" wrapText="1"/>
    </xf>
    <xf numFmtId="0" fontId="82" fillId="0" borderId="14" xfId="0" applyFont="1" applyBorder="1" applyAlignment="1">
      <alignment vertical="center" wrapText="1"/>
    </xf>
    <xf numFmtId="0" fontId="82" fillId="0" borderId="0" xfId="0" applyFont="1" applyAlignment="1">
      <alignment vertical="center" wrapText="1"/>
    </xf>
    <xf numFmtId="0" fontId="0" fillId="0" borderId="15" xfId="0" applyBorder="1" applyAlignment="1">
      <alignment horizontal="left" vertical="top" wrapText="1"/>
    </xf>
    <xf numFmtId="0" fontId="0" fillId="0" borderId="14" xfId="0" applyBorder="1" applyAlignment="1">
      <alignment horizontal="left" vertical="top" wrapText="1"/>
    </xf>
    <xf numFmtId="0" fontId="22" fillId="0" borderId="19" xfId="0" applyFont="1" applyFill="1" applyBorder="1" applyAlignment="1">
      <alignment horizontal="left" vertical="top" wrapText="1" shrinkToFit="1"/>
    </xf>
    <xf numFmtId="0" fontId="22" fillId="0" borderId="15" xfId="0" applyFont="1" applyFill="1" applyBorder="1" applyAlignment="1">
      <alignment horizontal="left" vertical="top" wrapText="1" shrinkToFit="1"/>
    </xf>
    <xf numFmtId="0" fontId="22" fillId="0" borderId="21" xfId="0" applyFont="1" applyFill="1" applyBorder="1" applyAlignment="1">
      <alignment horizontal="left" vertical="top" wrapText="1" shrinkToFit="1"/>
    </xf>
    <xf numFmtId="0" fontId="22" fillId="0" borderId="22" xfId="0" applyFont="1" applyFill="1" applyBorder="1" applyAlignment="1">
      <alignment horizontal="left" vertical="top" wrapText="1" shrinkToFit="1"/>
    </xf>
    <xf numFmtId="0" fontId="33" fillId="0" borderId="14" xfId="0" quotePrefix="1" applyFont="1" applyFill="1" applyBorder="1" applyAlignment="1">
      <alignment horizontal="center" vertical="center"/>
    </xf>
    <xf numFmtId="0" fontId="33" fillId="0" borderId="0" xfId="0" quotePrefix="1" applyFont="1" applyFill="1" applyAlignment="1">
      <alignment horizontal="center" vertical="center"/>
    </xf>
    <xf numFmtId="0" fontId="22" fillId="0" borderId="11" xfId="0" applyFont="1" applyFill="1" applyBorder="1" applyAlignment="1">
      <alignment horizontal="left" vertical="center" shrinkToFit="1"/>
    </xf>
    <xf numFmtId="0" fontId="27" fillId="0" borderId="11" xfId="0" applyFont="1" applyFill="1" applyBorder="1" applyAlignment="1">
      <alignment horizontal="center" vertical="center" shrinkToFit="1"/>
    </xf>
    <xf numFmtId="0" fontId="27" fillId="0" borderId="12" xfId="0" applyFont="1" applyFill="1" applyBorder="1" applyAlignment="1">
      <alignment horizontal="center" vertical="center" shrinkToFit="1"/>
    </xf>
    <xf numFmtId="0" fontId="27" fillId="0" borderId="106" xfId="0" applyFont="1" applyFill="1" applyBorder="1" applyAlignment="1">
      <alignment horizontal="center" vertical="center" shrinkToFit="1"/>
    </xf>
    <xf numFmtId="0" fontId="22" fillId="0" borderId="107" xfId="0" applyFont="1" applyFill="1" applyBorder="1" applyAlignment="1">
      <alignment horizontal="center" vertical="center"/>
    </xf>
    <xf numFmtId="180" fontId="22" fillId="0" borderId="12" xfId="0" applyNumberFormat="1" applyFont="1" applyFill="1" applyBorder="1" applyAlignment="1">
      <alignment horizontal="center" vertical="center" shrinkToFit="1"/>
    </xf>
    <xf numFmtId="0" fontId="22" fillId="0" borderId="189" xfId="0" applyFont="1" applyFill="1" applyBorder="1" applyAlignment="1">
      <alignment horizontal="left" vertical="top" wrapText="1"/>
    </xf>
    <xf numFmtId="0" fontId="22" fillId="0" borderId="195" xfId="0" applyFont="1" applyFill="1" applyBorder="1" applyAlignment="1">
      <alignment horizontal="left" vertical="top" wrapText="1"/>
    </xf>
    <xf numFmtId="0" fontId="22" fillId="0" borderId="190" xfId="0" applyFont="1" applyFill="1" applyBorder="1" applyAlignment="1">
      <alignment horizontal="left" vertical="top" wrapText="1"/>
    </xf>
    <xf numFmtId="0" fontId="22" fillId="0" borderId="196" xfId="0" applyFont="1" applyFill="1" applyBorder="1" applyAlignment="1">
      <alignment horizontal="left" vertical="top" wrapText="1"/>
    </xf>
    <xf numFmtId="0" fontId="22" fillId="0" borderId="197" xfId="0" applyFont="1" applyFill="1" applyBorder="1" applyAlignment="1">
      <alignment horizontal="left" vertical="top" wrapText="1"/>
    </xf>
    <xf numFmtId="0" fontId="22" fillId="0" borderId="191" xfId="0" applyFont="1" applyFill="1" applyBorder="1" applyAlignment="1">
      <alignment horizontal="left" vertical="top" wrapText="1"/>
    </xf>
    <xf numFmtId="0" fontId="22" fillId="0" borderId="198" xfId="0" applyFont="1" applyFill="1" applyBorder="1" applyAlignment="1">
      <alignment horizontal="left" vertical="top" wrapText="1"/>
    </xf>
    <xf numFmtId="0" fontId="22" fillId="0" borderId="192" xfId="0" applyFont="1" applyFill="1" applyBorder="1" applyAlignment="1">
      <alignment horizontal="left" vertical="top" wrapText="1"/>
    </xf>
    <xf numFmtId="0" fontId="0" fillId="0" borderId="0" xfId="0" applyFont="1" applyFill="1" applyAlignment="1">
      <alignment horizontal="left" vertical="top" wrapText="1" shrinkToFit="1"/>
    </xf>
    <xf numFmtId="0" fontId="0" fillId="0" borderId="15" xfId="0" applyFont="1" applyFill="1" applyBorder="1" applyAlignment="1">
      <alignment horizontal="left" vertical="top" wrapText="1" shrinkToFit="1"/>
    </xf>
    <xf numFmtId="0" fontId="0" fillId="0" borderId="14" xfId="0" applyFont="1" applyFill="1" applyBorder="1" applyAlignment="1">
      <alignment horizontal="left" vertical="top" wrapText="1" shrinkToFit="1"/>
    </xf>
    <xf numFmtId="0" fontId="87" fillId="0" borderId="21" xfId="0" applyFont="1" applyFill="1" applyBorder="1" applyAlignment="1">
      <alignment horizontal="left" vertical="top" wrapText="1"/>
    </xf>
    <xf numFmtId="0" fontId="22" fillId="0" borderId="17" xfId="0" applyFont="1" applyFill="1" applyBorder="1" applyAlignment="1">
      <alignment horizontal="center" vertical="center"/>
    </xf>
    <xf numFmtId="0" fontId="22" fillId="0" borderId="18" xfId="0" applyFont="1" applyFill="1" applyBorder="1" applyAlignment="1">
      <alignment horizontal="center" vertical="center"/>
    </xf>
    <xf numFmtId="0" fontId="22"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1" xfId="0" applyFont="1" applyFill="1" applyBorder="1" applyAlignment="1">
      <alignment horizontal="center" vertical="center"/>
    </xf>
    <xf numFmtId="0" fontId="0" fillId="0" borderId="22" xfId="0" applyFont="1" applyFill="1" applyBorder="1" applyAlignment="1">
      <alignment horizontal="center" vertical="center"/>
    </xf>
    <xf numFmtId="0" fontId="42" fillId="19" borderId="17" xfId="0" applyFont="1" applyFill="1" applyBorder="1" applyAlignment="1">
      <alignment horizontal="left" vertical="center" wrapText="1" shrinkToFit="1"/>
    </xf>
    <xf numFmtId="0" fontId="42" fillId="19" borderId="18" xfId="0" applyFont="1" applyFill="1" applyBorder="1" applyAlignment="1">
      <alignment horizontal="left" vertical="center" wrapText="1" shrinkToFit="1"/>
    </xf>
    <xf numFmtId="0" fontId="42" fillId="19" borderId="19" xfId="0" applyFont="1" applyFill="1" applyBorder="1" applyAlignment="1">
      <alignment horizontal="left" vertical="center" wrapText="1" shrinkToFit="1"/>
    </xf>
    <xf numFmtId="0" fontId="0" fillId="19" borderId="23" xfId="0" applyFill="1" applyBorder="1" applyAlignment="1">
      <alignment horizontal="left" vertical="center" wrapText="1" shrinkToFit="1"/>
    </xf>
    <xf numFmtId="0" fontId="0" fillId="19" borderId="21" xfId="0" applyFill="1" applyBorder="1" applyAlignment="1">
      <alignment horizontal="left" vertical="center" wrapText="1" shrinkToFit="1"/>
    </xf>
    <xf numFmtId="0" fontId="0" fillId="19" borderId="22" xfId="0" applyFill="1" applyBorder="1" applyAlignment="1">
      <alignment horizontal="left" vertical="center" wrapText="1" shrinkToFit="1"/>
    </xf>
    <xf numFmtId="0" fontId="22" fillId="0" borderId="23" xfId="0" applyFont="1" applyFill="1" applyBorder="1" applyAlignment="1">
      <alignment horizontal="center" vertical="center"/>
    </xf>
    <xf numFmtId="0" fontId="22" fillId="0" borderId="21" xfId="0" applyFont="1" applyFill="1" applyBorder="1" applyAlignment="1">
      <alignment horizontal="center" vertical="center"/>
    </xf>
    <xf numFmtId="0" fontId="22" fillId="0" borderId="22" xfId="0" applyFont="1" applyFill="1" applyBorder="1" applyAlignment="1">
      <alignment horizontal="center" vertical="center"/>
    </xf>
    <xf numFmtId="0" fontId="22" fillId="0" borderId="0" xfId="0" applyFont="1" applyFill="1" applyAlignment="1">
      <alignment horizontal="left" vertical="center" wrapText="1"/>
    </xf>
    <xf numFmtId="0" fontId="0" fillId="0" borderId="0" xfId="0" applyFont="1" applyFill="1" applyAlignment="1">
      <alignment horizontal="left" vertical="center" wrapText="1"/>
    </xf>
    <xf numFmtId="0" fontId="28" fillId="0" borderId="21" xfId="0" applyFont="1" applyBorder="1" applyAlignment="1">
      <alignment horizontal="left" vertical="top" wrapText="1"/>
    </xf>
    <xf numFmtId="0" fontId="28" fillId="0" borderId="22" xfId="0" applyFont="1" applyBorder="1" applyAlignment="1">
      <alignment horizontal="left" vertical="top" wrapText="1"/>
    </xf>
    <xf numFmtId="0" fontId="28" fillId="5" borderId="18" xfId="0" applyFont="1" applyFill="1" applyBorder="1" applyAlignment="1">
      <alignment horizontal="left" vertical="center" shrinkToFit="1"/>
    </xf>
    <xf numFmtId="0" fontId="28" fillId="5" borderId="19" xfId="0" applyFont="1" applyFill="1" applyBorder="1" applyAlignment="1">
      <alignment horizontal="left" vertical="center" shrinkToFit="1"/>
    </xf>
    <xf numFmtId="0" fontId="15" fillId="0" borderId="18" xfId="0" applyFont="1" applyBorder="1" applyAlignment="1">
      <alignment horizontal="right" vertical="center" wrapText="1"/>
    </xf>
    <xf numFmtId="0" fontId="26" fillId="0" borderId="11" xfId="0" applyFont="1" applyFill="1" applyBorder="1" applyAlignment="1">
      <alignment horizontal="center" vertical="center" shrinkToFit="1"/>
    </xf>
    <xf numFmtId="0" fontId="26" fillId="0" borderId="12" xfId="0" applyFont="1" applyFill="1" applyBorder="1" applyAlignment="1">
      <alignment horizontal="center" vertical="center" shrinkToFit="1"/>
    </xf>
    <xf numFmtId="0" fontId="26" fillId="0" borderId="106" xfId="0" applyFont="1" applyFill="1" applyBorder="1" applyAlignment="1">
      <alignment horizontal="center" vertical="center" shrinkToFit="1"/>
    </xf>
    <xf numFmtId="0" fontId="16" fillId="0" borderId="107" xfId="0" applyFont="1" applyFill="1" applyBorder="1" applyAlignment="1">
      <alignment horizontal="center" vertical="center"/>
    </xf>
    <xf numFmtId="0" fontId="16" fillId="0" borderId="12" xfId="0" applyFont="1" applyFill="1" applyBorder="1" applyAlignment="1">
      <alignment horizontal="center" vertical="center"/>
    </xf>
    <xf numFmtId="180" fontId="16" fillId="0" borderId="12" xfId="0" applyNumberFormat="1" applyFont="1" applyFill="1" applyBorder="1" applyAlignment="1">
      <alignment horizontal="center" vertical="center" shrinkToFit="1"/>
    </xf>
    <xf numFmtId="0" fontId="16" fillId="0" borderId="13" xfId="0" applyFont="1" applyFill="1" applyBorder="1" applyAlignment="1">
      <alignment horizontal="center" vertical="center"/>
    </xf>
    <xf numFmtId="0" fontId="36" fillId="0" borderId="12" xfId="0" applyFont="1" applyBorder="1" applyAlignment="1">
      <alignment horizontal="center" vertical="center" shrinkToFit="1"/>
    </xf>
    <xf numFmtId="0" fontId="0" fillId="0" borderId="0" xfId="0" applyFill="1" applyAlignment="1">
      <alignment horizontal="left" vertical="top" wrapText="1"/>
    </xf>
    <xf numFmtId="0" fontId="30" fillId="0" borderId="17" xfId="0" applyFont="1" applyFill="1" applyBorder="1" applyAlignment="1">
      <alignment horizontal="left" vertical="top" wrapText="1" shrinkToFit="1"/>
    </xf>
    <xf numFmtId="0" fontId="30" fillId="0" borderId="18" xfId="0" applyFont="1" applyFill="1" applyBorder="1" applyAlignment="1">
      <alignment horizontal="left" vertical="top" wrapText="1" shrinkToFit="1"/>
    </xf>
    <xf numFmtId="0" fontId="30" fillId="0" borderId="19" xfId="0" applyFont="1" applyFill="1" applyBorder="1" applyAlignment="1">
      <alignment horizontal="left" vertical="top" wrapText="1" shrinkToFit="1"/>
    </xf>
    <xf numFmtId="0" fontId="30" fillId="0" borderId="14" xfId="0" applyFont="1" applyFill="1" applyBorder="1" applyAlignment="1">
      <alignment horizontal="left" vertical="top" wrapText="1" shrinkToFit="1"/>
    </xf>
    <xf numFmtId="0" fontId="30" fillId="0" borderId="0" xfId="0" applyFont="1" applyFill="1" applyAlignment="1">
      <alignment horizontal="left" vertical="top" wrapText="1" shrinkToFit="1"/>
    </xf>
    <xf numFmtId="0" fontId="30" fillId="0" borderId="15" xfId="0" applyFont="1" applyFill="1" applyBorder="1" applyAlignment="1">
      <alignment horizontal="left" vertical="top" wrapText="1" shrinkToFit="1"/>
    </xf>
    <xf numFmtId="0" fontId="30" fillId="0" borderId="23" xfId="0" applyFont="1" applyFill="1" applyBorder="1" applyAlignment="1">
      <alignment horizontal="left" vertical="top" wrapText="1" shrinkToFit="1"/>
    </xf>
    <xf numFmtId="0" fontId="30" fillId="0" borderId="21" xfId="0" applyFont="1" applyFill="1" applyBorder="1" applyAlignment="1">
      <alignment horizontal="left" vertical="top" wrapText="1" shrinkToFit="1"/>
    </xf>
    <xf numFmtId="0" fontId="30" fillId="0" borderId="22" xfId="0" applyFont="1" applyFill="1" applyBorder="1" applyAlignment="1">
      <alignment horizontal="left" vertical="top" wrapText="1" shrinkToFit="1"/>
    </xf>
    <xf numFmtId="0" fontId="0" fillId="0" borderId="20" xfId="0" applyBorder="1" applyAlignment="1">
      <alignment horizontal="center" vertical="center"/>
    </xf>
    <xf numFmtId="0" fontId="0" fillId="0" borderId="24" xfId="0" applyBorder="1" applyAlignment="1">
      <alignment horizontal="center" vertical="center"/>
    </xf>
    <xf numFmtId="0" fontId="0" fillId="9" borderId="17"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9" borderId="23" xfId="0" applyFill="1" applyBorder="1" applyAlignment="1">
      <alignment horizontal="center" vertical="center"/>
    </xf>
    <xf numFmtId="0" fontId="0" fillId="9" borderId="21" xfId="0" applyFill="1" applyBorder="1" applyAlignment="1">
      <alignment horizontal="center" vertical="center"/>
    </xf>
    <xf numFmtId="0" fontId="0" fillId="9" borderId="22" xfId="0" applyFill="1" applyBorder="1" applyAlignment="1">
      <alignment horizontal="center" vertical="center"/>
    </xf>
    <xf numFmtId="0" fontId="0" fillId="7" borderId="18" xfId="0" applyFill="1" applyBorder="1" applyAlignment="1">
      <alignment horizontal="center" vertical="center"/>
    </xf>
    <xf numFmtId="0" fontId="0" fillId="7" borderId="21" xfId="0" applyFill="1" applyBorder="1" applyAlignment="1">
      <alignment horizontal="center" vertical="center"/>
    </xf>
    <xf numFmtId="0" fontId="0" fillId="3" borderId="19" xfId="0" applyFill="1" applyBorder="1" applyAlignment="1">
      <alignment horizontal="center" vertical="center"/>
    </xf>
    <xf numFmtId="0" fontId="0" fillId="3" borderId="22" xfId="0" applyFill="1" applyBorder="1" applyAlignment="1">
      <alignment horizontal="center" vertical="center"/>
    </xf>
    <xf numFmtId="0" fontId="0" fillId="6" borderId="17" xfId="0" applyFill="1" applyBorder="1" applyAlignment="1">
      <alignment horizontal="center" vertical="center"/>
    </xf>
    <xf numFmtId="0" fontId="0" fillId="6" borderId="18" xfId="0" applyFill="1" applyBorder="1" applyAlignment="1">
      <alignment horizontal="center" vertical="center"/>
    </xf>
    <xf numFmtId="0" fontId="0" fillId="4" borderId="17" xfId="0" applyFill="1" applyBorder="1" applyAlignment="1">
      <alignment horizontal="center" vertical="center"/>
    </xf>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0" fillId="4" borderId="23" xfId="0" applyFill="1" applyBorder="1" applyAlignment="1">
      <alignment horizontal="center" vertical="center"/>
    </xf>
    <xf numFmtId="0" fontId="0" fillId="4" borderId="21" xfId="0" applyFill="1" applyBorder="1" applyAlignment="1">
      <alignment horizontal="center" vertical="center"/>
    </xf>
    <xf numFmtId="0" fontId="0" fillId="4" borderId="22" xfId="0" applyFill="1" applyBorder="1" applyAlignment="1">
      <alignment horizontal="center" vertical="center"/>
    </xf>
    <xf numFmtId="0" fontId="18" fillId="0" borderId="0" xfId="2" applyFont="1" applyAlignment="1">
      <alignment horizontal="center" vertical="center" wrapText="1"/>
    </xf>
    <xf numFmtId="0" fontId="18" fillId="0" borderId="0" xfId="2" applyFont="1" applyAlignment="1">
      <alignment horizontal="left" vertical="center" wrapText="1"/>
    </xf>
    <xf numFmtId="0" fontId="18" fillId="0" borderId="0" xfId="2" applyFont="1" applyAlignment="1">
      <alignment horizontal="left" vertical="top" wrapText="1"/>
    </xf>
    <xf numFmtId="0" fontId="18" fillId="6" borderId="150" xfId="2" applyFont="1" applyFill="1" applyBorder="1" applyAlignment="1">
      <alignment horizontal="center" vertical="center"/>
    </xf>
    <xf numFmtId="0" fontId="18" fillId="6" borderId="151" xfId="2" applyFont="1" applyFill="1" applyBorder="1" applyAlignment="1">
      <alignment horizontal="center" vertical="center"/>
    </xf>
    <xf numFmtId="0" fontId="18" fillId="6" borderId="8" xfId="2" applyFont="1" applyFill="1" applyBorder="1" applyAlignment="1">
      <alignment horizontal="center" vertical="center"/>
    </xf>
    <xf numFmtId="0" fontId="18" fillId="6" borderId="65" xfId="2" applyFont="1" applyFill="1" applyBorder="1" applyAlignment="1">
      <alignment horizontal="center" vertical="center"/>
    </xf>
    <xf numFmtId="0" fontId="18" fillId="6" borderId="161" xfId="2" applyFont="1" applyFill="1" applyBorder="1" applyAlignment="1">
      <alignment horizontal="center" vertical="center"/>
    </xf>
    <xf numFmtId="185" fontId="18" fillId="6" borderId="21" xfId="2" applyNumberFormat="1" applyFont="1" applyFill="1" applyBorder="1" applyAlignment="1">
      <alignment horizontal="left" vertical="center"/>
    </xf>
    <xf numFmtId="0" fontId="18" fillId="6" borderId="12" xfId="2" applyFont="1" applyFill="1" applyBorder="1" applyAlignment="1">
      <alignment horizontal="center" vertical="center"/>
    </xf>
    <xf numFmtId="0" fontId="18" fillId="0" borderId="8" xfId="0" applyFont="1" applyBorder="1" applyAlignment="1">
      <alignment horizontal="left" vertical="center" shrinkToFit="1"/>
    </xf>
    <xf numFmtId="185" fontId="18" fillId="6" borderId="21" xfId="2" applyNumberFormat="1" applyFont="1" applyFill="1" applyBorder="1" applyAlignment="1">
      <alignment horizontal="center" vertical="center" shrinkToFit="1"/>
    </xf>
    <xf numFmtId="0" fontId="18" fillId="6" borderId="158" xfId="2" applyFont="1" applyFill="1" applyBorder="1" applyAlignment="1">
      <alignment horizontal="center" vertical="center"/>
    </xf>
    <xf numFmtId="0" fontId="18" fillId="6" borderId="21" xfId="2" applyFont="1" applyFill="1" applyBorder="1" applyAlignment="1">
      <alignment horizontal="center" vertical="center"/>
    </xf>
    <xf numFmtId="0" fontId="18" fillId="0" borderId="150" xfId="2" applyFont="1" applyBorder="1" applyAlignment="1">
      <alignment horizontal="center" vertical="center"/>
    </xf>
    <xf numFmtId="0" fontId="18" fillId="0" borderId="65" xfId="2" applyFont="1" applyBorder="1" applyAlignment="1">
      <alignment horizontal="center" vertical="center"/>
    </xf>
    <xf numFmtId="0" fontId="18" fillId="0" borderId="151" xfId="2" applyFont="1" applyBorder="1" applyAlignment="1">
      <alignment horizontal="center" vertical="center"/>
    </xf>
    <xf numFmtId="0" fontId="18" fillId="0" borderId="21" xfId="2" applyFont="1" applyBorder="1" applyAlignment="1">
      <alignment horizontal="left" vertical="center"/>
    </xf>
    <xf numFmtId="0" fontId="58" fillId="0" borderId="21" xfId="2" applyFont="1" applyBorder="1" applyAlignment="1">
      <alignment horizontal="center" vertical="center"/>
    </xf>
    <xf numFmtId="0" fontId="58" fillId="0" borderId="12" xfId="2" applyFont="1" applyBorder="1" applyAlignment="1">
      <alignment horizontal="center" vertical="center"/>
    </xf>
    <xf numFmtId="0" fontId="18" fillId="0" borderId="8" xfId="2" applyFont="1" applyBorder="1" applyAlignment="1">
      <alignment horizontal="left" vertical="center"/>
    </xf>
    <xf numFmtId="0" fontId="55" fillId="0" borderId="8" xfId="2" applyFont="1" applyBorder="1" applyAlignment="1">
      <alignment horizontal="center" vertical="center"/>
    </xf>
    <xf numFmtId="0" fontId="18" fillId="5" borderId="150" xfId="2" applyFont="1" applyFill="1" applyBorder="1" applyAlignment="1">
      <alignment horizontal="center" vertical="center"/>
    </xf>
    <xf numFmtId="0" fontId="18" fillId="5" borderId="65" xfId="2" applyFont="1" applyFill="1" applyBorder="1" applyAlignment="1">
      <alignment horizontal="center" vertical="center"/>
    </xf>
    <xf numFmtId="0" fontId="18" fillId="5" borderId="151" xfId="2" applyFont="1" applyFill="1" applyBorder="1" applyAlignment="1">
      <alignment horizontal="center" vertical="center"/>
    </xf>
    <xf numFmtId="0" fontId="18" fillId="0" borderId="7" xfId="2" applyFont="1" applyBorder="1" applyAlignment="1">
      <alignment horizontal="center" vertical="center"/>
    </xf>
    <xf numFmtId="0" fontId="18" fillId="0" borderId="0" xfId="0" applyFont="1" applyAlignment="1">
      <alignment horizontal="left" vertical="top"/>
    </xf>
    <xf numFmtId="0" fontId="18" fillId="5" borderId="156" xfId="2" applyFont="1" applyFill="1" applyBorder="1" applyAlignment="1">
      <alignment horizontal="left" vertical="center"/>
    </xf>
    <xf numFmtId="0" fontId="18" fillId="5" borderId="8" xfId="2" applyFont="1" applyFill="1" applyBorder="1" applyAlignment="1">
      <alignment horizontal="left" vertical="center"/>
    </xf>
    <xf numFmtId="0" fontId="18" fillId="0" borderId="11" xfId="0" applyFont="1" applyBorder="1" applyAlignment="1">
      <alignment horizontal="center" vertical="center" shrinkToFit="1"/>
    </xf>
    <xf numFmtId="0" fontId="18" fillId="0" borderId="12" xfId="0" applyFont="1" applyBorder="1" applyAlignment="1">
      <alignment horizontal="center" vertical="center" shrinkToFit="1"/>
    </xf>
    <xf numFmtId="0" fontId="18" fillId="0" borderId="13" xfId="0" applyFont="1" applyBorder="1" applyAlignment="1">
      <alignment horizontal="center" vertical="center" shrinkToFit="1"/>
    </xf>
    <xf numFmtId="0" fontId="18" fillId="0" borderId="11" xfId="0" applyFont="1" applyBorder="1" applyAlignment="1">
      <alignment horizontal="left" vertical="center" shrinkToFit="1"/>
    </xf>
    <xf numFmtId="0" fontId="18" fillId="0" borderId="12" xfId="0" applyFont="1" applyBorder="1" applyAlignment="1">
      <alignment horizontal="left" vertical="center" shrinkToFit="1"/>
    </xf>
    <xf numFmtId="0" fontId="18" fillId="0" borderId="13" xfId="0" applyFont="1" applyBorder="1" applyAlignment="1">
      <alignment horizontal="left" vertical="center" shrinkToFit="1"/>
    </xf>
    <xf numFmtId="0" fontId="18" fillId="0" borderId="150" xfId="2" applyFont="1" applyBorder="1" applyAlignment="1">
      <alignment horizontal="left" vertical="center"/>
    </xf>
    <xf numFmtId="0" fontId="18" fillId="0" borderId="65" xfId="2" applyFont="1" applyBorder="1" applyAlignment="1">
      <alignment horizontal="left" vertical="center"/>
    </xf>
    <xf numFmtId="0" fontId="18" fillId="0" borderId="151" xfId="2" applyFont="1" applyBorder="1" applyAlignment="1">
      <alignment horizontal="left" vertical="center"/>
    </xf>
    <xf numFmtId="0" fontId="18" fillId="5" borderId="11" xfId="2" applyFont="1" applyFill="1" applyBorder="1" applyAlignment="1">
      <alignment horizontal="left" vertical="center"/>
    </xf>
    <xf numFmtId="0" fontId="18" fillId="5" borderId="12" xfId="2" applyFont="1" applyFill="1" applyBorder="1" applyAlignment="1">
      <alignment horizontal="left" vertical="center"/>
    </xf>
    <xf numFmtId="0" fontId="18" fillId="5" borderId="13" xfId="2" applyFont="1" applyFill="1" applyBorder="1" applyAlignment="1">
      <alignment horizontal="left" vertical="center"/>
    </xf>
    <xf numFmtId="0" fontId="18" fillId="5" borderId="11" xfId="2" applyFont="1" applyFill="1" applyBorder="1" applyAlignment="1">
      <alignment horizontal="center" vertical="center"/>
    </xf>
    <xf numFmtId="0" fontId="18" fillId="5" borderId="12" xfId="2" applyFont="1" applyFill="1" applyBorder="1" applyAlignment="1">
      <alignment horizontal="center" vertical="center"/>
    </xf>
    <xf numFmtId="0" fontId="18" fillId="5" borderId="13" xfId="2" applyFont="1" applyFill="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13" xfId="2" applyFont="1" applyBorder="1" applyAlignment="1">
      <alignment horizontal="center" vertical="center"/>
    </xf>
    <xf numFmtId="0" fontId="18" fillId="0" borderId="0" xfId="2" applyFont="1" applyAlignment="1">
      <alignment horizontal="center" vertical="center"/>
    </xf>
    <xf numFmtId="0" fontId="18" fillId="0" borderId="11" xfId="2" applyFont="1" applyBorder="1" applyAlignment="1">
      <alignment horizontal="left" vertical="center"/>
    </xf>
    <xf numFmtId="0" fontId="18" fillId="0" borderId="12" xfId="2" applyFont="1" applyBorder="1" applyAlignment="1">
      <alignment horizontal="left" vertical="center"/>
    </xf>
    <xf numFmtId="0" fontId="18" fillId="0" borderId="13" xfId="2" applyFont="1" applyBorder="1" applyAlignment="1">
      <alignment horizontal="left" vertical="center"/>
    </xf>
    <xf numFmtId="0" fontId="34" fillId="0" borderId="0" xfId="0" applyFont="1" applyAlignment="1">
      <alignment horizontal="left" vertical="center" shrinkToFit="1"/>
    </xf>
    <xf numFmtId="0" fontId="18" fillId="6" borderId="53" xfId="2" applyFont="1" applyFill="1" applyBorder="1" applyAlignment="1">
      <alignment horizontal="left" vertical="center"/>
    </xf>
    <xf numFmtId="0" fontId="18" fillId="6" borderId="1" xfId="2" applyFont="1" applyFill="1" applyBorder="1" applyAlignment="1">
      <alignment horizontal="left" vertical="center"/>
    </xf>
    <xf numFmtId="0" fontId="18" fillId="6" borderId="161" xfId="2" applyFont="1" applyFill="1" applyBorder="1" applyAlignment="1">
      <alignment horizontal="left" vertical="center"/>
    </xf>
    <xf numFmtId="0" fontId="18" fillId="6" borderId="8" xfId="2" applyFont="1" applyFill="1" applyBorder="1" applyAlignment="1">
      <alignment horizontal="left" vertical="center"/>
    </xf>
    <xf numFmtId="180" fontId="16" fillId="0" borderId="21" xfId="2" applyNumberFormat="1" applyFont="1" applyBorder="1">
      <alignment vertical="center"/>
    </xf>
    <xf numFmtId="0" fontId="18" fillId="0" borderId="54" xfId="2" applyFont="1" applyBorder="1" applyAlignment="1">
      <alignment horizontal="center" vertical="center"/>
    </xf>
    <xf numFmtId="0" fontId="18" fillId="0" borderId="54" xfId="2" applyFont="1" applyBorder="1" applyAlignment="1">
      <alignment horizontal="right" vertical="center"/>
    </xf>
    <xf numFmtId="0" fontId="16" fillId="0" borderId="62" xfId="2" applyFont="1" applyBorder="1" applyAlignment="1">
      <alignment horizontal="left" vertical="center"/>
    </xf>
    <xf numFmtId="0" fontId="58" fillId="0" borderId="21" xfId="2" applyFont="1" applyBorder="1" applyAlignment="1">
      <alignment horizontal="left" vertical="center"/>
    </xf>
    <xf numFmtId="0" fontId="18" fillId="0" borderId="150" xfId="0" applyFont="1" applyBorder="1" applyAlignment="1">
      <alignment horizontal="center" vertical="center"/>
    </xf>
    <xf numFmtId="0" fontId="18" fillId="0" borderId="65" xfId="0" applyFont="1" applyBorder="1" applyAlignment="1">
      <alignment horizontal="center" vertical="center"/>
    </xf>
    <xf numFmtId="0" fontId="18" fillId="0" borderId="151" xfId="0" applyFont="1" applyBorder="1" applyAlignment="1">
      <alignment horizontal="center" vertical="center"/>
    </xf>
    <xf numFmtId="0" fontId="18" fillId="0" borderId="8" xfId="2" applyFont="1" applyBorder="1" applyAlignment="1">
      <alignment horizontal="center" vertical="center"/>
    </xf>
    <xf numFmtId="0" fontId="18" fillId="0" borderId="0" xfId="5" applyFont="1" applyAlignment="1">
      <alignment horizontal="left" vertical="center" wrapText="1"/>
    </xf>
    <xf numFmtId="0" fontId="18" fillId="0" borderId="0" xfId="5" applyFont="1" applyAlignment="1">
      <alignment horizontal="left" vertical="top" wrapText="1"/>
    </xf>
    <xf numFmtId="0" fontId="18" fillId="13" borderId="0" xfId="5" applyFont="1" applyFill="1" applyAlignment="1">
      <alignment horizontal="left" vertical="top" wrapText="1"/>
    </xf>
    <xf numFmtId="0" fontId="18" fillId="13" borderId="0" xfId="5" applyFont="1" applyFill="1" applyAlignment="1">
      <alignment horizontal="left" vertical="center" wrapText="1"/>
    </xf>
    <xf numFmtId="0" fontId="18" fillId="0" borderId="0" xfId="5" applyFont="1" applyAlignment="1">
      <alignment horizontal="center" vertical="center"/>
    </xf>
    <xf numFmtId="0" fontId="18" fillId="6" borderId="150" xfId="5" applyFont="1" applyFill="1" applyBorder="1" applyAlignment="1">
      <alignment horizontal="center" vertical="center"/>
    </xf>
    <xf numFmtId="0" fontId="18" fillId="6" borderId="65" xfId="5" applyFont="1" applyFill="1" applyBorder="1" applyAlignment="1">
      <alignment horizontal="center" vertical="center"/>
    </xf>
    <xf numFmtId="0" fontId="18" fillId="6" borderId="151" xfId="5" applyFont="1" applyFill="1" applyBorder="1" applyAlignment="1">
      <alignment horizontal="center" vertical="center"/>
    </xf>
    <xf numFmtId="0" fontId="18" fillId="0" borderId="150" xfId="5" applyFont="1" applyBorder="1" applyAlignment="1">
      <alignment horizontal="left" vertical="center"/>
    </xf>
    <xf numFmtId="0" fontId="18" fillId="0" borderId="65" xfId="5" applyFont="1" applyBorder="1" applyAlignment="1">
      <alignment horizontal="left" vertical="center"/>
    </xf>
    <xf numFmtId="0" fontId="18" fillId="0" borderId="151" xfId="5" applyFont="1" applyBorder="1" applyAlignment="1">
      <alignment horizontal="left" vertical="center"/>
    </xf>
    <xf numFmtId="0" fontId="18" fillId="6" borderId="53" xfId="5" applyFont="1" applyFill="1" applyBorder="1" applyAlignment="1">
      <alignment horizontal="left" vertical="center"/>
    </xf>
    <xf numFmtId="0" fontId="18" fillId="6" borderId="1" xfId="5" applyFont="1" applyFill="1" applyBorder="1" applyAlignment="1">
      <alignment horizontal="left" vertical="center"/>
    </xf>
    <xf numFmtId="0" fontId="18" fillId="6" borderId="8" xfId="5" applyFont="1" applyFill="1" applyBorder="1" applyAlignment="1">
      <alignment horizontal="center" vertical="center"/>
    </xf>
    <xf numFmtId="0" fontId="18" fillId="0" borderId="13" xfId="0" applyFont="1" applyBorder="1" applyAlignment="1">
      <alignment horizontal="center" vertical="center"/>
    </xf>
    <xf numFmtId="177" fontId="18" fillId="0" borderId="11" xfId="0" applyNumberFormat="1" applyFont="1" applyBorder="1" applyAlignment="1">
      <alignment horizontal="center" vertical="center" shrinkToFit="1"/>
    </xf>
    <xf numFmtId="177" fontId="18" fillId="0" borderId="13" xfId="0" applyNumberFormat="1" applyFont="1" applyBorder="1" applyAlignment="1">
      <alignment horizontal="center" vertical="center" shrinkToFit="1"/>
    </xf>
    <xf numFmtId="0" fontId="19" fillId="0" borderId="11" xfId="0" applyFont="1" applyBorder="1" applyAlignment="1">
      <alignment horizontal="center" vertical="center"/>
    </xf>
    <xf numFmtId="0" fontId="19" fillId="0" borderId="13" xfId="0" applyFont="1" applyBorder="1" applyAlignment="1">
      <alignment horizontal="center" vertical="center"/>
    </xf>
    <xf numFmtId="0" fontId="18" fillId="12" borderId="11" xfId="0" applyFont="1" applyFill="1" applyBorder="1" applyAlignment="1">
      <alignment horizontal="center" vertical="center"/>
    </xf>
    <xf numFmtId="0" fontId="18" fillId="12" borderId="12" xfId="0" applyFont="1" applyFill="1" applyBorder="1" applyAlignment="1">
      <alignment horizontal="center" vertical="center"/>
    </xf>
    <xf numFmtId="0" fontId="18" fillId="12" borderId="13" xfId="0" applyFont="1" applyFill="1" applyBorder="1" applyAlignment="1">
      <alignment horizontal="center" vertical="center"/>
    </xf>
    <xf numFmtId="0" fontId="18" fillId="10" borderId="11" xfId="0" applyFont="1" applyFill="1" applyBorder="1" applyAlignment="1">
      <alignment horizontal="center" vertical="center"/>
    </xf>
    <xf numFmtId="0" fontId="18" fillId="10" borderId="12" xfId="0" applyFont="1" applyFill="1" applyBorder="1" applyAlignment="1">
      <alignment horizontal="center" vertical="center"/>
    </xf>
    <xf numFmtId="0" fontId="18" fillId="10" borderId="13" xfId="0" applyFont="1" applyFill="1" applyBorder="1" applyAlignment="1">
      <alignment horizontal="center" vertical="center"/>
    </xf>
    <xf numFmtId="0" fontId="18" fillId="6" borderId="11" xfId="0" applyFont="1" applyFill="1" applyBorder="1" applyAlignment="1">
      <alignment horizontal="center" vertical="center"/>
    </xf>
    <xf numFmtId="0" fontId="18" fillId="6" borderId="12" xfId="0" applyFont="1" applyFill="1" applyBorder="1" applyAlignment="1">
      <alignment horizontal="center" vertical="center"/>
    </xf>
    <xf numFmtId="0" fontId="18" fillId="6" borderId="13" xfId="0" applyFont="1" applyFill="1" applyBorder="1" applyAlignment="1">
      <alignment horizontal="center" vertical="center"/>
    </xf>
    <xf numFmtId="0" fontId="16" fillId="3" borderId="0" xfId="0" applyFont="1" applyFill="1" applyAlignment="1">
      <alignment horizontal="center" vertical="center"/>
    </xf>
    <xf numFmtId="0" fontId="18" fillId="14" borderId="11" xfId="0" applyFont="1" applyFill="1" applyBorder="1" applyAlignment="1">
      <alignment horizontal="center" vertical="center"/>
    </xf>
    <xf numFmtId="0" fontId="18" fillId="14" borderId="13" xfId="0" applyFont="1" applyFill="1" applyBorder="1" applyAlignment="1">
      <alignment horizontal="center" vertical="center"/>
    </xf>
    <xf numFmtId="177" fontId="18" fillId="0" borderId="17" xfId="0" applyNumberFormat="1" applyFont="1" applyBorder="1" applyAlignment="1">
      <alignment horizontal="center" vertical="center" shrinkToFit="1"/>
    </xf>
    <xf numFmtId="177" fontId="18" fillId="0" borderId="19" xfId="0" applyNumberFormat="1" applyFont="1" applyBorder="1" applyAlignment="1">
      <alignment horizontal="center" vertical="center" shrinkToFit="1"/>
    </xf>
    <xf numFmtId="0" fontId="18" fillId="15" borderId="11" xfId="0" applyFont="1" applyFill="1" applyBorder="1" applyAlignment="1">
      <alignment horizontal="center" vertical="center"/>
    </xf>
    <xf numFmtId="0" fontId="18" fillId="15" borderId="13" xfId="0" applyFont="1" applyFill="1" applyBorder="1" applyAlignment="1">
      <alignment horizontal="center" vertical="center"/>
    </xf>
    <xf numFmtId="0" fontId="18" fillId="0" borderId="11" xfId="0" applyFont="1" applyBorder="1" applyAlignment="1">
      <alignment horizontal="center" vertical="center" wrapText="1"/>
    </xf>
    <xf numFmtId="0" fontId="18" fillId="0" borderId="13" xfId="0" applyFont="1" applyBorder="1" applyAlignment="1">
      <alignment horizontal="center" vertical="center" wrapText="1"/>
    </xf>
    <xf numFmtId="177" fontId="18" fillId="0" borderId="11" xfId="0" applyNumberFormat="1" applyFont="1" applyBorder="1" applyAlignment="1">
      <alignment horizontal="center" vertical="center" wrapText="1"/>
    </xf>
    <xf numFmtId="177" fontId="18" fillId="0" borderId="13" xfId="0" applyNumberFormat="1" applyFont="1" applyBorder="1" applyAlignment="1">
      <alignment horizontal="center" vertical="center" wrapText="1"/>
    </xf>
    <xf numFmtId="177" fontId="18" fillId="0" borderId="17" xfId="0" applyNumberFormat="1" applyFont="1" applyBorder="1" applyAlignment="1">
      <alignment horizontal="center" vertical="center"/>
    </xf>
    <xf numFmtId="177" fontId="18" fillId="0" borderId="19" xfId="0" applyNumberFormat="1" applyFont="1" applyBorder="1" applyAlignment="1">
      <alignment horizontal="center" vertical="center"/>
    </xf>
    <xf numFmtId="177" fontId="18" fillId="0" borderId="11" xfId="0" applyNumberFormat="1" applyFont="1" applyBorder="1" applyAlignment="1">
      <alignment horizontal="center" vertical="center"/>
    </xf>
    <xf numFmtId="177" fontId="18" fillId="0" borderId="13" xfId="0" applyNumberFormat="1" applyFont="1" applyBorder="1" applyAlignment="1">
      <alignment horizontal="center" vertical="center"/>
    </xf>
    <xf numFmtId="179" fontId="18" fillId="0" borderId="11" xfId="0" applyNumberFormat="1" applyFont="1" applyBorder="1" applyAlignment="1">
      <alignment horizontal="center" vertical="center"/>
    </xf>
    <xf numFmtId="179" fontId="18" fillId="0" borderId="13" xfId="0" applyNumberFormat="1" applyFont="1" applyBorder="1" applyAlignment="1">
      <alignment horizontal="center" vertical="center"/>
    </xf>
    <xf numFmtId="181" fontId="18" fillId="0" borderId="11" xfId="0" applyNumberFormat="1" applyFont="1" applyBorder="1" applyAlignment="1">
      <alignment horizontal="center" vertical="center" shrinkToFit="1"/>
    </xf>
    <xf numFmtId="181" fontId="18" fillId="0" borderId="13" xfId="0" applyNumberFormat="1" applyFont="1" applyBorder="1" applyAlignment="1">
      <alignment horizontal="center" vertical="center" shrinkToFit="1"/>
    </xf>
    <xf numFmtId="181" fontId="18" fillId="0" borderId="11" xfId="0" applyNumberFormat="1" applyFont="1" applyBorder="1" applyAlignment="1">
      <alignment horizontal="center" vertical="center"/>
    </xf>
    <xf numFmtId="181" fontId="18" fillId="0" borderId="13" xfId="0" applyNumberFormat="1" applyFont="1" applyBorder="1" applyAlignment="1">
      <alignment horizontal="center" vertical="center"/>
    </xf>
    <xf numFmtId="0" fontId="16" fillId="0" borderId="12" xfId="0" quotePrefix="1" applyFont="1" applyBorder="1" applyAlignment="1">
      <alignment horizontal="center" vertical="center" shrinkToFit="1"/>
    </xf>
    <xf numFmtId="0" fontId="16" fillId="0" borderId="142" xfId="0" applyFont="1" applyBorder="1" applyAlignment="1">
      <alignment horizontal="center" vertical="center"/>
    </xf>
    <xf numFmtId="0" fontId="16" fillId="0" borderId="147" xfId="0" applyFont="1" applyBorder="1" applyAlignment="1">
      <alignment horizontal="center" vertical="center"/>
    </xf>
    <xf numFmtId="0" fontId="16" fillId="0" borderId="143" xfId="0" applyFont="1" applyBorder="1" applyAlignment="1">
      <alignment horizontal="center" vertical="center"/>
    </xf>
    <xf numFmtId="0" fontId="15" fillId="0" borderId="11" xfId="0" applyFont="1" applyBorder="1" applyAlignment="1">
      <alignment horizontal="center" vertical="center" shrinkToFit="1"/>
    </xf>
    <xf numFmtId="0" fontId="15" fillId="0" borderId="12" xfId="0" applyFont="1" applyBorder="1" applyAlignment="1">
      <alignment horizontal="center" vertical="center" shrinkToFit="1"/>
    </xf>
    <xf numFmtId="0" fontId="21" fillId="0" borderId="11" xfId="0" applyFont="1" applyBorder="1" applyAlignment="1">
      <alignment vertical="center" shrinkToFit="1"/>
    </xf>
    <xf numFmtId="0" fontId="21" fillId="0" borderId="12" xfId="0" applyFont="1" applyBorder="1" applyAlignment="1">
      <alignment vertical="center" shrinkToFit="1"/>
    </xf>
    <xf numFmtId="0" fontId="16" fillId="0" borderId="144" xfId="0" applyFont="1" applyBorder="1" applyAlignment="1">
      <alignment horizontal="center" vertical="center"/>
    </xf>
    <xf numFmtId="0" fontId="16" fillId="0" borderId="145" xfId="0" applyFont="1" applyBorder="1" applyAlignment="1">
      <alignment horizontal="center" vertical="center"/>
    </xf>
    <xf numFmtId="0" fontId="16" fillId="0" borderId="146" xfId="0" applyFont="1" applyBorder="1" applyAlignment="1">
      <alignment horizontal="center" vertical="center"/>
    </xf>
    <xf numFmtId="0" fontId="18" fillId="0" borderId="33" xfId="0" quotePrefix="1" applyFont="1" applyBorder="1">
      <alignment vertical="center"/>
    </xf>
    <xf numFmtId="0" fontId="18" fillId="0" borderId="34" xfId="0" quotePrefix="1" applyFont="1" applyBorder="1">
      <alignment vertical="center"/>
    </xf>
    <xf numFmtId="0" fontId="18" fillId="0" borderId="142" xfId="0" quotePrefix="1" applyFont="1" applyBorder="1">
      <alignment vertical="center"/>
    </xf>
    <xf numFmtId="0" fontId="18" fillId="0" borderId="35" xfId="0" quotePrefix="1" applyFont="1" applyBorder="1">
      <alignment vertical="center"/>
    </xf>
    <xf numFmtId="0" fontId="18" fillId="0" borderId="36" xfId="0" quotePrefix="1" applyFont="1" applyBorder="1">
      <alignment vertical="center"/>
    </xf>
    <xf numFmtId="0" fontId="18" fillId="0" borderId="143" xfId="0" quotePrefix="1" applyFont="1" applyBorder="1">
      <alignment vertical="center"/>
    </xf>
    <xf numFmtId="0" fontId="18" fillId="0" borderId="22" xfId="0" applyFont="1" applyBorder="1" applyAlignment="1">
      <alignment horizontal="center" vertical="center"/>
    </xf>
    <xf numFmtId="0" fontId="18" fillId="0" borderId="51" xfId="0" applyFont="1" applyBorder="1" applyAlignment="1">
      <alignment horizontal="center" vertical="center"/>
    </xf>
    <xf numFmtId="0" fontId="18" fillId="0" borderId="31" xfId="0" applyFont="1" applyBorder="1" applyAlignment="1">
      <alignment horizontal="center" vertical="center"/>
    </xf>
    <xf numFmtId="0" fontId="18" fillId="0" borderId="32" xfId="0" applyFont="1" applyBorder="1" applyAlignment="1">
      <alignment horizontal="center" vertical="center"/>
    </xf>
    <xf numFmtId="0" fontId="16" fillId="0" borderId="74" xfId="0" applyFont="1" applyBorder="1" applyAlignment="1">
      <alignment horizontal="center" vertical="center"/>
    </xf>
    <xf numFmtId="0" fontId="18" fillId="0" borderId="72" xfId="0" applyFont="1" applyBorder="1" applyAlignment="1">
      <alignment horizontal="center" vertical="center" shrinkToFit="1"/>
    </xf>
    <xf numFmtId="0" fontId="18" fillId="0" borderId="53" xfId="0" applyFont="1" applyBorder="1" applyAlignment="1">
      <alignment horizontal="center" vertical="center" shrinkToFit="1"/>
    </xf>
    <xf numFmtId="0" fontId="16" fillId="0" borderId="69" xfId="0" applyFont="1" applyBorder="1" applyAlignment="1">
      <alignment horizontal="left" vertical="center" shrinkToFit="1"/>
    </xf>
    <xf numFmtId="0" fontId="16" fillId="0" borderId="58" xfId="0" applyFont="1" applyBorder="1" applyAlignment="1">
      <alignment horizontal="left" vertical="center" shrinkToFit="1"/>
    </xf>
    <xf numFmtId="0" fontId="16" fillId="0" borderId="70" xfId="0" applyFont="1" applyBorder="1" applyAlignment="1">
      <alignment horizontal="left" vertical="center" shrinkToFit="1"/>
    </xf>
    <xf numFmtId="0" fontId="18" fillId="0" borderId="45" xfId="0" applyFont="1" applyBorder="1" applyAlignment="1">
      <alignment horizontal="center" vertical="center"/>
    </xf>
    <xf numFmtId="0" fontId="18" fillId="0" borderId="43" xfId="0" applyFont="1" applyBorder="1" applyAlignment="1">
      <alignment horizontal="center" vertical="center"/>
    </xf>
    <xf numFmtId="0" fontId="18" fillId="0" borderId="44" xfId="0" applyFont="1" applyBorder="1" applyAlignment="1">
      <alignment horizontal="center" vertical="center"/>
    </xf>
    <xf numFmtId="0" fontId="18" fillId="0" borderId="49" xfId="0" applyFont="1" applyBorder="1" applyAlignment="1">
      <alignment horizontal="center" vertical="center"/>
    </xf>
    <xf numFmtId="0" fontId="18" fillId="0" borderId="47" xfId="0" applyFont="1" applyBorder="1" applyAlignment="1">
      <alignment horizontal="center" vertical="center"/>
    </xf>
    <xf numFmtId="0" fontId="18" fillId="0" borderId="48" xfId="0" applyFont="1" applyBorder="1" applyAlignment="1">
      <alignment horizontal="center" vertical="center"/>
    </xf>
    <xf numFmtId="0" fontId="18" fillId="0" borderId="42" xfId="0" applyFont="1" applyBorder="1" applyAlignment="1">
      <alignment horizontal="center" vertical="center"/>
    </xf>
    <xf numFmtId="0" fontId="18" fillId="0" borderId="46" xfId="0" applyFont="1" applyBorder="1" applyAlignment="1">
      <alignment horizontal="center" vertical="center"/>
    </xf>
    <xf numFmtId="0" fontId="16" fillId="7" borderId="23" xfId="0" applyFont="1" applyFill="1" applyBorder="1" applyAlignment="1">
      <alignment horizontal="center" vertical="center" shrinkToFit="1"/>
    </xf>
    <xf numFmtId="0" fontId="16" fillId="7" borderId="21" xfId="0" applyFont="1" applyFill="1" applyBorder="1" applyAlignment="1">
      <alignment horizontal="center" vertical="center" shrinkToFit="1"/>
    </xf>
    <xf numFmtId="0" fontId="16" fillId="7" borderId="22" xfId="0" applyFont="1" applyFill="1" applyBorder="1" applyAlignment="1">
      <alignment horizontal="center" vertical="center" shrinkToFit="1"/>
    </xf>
    <xf numFmtId="176" fontId="23" fillId="7" borderId="12" xfId="0" applyNumberFormat="1" applyFont="1" applyFill="1" applyBorder="1" applyAlignment="1">
      <alignment horizontal="center" vertical="center"/>
    </xf>
    <xf numFmtId="0" fontId="16" fillId="7" borderId="21" xfId="0" applyFont="1" applyFill="1" applyBorder="1" applyAlignment="1">
      <alignment horizontal="center" vertical="center"/>
    </xf>
    <xf numFmtId="176" fontId="16" fillId="7" borderId="21" xfId="0" applyNumberFormat="1" applyFont="1" applyFill="1" applyBorder="1" applyAlignment="1">
      <alignment horizontal="center" vertical="center"/>
    </xf>
    <xf numFmtId="0" fontId="16" fillId="0" borderId="141" xfId="0" applyFont="1" applyBorder="1" applyAlignment="1">
      <alignment horizontal="center" vertical="center" shrinkToFit="1"/>
    </xf>
    <xf numFmtId="0" fontId="18" fillId="0" borderId="12" xfId="0" applyFont="1" applyBorder="1" applyAlignment="1">
      <alignment horizontal="center" vertical="center" wrapText="1"/>
    </xf>
    <xf numFmtId="0" fontId="18" fillId="8" borderId="150" xfId="0" applyFont="1" applyFill="1" applyBorder="1" applyAlignment="1">
      <alignment horizontal="center" vertical="center"/>
    </xf>
    <xf numFmtId="0" fontId="18" fillId="8" borderId="65" xfId="0" applyFont="1" applyFill="1" applyBorder="1" applyAlignment="1">
      <alignment horizontal="center" vertical="center"/>
    </xf>
    <xf numFmtId="0" fontId="18" fillId="8" borderId="151" xfId="0" applyFont="1" applyFill="1" applyBorder="1" applyAlignment="1">
      <alignment horizontal="center" vertical="center"/>
    </xf>
    <xf numFmtId="176" fontId="23" fillId="0" borderId="12" xfId="0" applyNumberFormat="1" applyFont="1" applyBorder="1" applyAlignment="1">
      <alignment horizontal="center" vertical="center"/>
    </xf>
    <xf numFmtId="176" fontId="16" fillId="0" borderId="21" xfId="0" applyNumberFormat="1" applyFont="1" applyBorder="1" applyAlignment="1">
      <alignment horizontal="center" vertical="center"/>
    </xf>
    <xf numFmtId="0" fontId="16" fillId="16" borderId="11" xfId="0" applyFont="1" applyFill="1" applyBorder="1" applyAlignment="1">
      <alignment horizontal="center" vertical="center" shrinkToFit="1"/>
    </xf>
    <xf numFmtId="0" fontId="16" fillId="16" borderId="12" xfId="0" applyFont="1" applyFill="1" applyBorder="1" applyAlignment="1">
      <alignment horizontal="center" vertical="center" shrinkToFit="1"/>
    </xf>
    <xf numFmtId="0" fontId="16" fillId="16" borderId="13" xfId="0" applyFont="1" applyFill="1" applyBorder="1" applyAlignment="1">
      <alignment horizontal="center" vertical="center" shrinkToFit="1"/>
    </xf>
    <xf numFmtId="176" fontId="23" fillId="16" borderId="12" xfId="0" applyNumberFormat="1" applyFont="1" applyFill="1" applyBorder="1" applyAlignment="1">
      <alignment horizontal="center" vertical="center"/>
    </xf>
    <xf numFmtId="0" fontId="16" fillId="16" borderId="21" xfId="0" applyFont="1" applyFill="1" applyBorder="1" applyAlignment="1">
      <alignment horizontal="center" vertical="center"/>
    </xf>
    <xf numFmtId="178" fontId="16" fillId="16" borderId="12" xfId="0" applyNumberFormat="1" applyFont="1" applyFill="1" applyBorder="1" applyAlignment="1">
      <alignment horizontal="center" vertical="center"/>
    </xf>
    <xf numFmtId="0" fontId="48" fillId="0" borderId="13" xfId="0" applyFont="1" applyBorder="1" applyAlignment="1">
      <alignment horizontal="left" vertical="center"/>
    </xf>
    <xf numFmtId="0" fontId="18" fillId="6" borderId="11" xfId="0" applyFont="1" applyFill="1" applyBorder="1" applyAlignment="1">
      <alignment horizontal="center" vertical="center" shrinkToFit="1"/>
    </xf>
    <xf numFmtId="0" fontId="18" fillId="6" borderId="13" xfId="0" applyFont="1" applyFill="1" applyBorder="1" applyAlignment="1">
      <alignment horizontal="center" vertical="center" shrinkToFit="1"/>
    </xf>
    <xf numFmtId="0" fontId="52" fillId="6" borderId="11" xfId="0" applyFont="1" applyFill="1" applyBorder="1" applyAlignment="1">
      <alignment horizontal="center" vertical="center"/>
    </xf>
    <xf numFmtId="0" fontId="52" fillId="6" borderId="106" xfId="0" applyFont="1" applyFill="1" applyBorder="1" applyAlignment="1">
      <alignment horizontal="center" vertical="center"/>
    </xf>
    <xf numFmtId="0" fontId="28" fillId="0" borderId="11" xfId="0" applyFont="1" applyBorder="1" applyAlignment="1">
      <alignment horizontal="left" vertical="center"/>
    </xf>
    <xf numFmtId="0" fontId="28" fillId="0" borderId="12" xfId="0" applyFont="1" applyBorder="1" applyAlignment="1">
      <alignment horizontal="left" vertical="center"/>
    </xf>
    <xf numFmtId="0" fontId="18" fillId="0" borderId="11" xfId="0" applyFont="1" applyBorder="1" applyAlignment="1">
      <alignment horizontal="left" vertical="center"/>
    </xf>
    <xf numFmtId="0" fontId="18" fillId="0" borderId="13" xfId="0" applyFont="1" applyBorder="1" applyAlignment="1">
      <alignment horizontal="left" vertical="center"/>
    </xf>
    <xf numFmtId="0" fontId="18" fillId="5" borderId="12" xfId="0" applyFont="1" applyFill="1" applyBorder="1" applyAlignment="1">
      <alignment horizontal="left" vertical="center"/>
    </xf>
    <xf numFmtId="0" fontId="18" fillId="5" borderId="13" xfId="0" applyFont="1" applyFill="1" applyBorder="1" applyAlignment="1">
      <alignment horizontal="left" vertical="center"/>
    </xf>
    <xf numFmtId="0" fontId="18" fillId="5" borderId="11" xfId="0" applyFont="1" applyFill="1" applyBorder="1" applyAlignment="1">
      <alignment horizontal="center" vertical="center"/>
    </xf>
    <xf numFmtId="0" fontId="18" fillId="5" borderId="12" xfId="0" applyFont="1" applyFill="1" applyBorder="1" applyAlignment="1">
      <alignment horizontal="center" vertical="center"/>
    </xf>
    <xf numFmtId="0" fontId="18" fillId="5" borderId="13" xfId="0" applyFont="1" applyFill="1" applyBorder="1" applyAlignment="1">
      <alignment horizontal="center" vertical="center"/>
    </xf>
    <xf numFmtId="0" fontId="18" fillId="6" borderId="124" xfId="0" applyFont="1" applyFill="1" applyBorder="1" applyAlignment="1">
      <alignment horizontal="center" vertical="center"/>
    </xf>
    <xf numFmtId="0" fontId="18" fillId="6" borderId="126" xfId="0" applyFont="1" applyFill="1" applyBorder="1" applyAlignment="1">
      <alignment horizontal="center" vertical="center"/>
    </xf>
    <xf numFmtId="0" fontId="47" fillId="0" borderId="22" xfId="0" applyFont="1" applyBorder="1" applyAlignment="1">
      <alignment horizontal="center" vertical="center"/>
    </xf>
    <xf numFmtId="0" fontId="48" fillId="0" borderId="11" xfId="0" applyFont="1" applyBorder="1" applyAlignment="1">
      <alignment horizontal="center" vertical="center"/>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26" fillId="5" borderId="11" xfId="0" applyFont="1" applyFill="1" applyBorder="1" applyAlignment="1">
      <alignment horizontal="center" vertical="center"/>
    </xf>
    <xf numFmtId="0" fontId="26" fillId="5" borderId="12" xfId="0" applyFont="1" applyFill="1" applyBorder="1" applyAlignment="1">
      <alignment horizontal="center" vertical="center"/>
    </xf>
    <xf numFmtId="0" fontId="18" fillId="0" borderId="107" xfId="0" applyFont="1" applyBorder="1" applyAlignment="1">
      <alignment horizontal="center" vertical="center"/>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0" xfId="0" applyFont="1" applyAlignment="1">
      <alignment horizontal="center" vertical="center" wrapText="1"/>
    </xf>
    <xf numFmtId="0" fontId="18" fillId="0" borderId="23" xfId="0" applyFont="1" applyBorder="1" applyAlignment="1">
      <alignment horizontal="center" vertical="center" wrapText="1"/>
    </xf>
    <xf numFmtId="0" fontId="18" fillId="0" borderId="21" xfId="0" applyFont="1" applyBorder="1" applyAlignment="1">
      <alignment horizontal="center" vertical="center" wrapText="1"/>
    </xf>
    <xf numFmtId="0" fontId="16" fillId="0" borderId="57" xfId="0" applyFont="1" applyBorder="1" applyAlignment="1">
      <alignment horizontal="left" vertical="center"/>
    </xf>
    <xf numFmtId="0" fontId="16" fillId="0" borderId="47" xfId="0" applyFont="1" applyBorder="1" applyAlignment="1">
      <alignment horizontal="left" vertical="center"/>
    </xf>
    <xf numFmtId="0" fontId="16" fillId="0" borderId="71" xfId="0" applyFont="1" applyBorder="1" applyAlignment="1">
      <alignment horizontal="left" vertical="center"/>
    </xf>
    <xf numFmtId="0" fontId="52" fillId="6" borderId="13" xfId="0" applyFont="1" applyFill="1" applyBorder="1" applyAlignment="1">
      <alignment horizontal="center" vertical="center"/>
    </xf>
    <xf numFmtId="0" fontId="49" fillId="0" borderId="11" xfId="0" applyFont="1" applyBorder="1" applyAlignment="1">
      <alignment horizontal="center" vertical="center"/>
    </xf>
    <xf numFmtId="0" fontId="49" fillId="0" borderId="12" xfId="0" applyFont="1" applyBorder="1" applyAlignment="1">
      <alignment horizontal="center" vertical="center"/>
    </xf>
    <xf numFmtId="0" fontId="49" fillId="0" borderId="21" xfId="0" applyFont="1" applyBorder="1" applyAlignment="1">
      <alignment horizontal="center" vertical="center"/>
    </xf>
    <xf numFmtId="0" fontId="49" fillId="0" borderId="22"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45" fillId="6" borderId="11" xfId="2" applyFont="1" applyFill="1" applyBorder="1" applyAlignment="1">
      <alignment horizontal="center" vertical="center"/>
    </xf>
    <xf numFmtId="0" fontId="45" fillId="6" borderId="12" xfId="2" applyFont="1" applyFill="1" applyBorder="1" applyAlignment="1">
      <alignment horizontal="center" vertical="center"/>
    </xf>
    <xf numFmtId="0" fontId="28" fillId="6" borderId="11" xfId="0" applyFont="1" applyFill="1" applyBorder="1" applyAlignment="1">
      <alignment horizontal="center" vertical="center"/>
    </xf>
    <xf numFmtId="0" fontId="28" fillId="6" borderId="12" xfId="0" applyFont="1" applyFill="1" applyBorder="1" applyAlignment="1">
      <alignment horizontal="center" vertical="center"/>
    </xf>
    <xf numFmtId="0" fontId="28" fillId="6" borderId="13" xfId="0" applyFont="1" applyFill="1" applyBorder="1" applyAlignment="1">
      <alignment horizontal="center" vertical="center"/>
    </xf>
    <xf numFmtId="0" fontId="28" fillId="0" borderId="11" xfId="2" applyFont="1" applyBorder="1" applyAlignment="1">
      <alignment horizontal="left" vertical="center"/>
    </xf>
    <xf numFmtId="0" fontId="28" fillId="0" borderId="12" xfId="2" applyFont="1" applyBorder="1" applyAlignment="1">
      <alignment horizontal="left" vertical="center"/>
    </xf>
    <xf numFmtId="0" fontId="28" fillId="0" borderId="13" xfId="2" applyFont="1" applyBorder="1" applyAlignment="1">
      <alignment horizontal="left" vertical="center"/>
    </xf>
  </cellXfs>
  <cellStyles count="7">
    <cellStyle name="ハイパーリンク" xfId="1" builtinId="8"/>
    <cellStyle name="標準" xfId="0" builtinId="0"/>
    <cellStyle name="標準 2" xfId="2" xr:uid="{4CFFC88A-ECF9-41DF-9230-38CC1EBE8982}"/>
    <cellStyle name="標準 2 2" xfId="3" xr:uid="{217055A3-4CDE-49C8-A003-F56DD31EA7C3}"/>
    <cellStyle name="標準 2 2 2" xfId="6" xr:uid="{F7AF2EDE-AF70-4DB5-91D0-488DCFFFA01D}"/>
    <cellStyle name="標準 2 3" xfId="5" xr:uid="{D5B964D4-6300-43A1-876C-BB0112058D7A}"/>
    <cellStyle name="標準 3" xfId="4" xr:uid="{A0D3F72B-352B-4223-BF0F-027079D5564C}"/>
  </cellStyles>
  <dxfs count="10425">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theme="2"/>
      </font>
      <fill>
        <patternFill>
          <bgColor theme="2"/>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b/>
        <i val="0"/>
        <color auto="1"/>
      </font>
      <fill>
        <patternFill>
          <bgColor theme="2"/>
        </patternFill>
      </fill>
    </dxf>
    <dxf>
      <font>
        <b/>
        <i val="0"/>
        <color rgb="FF9C0006"/>
      </font>
      <fill>
        <patternFill>
          <bgColor rgb="FFFFC7CE"/>
        </patternFill>
      </fill>
    </dxf>
    <dxf>
      <font>
        <b/>
        <i val="0"/>
        <color rgb="FF006100"/>
      </font>
      <fill>
        <patternFill>
          <bgColor rgb="FFC6EFCE"/>
        </patternFill>
      </fill>
    </dxf>
    <dxf>
      <font>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theme="2"/>
        </patternFill>
      </fill>
    </dxf>
    <dxf>
      <font>
        <b/>
        <i val="0"/>
        <color auto="1"/>
      </font>
      <fill>
        <patternFill>
          <bgColor rgb="FFC6EFCE"/>
        </patternFill>
      </fill>
    </dxf>
    <dxf>
      <font>
        <color rgb="FF006100"/>
      </font>
      <fill>
        <patternFill>
          <bgColor rgb="FFC6EF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auto="1"/>
      </font>
      <fill>
        <patternFill>
          <bgColor theme="2"/>
        </patternFill>
      </fill>
    </dxf>
    <dxf>
      <font>
        <b/>
        <i val="0"/>
        <color rgb="FF006100"/>
      </font>
      <fill>
        <patternFill>
          <bgColor rgb="FFC6EFCE"/>
        </patternFill>
      </fill>
    </dxf>
    <dxf>
      <font>
        <b/>
        <i val="0"/>
        <color rgb="FF9C0006"/>
      </font>
      <fill>
        <patternFill>
          <bgColor rgb="FFFFC7CE"/>
        </patternFill>
      </fill>
    </dxf>
    <dxf>
      <font>
        <b/>
        <i val="0"/>
        <color auto="1"/>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2"/>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theme="2"/>
        </patternFill>
      </fill>
    </dxf>
    <dxf>
      <font>
        <b/>
        <i val="0"/>
        <color auto="1"/>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font>
      <fill>
        <patternFill>
          <bgColor theme="9" tint="0.59996337778862885"/>
        </patternFill>
      </fill>
    </dxf>
    <dxf>
      <font>
        <b/>
        <i val="0"/>
      </font>
      <fill>
        <patternFill>
          <bgColor theme="9" tint="0.59996337778862885"/>
        </patternFill>
      </fill>
    </dxf>
    <dxf>
      <font>
        <b/>
        <i val="0"/>
        <color auto="1"/>
      </font>
      <fill>
        <patternFill>
          <bgColor theme="9" tint="0.59996337778862885"/>
        </patternFill>
      </fill>
    </dxf>
    <dxf>
      <font>
        <b/>
        <i val="0"/>
        <color auto="1"/>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strike val="0"/>
        <color theme="1"/>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strike val="0"/>
        <color theme="1"/>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FF00"/>
        </patternFill>
      </fill>
    </dxf>
    <dxf>
      <fill>
        <patternFill>
          <bgColor rgb="FFFFFF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2"/>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rgb="FFFFFF00"/>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color rgb="FFC00000"/>
      </font>
      <fill>
        <patternFill patternType="none">
          <bgColor auto="1"/>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solid">
          <bgColor rgb="FFCCECFF"/>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tint="-9.9948118533890809E-2"/>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ill>
        <patternFill>
          <bgColor rgb="FFFFFF00"/>
        </patternFill>
      </fill>
    </dxf>
    <dxf>
      <fill>
        <patternFill>
          <bgColor rgb="FFFFFF00"/>
        </patternFill>
      </fill>
    </dxf>
    <dxf>
      <font>
        <b/>
        <i val="0"/>
        <color rgb="FF9C5700"/>
      </font>
      <fill>
        <patternFill>
          <bgColor rgb="FFFFEB9C"/>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0006"/>
      </font>
      <fill>
        <patternFill patternType="solid">
          <bgColor rgb="FFFFFF99"/>
        </patternFill>
      </fill>
    </dxf>
    <dxf>
      <fill>
        <patternFill>
          <bgColor rgb="FFFFFF00"/>
        </patternFill>
      </fill>
    </dxf>
    <dxf>
      <font>
        <b/>
        <i val="0"/>
        <color rgb="FF9C0006"/>
      </font>
      <fill>
        <patternFill patternType="solid">
          <bgColor rgb="FFFFFF99"/>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57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rgb="FFFFFF00"/>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9C5700"/>
      </font>
      <fill>
        <patternFill>
          <bgColor rgb="FFFFEB9C"/>
        </patternFill>
      </fill>
    </dxf>
    <dxf>
      <font>
        <color rgb="FF002060"/>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tint="-9.9948118533890809E-2"/>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ont>
        <color rgb="FFC00000"/>
      </font>
      <fill>
        <patternFill patternType="none">
          <bgColor auto="1"/>
        </patternFill>
      </fill>
    </dxf>
    <dxf>
      <font>
        <b/>
        <i val="0"/>
        <color rgb="FF9C5700"/>
      </font>
      <fill>
        <patternFill>
          <bgColor rgb="FFFFEB9C"/>
        </patternFill>
      </fill>
    </dxf>
    <dxf>
      <fill>
        <patternFill>
          <bgColor rgb="FFFFFF00"/>
        </patternFill>
      </fill>
    </dxf>
    <dxf>
      <font>
        <b/>
        <i val="0"/>
        <color rgb="FF006100"/>
      </font>
      <fill>
        <patternFill>
          <bgColor rgb="FFC6EFCE"/>
        </patternFill>
      </fill>
    </dxf>
    <dxf>
      <font>
        <b/>
        <i val="0"/>
        <color rgb="FF9C0006"/>
      </font>
      <fill>
        <patternFill>
          <bgColor rgb="FFFFC7CE"/>
        </patternFill>
      </fill>
    </dxf>
    <dxf>
      <fill>
        <patternFill>
          <bgColor theme="2"/>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tint="-9.9948118533890809E-2"/>
        </patternFill>
      </fill>
    </dxf>
    <dxf>
      <fill>
        <patternFill>
          <bgColor rgb="FFFFFF00"/>
        </patternFill>
      </fill>
    </dxf>
    <dxf>
      <font>
        <color rgb="FF006100"/>
      </font>
      <fill>
        <patternFill>
          <bgColor rgb="FFC6EFCE"/>
        </patternFill>
      </fill>
    </dxf>
    <dxf>
      <font>
        <color rgb="FF9C0006"/>
      </font>
      <fill>
        <patternFill>
          <bgColor rgb="FFFFC7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C00000"/>
      </font>
      <fill>
        <patternFill patternType="none">
          <bgColor auto="1"/>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color theme="0"/>
      </font>
    </dxf>
    <dxf>
      <font>
        <color theme="0"/>
      </font>
    </dxf>
    <dxf>
      <font>
        <color theme="0"/>
      </font>
      <fill>
        <patternFill patternType="none">
          <bgColor auto="1"/>
        </patternFill>
      </fill>
    </dxf>
    <dxf>
      <font>
        <b/>
        <i val="0"/>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0" tint="-0.14996795556505021"/>
        </patternFill>
      </fill>
    </dxf>
    <dxf>
      <font>
        <color theme="1"/>
      </font>
      <fill>
        <patternFill>
          <bgColor theme="9" tint="0.39994506668294322"/>
        </patternFill>
      </fill>
    </dxf>
    <dxf>
      <font>
        <color auto="1"/>
      </font>
      <fill>
        <patternFill>
          <bgColor theme="9" tint="0.39994506668294322"/>
        </patternFill>
      </fill>
    </dxf>
    <dxf>
      <font>
        <color auto="1"/>
      </font>
      <fill>
        <patternFill>
          <bgColor theme="0" tint="-0.14996795556505021"/>
        </patternFill>
      </fill>
    </dxf>
    <dxf>
      <font>
        <color theme="1"/>
      </font>
      <fill>
        <patternFill>
          <bgColor theme="9" tint="0.39994506668294322"/>
        </patternFill>
      </fill>
    </dxf>
    <dxf>
      <font>
        <color auto="1"/>
      </font>
      <fill>
        <patternFill>
          <bgColor theme="9" tint="0.39994506668294322"/>
        </patternFill>
      </fill>
    </dxf>
    <dxf>
      <font>
        <color auto="1"/>
      </font>
      <fill>
        <patternFill>
          <bgColor theme="0" tint="-0.14996795556505021"/>
        </patternFill>
      </fill>
    </dxf>
    <dxf>
      <font>
        <color theme="1"/>
      </font>
      <fill>
        <patternFill>
          <bgColor theme="9" tint="0.39994506668294322"/>
        </patternFill>
      </fill>
    </dxf>
    <dxf>
      <font>
        <color auto="1"/>
      </font>
      <fill>
        <patternFill>
          <bgColor theme="9" tint="0.39994506668294322"/>
        </patternFill>
      </fill>
    </dxf>
    <dxf>
      <fill>
        <patternFill>
          <bgColor theme="2" tint="-9.9948118533890809E-2"/>
        </patternFill>
      </fill>
    </dxf>
    <dxf>
      <font>
        <b/>
        <i val="0"/>
      </font>
      <fill>
        <patternFill>
          <bgColor theme="9" tint="0.59996337778862885"/>
        </patternFill>
      </fill>
    </dxf>
    <dxf>
      <fill>
        <patternFill>
          <bgColor theme="2" tint="-9.9948118533890809E-2"/>
        </patternFill>
      </fill>
    </dxf>
    <dxf>
      <font>
        <b/>
        <i val="0"/>
      </font>
      <fill>
        <patternFill>
          <bgColor theme="9" tint="0.59996337778862885"/>
        </patternFill>
      </fill>
    </dxf>
    <dxf>
      <fill>
        <patternFill>
          <bgColor theme="2" tint="-9.9948118533890809E-2"/>
        </patternFill>
      </fill>
    </dxf>
    <dxf>
      <font>
        <b/>
        <i val="0"/>
      </font>
      <fill>
        <patternFill>
          <bgColor theme="9" tint="0.59996337778862885"/>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3999450666829432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ont>
        <b/>
        <i val="0"/>
        <color auto="1"/>
      </font>
      <fill>
        <patternFill>
          <bgColor rgb="FFC6EFCE"/>
        </patternFill>
      </fill>
    </dxf>
    <dxf>
      <fill>
        <patternFill>
          <bgColor theme="2"/>
        </patternFill>
      </fill>
    </dxf>
    <dxf>
      <font>
        <color rgb="FF9C0006"/>
      </font>
      <fill>
        <patternFill>
          <bgColor rgb="FFFFC7CE"/>
        </patternFill>
      </fill>
    </dxf>
    <dxf>
      <fill>
        <patternFill>
          <bgColor theme="2"/>
        </patternFill>
      </fill>
    </dxf>
    <dxf>
      <font>
        <color rgb="FF006100"/>
      </font>
      <fill>
        <patternFill>
          <bgColor rgb="FFC6EFCE"/>
        </patternFill>
      </fill>
    </dxf>
    <dxf>
      <font>
        <b/>
        <i val="0"/>
        <color auto="1"/>
      </font>
      <fill>
        <patternFill>
          <bgColor theme="9" tint="0.59996337778862885"/>
        </patternFill>
      </fill>
    </dxf>
    <dxf>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auto="1"/>
      </font>
      <fill>
        <patternFill>
          <bgColor theme="2" tint="-9.9948118533890809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tint="-9.9948118533890809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tint="-9.9948118533890809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tint="-9.9948118533890809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auto="1"/>
      </font>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auto="1"/>
      </font>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9C5700"/>
      </font>
      <fill>
        <patternFill>
          <bgColor rgb="FFFFEB9C"/>
        </patternFill>
      </fill>
    </dxf>
    <dxf>
      <font>
        <color auto="1"/>
      </font>
      <fill>
        <patternFill>
          <bgColor theme="2" tint="-9.9948118533890809E-2"/>
        </patternFill>
      </fill>
    </dxf>
    <dxf>
      <font>
        <color rgb="FF006100"/>
      </font>
      <fill>
        <patternFill>
          <bgColor rgb="FFC6EFCE"/>
        </patternFill>
      </fill>
    </dxf>
    <dxf>
      <font>
        <color rgb="FF006100"/>
      </font>
      <fill>
        <patternFill>
          <bgColor rgb="FFC6EFCE"/>
        </patternFill>
      </fill>
    </dxf>
    <dxf>
      <font>
        <color auto="1"/>
      </font>
      <fill>
        <patternFill>
          <bgColor theme="2" tint="-9.9948118533890809E-2"/>
        </patternFill>
      </fill>
    </dxf>
    <dxf>
      <font>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auto="1"/>
      </font>
      <fill>
        <patternFill>
          <bgColor theme="2"/>
        </patternFill>
      </fill>
    </dxf>
    <dxf>
      <font>
        <b/>
        <i val="0"/>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0006"/>
      </font>
      <fill>
        <patternFill>
          <bgColor rgb="FFFFC7CE"/>
        </patternFill>
      </fill>
    </dxf>
    <dxf>
      <font>
        <color auto="1"/>
      </font>
      <fill>
        <patternFill>
          <bgColor theme="2" tint="-9.9948118533890809E-2"/>
        </patternFill>
      </fill>
    </dxf>
    <dxf>
      <font>
        <b/>
        <i val="0"/>
        <color rgb="FF9C5700"/>
      </font>
      <fill>
        <patternFill>
          <bgColor rgb="FFFFEB9C"/>
        </patternFill>
      </fill>
    </dxf>
    <dxf>
      <font>
        <b/>
        <i val="0"/>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rgb="FF006100"/>
      </font>
      <fill>
        <patternFill>
          <bgColor rgb="FFC6EF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0006"/>
      </font>
      <fill>
        <patternFill>
          <bgColor rgb="FFFFC7CE"/>
        </patternFill>
      </fill>
    </dxf>
    <dxf>
      <font>
        <color auto="1"/>
      </font>
      <fill>
        <patternFill>
          <bgColor theme="2" tint="-9.9948118533890809E-2"/>
        </patternFill>
      </fill>
    </dxf>
    <dxf>
      <font>
        <b/>
        <i val="0"/>
        <color rgb="FF9C5700"/>
      </font>
      <fill>
        <patternFill>
          <bgColor rgb="FFFFEB9C"/>
        </patternFill>
      </fill>
    </dxf>
    <dxf>
      <font>
        <b/>
        <i val="0"/>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9C0006"/>
      </font>
      <fill>
        <patternFill>
          <bgColor rgb="FFFFC7CE"/>
        </patternFill>
      </fill>
    </dxf>
    <dxf>
      <font>
        <color auto="1"/>
      </font>
      <fill>
        <patternFill>
          <bgColor theme="2" tint="-9.9948118533890809E-2"/>
        </patternFill>
      </fill>
    </dxf>
    <dxf>
      <font>
        <b/>
        <i val="0"/>
        <color rgb="FF9C5700"/>
      </font>
      <fill>
        <patternFill>
          <bgColor rgb="FFFFEB9C"/>
        </patternFill>
      </fill>
    </dxf>
    <dxf>
      <font>
        <b/>
        <i val="0"/>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006100"/>
      </font>
      <fill>
        <patternFill>
          <bgColor rgb="FFC6EFCE"/>
        </patternFill>
      </fill>
    </dxf>
    <dxf>
      <font>
        <color rgb="FF9C5700"/>
      </font>
      <fill>
        <patternFill>
          <bgColor rgb="FFFFEB9C"/>
        </patternFill>
      </fill>
    </dxf>
    <dxf>
      <font>
        <b/>
        <i val="0"/>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9C0006"/>
      </font>
      <fill>
        <patternFill>
          <bgColor rgb="FFFFC7CE"/>
        </patternFill>
      </fill>
    </dxf>
    <dxf>
      <font>
        <color auto="1"/>
      </font>
      <fill>
        <patternFill>
          <bgColor theme="2" tint="-9.9948118533890809E-2"/>
        </patternFill>
      </fill>
    </dxf>
    <dxf>
      <font>
        <color rgb="FF9C5700"/>
      </font>
      <fill>
        <patternFill>
          <bgColor rgb="FFFFEB9C"/>
        </patternFill>
      </fill>
    </dxf>
    <dxf>
      <font>
        <color rgb="FF006100"/>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7" tint="0.79998168889431442"/>
        </patternFill>
      </fill>
    </dxf>
    <dxf>
      <font>
        <color auto="1"/>
      </font>
      <fill>
        <patternFill>
          <bgColor theme="5" tint="0.7999816888943144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ill>
        <patternFill>
          <bgColor theme="2"/>
        </patternFill>
      </fill>
    </dxf>
    <dxf>
      <font>
        <b/>
        <i val="0"/>
        <color auto="1"/>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ont>
        <b/>
        <i val="0"/>
        <color auto="1"/>
      </font>
      <fill>
        <patternFill>
          <bgColor rgb="FFC6EFCE"/>
        </patternFill>
      </fill>
    </dxf>
    <dxf>
      <fill>
        <patternFill>
          <bgColor theme="2"/>
        </patternFill>
      </fill>
    </dxf>
    <dxf>
      <fill>
        <patternFill>
          <bgColor theme="9" tint="0.59996337778862885"/>
        </patternFill>
      </fill>
    </dxf>
    <dxf>
      <fill>
        <patternFill>
          <bgColor theme="2"/>
        </patternFill>
      </fill>
    </dxf>
    <dxf>
      <font>
        <b/>
        <i val="0"/>
        <color rgb="FF006100"/>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auto="1"/>
      </font>
      <fill>
        <patternFill patternType="solid">
          <bgColor theme="2"/>
        </patternFill>
      </fill>
    </dxf>
    <dxf>
      <font>
        <color rgb="FF006100"/>
      </font>
      <fill>
        <patternFill>
          <bgColor rgb="FFC6EFCE"/>
        </patternFill>
      </fill>
    </dxf>
    <dxf>
      <font>
        <color auto="1"/>
      </font>
      <fill>
        <patternFill>
          <bgColor theme="2"/>
        </patternFill>
      </fill>
    </dxf>
    <dxf>
      <font>
        <color rgb="FF9C5700"/>
      </font>
      <fill>
        <patternFill>
          <bgColor rgb="FFFFEB9C"/>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b/>
        <i val="0"/>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theme="2"/>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ont>
        <b/>
        <i val="0"/>
      </font>
      <fill>
        <patternFill>
          <bgColor theme="9" tint="0.79998168889431442"/>
        </patternFill>
      </fill>
    </dxf>
    <dxf>
      <fill>
        <patternFill>
          <bgColor theme="2"/>
        </patternFill>
      </fill>
    </dxf>
    <dxf>
      <font>
        <b/>
        <i val="0"/>
      </font>
      <fill>
        <patternFill>
          <bgColor theme="9" tint="0.59996337778862885"/>
        </patternFill>
      </fill>
    </dxf>
    <dxf>
      <fill>
        <patternFill>
          <bgColor theme="2"/>
        </patternFill>
      </fill>
    </dxf>
    <dxf>
      <font>
        <b/>
        <i val="0"/>
        <color auto="1"/>
      </font>
      <fill>
        <patternFill>
          <bgColor theme="9" tint="0.59996337778862885"/>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ill>
        <patternFill>
          <bgColor theme="2"/>
        </patternFill>
      </fill>
    </dxf>
    <dxf>
      <font>
        <b/>
        <i val="0"/>
        <color auto="1"/>
      </font>
      <fill>
        <patternFill>
          <bgColor rgb="FFC6EFCE"/>
        </patternFill>
      </fill>
    </dxf>
    <dxf>
      <fill>
        <patternFill>
          <bgColor theme="2"/>
        </patternFill>
      </fill>
    </dxf>
    <dxf>
      <font>
        <b/>
        <i val="0"/>
        <color auto="1"/>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ont>
        <color auto="1"/>
      </font>
      <fill>
        <patternFill>
          <bgColor theme="9" tint="0.59996337778862885"/>
        </patternFill>
      </fill>
    </dxf>
    <dxf>
      <font>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color auto="1"/>
      </font>
      <fill>
        <patternFill patternType="solid">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auto="1"/>
      </font>
      <fill>
        <patternFill patternType="solid">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ont>
        <color auto="1"/>
      </font>
      <fill>
        <patternFill>
          <bgColor theme="9" tint="0.59996337778862885"/>
        </patternFill>
      </fill>
    </dxf>
    <dxf>
      <fill>
        <patternFill>
          <bgColor theme="2"/>
        </patternFill>
      </fill>
    </dxf>
    <dxf>
      <font>
        <b/>
        <i val="0"/>
      </font>
      <fill>
        <patternFill>
          <bgColor theme="2"/>
        </patternFill>
      </fill>
    </dxf>
    <dxf>
      <font>
        <b/>
        <i val="0"/>
        <color theme="1"/>
      </font>
      <fill>
        <patternFill>
          <bgColor theme="9" tint="0.39994506668294322"/>
        </patternFill>
      </fill>
    </dxf>
    <dxf>
      <font>
        <color rgb="FF006100"/>
      </font>
      <fill>
        <patternFill>
          <bgColor rgb="FFC6EFCE"/>
        </patternFill>
      </fill>
    </dxf>
    <dxf>
      <font>
        <b/>
        <i val="0"/>
        <color auto="1"/>
      </font>
      <fill>
        <patternFill>
          <bgColor rgb="FFC6EFCE"/>
        </patternFill>
      </fill>
    </dxf>
    <dxf>
      <font>
        <b/>
        <i val="0"/>
        <color auto="1"/>
      </font>
      <fill>
        <patternFill>
          <bgColor rgb="FFC6EFCE"/>
        </patternFill>
      </fill>
    </dxf>
    <dxf>
      <font>
        <b/>
        <i val="0"/>
      </font>
      <fill>
        <patternFill>
          <bgColor theme="2"/>
        </patternFill>
      </fill>
    </dxf>
    <dxf>
      <font>
        <b/>
        <i val="0"/>
        <color auto="1"/>
      </font>
      <fill>
        <patternFill>
          <bgColor rgb="FFC6EFCE"/>
        </patternFill>
      </fill>
    </dxf>
    <dxf>
      <fill>
        <patternFill>
          <bgColor theme="2"/>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b/>
        <i val="0"/>
        <color rgb="FF006100"/>
      </font>
      <fill>
        <patternFill>
          <bgColor rgb="FFC6EFCE"/>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ont>
        <b/>
        <i val="0"/>
        <color auto="1"/>
      </font>
      <fill>
        <patternFill>
          <bgColor theme="9" tint="0.59996337778862885"/>
        </patternFill>
      </fill>
    </dxf>
    <dxf>
      <font>
        <b/>
        <i val="0"/>
      </font>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ill>
        <patternFill>
          <bgColor theme="2"/>
        </patternFill>
      </fill>
    </dxf>
    <dxf>
      <font>
        <color rgb="FF006100"/>
      </font>
      <fill>
        <patternFill>
          <bgColor rgb="FFC6EFCE"/>
        </patternFill>
      </fill>
    </dxf>
    <dxf>
      <font>
        <b/>
        <i val="0"/>
      </font>
      <fill>
        <patternFill>
          <bgColor theme="9" tint="0.59996337778862885"/>
        </patternFill>
      </fill>
    </dxf>
    <dxf>
      <fill>
        <patternFill>
          <bgColor theme="2"/>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ill>
        <patternFill>
          <bgColor theme="2"/>
        </patternFill>
      </fill>
    </dxf>
    <dxf>
      <font>
        <b/>
        <i val="0"/>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ont>
        <b/>
        <i val="0"/>
      </font>
      <fill>
        <patternFill>
          <bgColor theme="2"/>
        </patternFill>
      </fill>
    </dxf>
    <dxf>
      <font>
        <b/>
        <i val="0"/>
      </font>
      <fill>
        <patternFill patternType="solid">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rgb="FFC6EFCE"/>
        </patternFill>
      </fill>
    </dxf>
    <dxf>
      <fill>
        <patternFill>
          <bgColor theme="2"/>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ont>
        <color auto="1"/>
      </font>
      <fill>
        <patternFill>
          <bgColor theme="2"/>
        </patternFill>
      </fill>
    </dxf>
    <dxf>
      <font>
        <color rgb="FF9C5700"/>
      </font>
      <fill>
        <patternFill>
          <bgColor rgb="FFFFEB9C"/>
        </patternFill>
      </fill>
    </dxf>
    <dxf>
      <font>
        <color auto="1"/>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auto="1"/>
      </font>
      <fill>
        <patternFill patternType="solid">
          <bgColor theme="2"/>
        </patternFill>
      </fill>
    </dxf>
    <dxf>
      <font>
        <b/>
        <i val="0"/>
      </font>
      <fill>
        <patternFill>
          <bgColor theme="9" tint="0.59996337778862885"/>
        </patternFill>
      </fill>
    </dxf>
    <dxf>
      <fill>
        <patternFill>
          <bgColor theme="2"/>
        </patternFill>
      </fill>
    </dxf>
    <dxf>
      <font>
        <color auto="1"/>
      </font>
      <fill>
        <patternFill patternType="solid">
          <bgColor theme="2"/>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auto="1"/>
      </font>
      <fill>
        <patternFill>
          <bgColor theme="9" tint="0.59996337778862885"/>
        </patternFill>
      </fill>
    </dxf>
    <dxf>
      <fill>
        <patternFill>
          <bgColor theme="2"/>
        </patternFill>
      </fill>
    </dxf>
    <dxf>
      <font>
        <color auto="1"/>
      </font>
      <fill>
        <patternFill>
          <bgColor theme="9" tint="0.59996337778862885"/>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ont>
        <color auto="1"/>
      </font>
      <fill>
        <patternFill>
          <bgColor theme="2"/>
        </patternFill>
      </fill>
    </dxf>
    <dxf>
      <font>
        <color auto="1"/>
      </font>
      <fill>
        <patternFill>
          <bgColor rgb="FFC6EFCE"/>
        </patternFill>
      </fill>
    </dxf>
    <dxf>
      <font>
        <color auto="1"/>
      </font>
      <fill>
        <patternFill>
          <bgColor rgb="FFFFEB9C"/>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ont>
        <b/>
        <i val="0"/>
        <color auto="1"/>
      </font>
      <fill>
        <patternFill patternType="solid">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39994506668294322"/>
        </patternFill>
      </fill>
    </dxf>
    <dxf>
      <font>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color auto="1"/>
      </font>
      <fill>
        <patternFill>
          <bgColor theme="9" tint="0.59996337778862885"/>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font>
      <fill>
        <patternFill>
          <bgColor theme="2"/>
        </patternFill>
      </fill>
    </dxf>
    <dxf>
      <font>
        <color rgb="FF006100"/>
      </font>
      <fill>
        <patternFill>
          <bgColor rgb="FFC6EFCE"/>
        </patternFill>
      </fill>
    </dxf>
    <dxf>
      <font>
        <b/>
        <i val="0"/>
        <color rgb="FF006100"/>
      </font>
      <fill>
        <patternFill>
          <bgColor rgb="FFC6EFCE"/>
        </patternFill>
      </fill>
    </dxf>
    <dxf>
      <fill>
        <patternFill>
          <bgColor theme="2"/>
        </patternFill>
      </fill>
    </dxf>
    <dxf>
      <font>
        <b/>
        <i val="0"/>
        <color rgb="FF006100"/>
      </font>
      <fill>
        <patternFill>
          <bgColor rgb="FFC6EFCE"/>
        </patternFill>
      </fill>
    </dxf>
    <dxf>
      <font>
        <b/>
        <i val="0"/>
        <color rgb="FF9C5700"/>
      </font>
      <fill>
        <patternFill>
          <bgColor rgb="FFFFEB9C"/>
        </patternFill>
      </fill>
    </dxf>
    <dxf>
      <font>
        <b/>
        <i val="0"/>
        <color auto="1"/>
      </font>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ont>
        <color auto="1"/>
      </font>
      <fill>
        <patternFill>
          <bgColor theme="2"/>
        </patternFill>
      </fill>
    </dxf>
    <dxf>
      <font>
        <color auto="1"/>
      </font>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color auto="1"/>
      </font>
      <fill>
        <patternFill patternType="solid">
          <bgColor theme="2"/>
        </patternFill>
      </fill>
    </dxf>
    <dxf>
      <font>
        <b/>
        <i val="0"/>
        <color rgb="FF006100"/>
      </font>
      <fill>
        <patternFill>
          <bgColor rgb="FFC6EFCE"/>
        </patternFill>
      </fill>
    </dxf>
    <dxf>
      <font>
        <color auto="1"/>
      </font>
      <fill>
        <patternFill>
          <bgColor theme="2"/>
        </patternFill>
      </fill>
    </dxf>
    <dxf>
      <font>
        <b/>
        <i val="0"/>
        <color rgb="FF9C5700"/>
      </font>
      <fill>
        <patternFill>
          <bgColor rgb="FFFFEB9C"/>
        </patternFill>
      </fill>
    </dxf>
    <dxf>
      <font>
        <color auto="1"/>
      </font>
      <fill>
        <patternFill>
          <bgColor theme="2" tint="-9.9948118533890809E-2"/>
        </patternFill>
      </fill>
    </dxf>
    <dxf>
      <fill>
        <patternFill>
          <bgColor theme="2"/>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color auto="1"/>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ont>
        <b/>
        <i val="0"/>
      </font>
      <fill>
        <patternFill>
          <bgColor theme="2"/>
        </patternFill>
      </fill>
    </dxf>
    <dxf>
      <font>
        <b/>
        <i val="0"/>
        <color theme="1"/>
      </font>
      <fill>
        <patternFill>
          <bgColor theme="9" tint="0.39994506668294322"/>
        </patternFill>
      </fill>
    </dxf>
    <dxf>
      <font>
        <color rgb="FF006100"/>
      </font>
      <fill>
        <patternFill>
          <bgColor rgb="FFC6EFCE"/>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rgb="FFC6EFCE"/>
        </patternFill>
      </fill>
    </dxf>
    <dxf>
      <fill>
        <patternFill>
          <bgColor theme="2"/>
        </patternFill>
      </fill>
    </dxf>
    <dxf>
      <fill>
        <patternFill>
          <bgColor theme="2"/>
        </patternFill>
      </fill>
    </dxf>
    <dxf>
      <fill>
        <patternFill>
          <bgColor theme="2"/>
        </patternFill>
      </fill>
    </dxf>
    <dxf>
      <font>
        <b/>
        <i val="0"/>
        <color auto="1"/>
      </font>
      <fill>
        <patternFill>
          <bgColor rgb="FFC6EFCE"/>
        </patternFill>
      </fill>
    </dxf>
    <dxf>
      <font>
        <b/>
        <i val="0"/>
        <color auto="1"/>
      </font>
      <fill>
        <patternFill>
          <bgColor theme="9" tint="0.59996337778862885"/>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tint="-9.9948118533890809E-2"/>
        </patternFill>
      </fill>
    </dxf>
    <dxf>
      <font>
        <b/>
        <i val="0"/>
      </font>
      <fill>
        <patternFill>
          <bgColor theme="9" tint="0.59996337778862885"/>
        </patternFill>
      </fill>
    </dxf>
    <dxf>
      <font>
        <b/>
        <i val="0"/>
        <color auto="1"/>
      </font>
      <fill>
        <patternFill>
          <bgColor theme="9" tint="0.59996337778862885"/>
        </patternFill>
      </fill>
    </dxf>
    <dxf>
      <font>
        <b/>
        <i val="0"/>
        <color theme="1"/>
      </font>
      <fill>
        <patternFill>
          <bgColor rgb="FFC6EFCE"/>
        </patternFill>
      </fill>
    </dxf>
    <dxf>
      <font>
        <b/>
        <i val="0"/>
        <color auto="1"/>
      </font>
      <fill>
        <patternFill>
          <bgColor rgb="FFC6EFCE"/>
        </patternFill>
      </fill>
    </dxf>
    <dxf>
      <font>
        <b/>
        <i val="0"/>
        <color auto="1"/>
      </font>
      <fill>
        <patternFill>
          <bgColor rgb="FFC6EFCE"/>
        </patternFill>
      </fill>
    </dxf>
    <dxf>
      <font>
        <b/>
        <i val="0"/>
        <color theme="1"/>
      </font>
      <fill>
        <patternFill>
          <bgColor rgb="FFC6EFCE"/>
        </patternFill>
      </fill>
    </dxf>
    <dxf>
      <font>
        <b/>
        <i val="0"/>
        <color auto="1"/>
      </font>
      <fill>
        <patternFill>
          <bgColor rgb="FFC6EFCE"/>
        </patternFill>
      </fill>
    </dxf>
    <dxf>
      <font>
        <b/>
        <i val="0"/>
        <color theme="1"/>
      </font>
      <fill>
        <patternFill>
          <bgColor rgb="FFC6EFCE"/>
        </patternFill>
      </fill>
    </dxf>
    <dxf>
      <font>
        <b/>
        <i val="0"/>
        <color auto="1"/>
      </font>
      <fill>
        <patternFill>
          <bgColor rgb="FFC6EFCE"/>
        </patternFill>
      </fill>
    </dxf>
    <dxf>
      <font>
        <b/>
        <i val="0"/>
        <color auto="1"/>
      </font>
      <fill>
        <patternFill>
          <bgColor rgb="FFC6EFCE"/>
        </patternFill>
      </fill>
    </dxf>
    <dxf>
      <font>
        <b/>
        <i val="0"/>
        <color auto="1"/>
      </font>
      <fill>
        <patternFill>
          <bgColor rgb="FFC6EFCE"/>
        </patternFill>
      </fill>
    </dxf>
    <dxf>
      <font>
        <b/>
        <i val="0"/>
        <color auto="1"/>
      </font>
      <fill>
        <patternFill>
          <bgColor rgb="FFC6EFCE"/>
        </patternFill>
      </fill>
    </dxf>
    <dxf>
      <font>
        <b/>
        <i val="0"/>
        <color theme="1"/>
      </font>
      <fill>
        <patternFill>
          <bgColor rgb="FFC6EFCE"/>
        </patternFill>
      </fill>
    </dxf>
    <dxf>
      <font>
        <b val="0"/>
        <i val="0"/>
      </font>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s>
  <tableStyles count="0" defaultTableStyle="TableStyleMedium2" defaultPivotStyle="PivotStyleLight16"/>
  <colors>
    <mruColors>
      <color rgb="FFFFFFCC"/>
      <color rgb="FFFFCCFF"/>
      <color rgb="FFFFFF99"/>
      <color rgb="FFCCECFF"/>
      <color rgb="FFCCFFFF"/>
      <color rgb="FFFF99FF"/>
      <color rgb="FF643C00"/>
      <color rgb="FF8E000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10</xdr:row>
      <xdr:rowOff>85725</xdr:rowOff>
    </xdr:from>
    <xdr:to>
      <xdr:col>29</xdr:col>
      <xdr:colOff>19050</xdr:colOff>
      <xdr:row>28</xdr:row>
      <xdr:rowOff>31410</xdr:rowOff>
    </xdr:to>
    <xdr:pic>
      <xdr:nvPicPr>
        <xdr:cNvPr id="19" name="図 18">
          <a:extLst>
            <a:ext uri="{FF2B5EF4-FFF2-40B4-BE49-F238E27FC236}">
              <a16:creationId xmlns:a16="http://schemas.microsoft.com/office/drawing/2014/main" id="{11D66200-B121-4B75-998F-5F141B0599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085975"/>
          <a:ext cx="6800850" cy="3547949"/>
        </a:xfrm>
        <a:prstGeom prst="rect">
          <a:avLst/>
        </a:prstGeom>
      </xdr:spPr>
    </xdr:pic>
    <xdr:clientData/>
  </xdr:twoCellAnchor>
  <xdr:twoCellAnchor editAs="oneCell">
    <xdr:from>
      <xdr:col>2</xdr:col>
      <xdr:colOff>228601</xdr:colOff>
      <xdr:row>50</xdr:row>
      <xdr:rowOff>152400</xdr:rowOff>
    </xdr:from>
    <xdr:to>
      <xdr:col>31</xdr:col>
      <xdr:colOff>215448</xdr:colOff>
      <xdr:row>67</xdr:row>
      <xdr:rowOff>152400</xdr:rowOff>
    </xdr:to>
    <xdr:pic>
      <xdr:nvPicPr>
        <xdr:cNvPr id="2" name="図 1">
          <a:extLst>
            <a:ext uri="{FF2B5EF4-FFF2-40B4-BE49-F238E27FC236}">
              <a16:creationId xmlns:a16="http://schemas.microsoft.com/office/drawing/2014/main" id="{B37D0734-841C-4FD6-A6C5-53B783C75A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4851" y="10153650"/>
          <a:ext cx="6896100" cy="3400425"/>
        </a:xfrm>
        <a:prstGeom prst="rect">
          <a:avLst/>
        </a:prstGeom>
      </xdr:spPr>
    </xdr:pic>
    <xdr:clientData/>
  </xdr:twoCellAnchor>
  <xdr:twoCellAnchor editAs="oneCell">
    <xdr:from>
      <xdr:col>29</xdr:col>
      <xdr:colOff>125249</xdr:colOff>
      <xdr:row>20</xdr:row>
      <xdr:rowOff>28575</xdr:rowOff>
    </xdr:from>
    <xdr:to>
      <xdr:col>49</xdr:col>
      <xdr:colOff>51253</xdr:colOff>
      <xdr:row>27</xdr:row>
      <xdr:rowOff>192422</xdr:rowOff>
    </xdr:to>
    <xdr:pic>
      <xdr:nvPicPr>
        <xdr:cNvPr id="3" name="図 2">
          <a:extLst>
            <a:ext uri="{FF2B5EF4-FFF2-40B4-BE49-F238E27FC236}">
              <a16:creationId xmlns:a16="http://schemas.microsoft.com/office/drawing/2014/main" id="{251F8775-7996-4DC8-80BC-48D976DBF3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30874" y="4029075"/>
          <a:ext cx="4684876" cy="1564022"/>
        </a:xfrm>
        <a:prstGeom prst="rect">
          <a:avLst/>
        </a:prstGeom>
      </xdr:spPr>
    </xdr:pic>
    <xdr:clientData/>
  </xdr:twoCellAnchor>
  <xdr:twoCellAnchor>
    <xdr:from>
      <xdr:col>29</xdr:col>
      <xdr:colOff>19050</xdr:colOff>
      <xdr:row>17</xdr:row>
      <xdr:rowOff>104775</xdr:rowOff>
    </xdr:from>
    <xdr:to>
      <xdr:col>37</xdr:col>
      <xdr:colOff>209550</xdr:colOff>
      <xdr:row>20</xdr:row>
      <xdr:rowOff>85725</xdr:rowOff>
    </xdr:to>
    <xdr:sp macro="" textlink="">
      <xdr:nvSpPr>
        <xdr:cNvPr id="5" name="吹き出し: 四角形 4">
          <a:extLst>
            <a:ext uri="{FF2B5EF4-FFF2-40B4-BE49-F238E27FC236}">
              <a16:creationId xmlns:a16="http://schemas.microsoft.com/office/drawing/2014/main" id="{4B403048-44F6-4EDE-A0B9-905D46F788A9}"/>
            </a:ext>
          </a:extLst>
        </xdr:cNvPr>
        <xdr:cNvSpPr/>
      </xdr:nvSpPr>
      <xdr:spPr>
        <a:xfrm>
          <a:off x="6924675" y="3505200"/>
          <a:ext cx="2095500" cy="581025"/>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xdr:from>
      <xdr:col>8</xdr:col>
      <xdr:colOff>9525</xdr:colOff>
      <xdr:row>29</xdr:row>
      <xdr:rowOff>28575</xdr:rowOff>
    </xdr:from>
    <xdr:to>
      <xdr:col>9</xdr:col>
      <xdr:colOff>123825</xdr:colOff>
      <xdr:row>30</xdr:row>
      <xdr:rowOff>0</xdr:rowOff>
    </xdr:to>
    <xdr:sp macro="" textlink="">
      <xdr:nvSpPr>
        <xdr:cNvPr id="6" name="正方形/長方形 5">
          <a:extLst>
            <a:ext uri="{FF2B5EF4-FFF2-40B4-BE49-F238E27FC236}">
              <a16:creationId xmlns:a16="http://schemas.microsoft.com/office/drawing/2014/main" id="{03E24239-9E8B-4754-AA78-E6E196748098}"/>
            </a:ext>
          </a:extLst>
        </xdr:cNvPr>
        <xdr:cNvSpPr/>
      </xdr:nvSpPr>
      <xdr:spPr>
        <a:xfrm>
          <a:off x="1914525" y="5829300"/>
          <a:ext cx="352425" cy="17145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95250</xdr:colOff>
      <xdr:row>50</xdr:row>
      <xdr:rowOff>119592</xdr:rowOff>
    </xdr:from>
    <xdr:to>
      <xdr:col>25</xdr:col>
      <xdr:colOff>0</xdr:colOff>
      <xdr:row>63</xdr:row>
      <xdr:rowOff>114300</xdr:rowOff>
    </xdr:to>
    <xdr:sp macro="" textlink="">
      <xdr:nvSpPr>
        <xdr:cNvPr id="7" name="楕円 6">
          <a:extLst>
            <a:ext uri="{FF2B5EF4-FFF2-40B4-BE49-F238E27FC236}">
              <a16:creationId xmlns:a16="http://schemas.microsoft.com/office/drawing/2014/main" id="{13A230D4-0950-4CB0-9D8F-3DD23C7B8DF4}"/>
            </a:ext>
          </a:extLst>
        </xdr:cNvPr>
        <xdr:cNvSpPr/>
      </xdr:nvSpPr>
      <xdr:spPr>
        <a:xfrm>
          <a:off x="1047750" y="10120842"/>
          <a:ext cx="4905375" cy="2595033"/>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103415</xdr:colOff>
      <xdr:row>12</xdr:row>
      <xdr:rowOff>38101</xdr:rowOff>
    </xdr:from>
    <xdr:to>
      <xdr:col>49</xdr:col>
      <xdr:colOff>134711</xdr:colOff>
      <xdr:row>17</xdr:row>
      <xdr:rowOff>175534</xdr:rowOff>
    </xdr:to>
    <xdr:sp macro="" textlink="">
      <xdr:nvSpPr>
        <xdr:cNvPr id="8" name="吹き出し: 四角形 7">
          <a:extLst>
            <a:ext uri="{FF2B5EF4-FFF2-40B4-BE49-F238E27FC236}">
              <a16:creationId xmlns:a16="http://schemas.microsoft.com/office/drawing/2014/main" id="{6C444275-1BD0-4C50-BF88-C572DBBBBA90}"/>
            </a:ext>
          </a:extLst>
        </xdr:cNvPr>
        <xdr:cNvSpPr/>
      </xdr:nvSpPr>
      <xdr:spPr>
        <a:xfrm>
          <a:off x="9628415" y="2438401"/>
          <a:ext cx="2174421" cy="1137558"/>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43</xdr:col>
      <xdr:colOff>171450</xdr:colOff>
      <xdr:row>19</xdr:row>
      <xdr:rowOff>142875</xdr:rowOff>
    </xdr:from>
    <xdr:to>
      <xdr:col>48</xdr:col>
      <xdr:colOff>19050</xdr:colOff>
      <xdr:row>20</xdr:row>
      <xdr:rowOff>161925</xdr:rowOff>
    </xdr:to>
    <xdr:sp macro="" textlink="">
      <xdr:nvSpPr>
        <xdr:cNvPr id="9" name="楕円 8">
          <a:extLst>
            <a:ext uri="{FF2B5EF4-FFF2-40B4-BE49-F238E27FC236}">
              <a16:creationId xmlns:a16="http://schemas.microsoft.com/office/drawing/2014/main" id="{07C6D7F9-2253-4323-9DC7-6CD52C8B6145}"/>
            </a:ext>
          </a:extLst>
        </xdr:cNvPr>
        <xdr:cNvSpPr/>
      </xdr:nvSpPr>
      <xdr:spPr>
        <a:xfrm>
          <a:off x="10410825" y="39433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209550</xdr:colOff>
      <xdr:row>26</xdr:row>
      <xdr:rowOff>171450</xdr:rowOff>
    </xdr:from>
    <xdr:to>
      <xdr:col>48</xdr:col>
      <xdr:colOff>57150</xdr:colOff>
      <xdr:row>27</xdr:row>
      <xdr:rowOff>190500</xdr:rowOff>
    </xdr:to>
    <xdr:sp macro="" textlink="">
      <xdr:nvSpPr>
        <xdr:cNvPr id="10" name="楕円 9">
          <a:extLst>
            <a:ext uri="{FF2B5EF4-FFF2-40B4-BE49-F238E27FC236}">
              <a16:creationId xmlns:a16="http://schemas.microsoft.com/office/drawing/2014/main" id="{15CCA1A2-6348-43CC-93D2-4B0EF009F787}"/>
            </a:ext>
          </a:extLst>
        </xdr:cNvPr>
        <xdr:cNvSpPr/>
      </xdr:nvSpPr>
      <xdr:spPr>
        <a:xfrm>
          <a:off x="10448925" y="537210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5</xdr:row>
      <xdr:rowOff>0</xdr:rowOff>
    </xdr:from>
    <xdr:to>
      <xdr:col>28</xdr:col>
      <xdr:colOff>63920</xdr:colOff>
      <xdr:row>7</xdr:row>
      <xdr:rowOff>89421</xdr:rowOff>
    </xdr:to>
    <xdr:pic>
      <xdr:nvPicPr>
        <xdr:cNvPr id="11" name="図 10">
          <a:extLst>
            <a:ext uri="{FF2B5EF4-FFF2-40B4-BE49-F238E27FC236}">
              <a16:creationId xmlns:a16="http://schemas.microsoft.com/office/drawing/2014/main" id="{7D047493-F12E-492E-A575-A0A2CC8689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50" y="1000125"/>
          <a:ext cx="6258798" cy="485843"/>
        </a:xfrm>
        <a:prstGeom prst="rect">
          <a:avLst/>
        </a:prstGeom>
      </xdr:spPr>
    </xdr:pic>
    <xdr:clientData/>
  </xdr:twoCellAnchor>
  <xdr:twoCellAnchor editAs="oneCell">
    <xdr:from>
      <xdr:col>2</xdr:col>
      <xdr:colOff>200025</xdr:colOff>
      <xdr:row>30</xdr:row>
      <xdr:rowOff>57150</xdr:rowOff>
    </xdr:from>
    <xdr:to>
      <xdr:col>32</xdr:col>
      <xdr:colOff>207559</xdr:colOff>
      <xdr:row>46</xdr:row>
      <xdr:rowOff>63047</xdr:rowOff>
    </xdr:to>
    <xdr:pic>
      <xdr:nvPicPr>
        <xdr:cNvPr id="12" name="図 11">
          <a:extLst>
            <a:ext uri="{FF2B5EF4-FFF2-40B4-BE49-F238E27FC236}">
              <a16:creationId xmlns:a16="http://schemas.microsoft.com/office/drawing/2014/main" id="{83E6D435-EE9C-4CBF-A5D3-11881435F9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6275" y="6057900"/>
          <a:ext cx="7146749" cy="3209925"/>
        </a:xfrm>
        <a:prstGeom prst="rect">
          <a:avLst/>
        </a:prstGeom>
      </xdr:spPr>
    </xdr:pic>
    <xdr:clientData/>
  </xdr:twoCellAnchor>
  <xdr:twoCellAnchor>
    <xdr:from>
      <xdr:col>8</xdr:col>
      <xdr:colOff>95250</xdr:colOff>
      <xdr:row>29</xdr:row>
      <xdr:rowOff>190500</xdr:rowOff>
    </xdr:from>
    <xdr:to>
      <xdr:col>8</xdr:col>
      <xdr:colOff>104775</xdr:colOff>
      <xdr:row>41</xdr:row>
      <xdr:rowOff>104775</xdr:rowOff>
    </xdr:to>
    <xdr:cxnSp macro="">
      <xdr:nvCxnSpPr>
        <xdr:cNvPr id="13" name="直線矢印コネクタ 12">
          <a:extLst>
            <a:ext uri="{FF2B5EF4-FFF2-40B4-BE49-F238E27FC236}">
              <a16:creationId xmlns:a16="http://schemas.microsoft.com/office/drawing/2014/main" id="{0D283695-8CE9-4E0D-9321-68CBCD4D2334}"/>
            </a:ext>
          </a:extLst>
        </xdr:cNvPr>
        <xdr:cNvCxnSpPr/>
      </xdr:nvCxnSpPr>
      <xdr:spPr>
        <a:xfrm flipH="1">
          <a:off x="2000250" y="5991225"/>
          <a:ext cx="9525" cy="23145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95250</xdr:colOff>
      <xdr:row>30</xdr:row>
      <xdr:rowOff>0</xdr:rowOff>
    </xdr:from>
    <xdr:to>
      <xdr:col>23</xdr:col>
      <xdr:colOff>171450</xdr:colOff>
      <xdr:row>33</xdr:row>
      <xdr:rowOff>180975</xdr:rowOff>
    </xdr:to>
    <xdr:cxnSp macro="">
      <xdr:nvCxnSpPr>
        <xdr:cNvPr id="14" name="直線矢印コネクタ 13">
          <a:extLst>
            <a:ext uri="{FF2B5EF4-FFF2-40B4-BE49-F238E27FC236}">
              <a16:creationId xmlns:a16="http://schemas.microsoft.com/office/drawing/2014/main" id="{8A1FE81A-8EAD-40CB-AAB2-777C18748361}"/>
            </a:ext>
          </a:extLst>
        </xdr:cNvPr>
        <xdr:cNvCxnSpPr/>
      </xdr:nvCxnSpPr>
      <xdr:spPr>
        <a:xfrm>
          <a:off x="2000250" y="6000750"/>
          <a:ext cx="3648075" cy="78105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123825</xdr:colOff>
      <xdr:row>30</xdr:row>
      <xdr:rowOff>9525</xdr:rowOff>
    </xdr:from>
    <xdr:to>
      <xdr:col>23</xdr:col>
      <xdr:colOff>85725</xdr:colOff>
      <xdr:row>36</xdr:row>
      <xdr:rowOff>152400</xdr:rowOff>
    </xdr:to>
    <xdr:cxnSp macro="">
      <xdr:nvCxnSpPr>
        <xdr:cNvPr id="15" name="直線矢印コネクタ 14">
          <a:extLst>
            <a:ext uri="{FF2B5EF4-FFF2-40B4-BE49-F238E27FC236}">
              <a16:creationId xmlns:a16="http://schemas.microsoft.com/office/drawing/2014/main" id="{12E66A9E-D18F-4AF8-95A7-D207A2CF4F41}"/>
            </a:ext>
          </a:extLst>
        </xdr:cNvPr>
        <xdr:cNvCxnSpPr/>
      </xdr:nvCxnSpPr>
      <xdr:spPr>
        <a:xfrm>
          <a:off x="2028825" y="6010275"/>
          <a:ext cx="3533775" cy="13430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24</xdr:col>
      <xdr:colOff>152401</xdr:colOff>
      <xdr:row>41</xdr:row>
      <xdr:rowOff>104776</xdr:rowOff>
    </xdr:from>
    <xdr:to>
      <xdr:col>35</xdr:col>
      <xdr:colOff>9526</xdr:colOff>
      <xdr:row>45</xdr:row>
      <xdr:rowOff>9526</xdr:rowOff>
    </xdr:to>
    <xdr:sp macro="" textlink="">
      <xdr:nvSpPr>
        <xdr:cNvPr id="16" name="吹き出し: 四角形 15">
          <a:extLst>
            <a:ext uri="{FF2B5EF4-FFF2-40B4-BE49-F238E27FC236}">
              <a16:creationId xmlns:a16="http://schemas.microsoft.com/office/drawing/2014/main" id="{C14B748E-0CD0-4240-B68E-E56919055C51}"/>
            </a:ext>
          </a:extLst>
        </xdr:cNvPr>
        <xdr:cNvSpPr/>
      </xdr:nvSpPr>
      <xdr:spPr>
        <a:xfrm>
          <a:off x="5867401" y="8305801"/>
          <a:ext cx="2476500" cy="704850"/>
        </a:xfrm>
        <a:prstGeom prst="wedgeRectCallout">
          <a:avLst>
            <a:gd name="adj1" fmla="val -121489"/>
            <a:gd name="adj2" fmla="val -25735"/>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具体的に内容を記入（入力）して</a:t>
          </a:r>
          <a:endParaRPr kumimoji="1" lang="en-US" altLang="ja-JP" sz="1100"/>
        </a:p>
        <a:p>
          <a:pPr algn="l"/>
          <a:r>
            <a:rPr kumimoji="1" lang="ja-JP" altLang="en-US" sz="1100"/>
            <a:t>ください。</a:t>
          </a:r>
        </a:p>
      </xdr:txBody>
    </xdr:sp>
    <xdr:clientData/>
  </xdr:twoCellAnchor>
  <xdr:twoCellAnchor>
    <xdr:from>
      <xdr:col>31</xdr:col>
      <xdr:colOff>200026</xdr:colOff>
      <xdr:row>36</xdr:row>
      <xdr:rowOff>190501</xdr:rowOff>
    </xdr:from>
    <xdr:to>
      <xdr:col>42</xdr:col>
      <xdr:colOff>57151</xdr:colOff>
      <xdr:row>40</xdr:row>
      <xdr:rowOff>95251</xdr:rowOff>
    </xdr:to>
    <xdr:sp macro="" textlink="">
      <xdr:nvSpPr>
        <xdr:cNvPr id="17" name="吹き出し: 四角形 16">
          <a:extLst>
            <a:ext uri="{FF2B5EF4-FFF2-40B4-BE49-F238E27FC236}">
              <a16:creationId xmlns:a16="http://schemas.microsoft.com/office/drawing/2014/main" id="{39974951-1E36-4D19-9347-2911E38EA49F}"/>
            </a:ext>
          </a:extLst>
        </xdr:cNvPr>
        <xdr:cNvSpPr/>
      </xdr:nvSpPr>
      <xdr:spPr>
        <a:xfrm>
          <a:off x="7581901" y="7391401"/>
          <a:ext cx="2476500" cy="704850"/>
        </a:xfrm>
        <a:prstGeom prst="wedgeRectCallout">
          <a:avLst>
            <a:gd name="adj1" fmla="val -121489"/>
            <a:gd name="adj2" fmla="val -25735"/>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プルダウンリストから</a:t>
          </a:r>
          <a:endParaRPr kumimoji="1" lang="en-US" altLang="ja-JP" sz="1100"/>
        </a:p>
        <a:p>
          <a:pPr algn="l"/>
          <a:r>
            <a:rPr kumimoji="1" lang="ja-JP" altLang="en-US" sz="1100"/>
            <a:t>該当する項目を選択してください。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40822</xdr:colOff>
      <xdr:row>57</xdr:row>
      <xdr:rowOff>105047</xdr:rowOff>
    </xdr:from>
    <xdr:to>
      <xdr:col>22</xdr:col>
      <xdr:colOff>17416</xdr:colOff>
      <xdr:row>61</xdr:row>
      <xdr:rowOff>79738</xdr:rowOff>
    </xdr:to>
    <xdr:sp macro="" textlink="">
      <xdr:nvSpPr>
        <xdr:cNvPr id="2" name="大かっこ 1">
          <a:extLst>
            <a:ext uri="{FF2B5EF4-FFF2-40B4-BE49-F238E27FC236}">
              <a16:creationId xmlns:a16="http://schemas.microsoft.com/office/drawing/2014/main" id="{77BBD7F1-E9A2-451F-886F-2A0F64FB386E}"/>
            </a:ext>
          </a:extLst>
        </xdr:cNvPr>
        <xdr:cNvSpPr/>
      </xdr:nvSpPr>
      <xdr:spPr>
        <a:xfrm>
          <a:off x="2816679" y="24924476"/>
          <a:ext cx="6072594" cy="171640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40822</xdr:colOff>
      <xdr:row>253</xdr:row>
      <xdr:rowOff>105047</xdr:rowOff>
    </xdr:from>
    <xdr:to>
      <xdr:col>22</xdr:col>
      <xdr:colOff>17416</xdr:colOff>
      <xdr:row>257</xdr:row>
      <xdr:rowOff>79738</xdr:rowOff>
    </xdr:to>
    <xdr:sp macro="" textlink="">
      <xdr:nvSpPr>
        <xdr:cNvPr id="3" name="大かっこ 2">
          <a:extLst>
            <a:ext uri="{FF2B5EF4-FFF2-40B4-BE49-F238E27FC236}">
              <a16:creationId xmlns:a16="http://schemas.microsoft.com/office/drawing/2014/main" id="{07B01BDD-49F3-4B7B-824B-3C3E46582C05}"/>
            </a:ext>
          </a:extLst>
        </xdr:cNvPr>
        <xdr:cNvSpPr/>
      </xdr:nvSpPr>
      <xdr:spPr>
        <a:xfrm>
          <a:off x="2803072" y="24546197"/>
          <a:ext cx="6072594" cy="168919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houdou/2002/04/h0422-2.html" TargetMode="External"/><Relationship Id="rId7" Type="http://schemas.openxmlformats.org/officeDocument/2006/relationships/printerSettings" Target="../printerSettings/printerSettings3.bin"/><Relationship Id="rId2" Type="http://schemas.openxmlformats.org/officeDocument/2006/relationships/hyperlink" Target="http://www.mhlw.go.jp/stf/seisakunitsuite/bunya/0000147660.html" TargetMode="External"/><Relationship Id="rId1" Type="http://schemas.openxmlformats.org/officeDocument/2006/relationships/hyperlink" Target="https://www.mhlw.go.jp/file/06-Seisakujouhou-12000000-Shakaiengokyoku-Shakai/0000182392.pdf" TargetMode="External"/><Relationship Id="rId6" Type="http://schemas.openxmlformats.org/officeDocument/2006/relationships/hyperlink" Target="https://www.pref.saitama.lg.jp/documents/19837/kikikanrimanual021102.pdf" TargetMode="External"/><Relationship Id="rId5" Type="http://schemas.openxmlformats.org/officeDocument/2006/relationships/hyperlink" Target="https://www.pref.saitama.lg.jp/documents/19837/kikikanrimanual021102.pdf" TargetMode="External"/><Relationship Id="rId4" Type="http://schemas.openxmlformats.org/officeDocument/2006/relationships/hyperlink" Target="https://www.city.hirakata.osaka.jp/cmsfiles/contents/0000028/28666/gaidline.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7767F-3FAE-4518-ABCB-980D9B91400D}">
  <sheetPr codeName="Sheet1">
    <tabColor rgb="FFFF0000"/>
  </sheetPr>
  <dimension ref="B3:D77"/>
  <sheetViews>
    <sheetView showGridLines="0" tabSelected="1" zoomScaleNormal="100" workbookViewId="0">
      <selection activeCell="B1" sqref="B1"/>
    </sheetView>
  </sheetViews>
  <sheetFormatPr defaultColWidth="3.0703125" defaultRowHeight="16.2" customHeight="1"/>
  <cols>
    <col min="1" max="16384" width="3.0703125" style="722"/>
  </cols>
  <sheetData>
    <row r="3" spans="2:4" ht="16.2" customHeight="1">
      <c r="B3" s="722" t="s">
        <v>2533</v>
      </c>
    </row>
    <row r="5" spans="2:4" ht="16.2" customHeight="1">
      <c r="B5" s="722">
        <v>1</v>
      </c>
      <c r="D5" s="722" t="s">
        <v>2523</v>
      </c>
    </row>
    <row r="10" spans="2:4" ht="16.2" customHeight="1">
      <c r="B10" s="722">
        <v>2</v>
      </c>
      <c r="D10" s="722" t="s">
        <v>2524</v>
      </c>
    </row>
    <row r="30" spans="2:4" ht="16.2" customHeight="1">
      <c r="B30" s="722">
        <v>3</v>
      </c>
      <c r="D30" s="722" t="s">
        <v>2525</v>
      </c>
    </row>
    <row r="49" spans="2:4" ht="16.2" customHeight="1">
      <c r="B49" s="722">
        <v>4</v>
      </c>
      <c r="D49" s="722" t="s">
        <v>2526</v>
      </c>
    </row>
    <row r="50" spans="2:4" ht="16.2" customHeight="1">
      <c r="D50" s="722" t="s">
        <v>2527</v>
      </c>
    </row>
    <row r="70" spans="2:4" s="1064" customFormat="1" ht="16.2" customHeight="1">
      <c r="D70" s="1064" t="s">
        <v>2528</v>
      </c>
    </row>
    <row r="71" spans="2:4" ht="16.2" customHeight="1">
      <c r="D71" s="723"/>
    </row>
    <row r="73" spans="2:4" ht="16.2" customHeight="1">
      <c r="B73" s="722">
        <v>5</v>
      </c>
      <c r="D73" s="722" t="s">
        <v>2529</v>
      </c>
    </row>
    <row r="75" spans="2:4" ht="16.2" customHeight="1">
      <c r="D75" s="722" t="s">
        <v>2530</v>
      </c>
    </row>
    <row r="76" spans="2:4" ht="16.2" customHeight="1">
      <c r="D76" s="722" t="s">
        <v>2531</v>
      </c>
    </row>
    <row r="77" spans="2:4" s="1064" customFormat="1" ht="16.2" customHeight="1">
      <c r="D77" s="1064" t="s">
        <v>2532</v>
      </c>
    </row>
  </sheetData>
  <phoneticPr fontId="6"/>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8FD9-D574-41CE-B1D6-74B44ABDE921}">
  <sheetPr codeName="Sheet2">
    <tabColor rgb="FF00B0F0"/>
  </sheetPr>
  <dimension ref="E1:AP342"/>
  <sheetViews>
    <sheetView view="pageBreakPreview" topLeftCell="C2" zoomScale="85" zoomScaleNormal="100" zoomScaleSheetLayoutView="85" workbookViewId="0">
      <selection activeCell="H6" sqref="H6"/>
    </sheetView>
  </sheetViews>
  <sheetFormatPr defaultColWidth="3" defaultRowHeight="18.45"/>
  <cols>
    <col min="1" max="2" width="0" hidden="1" customWidth="1"/>
    <col min="6" max="6" width="3.2109375" bestFit="1" customWidth="1"/>
    <col min="36" max="36" width="2.85546875" customWidth="1"/>
  </cols>
  <sheetData>
    <row r="1" spans="12:31" hidden="1"/>
    <row r="7" spans="12:31" ht="10.199999999999999" customHeight="1"/>
    <row r="8" spans="12:31" ht="18" customHeight="1">
      <c r="L8" s="1192" t="s">
        <v>107</v>
      </c>
      <c r="M8" s="1192"/>
      <c r="N8" s="1192"/>
      <c r="O8" s="1192"/>
      <c r="P8" s="1192"/>
      <c r="Q8" s="1192"/>
      <c r="R8" s="1192"/>
      <c r="S8" s="1192"/>
      <c r="T8" s="1192"/>
      <c r="U8" s="1192"/>
      <c r="V8" s="1192"/>
      <c r="W8" s="1192"/>
      <c r="X8" s="1192"/>
      <c r="Y8" s="1192"/>
      <c r="Z8" s="1192"/>
      <c r="AA8" s="1192"/>
      <c r="AB8" s="1192"/>
      <c r="AC8" s="1192"/>
      <c r="AD8" s="1192"/>
      <c r="AE8" s="1192"/>
    </row>
    <row r="9" spans="12:31" ht="18" customHeight="1">
      <c r="L9" s="1192"/>
      <c r="M9" s="1192"/>
      <c r="N9" s="1192"/>
      <c r="O9" s="1192"/>
      <c r="P9" s="1192"/>
      <c r="Q9" s="1192"/>
      <c r="R9" s="1192"/>
      <c r="S9" s="1192"/>
      <c r="T9" s="1192"/>
      <c r="U9" s="1192"/>
      <c r="V9" s="1192"/>
      <c r="W9" s="1192"/>
      <c r="X9" s="1192"/>
      <c r="Y9" s="1192"/>
      <c r="Z9" s="1192"/>
      <c r="AA9" s="1192"/>
      <c r="AB9" s="1192"/>
      <c r="AC9" s="1192"/>
      <c r="AD9" s="1192"/>
      <c r="AE9" s="1192"/>
    </row>
    <row r="10" spans="12:31" ht="7.95" customHeight="1"/>
    <row r="11" spans="12:31" ht="18" customHeight="1">
      <c r="L11" s="1192" t="s">
        <v>121</v>
      </c>
      <c r="M11" s="1192"/>
      <c r="N11" s="1192"/>
      <c r="O11" s="1192"/>
      <c r="P11" s="1192"/>
      <c r="Q11" s="1192"/>
      <c r="R11" s="1192"/>
      <c r="S11" s="1192"/>
      <c r="T11" s="1192"/>
      <c r="U11" s="1192"/>
      <c r="V11" s="1192"/>
      <c r="W11" s="1192"/>
      <c r="X11" s="1192"/>
      <c r="Y11" s="1192"/>
      <c r="Z11" s="1192"/>
      <c r="AA11" s="1192"/>
      <c r="AB11" s="1192"/>
      <c r="AC11" s="1192"/>
      <c r="AD11" s="1192"/>
      <c r="AE11" s="1192"/>
    </row>
    <row r="12" spans="12:31" ht="18" customHeight="1">
      <c r="L12" s="1192"/>
      <c r="M12" s="1192"/>
      <c r="N12" s="1192"/>
      <c r="O12" s="1192"/>
      <c r="P12" s="1192"/>
      <c r="Q12" s="1192"/>
      <c r="R12" s="1192"/>
      <c r="S12" s="1192"/>
      <c r="T12" s="1192"/>
      <c r="U12" s="1192"/>
      <c r="V12" s="1192"/>
      <c r="W12" s="1192"/>
      <c r="X12" s="1192"/>
      <c r="Y12" s="1192"/>
      <c r="Z12" s="1192"/>
      <c r="AA12" s="1192"/>
      <c r="AB12" s="1192"/>
      <c r="AC12" s="1192"/>
      <c r="AD12" s="1192"/>
      <c r="AE12" s="1192"/>
    </row>
    <row r="13" spans="12:31" ht="7.95" customHeight="1"/>
    <row r="14" spans="12:31" ht="18" customHeight="1">
      <c r="L14" s="1192" t="s">
        <v>2013</v>
      </c>
      <c r="M14" s="1192"/>
      <c r="N14" s="1192"/>
      <c r="O14" s="1192"/>
      <c r="P14" s="1192"/>
      <c r="Q14" s="1192"/>
      <c r="R14" s="1192"/>
      <c r="S14" s="1192"/>
      <c r="T14" s="1192"/>
      <c r="U14" s="1192"/>
      <c r="V14" s="1192"/>
      <c r="W14" s="1192"/>
      <c r="X14" s="1192"/>
      <c r="Y14" s="1192"/>
      <c r="Z14" s="1192"/>
      <c r="AA14" s="1192"/>
      <c r="AB14" s="1192"/>
      <c r="AC14" s="1192"/>
      <c r="AD14" s="1192"/>
      <c r="AE14" s="1192"/>
    </row>
    <row r="15" spans="12:31" ht="18" customHeight="1">
      <c r="L15" s="1192"/>
      <c r="M15" s="1192"/>
      <c r="N15" s="1192"/>
      <c r="O15" s="1192"/>
      <c r="P15" s="1192"/>
      <c r="Q15" s="1192"/>
      <c r="R15" s="1192"/>
      <c r="S15" s="1192"/>
      <c r="T15" s="1192"/>
      <c r="U15" s="1192"/>
      <c r="V15" s="1192"/>
      <c r="W15" s="1192"/>
      <c r="X15" s="1192"/>
      <c r="Y15" s="1192"/>
      <c r="Z15" s="1192"/>
      <c r="AA15" s="1192"/>
      <c r="AB15" s="1192"/>
      <c r="AC15" s="1192"/>
      <c r="AD15" s="1192"/>
      <c r="AE15" s="1192"/>
    </row>
    <row r="16" spans="12:31" ht="9" customHeight="1"/>
    <row r="17" spans="5:38" ht="18" customHeight="1">
      <c r="L17" s="1193" t="s">
        <v>2951</v>
      </c>
      <c r="M17" s="1193"/>
      <c r="N17" s="1193"/>
      <c r="O17" s="1193"/>
      <c r="P17" s="1193"/>
      <c r="Q17" s="1193"/>
      <c r="R17" s="1193"/>
      <c r="S17" s="1193"/>
      <c r="T17" s="1193"/>
      <c r="U17" s="1193"/>
      <c r="V17" s="1193"/>
      <c r="W17" s="1193"/>
      <c r="X17" s="1193"/>
      <c r="Y17" s="1193"/>
      <c r="Z17" s="1193"/>
      <c r="AA17" s="1193"/>
      <c r="AB17" s="1193"/>
      <c r="AC17" s="1193"/>
      <c r="AD17" s="1193"/>
      <c r="AE17" s="1193"/>
    </row>
    <row r="18" spans="5:38" ht="18" customHeight="1">
      <c r="L18" s="1193"/>
      <c r="M18" s="1193"/>
      <c r="N18" s="1193"/>
      <c r="O18" s="1193"/>
      <c r="P18" s="1193"/>
      <c r="Q18" s="1193"/>
      <c r="R18" s="1193"/>
      <c r="S18" s="1193"/>
      <c r="T18" s="1193"/>
      <c r="U18" s="1193"/>
      <c r="V18" s="1193"/>
      <c r="W18" s="1193"/>
      <c r="X18" s="1193"/>
      <c r="Y18" s="1193"/>
      <c r="Z18" s="1193"/>
      <c r="AA18" s="1193"/>
      <c r="AB18" s="1193"/>
      <c r="AC18" s="1193"/>
      <c r="AD18" s="1193"/>
      <c r="AE18" s="1193"/>
    </row>
    <row r="19" spans="5:38" ht="9" customHeight="1"/>
    <row r="20" spans="5:38" ht="18" customHeight="1">
      <c r="L20" s="1194" t="s">
        <v>122</v>
      </c>
      <c r="M20" s="1194"/>
      <c r="N20" s="1194"/>
      <c r="O20" s="1194"/>
      <c r="P20" s="1194"/>
      <c r="Q20" s="1194"/>
      <c r="R20" s="1194"/>
      <c r="S20" s="1194"/>
      <c r="T20" s="1194"/>
      <c r="U20" s="1194"/>
      <c r="V20" s="1194"/>
      <c r="W20" s="1194"/>
      <c r="X20" s="1194"/>
      <c r="Y20" s="1194"/>
      <c r="Z20" s="1194"/>
      <c r="AA20" s="1194"/>
      <c r="AB20" s="1194"/>
      <c r="AC20" s="1194"/>
      <c r="AD20" s="1194"/>
      <c r="AE20" s="1194"/>
    </row>
    <row r="21" spans="5:38" ht="18" customHeight="1">
      <c r="L21" s="1194"/>
      <c r="M21" s="1194"/>
      <c r="N21" s="1194"/>
      <c r="O21" s="1194"/>
      <c r="P21" s="1194"/>
      <c r="Q21" s="1194"/>
      <c r="R21" s="1194"/>
      <c r="S21" s="1194"/>
      <c r="T21" s="1194"/>
      <c r="U21" s="1194"/>
      <c r="V21" s="1194"/>
      <c r="W21" s="1194"/>
      <c r="X21" s="1194"/>
      <c r="Y21" s="1194"/>
      <c r="Z21" s="1194"/>
      <c r="AA21" s="1194"/>
      <c r="AB21" s="1194"/>
      <c r="AC21" s="1194"/>
      <c r="AD21" s="1194"/>
      <c r="AE21" s="1194"/>
    </row>
    <row r="22" spans="5:38" ht="18" customHeight="1">
      <c r="L22" s="1191" t="s">
        <v>2014</v>
      </c>
      <c r="M22" s="1191"/>
      <c r="N22" s="1191"/>
      <c r="O22" s="1191"/>
      <c r="P22" s="1191"/>
      <c r="Q22" s="1191"/>
      <c r="R22" s="1191"/>
      <c r="S22" s="1191"/>
      <c r="T22" s="1191"/>
      <c r="U22" s="1191"/>
      <c r="V22" s="1191"/>
      <c r="W22" s="1191"/>
      <c r="X22" s="1191"/>
      <c r="Y22" s="1191"/>
      <c r="Z22" s="1191"/>
      <c r="AA22" s="1191"/>
      <c r="AB22" s="1191"/>
      <c r="AC22" s="1191"/>
      <c r="AD22" s="1191"/>
      <c r="AE22" s="1191"/>
    </row>
    <row r="23" spans="5:38" ht="18" customHeight="1">
      <c r="L23" s="1191"/>
      <c r="M23" s="1191"/>
      <c r="N23" s="1191"/>
      <c r="O23" s="1191"/>
      <c r="P23" s="1191"/>
      <c r="Q23" s="1191"/>
      <c r="R23" s="1191"/>
      <c r="S23" s="1191"/>
      <c r="T23" s="1191"/>
      <c r="U23" s="1191"/>
      <c r="V23" s="1191"/>
      <c r="W23" s="1191"/>
      <c r="X23" s="1191"/>
      <c r="Y23" s="1191"/>
      <c r="Z23" s="1191"/>
      <c r="AA23" s="1191"/>
      <c r="AB23" s="1191"/>
      <c r="AC23" s="1191"/>
      <c r="AD23" s="1191"/>
      <c r="AE23" s="1191"/>
    </row>
    <row r="24" spans="5:38" ht="29.6" thickBot="1">
      <c r="N24" s="306"/>
      <c r="O24" s="306"/>
      <c r="P24" s="306"/>
      <c r="Q24" s="306"/>
      <c r="R24" s="306"/>
      <c r="S24" s="306"/>
      <c r="T24" s="306"/>
      <c r="U24" s="306"/>
      <c r="V24" s="306"/>
      <c r="W24" s="306"/>
      <c r="X24" s="306"/>
      <c r="Y24" s="306"/>
      <c r="Z24" s="306"/>
      <c r="AA24" s="306"/>
    </row>
    <row r="25" spans="5:38">
      <c r="E25" s="307"/>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c r="AJ25" s="308"/>
      <c r="AK25" s="308"/>
      <c r="AL25" s="309"/>
    </row>
    <row r="26" spans="5:38" ht="25.3">
      <c r="E26" s="310"/>
      <c r="F26" s="1181" t="s">
        <v>110</v>
      </c>
      <c r="G26" s="1181"/>
      <c r="H26" s="1181"/>
      <c r="I26" s="1181"/>
      <c r="J26" s="1181"/>
      <c r="K26" s="1181"/>
      <c r="L26" s="1180"/>
      <c r="M26" s="1180"/>
      <c r="N26" s="1180"/>
      <c r="O26" s="1180"/>
      <c r="P26" s="1180"/>
      <c r="Q26" s="1180"/>
      <c r="R26" s="1180"/>
      <c r="S26" s="1180"/>
      <c r="T26" s="1180"/>
      <c r="U26" s="1180"/>
      <c r="V26" s="1180"/>
      <c r="W26" s="1180"/>
      <c r="X26" s="1180"/>
      <c r="Y26" s="1180"/>
      <c r="Z26" s="1180"/>
      <c r="AA26" s="1180"/>
      <c r="AB26" s="1180"/>
      <c r="AC26" s="1180"/>
      <c r="AD26" s="1180"/>
      <c r="AE26" s="1180"/>
      <c r="AF26" s="1180"/>
      <c r="AG26" s="1180"/>
      <c r="AH26" s="1180"/>
      <c r="AI26" s="1180"/>
      <c r="AJ26" s="1180"/>
      <c r="AK26" s="1180"/>
      <c r="AL26" s="311"/>
    </row>
    <row r="27" spans="5:38" ht="25.3">
      <c r="E27" s="310"/>
      <c r="F27" s="312"/>
      <c r="G27" s="312"/>
      <c r="H27" s="312"/>
      <c r="I27" s="312"/>
      <c r="J27" s="312"/>
      <c r="K27" s="312"/>
      <c r="L27" s="312"/>
      <c r="M27" s="312"/>
      <c r="N27" s="312"/>
      <c r="O27" s="312"/>
      <c r="P27" s="312"/>
      <c r="Q27" s="312"/>
      <c r="R27" s="312"/>
      <c r="S27" s="312"/>
      <c r="T27" s="312"/>
      <c r="U27" s="312"/>
      <c r="V27" s="312"/>
      <c r="W27" s="312"/>
      <c r="X27" s="312"/>
      <c r="AL27" s="311"/>
    </row>
    <row r="28" spans="5:38" ht="25.3">
      <c r="E28" s="310"/>
      <c r="F28" s="1180" t="s">
        <v>111</v>
      </c>
      <c r="G28" s="1180"/>
      <c r="H28" s="1180"/>
      <c r="I28" s="1180"/>
      <c r="J28" s="1180"/>
      <c r="K28" s="1180"/>
      <c r="L28" s="1180"/>
      <c r="M28" s="1180"/>
      <c r="N28" s="1180"/>
      <c r="O28" s="1180"/>
      <c r="P28" s="1180"/>
      <c r="Q28" s="1180"/>
      <c r="R28" s="1180"/>
      <c r="S28" s="1180"/>
      <c r="T28" s="1180"/>
      <c r="U28" s="1180"/>
      <c r="V28" s="1180"/>
      <c r="W28" s="1180"/>
      <c r="X28" s="1180"/>
      <c r="Y28" s="1180"/>
      <c r="Z28" s="1180"/>
      <c r="AA28" s="1180"/>
      <c r="AB28" s="1180"/>
      <c r="AC28" s="1180"/>
      <c r="AD28" s="1180"/>
      <c r="AE28" s="1180"/>
      <c r="AF28" s="1180"/>
      <c r="AG28" s="1180"/>
      <c r="AH28" s="1180"/>
      <c r="AI28" s="1180"/>
      <c r="AJ28" s="1180"/>
      <c r="AK28" s="1180"/>
      <c r="AL28" s="311"/>
    </row>
    <row r="29" spans="5:38" ht="25.3">
      <c r="E29" s="310"/>
      <c r="F29" s="312"/>
      <c r="G29" s="312"/>
      <c r="H29" s="312"/>
      <c r="I29" s="312"/>
      <c r="J29" s="312"/>
      <c r="K29" s="312"/>
      <c r="L29" s="312"/>
      <c r="M29" s="312"/>
      <c r="N29" s="312"/>
      <c r="O29" s="312"/>
      <c r="P29" s="312"/>
      <c r="Q29" s="312"/>
      <c r="R29" s="312"/>
      <c r="S29" s="312"/>
      <c r="T29" s="312"/>
      <c r="U29" s="312"/>
      <c r="V29" s="312"/>
      <c r="W29" s="312"/>
      <c r="X29" s="312"/>
      <c r="AL29" s="311"/>
    </row>
    <row r="30" spans="5:38" ht="25.3">
      <c r="E30" s="310"/>
      <c r="F30" s="312"/>
      <c r="G30" s="312"/>
      <c r="H30" s="312"/>
      <c r="I30" s="312"/>
      <c r="J30" s="312"/>
      <c r="K30" s="312"/>
      <c r="L30" s="312"/>
      <c r="M30" s="312"/>
      <c r="N30" s="312"/>
      <c r="O30" s="1180"/>
      <c r="P30" s="1180"/>
      <c r="Q30" s="1180"/>
      <c r="R30" s="1180"/>
      <c r="S30" s="1180"/>
      <c r="T30" s="1180"/>
      <c r="U30" s="1180"/>
      <c r="V30" s="1180"/>
      <c r="W30" s="1180"/>
      <c r="X30" s="1180"/>
      <c r="Y30" s="1180"/>
      <c r="Z30" s="1180"/>
      <c r="AA30" s="1180"/>
      <c r="AB30" s="1180"/>
      <c r="AC30" s="1180"/>
      <c r="AD30" s="1180"/>
      <c r="AE30" s="1180"/>
      <c r="AF30" s="1180"/>
      <c r="AG30" s="1180"/>
      <c r="AH30" s="1180"/>
      <c r="AI30" s="1180"/>
      <c r="AJ30" s="1180"/>
      <c r="AK30" s="1180"/>
      <c r="AL30" s="311"/>
    </row>
    <row r="31" spans="5:38" ht="25.3">
      <c r="E31" s="310"/>
      <c r="F31" s="312"/>
      <c r="G31" s="312"/>
      <c r="H31" s="312"/>
      <c r="I31" s="312"/>
      <c r="J31" s="312"/>
      <c r="K31" s="312"/>
      <c r="L31" s="312"/>
      <c r="M31" s="312"/>
      <c r="N31" s="312"/>
      <c r="O31" s="313"/>
      <c r="P31" s="313"/>
      <c r="Q31" s="313"/>
      <c r="R31" s="313"/>
      <c r="S31" s="313"/>
      <c r="T31" s="313"/>
      <c r="U31" s="313"/>
      <c r="V31" s="313"/>
      <c r="W31" s="313"/>
      <c r="X31" s="313"/>
      <c r="Y31" s="313"/>
      <c r="Z31" s="313"/>
      <c r="AA31" s="313"/>
      <c r="AB31" s="313"/>
      <c r="AC31" s="313"/>
      <c r="AD31" s="313"/>
      <c r="AE31" s="313"/>
      <c r="AF31" s="313"/>
      <c r="AG31" s="313"/>
      <c r="AH31" s="313"/>
      <c r="AI31" s="313"/>
      <c r="AJ31" s="313"/>
      <c r="AK31" s="313"/>
      <c r="AL31" s="311"/>
    </row>
    <row r="32" spans="5:38" ht="25.3">
      <c r="E32" s="310"/>
      <c r="F32" s="1180" t="s">
        <v>112</v>
      </c>
      <c r="G32" s="1180"/>
      <c r="H32" s="1180"/>
      <c r="I32" s="1180"/>
      <c r="J32" s="1180"/>
      <c r="K32" s="1180"/>
      <c r="L32" s="1180"/>
      <c r="M32" s="1180"/>
      <c r="N32" s="1180"/>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180"/>
      <c r="AK32" s="1180"/>
      <c r="AL32" s="311"/>
    </row>
    <row r="33" spans="5:38" ht="25.3">
      <c r="E33" s="310"/>
      <c r="F33" s="312"/>
      <c r="G33" s="312"/>
      <c r="H33" s="312"/>
      <c r="I33" s="312"/>
      <c r="J33" s="312"/>
      <c r="K33" s="312"/>
      <c r="L33" s="312"/>
      <c r="M33" s="312"/>
      <c r="N33" s="312"/>
      <c r="O33" s="312"/>
      <c r="P33" s="312"/>
      <c r="Q33" s="312"/>
      <c r="R33" s="312"/>
      <c r="S33" s="312"/>
      <c r="T33" s="312"/>
      <c r="U33" s="312"/>
      <c r="V33" s="312"/>
      <c r="W33" s="312"/>
      <c r="X33" s="312"/>
      <c r="AL33" s="311"/>
    </row>
    <row r="34" spans="5:38" ht="25.3">
      <c r="E34" s="310"/>
      <c r="F34" s="1180" t="s">
        <v>113</v>
      </c>
      <c r="G34" s="1180"/>
      <c r="H34" s="1180"/>
      <c r="I34" s="1180"/>
      <c r="J34" s="1180"/>
      <c r="K34" s="1180"/>
      <c r="L34" s="1180"/>
      <c r="M34" s="1180"/>
      <c r="N34" s="1180"/>
      <c r="O34" s="1180"/>
      <c r="P34" s="1180"/>
      <c r="Q34" s="1180"/>
      <c r="R34" s="1180"/>
      <c r="S34" s="1180"/>
      <c r="T34" s="1180"/>
      <c r="U34" s="1180"/>
      <c r="V34" s="1180"/>
      <c r="W34" s="1180"/>
      <c r="X34" s="1180"/>
      <c r="Y34" s="1180"/>
      <c r="Z34" s="1180"/>
      <c r="AA34" s="1180"/>
      <c r="AB34" s="1180"/>
      <c r="AC34" s="1180"/>
      <c r="AD34" s="1180"/>
      <c r="AE34" s="1180"/>
      <c r="AF34" s="1180"/>
      <c r="AG34" s="1180"/>
      <c r="AH34" s="1180"/>
      <c r="AI34" s="1180"/>
      <c r="AJ34" s="1180"/>
      <c r="AK34" s="1180"/>
      <c r="AL34" s="311"/>
    </row>
    <row r="35" spans="5:38" ht="25.3">
      <c r="E35" s="310"/>
      <c r="F35" s="312"/>
      <c r="G35" s="312"/>
      <c r="H35" s="312"/>
      <c r="I35" s="312"/>
      <c r="J35" s="312"/>
      <c r="K35" s="312"/>
      <c r="L35" s="312"/>
      <c r="M35" s="312"/>
      <c r="N35" s="312"/>
      <c r="O35" s="312"/>
      <c r="P35" s="312"/>
      <c r="Q35" s="312"/>
      <c r="R35" s="312"/>
      <c r="S35" s="312"/>
      <c r="T35" s="312"/>
      <c r="U35" s="312"/>
      <c r="V35" s="312"/>
      <c r="W35" s="312"/>
      <c r="X35" s="312"/>
      <c r="AL35" s="311"/>
    </row>
    <row r="36" spans="5:38" ht="25.3">
      <c r="E36" s="310"/>
      <c r="F36" s="1180" t="s">
        <v>114</v>
      </c>
      <c r="G36" s="1180"/>
      <c r="H36" s="1180"/>
      <c r="I36" s="1180"/>
      <c r="J36" s="1180"/>
      <c r="K36" s="1180"/>
      <c r="L36" s="1180"/>
      <c r="M36" s="1180"/>
      <c r="N36" s="1180"/>
      <c r="O36" s="1180"/>
      <c r="P36" s="1180"/>
      <c r="Q36" s="1180"/>
      <c r="R36" s="1180"/>
      <c r="S36" s="1180"/>
      <c r="T36" s="1180"/>
      <c r="U36" s="1180"/>
      <c r="V36" s="1180"/>
      <c r="W36" s="1180"/>
      <c r="X36" s="1180"/>
      <c r="Y36" s="1180"/>
      <c r="Z36" s="1180"/>
      <c r="AA36" s="1180"/>
      <c r="AB36" s="1180"/>
      <c r="AC36" s="1180"/>
      <c r="AD36" s="1180"/>
      <c r="AE36" s="1180"/>
      <c r="AF36" s="1180"/>
      <c r="AG36" s="1180"/>
      <c r="AH36" s="1180"/>
      <c r="AI36" s="1180"/>
      <c r="AJ36" s="1180"/>
      <c r="AK36" s="1180"/>
      <c r="AL36" s="311"/>
    </row>
    <row r="37" spans="5:38" ht="25.3">
      <c r="E37" s="310"/>
      <c r="F37" s="312"/>
      <c r="G37" s="312"/>
      <c r="H37" s="312"/>
      <c r="I37" s="312"/>
      <c r="J37" s="312"/>
      <c r="K37" s="312"/>
      <c r="L37" s="312"/>
      <c r="M37" s="312"/>
      <c r="N37" s="312"/>
      <c r="O37" s="312"/>
      <c r="P37" s="312"/>
      <c r="Q37" s="312"/>
      <c r="R37" s="312"/>
      <c r="S37" s="312"/>
      <c r="T37" s="312"/>
      <c r="U37" s="312"/>
      <c r="V37" s="312"/>
      <c r="W37" s="312"/>
      <c r="X37" s="312"/>
      <c r="AL37" s="311"/>
    </row>
    <row r="38" spans="5:38" ht="25.3">
      <c r="E38" s="310"/>
      <c r="F38" s="1180" t="s">
        <v>115</v>
      </c>
      <c r="G38" s="1180"/>
      <c r="H38" s="1180"/>
      <c r="I38" s="1180"/>
      <c r="J38" s="1180"/>
      <c r="K38" s="1180"/>
      <c r="L38" s="1180"/>
      <c r="M38" s="1180"/>
      <c r="N38" s="1180"/>
      <c r="O38" s="1180"/>
      <c r="P38" s="1180"/>
      <c r="Q38" s="1180"/>
      <c r="R38" s="1180"/>
      <c r="S38" s="1180"/>
      <c r="T38" s="1180"/>
      <c r="U38" s="1180"/>
      <c r="V38" s="1180"/>
      <c r="W38" s="1180"/>
      <c r="X38" s="1180"/>
      <c r="Y38" s="1180"/>
      <c r="Z38" s="1180"/>
      <c r="AA38" s="1180"/>
      <c r="AB38" s="1180"/>
      <c r="AC38" s="1180"/>
      <c r="AD38" s="1180"/>
      <c r="AE38" s="1180"/>
      <c r="AF38" s="1180"/>
      <c r="AG38" s="1180"/>
      <c r="AH38" s="1180"/>
      <c r="AI38" s="1180"/>
      <c r="AJ38" s="1180"/>
      <c r="AK38" s="1180"/>
      <c r="AL38" s="311"/>
    </row>
    <row r="39" spans="5:38" ht="25.3">
      <c r="E39" s="310"/>
      <c r="F39" s="312" t="s">
        <v>108</v>
      </c>
      <c r="G39" s="312"/>
      <c r="H39" s="312"/>
      <c r="I39" s="312"/>
      <c r="J39" s="312"/>
      <c r="K39" s="312"/>
      <c r="L39" s="312"/>
      <c r="M39" s="312"/>
      <c r="N39" s="312"/>
      <c r="O39" s="312"/>
      <c r="P39" s="312"/>
      <c r="Q39" s="312"/>
      <c r="R39" s="312"/>
      <c r="S39" s="312"/>
      <c r="T39" s="312"/>
      <c r="U39" s="312"/>
      <c r="V39" s="312"/>
      <c r="W39" s="312"/>
      <c r="X39" s="312"/>
      <c r="AL39" s="311"/>
    </row>
    <row r="40" spans="5:38" ht="25.3">
      <c r="E40" s="310"/>
      <c r="F40" s="1180" t="s">
        <v>116</v>
      </c>
      <c r="G40" s="1180"/>
      <c r="H40" s="1180"/>
      <c r="I40" s="1180"/>
      <c r="J40" s="1180"/>
      <c r="K40" s="1180"/>
      <c r="L40" s="1180"/>
      <c r="M40" s="1180"/>
      <c r="N40" s="1180"/>
      <c r="O40" s="1180"/>
      <c r="P40" s="1180"/>
      <c r="Q40" s="1180"/>
      <c r="R40" s="1180"/>
      <c r="S40" s="1180"/>
      <c r="T40" s="1180"/>
      <c r="U40" s="1180"/>
      <c r="V40" s="1180"/>
      <c r="W40" s="1180"/>
      <c r="X40" s="1180"/>
      <c r="Y40" s="1180"/>
      <c r="Z40" s="1180"/>
      <c r="AA40" s="1180"/>
      <c r="AB40" s="1180"/>
      <c r="AC40" s="1180"/>
      <c r="AD40" s="1180"/>
      <c r="AE40" s="1180"/>
      <c r="AF40" s="1180"/>
      <c r="AG40" s="1180"/>
      <c r="AH40" s="1180"/>
      <c r="AI40" s="1180"/>
      <c r="AJ40" s="1180"/>
      <c r="AK40" s="1180"/>
      <c r="AL40" s="311"/>
    </row>
    <row r="41" spans="5:38" ht="25.3">
      <c r="E41" s="310"/>
      <c r="F41" s="312" t="s">
        <v>109</v>
      </c>
      <c r="G41" s="312"/>
      <c r="H41" s="312"/>
      <c r="I41" s="312"/>
      <c r="J41" s="312"/>
      <c r="K41" s="312"/>
      <c r="L41" s="312"/>
      <c r="M41" s="312"/>
      <c r="N41" s="312"/>
      <c r="O41" s="312"/>
      <c r="P41" s="312"/>
      <c r="Q41" s="312"/>
      <c r="R41" s="312"/>
      <c r="S41" s="312"/>
      <c r="T41" s="312"/>
      <c r="U41" s="312"/>
      <c r="V41" s="312"/>
      <c r="W41" s="312"/>
      <c r="X41" s="312"/>
      <c r="AL41" s="311"/>
    </row>
    <row r="42" spans="5:38" ht="25.3">
      <c r="E42" s="310"/>
      <c r="F42" s="1180" t="s">
        <v>117</v>
      </c>
      <c r="G42" s="1180"/>
      <c r="H42" s="1180"/>
      <c r="I42" s="1180"/>
      <c r="J42" s="1180"/>
      <c r="K42" s="1180"/>
      <c r="L42" s="1180"/>
      <c r="M42" s="1180"/>
      <c r="N42" s="1180"/>
      <c r="O42" s="1180" t="s">
        <v>118</v>
      </c>
      <c r="P42" s="1180"/>
      <c r="Q42" s="1181"/>
      <c r="R42" s="1181"/>
      <c r="S42" s="1181"/>
      <c r="T42" s="1181" t="s">
        <v>33</v>
      </c>
      <c r="U42" s="1181"/>
      <c r="V42" s="1181"/>
      <c r="W42" s="1181"/>
      <c r="X42" s="1181"/>
      <c r="Y42" s="1181" t="s">
        <v>34</v>
      </c>
      <c r="Z42" s="1181"/>
      <c r="AA42" s="1181"/>
      <c r="AB42" s="1181"/>
      <c r="AC42" s="1181"/>
      <c r="AD42" s="1181"/>
      <c r="AE42" s="1181" t="s">
        <v>119</v>
      </c>
      <c r="AF42" s="1181"/>
      <c r="AG42" s="1184"/>
      <c r="AH42" s="1184"/>
      <c r="AI42" s="1184"/>
      <c r="AJ42" s="1184"/>
      <c r="AK42" s="1184"/>
      <c r="AL42" s="311"/>
    </row>
    <row r="43" spans="5:38" ht="18.899999999999999" thickBot="1">
      <c r="E43" s="314"/>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5"/>
      <c r="AK43" s="315"/>
      <c r="AL43" s="316"/>
    </row>
    <row r="45" spans="5:38" ht="18.899999999999999" thickBot="1"/>
    <row r="46" spans="5:38">
      <c r="N46" s="1185" t="s">
        <v>120</v>
      </c>
      <c r="O46" s="1186"/>
      <c r="P46" s="1186"/>
      <c r="Q46" s="1186"/>
      <c r="R46" s="1186"/>
      <c r="S46" s="1186"/>
      <c r="T46" s="1186"/>
      <c r="U46" s="1186"/>
      <c r="V46" s="1186"/>
      <c r="W46" s="1186"/>
      <c r="X46" s="1186"/>
      <c r="Y46" s="1186"/>
      <c r="Z46" s="1186"/>
      <c r="AA46" s="1186"/>
      <c r="AB46" s="1186"/>
      <c r="AC46" s="1187"/>
    </row>
    <row r="47" spans="5:38" ht="18.899999999999999" thickBot="1">
      <c r="N47" s="1188"/>
      <c r="O47" s="1189"/>
      <c r="P47" s="1189"/>
      <c r="Q47" s="1189"/>
      <c r="R47" s="1189"/>
      <c r="S47" s="1189"/>
      <c r="T47" s="1189"/>
      <c r="U47" s="1189"/>
      <c r="V47" s="1189"/>
      <c r="W47" s="1189"/>
      <c r="X47" s="1189"/>
      <c r="Y47" s="1189"/>
      <c r="Z47" s="1189"/>
      <c r="AA47" s="1189"/>
      <c r="AB47" s="1189"/>
      <c r="AC47" s="1190"/>
    </row>
    <row r="54" spans="6:42" ht="29.15">
      <c r="F54" s="1182" t="s">
        <v>131</v>
      </c>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82"/>
      <c r="AC54" s="1182"/>
      <c r="AD54" s="1182"/>
      <c r="AE54" s="1182"/>
      <c r="AF54" s="1182"/>
      <c r="AG54" s="1182"/>
      <c r="AH54" s="1182"/>
      <c r="AI54" s="1182"/>
      <c r="AJ54" s="1182"/>
      <c r="AK54" s="1182"/>
    </row>
    <row r="55" spans="6:42" ht="29.15">
      <c r="F55" s="1182" t="s">
        <v>2015</v>
      </c>
      <c r="G55" s="1182"/>
      <c r="H55" s="1182"/>
      <c r="I55" s="1182"/>
      <c r="J55" s="1182"/>
      <c r="K55" s="1182"/>
      <c r="L55" s="1182"/>
      <c r="M55" s="1182"/>
      <c r="N55" s="1182"/>
      <c r="O55" s="1182"/>
      <c r="P55" s="1182"/>
      <c r="Q55" s="1182"/>
      <c r="R55" s="1182"/>
      <c r="S55" s="1182"/>
      <c r="T55" s="1182"/>
      <c r="U55" s="1182"/>
      <c r="V55" s="1182"/>
      <c r="W55" s="1182"/>
      <c r="X55" s="1182"/>
      <c r="Y55" s="1182"/>
      <c r="Z55" s="1182"/>
      <c r="AA55" s="1182"/>
      <c r="AB55" s="1182"/>
      <c r="AC55" s="1182"/>
      <c r="AD55" s="1182"/>
      <c r="AE55" s="1182"/>
      <c r="AF55" s="1182"/>
      <c r="AG55" s="1182"/>
      <c r="AH55" s="1182"/>
      <c r="AI55" s="1182"/>
      <c r="AJ55" s="1182"/>
      <c r="AK55" s="1182"/>
    </row>
    <row r="56" spans="6:42" ht="29.15">
      <c r="F56" s="1182" t="s">
        <v>123</v>
      </c>
      <c r="G56" s="1182"/>
      <c r="H56" s="1182"/>
      <c r="I56" s="1182"/>
      <c r="J56" s="1182"/>
      <c r="K56" s="1182"/>
      <c r="L56" s="1182"/>
      <c r="M56" s="1182"/>
      <c r="N56" s="1182"/>
      <c r="O56" s="1182"/>
      <c r="P56" s="1182"/>
      <c r="Q56" s="1182"/>
      <c r="R56" s="1182"/>
      <c r="S56" s="1182"/>
      <c r="T56" s="1182"/>
      <c r="U56" s="1182"/>
      <c r="V56" s="1182"/>
      <c r="W56" s="1182"/>
      <c r="X56" s="1182"/>
      <c r="Y56" s="1182"/>
      <c r="Z56" s="1182"/>
      <c r="AA56" s="1182"/>
      <c r="AB56" s="1182"/>
      <c r="AC56" s="1182"/>
      <c r="AD56" s="1182"/>
      <c r="AE56" s="1182"/>
      <c r="AF56" s="1182"/>
      <c r="AG56" s="1182"/>
      <c r="AH56" s="1182"/>
      <c r="AI56" s="1182"/>
      <c r="AJ56" s="1182"/>
      <c r="AK56" s="1182"/>
    </row>
    <row r="57" spans="6:42" ht="18" customHeight="1">
      <c r="F57" s="312"/>
    </row>
    <row r="58" spans="6:42" ht="25.3">
      <c r="F58" s="1178" t="s">
        <v>124</v>
      </c>
      <c r="G58" s="1178"/>
      <c r="H58" s="1178"/>
      <c r="I58" s="1178"/>
      <c r="J58" s="1178"/>
      <c r="K58" s="1178"/>
      <c r="L58" s="1178"/>
      <c r="M58" s="1178"/>
      <c r="N58" s="1178"/>
      <c r="O58" s="1178"/>
      <c r="P58" s="1178"/>
      <c r="Q58" s="1178"/>
      <c r="R58" s="1178"/>
      <c r="S58" s="1178"/>
      <c r="T58" s="1178"/>
      <c r="U58" s="1178"/>
      <c r="V58" s="1178"/>
      <c r="W58" s="1178"/>
      <c r="X58" s="1178"/>
      <c r="Y58" s="1178"/>
      <c r="Z58" s="1178"/>
      <c r="AA58" s="1178"/>
      <c r="AB58" s="1178"/>
      <c r="AC58" s="1178"/>
      <c r="AD58" s="1178"/>
      <c r="AE58" s="1178"/>
      <c r="AF58" s="1178"/>
      <c r="AG58" s="1178"/>
      <c r="AH58" s="1178"/>
      <c r="AI58" s="1178"/>
      <c r="AJ58" s="1178"/>
      <c r="AK58" s="1178"/>
      <c r="AP58" t="s">
        <v>2534</v>
      </c>
    </row>
    <row r="59" spans="6:42" ht="18" customHeight="1">
      <c r="F59" s="312"/>
    </row>
    <row r="60" spans="6:42" ht="25.3">
      <c r="F60" s="312" t="s">
        <v>132</v>
      </c>
      <c r="AJ60" s="1183">
        <v>3</v>
      </c>
      <c r="AK60" s="1183"/>
      <c r="AP60" s="724" t="str">
        <f ca="1">HYPERLINK("#"&amp;CELL("address",D144),"介護サービス時期業者自主点検表の作成について")</f>
        <v>介護サービス時期業者自主点検表の作成について</v>
      </c>
    </row>
    <row r="61" spans="6:42" ht="18" customHeight="1">
      <c r="F61" s="312"/>
    </row>
    <row r="62" spans="6:42" ht="25.3">
      <c r="F62" s="312" t="s">
        <v>133</v>
      </c>
      <c r="AJ62" s="1183">
        <v>4</v>
      </c>
      <c r="AK62" s="1183"/>
      <c r="AP62" s="724" t="str">
        <f ca="1">HYPERLINK("#"&amp;CELL("address",D192),"根拠法令")</f>
        <v>根拠法令</v>
      </c>
    </row>
    <row r="63" spans="6:42" ht="18" customHeight="1">
      <c r="F63" s="312"/>
    </row>
    <row r="64" spans="6:42" ht="25.3">
      <c r="F64" s="312" t="s">
        <v>134</v>
      </c>
      <c r="AJ64" s="1183">
        <v>7</v>
      </c>
      <c r="AK64" s="1183"/>
      <c r="AP64" s="724" t="str">
        <f ca="1">HYPERLINK("#"&amp;CELL("address",'自主点検表（処遇）'!C6),"第１　基本方針")</f>
        <v>第１　基本方針</v>
      </c>
    </row>
    <row r="65" spans="6:42" ht="18" customHeight="1">
      <c r="F65" s="312"/>
    </row>
    <row r="66" spans="6:42" ht="25.3">
      <c r="F66" s="312" t="s">
        <v>135</v>
      </c>
      <c r="AJ66" s="1183">
        <v>14</v>
      </c>
      <c r="AK66" s="1183"/>
      <c r="AP66" s="724" t="str">
        <f ca="1">HYPERLINK("#"&amp;CELL("address",'自主点検表（処遇）'!C250),"職員の配置状況について")</f>
        <v>職員の配置状況について</v>
      </c>
    </row>
    <row r="67" spans="6:42" ht="18" customHeight="1">
      <c r="F67" s="312"/>
    </row>
    <row r="68" spans="6:42" ht="18" customHeight="1">
      <c r="F68" s="312"/>
    </row>
    <row r="69" spans="6:42" ht="25.3">
      <c r="F69" s="312" t="s">
        <v>136</v>
      </c>
      <c r="AJ69" s="1183">
        <v>15</v>
      </c>
      <c r="AK69" s="1183"/>
      <c r="AP69" s="724" t="str">
        <f ca="1">HYPERLINK("#"&amp;CELL("address",'自主点検表（処遇）'!C300),"第２　人員に関する基準")</f>
        <v>第２　人員に関する基準</v>
      </c>
    </row>
    <row r="70" spans="6:42" ht="18" customHeight="1">
      <c r="F70" s="312"/>
    </row>
    <row r="71" spans="6:42" ht="25.3">
      <c r="F71" s="312" t="s">
        <v>137</v>
      </c>
      <c r="AJ71" s="1179">
        <v>19</v>
      </c>
      <c r="AK71" s="1179"/>
      <c r="AP71" s="724" t="str">
        <f ca="1">HYPERLINK("#"&amp;CELL("address",'自主点検表（処遇）'!C487),"８　勤務体制の確保等")</f>
        <v>８　勤務体制の確保等</v>
      </c>
    </row>
    <row r="72" spans="6:42" ht="18" customHeight="1">
      <c r="F72" s="312"/>
      <c r="AJ72" s="1104"/>
      <c r="AK72" s="1104"/>
    </row>
    <row r="73" spans="6:42" ht="18" customHeight="1">
      <c r="F73" s="312"/>
      <c r="AJ73" s="1104"/>
      <c r="AK73" s="1104"/>
    </row>
    <row r="74" spans="6:42" ht="25.3">
      <c r="F74" s="312" t="s">
        <v>138</v>
      </c>
      <c r="AJ74" s="1179">
        <v>24</v>
      </c>
      <c r="AK74" s="1179"/>
      <c r="AP74" s="724" t="str">
        <f ca="1">HYPERLINK("#"&amp;CELL("address",'自主点検表（処遇）'!C670),"第３　設備に関する基準")</f>
        <v>第３　設備に関する基準</v>
      </c>
    </row>
    <row r="75" spans="6:42" ht="18" customHeight="1">
      <c r="F75" s="312"/>
      <c r="AJ75" s="1104"/>
      <c r="AK75" s="1104"/>
    </row>
    <row r="76" spans="6:42" ht="18" customHeight="1">
      <c r="F76" s="312"/>
      <c r="AJ76" s="1104"/>
      <c r="AK76" s="1104"/>
    </row>
    <row r="77" spans="6:42" ht="25.3">
      <c r="F77" s="312" t="s">
        <v>139</v>
      </c>
      <c r="AJ77" s="1179">
        <v>31</v>
      </c>
      <c r="AK77" s="1179"/>
      <c r="AP77" s="724" t="str">
        <f ca="1">HYPERLINK("#"&amp;CELL("address",'自主点検表（処遇）'!C962),"第４　運営に関する基準")</f>
        <v>第４　運営に関する基準</v>
      </c>
    </row>
    <row r="78" spans="6:42" ht="18" customHeight="1">
      <c r="F78" s="312"/>
      <c r="AJ78" s="1104"/>
      <c r="AK78" s="1104"/>
    </row>
    <row r="79" spans="6:42" ht="25.3">
      <c r="F79" s="312" t="s">
        <v>140</v>
      </c>
      <c r="AJ79" s="1179">
        <v>31</v>
      </c>
      <c r="AK79" s="1179"/>
      <c r="AP79" s="724" t="str">
        <f ca="1">HYPERLINK("#"&amp;CELL("address",'自主点検表（処遇）'!C972),"２　内容及び手続きの説明及び同意")</f>
        <v>２　内容及び手続きの説明及び同意</v>
      </c>
    </row>
    <row r="80" spans="6:42" ht="18" customHeight="1">
      <c r="F80" s="312"/>
      <c r="AJ80" s="1104"/>
      <c r="AK80" s="1104"/>
    </row>
    <row r="81" spans="6:42" ht="25.3">
      <c r="F81" s="312" t="s">
        <v>141</v>
      </c>
      <c r="AJ81" s="1179">
        <v>32</v>
      </c>
      <c r="AK81" s="1179"/>
      <c r="AP81" s="724" t="str">
        <f ca="1">HYPERLINK("#"&amp;CELL("address",'自主点検表（処遇）'!C1015),"５　受給資格等の確認")</f>
        <v>５　受給資格等の確認</v>
      </c>
    </row>
    <row r="82" spans="6:42" ht="18" customHeight="1">
      <c r="F82" s="312"/>
      <c r="AJ82" s="1104"/>
      <c r="AK82" s="1104"/>
    </row>
    <row r="83" spans="6:42" ht="25.3">
      <c r="F83" s="312" t="s">
        <v>142</v>
      </c>
      <c r="AJ83" s="1177">
        <v>33</v>
      </c>
      <c r="AK83" s="1177"/>
      <c r="AP83" s="724" t="str">
        <f ca="1">HYPERLINK("#"&amp;CELL("address",'自主点検表（処遇）'!C1038),"７　入退所（入所検討委員会）")</f>
        <v>７　入退所（入所検討委員会）</v>
      </c>
    </row>
    <row r="84" spans="6:42" ht="18" customHeight="1">
      <c r="F84" s="312"/>
      <c r="AJ84" s="1104"/>
      <c r="AK84" s="1104"/>
    </row>
    <row r="85" spans="6:42" ht="25.3">
      <c r="F85" s="312" t="s">
        <v>143</v>
      </c>
      <c r="AJ85" s="1179">
        <v>34</v>
      </c>
      <c r="AK85" s="1179"/>
      <c r="AP85" s="724" t="str">
        <f ca="1">HYPERLINK("#"&amp;CELL("address",'自主点検表（処遇）'!C1112),"８　サービス提供の記録")</f>
        <v>８　サービス提供の記録</v>
      </c>
    </row>
    <row r="86" spans="6:42" ht="18" customHeight="1">
      <c r="F86" s="312"/>
      <c r="AJ86" s="1104"/>
      <c r="AK86" s="1104"/>
    </row>
    <row r="87" spans="6:42" ht="25.3">
      <c r="F87" s="312" t="s">
        <v>144</v>
      </c>
      <c r="AJ87" s="1179">
        <v>35</v>
      </c>
      <c r="AK87" s="1179"/>
      <c r="AP87" s="724" t="str">
        <f ca="1">HYPERLINK("#"&amp;CELL("address",'自主点検表（処遇）'!C1125),"９　利用料等の受領")</f>
        <v>９　利用料等の受領</v>
      </c>
    </row>
    <row r="88" spans="6:42" ht="18" customHeight="1">
      <c r="F88" s="312"/>
      <c r="AJ88" s="1104"/>
      <c r="AK88" s="1104"/>
    </row>
    <row r="89" spans="6:42" ht="25.3">
      <c r="F89" s="312" t="s">
        <v>2486</v>
      </c>
      <c r="AJ89" s="1179">
        <v>39</v>
      </c>
      <c r="AK89" s="1179"/>
      <c r="AP89" s="724" t="str">
        <f ca="1">HYPERLINK("#"&amp;CELL("address",'自主点検表（処遇）'!C1328),"12　ユニット型施設でのサービスの取扱方針")</f>
        <v>12　ユニット型施設でのサービスの取扱方針</v>
      </c>
    </row>
    <row r="90" spans="6:42" ht="18" customHeight="1">
      <c r="F90" s="312"/>
      <c r="AJ90" s="1104"/>
      <c r="AK90" s="1104"/>
    </row>
    <row r="91" spans="6:42" ht="25.3">
      <c r="F91" s="312" t="s">
        <v>145</v>
      </c>
      <c r="AJ91" s="1179">
        <v>40</v>
      </c>
      <c r="AK91" s="1179"/>
      <c r="AP91" s="724" t="str">
        <f ca="1">HYPERLINK("#"&amp;CELL("address",'自主点検表（処遇）'!C1353),"13　身体拘束の禁止等")</f>
        <v>13　身体拘束の禁止等</v>
      </c>
    </row>
    <row r="92" spans="6:42" ht="18" customHeight="1">
      <c r="F92" s="312"/>
      <c r="AJ92" s="1104"/>
      <c r="AK92" s="1104"/>
    </row>
    <row r="93" spans="6:42" ht="18" customHeight="1">
      <c r="F93" s="312"/>
      <c r="AJ93" s="1104"/>
      <c r="AK93" s="1104"/>
    </row>
    <row r="94" spans="6:42" ht="18" customHeight="1">
      <c r="F94" s="312"/>
      <c r="AJ94" s="1104"/>
      <c r="AK94" s="1104"/>
    </row>
    <row r="95" spans="6:42" ht="18" customHeight="1">
      <c r="F95" s="312"/>
      <c r="AJ95" s="1104"/>
      <c r="AK95" s="1104"/>
    </row>
    <row r="96" spans="6:42" ht="18" customHeight="1">
      <c r="F96" s="312"/>
      <c r="AJ96" s="1104"/>
      <c r="AK96" s="1104"/>
    </row>
    <row r="97" spans="6:42" ht="18" customHeight="1">
      <c r="F97" s="312"/>
      <c r="AJ97" s="1104"/>
      <c r="AK97" s="1104"/>
    </row>
    <row r="98" spans="6:42" ht="18" customHeight="1">
      <c r="F98" s="312"/>
      <c r="H98" s="1066"/>
      <c r="AJ98" s="1104"/>
      <c r="AK98" s="1104"/>
    </row>
    <row r="99" spans="6:42" ht="25.3">
      <c r="F99" s="312" t="s">
        <v>146</v>
      </c>
      <c r="H99" s="1066"/>
      <c r="AJ99" s="1179">
        <v>44</v>
      </c>
      <c r="AK99" s="1179"/>
      <c r="AP99" s="724" t="str">
        <f ca="1">HYPERLINK("#"&amp;CELL("address",'自主点検表（処遇）'!C1540),"14　高齢者虐待の防止")</f>
        <v>14　高齢者虐待の防止</v>
      </c>
    </row>
    <row r="100" spans="6:42" ht="18" customHeight="1">
      <c r="F100" s="312"/>
      <c r="H100" s="1066"/>
      <c r="AJ100" s="1104"/>
      <c r="AK100" s="1104"/>
    </row>
    <row r="101" spans="6:42" ht="25.3">
      <c r="F101" s="1065" t="s">
        <v>2678</v>
      </c>
      <c r="H101" s="1067"/>
      <c r="AJ101" s="1177">
        <v>49</v>
      </c>
      <c r="AK101" s="1177"/>
      <c r="AP101" s="724" t="str">
        <f ca="1">HYPERLINK("#"&amp;CELL("address",'自主点検表（処遇）'!C1731),"17　施設サービス計画の作成")</f>
        <v>17　施設サービス計画の作成</v>
      </c>
    </row>
    <row r="102" spans="6:42" ht="18" customHeight="1">
      <c r="F102" s="1065"/>
      <c r="H102" s="1066"/>
      <c r="AJ102" s="1066"/>
      <c r="AK102" s="1066"/>
    </row>
    <row r="103" spans="6:42" ht="25.3">
      <c r="F103" s="1065" t="s">
        <v>2679</v>
      </c>
      <c r="H103" s="1066"/>
      <c r="AJ103" s="1177">
        <v>54</v>
      </c>
      <c r="AK103" s="1177"/>
      <c r="AP103" s="724" t="str">
        <f ca="1">HYPERLINK("#"&amp;CELL("address",'自主点検表（処遇）'!C1915),"18　介護")</f>
        <v>18　介護</v>
      </c>
    </row>
    <row r="104" spans="6:42" ht="18" customHeight="1">
      <c r="F104" s="1065"/>
      <c r="H104" s="1066"/>
      <c r="AJ104" s="1066"/>
      <c r="AK104" s="1066"/>
    </row>
    <row r="105" spans="6:42" ht="25.3">
      <c r="F105" s="1065" t="s">
        <v>2680</v>
      </c>
      <c r="H105" s="1066"/>
      <c r="AJ105" s="1177">
        <v>65</v>
      </c>
      <c r="AK105" s="1177"/>
      <c r="AP105" s="724" t="str">
        <f ca="1">HYPERLINK("#"&amp;CELL("address",'自主点検表（処遇）'!C2390),"28　入院期間中の取扱い")</f>
        <v>28　入院期間中の取扱い</v>
      </c>
    </row>
    <row r="106" spans="6:42" ht="18" customHeight="1">
      <c r="F106" s="1065"/>
      <c r="H106" s="1066"/>
      <c r="AJ106" s="1066"/>
      <c r="AK106" s="1066"/>
    </row>
    <row r="107" spans="6:42" ht="25.3">
      <c r="F107" s="1065" t="s">
        <v>2681</v>
      </c>
      <c r="H107" s="1066"/>
      <c r="AJ107" s="1177">
        <v>66</v>
      </c>
      <c r="AK107" s="1177"/>
      <c r="AP107" s="724" t="str">
        <f ca="1">HYPERLINK("#"&amp;CELL("address",'自主点検表（処遇）'!C2425),"30　管理者による管理")</f>
        <v>30　管理者による管理</v>
      </c>
    </row>
    <row r="108" spans="6:42" ht="18" customHeight="1">
      <c r="F108" s="1065"/>
      <c r="H108" s="1066"/>
      <c r="AJ108" s="1066"/>
      <c r="AK108" s="1066"/>
    </row>
    <row r="109" spans="6:42" ht="25.3">
      <c r="F109" s="976" t="s">
        <v>2682</v>
      </c>
      <c r="H109" s="1067"/>
      <c r="AJ109" s="1177">
        <v>68</v>
      </c>
      <c r="AK109" s="1177"/>
      <c r="AP109" s="724" t="str">
        <f ca="1">HYPERLINK("#"&amp;CELL("address",'自主点検表（処遇）'!C2504),"33　運営規程")</f>
        <v>33　運営規程</v>
      </c>
    </row>
    <row r="110" spans="6:42" ht="18" customHeight="1">
      <c r="F110" s="1065"/>
      <c r="H110" s="1066"/>
      <c r="AJ110" s="1066"/>
      <c r="AK110" s="1066"/>
    </row>
    <row r="111" spans="6:42" ht="25.3">
      <c r="F111" s="1065" t="s">
        <v>2823</v>
      </c>
      <c r="H111" s="1066"/>
      <c r="AJ111" s="1177">
        <v>68</v>
      </c>
      <c r="AK111" s="1177"/>
      <c r="AP111" s="724" t="str">
        <f ca="1">HYPERLINK("#"&amp;CELL("address",'自主点検表（処遇）'!C2527),"34　緊急時等の対応")</f>
        <v>34　緊急時等の対応</v>
      </c>
    </row>
    <row r="112" spans="6:42" ht="18" customHeight="1">
      <c r="F112" s="1065"/>
      <c r="H112" s="1066"/>
      <c r="AJ112" s="1066"/>
      <c r="AK112" s="1066"/>
    </row>
    <row r="113" spans="6:42" ht="25.3">
      <c r="F113" s="1065" t="s">
        <v>2683</v>
      </c>
      <c r="H113" s="1066"/>
      <c r="AJ113" s="1177">
        <v>68</v>
      </c>
      <c r="AK113" s="1177"/>
      <c r="AP113" s="724" t="str">
        <f ca="1">HYPERLINK("#"&amp;CELL("address",'自主点検表（処遇）'!C2549),"35　勤務体制の確保等")</f>
        <v>35　勤務体制の確保等</v>
      </c>
    </row>
    <row r="114" spans="6:42" ht="18" customHeight="1">
      <c r="F114" s="1065"/>
      <c r="H114" s="1066"/>
      <c r="AJ114" s="1066"/>
      <c r="AK114" s="1066"/>
    </row>
    <row r="115" spans="6:42" ht="25.3">
      <c r="F115" s="1065" t="s">
        <v>2684</v>
      </c>
      <c r="H115" s="1066"/>
      <c r="AJ115" s="1177">
        <v>69</v>
      </c>
      <c r="AK115" s="1177"/>
      <c r="AP115" s="724" t="str">
        <f ca="1">HYPERLINK("#"&amp;CELL("address",'自主点検表（処遇）'!C2554),"36　定員の順守")</f>
        <v>36　定員の順守</v>
      </c>
    </row>
    <row r="116" spans="6:42" ht="18" customHeight="1">
      <c r="F116" s="1065"/>
      <c r="H116" s="1066"/>
      <c r="AJ116" s="1066"/>
      <c r="AK116" s="1066"/>
    </row>
    <row r="117" spans="6:42" ht="25.3">
      <c r="F117" s="1065" t="s">
        <v>2685</v>
      </c>
      <c r="H117" s="1066"/>
      <c r="AJ117" s="1177">
        <v>69</v>
      </c>
      <c r="AK117" s="1177"/>
      <c r="AP117" s="724" t="str">
        <f ca="1">HYPERLINK("#"&amp;CELL("address",'自主点検表（処遇）'!C2591),"38　衛生管理等")</f>
        <v>38　衛生管理等</v>
      </c>
    </row>
    <row r="118" spans="6:42" ht="18" customHeight="1">
      <c r="F118" s="1065"/>
      <c r="H118" s="1066"/>
      <c r="AJ118" s="1066"/>
      <c r="AK118" s="1066"/>
    </row>
    <row r="119" spans="6:42" ht="25.3">
      <c r="F119" s="1065" t="s">
        <v>2686</v>
      </c>
      <c r="H119" s="1066"/>
      <c r="AJ119" s="1177">
        <v>76</v>
      </c>
      <c r="AK119" s="1177"/>
      <c r="AP119" s="724" t="str">
        <f ca="1">HYPERLINK("#"&amp;CELL("address",'自主点検表（処遇）'!C2869),"41　秘密保持等")</f>
        <v>41　秘密保持等</v>
      </c>
    </row>
    <row r="120" spans="6:42" ht="18" customHeight="1">
      <c r="F120" s="1065"/>
      <c r="H120" s="1066"/>
      <c r="AJ120" s="1066"/>
      <c r="AK120" s="1066"/>
    </row>
    <row r="121" spans="6:42" ht="25.3">
      <c r="F121" s="1065" t="s">
        <v>2687</v>
      </c>
      <c r="H121" s="1066"/>
      <c r="AJ121" s="1177">
        <v>76</v>
      </c>
      <c r="AK121" s="1177"/>
      <c r="AP121" s="724" t="str">
        <f ca="1">HYPERLINK("#"&amp;CELL("address",'自主点検表（処遇）'!C2914),"42　広告")</f>
        <v>42　広告</v>
      </c>
    </row>
    <row r="122" spans="6:42" ht="18" customHeight="1">
      <c r="F122" s="1065"/>
      <c r="H122" s="1066"/>
      <c r="AJ122" s="1066"/>
      <c r="AK122" s="1066"/>
    </row>
    <row r="123" spans="6:42" ht="25.3">
      <c r="F123" s="1065" t="s">
        <v>2688</v>
      </c>
      <c r="H123" s="1066"/>
      <c r="AJ123" s="1177">
        <v>77</v>
      </c>
      <c r="AK123" s="1177"/>
      <c r="AP123" s="724" t="str">
        <f ca="1">HYPERLINK("#"&amp;CELL("address",'自主点検表（処遇）'!C2927),"44　苦情処理")</f>
        <v>44　苦情処理</v>
      </c>
    </row>
    <row r="124" spans="6:42" ht="18" customHeight="1">
      <c r="F124" s="1065"/>
      <c r="H124" s="1066"/>
      <c r="AJ124" s="1066"/>
      <c r="AK124" s="1066"/>
    </row>
    <row r="125" spans="6:42" ht="25.3">
      <c r="F125" s="1065" t="s">
        <v>2689</v>
      </c>
      <c r="H125" s="1066"/>
      <c r="AJ125" s="1177">
        <v>79</v>
      </c>
      <c r="AK125" s="1177"/>
      <c r="AP125" s="724" t="str">
        <f ca="1">HYPERLINK("#"&amp;CELL("address",'自主点検表（処遇）'!C2980),"46　事故発生の防止及び発生時の対応")</f>
        <v>46　事故発生の防止及び発生時の対応</v>
      </c>
    </row>
    <row r="126" spans="6:42" ht="25.3">
      <c r="F126" s="312"/>
      <c r="AJ126" s="1068"/>
      <c r="AK126" s="1068"/>
    </row>
    <row r="127" spans="6:42" ht="18" customHeight="1">
      <c r="F127" s="312"/>
      <c r="AJ127" s="1066"/>
      <c r="AK127" s="1066"/>
    </row>
    <row r="128" spans="6:42" ht="25.3">
      <c r="F128" s="312" t="s">
        <v>2859</v>
      </c>
      <c r="AJ128" s="1177"/>
      <c r="AK128" s="1177"/>
    </row>
    <row r="129" spans="5:37" ht="18" customHeight="1">
      <c r="F129" s="312"/>
      <c r="AJ129" s="1066"/>
      <c r="AK129" s="1066"/>
    </row>
    <row r="130" spans="5:37" ht="25.3">
      <c r="F130" s="312" t="s">
        <v>2860</v>
      </c>
      <c r="AJ130" s="1177"/>
      <c r="AK130" s="1177"/>
    </row>
    <row r="132" spans="5:37" ht="25.3">
      <c r="E132" s="312"/>
      <c r="F132" s="312" t="s">
        <v>125</v>
      </c>
    </row>
    <row r="144" spans="5:37" ht="25.3">
      <c r="F144" s="1178" t="s">
        <v>126</v>
      </c>
      <c r="G144" s="1178"/>
      <c r="H144" s="1178"/>
      <c r="I144" s="1178"/>
      <c r="J144" s="1178"/>
      <c r="K144" s="1178"/>
      <c r="L144" s="1178"/>
      <c r="M144" s="1178"/>
      <c r="N144" s="1178"/>
      <c r="O144" s="1178"/>
      <c r="P144" s="1178"/>
      <c r="Q144" s="1178"/>
      <c r="R144" s="1178"/>
      <c r="S144" s="1178"/>
      <c r="T144" s="1178"/>
      <c r="U144" s="1178"/>
      <c r="V144" s="1178"/>
      <c r="W144" s="1178"/>
      <c r="X144" s="1178"/>
      <c r="Y144" s="1178"/>
      <c r="Z144" s="1178"/>
      <c r="AA144" s="1178"/>
      <c r="AB144" s="1178"/>
      <c r="AC144" s="1178"/>
      <c r="AD144" s="1178"/>
      <c r="AE144" s="1178"/>
      <c r="AF144" s="1178"/>
      <c r="AG144" s="1178"/>
      <c r="AH144" s="1178"/>
      <c r="AI144" s="1178"/>
      <c r="AJ144" s="1178"/>
      <c r="AK144" s="1178"/>
    </row>
    <row r="145" spans="6:37" ht="25.3">
      <c r="F145" s="1174" t="s">
        <v>127</v>
      </c>
      <c r="G145" s="1174"/>
      <c r="H145" s="1174"/>
      <c r="I145" s="1174"/>
      <c r="J145" s="1174"/>
      <c r="K145" s="1174"/>
      <c r="L145" s="1174"/>
      <c r="M145" s="1174"/>
      <c r="N145" s="1174"/>
      <c r="O145" s="1174"/>
      <c r="P145" s="1174"/>
      <c r="Q145" s="1174"/>
      <c r="R145" s="1174"/>
      <c r="S145" s="1174"/>
      <c r="T145" s="1174"/>
      <c r="U145" s="1174"/>
      <c r="V145" s="1174"/>
      <c r="W145" s="1174"/>
      <c r="X145" s="1174"/>
      <c r="Y145" s="1174"/>
      <c r="Z145" s="1174"/>
      <c r="AA145" s="1174"/>
      <c r="AB145" s="1174"/>
      <c r="AC145" s="1174"/>
      <c r="AD145" s="1174"/>
      <c r="AE145" s="1174"/>
      <c r="AF145" s="1174"/>
      <c r="AG145" s="1174"/>
      <c r="AH145" s="1174"/>
      <c r="AI145" s="1174"/>
      <c r="AJ145" s="1174"/>
      <c r="AK145" s="1174"/>
    </row>
    <row r="147" spans="6:37" ht="25.3">
      <c r="F147" s="1175" t="s">
        <v>2016</v>
      </c>
      <c r="G147" s="1175"/>
      <c r="H147" s="1175"/>
      <c r="I147" s="1175"/>
      <c r="J147" s="1175"/>
      <c r="K147" s="1175"/>
      <c r="L147" s="1175"/>
      <c r="M147" s="1175"/>
      <c r="N147" s="1175"/>
      <c r="O147" s="1175"/>
      <c r="P147" s="1175"/>
      <c r="Q147" s="1175"/>
      <c r="R147" s="1175"/>
      <c r="S147" s="1175"/>
      <c r="T147" s="1175"/>
      <c r="U147" s="1175"/>
      <c r="V147" s="1175"/>
      <c r="W147" s="1175"/>
      <c r="X147" s="1175"/>
      <c r="Y147" s="1175"/>
      <c r="Z147" s="1175"/>
      <c r="AA147" s="1175"/>
      <c r="AB147" s="1175"/>
      <c r="AC147" s="1175"/>
      <c r="AD147" s="1175"/>
      <c r="AE147" s="1175"/>
      <c r="AF147" s="1175"/>
      <c r="AG147" s="1175"/>
      <c r="AH147" s="1175"/>
      <c r="AI147" s="1175"/>
      <c r="AJ147" s="1175"/>
      <c r="AK147" s="1175"/>
    </row>
    <row r="149" spans="6:37">
      <c r="F149" s="1176" t="s">
        <v>128</v>
      </c>
      <c r="G149" s="1176"/>
      <c r="H149" s="1176"/>
      <c r="I149" s="1176"/>
    </row>
    <row r="150" spans="6:37" ht="18" customHeight="1">
      <c r="G150" s="1170" t="s">
        <v>149</v>
      </c>
      <c r="H150" s="1170"/>
      <c r="I150" s="1170"/>
      <c r="J150" s="1170"/>
      <c r="K150" s="1170"/>
      <c r="L150" s="1170"/>
      <c r="M150" s="1170"/>
      <c r="N150" s="1170"/>
      <c r="O150" s="1170"/>
      <c r="P150" s="1170"/>
      <c r="Q150" s="1170"/>
      <c r="R150" s="1170"/>
      <c r="S150" s="1170"/>
      <c r="T150" s="1170"/>
      <c r="U150" s="1170"/>
      <c r="V150" s="1170"/>
      <c r="W150" s="1170"/>
      <c r="X150" s="1170"/>
      <c r="Y150" s="1170"/>
      <c r="Z150" s="1170"/>
      <c r="AA150" s="1170"/>
      <c r="AB150" s="1170"/>
      <c r="AC150" s="1170"/>
      <c r="AD150" s="1170"/>
      <c r="AE150" s="1170"/>
      <c r="AF150" s="1170"/>
      <c r="AG150" s="1170"/>
      <c r="AH150" s="1170"/>
      <c r="AI150" s="1170"/>
      <c r="AJ150" s="1170"/>
      <c r="AK150" s="1170"/>
    </row>
    <row r="151" spans="6:37">
      <c r="F151" s="317"/>
      <c r="G151" s="1170"/>
      <c r="H151" s="1170"/>
      <c r="I151" s="1170"/>
      <c r="J151" s="1170"/>
      <c r="K151" s="1170"/>
      <c r="L151" s="1170"/>
      <c r="M151" s="1170"/>
      <c r="N151" s="1170"/>
      <c r="O151" s="1170"/>
      <c r="P151" s="1170"/>
      <c r="Q151" s="1170"/>
      <c r="R151" s="1170"/>
      <c r="S151" s="1170"/>
      <c r="T151" s="1170"/>
      <c r="U151" s="1170"/>
      <c r="V151" s="1170"/>
      <c r="W151" s="1170"/>
      <c r="X151" s="1170"/>
      <c r="Y151" s="1170"/>
      <c r="Z151" s="1170"/>
      <c r="AA151" s="1170"/>
      <c r="AB151" s="1170"/>
      <c r="AC151" s="1170"/>
      <c r="AD151" s="1170"/>
      <c r="AE151" s="1170"/>
      <c r="AF151" s="1170"/>
      <c r="AG151" s="1170"/>
      <c r="AH151" s="1170"/>
      <c r="AI151" s="1170"/>
      <c r="AJ151" s="1170"/>
      <c r="AK151" s="1170"/>
    </row>
    <row r="152" spans="6:37">
      <c r="F152" s="317"/>
      <c r="G152" s="1170"/>
      <c r="H152" s="1170"/>
      <c r="I152" s="1170"/>
      <c r="J152" s="1170"/>
      <c r="K152" s="1170"/>
      <c r="L152" s="1170"/>
      <c r="M152" s="1170"/>
      <c r="N152" s="1170"/>
      <c r="O152" s="1170"/>
      <c r="P152" s="1170"/>
      <c r="Q152" s="1170"/>
      <c r="R152" s="1170"/>
      <c r="S152" s="1170"/>
      <c r="T152" s="1170"/>
      <c r="U152" s="1170"/>
      <c r="V152" s="1170"/>
      <c r="W152" s="1170"/>
      <c r="X152" s="1170"/>
      <c r="Y152" s="1170"/>
      <c r="Z152" s="1170"/>
      <c r="AA152" s="1170"/>
      <c r="AB152" s="1170"/>
      <c r="AC152" s="1170"/>
      <c r="AD152" s="1170"/>
      <c r="AE152" s="1170"/>
      <c r="AF152" s="1170"/>
      <c r="AG152" s="1170"/>
      <c r="AH152" s="1170"/>
      <c r="AI152" s="1170"/>
      <c r="AJ152" s="1170"/>
      <c r="AK152" s="1170"/>
    </row>
    <row r="153" spans="6:37">
      <c r="F153" s="317"/>
      <c r="G153" s="1170"/>
      <c r="H153" s="1170"/>
      <c r="I153" s="1170"/>
      <c r="J153" s="1170"/>
      <c r="K153" s="1170"/>
      <c r="L153" s="1170"/>
      <c r="M153" s="1170"/>
      <c r="N153" s="1170"/>
      <c r="O153" s="1170"/>
      <c r="P153" s="1170"/>
      <c r="Q153" s="1170"/>
      <c r="R153" s="1170"/>
      <c r="S153" s="1170"/>
      <c r="T153" s="1170"/>
      <c r="U153" s="1170"/>
      <c r="V153" s="1170"/>
      <c r="W153" s="1170"/>
      <c r="X153" s="1170"/>
      <c r="Y153" s="1170"/>
      <c r="Z153" s="1170"/>
      <c r="AA153" s="1170"/>
      <c r="AB153" s="1170"/>
      <c r="AC153" s="1170"/>
      <c r="AD153" s="1170"/>
      <c r="AE153" s="1170"/>
      <c r="AF153" s="1170"/>
      <c r="AG153" s="1170"/>
      <c r="AH153" s="1170"/>
      <c r="AI153" s="1170"/>
      <c r="AJ153" s="1170"/>
      <c r="AK153" s="1170"/>
    </row>
    <row r="154" spans="6:37">
      <c r="F154" s="317"/>
      <c r="G154" s="1170"/>
      <c r="H154" s="1170"/>
      <c r="I154" s="1170"/>
      <c r="J154" s="1170"/>
      <c r="K154" s="1170"/>
      <c r="L154" s="1170"/>
      <c r="M154" s="1170"/>
      <c r="N154" s="1170"/>
      <c r="O154" s="1170"/>
      <c r="P154" s="1170"/>
      <c r="Q154" s="1170"/>
      <c r="R154" s="1170"/>
      <c r="S154" s="1170"/>
      <c r="T154" s="1170"/>
      <c r="U154" s="1170"/>
      <c r="V154" s="1170"/>
      <c r="W154" s="1170"/>
      <c r="X154" s="1170"/>
      <c r="Y154" s="1170"/>
      <c r="Z154" s="1170"/>
      <c r="AA154" s="1170"/>
      <c r="AB154" s="1170"/>
      <c r="AC154" s="1170"/>
      <c r="AD154" s="1170"/>
      <c r="AE154" s="1170"/>
      <c r="AF154" s="1170"/>
      <c r="AG154" s="1170"/>
      <c r="AH154" s="1170"/>
      <c r="AI154" s="1170"/>
      <c r="AJ154" s="1170"/>
      <c r="AK154" s="1170"/>
    </row>
    <row r="155" spans="6:37">
      <c r="F155" s="317"/>
      <c r="G155" s="1170"/>
      <c r="H155" s="1170"/>
      <c r="I155" s="1170"/>
      <c r="J155" s="1170"/>
      <c r="K155" s="1170"/>
      <c r="L155" s="1170"/>
      <c r="M155" s="1170"/>
      <c r="N155" s="1170"/>
      <c r="O155" s="1170"/>
      <c r="P155" s="1170"/>
      <c r="Q155" s="1170"/>
      <c r="R155" s="1170"/>
      <c r="S155" s="1170"/>
      <c r="T155" s="1170"/>
      <c r="U155" s="1170"/>
      <c r="V155" s="1170"/>
      <c r="W155" s="1170"/>
      <c r="X155" s="1170"/>
      <c r="Y155" s="1170"/>
      <c r="Z155" s="1170"/>
      <c r="AA155" s="1170"/>
      <c r="AB155" s="1170"/>
      <c r="AC155" s="1170"/>
      <c r="AD155" s="1170"/>
      <c r="AE155" s="1170"/>
      <c r="AF155" s="1170"/>
      <c r="AG155" s="1170"/>
      <c r="AH155" s="1170"/>
      <c r="AI155" s="1170"/>
      <c r="AJ155" s="1170"/>
      <c r="AK155" s="1170"/>
    </row>
    <row r="156" spans="6:37">
      <c r="F156" s="317"/>
      <c r="G156" s="1170"/>
      <c r="H156" s="1170"/>
      <c r="I156" s="1170"/>
      <c r="J156" s="1170"/>
      <c r="K156" s="1170"/>
      <c r="L156" s="1170"/>
      <c r="M156" s="1170"/>
      <c r="N156" s="1170"/>
      <c r="O156" s="1170"/>
      <c r="P156" s="1170"/>
      <c r="Q156" s="1170"/>
      <c r="R156" s="1170"/>
      <c r="S156" s="1170"/>
      <c r="T156" s="1170"/>
      <c r="U156" s="1170"/>
      <c r="V156" s="1170"/>
      <c r="W156" s="1170"/>
      <c r="X156" s="1170"/>
      <c r="Y156" s="1170"/>
      <c r="Z156" s="1170"/>
      <c r="AA156" s="1170"/>
      <c r="AB156" s="1170"/>
      <c r="AC156" s="1170"/>
      <c r="AD156" s="1170"/>
      <c r="AE156" s="1170"/>
      <c r="AF156" s="1170"/>
      <c r="AG156" s="1170"/>
      <c r="AH156" s="1170"/>
      <c r="AI156" s="1170"/>
      <c r="AJ156" s="1170"/>
      <c r="AK156" s="1170"/>
    </row>
    <row r="157" spans="6:37">
      <c r="F157" s="317"/>
      <c r="G157" s="1170"/>
      <c r="H157" s="1170"/>
      <c r="I157" s="1170"/>
      <c r="J157" s="1170"/>
      <c r="K157" s="1170"/>
      <c r="L157" s="1170"/>
      <c r="M157" s="1170"/>
      <c r="N157" s="1170"/>
      <c r="O157" s="1170"/>
      <c r="P157" s="1170"/>
      <c r="Q157" s="1170"/>
      <c r="R157" s="1170"/>
      <c r="S157" s="1170"/>
      <c r="T157" s="1170"/>
      <c r="U157" s="1170"/>
      <c r="V157" s="1170"/>
      <c r="W157" s="1170"/>
      <c r="X157" s="1170"/>
      <c r="Y157" s="1170"/>
      <c r="Z157" s="1170"/>
      <c r="AA157" s="1170"/>
      <c r="AB157" s="1170"/>
      <c r="AC157" s="1170"/>
      <c r="AD157" s="1170"/>
      <c r="AE157" s="1170"/>
      <c r="AF157" s="1170"/>
      <c r="AG157" s="1170"/>
      <c r="AH157" s="1170"/>
      <c r="AI157" s="1170"/>
      <c r="AJ157" s="1170"/>
      <c r="AK157" s="1170"/>
    </row>
    <row r="158" spans="6:37">
      <c r="F158" s="317"/>
      <c r="G158" s="1170"/>
      <c r="H158" s="1170"/>
      <c r="I158" s="1170"/>
      <c r="J158" s="1170"/>
      <c r="K158" s="1170"/>
      <c r="L158" s="1170"/>
      <c r="M158" s="1170"/>
      <c r="N158" s="1170"/>
      <c r="O158" s="1170"/>
      <c r="P158" s="1170"/>
      <c r="Q158" s="1170"/>
      <c r="R158" s="1170"/>
      <c r="S158" s="1170"/>
      <c r="T158" s="1170"/>
      <c r="U158" s="1170"/>
      <c r="V158" s="1170"/>
      <c r="W158" s="1170"/>
      <c r="X158" s="1170"/>
      <c r="Y158" s="1170"/>
      <c r="Z158" s="1170"/>
      <c r="AA158" s="1170"/>
      <c r="AB158" s="1170"/>
      <c r="AC158" s="1170"/>
      <c r="AD158" s="1170"/>
      <c r="AE158" s="1170"/>
      <c r="AF158" s="1170"/>
      <c r="AG158" s="1170"/>
      <c r="AH158" s="1170"/>
      <c r="AI158" s="1170"/>
      <c r="AJ158" s="1170"/>
      <c r="AK158" s="1170"/>
    </row>
    <row r="159" spans="6:37">
      <c r="F159" s="317"/>
      <c r="G159" s="1170"/>
      <c r="H159" s="1170"/>
      <c r="I159" s="1170"/>
      <c r="J159" s="1170"/>
      <c r="K159" s="1170"/>
      <c r="L159" s="1170"/>
      <c r="M159" s="1170"/>
      <c r="N159" s="1170"/>
      <c r="O159" s="1170"/>
      <c r="P159" s="1170"/>
      <c r="Q159" s="1170"/>
      <c r="R159" s="1170"/>
      <c r="S159" s="1170"/>
      <c r="T159" s="1170"/>
      <c r="U159" s="1170"/>
      <c r="V159" s="1170"/>
      <c r="W159" s="1170"/>
      <c r="X159" s="1170"/>
      <c r="Y159" s="1170"/>
      <c r="Z159" s="1170"/>
      <c r="AA159" s="1170"/>
      <c r="AB159" s="1170"/>
      <c r="AC159" s="1170"/>
      <c r="AD159" s="1170"/>
      <c r="AE159" s="1170"/>
      <c r="AF159" s="1170"/>
      <c r="AG159" s="1170"/>
      <c r="AH159" s="1170"/>
      <c r="AI159" s="1170"/>
      <c r="AJ159" s="1170"/>
      <c r="AK159" s="1170"/>
    </row>
    <row r="160" spans="6:37">
      <c r="F160" s="317"/>
      <c r="G160" s="1170"/>
      <c r="H160" s="1170"/>
      <c r="I160" s="1170"/>
      <c r="J160" s="1170"/>
      <c r="K160" s="1170"/>
      <c r="L160" s="1170"/>
      <c r="M160" s="1170"/>
      <c r="N160" s="1170"/>
      <c r="O160" s="1170"/>
      <c r="P160" s="1170"/>
      <c r="Q160" s="1170"/>
      <c r="R160" s="1170"/>
      <c r="S160" s="1170"/>
      <c r="T160" s="1170"/>
      <c r="U160" s="1170"/>
      <c r="V160" s="1170"/>
      <c r="W160" s="1170"/>
      <c r="X160" s="1170"/>
      <c r="Y160" s="1170"/>
      <c r="Z160" s="1170"/>
      <c r="AA160" s="1170"/>
      <c r="AB160" s="1170"/>
      <c r="AC160" s="1170"/>
      <c r="AD160" s="1170"/>
      <c r="AE160" s="1170"/>
      <c r="AF160" s="1170"/>
      <c r="AG160" s="1170"/>
      <c r="AH160" s="1170"/>
      <c r="AI160" s="1170"/>
      <c r="AJ160" s="1170"/>
      <c r="AK160" s="1170"/>
    </row>
    <row r="161" spans="6:37">
      <c r="F161" s="317"/>
      <c r="G161" s="1170"/>
      <c r="H161" s="1170"/>
      <c r="I161" s="1170"/>
      <c r="J161" s="1170"/>
      <c r="K161" s="1170"/>
      <c r="L161" s="1170"/>
      <c r="M161" s="1170"/>
      <c r="N161" s="1170"/>
      <c r="O161" s="1170"/>
      <c r="P161" s="1170"/>
      <c r="Q161" s="1170"/>
      <c r="R161" s="1170"/>
      <c r="S161" s="1170"/>
      <c r="T161" s="1170"/>
      <c r="U161" s="1170"/>
      <c r="V161" s="1170"/>
      <c r="W161" s="1170"/>
      <c r="X161" s="1170"/>
      <c r="Y161" s="1170"/>
      <c r="Z161" s="1170"/>
      <c r="AA161" s="1170"/>
      <c r="AB161" s="1170"/>
      <c r="AC161" s="1170"/>
      <c r="AD161" s="1170"/>
      <c r="AE161" s="1170"/>
      <c r="AF161" s="1170"/>
      <c r="AG161" s="1170"/>
      <c r="AH161" s="1170"/>
      <c r="AI161" s="1170"/>
      <c r="AJ161" s="1170"/>
      <c r="AK161" s="1170"/>
    </row>
    <row r="162" spans="6:37">
      <c r="G162" s="1170"/>
      <c r="H162" s="1170"/>
      <c r="I162" s="1170"/>
      <c r="J162" s="1170"/>
      <c r="K162" s="1170"/>
      <c r="L162" s="1170"/>
      <c r="M162" s="1170"/>
      <c r="N162" s="1170"/>
      <c r="O162" s="1170"/>
      <c r="P162" s="1170"/>
      <c r="Q162" s="1170"/>
      <c r="R162" s="1170"/>
      <c r="S162" s="1170"/>
      <c r="T162" s="1170"/>
      <c r="U162" s="1170"/>
      <c r="V162" s="1170"/>
      <c r="W162" s="1170"/>
      <c r="X162" s="1170"/>
      <c r="Y162" s="1170"/>
      <c r="Z162" s="1170"/>
      <c r="AA162" s="1170"/>
      <c r="AB162" s="1170"/>
      <c r="AC162" s="1170"/>
      <c r="AD162" s="1170"/>
      <c r="AE162" s="1170"/>
      <c r="AF162" s="1170"/>
      <c r="AG162" s="1170"/>
      <c r="AH162" s="1170"/>
      <c r="AI162" s="1170"/>
      <c r="AJ162" s="1170"/>
      <c r="AK162" s="1170"/>
    </row>
    <row r="163" spans="6:37">
      <c r="F163" t="s">
        <v>147</v>
      </c>
      <c r="G163" s="1170"/>
      <c r="H163" s="1170"/>
      <c r="I163" s="1170"/>
      <c r="J163" s="1170"/>
      <c r="K163" s="1170"/>
      <c r="L163" s="1170"/>
      <c r="M163" s="1170"/>
      <c r="N163" s="1170"/>
      <c r="O163" s="1170"/>
      <c r="P163" s="1170"/>
      <c r="Q163" s="1170"/>
      <c r="R163" s="1170"/>
      <c r="S163" s="1170"/>
      <c r="T163" s="1170"/>
      <c r="U163" s="1170"/>
      <c r="V163" s="1170"/>
      <c r="W163" s="1170"/>
      <c r="X163" s="1170"/>
      <c r="Y163" s="1170"/>
      <c r="Z163" s="1170"/>
      <c r="AA163" s="1170"/>
      <c r="AB163" s="1170"/>
      <c r="AC163" s="1170"/>
      <c r="AD163" s="1170"/>
      <c r="AE163" s="1170"/>
      <c r="AF163" s="1170"/>
      <c r="AG163" s="1170"/>
      <c r="AH163" s="1170"/>
      <c r="AI163" s="1170"/>
      <c r="AJ163" s="1170"/>
      <c r="AK163" s="1170"/>
    </row>
    <row r="164" spans="6:37">
      <c r="F164" t="s">
        <v>148</v>
      </c>
    </row>
    <row r="165" spans="6:37">
      <c r="F165" s="318" t="s">
        <v>129</v>
      </c>
    </row>
    <row r="166" spans="6:37" ht="18" customHeight="1">
      <c r="F166" s="1172" t="s">
        <v>150</v>
      </c>
      <c r="G166" s="1173"/>
      <c r="H166" s="1170" t="s">
        <v>151</v>
      </c>
      <c r="I166" s="1170"/>
      <c r="J166" s="1170"/>
      <c r="K166" s="1170"/>
      <c r="L166" s="1170"/>
      <c r="M166" s="1170"/>
      <c r="N166" s="1170"/>
      <c r="O166" s="1170"/>
      <c r="P166" s="1170"/>
      <c r="Q166" s="1170"/>
      <c r="R166" s="1170"/>
      <c r="S166" s="1170"/>
      <c r="T166" s="1170"/>
      <c r="U166" s="1170"/>
      <c r="V166" s="1170"/>
      <c r="W166" s="1170"/>
      <c r="X166" s="1170"/>
      <c r="Y166" s="1170"/>
      <c r="Z166" s="1170"/>
      <c r="AA166" s="1170"/>
      <c r="AB166" s="1170"/>
      <c r="AC166" s="1170"/>
      <c r="AD166" s="1170"/>
      <c r="AE166" s="1170"/>
      <c r="AF166" s="1170"/>
      <c r="AG166" s="1170"/>
      <c r="AH166" s="1170"/>
      <c r="AI166" s="1170"/>
      <c r="AJ166" s="1170"/>
      <c r="AK166" s="1170"/>
    </row>
    <row r="167" spans="6:37" ht="18" customHeight="1">
      <c r="H167" s="1170"/>
      <c r="I167" s="1170"/>
      <c r="J167" s="1170"/>
      <c r="K167" s="1170"/>
      <c r="L167" s="1170"/>
      <c r="M167" s="1170"/>
      <c r="N167" s="1170"/>
      <c r="O167" s="1170"/>
      <c r="P167" s="1170"/>
      <c r="Q167" s="1170"/>
      <c r="R167" s="1170"/>
      <c r="S167" s="1170"/>
      <c r="T167" s="1170"/>
      <c r="U167" s="1170"/>
      <c r="V167" s="1170"/>
      <c r="W167" s="1170"/>
      <c r="X167" s="1170"/>
      <c r="Y167" s="1170"/>
      <c r="Z167" s="1170"/>
      <c r="AA167" s="1170"/>
      <c r="AB167" s="1170"/>
      <c r="AC167" s="1170"/>
      <c r="AD167" s="1170"/>
      <c r="AE167" s="1170"/>
      <c r="AF167" s="1170"/>
      <c r="AG167" s="1170"/>
      <c r="AH167" s="1170"/>
      <c r="AI167" s="1170"/>
      <c r="AJ167" s="1170"/>
      <c r="AK167" s="1170"/>
    </row>
    <row r="169" spans="6:37" ht="18" customHeight="1">
      <c r="F169" s="1172" t="s">
        <v>6</v>
      </c>
      <c r="G169" s="1173"/>
      <c r="H169" s="1170" t="s">
        <v>152</v>
      </c>
      <c r="I169" s="1170"/>
      <c r="J169" s="1170"/>
      <c r="K169" s="1170"/>
      <c r="L169" s="1170"/>
      <c r="M169" s="1170"/>
      <c r="N169" s="1170"/>
      <c r="O169" s="1170"/>
      <c r="P169" s="1170"/>
      <c r="Q169" s="1170"/>
      <c r="R169" s="1170"/>
      <c r="S169" s="1170"/>
      <c r="T169" s="1170"/>
      <c r="U169" s="1170"/>
      <c r="V169" s="1170"/>
      <c r="W169" s="1170"/>
      <c r="X169" s="1170"/>
      <c r="Y169" s="1170"/>
      <c r="Z169" s="1170"/>
      <c r="AA169" s="1170"/>
      <c r="AB169" s="1170"/>
      <c r="AC169" s="1170"/>
      <c r="AD169" s="1170"/>
      <c r="AE169" s="1170"/>
      <c r="AF169" s="1170"/>
      <c r="AG169" s="1170"/>
      <c r="AH169" s="1170"/>
      <c r="AI169" s="1170"/>
      <c r="AJ169" s="1170"/>
      <c r="AK169" s="1170"/>
    </row>
    <row r="170" spans="6:37" ht="18" customHeight="1">
      <c r="F170" s="319"/>
      <c r="G170" s="320"/>
      <c r="H170" s="1170"/>
      <c r="I170" s="1170"/>
      <c r="J170" s="1170"/>
      <c r="K170" s="1170"/>
      <c r="L170" s="1170"/>
      <c r="M170" s="1170"/>
      <c r="N170" s="1170"/>
      <c r="O170" s="1170"/>
      <c r="P170" s="1170"/>
      <c r="Q170" s="1170"/>
      <c r="R170" s="1170"/>
      <c r="S170" s="1170"/>
      <c r="T170" s="1170"/>
      <c r="U170" s="1170"/>
      <c r="V170" s="1170"/>
      <c r="W170" s="1170"/>
      <c r="X170" s="1170"/>
      <c r="Y170" s="1170"/>
      <c r="Z170" s="1170"/>
      <c r="AA170" s="1170"/>
      <c r="AB170" s="1170"/>
      <c r="AC170" s="1170"/>
      <c r="AD170" s="1170"/>
      <c r="AE170" s="1170"/>
      <c r="AF170" s="1170"/>
      <c r="AG170" s="1170"/>
      <c r="AH170" s="1170"/>
      <c r="AI170" s="1170"/>
      <c r="AJ170" s="1170"/>
      <c r="AK170" s="1170"/>
    </row>
    <row r="172" spans="6:37" ht="18" customHeight="1">
      <c r="F172" s="1172" t="s">
        <v>7</v>
      </c>
      <c r="G172" s="1172"/>
      <c r="H172" s="1170" t="s">
        <v>153</v>
      </c>
      <c r="I172" s="1170"/>
      <c r="J172" s="1170"/>
      <c r="K172" s="1170"/>
      <c r="L172" s="1170"/>
      <c r="M172" s="1170"/>
      <c r="N172" s="1170"/>
      <c r="O172" s="1170"/>
      <c r="P172" s="1170"/>
      <c r="Q172" s="1170"/>
      <c r="R172" s="1170"/>
      <c r="S172" s="1170"/>
      <c r="T172" s="1170"/>
      <c r="U172" s="1170"/>
      <c r="V172" s="1170"/>
      <c r="W172" s="1170"/>
      <c r="X172" s="1170"/>
      <c r="Y172" s="1170"/>
      <c r="Z172" s="1170"/>
      <c r="AA172" s="1170"/>
      <c r="AB172" s="1170"/>
      <c r="AC172" s="1170"/>
      <c r="AD172" s="1170"/>
      <c r="AE172" s="1170"/>
      <c r="AF172" s="1170"/>
      <c r="AG172" s="1170"/>
      <c r="AH172" s="1170"/>
      <c r="AI172" s="1170"/>
      <c r="AJ172" s="1170"/>
      <c r="AK172" s="1170"/>
    </row>
    <row r="173" spans="6:37" ht="18" customHeight="1">
      <c r="F173" s="319"/>
      <c r="G173" s="319"/>
      <c r="H173" s="1170"/>
      <c r="I173" s="1170"/>
      <c r="J173" s="1170"/>
      <c r="K173" s="1170"/>
      <c r="L173" s="1170"/>
      <c r="M173" s="1170"/>
      <c r="N173" s="1170"/>
      <c r="O173" s="1170"/>
      <c r="P173" s="1170"/>
      <c r="Q173" s="1170"/>
      <c r="R173" s="1170"/>
      <c r="S173" s="1170"/>
      <c r="T173" s="1170"/>
      <c r="U173" s="1170"/>
      <c r="V173" s="1170"/>
      <c r="W173" s="1170"/>
      <c r="X173" s="1170"/>
      <c r="Y173" s="1170"/>
      <c r="Z173" s="1170"/>
      <c r="AA173" s="1170"/>
      <c r="AB173" s="1170"/>
      <c r="AC173" s="1170"/>
      <c r="AD173" s="1170"/>
      <c r="AE173" s="1170"/>
      <c r="AF173" s="1170"/>
      <c r="AG173" s="1170"/>
      <c r="AH173" s="1170"/>
      <c r="AI173" s="1170"/>
      <c r="AJ173" s="1170"/>
      <c r="AK173" s="1170"/>
    </row>
    <row r="175" spans="6:37" ht="18" customHeight="1">
      <c r="F175" s="1171" t="s">
        <v>8</v>
      </c>
      <c r="G175" s="1171"/>
      <c r="H175" s="1170" t="s">
        <v>154</v>
      </c>
      <c r="I175" s="1170"/>
      <c r="J175" s="1170"/>
      <c r="K175" s="1170"/>
      <c r="L175" s="1170"/>
      <c r="M175" s="1170"/>
      <c r="N175" s="1170"/>
      <c r="O175" s="1170"/>
      <c r="P175" s="1170"/>
      <c r="Q175" s="1170"/>
      <c r="R175" s="1170"/>
      <c r="S175" s="1170"/>
      <c r="T175" s="1170"/>
      <c r="U175" s="1170"/>
      <c r="V175" s="1170"/>
      <c r="W175" s="1170"/>
      <c r="X175" s="1170"/>
      <c r="Y175" s="1170"/>
      <c r="Z175" s="1170"/>
      <c r="AA175" s="1170"/>
      <c r="AB175" s="1170"/>
      <c r="AC175" s="1170"/>
      <c r="AD175" s="1170"/>
      <c r="AE175" s="1170"/>
      <c r="AF175" s="1170"/>
      <c r="AG175" s="1170"/>
      <c r="AH175" s="1170"/>
      <c r="AI175" s="1170"/>
      <c r="AJ175" s="1170"/>
      <c r="AK175" s="1170"/>
    </row>
    <row r="176" spans="6:37" ht="18" customHeight="1">
      <c r="F176" s="321"/>
      <c r="G176" s="321"/>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7"/>
      <c r="AD176" s="317"/>
      <c r="AE176" s="317"/>
      <c r="AF176" s="317"/>
      <c r="AG176" s="317"/>
      <c r="AH176" s="317"/>
      <c r="AI176" s="317"/>
      <c r="AJ176" s="317"/>
      <c r="AK176" s="317"/>
    </row>
    <row r="177" spans="6:38" ht="18" customHeight="1">
      <c r="F177" s="1171" t="s">
        <v>9</v>
      </c>
      <c r="G177" s="1171"/>
      <c r="H177" s="1170" t="s">
        <v>156</v>
      </c>
      <c r="I177" s="1170"/>
      <c r="J177" s="1170"/>
      <c r="K177" s="1170"/>
      <c r="L177" s="1170"/>
      <c r="M177" s="1170"/>
      <c r="N177" s="1170"/>
      <c r="O177" s="1170"/>
      <c r="P177" s="1170"/>
      <c r="Q177" s="1170"/>
      <c r="R177" s="1170"/>
      <c r="S177" s="1170"/>
      <c r="T177" s="1170"/>
      <c r="U177" s="1170"/>
      <c r="V177" s="1170"/>
      <c r="W177" s="1170"/>
      <c r="X177" s="1170"/>
      <c r="Y177" s="1170"/>
      <c r="Z177" s="1170"/>
      <c r="AA177" s="1170"/>
      <c r="AB177" s="1170"/>
      <c r="AC177" s="1170"/>
      <c r="AD177" s="1170"/>
      <c r="AE177" s="1170"/>
      <c r="AF177" s="1170"/>
      <c r="AG177" s="1170"/>
      <c r="AH177" s="1170"/>
      <c r="AI177" s="1170"/>
      <c r="AJ177" s="1170"/>
      <c r="AK177" s="1170"/>
    </row>
    <row r="178" spans="6:38" ht="18" customHeight="1">
      <c r="F178" s="321"/>
      <c r="G178" s="321"/>
      <c r="H178" s="322"/>
      <c r="I178" s="322"/>
      <c r="J178" s="322"/>
      <c r="K178" s="322"/>
      <c r="L178" s="322"/>
      <c r="M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row>
    <row r="179" spans="6:38">
      <c r="F179" s="1171" t="s">
        <v>10</v>
      </c>
      <c r="G179" s="1171"/>
      <c r="H179" s="1170" t="s">
        <v>155</v>
      </c>
      <c r="I179" s="1170"/>
      <c r="J179" s="1170"/>
      <c r="K179" s="1170"/>
      <c r="L179" s="1170"/>
      <c r="M179" s="1170"/>
      <c r="N179" s="1170"/>
      <c r="O179" s="1170"/>
      <c r="P179" s="1170"/>
      <c r="Q179" s="1170"/>
      <c r="R179" s="1170"/>
      <c r="S179" s="1170"/>
      <c r="T179" s="1170"/>
      <c r="U179" s="1170"/>
      <c r="V179" s="1170"/>
      <c r="W179" s="1170"/>
      <c r="X179" s="1170"/>
      <c r="Y179" s="1170"/>
      <c r="Z179" s="1170"/>
      <c r="AA179" s="1170"/>
      <c r="AB179" s="1170"/>
      <c r="AC179" s="1170"/>
      <c r="AD179" s="1170"/>
      <c r="AE179" s="1170"/>
      <c r="AF179" s="1170"/>
      <c r="AG179" s="1170"/>
      <c r="AH179" s="1170"/>
      <c r="AI179" s="1170"/>
      <c r="AJ179" s="1170"/>
      <c r="AK179" s="1170"/>
    </row>
    <row r="182" spans="6:38">
      <c r="F182" s="1168" t="s">
        <v>272</v>
      </c>
      <c r="G182" s="1168"/>
      <c r="H182" s="1168"/>
      <c r="I182" s="1168"/>
      <c r="J182" s="1168"/>
      <c r="K182" s="1168"/>
    </row>
    <row r="183" spans="6:38">
      <c r="F183" s="1168" t="s">
        <v>2012</v>
      </c>
      <c r="G183" s="1168"/>
      <c r="H183" s="1168"/>
      <c r="I183" s="1168"/>
      <c r="J183" s="1168"/>
      <c r="K183" s="1168"/>
      <c r="L183" s="1168"/>
      <c r="M183" s="1168"/>
      <c r="N183" s="1168"/>
      <c r="O183" s="1168"/>
      <c r="P183" s="1168"/>
      <c r="Q183" s="1168"/>
      <c r="R183" s="1168"/>
      <c r="S183" s="1168"/>
      <c r="T183" s="1168"/>
      <c r="U183" s="1168"/>
      <c r="V183" s="1168"/>
      <c r="W183" s="1168"/>
      <c r="X183" s="1168"/>
      <c r="Y183" s="1168"/>
      <c r="Z183" s="1168"/>
      <c r="AA183" s="1168"/>
      <c r="AB183" s="1168"/>
      <c r="AC183" s="1168"/>
      <c r="AD183" s="1168"/>
      <c r="AE183" s="1168"/>
      <c r="AF183" s="1168"/>
      <c r="AG183" s="1168"/>
      <c r="AH183" s="1168"/>
      <c r="AI183" s="1168"/>
      <c r="AJ183" s="1168"/>
      <c r="AK183" s="1168"/>
      <c r="AL183" s="1168"/>
    </row>
    <row r="192" spans="6:38">
      <c r="F192" s="318" t="s">
        <v>130</v>
      </c>
    </row>
    <row r="193" spans="5:38" ht="18.899999999999999" thickBot="1"/>
    <row r="194" spans="5:38">
      <c r="E194" s="307"/>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c r="AJ194" s="308"/>
      <c r="AK194" s="308"/>
      <c r="AL194" s="309"/>
    </row>
    <row r="195" spans="5:38" ht="18" customHeight="1">
      <c r="E195" s="310"/>
      <c r="G195" s="1170" t="s">
        <v>157</v>
      </c>
      <c r="H195" s="1170"/>
      <c r="I195" s="1170"/>
      <c r="J195" s="1170"/>
      <c r="K195" s="1170"/>
      <c r="L195" s="1170"/>
      <c r="M195" s="1170"/>
      <c r="N195" s="1170"/>
      <c r="O195" s="1170"/>
      <c r="P195" s="1170"/>
      <c r="Q195" s="1170"/>
      <c r="R195" s="1170"/>
      <c r="S195" s="1170"/>
      <c r="T195" s="1170"/>
      <c r="U195" s="1170"/>
      <c r="V195" s="1170"/>
      <c r="W195" s="1170"/>
      <c r="X195" s="1170"/>
      <c r="Y195" s="1170"/>
      <c r="Z195" s="1170"/>
      <c r="AA195" s="1170"/>
      <c r="AB195" s="1170"/>
      <c r="AC195" s="1170"/>
      <c r="AD195" s="1170"/>
      <c r="AE195" s="1170"/>
      <c r="AF195" s="1170"/>
      <c r="AG195" s="1170"/>
      <c r="AH195" s="1170"/>
      <c r="AI195" s="1170"/>
      <c r="AJ195" s="1170"/>
      <c r="AK195" s="1170"/>
      <c r="AL195" s="311"/>
    </row>
    <row r="196" spans="5:38">
      <c r="E196" s="310"/>
      <c r="G196" s="1170"/>
      <c r="H196" s="1170"/>
      <c r="I196" s="1170"/>
      <c r="J196" s="1170"/>
      <c r="K196" s="1170"/>
      <c r="L196" s="1170"/>
      <c r="M196" s="1170"/>
      <c r="N196" s="1170"/>
      <c r="O196" s="1170"/>
      <c r="P196" s="1170"/>
      <c r="Q196" s="1170"/>
      <c r="R196" s="1170"/>
      <c r="S196" s="1170"/>
      <c r="T196" s="1170"/>
      <c r="U196" s="1170"/>
      <c r="V196" s="1170"/>
      <c r="W196" s="1170"/>
      <c r="X196" s="1170"/>
      <c r="Y196" s="1170"/>
      <c r="Z196" s="1170"/>
      <c r="AA196" s="1170"/>
      <c r="AB196" s="1170"/>
      <c r="AC196" s="1170"/>
      <c r="AD196" s="1170"/>
      <c r="AE196" s="1170"/>
      <c r="AF196" s="1170"/>
      <c r="AG196" s="1170"/>
      <c r="AH196" s="1170"/>
      <c r="AI196" s="1170"/>
      <c r="AJ196" s="1170"/>
      <c r="AK196" s="1170"/>
      <c r="AL196" s="311"/>
    </row>
    <row r="197" spans="5:38">
      <c r="E197" s="310"/>
      <c r="G197" s="1170"/>
      <c r="H197" s="1170"/>
      <c r="I197" s="1170"/>
      <c r="J197" s="1170"/>
      <c r="K197" s="1170"/>
      <c r="L197" s="1170"/>
      <c r="M197" s="1170"/>
      <c r="N197" s="1170"/>
      <c r="O197" s="1170"/>
      <c r="P197" s="1170"/>
      <c r="Q197" s="1170"/>
      <c r="R197" s="1170"/>
      <c r="S197" s="1170"/>
      <c r="T197" s="1170"/>
      <c r="U197" s="1170"/>
      <c r="V197" s="1170"/>
      <c r="W197" s="1170"/>
      <c r="X197" s="1170"/>
      <c r="Y197" s="1170"/>
      <c r="Z197" s="1170"/>
      <c r="AA197" s="1170"/>
      <c r="AB197" s="1170"/>
      <c r="AC197" s="1170"/>
      <c r="AD197" s="1170"/>
      <c r="AE197" s="1170"/>
      <c r="AF197" s="1170"/>
      <c r="AG197" s="1170"/>
      <c r="AH197" s="1170"/>
      <c r="AI197" s="1170"/>
      <c r="AJ197" s="1170"/>
      <c r="AK197" s="1170"/>
      <c r="AL197" s="311"/>
    </row>
    <row r="198" spans="5:38">
      <c r="E198" s="310"/>
      <c r="G198" s="1170"/>
      <c r="H198" s="1170"/>
      <c r="I198" s="1170"/>
      <c r="J198" s="1170"/>
      <c r="K198" s="1170"/>
      <c r="L198" s="1170"/>
      <c r="M198" s="1170"/>
      <c r="N198" s="1170"/>
      <c r="O198" s="1170"/>
      <c r="P198" s="1170"/>
      <c r="Q198" s="1170"/>
      <c r="R198" s="1170"/>
      <c r="S198" s="1170"/>
      <c r="T198" s="1170"/>
      <c r="U198" s="1170"/>
      <c r="V198" s="1170"/>
      <c r="W198" s="1170"/>
      <c r="X198" s="1170"/>
      <c r="Y198" s="1170"/>
      <c r="Z198" s="1170"/>
      <c r="AA198" s="1170"/>
      <c r="AB198" s="1170"/>
      <c r="AC198" s="1170"/>
      <c r="AD198" s="1170"/>
      <c r="AE198" s="1170"/>
      <c r="AF198" s="1170"/>
      <c r="AG198" s="1170"/>
      <c r="AH198" s="1170"/>
      <c r="AI198" s="1170"/>
      <c r="AJ198" s="1170"/>
      <c r="AK198" s="1170"/>
      <c r="AL198" s="311"/>
    </row>
    <row r="199" spans="5:38">
      <c r="E199" s="310"/>
      <c r="G199" s="1170"/>
      <c r="H199" s="1170"/>
      <c r="I199" s="1170"/>
      <c r="J199" s="1170"/>
      <c r="K199" s="1170"/>
      <c r="L199" s="1170"/>
      <c r="M199" s="1170"/>
      <c r="N199" s="1170"/>
      <c r="O199" s="1170"/>
      <c r="P199" s="1170"/>
      <c r="Q199" s="1170"/>
      <c r="R199" s="1170"/>
      <c r="S199" s="1170"/>
      <c r="T199" s="1170"/>
      <c r="U199" s="1170"/>
      <c r="V199" s="1170"/>
      <c r="W199" s="1170"/>
      <c r="X199" s="1170"/>
      <c r="Y199" s="1170"/>
      <c r="Z199" s="1170"/>
      <c r="AA199" s="1170"/>
      <c r="AB199" s="1170"/>
      <c r="AC199" s="1170"/>
      <c r="AD199" s="1170"/>
      <c r="AE199" s="1170"/>
      <c r="AF199" s="1170"/>
      <c r="AG199" s="1170"/>
      <c r="AH199" s="1170"/>
      <c r="AI199" s="1170"/>
      <c r="AJ199" s="1170"/>
      <c r="AK199" s="1170"/>
      <c r="AL199" s="311"/>
    </row>
    <row r="200" spans="5:38">
      <c r="E200" s="310"/>
      <c r="G200" s="1170"/>
      <c r="H200" s="1170"/>
      <c r="I200" s="1170"/>
      <c r="J200" s="1170"/>
      <c r="K200" s="1170"/>
      <c r="L200" s="1170"/>
      <c r="M200" s="1170"/>
      <c r="N200" s="1170"/>
      <c r="O200" s="1170"/>
      <c r="P200" s="1170"/>
      <c r="Q200" s="1170"/>
      <c r="R200" s="1170"/>
      <c r="S200" s="1170"/>
      <c r="T200" s="1170"/>
      <c r="U200" s="1170"/>
      <c r="V200" s="1170"/>
      <c r="W200" s="1170"/>
      <c r="X200" s="1170"/>
      <c r="Y200" s="1170"/>
      <c r="Z200" s="1170"/>
      <c r="AA200" s="1170"/>
      <c r="AB200" s="1170"/>
      <c r="AC200" s="1170"/>
      <c r="AD200" s="1170"/>
      <c r="AE200" s="1170"/>
      <c r="AF200" s="1170"/>
      <c r="AG200" s="1170"/>
      <c r="AH200" s="1170"/>
      <c r="AI200" s="1170"/>
      <c r="AJ200" s="1170"/>
      <c r="AK200" s="1170"/>
      <c r="AL200" s="311"/>
    </row>
    <row r="201" spans="5:38">
      <c r="E201" s="310"/>
      <c r="G201" s="1170"/>
      <c r="H201" s="1170"/>
      <c r="I201" s="1170"/>
      <c r="J201" s="1170"/>
      <c r="K201" s="1170"/>
      <c r="L201" s="1170"/>
      <c r="M201" s="1170"/>
      <c r="N201" s="1170"/>
      <c r="O201" s="1170"/>
      <c r="P201" s="1170"/>
      <c r="Q201" s="1170"/>
      <c r="R201" s="1170"/>
      <c r="S201" s="1170"/>
      <c r="T201" s="1170"/>
      <c r="U201" s="1170"/>
      <c r="V201" s="1170"/>
      <c r="W201" s="1170"/>
      <c r="X201" s="1170"/>
      <c r="Y201" s="1170"/>
      <c r="Z201" s="1170"/>
      <c r="AA201" s="1170"/>
      <c r="AB201" s="1170"/>
      <c r="AC201" s="1170"/>
      <c r="AD201" s="1170"/>
      <c r="AE201" s="1170"/>
      <c r="AF201" s="1170"/>
      <c r="AG201" s="1170"/>
      <c r="AH201" s="1170"/>
      <c r="AI201" s="1170"/>
      <c r="AJ201" s="1170"/>
      <c r="AK201" s="1170"/>
      <c r="AL201" s="311"/>
    </row>
    <row r="202" spans="5:38">
      <c r="E202" s="310"/>
      <c r="G202" s="1170"/>
      <c r="H202" s="1170"/>
      <c r="I202" s="1170"/>
      <c r="J202" s="1170"/>
      <c r="K202" s="1170"/>
      <c r="L202" s="1170"/>
      <c r="M202" s="1170"/>
      <c r="N202" s="1170"/>
      <c r="O202" s="1170"/>
      <c r="P202" s="1170"/>
      <c r="Q202" s="1170"/>
      <c r="R202" s="1170"/>
      <c r="S202" s="1170"/>
      <c r="T202" s="1170"/>
      <c r="U202" s="1170"/>
      <c r="V202" s="1170"/>
      <c r="W202" s="1170"/>
      <c r="X202" s="1170"/>
      <c r="Y202" s="1170"/>
      <c r="Z202" s="1170"/>
      <c r="AA202" s="1170"/>
      <c r="AB202" s="1170"/>
      <c r="AC202" s="1170"/>
      <c r="AD202" s="1170"/>
      <c r="AE202" s="1170"/>
      <c r="AF202" s="1170"/>
      <c r="AG202" s="1170"/>
      <c r="AH202" s="1170"/>
      <c r="AI202" s="1170"/>
      <c r="AJ202" s="1170"/>
      <c r="AK202" s="1170"/>
      <c r="AL202" s="311"/>
    </row>
    <row r="203" spans="5:38">
      <c r="E203" s="310"/>
      <c r="AL203" s="311"/>
    </row>
    <row r="204" spans="5:38">
      <c r="E204" s="310"/>
      <c r="F204" t="s">
        <v>158</v>
      </c>
      <c r="G204" s="1168" t="s">
        <v>159</v>
      </c>
      <c r="H204" s="1168"/>
      <c r="I204" s="1168"/>
      <c r="J204" s="1168"/>
      <c r="K204" s="1168"/>
      <c r="L204" s="1168"/>
      <c r="M204" s="1168"/>
      <c r="N204" s="1170" t="s">
        <v>194</v>
      </c>
      <c r="O204" s="1170"/>
      <c r="P204" s="1170"/>
      <c r="Q204" s="1170"/>
      <c r="R204" s="1170"/>
      <c r="S204" s="1170"/>
      <c r="T204" s="1170"/>
      <c r="U204" s="1170"/>
      <c r="V204" s="1170"/>
      <c r="W204" s="1170"/>
      <c r="X204" s="1170"/>
      <c r="Y204" s="1170"/>
      <c r="Z204" s="1170"/>
      <c r="AA204" s="1170"/>
      <c r="AB204" s="1170"/>
      <c r="AC204" s="1170"/>
      <c r="AD204" s="1170"/>
      <c r="AE204" s="1170"/>
      <c r="AF204" s="1170"/>
      <c r="AG204" s="1170"/>
      <c r="AH204" s="1170"/>
      <c r="AI204" s="1170"/>
      <c r="AJ204" s="1170"/>
      <c r="AK204" s="1170"/>
      <c r="AL204" s="311"/>
    </row>
    <row r="205" spans="5:38">
      <c r="E205" s="310"/>
      <c r="N205" s="1170"/>
      <c r="O205" s="1170"/>
      <c r="P205" s="1170"/>
      <c r="Q205" s="1170"/>
      <c r="R205" s="1170"/>
      <c r="S205" s="1170"/>
      <c r="T205" s="1170"/>
      <c r="U205" s="1170"/>
      <c r="V205" s="1170"/>
      <c r="W205" s="1170"/>
      <c r="X205" s="1170"/>
      <c r="Y205" s="1170"/>
      <c r="Z205" s="1170"/>
      <c r="AA205" s="1170"/>
      <c r="AB205" s="1170"/>
      <c r="AC205" s="1170"/>
      <c r="AD205" s="1170"/>
      <c r="AE205" s="1170"/>
      <c r="AF205" s="1170"/>
      <c r="AG205" s="1170"/>
      <c r="AH205" s="1170"/>
      <c r="AI205" s="1170"/>
      <c r="AJ205" s="1170"/>
      <c r="AK205" s="1170"/>
      <c r="AL205" s="311"/>
    </row>
    <row r="206" spans="5:38">
      <c r="E206" s="310"/>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11"/>
    </row>
    <row r="207" spans="5:38" ht="18" customHeight="1">
      <c r="E207" s="310"/>
      <c r="F207" t="s">
        <v>158</v>
      </c>
      <c r="G207" s="1169" t="s">
        <v>160</v>
      </c>
      <c r="H207" s="1169"/>
      <c r="I207" s="1169"/>
      <c r="J207" s="1169"/>
      <c r="K207" s="1169"/>
      <c r="L207" s="1169"/>
      <c r="M207" s="1169"/>
      <c r="N207" s="1169" t="s">
        <v>193</v>
      </c>
      <c r="O207" s="1169"/>
      <c r="P207" s="1169"/>
      <c r="Q207" s="1169"/>
      <c r="R207" s="1169"/>
      <c r="S207" s="1169"/>
      <c r="T207" s="1169"/>
      <c r="U207" s="1169"/>
      <c r="V207" s="1169"/>
      <c r="W207" s="1169"/>
      <c r="X207" s="1169"/>
      <c r="Y207" s="1169"/>
      <c r="Z207" s="1169"/>
      <c r="AA207" s="1169"/>
      <c r="AB207" s="1169"/>
      <c r="AC207" s="1169"/>
      <c r="AD207" s="1169"/>
      <c r="AE207" s="1169"/>
      <c r="AF207" s="1169"/>
      <c r="AG207" s="1169"/>
      <c r="AH207" s="1169"/>
      <c r="AI207" s="1169"/>
      <c r="AJ207" s="1169"/>
      <c r="AK207" s="1169"/>
      <c r="AL207" s="311"/>
    </row>
    <row r="208" spans="5:38">
      <c r="E208" s="310"/>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11"/>
    </row>
    <row r="209" spans="5:38" ht="18" customHeight="1">
      <c r="E209" s="310"/>
      <c r="F209" t="s">
        <v>158</v>
      </c>
      <c r="G209" s="1169" t="s">
        <v>161</v>
      </c>
      <c r="H209" s="1169"/>
      <c r="I209" s="1169"/>
      <c r="J209" s="1169"/>
      <c r="K209" s="1169"/>
      <c r="L209" s="1169"/>
      <c r="M209" s="1169"/>
      <c r="N209" s="1170" t="s">
        <v>162</v>
      </c>
      <c r="O209" s="1170"/>
      <c r="P209" s="1170"/>
      <c r="Q209" s="1170"/>
      <c r="R209" s="1170"/>
      <c r="S209" s="1170"/>
      <c r="T209" s="1170"/>
      <c r="U209" s="1170"/>
      <c r="V209" s="1170"/>
      <c r="W209" s="1170"/>
      <c r="X209" s="1170"/>
      <c r="Y209" s="1170"/>
      <c r="Z209" s="1170"/>
      <c r="AA209" s="1170"/>
      <c r="AB209" s="1170"/>
      <c r="AC209" s="1170"/>
      <c r="AD209" s="1170"/>
      <c r="AE209" s="1170"/>
      <c r="AF209" s="1170"/>
      <c r="AG209" s="1170"/>
      <c r="AH209" s="1170"/>
      <c r="AI209" s="1170"/>
      <c r="AJ209" s="1170"/>
      <c r="AK209" s="1170"/>
      <c r="AL209" s="311"/>
    </row>
    <row r="210" spans="5:38">
      <c r="E210" s="310"/>
      <c r="N210" s="1170"/>
      <c r="O210" s="1170"/>
      <c r="P210" s="1170"/>
      <c r="Q210" s="1170"/>
      <c r="R210" s="1170"/>
      <c r="S210" s="1170"/>
      <c r="T210" s="1170"/>
      <c r="U210" s="1170"/>
      <c r="V210" s="1170"/>
      <c r="W210" s="1170"/>
      <c r="X210" s="1170"/>
      <c r="Y210" s="1170"/>
      <c r="Z210" s="1170"/>
      <c r="AA210" s="1170"/>
      <c r="AB210" s="1170"/>
      <c r="AC210" s="1170"/>
      <c r="AD210" s="1170"/>
      <c r="AE210" s="1170"/>
      <c r="AF210" s="1170"/>
      <c r="AG210" s="1170"/>
      <c r="AH210" s="1170"/>
      <c r="AI210" s="1170"/>
      <c r="AJ210" s="1170"/>
      <c r="AK210" s="1170"/>
      <c r="AL210" s="311"/>
    </row>
    <row r="211" spans="5:38">
      <c r="E211" s="310"/>
      <c r="N211" s="1170" t="s">
        <v>192</v>
      </c>
      <c r="O211" s="1170"/>
      <c r="P211" s="1170"/>
      <c r="Q211" s="1170"/>
      <c r="R211" s="1170"/>
      <c r="S211" s="1170"/>
      <c r="T211" s="1170"/>
      <c r="U211" s="1170"/>
      <c r="V211" s="1170"/>
      <c r="W211" s="1170"/>
      <c r="X211" s="1170"/>
      <c r="Y211" s="1170"/>
      <c r="Z211" s="1170"/>
      <c r="AA211" s="1170"/>
      <c r="AB211" s="1170"/>
      <c r="AC211" s="1170"/>
      <c r="AD211" s="1170"/>
      <c r="AE211" s="1170"/>
      <c r="AF211" s="1170"/>
      <c r="AG211" s="1170"/>
      <c r="AH211" s="1170"/>
      <c r="AI211" s="1170"/>
      <c r="AJ211" s="1170"/>
      <c r="AK211" s="1170"/>
      <c r="AL211" s="311"/>
    </row>
    <row r="212" spans="5:38">
      <c r="E212" s="310"/>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11"/>
    </row>
    <row r="213" spans="5:38">
      <c r="E213" s="310"/>
      <c r="F213" t="s">
        <v>158</v>
      </c>
      <c r="G213" s="1168" t="s">
        <v>163</v>
      </c>
      <c r="H213" s="1168"/>
      <c r="I213" s="1168"/>
      <c r="J213" s="1168"/>
      <c r="K213" s="1168"/>
      <c r="L213" s="1168"/>
      <c r="M213" s="1168"/>
      <c r="N213" s="1170" t="s">
        <v>191</v>
      </c>
      <c r="O213" s="1170"/>
      <c r="P213" s="1170"/>
      <c r="Q213" s="1170"/>
      <c r="R213" s="1170"/>
      <c r="S213" s="1170"/>
      <c r="T213" s="1170"/>
      <c r="U213" s="1170"/>
      <c r="V213" s="1170"/>
      <c r="W213" s="1170"/>
      <c r="X213" s="1170"/>
      <c r="Y213" s="1170"/>
      <c r="Z213" s="1170"/>
      <c r="AA213" s="1170"/>
      <c r="AB213" s="1170"/>
      <c r="AC213" s="1170"/>
      <c r="AD213" s="1170"/>
      <c r="AE213" s="1170"/>
      <c r="AF213" s="1170"/>
      <c r="AG213" s="1170"/>
      <c r="AH213" s="1170"/>
      <c r="AI213" s="1170"/>
      <c r="AJ213" s="1170"/>
      <c r="AK213" s="1170"/>
      <c r="AL213" s="311"/>
    </row>
    <row r="214" spans="5:38">
      <c r="E214" s="310"/>
      <c r="N214" s="322"/>
      <c r="O214" s="322"/>
      <c r="P214" s="322"/>
      <c r="Q214" s="322"/>
      <c r="R214" s="322"/>
      <c r="S214" s="322"/>
      <c r="T214" s="322"/>
      <c r="U214" s="322"/>
      <c r="V214" s="322"/>
      <c r="W214" s="322"/>
      <c r="X214" s="322"/>
      <c r="Y214" s="322"/>
      <c r="Z214" s="322"/>
      <c r="AA214" s="322"/>
      <c r="AB214" s="322"/>
      <c r="AC214" s="322"/>
      <c r="AD214" s="322"/>
      <c r="AE214" s="322"/>
      <c r="AF214" s="322"/>
      <c r="AG214" s="322"/>
      <c r="AH214" s="322"/>
      <c r="AI214" s="322"/>
      <c r="AJ214" s="322"/>
      <c r="AK214" s="322"/>
      <c r="AL214" s="311"/>
    </row>
    <row r="215" spans="5:38">
      <c r="E215" s="310"/>
      <c r="F215" t="s">
        <v>158</v>
      </c>
      <c r="G215" s="1168" t="s">
        <v>164</v>
      </c>
      <c r="H215" s="1168"/>
      <c r="I215" s="1168"/>
      <c r="J215" s="1168"/>
      <c r="K215" s="1168"/>
      <c r="L215" s="1168"/>
      <c r="M215" s="1168"/>
      <c r="N215" s="1170" t="s">
        <v>190</v>
      </c>
      <c r="O215" s="1170"/>
      <c r="P215" s="1170"/>
      <c r="Q215" s="1170"/>
      <c r="R215" s="1170"/>
      <c r="S215" s="1170"/>
      <c r="T215" s="1170"/>
      <c r="U215" s="1170"/>
      <c r="V215" s="1170"/>
      <c r="W215" s="1170"/>
      <c r="X215" s="1170"/>
      <c r="Y215" s="1170"/>
      <c r="Z215" s="1170"/>
      <c r="AA215" s="1170"/>
      <c r="AB215" s="1170"/>
      <c r="AC215" s="1170"/>
      <c r="AD215" s="1170"/>
      <c r="AE215" s="1170"/>
      <c r="AF215" s="1170"/>
      <c r="AG215" s="1170"/>
      <c r="AH215" s="1170"/>
      <c r="AI215" s="1170"/>
      <c r="AJ215" s="1170"/>
      <c r="AK215" s="1170"/>
      <c r="AL215" s="311"/>
    </row>
    <row r="216" spans="5:38">
      <c r="E216" s="310"/>
      <c r="N216" s="322"/>
      <c r="O216" s="322"/>
      <c r="P216" s="322"/>
      <c r="Q216" s="322"/>
      <c r="R216" s="322"/>
      <c r="S216" s="322"/>
      <c r="T216" s="322"/>
      <c r="U216" s="322"/>
      <c r="V216" s="322"/>
      <c r="W216" s="322"/>
      <c r="X216" s="322"/>
      <c r="Y216" s="322"/>
      <c r="Z216" s="322"/>
      <c r="AA216" s="322"/>
      <c r="AB216" s="322"/>
      <c r="AC216" s="322"/>
      <c r="AD216" s="322"/>
      <c r="AE216" s="322"/>
      <c r="AF216" s="322"/>
      <c r="AG216" s="322"/>
      <c r="AH216" s="322"/>
      <c r="AI216" s="322"/>
      <c r="AJ216" s="322"/>
      <c r="AK216" s="322"/>
      <c r="AL216" s="311"/>
    </row>
    <row r="217" spans="5:38">
      <c r="E217" s="310"/>
      <c r="F217" t="s">
        <v>158</v>
      </c>
      <c r="G217" s="1168" t="s">
        <v>165</v>
      </c>
      <c r="H217" s="1168"/>
      <c r="I217" s="1168"/>
      <c r="J217" s="1168"/>
      <c r="K217" s="1168"/>
      <c r="L217" s="1168"/>
      <c r="M217" s="1168"/>
      <c r="N217" s="1170" t="s">
        <v>166</v>
      </c>
      <c r="O217" s="1170"/>
      <c r="P217" s="1170"/>
      <c r="Q217" s="1170"/>
      <c r="R217" s="1170"/>
      <c r="S217" s="1170"/>
      <c r="T217" s="1170"/>
      <c r="U217" s="1170"/>
      <c r="V217" s="1170"/>
      <c r="W217" s="1170"/>
      <c r="X217" s="1170"/>
      <c r="Y217" s="1170"/>
      <c r="Z217" s="1170"/>
      <c r="AA217" s="1170"/>
      <c r="AB217" s="1170"/>
      <c r="AC217" s="1170"/>
      <c r="AD217" s="1170"/>
      <c r="AE217" s="1170"/>
      <c r="AF217" s="1170"/>
      <c r="AG217" s="1170"/>
      <c r="AH217" s="1170"/>
      <c r="AI217" s="1170"/>
      <c r="AJ217" s="1170"/>
      <c r="AK217" s="1170"/>
      <c r="AL217" s="311"/>
    </row>
    <row r="218" spans="5:38">
      <c r="E218" s="310"/>
      <c r="N218" s="1168" t="s">
        <v>189</v>
      </c>
      <c r="O218" s="1168"/>
      <c r="P218" s="1168"/>
      <c r="Q218" s="1168"/>
      <c r="R218" s="1168"/>
      <c r="S218" s="1168"/>
      <c r="T218" s="1168"/>
      <c r="U218" s="1168"/>
      <c r="V218" s="1168"/>
      <c r="W218" s="1168"/>
      <c r="X218" s="1168"/>
      <c r="Y218" s="1168"/>
      <c r="Z218" s="1168"/>
      <c r="AA218" s="1168"/>
      <c r="AB218" s="1168"/>
      <c r="AC218" s="1168"/>
      <c r="AD218" s="1168"/>
      <c r="AE218" s="1168"/>
      <c r="AF218" s="1168"/>
      <c r="AG218" s="1168"/>
      <c r="AH218" s="1168"/>
      <c r="AI218" s="1168"/>
      <c r="AJ218" s="1168"/>
      <c r="AK218" s="1168"/>
      <c r="AL218" s="311"/>
    </row>
    <row r="219" spans="5:38">
      <c r="E219" s="310"/>
      <c r="AL219" s="311"/>
    </row>
    <row r="220" spans="5:38">
      <c r="E220" s="310"/>
      <c r="F220" t="s">
        <v>158</v>
      </c>
      <c r="G220" s="1168" t="s">
        <v>167</v>
      </c>
      <c r="H220" s="1168"/>
      <c r="I220" s="1168"/>
      <c r="J220" s="1168"/>
      <c r="K220" s="1168"/>
      <c r="L220" s="1168"/>
      <c r="M220" s="1168"/>
      <c r="N220" s="1169" t="s">
        <v>168</v>
      </c>
      <c r="O220" s="1169"/>
      <c r="P220" s="1169"/>
      <c r="Q220" s="1169"/>
      <c r="R220" s="1169"/>
      <c r="S220" s="1169"/>
      <c r="T220" s="1169"/>
      <c r="U220" s="1169"/>
      <c r="V220" s="1169"/>
      <c r="W220" s="1169"/>
      <c r="X220" s="1169"/>
      <c r="Y220" s="1169"/>
      <c r="Z220" s="1169"/>
      <c r="AA220" s="1169"/>
      <c r="AB220" s="1169"/>
      <c r="AC220" s="1169"/>
      <c r="AD220" s="1169"/>
      <c r="AE220" s="1169"/>
      <c r="AF220" s="1169"/>
      <c r="AG220" s="1169"/>
      <c r="AH220" s="1169"/>
      <c r="AI220" s="1169"/>
      <c r="AJ220" s="1169"/>
      <c r="AK220" s="1169"/>
      <c r="AL220" s="311"/>
    </row>
    <row r="221" spans="5:38">
      <c r="E221" s="310"/>
      <c r="N221" s="1169" t="s">
        <v>188</v>
      </c>
      <c r="O221" s="1169"/>
      <c r="P221" s="1169"/>
      <c r="Q221" s="1169"/>
      <c r="R221" s="1169"/>
      <c r="S221" s="1169"/>
      <c r="T221" s="1169"/>
      <c r="U221" s="1169"/>
      <c r="V221" s="1169"/>
      <c r="W221" s="1169"/>
      <c r="X221" s="1169"/>
      <c r="Y221" s="1169"/>
      <c r="Z221" s="1169"/>
      <c r="AA221" s="1169"/>
      <c r="AB221" s="1169"/>
      <c r="AC221" s="1169"/>
      <c r="AD221" s="1169"/>
      <c r="AE221" s="1169"/>
      <c r="AF221" s="1169"/>
      <c r="AG221" s="1169"/>
      <c r="AH221" s="1169"/>
      <c r="AI221" s="1169"/>
      <c r="AJ221" s="1169"/>
      <c r="AK221" s="1169"/>
      <c r="AL221" s="311"/>
    </row>
    <row r="222" spans="5:38">
      <c r="E222" s="310"/>
      <c r="AL222" s="311"/>
    </row>
    <row r="223" spans="5:38">
      <c r="E223" s="310"/>
      <c r="F223" t="s">
        <v>158</v>
      </c>
      <c r="G223" s="1168" t="s">
        <v>169</v>
      </c>
      <c r="H223" s="1168"/>
      <c r="I223" s="1168"/>
      <c r="J223" s="1168"/>
      <c r="K223" s="1168"/>
      <c r="L223" s="1168"/>
      <c r="M223" s="1168"/>
      <c r="N223" s="1169" t="s">
        <v>170</v>
      </c>
      <c r="O223" s="1169"/>
      <c r="P223" s="1169"/>
      <c r="Q223" s="1169"/>
      <c r="R223" s="1169"/>
      <c r="S223" s="1169"/>
      <c r="T223" s="1169"/>
      <c r="U223" s="1169"/>
      <c r="V223" s="1169"/>
      <c r="W223" s="1169"/>
      <c r="X223" s="1169"/>
      <c r="Y223" s="1169"/>
      <c r="Z223" s="1169"/>
      <c r="AA223" s="1169"/>
      <c r="AB223" s="1169"/>
      <c r="AC223" s="1169"/>
      <c r="AD223" s="1169"/>
      <c r="AE223" s="1169"/>
      <c r="AF223" s="1169"/>
      <c r="AG223" s="1169"/>
      <c r="AH223" s="1169"/>
      <c r="AI223" s="1169"/>
      <c r="AJ223" s="1169"/>
      <c r="AK223" s="1169"/>
      <c r="AL223" s="311"/>
    </row>
    <row r="224" spans="5:38">
      <c r="E224" s="310"/>
      <c r="N224" s="1169" t="s">
        <v>187</v>
      </c>
      <c r="O224" s="1169"/>
      <c r="P224" s="1169"/>
      <c r="Q224" s="1169"/>
      <c r="R224" s="1169"/>
      <c r="S224" s="1169"/>
      <c r="T224" s="1169"/>
      <c r="U224" s="1169"/>
      <c r="V224" s="1169"/>
      <c r="W224" s="1169"/>
      <c r="X224" s="1169"/>
      <c r="Y224" s="1169"/>
      <c r="Z224" s="1169"/>
      <c r="AA224" s="1169"/>
      <c r="AB224" s="1169"/>
      <c r="AC224" s="1169"/>
      <c r="AD224" s="1169"/>
      <c r="AE224" s="1169"/>
      <c r="AF224" s="1169"/>
      <c r="AG224" s="1169"/>
      <c r="AH224" s="1169"/>
      <c r="AI224" s="1169"/>
      <c r="AJ224" s="1169"/>
      <c r="AK224" s="1169"/>
      <c r="AL224" s="311"/>
    </row>
    <row r="225" spans="5:38">
      <c r="E225" s="310"/>
      <c r="AL225" s="311"/>
    </row>
    <row r="226" spans="5:38">
      <c r="E226" s="310"/>
      <c r="F226" t="s">
        <v>158</v>
      </c>
      <c r="G226" s="1168" t="s">
        <v>171</v>
      </c>
      <c r="H226" s="1168"/>
      <c r="I226" s="1168"/>
      <c r="J226" s="1168"/>
      <c r="K226" s="1168"/>
      <c r="L226" s="1168"/>
      <c r="M226" s="1168"/>
      <c r="N226" s="1169" t="s">
        <v>172</v>
      </c>
      <c r="O226" s="1169"/>
      <c r="P226" s="1169"/>
      <c r="Q226" s="1169"/>
      <c r="R226" s="1169"/>
      <c r="S226" s="1169"/>
      <c r="T226" s="1169"/>
      <c r="U226" s="1169"/>
      <c r="V226" s="1169"/>
      <c r="W226" s="1169"/>
      <c r="X226" s="1169"/>
      <c r="Y226" s="1169"/>
      <c r="Z226" s="1169"/>
      <c r="AA226" s="1169"/>
      <c r="AB226" s="1169"/>
      <c r="AC226" s="1169"/>
      <c r="AD226" s="1169"/>
      <c r="AE226" s="1169"/>
      <c r="AF226" s="1169"/>
      <c r="AG226" s="1169"/>
      <c r="AH226" s="1169"/>
      <c r="AI226" s="1169"/>
      <c r="AJ226" s="1169"/>
      <c r="AK226" s="1169"/>
      <c r="AL226" s="311"/>
    </row>
    <row r="227" spans="5:38">
      <c r="E227" s="310"/>
      <c r="N227" s="1169" t="s">
        <v>173</v>
      </c>
      <c r="O227" s="1169"/>
      <c r="P227" s="1169"/>
      <c r="Q227" s="1169"/>
      <c r="R227" s="1169"/>
      <c r="S227" s="1169"/>
      <c r="T227" s="1169"/>
      <c r="U227" s="1169"/>
      <c r="V227" s="1169"/>
      <c r="W227" s="1169"/>
      <c r="X227" s="1169"/>
      <c r="Y227" s="1169"/>
      <c r="Z227" s="1169"/>
      <c r="AA227" s="1169"/>
      <c r="AB227" s="1169"/>
      <c r="AC227" s="1169"/>
      <c r="AD227" s="1169"/>
      <c r="AE227" s="1169"/>
      <c r="AF227" s="1169"/>
      <c r="AG227" s="1169"/>
      <c r="AH227" s="1169"/>
      <c r="AI227" s="1169"/>
      <c r="AJ227" s="1169"/>
      <c r="AK227" s="1169"/>
      <c r="AL227" s="311"/>
    </row>
    <row r="228" spans="5:38">
      <c r="E228" s="310"/>
      <c r="AL228" s="311"/>
    </row>
    <row r="229" spans="5:38">
      <c r="E229" s="310"/>
      <c r="F229" t="s">
        <v>158</v>
      </c>
      <c r="G229" s="1168" t="s">
        <v>174</v>
      </c>
      <c r="H229" s="1168"/>
      <c r="I229" s="1168"/>
      <c r="J229" s="1168"/>
      <c r="K229" s="1168"/>
      <c r="L229" s="1168"/>
      <c r="M229" s="1168"/>
      <c r="N229" s="1169" t="s">
        <v>175</v>
      </c>
      <c r="O229" s="1169"/>
      <c r="P229" s="1169"/>
      <c r="Q229" s="1169"/>
      <c r="R229" s="1169"/>
      <c r="S229" s="1169"/>
      <c r="T229" s="1169"/>
      <c r="U229" s="1169"/>
      <c r="V229" s="1169"/>
      <c r="W229" s="1169"/>
      <c r="X229" s="1169"/>
      <c r="Y229" s="1169"/>
      <c r="Z229" s="1169"/>
      <c r="AA229" s="1169"/>
      <c r="AB229" s="1169"/>
      <c r="AC229" s="1169"/>
      <c r="AD229" s="1169"/>
      <c r="AE229" s="1169"/>
      <c r="AF229" s="1169"/>
      <c r="AG229" s="1169"/>
      <c r="AH229" s="1169"/>
      <c r="AI229" s="1169"/>
      <c r="AJ229" s="1169"/>
      <c r="AK229" s="1169"/>
      <c r="AL229" s="311"/>
    </row>
    <row r="230" spans="5:38">
      <c r="E230" s="310"/>
      <c r="N230" s="1169" t="s">
        <v>176</v>
      </c>
      <c r="O230" s="1169"/>
      <c r="P230" s="1169"/>
      <c r="Q230" s="1169"/>
      <c r="R230" s="1169"/>
      <c r="S230" s="1169"/>
      <c r="T230" s="1169"/>
      <c r="U230" s="1169"/>
      <c r="V230" s="1169"/>
      <c r="W230" s="1169"/>
      <c r="X230" s="1169"/>
      <c r="Y230" s="1169"/>
      <c r="Z230" s="1169"/>
      <c r="AA230" s="1169"/>
      <c r="AB230" s="1169"/>
      <c r="AC230" s="1169"/>
      <c r="AD230" s="1169"/>
      <c r="AE230" s="1169"/>
      <c r="AF230" s="1169"/>
      <c r="AG230" s="1169"/>
      <c r="AH230" s="1169"/>
      <c r="AI230" s="1169"/>
      <c r="AJ230" s="1169"/>
      <c r="AK230" s="1169"/>
      <c r="AL230" s="311"/>
    </row>
    <row r="231" spans="5:38">
      <c r="E231" s="310"/>
      <c r="AL231" s="311"/>
    </row>
    <row r="232" spans="5:38">
      <c r="E232" s="310"/>
      <c r="F232" t="s">
        <v>158</v>
      </c>
      <c r="G232" s="1168" t="s">
        <v>177</v>
      </c>
      <c r="H232" s="1168"/>
      <c r="I232" s="1168"/>
      <c r="J232" s="1168"/>
      <c r="K232" s="1168"/>
      <c r="L232" s="1168"/>
      <c r="M232" s="1168"/>
      <c r="N232" s="1169" t="s">
        <v>178</v>
      </c>
      <c r="O232" s="1169"/>
      <c r="P232" s="1169"/>
      <c r="Q232" s="1169"/>
      <c r="R232" s="1169"/>
      <c r="S232" s="1169"/>
      <c r="T232" s="1169"/>
      <c r="U232" s="1169"/>
      <c r="V232" s="1169"/>
      <c r="W232" s="1169"/>
      <c r="X232" s="1169"/>
      <c r="Y232" s="1169"/>
      <c r="Z232" s="1169"/>
      <c r="AA232" s="1169"/>
      <c r="AB232" s="1169"/>
      <c r="AC232" s="1169"/>
      <c r="AD232" s="1169"/>
      <c r="AE232" s="1169"/>
      <c r="AF232" s="1169"/>
      <c r="AG232" s="1169"/>
      <c r="AH232" s="1169"/>
      <c r="AI232" s="1169"/>
      <c r="AJ232" s="1169"/>
      <c r="AK232" s="1169"/>
      <c r="AL232" s="311"/>
    </row>
    <row r="233" spans="5:38">
      <c r="E233" s="310"/>
      <c r="N233" s="1169" t="s">
        <v>179</v>
      </c>
      <c r="O233" s="1169"/>
      <c r="P233" s="1169"/>
      <c r="Q233" s="1169"/>
      <c r="R233" s="1169"/>
      <c r="S233" s="1169"/>
      <c r="T233" s="1169"/>
      <c r="U233" s="1169"/>
      <c r="V233" s="1169"/>
      <c r="W233" s="1169"/>
      <c r="X233" s="1169"/>
      <c r="Y233" s="1169"/>
      <c r="Z233" s="1169"/>
      <c r="AA233" s="1169"/>
      <c r="AB233" s="1169"/>
      <c r="AC233" s="1169"/>
      <c r="AD233" s="1169"/>
      <c r="AE233" s="1169"/>
      <c r="AF233" s="1169"/>
      <c r="AG233" s="1169"/>
      <c r="AH233" s="1169"/>
      <c r="AI233" s="1169"/>
      <c r="AJ233" s="1169"/>
      <c r="AK233" s="1169"/>
      <c r="AL233" s="311"/>
    </row>
    <row r="234" spans="5:38">
      <c r="E234" s="310"/>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11"/>
    </row>
    <row r="235" spans="5:38" ht="18.899999999999999" thickBot="1">
      <c r="E235" s="314"/>
      <c r="F235" s="315"/>
      <c r="G235" s="315"/>
      <c r="H235" s="315"/>
      <c r="I235" s="315"/>
      <c r="J235" s="315"/>
      <c r="K235" s="315"/>
      <c r="L235" s="315"/>
      <c r="M235" s="315"/>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4"/>
      <c r="AL235" s="316"/>
    </row>
    <row r="236" spans="5:38">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row>
    <row r="237" spans="5:38">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row>
    <row r="238" spans="5:38">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row>
    <row r="239" spans="5:38" ht="18.899999999999999" thickBot="1">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3"/>
    </row>
    <row r="240" spans="5:38">
      <c r="E240" s="307"/>
      <c r="F240" s="308"/>
      <c r="G240" s="308"/>
      <c r="H240" s="308"/>
      <c r="I240" s="308"/>
      <c r="J240" s="308"/>
      <c r="K240" s="308"/>
      <c r="L240" s="308"/>
      <c r="M240" s="308"/>
      <c r="N240" s="325"/>
      <c r="O240" s="325"/>
      <c r="P240" s="325"/>
      <c r="Q240" s="325"/>
      <c r="R240" s="325"/>
      <c r="S240" s="325"/>
      <c r="T240" s="325"/>
      <c r="U240" s="325"/>
      <c r="V240" s="325"/>
      <c r="W240" s="325"/>
      <c r="X240" s="325"/>
      <c r="Y240" s="325"/>
      <c r="Z240" s="325"/>
      <c r="AA240" s="325"/>
      <c r="AB240" s="325"/>
      <c r="AC240" s="325"/>
      <c r="AD240" s="325"/>
      <c r="AE240" s="325"/>
      <c r="AF240" s="325"/>
      <c r="AG240" s="325"/>
      <c r="AH240" s="325"/>
      <c r="AI240" s="325"/>
      <c r="AJ240" s="325"/>
      <c r="AK240" s="325"/>
      <c r="AL240" s="309"/>
    </row>
    <row r="241" spans="5:38">
      <c r="E241" s="310"/>
      <c r="AL241" s="311"/>
    </row>
    <row r="242" spans="5:38">
      <c r="E242" s="310"/>
      <c r="F242" t="s">
        <v>158</v>
      </c>
      <c r="G242" s="1168" t="s">
        <v>180</v>
      </c>
      <c r="H242" s="1168"/>
      <c r="I242" s="1168"/>
      <c r="J242" s="1168"/>
      <c r="K242" s="1168"/>
      <c r="L242" s="1168"/>
      <c r="M242" s="1168"/>
      <c r="N242" s="1170" t="s">
        <v>181</v>
      </c>
      <c r="O242" s="1170"/>
      <c r="P242" s="1170"/>
      <c r="Q242" s="1170"/>
      <c r="R242" s="1170"/>
      <c r="S242" s="1170"/>
      <c r="T242" s="1170"/>
      <c r="U242" s="1170"/>
      <c r="V242" s="1170"/>
      <c r="W242" s="1170"/>
      <c r="X242" s="1170"/>
      <c r="Y242" s="1170"/>
      <c r="Z242" s="1170"/>
      <c r="AA242" s="1170"/>
      <c r="AB242" s="1170"/>
      <c r="AC242" s="1170"/>
      <c r="AD242" s="1170"/>
      <c r="AE242" s="1170"/>
      <c r="AF242" s="1170"/>
      <c r="AG242" s="1170"/>
      <c r="AH242" s="1170"/>
      <c r="AI242" s="1170"/>
      <c r="AJ242" s="1170"/>
      <c r="AK242" s="1170"/>
      <c r="AL242" s="311"/>
    </row>
    <row r="243" spans="5:38">
      <c r="E243" s="310"/>
      <c r="G243" s="326"/>
      <c r="H243" s="326"/>
      <c r="I243" s="326"/>
      <c r="J243" s="326"/>
      <c r="K243" s="326"/>
      <c r="L243" s="326"/>
      <c r="M243" s="326"/>
      <c r="N243" s="1170"/>
      <c r="O243" s="1170"/>
      <c r="P243" s="1170"/>
      <c r="Q243" s="1170"/>
      <c r="R243" s="1170"/>
      <c r="S243" s="1170"/>
      <c r="T243" s="1170"/>
      <c r="U243" s="1170"/>
      <c r="V243" s="1170"/>
      <c r="W243" s="1170"/>
      <c r="X243" s="1170"/>
      <c r="Y243" s="1170"/>
      <c r="Z243" s="1170"/>
      <c r="AA243" s="1170"/>
      <c r="AB243" s="1170"/>
      <c r="AC243" s="1170"/>
      <c r="AD243" s="1170"/>
      <c r="AE243" s="1170"/>
      <c r="AF243" s="1170"/>
      <c r="AG243" s="1170"/>
      <c r="AH243" s="1170"/>
      <c r="AI243" s="1170"/>
      <c r="AJ243" s="1170"/>
      <c r="AK243" s="1170"/>
      <c r="AL243" s="311"/>
    </row>
    <row r="244" spans="5:38">
      <c r="E244" s="310"/>
      <c r="N244" s="1169" t="s">
        <v>182</v>
      </c>
      <c r="O244" s="1169"/>
      <c r="P244" s="1169"/>
      <c r="Q244" s="1169"/>
      <c r="R244" s="1169"/>
      <c r="S244" s="1169"/>
      <c r="T244" s="1169"/>
      <c r="U244" s="1169"/>
      <c r="V244" s="1169"/>
      <c r="W244" s="1169"/>
      <c r="X244" s="1169"/>
      <c r="Y244" s="1169"/>
      <c r="Z244" s="1169"/>
      <c r="AA244" s="1169"/>
      <c r="AB244" s="1169"/>
      <c r="AC244" s="1169"/>
      <c r="AD244" s="1169"/>
      <c r="AE244" s="1169"/>
      <c r="AF244" s="1169"/>
      <c r="AG244" s="1169"/>
      <c r="AH244" s="1169"/>
      <c r="AI244" s="1169"/>
      <c r="AJ244" s="1169"/>
      <c r="AK244" s="1169"/>
      <c r="AL244" s="311"/>
    </row>
    <row r="245" spans="5:38">
      <c r="E245" s="310"/>
      <c r="AL245" s="311"/>
    </row>
    <row r="246" spans="5:38">
      <c r="E246" s="310"/>
      <c r="F246" t="s">
        <v>158</v>
      </c>
      <c r="G246" s="1168" t="s">
        <v>183</v>
      </c>
      <c r="H246" s="1168"/>
      <c r="I246" s="1168"/>
      <c r="J246" s="1168"/>
      <c r="K246" s="1168"/>
      <c r="L246" s="1168"/>
      <c r="M246" s="1168"/>
      <c r="N246" s="1169" t="s">
        <v>184</v>
      </c>
      <c r="O246" s="1169"/>
      <c r="P246" s="1169"/>
      <c r="Q246" s="1169"/>
      <c r="R246" s="1169"/>
      <c r="S246" s="1169"/>
      <c r="T246" s="1169"/>
      <c r="U246" s="1169"/>
      <c r="V246" s="1169"/>
      <c r="W246" s="1169"/>
      <c r="X246" s="1169"/>
      <c r="Y246" s="1169"/>
      <c r="Z246" s="1169"/>
      <c r="AA246" s="1169"/>
      <c r="AB246" s="1169"/>
      <c r="AC246" s="1169"/>
      <c r="AD246" s="1169"/>
      <c r="AE246" s="1169"/>
      <c r="AF246" s="1169"/>
      <c r="AG246" s="1169"/>
      <c r="AH246" s="1169"/>
      <c r="AI246" s="1169"/>
      <c r="AJ246" s="1169"/>
      <c r="AK246" s="1169"/>
      <c r="AL246" s="311"/>
    </row>
    <row r="247" spans="5:38">
      <c r="E247" s="310"/>
      <c r="N247" s="1169" t="s">
        <v>185</v>
      </c>
      <c r="O247" s="1169"/>
      <c r="P247" s="1169"/>
      <c r="Q247" s="1169"/>
      <c r="R247" s="1169"/>
      <c r="S247" s="1169"/>
      <c r="T247" s="1169"/>
      <c r="U247" s="1169"/>
      <c r="V247" s="1169"/>
      <c r="W247" s="1169"/>
      <c r="X247" s="1169"/>
      <c r="Y247" s="1169"/>
      <c r="Z247" s="1169"/>
      <c r="AA247" s="1169"/>
      <c r="AB247" s="1169"/>
      <c r="AC247" s="1169"/>
      <c r="AD247" s="1169"/>
      <c r="AE247" s="1169"/>
      <c r="AF247" s="1169"/>
      <c r="AG247" s="1169"/>
      <c r="AH247" s="1169"/>
      <c r="AI247" s="1169"/>
      <c r="AJ247" s="1169"/>
      <c r="AK247" s="1169"/>
      <c r="AL247" s="311"/>
    </row>
    <row r="248" spans="5:38">
      <c r="E248" s="310"/>
      <c r="N248" s="1168" t="s">
        <v>186</v>
      </c>
      <c r="O248" s="1168"/>
      <c r="P248" s="1168"/>
      <c r="Q248" s="1168"/>
      <c r="R248" s="1168"/>
      <c r="S248" s="1168"/>
      <c r="T248" s="1168"/>
      <c r="U248" s="1168"/>
      <c r="V248" s="1168"/>
      <c r="W248" s="1168"/>
      <c r="X248" s="1168"/>
      <c r="Y248" s="1168"/>
      <c r="Z248" s="1168"/>
      <c r="AA248" s="1168"/>
      <c r="AB248" s="1168"/>
      <c r="AC248" s="1168"/>
      <c r="AD248" s="1168"/>
      <c r="AE248" s="1168"/>
      <c r="AF248" s="1168"/>
      <c r="AG248" s="1168"/>
      <c r="AH248" s="1168"/>
      <c r="AI248" s="1168"/>
      <c r="AJ248" s="1168"/>
      <c r="AK248" s="1168"/>
      <c r="AL248" s="311"/>
    </row>
    <row r="249" spans="5:38" ht="18" customHeight="1">
      <c r="E249" s="310"/>
      <c r="F249" t="s">
        <v>158</v>
      </c>
      <c r="G249" s="1168" t="s">
        <v>195</v>
      </c>
      <c r="H249" s="1168"/>
      <c r="I249" s="1168"/>
      <c r="J249" s="1168"/>
      <c r="K249" s="1168"/>
      <c r="L249" s="1168"/>
      <c r="M249" s="1168"/>
      <c r="N249" s="1170" t="s">
        <v>196</v>
      </c>
      <c r="O249" s="1170"/>
      <c r="P249" s="1170"/>
      <c r="Q249" s="1170"/>
      <c r="R249" s="1170"/>
      <c r="S249" s="1170"/>
      <c r="T249" s="1170"/>
      <c r="U249" s="1170"/>
      <c r="V249" s="1170"/>
      <c r="W249" s="1170"/>
      <c r="X249" s="1170"/>
      <c r="Y249" s="1170"/>
      <c r="Z249" s="1170"/>
      <c r="AA249" s="1170"/>
      <c r="AB249" s="1170"/>
      <c r="AC249" s="1170"/>
      <c r="AD249" s="1170"/>
      <c r="AE249" s="1170"/>
      <c r="AF249" s="1170"/>
      <c r="AG249" s="1170"/>
      <c r="AH249" s="1170"/>
      <c r="AI249" s="1170"/>
      <c r="AJ249" s="1170"/>
      <c r="AK249" s="1170"/>
      <c r="AL249" s="311"/>
    </row>
    <row r="250" spans="5:38">
      <c r="E250" s="310"/>
      <c r="G250" s="326"/>
      <c r="H250" s="326"/>
      <c r="I250" s="326"/>
      <c r="J250" s="326"/>
      <c r="K250" s="326"/>
      <c r="L250" s="326"/>
      <c r="M250" s="326"/>
      <c r="N250" s="1170"/>
      <c r="O250" s="1170"/>
      <c r="P250" s="1170"/>
      <c r="Q250" s="1170"/>
      <c r="R250" s="1170"/>
      <c r="S250" s="1170"/>
      <c r="T250" s="1170"/>
      <c r="U250" s="1170"/>
      <c r="V250" s="1170"/>
      <c r="W250" s="1170"/>
      <c r="X250" s="1170"/>
      <c r="Y250" s="1170"/>
      <c r="Z250" s="1170"/>
      <c r="AA250" s="1170"/>
      <c r="AB250" s="1170"/>
      <c r="AC250" s="1170"/>
      <c r="AD250" s="1170"/>
      <c r="AE250" s="1170"/>
      <c r="AF250" s="1170"/>
      <c r="AG250" s="1170"/>
      <c r="AH250" s="1170"/>
      <c r="AI250" s="1170"/>
      <c r="AJ250" s="1170"/>
      <c r="AK250" s="1170"/>
      <c r="AL250" s="311"/>
    </row>
    <row r="251" spans="5:38">
      <c r="E251" s="310"/>
      <c r="N251" s="1169" t="s">
        <v>197</v>
      </c>
      <c r="O251" s="1169"/>
      <c r="P251" s="1169"/>
      <c r="Q251" s="1169"/>
      <c r="R251" s="1169"/>
      <c r="S251" s="1169"/>
      <c r="T251" s="1169"/>
      <c r="U251" s="1169"/>
      <c r="V251" s="1169"/>
      <c r="W251" s="1169"/>
      <c r="X251" s="1169"/>
      <c r="Y251" s="1169"/>
      <c r="Z251" s="1169"/>
      <c r="AA251" s="1169"/>
      <c r="AB251" s="1169"/>
      <c r="AC251" s="1169"/>
      <c r="AD251" s="1169"/>
      <c r="AE251" s="1169"/>
      <c r="AF251" s="1169"/>
      <c r="AG251" s="1169"/>
      <c r="AH251" s="1169"/>
      <c r="AI251" s="1169"/>
      <c r="AJ251" s="1169"/>
      <c r="AK251" s="1169"/>
      <c r="AL251" s="311"/>
    </row>
    <row r="252" spans="5:38">
      <c r="E252" s="310"/>
      <c r="AL252" s="311"/>
    </row>
    <row r="253" spans="5:38">
      <c r="E253" s="310"/>
      <c r="F253" t="s">
        <v>158</v>
      </c>
      <c r="G253" s="1168" t="s">
        <v>198</v>
      </c>
      <c r="H253" s="1168"/>
      <c r="I253" s="1168"/>
      <c r="J253" s="1168"/>
      <c r="K253" s="1168"/>
      <c r="L253" s="1168"/>
      <c r="M253" s="1168"/>
      <c r="N253" s="1169" t="s">
        <v>199</v>
      </c>
      <c r="O253" s="1169"/>
      <c r="P253" s="1169"/>
      <c r="Q253" s="1169"/>
      <c r="R253" s="1169"/>
      <c r="S253" s="1169"/>
      <c r="T253" s="1169"/>
      <c r="U253" s="1169"/>
      <c r="V253" s="1169"/>
      <c r="W253" s="1169"/>
      <c r="X253" s="1169"/>
      <c r="Y253" s="1169"/>
      <c r="Z253" s="1169"/>
      <c r="AA253" s="1169"/>
      <c r="AB253" s="1169"/>
      <c r="AC253" s="1169"/>
      <c r="AD253" s="1169"/>
      <c r="AE253" s="1169"/>
      <c r="AF253" s="1169"/>
      <c r="AG253" s="1169"/>
      <c r="AH253" s="1169"/>
      <c r="AI253" s="1169"/>
      <c r="AJ253" s="1169"/>
      <c r="AK253" s="1169"/>
      <c r="AL253" s="311"/>
    </row>
    <row r="254" spans="5:38">
      <c r="E254" s="310"/>
      <c r="N254" s="1169" t="s">
        <v>200</v>
      </c>
      <c r="O254" s="1169"/>
      <c r="P254" s="1169"/>
      <c r="Q254" s="1169"/>
      <c r="R254" s="1169"/>
      <c r="S254" s="1169"/>
      <c r="T254" s="1169"/>
      <c r="U254" s="1169"/>
      <c r="V254" s="1169"/>
      <c r="W254" s="1169"/>
      <c r="X254" s="1169"/>
      <c r="Y254" s="1169"/>
      <c r="Z254" s="1169"/>
      <c r="AA254" s="1169"/>
      <c r="AB254" s="1169"/>
      <c r="AC254" s="1169"/>
      <c r="AD254" s="1169"/>
      <c r="AE254" s="1169"/>
      <c r="AF254" s="1169"/>
      <c r="AG254" s="1169"/>
      <c r="AH254" s="1169"/>
      <c r="AI254" s="1169"/>
      <c r="AJ254" s="1169"/>
      <c r="AK254" s="1169"/>
      <c r="AL254" s="311"/>
    </row>
    <row r="255" spans="5:38">
      <c r="E255" s="310"/>
      <c r="AL255" s="311"/>
    </row>
    <row r="256" spans="5:38">
      <c r="E256" s="310"/>
      <c r="F256" t="s">
        <v>158</v>
      </c>
      <c r="G256" s="1168" t="s">
        <v>201</v>
      </c>
      <c r="H256" s="1168"/>
      <c r="I256" s="1168"/>
      <c r="J256" s="1168"/>
      <c r="K256" s="1168"/>
      <c r="L256" s="1168"/>
      <c r="M256" s="1168"/>
      <c r="N256" s="1169" t="s">
        <v>202</v>
      </c>
      <c r="O256" s="1169"/>
      <c r="P256" s="1169"/>
      <c r="Q256" s="1169"/>
      <c r="R256" s="1169"/>
      <c r="S256" s="1169"/>
      <c r="T256" s="1169"/>
      <c r="U256" s="1169"/>
      <c r="V256" s="1169"/>
      <c r="W256" s="1169"/>
      <c r="X256" s="1169"/>
      <c r="Y256" s="1169"/>
      <c r="Z256" s="1169"/>
      <c r="AA256" s="1169"/>
      <c r="AB256" s="1169"/>
      <c r="AC256" s="1169"/>
      <c r="AD256" s="1169"/>
      <c r="AE256" s="1169"/>
      <c r="AF256" s="1169"/>
      <c r="AG256" s="1169"/>
      <c r="AH256" s="1169"/>
      <c r="AI256" s="1169"/>
      <c r="AJ256" s="1169"/>
      <c r="AK256" s="1169"/>
      <c r="AL256" s="311"/>
    </row>
    <row r="257" spans="5:38">
      <c r="E257" s="310"/>
      <c r="N257" s="1169" t="s">
        <v>203</v>
      </c>
      <c r="O257" s="1169"/>
      <c r="P257" s="1169"/>
      <c r="Q257" s="1169"/>
      <c r="R257" s="1169"/>
      <c r="S257" s="1169"/>
      <c r="T257" s="1169"/>
      <c r="U257" s="1169"/>
      <c r="V257" s="1169"/>
      <c r="W257" s="1169"/>
      <c r="X257" s="1169"/>
      <c r="Y257" s="1169"/>
      <c r="Z257" s="1169"/>
      <c r="AA257" s="1169"/>
      <c r="AB257" s="1169"/>
      <c r="AC257" s="1169"/>
      <c r="AD257" s="1169"/>
      <c r="AE257" s="1169"/>
      <c r="AF257" s="1169"/>
      <c r="AG257" s="1169"/>
      <c r="AH257" s="1169"/>
      <c r="AI257" s="1169"/>
      <c r="AJ257" s="1169"/>
      <c r="AK257" s="1169"/>
      <c r="AL257" s="311"/>
    </row>
    <row r="258" spans="5:38">
      <c r="E258" s="310"/>
      <c r="AL258" s="311"/>
    </row>
    <row r="259" spans="5:38">
      <c r="E259" s="310"/>
      <c r="F259" t="s">
        <v>158</v>
      </c>
      <c r="G259" s="1168" t="s">
        <v>204</v>
      </c>
      <c r="H259" s="1168"/>
      <c r="I259" s="1168"/>
      <c r="J259" s="1168"/>
      <c r="K259" s="1168"/>
      <c r="L259" s="1168"/>
      <c r="M259" s="1168"/>
      <c r="N259" s="1170" t="s">
        <v>205</v>
      </c>
      <c r="O259" s="1170"/>
      <c r="P259" s="1170"/>
      <c r="Q259" s="1170"/>
      <c r="R259" s="1170"/>
      <c r="S259" s="1170"/>
      <c r="T259" s="1170"/>
      <c r="U259" s="1170"/>
      <c r="V259" s="1170"/>
      <c r="W259" s="1170"/>
      <c r="X259" s="1170"/>
      <c r="Y259" s="1170"/>
      <c r="Z259" s="1170"/>
      <c r="AA259" s="1170"/>
      <c r="AB259" s="1170"/>
      <c r="AC259" s="1170"/>
      <c r="AD259" s="1170"/>
      <c r="AE259" s="1170"/>
      <c r="AF259" s="1170"/>
      <c r="AG259" s="1170"/>
      <c r="AH259" s="1170"/>
      <c r="AI259" s="1170"/>
      <c r="AJ259" s="1170"/>
      <c r="AK259" s="1170"/>
      <c r="AL259" s="311"/>
    </row>
    <row r="260" spans="5:38">
      <c r="E260" s="310"/>
      <c r="G260" s="326"/>
      <c r="H260" s="326"/>
      <c r="I260" s="326"/>
      <c r="J260" s="326"/>
      <c r="K260" s="326"/>
      <c r="L260" s="326"/>
      <c r="M260" s="326"/>
      <c r="N260" s="1170"/>
      <c r="O260" s="1170"/>
      <c r="P260" s="1170"/>
      <c r="Q260" s="1170"/>
      <c r="R260" s="1170"/>
      <c r="S260" s="1170"/>
      <c r="T260" s="1170"/>
      <c r="U260" s="1170"/>
      <c r="V260" s="1170"/>
      <c r="W260" s="1170"/>
      <c r="X260" s="1170"/>
      <c r="Y260" s="1170"/>
      <c r="Z260" s="1170"/>
      <c r="AA260" s="1170"/>
      <c r="AB260" s="1170"/>
      <c r="AC260" s="1170"/>
      <c r="AD260" s="1170"/>
      <c r="AE260" s="1170"/>
      <c r="AF260" s="1170"/>
      <c r="AG260" s="1170"/>
      <c r="AH260" s="1170"/>
      <c r="AI260" s="1170"/>
      <c r="AJ260" s="1170"/>
      <c r="AK260" s="1170"/>
      <c r="AL260" s="311"/>
    </row>
    <row r="261" spans="5:38">
      <c r="E261" s="310"/>
      <c r="G261" s="326"/>
      <c r="H261" s="326"/>
      <c r="I261" s="326"/>
      <c r="J261" s="326"/>
      <c r="K261" s="326"/>
      <c r="L261" s="326"/>
      <c r="M261" s="326"/>
      <c r="N261" s="1170"/>
      <c r="O261" s="1170"/>
      <c r="P261" s="1170"/>
      <c r="Q261" s="1170"/>
      <c r="R261" s="1170"/>
      <c r="S261" s="1170"/>
      <c r="T261" s="1170"/>
      <c r="U261" s="1170"/>
      <c r="V261" s="1170"/>
      <c r="W261" s="1170"/>
      <c r="X261" s="1170"/>
      <c r="Y261" s="1170"/>
      <c r="Z261" s="1170"/>
      <c r="AA261" s="1170"/>
      <c r="AB261" s="1170"/>
      <c r="AC261" s="1170"/>
      <c r="AD261" s="1170"/>
      <c r="AE261" s="1170"/>
      <c r="AF261" s="1170"/>
      <c r="AG261" s="1170"/>
      <c r="AH261" s="1170"/>
      <c r="AI261" s="1170"/>
      <c r="AJ261" s="1170"/>
      <c r="AK261" s="1170"/>
      <c r="AL261" s="311"/>
    </row>
    <row r="262" spans="5:38">
      <c r="E262" s="310"/>
      <c r="N262" s="1169" t="s">
        <v>206</v>
      </c>
      <c r="O262" s="1169"/>
      <c r="P262" s="1169"/>
      <c r="Q262" s="1169"/>
      <c r="R262" s="1169"/>
      <c r="S262" s="1169"/>
      <c r="T262" s="1169"/>
      <c r="U262" s="1169"/>
      <c r="V262" s="1169"/>
      <c r="W262" s="1169"/>
      <c r="X262" s="1169"/>
      <c r="Y262" s="1169"/>
      <c r="Z262" s="1169"/>
      <c r="AA262" s="1169"/>
      <c r="AB262" s="1169"/>
      <c r="AC262" s="1169"/>
      <c r="AD262" s="1169"/>
      <c r="AE262" s="1169"/>
      <c r="AF262" s="1169"/>
      <c r="AG262" s="1169"/>
      <c r="AH262" s="1169"/>
      <c r="AI262" s="1169"/>
      <c r="AJ262" s="1169"/>
      <c r="AK262" s="1169"/>
      <c r="AL262" s="311"/>
    </row>
    <row r="263" spans="5:38">
      <c r="E263" s="310"/>
      <c r="AL263" s="311"/>
    </row>
    <row r="264" spans="5:38">
      <c r="E264" s="310"/>
      <c r="F264" t="s">
        <v>158</v>
      </c>
      <c r="G264" s="1168" t="s">
        <v>207</v>
      </c>
      <c r="H264" s="1168"/>
      <c r="I264" s="1168"/>
      <c r="J264" s="1168"/>
      <c r="K264" s="1168"/>
      <c r="L264" s="1168"/>
      <c r="M264" s="1168"/>
      <c r="N264" s="1169" t="s">
        <v>208</v>
      </c>
      <c r="O264" s="1169"/>
      <c r="P264" s="1169"/>
      <c r="Q264" s="1169"/>
      <c r="R264" s="1169"/>
      <c r="S264" s="1169"/>
      <c r="T264" s="1169"/>
      <c r="U264" s="1169"/>
      <c r="V264" s="1169"/>
      <c r="W264" s="1169"/>
      <c r="X264" s="1169"/>
      <c r="Y264" s="1169"/>
      <c r="Z264" s="1169"/>
      <c r="AA264" s="1169"/>
      <c r="AB264" s="1169"/>
      <c r="AC264" s="1169"/>
      <c r="AD264" s="1169"/>
      <c r="AE264" s="1169"/>
      <c r="AF264" s="1169"/>
      <c r="AG264" s="1169"/>
      <c r="AH264" s="1169"/>
      <c r="AI264" s="1169"/>
      <c r="AJ264" s="1169"/>
      <c r="AK264" s="1169"/>
      <c r="AL264" s="311"/>
    </row>
    <row r="265" spans="5:38">
      <c r="E265" s="310"/>
      <c r="N265" s="1169" t="s">
        <v>209</v>
      </c>
      <c r="O265" s="1169"/>
      <c r="P265" s="1169"/>
      <c r="Q265" s="1169"/>
      <c r="R265" s="1169"/>
      <c r="S265" s="1169"/>
      <c r="T265" s="1169"/>
      <c r="U265" s="1169"/>
      <c r="V265" s="1169"/>
      <c r="W265" s="1169"/>
      <c r="X265" s="1169"/>
      <c r="Y265" s="1169"/>
      <c r="Z265" s="1169"/>
      <c r="AA265" s="1169"/>
      <c r="AB265" s="1169"/>
      <c r="AC265" s="1169"/>
      <c r="AD265" s="1169"/>
      <c r="AE265" s="1169"/>
      <c r="AF265" s="1169"/>
      <c r="AG265" s="1169"/>
      <c r="AH265" s="1169"/>
      <c r="AI265" s="1169"/>
      <c r="AJ265" s="1169"/>
      <c r="AK265" s="1169"/>
      <c r="AL265" s="311"/>
    </row>
    <row r="266" spans="5:38">
      <c r="E266" s="310"/>
      <c r="N266" s="1169" t="s">
        <v>210</v>
      </c>
      <c r="O266" s="1169"/>
      <c r="P266" s="1169"/>
      <c r="Q266" s="1169"/>
      <c r="R266" s="1169"/>
      <c r="S266" s="1169"/>
      <c r="T266" s="1169"/>
      <c r="U266" s="1169"/>
      <c r="V266" s="1169"/>
      <c r="W266" s="1169"/>
      <c r="X266" s="1169"/>
      <c r="Y266" s="1169"/>
      <c r="Z266" s="1169"/>
      <c r="AA266" s="1169"/>
      <c r="AB266" s="1169"/>
      <c r="AC266" s="1169"/>
      <c r="AD266" s="1169"/>
      <c r="AE266" s="1169"/>
      <c r="AF266" s="1169"/>
      <c r="AG266" s="1169"/>
      <c r="AH266" s="1169"/>
      <c r="AI266" s="1169"/>
      <c r="AJ266" s="1169"/>
      <c r="AK266" s="1169"/>
      <c r="AL266" s="311"/>
    </row>
    <row r="267" spans="5:38">
      <c r="E267" s="310"/>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11"/>
    </row>
    <row r="268" spans="5:38">
      <c r="E268" s="310"/>
      <c r="F268" t="s">
        <v>158</v>
      </c>
      <c r="G268" s="1168" t="s">
        <v>211</v>
      </c>
      <c r="H268" s="1168"/>
      <c r="I268" s="1168"/>
      <c r="J268" s="1168"/>
      <c r="K268" s="1168"/>
      <c r="L268" s="1168"/>
      <c r="M268" s="1168"/>
      <c r="N268" s="1169" t="s">
        <v>212</v>
      </c>
      <c r="O268" s="1169"/>
      <c r="P268" s="1169"/>
      <c r="Q268" s="1169"/>
      <c r="R268" s="1169"/>
      <c r="S268" s="1169"/>
      <c r="T268" s="1169"/>
      <c r="U268" s="1169"/>
      <c r="V268" s="1169"/>
      <c r="W268" s="1169"/>
      <c r="X268" s="1169"/>
      <c r="Y268" s="1169"/>
      <c r="Z268" s="1169"/>
      <c r="AA268" s="1169"/>
      <c r="AB268" s="1169"/>
      <c r="AC268" s="1169"/>
      <c r="AD268" s="1169"/>
      <c r="AE268" s="1169"/>
      <c r="AF268" s="1169"/>
      <c r="AG268" s="1169"/>
      <c r="AH268" s="1169"/>
      <c r="AI268" s="1169"/>
      <c r="AJ268" s="1169"/>
      <c r="AK268" s="1169"/>
      <c r="AL268" s="311"/>
    </row>
    <row r="269" spans="5:38">
      <c r="E269" s="310"/>
      <c r="N269" s="1169" t="s">
        <v>213</v>
      </c>
      <c r="O269" s="1169"/>
      <c r="P269" s="1169"/>
      <c r="Q269" s="1169"/>
      <c r="R269" s="1169"/>
      <c r="S269" s="1169"/>
      <c r="T269" s="1169"/>
      <c r="U269" s="1169"/>
      <c r="V269" s="1169"/>
      <c r="W269" s="1169"/>
      <c r="X269" s="1169"/>
      <c r="Y269" s="1169"/>
      <c r="Z269" s="1169"/>
      <c r="AA269" s="1169"/>
      <c r="AB269" s="1169"/>
      <c r="AC269" s="1169"/>
      <c r="AD269" s="1169"/>
      <c r="AE269" s="1169"/>
      <c r="AF269" s="1169"/>
      <c r="AG269" s="1169"/>
      <c r="AH269" s="1169"/>
      <c r="AI269" s="1169"/>
      <c r="AJ269" s="1169"/>
      <c r="AK269" s="1169"/>
      <c r="AL269" s="311"/>
    </row>
    <row r="270" spans="5:38">
      <c r="E270" s="310"/>
      <c r="N270" s="1169" t="s">
        <v>214</v>
      </c>
      <c r="O270" s="1169"/>
      <c r="P270" s="1169"/>
      <c r="Q270" s="1169"/>
      <c r="R270" s="1169"/>
      <c r="S270" s="1169"/>
      <c r="T270" s="1169"/>
      <c r="U270" s="1169"/>
      <c r="V270" s="1169"/>
      <c r="W270" s="1169"/>
      <c r="X270" s="1169"/>
      <c r="Y270" s="1169"/>
      <c r="Z270" s="1169"/>
      <c r="AA270" s="1169"/>
      <c r="AB270" s="1169"/>
      <c r="AC270" s="1169"/>
      <c r="AD270" s="1169"/>
      <c r="AE270" s="1169"/>
      <c r="AF270" s="1169"/>
      <c r="AG270" s="1169"/>
      <c r="AH270" s="1169"/>
      <c r="AI270" s="1169"/>
      <c r="AJ270" s="1169"/>
      <c r="AK270" s="1169"/>
      <c r="AL270" s="311"/>
    </row>
    <row r="271" spans="5:38">
      <c r="E271" s="310"/>
      <c r="AL271" s="311"/>
    </row>
    <row r="272" spans="5:38">
      <c r="E272" s="310"/>
      <c r="F272" t="s">
        <v>158</v>
      </c>
      <c r="G272" s="1168" t="s">
        <v>215</v>
      </c>
      <c r="H272" s="1168"/>
      <c r="I272" s="1168"/>
      <c r="J272" s="1168"/>
      <c r="K272" s="1168"/>
      <c r="L272" s="1168"/>
      <c r="M272" s="1168"/>
      <c r="N272" s="1169" t="s">
        <v>216</v>
      </c>
      <c r="O272" s="1169"/>
      <c r="P272" s="1169"/>
      <c r="Q272" s="1169"/>
      <c r="R272" s="1169"/>
      <c r="S272" s="1169"/>
      <c r="T272" s="1169"/>
      <c r="U272" s="1169"/>
      <c r="V272" s="1169"/>
      <c r="W272" s="1169"/>
      <c r="X272" s="1169"/>
      <c r="Y272" s="1169"/>
      <c r="Z272" s="1169"/>
      <c r="AA272" s="1169"/>
      <c r="AB272" s="1169"/>
      <c r="AC272" s="1169"/>
      <c r="AD272" s="1169"/>
      <c r="AE272" s="1169"/>
      <c r="AF272" s="1169"/>
      <c r="AG272" s="1169"/>
      <c r="AH272" s="1169"/>
      <c r="AI272" s="1169"/>
      <c r="AJ272" s="1169"/>
      <c r="AK272" s="1169"/>
      <c r="AL272" s="311"/>
    </row>
    <row r="273" spans="5:38">
      <c r="E273" s="310"/>
      <c r="N273" s="1169" t="s">
        <v>217</v>
      </c>
      <c r="O273" s="1169"/>
      <c r="P273" s="1169"/>
      <c r="Q273" s="1169"/>
      <c r="R273" s="1169"/>
      <c r="S273" s="1169"/>
      <c r="T273" s="1169"/>
      <c r="U273" s="1169"/>
      <c r="V273" s="1169"/>
      <c r="W273" s="1169"/>
      <c r="X273" s="1169"/>
      <c r="Y273" s="1169"/>
      <c r="Z273" s="1169"/>
      <c r="AA273" s="1169"/>
      <c r="AB273" s="1169"/>
      <c r="AC273" s="1169"/>
      <c r="AD273" s="1169"/>
      <c r="AE273" s="1169"/>
      <c r="AF273" s="1169"/>
      <c r="AG273" s="1169"/>
      <c r="AH273" s="1169"/>
      <c r="AI273" s="1169"/>
      <c r="AJ273" s="1169"/>
      <c r="AK273" s="1169"/>
      <c r="AL273" s="311"/>
    </row>
    <row r="274" spans="5:38">
      <c r="E274" s="310"/>
      <c r="AL274" s="311"/>
    </row>
    <row r="275" spans="5:38">
      <c r="E275" s="310"/>
      <c r="F275" t="s">
        <v>158</v>
      </c>
      <c r="G275" s="1168" t="s">
        <v>218</v>
      </c>
      <c r="H275" s="1168"/>
      <c r="I275" s="1168"/>
      <c r="J275" s="1168"/>
      <c r="K275" s="1168"/>
      <c r="L275" s="1168"/>
      <c r="M275" s="1168"/>
      <c r="N275" s="1169" t="s">
        <v>219</v>
      </c>
      <c r="O275" s="1169"/>
      <c r="P275" s="1169"/>
      <c r="Q275" s="1169"/>
      <c r="R275" s="1169"/>
      <c r="S275" s="1169"/>
      <c r="T275" s="1169"/>
      <c r="U275" s="1169"/>
      <c r="V275" s="1169"/>
      <c r="W275" s="1169"/>
      <c r="X275" s="1169"/>
      <c r="Y275" s="1169"/>
      <c r="Z275" s="1169"/>
      <c r="AA275" s="1169"/>
      <c r="AB275" s="1169"/>
      <c r="AC275" s="1169"/>
      <c r="AD275" s="1169"/>
      <c r="AE275" s="1169"/>
      <c r="AF275" s="1169"/>
      <c r="AG275" s="1169"/>
      <c r="AH275" s="1169"/>
      <c r="AI275" s="1169"/>
      <c r="AJ275" s="1169"/>
      <c r="AK275" s="1169"/>
      <c r="AL275" s="311"/>
    </row>
    <row r="276" spans="5:38">
      <c r="E276" s="310"/>
      <c r="G276" s="326"/>
      <c r="H276" s="326"/>
      <c r="I276" s="326"/>
      <c r="J276" s="326"/>
      <c r="K276" s="326"/>
      <c r="L276" s="326"/>
      <c r="M276" s="326"/>
      <c r="N276" s="1169" t="s">
        <v>220</v>
      </c>
      <c r="O276" s="1169"/>
      <c r="P276" s="1169"/>
      <c r="Q276" s="1169"/>
      <c r="R276" s="1169"/>
      <c r="S276" s="1169"/>
      <c r="T276" s="1169"/>
      <c r="U276" s="1169"/>
      <c r="V276" s="1169"/>
      <c r="W276" s="1169"/>
      <c r="X276" s="1169"/>
      <c r="Y276" s="1169"/>
      <c r="Z276" s="1169"/>
      <c r="AA276" s="1169"/>
      <c r="AB276" s="1169"/>
      <c r="AC276" s="1169"/>
      <c r="AD276" s="1169"/>
      <c r="AE276" s="1169"/>
      <c r="AF276" s="1169"/>
      <c r="AG276" s="1169"/>
      <c r="AH276" s="1169"/>
      <c r="AI276" s="1169"/>
      <c r="AJ276" s="1169"/>
      <c r="AK276" s="1169"/>
      <c r="AL276" s="311"/>
    </row>
    <row r="277" spans="5:38">
      <c r="E277" s="310"/>
      <c r="G277" s="326"/>
      <c r="H277" s="326"/>
      <c r="I277" s="326"/>
      <c r="J277" s="326"/>
      <c r="K277" s="326"/>
      <c r="L277" s="326"/>
      <c r="M277" s="326"/>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11"/>
    </row>
    <row r="278" spans="5:38">
      <c r="E278" s="310"/>
      <c r="F278" t="s">
        <v>158</v>
      </c>
      <c r="G278" s="1169" t="s">
        <v>221</v>
      </c>
      <c r="H278" s="1169"/>
      <c r="I278" s="1169"/>
      <c r="J278" s="1169"/>
      <c r="K278" s="1169"/>
      <c r="L278" s="1169"/>
      <c r="M278" s="1169"/>
      <c r="N278" s="1169" t="s">
        <v>222</v>
      </c>
      <c r="O278" s="1169"/>
      <c r="P278" s="1169"/>
      <c r="Q278" s="1169"/>
      <c r="R278" s="1169"/>
      <c r="S278" s="1169"/>
      <c r="T278" s="1169"/>
      <c r="U278" s="1169"/>
      <c r="V278" s="1169"/>
      <c r="W278" s="1169"/>
      <c r="X278" s="1169"/>
      <c r="Y278" s="1169"/>
      <c r="Z278" s="1169"/>
      <c r="AA278" s="1169"/>
      <c r="AB278" s="1169"/>
      <c r="AC278" s="1169"/>
      <c r="AD278" s="1169"/>
      <c r="AE278" s="1169"/>
      <c r="AF278" s="1169"/>
      <c r="AG278" s="1169"/>
      <c r="AH278" s="1169"/>
      <c r="AI278" s="1169"/>
      <c r="AJ278" s="1169"/>
      <c r="AK278" s="1169"/>
      <c r="AL278" s="311"/>
    </row>
    <row r="279" spans="5:38">
      <c r="E279" s="310"/>
      <c r="G279" s="326"/>
      <c r="H279" s="326"/>
      <c r="I279" s="326"/>
      <c r="J279" s="326"/>
      <c r="K279" s="326"/>
      <c r="L279" s="326"/>
      <c r="M279" s="326"/>
      <c r="N279" s="1169" t="s">
        <v>224</v>
      </c>
      <c r="O279" s="1169"/>
      <c r="P279" s="1169"/>
      <c r="Q279" s="1169"/>
      <c r="R279" s="1169"/>
      <c r="S279" s="1169"/>
      <c r="T279" s="1169"/>
      <c r="U279" s="1169"/>
      <c r="V279" s="1169"/>
      <c r="W279" s="1169"/>
      <c r="X279" s="1169"/>
      <c r="Y279" s="1169"/>
      <c r="Z279" s="1169"/>
      <c r="AA279" s="1169"/>
      <c r="AB279" s="1169"/>
      <c r="AC279" s="1169"/>
      <c r="AD279" s="1169"/>
      <c r="AE279" s="1169"/>
      <c r="AF279" s="1169"/>
      <c r="AG279" s="1169"/>
      <c r="AH279" s="1169"/>
      <c r="AI279" s="1169"/>
      <c r="AJ279" s="1169"/>
      <c r="AK279" s="1169"/>
      <c r="AL279" s="311"/>
    </row>
    <row r="280" spans="5:38">
      <c r="E280" s="310"/>
      <c r="G280" s="326"/>
      <c r="H280" s="326"/>
      <c r="I280" s="326"/>
      <c r="J280" s="326"/>
      <c r="K280" s="326"/>
      <c r="L280" s="326"/>
      <c r="M280" s="326"/>
      <c r="N280" s="1169" t="s">
        <v>223</v>
      </c>
      <c r="O280" s="1169"/>
      <c r="P280" s="1169"/>
      <c r="Q280" s="1169"/>
      <c r="R280" s="1169"/>
      <c r="S280" s="1169"/>
      <c r="T280" s="1169"/>
      <c r="U280" s="1169"/>
      <c r="V280" s="1169"/>
      <c r="W280" s="1169"/>
      <c r="X280" s="1169"/>
      <c r="Y280" s="1169"/>
      <c r="Z280" s="1169"/>
      <c r="AA280" s="1169"/>
      <c r="AB280" s="1169"/>
      <c r="AC280" s="1169"/>
      <c r="AD280" s="1169"/>
      <c r="AE280" s="1169"/>
      <c r="AF280" s="1169"/>
      <c r="AG280" s="1169"/>
      <c r="AH280" s="1169"/>
      <c r="AI280" s="1169"/>
      <c r="AJ280" s="1169"/>
      <c r="AK280" s="1169"/>
      <c r="AL280" s="311"/>
    </row>
    <row r="281" spans="5:38">
      <c r="E281" s="310"/>
      <c r="G281" s="326"/>
      <c r="H281" s="326"/>
      <c r="I281" s="326"/>
      <c r="J281" s="326"/>
      <c r="K281" s="326"/>
      <c r="L281" s="326"/>
      <c r="M281" s="326"/>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11"/>
    </row>
    <row r="282" spans="5:38">
      <c r="E282" s="310"/>
      <c r="F282" t="s">
        <v>158</v>
      </c>
      <c r="G282" s="327" t="s">
        <v>225</v>
      </c>
      <c r="H282" s="327"/>
      <c r="I282" s="327"/>
      <c r="J282" s="327"/>
      <c r="K282" s="327"/>
      <c r="L282" s="327"/>
      <c r="M282" s="327"/>
      <c r="N282" s="327"/>
      <c r="O282" s="1169" t="s">
        <v>226</v>
      </c>
      <c r="P282" s="1169"/>
      <c r="Q282" s="1169"/>
      <c r="R282" s="1169"/>
      <c r="S282" s="1169"/>
      <c r="T282" s="1169"/>
      <c r="U282" s="1169"/>
      <c r="V282" s="1169"/>
      <c r="W282" s="1169"/>
      <c r="X282" s="1169"/>
      <c r="Y282" s="1169"/>
      <c r="Z282" s="1169"/>
      <c r="AA282" s="1169"/>
      <c r="AB282" s="1169"/>
      <c r="AC282" s="1169"/>
      <c r="AD282" s="1169"/>
      <c r="AE282" s="1169"/>
      <c r="AF282" s="1169"/>
      <c r="AG282" s="1169"/>
      <c r="AH282" s="1169"/>
      <c r="AI282" s="1169"/>
      <c r="AJ282" s="1169"/>
      <c r="AK282" s="1169"/>
      <c r="AL282" s="311"/>
    </row>
    <row r="283" spans="5:38">
      <c r="E283" s="310"/>
      <c r="G283" s="326"/>
      <c r="H283" s="326"/>
      <c r="I283" s="326"/>
      <c r="J283" s="326"/>
      <c r="K283" s="326"/>
      <c r="L283" s="326"/>
      <c r="M283" s="326"/>
      <c r="N283" s="1169" t="s">
        <v>227</v>
      </c>
      <c r="O283" s="1169"/>
      <c r="P283" s="1169"/>
      <c r="Q283" s="1169"/>
      <c r="R283" s="1169"/>
      <c r="S283" s="1169"/>
      <c r="T283" s="1169"/>
      <c r="U283" s="1169"/>
      <c r="V283" s="1169"/>
      <c r="W283" s="1169"/>
      <c r="X283" s="1169"/>
      <c r="Y283" s="1169"/>
      <c r="Z283" s="1169"/>
      <c r="AA283" s="1169"/>
      <c r="AB283" s="1169"/>
      <c r="AC283" s="1169"/>
      <c r="AD283" s="1169"/>
      <c r="AE283" s="1169"/>
      <c r="AF283" s="1169"/>
      <c r="AG283" s="1169"/>
      <c r="AH283" s="1169"/>
      <c r="AI283" s="1169"/>
      <c r="AJ283" s="1169"/>
      <c r="AK283" s="1169"/>
      <c r="AL283" s="311"/>
    </row>
    <row r="284" spans="5:38">
      <c r="E284" s="310"/>
      <c r="G284" s="326"/>
      <c r="H284" s="326"/>
      <c r="I284" s="326"/>
      <c r="J284" s="326"/>
      <c r="K284" s="326"/>
      <c r="L284" s="326"/>
      <c r="M284" s="326"/>
      <c r="N284" s="1169" t="s">
        <v>223</v>
      </c>
      <c r="O284" s="1169"/>
      <c r="P284" s="1169"/>
      <c r="Q284" s="1169"/>
      <c r="R284" s="1169"/>
      <c r="S284" s="1169"/>
      <c r="T284" s="1169"/>
      <c r="U284" s="1169"/>
      <c r="V284" s="1169"/>
      <c r="W284" s="1169"/>
      <c r="X284" s="1169"/>
      <c r="Y284" s="1169"/>
      <c r="Z284" s="1169"/>
      <c r="AA284" s="1169"/>
      <c r="AB284" s="1169"/>
      <c r="AC284" s="1169"/>
      <c r="AD284" s="1169"/>
      <c r="AE284" s="1169"/>
      <c r="AF284" s="1169"/>
      <c r="AG284" s="1169"/>
      <c r="AH284" s="1169"/>
      <c r="AI284" s="1169"/>
      <c r="AJ284" s="1169"/>
      <c r="AK284" s="1169"/>
      <c r="AL284" s="311"/>
    </row>
    <row r="285" spans="5:38">
      <c r="E285" s="310"/>
      <c r="G285" s="326"/>
      <c r="H285" s="326"/>
      <c r="I285" s="326"/>
      <c r="J285" s="326"/>
      <c r="K285" s="326"/>
      <c r="L285" s="326"/>
      <c r="M285" s="326"/>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11"/>
    </row>
    <row r="286" spans="5:38" ht="18.899999999999999" thickBot="1">
      <c r="E286" s="314"/>
      <c r="F286" s="315"/>
      <c r="G286" s="328"/>
      <c r="H286" s="328"/>
      <c r="I286" s="328"/>
      <c r="J286" s="328"/>
      <c r="K286" s="328"/>
      <c r="L286" s="328"/>
      <c r="M286" s="328"/>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4"/>
      <c r="AL286" s="316"/>
    </row>
    <row r="287" spans="5:38">
      <c r="G287" s="326"/>
      <c r="H287" s="326"/>
      <c r="I287" s="326"/>
      <c r="J287" s="326"/>
      <c r="K287" s="326"/>
      <c r="L287" s="326"/>
      <c r="M287" s="326"/>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row>
    <row r="288" spans="5:38">
      <c r="G288" s="326"/>
      <c r="H288" s="326"/>
      <c r="I288" s="326"/>
      <c r="J288" s="326"/>
      <c r="K288" s="326"/>
      <c r="L288" s="326"/>
      <c r="M288" s="326"/>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row>
    <row r="289" spans="5:38">
      <c r="G289" s="326"/>
      <c r="H289" s="326"/>
      <c r="I289" s="326"/>
      <c r="J289" s="326"/>
      <c r="K289" s="326"/>
      <c r="L289" s="326"/>
      <c r="M289" s="326"/>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3"/>
    </row>
    <row r="290" spans="5:38" ht="18.899999999999999" thickBot="1">
      <c r="G290" s="326"/>
      <c r="H290" s="326"/>
      <c r="I290" s="326"/>
      <c r="J290" s="326"/>
      <c r="K290" s="326"/>
      <c r="L290" s="326"/>
      <c r="M290" s="326"/>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3"/>
    </row>
    <row r="291" spans="5:38">
      <c r="E291" s="307"/>
      <c r="F291" s="308"/>
      <c r="G291" s="329"/>
      <c r="H291" s="329"/>
      <c r="I291" s="329"/>
      <c r="J291" s="329"/>
      <c r="K291" s="329"/>
      <c r="L291" s="329"/>
      <c r="M291" s="329"/>
      <c r="N291" s="325"/>
      <c r="O291" s="325"/>
      <c r="P291" s="325"/>
      <c r="Q291" s="325"/>
      <c r="R291" s="325"/>
      <c r="S291" s="325"/>
      <c r="T291" s="325"/>
      <c r="U291" s="325"/>
      <c r="V291" s="325"/>
      <c r="W291" s="325"/>
      <c r="X291" s="325"/>
      <c r="Y291" s="325"/>
      <c r="Z291" s="325"/>
      <c r="AA291" s="325"/>
      <c r="AB291" s="325"/>
      <c r="AC291" s="325"/>
      <c r="AD291" s="325"/>
      <c r="AE291" s="325"/>
      <c r="AF291" s="325"/>
      <c r="AG291" s="325"/>
      <c r="AH291" s="325"/>
      <c r="AI291" s="325"/>
      <c r="AJ291" s="325"/>
      <c r="AK291" s="325"/>
      <c r="AL291" s="309"/>
    </row>
    <row r="292" spans="5:38">
      <c r="E292" s="310"/>
      <c r="F292" t="s">
        <v>158</v>
      </c>
      <c r="G292" s="323" t="s">
        <v>228</v>
      </c>
      <c r="H292" s="323"/>
      <c r="I292" s="323"/>
      <c r="J292" s="323"/>
      <c r="K292" s="323"/>
      <c r="L292" s="323"/>
      <c r="M292" s="323"/>
      <c r="N292" s="323"/>
      <c r="O292" s="1169" t="s">
        <v>229</v>
      </c>
      <c r="P292" s="1169"/>
      <c r="Q292" s="1169"/>
      <c r="R292" s="1169"/>
      <c r="S292" s="1169"/>
      <c r="T292" s="1169"/>
      <c r="U292" s="1169"/>
      <c r="V292" s="1169"/>
      <c r="W292" s="1169"/>
      <c r="X292" s="1169"/>
      <c r="Y292" s="1169"/>
      <c r="Z292" s="1169"/>
      <c r="AA292" s="1169"/>
      <c r="AB292" s="1169"/>
      <c r="AC292" s="1169"/>
      <c r="AD292" s="1169"/>
      <c r="AE292" s="1169"/>
      <c r="AF292" s="1169"/>
      <c r="AG292" s="1169"/>
      <c r="AH292" s="1169"/>
      <c r="AI292" s="1169"/>
      <c r="AJ292" s="1169"/>
      <c r="AK292" s="1169"/>
      <c r="AL292" s="311"/>
    </row>
    <row r="293" spans="5:38">
      <c r="E293" s="310"/>
      <c r="G293" s="326"/>
      <c r="H293" s="326"/>
      <c r="I293" s="326"/>
      <c r="J293" s="326"/>
      <c r="K293" s="326"/>
      <c r="L293" s="326"/>
      <c r="M293" s="326"/>
      <c r="N293" s="1169" t="s">
        <v>230</v>
      </c>
      <c r="O293" s="1169"/>
      <c r="P293" s="1169"/>
      <c r="Q293" s="1169"/>
      <c r="R293" s="1169"/>
      <c r="S293" s="1169"/>
      <c r="T293" s="1169"/>
      <c r="U293" s="1169"/>
      <c r="V293" s="1169"/>
      <c r="W293" s="1169"/>
      <c r="X293" s="1169"/>
      <c r="Y293" s="1169"/>
      <c r="Z293" s="1169"/>
      <c r="AA293" s="1169"/>
      <c r="AB293" s="1169"/>
      <c r="AC293" s="1169"/>
      <c r="AD293" s="1169"/>
      <c r="AE293" s="1169"/>
      <c r="AF293" s="1169"/>
      <c r="AG293" s="1169"/>
      <c r="AH293" s="1169"/>
      <c r="AI293" s="1169"/>
      <c r="AJ293" s="1169"/>
      <c r="AK293" s="1169"/>
      <c r="AL293" s="311"/>
    </row>
    <row r="294" spans="5:38">
      <c r="E294" s="310"/>
      <c r="G294" s="326"/>
      <c r="H294" s="326"/>
      <c r="I294" s="326"/>
      <c r="J294" s="326"/>
      <c r="K294" s="326"/>
      <c r="L294" s="326"/>
      <c r="M294" s="326"/>
      <c r="N294" s="1169" t="s">
        <v>223</v>
      </c>
      <c r="O294" s="1169"/>
      <c r="P294" s="1169"/>
      <c r="Q294" s="1169"/>
      <c r="R294" s="1169"/>
      <c r="S294" s="1169"/>
      <c r="T294" s="1169"/>
      <c r="U294" s="1169"/>
      <c r="V294" s="1169"/>
      <c r="W294" s="1169"/>
      <c r="X294" s="1169"/>
      <c r="Y294" s="1169"/>
      <c r="Z294" s="1169"/>
      <c r="AA294" s="1169"/>
      <c r="AB294" s="1169"/>
      <c r="AC294" s="1169"/>
      <c r="AD294" s="1169"/>
      <c r="AE294" s="1169"/>
      <c r="AF294" s="1169"/>
      <c r="AG294" s="1169"/>
      <c r="AH294" s="1169"/>
      <c r="AI294" s="1169"/>
      <c r="AJ294" s="1169"/>
      <c r="AK294" s="1169"/>
      <c r="AL294" s="311"/>
    </row>
    <row r="295" spans="5:38">
      <c r="E295" s="310"/>
      <c r="G295" s="326"/>
      <c r="H295" s="326"/>
      <c r="I295" s="326"/>
      <c r="J295" s="326"/>
      <c r="K295" s="326"/>
      <c r="L295" s="326"/>
      <c r="M295" s="326"/>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11"/>
    </row>
    <row r="296" spans="5:38">
      <c r="E296" s="310"/>
      <c r="F296" t="s">
        <v>158</v>
      </c>
      <c r="G296" s="1169" t="s">
        <v>231</v>
      </c>
      <c r="H296" s="1169"/>
      <c r="I296" s="1169"/>
      <c r="J296" s="1169"/>
      <c r="K296" s="1169"/>
      <c r="L296" s="1169"/>
      <c r="M296" s="1169"/>
      <c r="N296" s="1169" t="s">
        <v>232</v>
      </c>
      <c r="O296" s="1169"/>
      <c r="P296" s="1169"/>
      <c r="Q296" s="1169"/>
      <c r="R296" s="1169"/>
      <c r="S296" s="1169"/>
      <c r="T296" s="1169"/>
      <c r="U296" s="1169"/>
      <c r="V296" s="1169"/>
      <c r="W296" s="1169"/>
      <c r="X296" s="1169"/>
      <c r="Y296" s="1169"/>
      <c r="Z296" s="1169"/>
      <c r="AA296" s="1169"/>
      <c r="AB296" s="1169"/>
      <c r="AC296" s="1169"/>
      <c r="AD296" s="1169"/>
      <c r="AE296" s="1169"/>
      <c r="AF296" s="1169"/>
      <c r="AG296" s="1169"/>
      <c r="AH296" s="1169"/>
      <c r="AI296" s="1169"/>
      <c r="AJ296" s="1169"/>
      <c r="AK296" s="1169"/>
      <c r="AL296" s="311"/>
    </row>
    <row r="297" spans="5:38">
      <c r="E297" s="310"/>
      <c r="G297" s="326"/>
      <c r="H297" s="326"/>
      <c r="I297" s="326"/>
      <c r="J297" s="326"/>
      <c r="K297" s="326"/>
      <c r="L297" s="326"/>
      <c r="M297" s="326"/>
      <c r="N297" s="1169" t="s">
        <v>233</v>
      </c>
      <c r="O297" s="1169"/>
      <c r="P297" s="1169"/>
      <c r="Q297" s="1169"/>
      <c r="R297" s="1169"/>
      <c r="S297" s="1169"/>
      <c r="T297" s="1169"/>
      <c r="U297" s="1169"/>
      <c r="V297" s="1169"/>
      <c r="W297" s="1169"/>
      <c r="X297" s="1169"/>
      <c r="Y297" s="1169"/>
      <c r="Z297" s="1169"/>
      <c r="AA297" s="1169"/>
      <c r="AB297" s="1169"/>
      <c r="AC297" s="1169"/>
      <c r="AD297" s="1169"/>
      <c r="AE297" s="1169"/>
      <c r="AF297" s="1169"/>
      <c r="AG297" s="1169"/>
      <c r="AH297" s="1169"/>
      <c r="AI297" s="1169"/>
      <c r="AJ297" s="1169"/>
      <c r="AK297" s="1169"/>
      <c r="AL297" s="311"/>
    </row>
    <row r="298" spans="5:38">
      <c r="E298" s="310"/>
      <c r="G298" s="326"/>
      <c r="H298" s="326"/>
      <c r="I298" s="326"/>
      <c r="J298" s="326"/>
      <c r="K298" s="326"/>
      <c r="L298" s="326"/>
      <c r="M298" s="326"/>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11"/>
    </row>
    <row r="299" spans="5:38">
      <c r="E299" s="310"/>
      <c r="F299" t="s">
        <v>158</v>
      </c>
      <c r="G299" s="1169" t="s">
        <v>234</v>
      </c>
      <c r="H299" s="1169"/>
      <c r="I299" s="1169"/>
      <c r="J299" s="1169"/>
      <c r="K299" s="1169"/>
      <c r="L299" s="1169"/>
      <c r="M299" s="1169"/>
      <c r="N299" s="1169" t="s">
        <v>235</v>
      </c>
      <c r="O299" s="1169"/>
      <c r="P299" s="1169"/>
      <c r="Q299" s="1169"/>
      <c r="R299" s="1169"/>
      <c r="S299" s="1169"/>
      <c r="T299" s="1169"/>
      <c r="U299" s="1169"/>
      <c r="V299" s="1169"/>
      <c r="W299" s="1169"/>
      <c r="X299" s="1169"/>
      <c r="Y299" s="1169"/>
      <c r="Z299" s="1169"/>
      <c r="AA299" s="1169"/>
      <c r="AB299" s="1169"/>
      <c r="AC299" s="1169"/>
      <c r="AD299" s="1169"/>
      <c r="AE299" s="1169"/>
      <c r="AF299" s="1169"/>
      <c r="AG299" s="1169"/>
      <c r="AH299" s="1169"/>
      <c r="AI299" s="1169"/>
      <c r="AJ299" s="1169"/>
      <c r="AK299" s="1169"/>
      <c r="AL299" s="311"/>
    </row>
    <row r="300" spans="5:38">
      <c r="E300" s="310"/>
      <c r="G300" s="326"/>
      <c r="H300" s="326"/>
      <c r="I300" s="326"/>
      <c r="J300" s="326"/>
      <c r="K300" s="326"/>
      <c r="L300" s="326"/>
      <c r="M300" s="326"/>
      <c r="N300" s="1169" t="s">
        <v>236</v>
      </c>
      <c r="O300" s="1169"/>
      <c r="P300" s="1169"/>
      <c r="Q300" s="1169"/>
      <c r="R300" s="1169"/>
      <c r="S300" s="1169"/>
      <c r="T300" s="1169"/>
      <c r="U300" s="1169"/>
      <c r="V300" s="1169"/>
      <c r="W300" s="1169"/>
      <c r="X300" s="1169"/>
      <c r="Y300" s="1169"/>
      <c r="Z300" s="1169"/>
      <c r="AA300" s="1169"/>
      <c r="AB300" s="1169"/>
      <c r="AC300" s="1169"/>
      <c r="AD300" s="1169"/>
      <c r="AE300" s="1169"/>
      <c r="AF300" s="1169"/>
      <c r="AG300" s="1169"/>
      <c r="AH300" s="1169"/>
      <c r="AI300" s="1169"/>
      <c r="AJ300" s="1169"/>
      <c r="AK300" s="1169"/>
      <c r="AL300" s="311"/>
    </row>
    <row r="301" spans="5:38">
      <c r="E301" s="310"/>
      <c r="G301" s="326"/>
      <c r="H301" s="326"/>
      <c r="I301" s="326"/>
      <c r="J301" s="326"/>
      <c r="K301" s="326"/>
      <c r="L301" s="326"/>
      <c r="M301" s="326"/>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11"/>
    </row>
    <row r="302" spans="5:38">
      <c r="E302" s="310"/>
      <c r="F302" t="s">
        <v>158</v>
      </c>
      <c r="G302" s="323" t="s">
        <v>237</v>
      </c>
      <c r="H302" s="323"/>
      <c r="I302" s="323"/>
      <c r="J302" s="323"/>
      <c r="K302" s="323"/>
      <c r="L302" s="323"/>
      <c r="M302" s="323"/>
      <c r="N302" s="323"/>
      <c r="O302" s="323"/>
      <c r="P302" s="1169" t="s">
        <v>238</v>
      </c>
      <c r="Q302" s="1169"/>
      <c r="R302" s="1169"/>
      <c r="S302" s="1169"/>
      <c r="T302" s="1169"/>
      <c r="U302" s="1169"/>
      <c r="V302" s="1169"/>
      <c r="W302" s="1169"/>
      <c r="X302" s="1169"/>
      <c r="Y302" s="1169"/>
      <c r="Z302" s="1169"/>
      <c r="AA302" s="1169"/>
      <c r="AB302" s="1169"/>
      <c r="AC302" s="1169"/>
      <c r="AD302" s="1169"/>
      <c r="AE302" s="1169"/>
      <c r="AF302" s="1169"/>
      <c r="AG302" s="1169"/>
      <c r="AH302" s="1169"/>
      <c r="AI302" s="1169"/>
      <c r="AJ302" s="1169"/>
      <c r="AK302" s="1169"/>
      <c r="AL302" s="311"/>
    </row>
    <row r="303" spans="5:38">
      <c r="E303" s="310"/>
      <c r="N303" s="1169" t="s">
        <v>239</v>
      </c>
      <c r="O303" s="1169"/>
      <c r="P303" s="1169"/>
      <c r="Q303" s="1169"/>
      <c r="R303" s="1169"/>
      <c r="S303" s="1169"/>
      <c r="T303" s="1169"/>
      <c r="U303" s="1169"/>
      <c r="V303" s="1169"/>
      <c r="W303" s="1169"/>
      <c r="X303" s="1169"/>
      <c r="Y303" s="1169"/>
      <c r="Z303" s="1169"/>
      <c r="AA303" s="1169"/>
      <c r="AB303" s="1169"/>
      <c r="AC303" s="1169"/>
      <c r="AD303" s="1169"/>
      <c r="AE303" s="1169"/>
      <c r="AF303" s="1169"/>
      <c r="AG303" s="1169"/>
      <c r="AH303" s="1169"/>
      <c r="AI303" s="1169"/>
      <c r="AJ303" s="1169"/>
      <c r="AK303" s="1169"/>
      <c r="AL303" s="311"/>
    </row>
    <row r="304" spans="5:38">
      <c r="E304" s="310"/>
      <c r="AL304" s="311"/>
    </row>
    <row r="305" spans="5:38">
      <c r="E305" s="310"/>
      <c r="F305" t="s">
        <v>158</v>
      </c>
      <c r="G305" s="1169" t="s">
        <v>240</v>
      </c>
      <c r="H305" s="1169"/>
      <c r="I305" s="1169"/>
      <c r="J305" s="1169"/>
      <c r="K305" s="1169"/>
      <c r="L305" s="1169"/>
      <c r="M305" s="1169"/>
      <c r="N305" s="1169" t="s">
        <v>241</v>
      </c>
      <c r="O305" s="1169"/>
      <c r="P305" s="1169"/>
      <c r="Q305" s="1169"/>
      <c r="R305" s="1169"/>
      <c r="S305" s="1169"/>
      <c r="T305" s="1169"/>
      <c r="U305" s="1169"/>
      <c r="V305" s="1169"/>
      <c r="W305" s="1169"/>
      <c r="X305" s="1169"/>
      <c r="Y305" s="1169"/>
      <c r="Z305" s="1169"/>
      <c r="AA305" s="1169"/>
      <c r="AB305" s="1169"/>
      <c r="AC305" s="1169"/>
      <c r="AD305" s="1169"/>
      <c r="AE305" s="1169"/>
      <c r="AF305" s="1169"/>
      <c r="AG305" s="1169"/>
      <c r="AH305" s="1169"/>
      <c r="AI305" s="1169"/>
      <c r="AJ305" s="1169"/>
      <c r="AK305" s="1169"/>
      <c r="AL305" s="311"/>
    </row>
    <row r="306" spans="5:38">
      <c r="E306" s="310"/>
      <c r="N306" s="1169" t="s">
        <v>242</v>
      </c>
      <c r="O306" s="1169"/>
      <c r="P306" s="1169"/>
      <c r="Q306" s="1169"/>
      <c r="R306" s="1169"/>
      <c r="S306" s="1169"/>
      <c r="T306" s="1169"/>
      <c r="U306" s="1169"/>
      <c r="V306" s="1169"/>
      <c r="W306" s="1169"/>
      <c r="X306" s="1169"/>
      <c r="Y306" s="1169"/>
      <c r="Z306" s="1169"/>
      <c r="AA306" s="1169"/>
      <c r="AB306" s="1169"/>
      <c r="AC306" s="1169"/>
      <c r="AD306" s="1169"/>
      <c r="AE306" s="1169"/>
      <c r="AF306" s="1169"/>
      <c r="AG306" s="1169"/>
      <c r="AH306" s="1169"/>
      <c r="AI306" s="1169"/>
      <c r="AJ306" s="1169"/>
      <c r="AK306" s="1169"/>
      <c r="AL306" s="311"/>
    </row>
    <row r="307" spans="5:38">
      <c r="E307" s="310"/>
      <c r="AL307" s="311"/>
    </row>
    <row r="308" spans="5:38">
      <c r="E308" s="310"/>
      <c r="F308" t="s">
        <v>158</v>
      </c>
      <c r="G308" s="1169" t="s">
        <v>243</v>
      </c>
      <c r="H308" s="1169"/>
      <c r="I308" s="1169"/>
      <c r="J308" s="1169"/>
      <c r="K308" s="1169"/>
      <c r="L308" s="1169"/>
      <c r="M308" s="1169"/>
      <c r="N308" s="1169" t="s">
        <v>244</v>
      </c>
      <c r="O308" s="1169"/>
      <c r="P308" s="1169"/>
      <c r="Q308" s="1169"/>
      <c r="R308" s="1169"/>
      <c r="S308" s="1169"/>
      <c r="T308" s="1169"/>
      <c r="U308" s="1169"/>
      <c r="V308" s="1169"/>
      <c r="W308" s="1169"/>
      <c r="X308" s="1169"/>
      <c r="Y308" s="1169"/>
      <c r="Z308" s="1169"/>
      <c r="AA308" s="1169"/>
      <c r="AB308" s="1169"/>
      <c r="AC308" s="1169"/>
      <c r="AD308" s="1169"/>
      <c r="AE308" s="1169"/>
      <c r="AF308" s="1169"/>
      <c r="AG308" s="1169"/>
      <c r="AH308" s="1169"/>
      <c r="AI308" s="1169"/>
      <c r="AJ308" s="1169"/>
      <c r="AK308" s="1169"/>
      <c r="AL308" s="311"/>
    </row>
    <row r="309" spans="5:38">
      <c r="E309" s="310"/>
      <c r="N309" s="1169" t="s">
        <v>245</v>
      </c>
      <c r="O309" s="1169"/>
      <c r="P309" s="1169"/>
      <c r="Q309" s="1169"/>
      <c r="R309" s="1169"/>
      <c r="S309" s="1169"/>
      <c r="T309" s="1169"/>
      <c r="U309" s="1169"/>
      <c r="V309" s="1169"/>
      <c r="W309" s="1169"/>
      <c r="X309" s="1169"/>
      <c r="Y309" s="1169"/>
      <c r="Z309" s="1169"/>
      <c r="AA309" s="1169"/>
      <c r="AB309" s="1169"/>
      <c r="AC309" s="1169"/>
      <c r="AD309" s="1169"/>
      <c r="AE309" s="1169"/>
      <c r="AF309" s="1169"/>
      <c r="AG309" s="1169"/>
      <c r="AH309" s="1169"/>
      <c r="AI309" s="1169"/>
      <c r="AJ309" s="1169"/>
      <c r="AK309" s="1169"/>
      <c r="AL309" s="311"/>
    </row>
    <row r="310" spans="5:38">
      <c r="E310" s="310"/>
      <c r="AL310" s="311"/>
    </row>
    <row r="311" spans="5:38">
      <c r="E311" s="310"/>
      <c r="F311" t="s">
        <v>158</v>
      </c>
      <c r="G311" s="1169" t="s">
        <v>246</v>
      </c>
      <c r="H311" s="1169"/>
      <c r="I311" s="1169"/>
      <c r="J311" s="1169"/>
      <c r="K311" s="1169"/>
      <c r="L311" s="1169"/>
      <c r="M311" s="1169"/>
      <c r="N311" s="1169" t="s">
        <v>247</v>
      </c>
      <c r="O311" s="1169"/>
      <c r="P311" s="1169"/>
      <c r="Q311" s="1169"/>
      <c r="R311" s="1169"/>
      <c r="S311" s="1169"/>
      <c r="T311" s="1169"/>
      <c r="U311" s="1169"/>
      <c r="V311" s="1169"/>
      <c r="W311" s="1169"/>
      <c r="X311" s="1169"/>
      <c r="Y311" s="1169"/>
      <c r="Z311" s="1169"/>
      <c r="AA311" s="1169"/>
      <c r="AB311" s="1169"/>
      <c r="AC311" s="1169"/>
      <c r="AD311" s="1169"/>
      <c r="AE311" s="1169"/>
      <c r="AF311" s="1169"/>
      <c r="AG311" s="1169"/>
      <c r="AH311" s="1169"/>
      <c r="AI311" s="1169"/>
      <c r="AJ311" s="1169"/>
      <c r="AK311" s="1169"/>
      <c r="AL311" s="311"/>
    </row>
    <row r="312" spans="5:38">
      <c r="E312" s="310"/>
      <c r="N312" s="1169" t="s">
        <v>2862</v>
      </c>
      <c r="O312" s="1169"/>
      <c r="P312" s="1169"/>
      <c r="Q312" s="1169"/>
      <c r="R312" s="1169"/>
      <c r="S312" s="1169"/>
      <c r="T312" s="1169"/>
      <c r="U312" s="1169"/>
      <c r="V312" s="1169"/>
      <c r="W312" s="1169"/>
      <c r="X312" s="1169"/>
      <c r="Y312" s="1169"/>
      <c r="Z312" s="1169"/>
      <c r="AA312" s="1169"/>
      <c r="AB312" s="1169"/>
      <c r="AC312" s="1169"/>
      <c r="AD312" s="1169"/>
      <c r="AE312" s="1169"/>
      <c r="AF312" s="1169"/>
      <c r="AG312" s="1169"/>
      <c r="AH312" s="1169"/>
      <c r="AI312" s="1169"/>
      <c r="AJ312" s="1169"/>
      <c r="AK312" s="1169"/>
      <c r="AL312" s="311"/>
    </row>
    <row r="313" spans="5:38">
      <c r="E313" s="310"/>
      <c r="AL313" s="311"/>
    </row>
    <row r="314" spans="5:38">
      <c r="E314" s="310"/>
      <c r="F314" t="s">
        <v>158</v>
      </c>
      <c r="G314" s="1169" t="s">
        <v>248</v>
      </c>
      <c r="H314" s="1169"/>
      <c r="I314" s="1169"/>
      <c r="J314" s="1169"/>
      <c r="K314" s="1169"/>
      <c r="L314" s="1169"/>
      <c r="M314" s="1169"/>
      <c r="N314" s="1169" t="s">
        <v>249</v>
      </c>
      <c r="O314" s="1169"/>
      <c r="P314" s="1169"/>
      <c r="Q314" s="1169"/>
      <c r="R314" s="1169"/>
      <c r="S314" s="1169"/>
      <c r="T314" s="1169"/>
      <c r="U314" s="1169"/>
      <c r="V314" s="1169"/>
      <c r="W314" s="1169"/>
      <c r="X314" s="1169"/>
      <c r="Y314" s="1169"/>
      <c r="Z314" s="1169"/>
      <c r="AA314" s="1169"/>
      <c r="AB314" s="1169"/>
      <c r="AC314" s="1169"/>
      <c r="AD314" s="1169"/>
      <c r="AE314" s="1169"/>
      <c r="AF314" s="1169"/>
      <c r="AG314" s="1169"/>
      <c r="AH314" s="1169"/>
      <c r="AI314" s="1169"/>
      <c r="AJ314" s="1169"/>
      <c r="AK314" s="1169"/>
      <c r="AL314" s="311"/>
    </row>
    <row r="315" spans="5:38">
      <c r="E315" s="310"/>
      <c r="N315" s="1169" t="s">
        <v>250</v>
      </c>
      <c r="O315" s="1169"/>
      <c r="P315" s="1169"/>
      <c r="Q315" s="1169"/>
      <c r="R315" s="1169"/>
      <c r="S315" s="1169"/>
      <c r="T315" s="1169"/>
      <c r="U315" s="1169"/>
      <c r="V315" s="1169"/>
      <c r="W315" s="1169"/>
      <c r="X315" s="1169"/>
      <c r="Y315" s="1169"/>
      <c r="Z315" s="1169"/>
      <c r="AA315" s="1169"/>
      <c r="AB315" s="1169"/>
      <c r="AC315" s="1169"/>
      <c r="AD315" s="1169"/>
      <c r="AE315" s="1169"/>
      <c r="AF315" s="1169"/>
      <c r="AG315" s="1169"/>
      <c r="AH315" s="1169"/>
      <c r="AI315" s="1169"/>
      <c r="AJ315" s="1169"/>
      <c r="AK315" s="1169"/>
      <c r="AL315" s="311"/>
    </row>
    <row r="316" spans="5:38">
      <c r="E316" s="310"/>
      <c r="AL316" s="311"/>
    </row>
    <row r="317" spans="5:38">
      <c r="E317" s="310"/>
      <c r="F317" t="s">
        <v>158</v>
      </c>
      <c r="G317" s="1169" t="s">
        <v>251</v>
      </c>
      <c r="H317" s="1169"/>
      <c r="I317" s="1169"/>
      <c r="J317" s="1169"/>
      <c r="K317" s="1169"/>
      <c r="L317" s="1169"/>
      <c r="M317" s="1169"/>
      <c r="N317" s="1169" t="s">
        <v>252</v>
      </c>
      <c r="O317" s="1169"/>
      <c r="P317" s="1169"/>
      <c r="Q317" s="1169"/>
      <c r="R317" s="1169"/>
      <c r="S317" s="1169"/>
      <c r="T317" s="1169"/>
      <c r="U317" s="1169"/>
      <c r="V317" s="1169"/>
      <c r="W317" s="1169"/>
      <c r="X317" s="1169"/>
      <c r="Y317" s="1169"/>
      <c r="Z317" s="1169"/>
      <c r="AA317" s="1169"/>
      <c r="AB317" s="1169"/>
      <c r="AC317" s="1169"/>
      <c r="AD317" s="1169"/>
      <c r="AE317" s="1169"/>
      <c r="AF317" s="1169"/>
      <c r="AG317" s="1169"/>
      <c r="AH317" s="1169"/>
      <c r="AI317" s="1169"/>
      <c r="AJ317" s="1169"/>
      <c r="AK317" s="1169"/>
      <c r="AL317" s="311"/>
    </row>
    <row r="318" spans="5:38">
      <c r="E318" s="310"/>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11"/>
    </row>
    <row r="319" spans="5:38">
      <c r="E319" s="310"/>
      <c r="F319" t="s">
        <v>158</v>
      </c>
      <c r="G319" s="1169" t="s">
        <v>253</v>
      </c>
      <c r="H319" s="1169"/>
      <c r="I319" s="1169"/>
      <c r="J319" s="1169"/>
      <c r="K319" s="1169"/>
      <c r="L319" s="1169"/>
      <c r="M319" s="1169"/>
      <c r="N319" s="1169" t="s">
        <v>254</v>
      </c>
      <c r="O319" s="1169"/>
      <c r="P319" s="1169"/>
      <c r="Q319" s="1169"/>
      <c r="R319" s="1169"/>
      <c r="S319" s="1169"/>
      <c r="T319" s="1169"/>
      <c r="U319" s="1169"/>
      <c r="V319" s="1169"/>
      <c r="W319" s="1169"/>
      <c r="X319" s="1169"/>
      <c r="Y319" s="1169"/>
      <c r="Z319" s="1169"/>
      <c r="AA319" s="1169"/>
      <c r="AB319" s="1169"/>
      <c r="AC319" s="1169"/>
      <c r="AD319" s="1169"/>
      <c r="AE319" s="1169"/>
      <c r="AF319" s="1169"/>
      <c r="AG319" s="1169"/>
      <c r="AH319" s="1169"/>
      <c r="AI319" s="1169"/>
      <c r="AJ319" s="1169"/>
      <c r="AK319" s="1169"/>
      <c r="AL319" s="311"/>
    </row>
    <row r="320" spans="5:38">
      <c r="E320" s="310"/>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11"/>
    </row>
    <row r="321" spans="5:38">
      <c r="E321" s="310"/>
      <c r="F321" t="s">
        <v>158</v>
      </c>
      <c r="G321" s="1169" t="s">
        <v>255</v>
      </c>
      <c r="H321" s="1169"/>
      <c r="I321" s="1169"/>
      <c r="J321" s="1169"/>
      <c r="K321" s="1169"/>
      <c r="L321" s="1169"/>
      <c r="M321" s="1169"/>
      <c r="N321" s="1169" t="s">
        <v>256</v>
      </c>
      <c r="O321" s="1169"/>
      <c r="P321" s="1169"/>
      <c r="Q321" s="1169"/>
      <c r="R321" s="1169"/>
      <c r="S321" s="1169"/>
      <c r="T321" s="1169"/>
      <c r="U321" s="1169"/>
      <c r="V321" s="1169"/>
      <c r="W321" s="1169"/>
      <c r="X321" s="1169"/>
      <c r="Y321" s="1169"/>
      <c r="Z321" s="1169"/>
      <c r="AA321" s="1169"/>
      <c r="AB321" s="1169"/>
      <c r="AC321" s="1169"/>
      <c r="AD321" s="1169"/>
      <c r="AE321" s="1169"/>
      <c r="AF321" s="1169"/>
      <c r="AG321" s="1169"/>
      <c r="AH321" s="1169"/>
      <c r="AI321" s="1169"/>
      <c r="AJ321" s="1169"/>
      <c r="AK321" s="1169"/>
      <c r="AL321" s="311"/>
    </row>
    <row r="322" spans="5:38">
      <c r="E322" s="310"/>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11"/>
    </row>
    <row r="323" spans="5:38">
      <c r="E323" s="310"/>
      <c r="F323" t="s">
        <v>158</v>
      </c>
      <c r="G323" s="1169" t="s">
        <v>257</v>
      </c>
      <c r="H323" s="1169"/>
      <c r="I323" s="1169"/>
      <c r="J323" s="1169"/>
      <c r="K323" s="1169"/>
      <c r="L323" s="1169"/>
      <c r="M323" s="1169"/>
      <c r="N323" s="1169" t="s">
        <v>258</v>
      </c>
      <c r="O323" s="1169"/>
      <c r="P323" s="1169"/>
      <c r="Q323" s="1169"/>
      <c r="R323" s="1169"/>
      <c r="S323" s="1169"/>
      <c r="T323" s="1169"/>
      <c r="U323" s="1169"/>
      <c r="V323" s="1169"/>
      <c r="W323" s="1169"/>
      <c r="X323" s="1169"/>
      <c r="Y323" s="1169"/>
      <c r="Z323" s="1169"/>
      <c r="AA323" s="1169"/>
      <c r="AB323" s="1169"/>
      <c r="AC323" s="1169"/>
      <c r="AD323" s="1169"/>
      <c r="AE323" s="1169"/>
      <c r="AF323" s="1169"/>
      <c r="AG323" s="1169"/>
      <c r="AH323" s="1169"/>
      <c r="AI323" s="1169"/>
      <c r="AJ323" s="1169"/>
      <c r="AK323" s="1169"/>
      <c r="AL323" s="311"/>
    </row>
    <row r="324" spans="5:38">
      <c r="E324" s="310"/>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11"/>
    </row>
    <row r="325" spans="5:38">
      <c r="E325" s="310"/>
      <c r="F325" t="s">
        <v>158</v>
      </c>
      <c r="G325" s="1169" t="s">
        <v>259</v>
      </c>
      <c r="H325" s="1169"/>
      <c r="I325" s="1169"/>
      <c r="J325" s="1169"/>
      <c r="K325" s="1169"/>
      <c r="L325" s="1169"/>
      <c r="M325" s="1169"/>
      <c r="N325" s="1169" t="s">
        <v>260</v>
      </c>
      <c r="O325" s="1169"/>
      <c r="P325" s="1169"/>
      <c r="Q325" s="1169"/>
      <c r="R325" s="1169"/>
      <c r="S325" s="1169"/>
      <c r="T325" s="1169"/>
      <c r="U325" s="1169"/>
      <c r="V325" s="1169"/>
      <c r="W325" s="1169"/>
      <c r="X325" s="1169"/>
      <c r="Y325" s="1169"/>
      <c r="Z325" s="1169"/>
      <c r="AA325" s="1169"/>
      <c r="AB325" s="1169"/>
      <c r="AC325" s="1169"/>
      <c r="AD325" s="1169"/>
      <c r="AE325" s="1169"/>
      <c r="AF325" s="1169"/>
      <c r="AG325" s="1169"/>
      <c r="AH325" s="1169"/>
      <c r="AI325" s="1169"/>
      <c r="AJ325" s="1169"/>
      <c r="AK325" s="1169"/>
      <c r="AL325" s="311"/>
    </row>
    <row r="326" spans="5:38">
      <c r="E326" s="310"/>
      <c r="AL326" s="311"/>
    </row>
    <row r="327" spans="5:38">
      <c r="E327" s="310"/>
      <c r="F327" t="s">
        <v>158</v>
      </c>
      <c r="G327" s="1169" t="s">
        <v>261</v>
      </c>
      <c r="H327" s="1169"/>
      <c r="I327" s="1169"/>
      <c r="J327" s="1169"/>
      <c r="K327" s="1169"/>
      <c r="L327" s="1169"/>
      <c r="M327" s="1169"/>
      <c r="N327" s="1169" t="s">
        <v>262</v>
      </c>
      <c r="O327" s="1169"/>
      <c r="P327" s="1169"/>
      <c r="Q327" s="1169"/>
      <c r="R327" s="1169"/>
      <c r="S327" s="1169"/>
      <c r="T327" s="1169"/>
      <c r="U327" s="1169"/>
      <c r="V327" s="1169"/>
      <c r="W327" s="1169"/>
      <c r="X327" s="1169"/>
      <c r="Y327" s="1169"/>
      <c r="Z327" s="1169"/>
      <c r="AA327" s="1169"/>
      <c r="AB327" s="1169"/>
      <c r="AC327" s="1169"/>
      <c r="AD327" s="1169"/>
      <c r="AE327" s="1169"/>
      <c r="AF327" s="1169"/>
      <c r="AG327" s="1169"/>
      <c r="AH327" s="1169"/>
      <c r="AI327" s="1169"/>
      <c r="AJ327" s="1169"/>
      <c r="AK327" s="1169"/>
      <c r="AL327" s="311"/>
    </row>
    <row r="328" spans="5:38">
      <c r="E328" s="310"/>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11"/>
    </row>
    <row r="329" spans="5:38">
      <c r="E329" s="310"/>
      <c r="F329" t="s">
        <v>158</v>
      </c>
      <c r="G329" s="323" t="s">
        <v>263</v>
      </c>
      <c r="H329" s="323"/>
      <c r="I329" s="323"/>
      <c r="J329" s="323"/>
      <c r="K329" s="323"/>
      <c r="L329" s="323"/>
      <c r="M329" s="323"/>
      <c r="N329" s="323"/>
      <c r="O329" s="323" t="s">
        <v>264</v>
      </c>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30"/>
    </row>
    <row r="330" spans="5:38">
      <c r="E330" s="310"/>
      <c r="G330" s="323"/>
      <c r="H330" s="323"/>
      <c r="I330" s="323"/>
      <c r="J330" s="323"/>
      <c r="K330" s="323"/>
      <c r="L330" s="323"/>
      <c r="M330" s="323"/>
      <c r="N330" s="1169" t="s">
        <v>265</v>
      </c>
      <c r="O330" s="1169"/>
      <c r="P330" s="1169"/>
      <c r="Q330" s="1169"/>
      <c r="R330" s="1169"/>
      <c r="S330" s="1169"/>
      <c r="T330" s="1169"/>
      <c r="U330" s="1169"/>
      <c r="V330" s="1169"/>
      <c r="W330" s="1169"/>
      <c r="X330" s="1169"/>
      <c r="Y330" s="1169"/>
      <c r="Z330" s="1169"/>
      <c r="AA330" s="1169"/>
      <c r="AB330" s="1169"/>
      <c r="AC330" s="1169"/>
      <c r="AD330" s="1169"/>
      <c r="AE330" s="1169"/>
      <c r="AF330" s="1169"/>
      <c r="AG330" s="1169"/>
      <c r="AH330" s="1169"/>
      <c r="AI330" s="1169"/>
      <c r="AJ330" s="1169"/>
      <c r="AK330" s="1169"/>
      <c r="AL330" s="330"/>
    </row>
    <row r="331" spans="5:38">
      <c r="E331" s="310"/>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30"/>
    </row>
    <row r="332" spans="5:38">
      <c r="E332" s="310"/>
      <c r="F332" t="s">
        <v>158</v>
      </c>
      <c r="G332" s="1169" t="s">
        <v>266</v>
      </c>
      <c r="H332" s="1169"/>
      <c r="I332" s="1169"/>
      <c r="J332" s="1169"/>
      <c r="K332" s="1169"/>
      <c r="L332" s="1169"/>
      <c r="M332" s="1169"/>
      <c r="N332" s="1169" t="s">
        <v>267</v>
      </c>
      <c r="O332" s="1169"/>
      <c r="P332" s="1169"/>
      <c r="Q332" s="1169"/>
      <c r="R332" s="1169"/>
      <c r="S332" s="1169"/>
      <c r="T332" s="1169"/>
      <c r="U332" s="1169"/>
      <c r="V332" s="1169"/>
      <c r="W332" s="1169"/>
      <c r="X332" s="1169"/>
      <c r="Y332" s="1169"/>
      <c r="Z332" s="1169"/>
      <c r="AA332" s="1169"/>
      <c r="AB332" s="1169"/>
      <c r="AC332" s="1169"/>
      <c r="AD332" s="1169"/>
      <c r="AE332" s="1169"/>
      <c r="AF332" s="1169"/>
      <c r="AG332" s="1169"/>
      <c r="AH332" s="1169"/>
      <c r="AI332" s="1169"/>
      <c r="AJ332" s="1169"/>
      <c r="AK332" s="1169"/>
      <c r="AL332" s="311"/>
    </row>
    <row r="333" spans="5:38">
      <c r="E333" s="310"/>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11"/>
    </row>
    <row r="334" spans="5:38">
      <c r="E334" s="310"/>
      <c r="F334" t="s">
        <v>158</v>
      </c>
      <c r="G334" s="1169" t="s">
        <v>268</v>
      </c>
      <c r="H334" s="1169"/>
      <c r="I334" s="1169"/>
      <c r="J334" s="1169"/>
      <c r="K334" s="1169"/>
      <c r="L334" s="1169"/>
      <c r="M334" s="1169"/>
      <c r="N334" s="1169" t="s">
        <v>269</v>
      </c>
      <c r="O334" s="1169"/>
      <c r="P334" s="1169"/>
      <c r="Q334" s="1169"/>
      <c r="R334" s="1169"/>
      <c r="S334" s="1169"/>
      <c r="T334" s="1169"/>
      <c r="U334" s="1169"/>
      <c r="V334" s="1169"/>
      <c r="W334" s="1169"/>
      <c r="X334" s="1169"/>
      <c r="Y334" s="1169"/>
      <c r="Z334" s="1169"/>
      <c r="AA334" s="1169"/>
      <c r="AB334" s="1169"/>
      <c r="AC334" s="1169"/>
      <c r="AD334" s="1169"/>
      <c r="AE334" s="1169"/>
      <c r="AF334" s="1169"/>
      <c r="AG334" s="1169"/>
      <c r="AH334" s="1169"/>
      <c r="AI334" s="1169"/>
      <c r="AJ334" s="1169"/>
      <c r="AK334" s="1169"/>
      <c r="AL334" s="311"/>
    </row>
    <row r="335" spans="5:38">
      <c r="E335" s="310"/>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11"/>
    </row>
    <row r="336" spans="5:38">
      <c r="E336" s="310"/>
      <c r="F336" t="s">
        <v>158</v>
      </c>
      <c r="G336" s="1169" t="s">
        <v>270</v>
      </c>
      <c r="H336" s="1169"/>
      <c r="I336" s="1169"/>
      <c r="J336" s="1169"/>
      <c r="K336" s="1169"/>
      <c r="L336" s="1169"/>
      <c r="M336" s="1169"/>
      <c r="N336" s="1169" t="s">
        <v>271</v>
      </c>
      <c r="O336" s="1169"/>
      <c r="P336" s="1169"/>
      <c r="Q336" s="1169"/>
      <c r="R336" s="1169"/>
      <c r="S336" s="1169"/>
      <c r="T336" s="1169"/>
      <c r="U336" s="1169"/>
      <c r="V336" s="1169"/>
      <c r="W336" s="1169"/>
      <c r="X336" s="1169"/>
      <c r="Y336" s="1169"/>
      <c r="Z336" s="1169"/>
      <c r="AA336" s="1169"/>
      <c r="AB336" s="1169"/>
      <c r="AC336" s="1169"/>
      <c r="AD336" s="1169"/>
      <c r="AE336" s="1169"/>
      <c r="AF336" s="1169"/>
      <c r="AG336" s="1169"/>
      <c r="AH336" s="1169"/>
      <c r="AI336" s="1169"/>
      <c r="AJ336" s="1169"/>
      <c r="AK336" s="1169"/>
      <c r="AL336" s="311"/>
    </row>
    <row r="337" spans="5:38">
      <c r="E337" s="310"/>
      <c r="AL337" s="311"/>
    </row>
    <row r="338" spans="5:38">
      <c r="E338" s="310"/>
      <c r="F338" s="1069" t="s">
        <v>158</v>
      </c>
      <c r="G338" s="1195" t="s">
        <v>2666</v>
      </c>
      <c r="H338" s="1195"/>
      <c r="I338" s="1195"/>
      <c r="J338" s="1195"/>
      <c r="K338" s="1195"/>
      <c r="L338" s="1195"/>
      <c r="M338" s="1195"/>
      <c r="N338" s="1195" t="s">
        <v>2667</v>
      </c>
      <c r="O338" s="1195"/>
      <c r="P338" s="1195"/>
      <c r="Q338" s="1195"/>
      <c r="R338" s="1195"/>
      <c r="S338" s="1195"/>
      <c r="T338" s="1195"/>
      <c r="U338" s="1195"/>
      <c r="V338" s="1195"/>
      <c r="W338" s="1195"/>
      <c r="X338" s="1195"/>
      <c r="Y338" s="1195"/>
      <c r="Z338" s="1195"/>
      <c r="AA338" s="1195"/>
      <c r="AB338" s="1195"/>
      <c r="AC338" s="1195"/>
      <c r="AD338" s="1195"/>
      <c r="AE338" s="1195"/>
      <c r="AF338" s="1195"/>
      <c r="AG338" s="1195"/>
      <c r="AH338" s="1195"/>
      <c r="AI338" s="1195"/>
      <c r="AJ338" s="1195"/>
      <c r="AK338" s="1195"/>
      <c r="AL338" s="311"/>
    </row>
    <row r="339" spans="5:38">
      <c r="E339" s="310"/>
      <c r="AL339" s="311"/>
    </row>
    <row r="340" spans="5:38">
      <c r="E340" s="310"/>
      <c r="AL340" s="311"/>
    </row>
    <row r="341" spans="5:38">
      <c r="E341" s="310"/>
      <c r="AL341" s="311"/>
    </row>
    <row r="342" spans="5:38" ht="18.899999999999999" thickBot="1">
      <c r="E342" s="314"/>
      <c r="F342" s="315"/>
      <c r="G342" s="315"/>
      <c r="H342" s="315"/>
      <c r="I342" s="315"/>
      <c r="J342" s="315"/>
      <c r="K342" s="315"/>
      <c r="L342" s="315"/>
      <c r="M342" s="315"/>
      <c r="N342" s="315"/>
      <c r="O342" s="315"/>
      <c r="P342" s="315"/>
      <c r="Q342" s="315"/>
      <c r="R342" s="315"/>
      <c r="S342" s="315"/>
      <c r="T342" s="315"/>
      <c r="U342" s="315"/>
      <c r="V342" s="315"/>
      <c r="W342" s="315"/>
      <c r="X342" s="315"/>
      <c r="Y342" s="315"/>
      <c r="Z342" s="315"/>
      <c r="AA342" s="315"/>
      <c r="AB342" s="315"/>
      <c r="AC342" s="315"/>
      <c r="AD342" s="315"/>
      <c r="AE342" s="315"/>
      <c r="AF342" s="315"/>
      <c r="AG342" s="315"/>
      <c r="AH342" s="315"/>
      <c r="AI342" s="315"/>
      <c r="AJ342" s="315"/>
      <c r="AK342" s="315"/>
      <c r="AL342" s="316"/>
    </row>
  </sheetData>
  <mergeCells count="199">
    <mergeCell ref="G338:M338"/>
    <mergeCell ref="N338:AK338"/>
    <mergeCell ref="G336:M336"/>
    <mergeCell ref="N336:AK336"/>
    <mergeCell ref="G332:M332"/>
    <mergeCell ref="G334:M334"/>
    <mergeCell ref="N327:AK327"/>
    <mergeCell ref="N332:AK332"/>
    <mergeCell ref="N334:AK334"/>
    <mergeCell ref="N330:AK330"/>
    <mergeCell ref="G321:M321"/>
    <mergeCell ref="G323:M323"/>
    <mergeCell ref="G325:M325"/>
    <mergeCell ref="N317:AK317"/>
    <mergeCell ref="N319:AK319"/>
    <mergeCell ref="N321:AK321"/>
    <mergeCell ref="N323:AK323"/>
    <mergeCell ref="N325:AK325"/>
    <mergeCell ref="G327:M327"/>
    <mergeCell ref="N309:AK309"/>
    <mergeCell ref="G311:M311"/>
    <mergeCell ref="N311:AK311"/>
    <mergeCell ref="N312:AK312"/>
    <mergeCell ref="G314:M314"/>
    <mergeCell ref="N314:AK314"/>
    <mergeCell ref="N315:AK315"/>
    <mergeCell ref="G317:M317"/>
    <mergeCell ref="G319:M319"/>
    <mergeCell ref="G305:M305"/>
    <mergeCell ref="N303:AK303"/>
    <mergeCell ref="N305:AK305"/>
    <mergeCell ref="N306:AK306"/>
    <mergeCell ref="P302:AK302"/>
    <mergeCell ref="G308:M308"/>
    <mergeCell ref="N308:AK308"/>
    <mergeCell ref="G296:M296"/>
    <mergeCell ref="N296:AK296"/>
    <mergeCell ref="N297:AK297"/>
    <mergeCell ref="G299:M299"/>
    <mergeCell ref="N299:AK299"/>
    <mergeCell ref="N300:AK300"/>
    <mergeCell ref="O292:AK292"/>
    <mergeCell ref="N283:AK283"/>
    <mergeCell ref="N284:AK284"/>
    <mergeCell ref="O282:AK282"/>
    <mergeCell ref="N293:AK293"/>
    <mergeCell ref="N294:AK294"/>
    <mergeCell ref="F32:K32"/>
    <mergeCell ref="O30:AK30"/>
    <mergeCell ref="L32:AK32"/>
    <mergeCell ref="F38:S38"/>
    <mergeCell ref="T38:AK38"/>
    <mergeCell ref="AJ62:AK62"/>
    <mergeCell ref="AJ79:AK79"/>
    <mergeCell ref="AJ81:AK81"/>
    <mergeCell ref="AJ83:AK83"/>
    <mergeCell ref="AJ85:AK85"/>
    <mergeCell ref="AJ87:AK87"/>
    <mergeCell ref="AJ89:AK89"/>
    <mergeCell ref="AJ64:AK64"/>
    <mergeCell ref="AJ66:AK66"/>
    <mergeCell ref="AJ69:AK69"/>
    <mergeCell ref="AJ71:AK71"/>
    <mergeCell ref="AJ74:AK74"/>
    <mergeCell ref="AJ77:AK77"/>
    <mergeCell ref="L22:AE23"/>
    <mergeCell ref="N276:AK276"/>
    <mergeCell ref="G278:M278"/>
    <mergeCell ref="N278:AK278"/>
    <mergeCell ref="N279:AK279"/>
    <mergeCell ref="N280:AK280"/>
    <mergeCell ref="L8:AE9"/>
    <mergeCell ref="L14:AE15"/>
    <mergeCell ref="L11:AE12"/>
    <mergeCell ref="L17:AE18"/>
    <mergeCell ref="L20:AE21"/>
    <mergeCell ref="F40:S40"/>
    <mergeCell ref="T40:AK40"/>
    <mergeCell ref="O42:P42"/>
    <mergeCell ref="T42:U42"/>
    <mergeCell ref="Q42:S42"/>
    <mergeCell ref="V42:X42"/>
    <mergeCell ref="Y42:Z42"/>
    <mergeCell ref="AE42:AF42"/>
    <mergeCell ref="AA42:AD42"/>
    <mergeCell ref="F34:S34"/>
    <mergeCell ref="T34:AK34"/>
    <mergeCell ref="F36:S36"/>
    <mergeCell ref="T36:AK36"/>
    <mergeCell ref="L26:AK26"/>
    <mergeCell ref="F26:K26"/>
    <mergeCell ref="F28:N28"/>
    <mergeCell ref="O28:AK28"/>
    <mergeCell ref="F54:AK54"/>
    <mergeCell ref="F55:AK55"/>
    <mergeCell ref="F56:AK56"/>
    <mergeCell ref="F58:AK58"/>
    <mergeCell ref="AJ60:AK60"/>
    <mergeCell ref="F42:N42"/>
    <mergeCell ref="AG42:AK42"/>
    <mergeCell ref="N46:AC47"/>
    <mergeCell ref="AJ109:AK109"/>
    <mergeCell ref="AJ111:AK111"/>
    <mergeCell ref="AJ113:AK113"/>
    <mergeCell ref="AJ115:AK115"/>
    <mergeCell ref="AJ117:AK117"/>
    <mergeCell ref="AJ119:AK119"/>
    <mergeCell ref="AJ91:AK91"/>
    <mergeCell ref="AJ99:AK99"/>
    <mergeCell ref="AJ101:AK101"/>
    <mergeCell ref="AJ103:AK103"/>
    <mergeCell ref="AJ105:AK105"/>
    <mergeCell ref="AJ107:AK107"/>
    <mergeCell ref="F166:G166"/>
    <mergeCell ref="H166:AK167"/>
    <mergeCell ref="F169:G169"/>
    <mergeCell ref="F172:G172"/>
    <mergeCell ref="F145:AK145"/>
    <mergeCell ref="F147:AK147"/>
    <mergeCell ref="F149:I149"/>
    <mergeCell ref="G150:AK163"/>
    <mergeCell ref="AJ121:AK121"/>
    <mergeCell ref="AJ123:AK123"/>
    <mergeCell ref="AJ125:AK125"/>
    <mergeCell ref="AJ128:AK128"/>
    <mergeCell ref="AJ130:AK130"/>
    <mergeCell ref="F144:AK144"/>
    <mergeCell ref="F182:K182"/>
    <mergeCell ref="F183:AL183"/>
    <mergeCell ref="G195:AK202"/>
    <mergeCell ref="G204:M204"/>
    <mergeCell ref="N204:AK205"/>
    <mergeCell ref="F175:G175"/>
    <mergeCell ref="F177:G177"/>
    <mergeCell ref="H169:AK170"/>
    <mergeCell ref="H172:AK173"/>
    <mergeCell ref="H175:AK175"/>
    <mergeCell ref="H177:AK177"/>
    <mergeCell ref="F179:G179"/>
    <mergeCell ref="H179:AK179"/>
    <mergeCell ref="G213:M213"/>
    <mergeCell ref="G215:M215"/>
    <mergeCell ref="G217:M217"/>
    <mergeCell ref="N213:AK213"/>
    <mergeCell ref="N215:AK215"/>
    <mergeCell ref="N217:AK217"/>
    <mergeCell ref="G207:M207"/>
    <mergeCell ref="N207:AK207"/>
    <mergeCell ref="G209:M209"/>
    <mergeCell ref="N209:AK210"/>
    <mergeCell ref="N211:AK211"/>
    <mergeCell ref="N218:AK218"/>
    <mergeCell ref="G220:M220"/>
    <mergeCell ref="G223:M223"/>
    <mergeCell ref="G226:M226"/>
    <mergeCell ref="N220:AK220"/>
    <mergeCell ref="N221:AK221"/>
    <mergeCell ref="N223:AK223"/>
    <mergeCell ref="N224:AK224"/>
    <mergeCell ref="N226:AK226"/>
    <mergeCell ref="N242:AK243"/>
    <mergeCell ref="G253:M253"/>
    <mergeCell ref="N253:AK253"/>
    <mergeCell ref="N233:AK233"/>
    <mergeCell ref="G242:M242"/>
    <mergeCell ref="N244:AK244"/>
    <mergeCell ref="G246:M246"/>
    <mergeCell ref="N246:AK246"/>
    <mergeCell ref="N227:AK227"/>
    <mergeCell ref="G229:M229"/>
    <mergeCell ref="N229:AK229"/>
    <mergeCell ref="N230:AK230"/>
    <mergeCell ref="G232:M232"/>
    <mergeCell ref="N232:AK232"/>
    <mergeCell ref="N254:AK254"/>
    <mergeCell ref="G256:M256"/>
    <mergeCell ref="N256:AK256"/>
    <mergeCell ref="N257:AK257"/>
    <mergeCell ref="N248:AK248"/>
    <mergeCell ref="N249:AK250"/>
    <mergeCell ref="N247:AK247"/>
    <mergeCell ref="G249:M249"/>
    <mergeCell ref="N251:AK251"/>
    <mergeCell ref="G275:M275"/>
    <mergeCell ref="N275:AK275"/>
    <mergeCell ref="N259:AK261"/>
    <mergeCell ref="N266:AK266"/>
    <mergeCell ref="N270:AK270"/>
    <mergeCell ref="G268:M268"/>
    <mergeCell ref="N268:AK268"/>
    <mergeCell ref="N269:AK269"/>
    <mergeCell ref="G272:M272"/>
    <mergeCell ref="N272:AK272"/>
    <mergeCell ref="N273:AK273"/>
    <mergeCell ref="G259:M259"/>
    <mergeCell ref="N262:AK262"/>
    <mergeCell ref="G264:M264"/>
    <mergeCell ref="N264:AK264"/>
    <mergeCell ref="N265:AK265"/>
  </mergeCells>
  <phoneticPr fontId="6"/>
  <pageMargins left="0.51181102362204722" right="0.31496062992125984" top="0.35433070866141736" bottom="0.35433070866141736" header="0.31496062992125984" footer="0.31496062992125984"/>
  <pageSetup paperSize="9" scale="76" firstPageNumber="0" fitToHeight="7" orientation="portrait" useFirstPageNumber="1" r:id="rId1"/>
  <headerFooter differentFirst="1">
    <oddHeader>&amp;R自主点検表４（２）ユニット型　 　</oddHeader>
    <oddFooter>&amp;C&amp;"游ゴシック,標準"&amp;14ー&amp;"Arial,標準" &amp;P &amp;"游ゴシック,標準"ー</oddFooter>
  </headerFooter>
  <rowBreaks count="6" manualBreakCount="6">
    <brk id="50" min="2" max="39" man="1"/>
    <brk id="95" min="2" max="39" man="1"/>
    <brk id="141" min="2" max="39" man="1"/>
    <brk id="189" min="2" max="39" man="1"/>
    <brk id="237" min="2" max="39" man="1"/>
    <brk id="288" min="2" max="3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E1988-DC74-404D-90AA-E47F65F77D49}">
  <sheetPr codeName="Sheet3">
    <tabColor rgb="FF92D050"/>
  </sheetPr>
  <dimension ref="A1:CV3213"/>
  <sheetViews>
    <sheetView view="pageBreakPreview" zoomScale="55" zoomScaleNormal="100" zoomScaleSheetLayoutView="55" workbookViewId="0">
      <pane xSplit="1" ySplit="4" topLeftCell="B5" activePane="bottomRight" state="frozen"/>
      <selection pane="topRight" activeCell="B1" sqref="B1"/>
      <selection pane="bottomLeft" activeCell="A5" sqref="A5"/>
      <selection pane="bottomRight" activeCell="H7" sqref="H7:AD12"/>
    </sheetView>
  </sheetViews>
  <sheetFormatPr defaultColWidth="4" defaultRowHeight="27" customHeight="1"/>
  <cols>
    <col min="1" max="1" width="5.140625" style="972" customWidth="1"/>
    <col min="2" max="5" width="3.2109375" style="10" customWidth="1"/>
    <col min="6" max="7" width="3.5" style="17" customWidth="1"/>
    <col min="8" max="10" width="4" style="17"/>
    <col min="11" max="11" width="6.35546875" style="17" bestFit="1" customWidth="1"/>
    <col min="12" max="12" width="4.2109375" style="17" bestFit="1" customWidth="1"/>
    <col min="13" max="13" width="4" style="17"/>
    <col min="14" max="14" width="6.35546875" style="17" bestFit="1" customWidth="1"/>
    <col min="15" max="16" width="4" style="17"/>
    <col min="17" max="17" width="6.2109375" style="17" customWidth="1"/>
    <col min="18" max="19" width="4" style="17"/>
    <col min="20" max="20" width="6.2109375" style="17" bestFit="1" customWidth="1"/>
    <col min="21" max="22" width="4" style="17"/>
    <col min="23" max="23" width="6.85546875" style="17" customWidth="1"/>
    <col min="24" max="25" width="4" style="17"/>
    <col min="26" max="26" width="6.2109375" style="17" customWidth="1"/>
    <col min="27" max="27" width="4.2109375" style="17" customWidth="1"/>
    <col min="28" max="28" width="4" style="17"/>
    <col min="29" max="30" width="3.5703125" style="17" customWidth="1"/>
    <col min="31" max="31" width="2.2109375" style="17" customWidth="1"/>
    <col min="32" max="32" width="3.85546875" style="17" customWidth="1"/>
    <col min="33" max="33" width="3.5703125" style="713" customWidth="1"/>
    <col min="34" max="36" width="4" style="19"/>
    <col min="37" max="37" width="1.7109375" style="17" customWidth="1"/>
    <col min="38" max="43" width="2.5" style="47" customWidth="1"/>
    <col min="44" max="44" width="26" style="21" customWidth="1"/>
    <col min="45" max="77" width="4" style="17" customWidth="1"/>
    <col min="78" max="79" width="4" style="17"/>
    <col min="80" max="80" width="14.35546875" style="17" bestFit="1" customWidth="1"/>
    <col min="81" max="81" width="4" style="17"/>
    <col min="82" max="82" width="24.35546875" style="17" bestFit="1" customWidth="1"/>
    <col min="83" max="83" width="88.0703125" style="17" bestFit="1" customWidth="1"/>
    <col min="84" max="16384" width="4" style="17"/>
  </cols>
  <sheetData>
    <row r="1" spans="1:100" ht="30" customHeight="1" thickBot="1">
      <c r="AG1" s="2104" t="s">
        <v>2535</v>
      </c>
      <c r="AH1" s="2104"/>
      <c r="AI1" s="2104"/>
      <c r="AJ1" s="2104"/>
    </row>
    <row r="2" spans="1:100" s="10" customFormat="1" ht="27" customHeight="1">
      <c r="A2" s="972"/>
      <c r="B2" s="48"/>
      <c r="C2" s="12"/>
      <c r="D2" s="12"/>
      <c r="E2" s="49"/>
      <c r="F2" s="1991" t="s">
        <v>551</v>
      </c>
      <c r="G2" s="1990"/>
      <c r="H2" s="1990"/>
      <c r="I2" s="1990"/>
      <c r="J2" s="1990"/>
      <c r="K2" s="1990"/>
      <c r="L2" s="1990"/>
      <c r="M2" s="1990"/>
      <c r="N2" s="1990"/>
      <c r="O2" s="1990"/>
      <c r="P2" s="1990"/>
      <c r="Q2" s="1990"/>
      <c r="R2" s="1990"/>
      <c r="S2" s="1990"/>
      <c r="T2" s="1990"/>
      <c r="U2" s="1990"/>
      <c r="V2" s="1990"/>
      <c r="W2" s="1990"/>
      <c r="X2" s="1990"/>
      <c r="Y2" s="1990"/>
      <c r="Z2" s="1990"/>
      <c r="AA2" s="1990"/>
      <c r="AB2" s="1990"/>
      <c r="AC2" s="1990"/>
      <c r="AD2" s="1990"/>
      <c r="AE2" s="1992"/>
      <c r="AF2" s="1990" t="s">
        <v>552</v>
      </c>
      <c r="AG2" s="1990"/>
      <c r="AH2" s="1990"/>
      <c r="AI2" s="1990"/>
      <c r="AJ2" s="1990"/>
      <c r="AK2" s="1990"/>
      <c r="AL2" s="48"/>
      <c r="AM2" s="50"/>
      <c r="AN2" s="50"/>
      <c r="AO2" s="50"/>
      <c r="AP2" s="50"/>
      <c r="AQ2" s="51"/>
      <c r="AR2" s="52"/>
    </row>
    <row r="3" spans="1:100" s="10" customFormat="1" ht="27" customHeight="1">
      <c r="A3" s="972"/>
      <c r="B3" s="1765" t="s">
        <v>564</v>
      </c>
      <c r="C3" s="1766"/>
      <c r="D3" s="1766"/>
      <c r="E3" s="1767"/>
      <c r="F3" s="1993"/>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5"/>
      <c r="AF3" s="53"/>
      <c r="AG3" s="714" t="s">
        <v>578</v>
      </c>
      <c r="AH3" s="54"/>
      <c r="AI3" s="2000" t="s">
        <v>105</v>
      </c>
      <c r="AJ3" s="2000"/>
      <c r="AK3" s="55"/>
      <c r="AL3" s="1765" t="s">
        <v>28</v>
      </c>
      <c r="AM3" s="1766"/>
      <c r="AN3" s="1766"/>
      <c r="AO3" s="1766"/>
      <c r="AP3" s="1766"/>
      <c r="AQ3" s="1767"/>
      <c r="AR3" s="56" t="s">
        <v>555</v>
      </c>
    </row>
    <row r="4" spans="1:100" ht="27" customHeight="1" thickBot="1">
      <c r="B4" s="57"/>
      <c r="C4" s="6"/>
      <c r="D4" s="6"/>
      <c r="E4" s="58"/>
      <c r="F4" s="1996"/>
      <c r="G4" s="1997"/>
      <c r="H4" s="1997"/>
      <c r="I4" s="1997"/>
      <c r="J4" s="1997"/>
      <c r="K4" s="1997"/>
      <c r="L4" s="1997"/>
      <c r="M4" s="1997"/>
      <c r="N4" s="1997"/>
      <c r="O4" s="1997"/>
      <c r="P4" s="1997"/>
      <c r="Q4" s="1997"/>
      <c r="R4" s="1997"/>
      <c r="S4" s="1997"/>
      <c r="T4" s="1997"/>
      <c r="U4" s="1997"/>
      <c r="V4" s="1997"/>
      <c r="W4" s="1997"/>
      <c r="X4" s="1997"/>
      <c r="Y4" s="1997"/>
      <c r="Z4" s="1997"/>
      <c r="AA4" s="1997"/>
      <c r="AB4" s="1997"/>
      <c r="AC4" s="1997"/>
      <c r="AD4" s="1997"/>
      <c r="AE4" s="1998"/>
      <c r="AF4" s="59"/>
      <c r="AG4" s="715" t="s">
        <v>579</v>
      </c>
      <c r="AH4" s="60"/>
      <c r="AI4" s="2001"/>
      <c r="AJ4" s="2001"/>
      <c r="AK4" s="61"/>
      <c r="AL4" s="62"/>
      <c r="AM4" s="63"/>
      <c r="AN4" s="63"/>
      <c r="AO4" s="63"/>
      <c r="AP4" s="63"/>
      <c r="AQ4" s="64"/>
      <c r="AR4" s="65"/>
    </row>
    <row r="5" spans="1:100" ht="27" customHeight="1" thickBot="1">
      <c r="A5" s="188" t="str">
        <f>_xlfn.IFS(AG5=0,"",AG5&gt;0,AG5,AG5&lt;&gt;"","")</f>
        <v/>
      </c>
      <c r="B5" s="66"/>
      <c r="E5" s="67"/>
      <c r="F5" s="68"/>
      <c r="AE5" s="69"/>
      <c r="AF5" s="70"/>
      <c r="AL5" s="71"/>
      <c r="AQ5" s="72"/>
      <c r="AR5" s="73"/>
      <c r="CB5" s="74" t="s">
        <v>0</v>
      </c>
      <c r="CC5" s="75"/>
      <c r="CD5" s="26" t="s">
        <v>0</v>
      </c>
      <c r="CE5" s="26" t="s">
        <v>1</v>
      </c>
    </row>
    <row r="6" spans="1:100" ht="27" customHeight="1">
      <c r="A6" s="972" t="str">
        <f t="shared" ref="A6:A69" si="0">_xlfn.IFS(AG6=0,"",AG6&gt;0,AG6,AG6&lt;&gt;"","")</f>
        <v/>
      </c>
      <c r="B6" s="1372" t="s">
        <v>656</v>
      </c>
      <c r="C6" s="1373"/>
      <c r="D6" s="1373"/>
      <c r="E6" s="1374"/>
      <c r="F6" s="2003" t="s">
        <v>5</v>
      </c>
      <c r="G6" s="1291"/>
      <c r="H6" s="1291"/>
      <c r="I6" s="1291"/>
      <c r="J6" s="1291"/>
      <c r="K6" s="1291"/>
      <c r="L6" s="1291"/>
      <c r="M6" s="1291"/>
      <c r="N6" s="1291"/>
      <c r="O6" s="1291"/>
      <c r="P6" s="1291"/>
      <c r="Q6" s="1291"/>
      <c r="R6" s="1291"/>
      <c r="S6" s="1291"/>
      <c r="T6" s="1291"/>
      <c r="U6" s="1291"/>
      <c r="V6" s="1291"/>
      <c r="W6" s="1291"/>
      <c r="X6" s="1291"/>
      <c r="Y6" s="1291"/>
      <c r="Z6" s="1291"/>
      <c r="AA6" s="1291"/>
      <c r="AB6" s="1291"/>
      <c r="AC6" s="1291"/>
      <c r="AD6" s="1291"/>
      <c r="AE6" s="69"/>
      <c r="AF6" s="70"/>
      <c r="AL6" s="71"/>
      <c r="AQ6" s="72"/>
      <c r="AR6" s="73"/>
      <c r="CB6" s="76" t="s">
        <v>571</v>
      </c>
      <c r="CC6" s="48"/>
      <c r="CD6" s="49" t="s">
        <v>571</v>
      </c>
      <c r="CE6" s="49"/>
    </row>
    <row r="7" spans="1:100" ht="27" customHeight="1">
      <c r="A7" s="972">
        <f t="shared" si="0"/>
        <v>1</v>
      </c>
      <c r="B7" s="1372"/>
      <c r="C7" s="1373"/>
      <c r="D7" s="1373"/>
      <c r="E7" s="1374"/>
      <c r="F7" s="1349" t="s">
        <v>817</v>
      </c>
      <c r="G7" s="1350"/>
      <c r="H7" s="1206" t="s">
        <v>2018</v>
      </c>
      <c r="I7" s="1206"/>
      <c r="J7" s="1206"/>
      <c r="K7" s="1206"/>
      <c r="L7" s="1206"/>
      <c r="M7" s="1206"/>
      <c r="N7" s="1206"/>
      <c r="O7" s="1206"/>
      <c r="P7" s="1206"/>
      <c r="Q7" s="1206"/>
      <c r="R7" s="1206"/>
      <c r="S7" s="1206"/>
      <c r="T7" s="1206"/>
      <c r="U7" s="1206"/>
      <c r="V7" s="1206"/>
      <c r="W7" s="1206"/>
      <c r="X7" s="1206"/>
      <c r="Y7" s="1206"/>
      <c r="Z7" s="1206"/>
      <c r="AA7" s="1206"/>
      <c r="AB7" s="1206"/>
      <c r="AC7" s="1206"/>
      <c r="AD7" s="1206"/>
      <c r="AE7" s="77"/>
      <c r="AF7" s="70"/>
      <c r="AG7" s="713">
        <v>1</v>
      </c>
      <c r="AH7" s="1221" t="s">
        <v>106</v>
      </c>
      <c r="AI7" s="1222"/>
      <c r="AJ7" s="1223"/>
      <c r="AL7" s="1303" t="s">
        <v>2021</v>
      </c>
      <c r="AM7" s="1304"/>
      <c r="AN7" s="1304"/>
      <c r="AO7" s="1304"/>
      <c r="AP7" s="1304"/>
      <c r="AQ7" s="1305"/>
      <c r="AR7" s="1232">
        <f>VLOOKUP(AH7,$CD$6:$CE$10,2,FALSE)</f>
        <v>0</v>
      </c>
      <c r="CB7" s="78" t="s">
        <v>570</v>
      </c>
      <c r="CC7" s="68"/>
      <c r="CD7" s="11" t="s">
        <v>570</v>
      </c>
      <c r="CE7" s="11" t="s">
        <v>871</v>
      </c>
      <c r="CF7" s="10"/>
      <c r="CG7" s="10"/>
      <c r="CH7" s="10"/>
      <c r="CI7" s="10"/>
      <c r="CJ7" s="10"/>
      <c r="CK7" s="10"/>
      <c r="CL7" s="10"/>
      <c r="CM7" s="10"/>
      <c r="CN7" s="10"/>
      <c r="CO7" s="10"/>
      <c r="CP7" s="10"/>
      <c r="CQ7" s="10"/>
      <c r="CR7" s="10"/>
      <c r="CS7" s="10"/>
      <c r="CT7" s="10"/>
      <c r="CU7" s="10"/>
      <c r="CV7" s="10"/>
    </row>
    <row r="8" spans="1:100" ht="27" customHeight="1">
      <c r="A8" s="972" t="str">
        <f t="shared" si="0"/>
        <v/>
      </c>
      <c r="B8" s="66"/>
      <c r="E8" s="67"/>
      <c r="F8" s="79"/>
      <c r="G8" s="80"/>
      <c r="H8" s="1206"/>
      <c r="I8" s="1206"/>
      <c r="J8" s="1206"/>
      <c r="K8" s="1206"/>
      <c r="L8" s="1206"/>
      <c r="M8" s="1206"/>
      <c r="N8" s="1206"/>
      <c r="O8" s="1206"/>
      <c r="P8" s="1206"/>
      <c r="Q8" s="1206"/>
      <c r="R8" s="1206"/>
      <c r="S8" s="1206"/>
      <c r="T8" s="1206"/>
      <c r="U8" s="1206"/>
      <c r="V8" s="1206"/>
      <c r="W8" s="1206"/>
      <c r="X8" s="1206"/>
      <c r="Y8" s="1206"/>
      <c r="Z8" s="1206"/>
      <c r="AA8" s="1206"/>
      <c r="AB8" s="1206"/>
      <c r="AC8" s="1206"/>
      <c r="AD8" s="1206"/>
      <c r="AE8" s="77"/>
      <c r="AF8" s="70"/>
      <c r="AL8" s="1303"/>
      <c r="AM8" s="1304"/>
      <c r="AN8" s="1304"/>
      <c r="AO8" s="1304"/>
      <c r="AP8" s="1304"/>
      <c r="AQ8" s="1305"/>
      <c r="AR8" s="1232"/>
      <c r="CB8" s="78" t="s">
        <v>2</v>
      </c>
      <c r="CC8" s="68"/>
      <c r="CD8" s="11" t="s">
        <v>2</v>
      </c>
      <c r="CE8" s="11"/>
      <c r="CF8" s="10"/>
      <c r="CG8" s="10"/>
      <c r="CH8" s="10"/>
      <c r="CI8" s="10"/>
      <c r="CJ8" s="10"/>
      <c r="CK8" s="10"/>
      <c r="CL8" s="10"/>
      <c r="CM8" s="10"/>
      <c r="CN8" s="10"/>
      <c r="CO8" s="10"/>
      <c r="CP8" s="10"/>
      <c r="CQ8" s="10"/>
      <c r="CR8" s="10"/>
      <c r="CS8" s="10"/>
      <c r="CT8" s="10"/>
      <c r="CU8" s="10"/>
      <c r="CV8" s="10"/>
    </row>
    <row r="9" spans="1:100" ht="27" customHeight="1" thickBot="1">
      <c r="A9" s="972" t="str">
        <f t="shared" si="0"/>
        <v/>
      </c>
      <c r="B9" s="66"/>
      <c r="E9" s="67"/>
      <c r="F9" s="79"/>
      <c r="G9" s="80"/>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77"/>
      <c r="AF9" s="70"/>
      <c r="AL9" s="1303"/>
      <c r="AM9" s="1304"/>
      <c r="AN9" s="1304"/>
      <c r="AO9" s="1304"/>
      <c r="AP9" s="1304"/>
      <c r="AQ9" s="1305"/>
      <c r="AR9" s="81"/>
      <c r="CB9" s="78" t="s">
        <v>2035</v>
      </c>
      <c r="CC9" s="68"/>
      <c r="CD9" s="11" t="s">
        <v>2035</v>
      </c>
      <c r="CE9" s="11"/>
    </row>
    <row r="10" spans="1:100" ht="27" customHeight="1">
      <c r="A10" s="972" t="str">
        <f t="shared" si="0"/>
        <v/>
      </c>
      <c r="B10" s="66"/>
      <c r="E10" s="67"/>
      <c r="F10" s="79"/>
      <c r="G10" s="80"/>
      <c r="H10" s="1206"/>
      <c r="I10" s="1206"/>
      <c r="J10" s="1206"/>
      <c r="K10" s="1206"/>
      <c r="L10" s="1206"/>
      <c r="M10" s="1206"/>
      <c r="N10" s="1206"/>
      <c r="O10" s="1206"/>
      <c r="P10" s="1206"/>
      <c r="Q10" s="1206"/>
      <c r="R10" s="1206"/>
      <c r="S10" s="1206"/>
      <c r="T10" s="1206"/>
      <c r="U10" s="1206"/>
      <c r="V10" s="1206"/>
      <c r="W10" s="1206"/>
      <c r="X10" s="1206"/>
      <c r="Y10" s="1206"/>
      <c r="Z10" s="1206"/>
      <c r="AA10" s="1206"/>
      <c r="AB10" s="1206"/>
      <c r="AC10" s="1206"/>
      <c r="AD10" s="1206"/>
      <c r="AE10" s="77"/>
      <c r="AF10" s="70"/>
      <c r="AL10" s="1303"/>
      <c r="AM10" s="1304"/>
      <c r="AN10" s="1304"/>
      <c r="AO10" s="1304"/>
      <c r="AP10" s="1304"/>
      <c r="AQ10" s="1305"/>
      <c r="AR10" s="81"/>
      <c r="CB10" s="74"/>
      <c r="CC10" s="75"/>
      <c r="CD10" s="648" t="s">
        <v>106</v>
      </c>
      <c r="CE10" s="26"/>
    </row>
    <row r="11" spans="1:100" ht="27" customHeight="1" thickBot="1">
      <c r="A11" s="972" t="str">
        <f t="shared" si="0"/>
        <v/>
      </c>
      <c r="B11" s="66"/>
      <c r="E11" s="67"/>
      <c r="F11" s="79"/>
      <c r="G11" s="80"/>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77"/>
      <c r="AF11" s="70"/>
      <c r="AL11" s="85"/>
      <c r="AM11" s="86"/>
      <c r="AN11" s="86"/>
      <c r="AO11" s="86"/>
      <c r="AP11" s="86"/>
      <c r="AQ11" s="87"/>
      <c r="AR11" s="81"/>
      <c r="CB11" s="78"/>
      <c r="CC11" s="68"/>
      <c r="CD11" s="11"/>
      <c r="CE11" s="11"/>
    </row>
    <row r="12" spans="1:100" ht="27" customHeight="1">
      <c r="A12" s="972" t="str">
        <f t="shared" si="0"/>
        <v/>
      </c>
      <c r="B12" s="66"/>
      <c r="E12" s="67"/>
      <c r="F12" s="79"/>
      <c r="G12" s="80"/>
      <c r="H12" s="1206"/>
      <c r="I12" s="1206"/>
      <c r="J12" s="1206"/>
      <c r="K12" s="1206"/>
      <c r="L12" s="1206"/>
      <c r="M12" s="1206"/>
      <c r="N12" s="1206"/>
      <c r="O12" s="1206"/>
      <c r="P12" s="1206"/>
      <c r="Q12" s="1206"/>
      <c r="R12" s="1206"/>
      <c r="S12" s="1206"/>
      <c r="T12" s="1206"/>
      <c r="U12" s="1206"/>
      <c r="V12" s="1206"/>
      <c r="W12" s="1206"/>
      <c r="X12" s="1206"/>
      <c r="Y12" s="1206"/>
      <c r="Z12" s="1206"/>
      <c r="AA12" s="1206"/>
      <c r="AB12" s="1206"/>
      <c r="AC12" s="1206"/>
      <c r="AD12" s="1206"/>
      <c r="AE12" s="77"/>
      <c r="AF12" s="70"/>
      <c r="AL12" s="85"/>
      <c r="AM12" s="86"/>
      <c r="AN12" s="86"/>
      <c r="AO12" s="86"/>
      <c r="AP12" s="86"/>
      <c r="AQ12" s="87"/>
      <c r="AR12" s="81"/>
      <c r="CB12" s="74" t="s">
        <v>571</v>
      </c>
      <c r="CC12" s="75"/>
      <c r="CD12" s="26" t="s">
        <v>571</v>
      </c>
      <c r="CE12" s="26" t="s">
        <v>871</v>
      </c>
    </row>
    <row r="13" spans="1:100" ht="27" customHeight="1">
      <c r="A13" s="972" t="str">
        <f t="shared" si="0"/>
        <v/>
      </c>
      <c r="B13" s="66"/>
      <c r="E13" s="67"/>
      <c r="F13" s="79"/>
      <c r="G13" s="80"/>
      <c r="H13" s="88"/>
      <c r="I13" s="88"/>
      <c r="J13" s="88"/>
      <c r="K13" s="88"/>
      <c r="L13" s="88"/>
      <c r="M13" s="88"/>
      <c r="N13" s="88"/>
      <c r="O13" s="88"/>
      <c r="P13" s="88"/>
      <c r="Q13" s="88"/>
      <c r="R13" s="88"/>
      <c r="S13" s="88"/>
      <c r="T13" s="88"/>
      <c r="U13" s="88"/>
      <c r="V13" s="88"/>
      <c r="W13" s="88"/>
      <c r="X13" s="88"/>
      <c r="Y13" s="88"/>
      <c r="Z13" s="88"/>
      <c r="AA13" s="88"/>
      <c r="AB13" s="88"/>
      <c r="AC13" s="88"/>
      <c r="AD13" s="88"/>
      <c r="AE13" s="77"/>
      <c r="AF13" s="70"/>
      <c r="AL13" s="89"/>
      <c r="AM13" s="90"/>
      <c r="AN13" s="90"/>
      <c r="AO13" s="90"/>
      <c r="AP13" s="90"/>
      <c r="AQ13" s="91"/>
      <c r="AR13" s="81"/>
      <c r="CB13" s="78" t="s">
        <v>570</v>
      </c>
      <c r="CC13" s="68"/>
      <c r="CD13" s="11" t="s">
        <v>570</v>
      </c>
      <c r="CE13" s="11"/>
    </row>
    <row r="14" spans="1:100" ht="27" customHeight="1">
      <c r="A14" s="972">
        <f t="shared" si="0"/>
        <v>2</v>
      </c>
      <c r="B14" s="66"/>
      <c r="E14" s="67"/>
      <c r="F14" s="1349" t="s">
        <v>846</v>
      </c>
      <c r="G14" s="1350"/>
      <c r="H14" s="1206" t="s">
        <v>2017</v>
      </c>
      <c r="I14" s="1206"/>
      <c r="J14" s="1206"/>
      <c r="K14" s="1206"/>
      <c r="L14" s="1206"/>
      <c r="M14" s="1206"/>
      <c r="N14" s="1206"/>
      <c r="O14" s="1206"/>
      <c r="P14" s="1206"/>
      <c r="Q14" s="1206"/>
      <c r="R14" s="1206"/>
      <c r="S14" s="1206"/>
      <c r="T14" s="1206"/>
      <c r="U14" s="1206"/>
      <c r="V14" s="1206"/>
      <c r="W14" s="1206"/>
      <c r="X14" s="1206"/>
      <c r="Y14" s="1206"/>
      <c r="Z14" s="1206"/>
      <c r="AA14" s="1206"/>
      <c r="AB14" s="1206"/>
      <c r="AC14" s="1206"/>
      <c r="AD14" s="1206"/>
      <c r="AE14" s="69"/>
      <c r="AF14" s="70"/>
      <c r="AG14" s="713">
        <v>2</v>
      </c>
      <c r="AH14" s="1221" t="s">
        <v>106</v>
      </c>
      <c r="AI14" s="1222"/>
      <c r="AJ14" s="1223"/>
      <c r="AL14" s="1212" t="s">
        <v>2024</v>
      </c>
      <c r="AM14" s="1213"/>
      <c r="AN14" s="1213"/>
      <c r="AO14" s="1213"/>
      <c r="AP14" s="1213"/>
      <c r="AQ14" s="1214"/>
      <c r="AR14" s="1232">
        <f>VLOOKUP(AH14,$CD$6:$CE$10,2,FALSE)</f>
        <v>0</v>
      </c>
      <c r="CB14" s="78" t="s">
        <v>2</v>
      </c>
      <c r="CD14" s="11" t="s">
        <v>2</v>
      </c>
      <c r="CE14" s="11"/>
    </row>
    <row r="15" spans="1:100" ht="27" customHeight="1" thickBot="1">
      <c r="A15" s="972" t="str">
        <f t="shared" si="0"/>
        <v/>
      </c>
      <c r="B15" s="66"/>
      <c r="E15" s="67"/>
      <c r="F15" s="79"/>
      <c r="G15" s="80"/>
      <c r="H15" s="1206"/>
      <c r="I15" s="1206"/>
      <c r="J15" s="1206"/>
      <c r="K15" s="1206"/>
      <c r="L15" s="1206"/>
      <c r="M15" s="1206"/>
      <c r="N15" s="1206"/>
      <c r="O15" s="1206"/>
      <c r="P15" s="1206"/>
      <c r="Q15" s="1206"/>
      <c r="R15" s="1206"/>
      <c r="S15" s="1206"/>
      <c r="T15" s="1206"/>
      <c r="U15" s="1206"/>
      <c r="V15" s="1206"/>
      <c r="W15" s="1206"/>
      <c r="X15" s="1206"/>
      <c r="Y15" s="1206"/>
      <c r="Z15" s="1206"/>
      <c r="AA15" s="1206"/>
      <c r="AB15" s="1206"/>
      <c r="AC15" s="1206"/>
      <c r="AD15" s="1206"/>
      <c r="AE15" s="69"/>
      <c r="AH15" s="17"/>
      <c r="AI15" s="17"/>
      <c r="AJ15" s="17"/>
      <c r="AL15" s="1212"/>
      <c r="AM15" s="1213"/>
      <c r="AN15" s="1213"/>
      <c r="AO15" s="1213"/>
      <c r="AP15" s="1213"/>
      <c r="AQ15" s="1214"/>
      <c r="AR15" s="1232"/>
      <c r="CB15" s="82" t="s">
        <v>1922</v>
      </c>
      <c r="CC15" s="83"/>
      <c r="CD15" s="15" t="s">
        <v>1922</v>
      </c>
      <c r="CE15" s="82"/>
    </row>
    <row r="16" spans="1:100" ht="27" customHeight="1">
      <c r="A16" s="972" t="str">
        <f t="shared" si="0"/>
        <v/>
      </c>
      <c r="B16" s="66"/>
      <c r="E16" s="67"/>
      <c r="F16" s="79"/>
      <c r="G16" s="80"/>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69"/>
      <c r="AF16" s="70"/>
      <c r="AH16" s="17"/>
      <c r="AI16" s="17"/>
      <c r="AJ16" s="17"/>
      <c r="AL16" s="1212"/>
      <c r="AM16" s="1213"/>
      <c r="AN16" s="1213"/>
      <c r="AO16" s="1213"/>
      <c r="AP16" s="1213"/>
      <c r="AQ16" s="1214"/>
      <c r="AR16" s="92"/>
      <c r="CB16" s="74"/>
      <c r="CC16" s="75"/>
      <c r="CD16" s="648" t="s">
        <v>300</v>
      </c>
      <c r="CE16" s="26"/>
    </row>
    <row r="17" spans="1:83" ht="27" customHeight="1" thickBot="1">
      <c r="A17" s="972" t="str">
        <f t="shared" si="0"/>
        <v/>
      </c>
      <c r="B17" s="66"/>
      <c r="E17" s="67"/>
      <c r="F17" s="79"/>
      <c r="G17" s="80"/>
      <c r="H17" s="88"/>
      <c r="I17" s="88"/>
      <c r="J17" s="88"/>
      <c r="K17" s="88"/>
      <c r="L17" s="88"/>
      <c r="M17" s="88"/>
      <c r="N17" s="88"/>
      <c r="O17" s="88"/>
      <c r="P17" s="88"/>
      <c r="Q17" s="88"/>
      <c r="R17" s="88"/>
      <c r="S17" s="88"/>
      <c r="T17" s="88"/>
      <c r="U17" s="88"/>
      <c r="V17" s="88"/>
      <c r="W17" s="88"/>
      <c r="X17" s="88"/>
      <c r="Y17" s="88"/>
      <c r="Z17" s="88"/>
      <c r="AA17" s="88"/>
      <c r="AB17" s="88"/>
      <c r="AC17" s="88"/>
      <c r="AD17" s="88"/>
      <c r="AE17" s="69"/>
      <c r="AF17" s="70"/>
      <c r="AH17" s="17"/>
      <c r="AI17" s="17"/>
      <c r="AJ17" s="17"/>
      <c r="AL17" s="93"/>
      <c r="AM17" s="94"/>
      <c r="AN17" s="94"/>
      <c r="AO17" s="94"/>
      <c r="AP17" s="94"/>
      <c r="AQ17" s="95"/>
      <c r="AR17" s="92"/>
      <c r="CB17" s="82"/>
      <c r="CC17" s="61"/>
      <c r="CD17" s="84"/>
      <c r="CE17" s="15"/>
    </row>
    <row r="18" spans="1:83" ht="27" customHeight="1">
      <c r="A18" s="972">
        <f t="shared" si="0"/>
        <v>3</v>
      </c>
      <c r="B18" s="66"/>
      <c r="E18" s="67"/>
      <c r="F18" s="1349" t="s">
        <v>847</v>
      </c>
      <c r="G18" s="1350"/>
      <c r="H18" s="1496" t="s">
        <v>2690</v>
      </c>
      <c r="I18" s="1496"/>
      <c r="J18" s="1496"/>
      <c r="K18" s="1496"/>
      <c r="L18" s="1496"/>
      <c r="M18" s="1496"/>
      <c r="N18" s="1496"/>
      <c r="O18" s="1496"/>
      <c r="P18" s="1496"/>
      <c r="Q18" s="1496"/>
      <c r="R18" s="1496"/>
      <c r="S18" s="1496"/>
      <c r="T18" s="1496"/>
      <c r="U18" s="1496"/>
      <c r="V18" s="1496"/>
      <c r="W18" s="1496"/>
      <c r="X18" s="1496"/>
      <c r="Y18" s="1496"/>
      <c r="Z18" s="1496"/>
      <c r="AA18" s="1496"/>
      <c r="AB18" s="1496"/>
      <c r="AC18" s="1496"/>
      <c r="AD18" s="1496"/>
      <c r="AE18" s="69"/>
      <c r="AF18" s="70"/>
      <c r="AG18" s="713">
        <v>3</v>
      </c>
      <c r="AH18" s="1221" t="s">
        <v>106</v>
      </c>
      <c r="AI18" s="1222"/>
      <c r="AJ18" s="1223"/>
      <c r="AL18" s="1212" t="s">
        <v>2022</v>
      </c>
      <c r="AM18" s="1213"/>
      <c r="AN18" s="1213"/>
      <c r="AO18" s="1213"/>
      <c r="AP18" s="1213"/>
      <c r="AQ18" s="1214"/>
      <c r="AR18" s="1232">
        <f>VLOOKUP(AH18,$CD$6:$CE$10,2,FALSE)</f>
        <v>0</v>
      </c>
      <c r="CB18" s="74" t="s">
        <v>334</v>
      </c>
      <c r="CC18" s="75"/>
      <c r="CD18" s="26" t="s">
        <v>334</v>
      </c>
      <c r="CE18" s="26"/>
    </row>
    <row r="19" spans="1:83" ht="27" customHeight="1">
      <c r="A19" s="972" t="str">
        <f t="shared" si="0"/>
        <v/>
      </c>
      <c r="B19" s="66"/>
      <c r="E19" s="67"/>
      <c r="F19" s="79"/>
      <c r="G19" s="80"/>
      <c r="H19" s="1496"/>
      <c r="I19" s="1496"/>
      <c r="J19" s="1496"/>
      <c r="K19" s="1496"/>
      <c r="L19" s="1496"/>
      <c r="M19" s="1496"/>
      <c r="N19" s="1496"/>
      <c r="O19" s="1496"/>
      <c r="P19" s="1496"/>
      <c r="Q19" s="1496"/>
      <c r="R19" s="1496"/>
      <c r="S19" s="1496"/>
      <c r="T19" s="1496"/>
      <c r="U19" s="1496"/>
      <c r="V19" s="1496"/>
      <c r="W19" s="1496"/>
      <c r="X19" s="1496"/>
      <c r="Y19" s="1496"/>
      <c r="Z19" s="1496"/>
      <c r="AA19" s="1496"/>
      <c r="AB19" s="1496"/>
      <c r="AC19" s="1496"/>
      <c r="AD19" s="1496"/>
      <c r="AE19" s="69"/>
      <c r="AF19" s="70"/>
      <c r="AL19" s="1212"/>
      <c r="AM19" s="1213"/>
      <c r="AN19" s="1213"/>
      <c r="AO19" s="1213"/>
      <c r="AP19" s="1213"/>
      <c r="AQ19" s="1214"/>
      <c r="AR19" s="1232"/>
      <c r="CB19" s="78" t="s">
        <v>335</v>
      </c>
      <c r="CC19" s="68"/>
      <c r="CD19" s="11" t="s">
        <v>335</v>
      </c>
      <c r="CE19" s="11" t="s">
        <v>419</v>
      </c>
    </row>
    <row r="20" spans="1:83" ht="27" customHeight="1" thickBot="1">
      <c r="A20" s="972" t="str">
        <f t="shared" si="0"/>
        <v/>
      </c>
      <c r="B20" s="66"/>
      <c r="E20" s="67"/>
      <c r="F20" s="79"/>
      <c r="G20" s="80"/>
      <c r="H20" s="1496"/>
      <c r="I20" s="1496"/>
      <c r="J20" s="1496"/>
      <c r="K20" s="1496"/>
      <c r="L20" s="1496"/>
      <c r="M20" s="1496"/>
      <c r="N20" s="1496"/>
      <c r="O20" s="1496"/>
      <c r="P20" s="1496"/>
      <c r="Q20" s="1496"/>
      <c r="R20" s="1496"/>
      <c r="S20" s="1496"/>
      <c r="T20" s="1496"/>
      <c r="U20" s="1496"/>
      <c r="V20" s="1496"/>
      <c r="W20" s="1496"/>
      <c r="X20" s="1496"/>
      <c r="Y20" s="1496"/>
      <c r="Z20" s="1496"/>
      <c r="AA20" s="1496"/>
      <c r="AB20" s="1496"/>
      <c r="AC20" s="1496"/>
      <c r="AD20" s="1496"/>
      <c r="AE20" s="69"/>
      <c r="AF20" s="70"/>
      <c r="AL20" s="1212"/>
      <c r="AM20" s="1213"/>
      <c r="AN20" s="1213"/>
      <c r="AO20" s="1213"/>
      <c r="AP20" s="1213"/>
      <c r="AQ20" s="1214"/>
      <c r="AR20" s="96"/>
      <c r="CB20" s="82"/>
      <c r="CC20" s="83"/>
      <c r="CD20" s="84" t="s">
        <v>336</v>
      </c>
      <c r="CE20" s="15"/>
    </row>
    <row r="21" spans="1:83" ht="27" customHeight="1">
      <c r="A21" s="972" t="str">
        <f t="shared" si="0"/>
        <v/>
      </c>
      <c r="B21" s="66"/>
      <c r="E21" s="67"/>
      <c r="F21" s="79"/>
      <c r="G21" s="80"/>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69"/>
      <c r="AF21" s="70"/>
      <c r="AL21" s="93"/>
      <c r="AM21" s="94"/>
      <c r="AN21" s="94"/>
      <c r="AO21" s="94"/>
      <c r="AP21" s="94"/>
      <c r="AQ21" s="95"/>
      <c r="AR21" s="96"/>
      <c r="CB21" s="78"/>
      <c r="CC21" s="68"/>
      <c r="CD21" s="11"/>
      <c r="CE21" s="11"/>
    </row>
    <row r="22" spans="1:83" ht="27" customHeight="1" thickBot="1">
      <c r="A22" s="972" t="str">
        <f t="shared" si="0"/>
        <v/>
      </c>
      <c r="B22" s="66"/>
      <c r="E22" s="67"/>
      <c r="F22" s="79"/>
      <c r="G22" s="80"/>
      <c r="H22" s="88"/>
      <c r="I22" s="88"/>
      <c r="J22" s="88"/>
      <c r="K22" s="88"/>
      <c r="L22" s="88"/>
      <c r="M22" s="88"/>
      <c r="N22" s="88"/>
      <c r="O22" s="88"/>
      <c r="P22" s="88"/>
      <c r="Q22" s="88"/>
      <c r="R22" s="88"/>
      <c r="S22" s="88"/>
      <c r="T22" s="88"/>
      <c r="U22" s="88"/>
      <c r="V22" s="88"/>
      <c r="W22" s="88"/>
      <c r="X22" s="88"/>
      <c r="Y22" s="88"/>
      <c r="Z22" s="88"/>
      <c r="AA22" s="88"/>
      <c r="AB22" s="88"/>
      <c r="AC22" s="88"/>
      <c r="AD22" s="88"/>
      <c r="AE22" s="69"/>
      <c r="AF22" s="70"/>
      <c r="AL22" s="93"/>
      <c r="AM22" s="94"/>
      <c r="AN22" s="94"/>
      <c r="AO22" s="94"/>
      <c r="AP22" s="94"/>
      <c r="AQ22" s="95"/>
      <c r="AR22" s="81"/>
      <c r="CB22" s="78"/>
      <c r="CC22" s="68"/>
      <c r="CD22" s="11"/>
      <c r="CE22" s="11"/>
    </row>
    <row r="23" spans="1:83" ht="27" customHeight="1">
      <c r="A23" s="972">
        <f t="shared" si="0"/>
        <v>4</v>
      </c>
      <c r="B23" s="66"/>
      <c r="E23" s="67"/>
      <c r="F23" s="1349" t="s">
        <v>848</v>
      </c>
      <c r="G23" s="1350"/>
      <c r="H23" s="1206" t="s">
        <v>2019</v>
      </c>
      <c r="I23" s="1206"/>
      <c r="J23" s="1206"/>
      <c r="K23" s="1206"/>
      <c r="L23" s="1206"/>
      <c r="M23" s="1206"/>
      <c r="N23" s="1206"/>
      <c r="O23" s="1206"/>
      <c r="P23" s="1206"/>
      <c r="Q23" s="1206"/>
      <c r="R23" s="1206"/>
      <c r="S23" s="1206"/>
      <c r="T23" s="1206"/>
      <c r="U23" s="1206"/>
      <c r="V23" s="1206"/>
      <c r="W23" s="1206"/>
      <c r="X23" s="1206"/>
      <c r="Y23" s="1206"/>
      <c r="Z23" s="1206"/>
      <c r="AA23" s="1206"/>
      <c r="AB23" s="1206"/>
      <c r="AC23" s="1206"/>
      <c r="AD23" s="1206"/>
      <c r="AE23" s="69"/>
      <c r="AF23" s="70"/>
      <c r="AG23" s="713">
        <v>4</v>
      </c>
      <c r="AH23" s="1221" t="s">
        <v>106</v>
      </c>
      <c r="AI23" s="1222"/>
      <c r="AJ23" s="1223"/>
      <c r="AL23" s="1212" t="s">
        <v>2023</v>
      </c>
      <c r="AM23" s="1213"/>
      <c r="AN23" s="1213"/>
      <c r="AO23" s="1213"/>
      <c r="AP23" s="1213"/>
      <c r="AQ23" s="1214"/>
      <c r="AR23" s="1232">
        <f>VLOOKUP(AH23,$CD$6:$CE$10,2,FALSE)</f>
        <v>0</v>
      </c>
      <c r="CB23" s="74" t="s">
        <v>344</v>
      </c>
      <c r="CC23" s="75"/>
      <c r="CD23" s="26" t="s">
        <v>344</v>
      </c>
      <c r="CE23" s="26"/>
    </row>
    <row r="24" spans="1:83" ht="27" customHeight="1">
      <c r="A24" s="972" t="str">
        <f t="shared" si="0"/>
        <v/>
      </c>
      <c r="B24" s="66"/>
      <c r="E24" s="67"/>
      <c r="F24" s="79"/>
      <c r="G24" s="80"/>
      <c r="H24" s="1206"/>
      <c r="I24" s="1206"/>
      <c r="J24" s="1206"/>
      <c r="K24" s="1206"/>
      <c r="L24" s="1206"/>
      <c r="M24" s="1206"/>
      <c r="N24" s="1206"/>
      <c r="O24" s="1206"/>
      <c r="P24" s="1206"/>
      <c r="Q24" s="1206"/>
      <c r="R24" s="1206"/>
      <c r="S24" s="1206"/>
      <c r="T24" s="1206"/>
      <c r="U24" s="1206"/>
      <c r="V24" s="1206"/>
      <c r="W24" s="1206"/>
      <c r="X24" s="1206"/>
      <c r="Y24" s="1206"/>
      <c r="Z24" s="1206"/>
      <c r="AA24" s="1206"/>
      <c r="AB24" s="1206"/>
      <c r="AC24" s="1206"/>
      <c r="AD24" s="1206"/>
      <c r="AE24" s="69"/>
      <c r="AF24" s="70"/>
      <c r="AL24" s="1212"/>
      <c r="AM24" s="1213"/>
      <c r="AN24" s="1213"/>
      <c r="AO24" s="1213"/>
      <c r="AP24" s="1213"/>
      <c r="AQ24" s="1214"/>
      <c r="AR24" s="1232"/>
      <c r="CB24" s="78" t="s">
        <v>346</v>
      </c>
      <c r="CC24" s="68"/>
      <c r="CD24" s="11" t="s">
        <v>346</v>
      </c>
      <c r="CE24" s="11"/>
    </row>
    <row r="25" spans="1:83" ht="27" customHeight="1">
      <c r="A25" s="972" t="str">
        <f t="shared" si="0"/>
        <v/>
      </c>
      <c r="B25" s="66"/>
      <c r="E25" s="67"/>
      <c r="F25" s="79"/>
      <c r="G25" s="80"/>
      <c r="H25" s="1206"/>
      <c r="I25" s="1206"/>
      <c r="J25" s="1206"/>
      <c r="K25" s="1206"/>
      <c r="L25" s="1206"/>
      <c r="M25" s="1206"/>
      <c r="N25" s="1206"/>
      <c r="O25" s="1206"/>
      <c r="P25" s="1206"/>
      <c r="Q25" s="1206"/>
      <c r="R25" s="1206"/>
      <c r="S25" s="1206"/>
      <c r="T25" s="1206"/>
      <c r="U25" s="1206"/>
      <c r="V25" s="1206"/>
      <c r="W25" s="1206"/>
      <c r="X25" s="1206"/>
      <c r="Y25" s="1206"/>
      <c r="Z25" s="1206"/>
      <c r="AA25" s="1206"/>
      <c r="AB25" s="1206"/>
      <c r="AC25" s="1206"/>
      <c r="AD25" s="1206"/>
      <c r="AE25" s="69"/>
      <c r="AF25" s="70"/>
      <c r="AL25" s="1212"/>
      <c r="AM25" s="1213"/>
      <c r="AN25" s="1213"/>
      <c r="AO25" s="1213"/>
      <c r="AP25" s="1213"/>
      <c r="AQ25" s="1214"/>
      <c r="AR25" s="96"/>
      <c r="CB25" s="78" t="s">
        <v>345</v>
      </c>
      <c r="CC25" s="68"/>
      <c r="CD25" s="11" t="s">
        <v>345</v>
      </c>
      <c r="CE25" s="11" t="s">
        <v>349</v>
      </c>
    </row>
    <row r="26" spans="1:83" ht="27" customHeight="1" thickBot="1">
      <c r="A26" s="972" t="str">
        <f t="shared" si="0"/>
        <v/>
      </c>
      <c r="B26" s="66"/>
      <c r="E26" s="67"/>
      <c r="F26" s="79"/>
      <c r="G26" s="80"/>
      <c r="H26" s="97"/>
      <c r="I26" s="97"/>
      <c r="J26" s="97"/>
      <c r="K26" s="97"/>
      <c r="L26" s="97"/>
      <c r="M26" s="97"/>
      <c r="N26" s="97"/>
      <c r="O26" s="97"/>
      <c r="P26" s="97"/>
      <c r="Q26" s="97"/>
      <c r="R26" s="97"/>
      <c r="S26" s="97"/>
      <c r="T26" s="97"/>
      <c r="U26" s="97"/>
      <c r="V26" s="97"/>
      <c r="W26" s="97"/>
      <c r="X26" s="97"/>
      <c r="Y26" s="97"/>
      <c r="Z26" s="97"/>
      <c r="AA26" s="97"/>
      <c r="AB26" s="97"/>
      <c r="AC26" s="97"/>
      <c r="AD26" s="97"/>
      <c r="AE26" s="69"/>
      <c r="AF26" s="70"/>
      <c r="AL26" s="89"/>
      <c r="AM26" s="90"/>
      <c r="AN26" s="90"/>
      <c r="AO26" s="90"/>
      <c r="AP26" s="90"/>
      <c r="AQ26" s="91"/>
      <c r="AR26" s="96"/>
      <c r="CB26" s="82"/>
      <c r="CC26" s="83"/>
      <c r="CD26" s="84" t="s">
        <v>348</v>
      </c>
      <c r="CE26" s="15"/>
    </row>
    <row r="27" spans="1:83" ht="27" customHeight="1">
      <c r="A27" s="972">
        <f t="shared" si="0"/>
        <v>5</v>
      </c>
      <c r="B27" s="66"/>
      <c r="E27" s="67"/>
      <c r="F27" s="1349" t="s">
        <v>829</v>
      </c>
      <c r="G27" s="1350"/>
      <c r="H27" s="1206" t="s">
        <v>2020</v>
      </c>
      <c r="I27" s="1206"/>
      <c r="J27" s="1206"/>
      <c r="K27" s="1206"/>
      <c r="L27" s="1206"/>
      <c r="M27" s="1206"/>
      <c r="N27" s="1206"/>
      <c r="O27" s="1206"/>
      <c r="P27" s="1206"/>
      <c r="Q27" s="1206"/>
      <c r="R27" s="1206"/>
      <c r="S27" s="1206"/>
      <c r="T27" s="1206"/>
      <c r="U27" s="1206"/>
      <c r="V27" s="1206"/>
      <c r="W27" s="1206"/>
      <c r="X27" s="1206"/>
      <c r="Y27" s="1206"/>
      <c r="Z27" s="1206"/>
      <c r="AA27" s="1206"/>
      <c r="AB27" s="1206"/>
      <c r="AC27" s="1206"/>
      <c r="AD27" s="1206"/>
      <c r="AE27" s="69"/>
      <c r="AF27" s="70"/>
      <c r="AG27" s="713">
        <v>5</v>
      </c>
      <c r="AH27" s="1221" t="s">
        <v>106</v>
      </c>
      <c r="AI27" s="1222"/>
      <c r="AJ27" s="1223"/>
      <c r="AL27" s="93"/>
      <c r="AM27" s="94"/>
      <c r="AN27" s="94"/>
      <c r="AO27" s="94"/>
      <c r="AP27" s="94"/>
      <c r="AQ27" s="95"/>
      <c r="AR27" s="1232">
        <f>VLOOKUP(AH27,$CD$6:$CE$10,2,FALSE)</f>
        <v>0</v>
      </c>
      <c r="CB27" s="78"/>
      <c r="CC27" s="68"/>
      <c r="CD27" s="11"/>
      <c r="CE27" s="11"/>
    </row>
    <row r="28" spans="1:83" ht="27" customHeight="1" thickBot="1">
      <c r="A28" s="972" t="str">
        <f t="shared" si="0"/>
        <v/>
      </c>
      <c r="B28" s="66"/>
      <c r="E28" s="67"/>
      <c r="F28" s="79"/>
      <c r="G28" s="80"/>
      <c r="H28" s="1206"/>
      <c r="I28" s="1206"/>
      <c r="J28" s="1206"/>
      <c r="K28" s="1206"/>
      <c r="L28" s="1206"/>
      <c r="M28" s="1206"/>
      <c r="N28" s="1206"/>
      <c r="O28" s="1206"/>
      <c r="P28" s="1206"/>
      <c r="Q28" s="1206"/>
      <c r="R28" s="1206"/>
      <c r="S28" s="1206"/>
      <c r="T28" s="1206"/>
      <c r="U28" s="1206"/>
      <c r="V28" s="1206"/>
      <c r="W28" s="1206"/>
      <c r="X28" s="1206"/>
      <c r="Y28" s="1206"/>
      <c r="Z28" s="1206"/>
      <c r="AA28" s="1206"/>
      <c r="AB28" s="1206"/>
      <c r="AC28" s="1206"/>
      <c r="AD28" s="1206"/>
      <c r="AE28" s="69"/>
      <c r="AF28" s="70"/>
      <c r="AL28" s="93"/>
      <c r="AM28" s="94"/>
      <c r="AN28" s="94"/>
      <c r="AO28" s="94"/>
      <c r="AP28" s="94"/>
      <c r="AQ28" s="95"/>
      <c r="AR28" s="1232"/>
      <c r="CB28" s="78"/>
      <c r="CC28" s="68"/>
      <c r="CD28" s="11"/>
      <c r="CE28" s="11"/>
    </row>
    <row r="29" spans="1:83" ht="27" customHeight="1">
      <c r="A29" s="972" t="str">
        <f t="shared" si="0"/>
        <v/>
      </c>
      <c r="B29" s="66"/>
      <c r="E29" s="67"/>
      <c r="F29" s="79"/>
      <c r="G29" s="80"/>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69"/>
      <c r="AF29" s="70"/>
      <c r="AL29" s="93"/>
      <c r="AM29" s="94"/>
      <c r="AN29" s="94"/>
      <c r="AO29" s="94"/>
      <c r="AP29" s="94"/>
      <c r="AQ29" s="95"/>
      <c r="AR29" s="92"/>
      <c r="CB29" s="74" t="s">
        <v>575</v>
      </c>
      <c r="CC29" s="75"/>
      <c r="CD29" s="26" t="s">
        <v>575</v>
      </c>
      <c r="CE29" s="26"/>
    </row>
    <row r="30" spans="1:83" ht="27" customHeight="1">
      <c r="A30" s="972" t="str">
        <f t="shared" si="0"/>
        <v/>
      </c>
      <c r="B30" s="66"/>
      <c r="E30" s="67"/>
      <c r="F30" s="68"/>
      <c r="G30" s="1233" t="s">
        <v>2927</v>
      </c>
      <c r="H30" s="1233"/>
      <c r="I30" s="1233"/>
      <c r="J30" s="1233"/>
      <c r="K30" s="1233"/>
      <c r="L30" s="1233"/>
      <c r="M30" s="1233"/>
      <c r="N30" s="1233"/>
      <c r="O30" s="1233"/>
      <c r="P30" s="1233"/>
      <c r="Q30" s="1233"/>
      <c r="R30" s="1233"/>
      <c r="S30" s="1233"/>
      <c r="T30" s="1233"/>
      <c r="U30" s="1233"/>
      <c r="V30" s="1233"/>
      <c r="W30" s="1233"/>
      <c r="X30" s="1233"/>
      <c r="Y30" s="1233"/>
      <c r="Z30" s="1233"/>
      <c r="AA30" s="1233"/>
      <c r="AB30" s="1233"/>
      <c r="AC30" s="1233"/>
      <c r="AD30" s="1233"/>
      <c r="AE30" s="69"/>
      <c r="AF30" s="70"/>
      <c r="AL30" s="71"/>
      <c r="AQ30" s="72"/>
      <c r="AR30" s="73"/>
      <c r="CB30" s="78" t="s">
        <v>576</v>
      </c>
      <c r="CC30" s="68"/>
      <c r="CD30" s="11" t="s">
        <v>576</v>
      </c>
      <c r="CE30" s="11" t="s">
        <v>2036</v>
      </c>
    </row>
    <row r="31" spans="1:83" ht="27" customHeight="1">
      <c r="A31" s="972" t="str">
        <f t="shared" si="0"/>
        <v/>
      </c>
      <c r="B31" s="66"/>
      <c r="E31" s="67"/>
      <c r="F31" s="68"/>
      <c r="AE31" s="69"/>
      <c r="AF31" s="70"/>
      <c r="AL31" s="71"/>
      <c r="AQ31" s="72"/>
      <c r="AR31" s="73"/>
      <c r="CB31" s="78" t="s">
        <v>2</v>
      </c>
      <c r="CC31" s="68"/>
      <c r="CD31" s="11" t="s">
        <v>2</v>
      </c>
      <c r="CE31" s="11"/>
    </row>
    <row r="32" spans="1:83" ht="27" customHeight="1" thickBot="1">
      <c r="A32" s="972" t="str">
        <f t="shared" si="0"/>
        <v/>
      </c>
      <c r="B32" s="66"/>
      <c r="E32" s="67"/>
      <c r="F32" s="68"/>
      <c r="G32" s="1771"/>
      <c r="H32" s="1772"/>
      <c r="I32" s="1772"/>
      <c r="J32" s="1772"/>
      <c r="K32" s="1772"/>
      <c r="L32" s="1772"/>
      <c r="M32" s="1772"/>
      <c r="N32" s="1772"/>
      <c r="O32" s="1772"/>
      <c r="P32" s="1772"/>
      <c r="Q32" s="1772"/>
      <c r="R32" s="1772"/>
      <c r="S32" s="1772"/>
      <c r="T32" s="1772"/>
      <c r="U32" s="1772"/>
      <c r="V32" s="1772"/>
      <c r="W32" s="1772"/>
      <c r="X32" s="1772"/>
      <c r="Y32" s="1772"/>
      <c r="Z32" s="1772"/>
      <c r="AA32" s="1772"/>
      <c r="AB32" s="1772"/>
      <c r="AC32" s="1772"/>
      <c r="AD32" s="1773"/>
      <c r="AE32" s="69"/>
      <c r="AF32" s="70"/>
      <c r="AL32" s="71"/>
      <c r="AQ32" s="72"/>
      <c r="AR32" s="73"/>
      <c r="CB32" s="82"/>
      <c r="CC32" s="83"/>
      <c r="CD32" s="84" t="s">
        <v>445</v>
      </c>
      <c r="CE32" s="15"/>
    </row>
    <row r="33" spans="1:83" ht="27" customHeight="1">
      <c r="A33" s="972" t="str">
        <f t="shared" si="0"/>
        <v/>
      </c>
      <c r="B33" s="66"/>
      <c r="E33" s="67"/>
      <c r="F33" s="68"/>
      <c r="G33" s="1774"/>
      <c r="H33" s="1775"/>
      <c r="I33" s="1775"/>
      <c r="J33" s="1775"/>
      <c r="K33" s="1775"/>
      <c r="L33" s="1775"/>
      <c r="M33" s="1775"/>
      <c r="N33" s="1775"/>
      <c r="O33" s="1775"/>
      <c r="P33" s="1775"/>
      <c r="Q33" s="1775"/>
      <c r="R33" s="1775"/>
      <c r="S33" s="1775"/>
      <c r="T33" s="1775"/>
      <c r="U33" s="1775"/>
      <c r="V33" s="1775"/>
      <c r="W33" s="1775"/>
      <c r="X33" s="1775"/>
      <c r="Y33" s="1775"/>
      <c r="Z33" s="1775"/>
      <c r="AA33" s="1775"/>
      <c r="AB33" s="1775"/>
      <c r="AC33" s="1775"/>
      <c r="AD33" s="1776"/>
      <c r="AE33" s="69"/>
      <c r="AF33" s="70"/>
      <c r="AL33" s="71"/>
      <c r="AQ33" s="72"/>
      <c r="AR33" s="73"/>
      <c r="CB33" s="78"/>
      <c r="CC33" s="68"/>
      <c r="CD33" s="11"/>
      <c r="CE33" s="11"/>
    </row>
    <row r="34" spans="1:83" ht="27" customHeight="1" thickBot="1">
      <c r="A34" s="972" t="str">
        <f t="shared" si="0"/>
        <v/>
      </c>
      <c r="B34" s="66"/>
      <c r="E34" s="67"/>
      <c r="F34" s="68"/>
      <c r="G34" s="1774"/>
      <c r="H34" s="1775"/>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6"/>
      <c r="AE34" s="69"/>
      <c r="AF34" s="70"/>
      <c r="AL34" s="71"/>
      <c r="AQ34" s="72"/>
      <c r="AR34" s="73"/>
      <c r="CB34" s="78"/>
      <c r="CC34" s="68"/>
      <c r="CD34" s="11"/>
      <c r="CE34" s="11"/>
    </row>
    <row r="35" spans="1:83" ht="27" customHeight="1">
      <c r="A35" s="972" t="str">
        <f t="shared" si="0"/>
        <v/>
      </c>
      <c r="B35" s="66"/>
      <c r="E35" s="67"/>
      <c r="F35" s="68"/>
      <c r="G35" s="1777"/>
      <c r="H35" s="1778"/>
      <c r="I35" s="1778"/>
      <c r="J35" s="1778"/>
      <c r="K35" s="1778"/>
      <c r="L35" s="1778"/>
      <c r="M35" s="1778"/>
      <c r="N35" s="1778"/>
      <c r="O35" s="1778"/>
      <c r="P35" s="1778"/>
      <c r="Q35" s="1778"/>
      <c r="R35" s="1778"/>
      <c r="S35" s="1778"/>
      <c r="T35" s="1778"/>
      <c r="U35" s="1778"/>
      <c r="V35" s="1778"/>
      <c r="W35" s="1778"/>
      <c r="X35" s="1778"/>
      <c r="Y35" s="1778"/>
      <c r="Z35" s="1778"/>
      <c r="AA35" s="1778"/>
      <c r="AB35" s="1778"/>
      <c r="AC35" s="1778"/>
      <c r="AD35" s="1779"/>
      <c r="AE35" s="69"/>
      <c r="AF35" s="70"/>
      <c r="AL35" s="71"/>
      <c r="AQ35" s="72"/>
      <c r="AR35" s="73"/>
      <c r="CB35" s="74" t="s">
        <v>575</v>
      </c>
      <c r="CC35" s="75"/>
      <c r="CD35" s="26" t="s">
        <v>575</v>
      </c>
      <c r="CE35" s="26" t="s">
        <v>871</v>
      </c>
    </row>
    <row r="36" spans="1:83" ht="27" customHeight="1" thickBot="1">
      <c r="A36" s="972" t="str">
        <f t="shared" si="0"/>
        <v/>
      </c>
      <c r="B36" s="57"/>
      <c r="C36" s="6"/>
      <c r="D36" s="6"/>
      <c r="E36" s="58"/>
      <c r="F36" s="83"/>
      <c r="G36" s="61"/>
      <c r="H36" s="61"/>
      <c r="I36" s="61"/>
      <c r="J36" s="61"/>
      <c r="K36" s="61"/>
      <c r="L36" s="61"/>
      <c r="M36" s="61"/>
      <c r="N36" s="61"/>
      <c r="O36" s="61"/>
      <c r="P36" s="61"/>
      <c r="Q36" s="61"/>
      <c r="R36" s="61"/>
      <c r="S36" s="61"/>
      <c r="T36" s="61"/>
      <c r="U36" s="61"/>
      <c r="V36" s="61"/>
      <c r="W36" s="61"/>
      <c r="X36" s="61"/>
      <c r="Y36" s="61"/>
      <c r="Z36" s="61"/>
      <c r="AA36" s="61"/>
      <c r="AB36" s="61"/>
      <c r="AC36" s="61"/>
      <c r="AD36" s="61"/>
      <c r="AE36" s="98"/>
      <c r="AF36" s="59"/>
      <c r="AG36" s="716"/>
      <c r="AH36" s="60"/>
      <c r="AI36" s="60"/>
      <c r="AJ36" s="60"/>
      <c r="AK36" s="61"/>
      <c r="AL36" s="99"/>
      <c r="AM36" s="100"/>
      <c r="AN36" s="100"/>
      <c r="AO36" s="100"/>
      <c r="AP36" s="100"/>
      <c r="AQ36" s="101"/>
      <c r="AR36" s="102"/>
      <c r="CB36" s="78" t="s">
        <v>576</v>
      </c>
      <c r="CC36" s="68"/>
      <c r="CD36" s="11" t="s">
        <v>576</v>
      </c>
      <c r="CE36" s="11"/>
    </row>
    <row r="37" spans="1:83" ht="27" customHeight="1">
      <c r="A37" s="972" t="str">
        <f t="shared" si="0"/>
        <v/>
      </c>
      <c r="B37" s="48"/>
      <c r="C37" s="12"/>
      <c r="D37" s="12"/>
      <c r="E37" s="49"/>
      <c r="F37" s="75"/>
      <c r="G37" s="13"/>
      <c r="H37" s="13"/>
      <c r="I37" s="13"/>
      <c r="J37" s="13"/>
      <c r="K37" s="13"/>
      <c r="L37" s="13"/>
      <c r="M37" s="13"/>
      <c r="N37" s="13"/>
      <c r="O37" s="13"/>
      <c r="P37" s="13"/>
      <c r="Q37" s="13"/>
      <c r="R37" s="13"/>
      <c r="S37" s="13"/>
      <c r="T37" s="13"/>
      <c r="U37" s="13"/>
      <c r="V37" s="13"/>
      <c r="W37" s="13"/>
      <c r="X37" s="13"/>
      <c r="Y37" s="13"/>
      <c r="Z37" s="13"/>
      <c r="AA37" s="13"/>
      <c r="AB37" s="13"/>
      <c r="AC37" s="13"/>
      <c r="AD37" s="13"/>
      <c r="AE37" s="103"/>
      <c r="AF37" s="104"/>
      <c r="AG37" s="717"/>
      <c r="AH37" s="105"/>
      <c r="AI37" s="105"/>
      <c r="AJ37" s="105"/>
      <c r="AK37" s="13"/>
      <c r="AL37" s="106"/>
      <c r="AM37" s="107"/>
      <c r="AN37" s="107"/>
      <c r="AO37" s="107"/>
      <c r="AP37" s="107"/>
      <c r="AQ37" s="108"/>
      <c r="AR37" s="81"/>
      <c r="CB37" s="78" t="s">
        <v>2</v>
      </c>
      <c r="CC37" s="68"/>
      <c r="CD37" s="11" t="s">
        <v>2</v>
      </c>
      <c r="CE37" s="11"/>
    </row>
    <row r="38" spans="1:83" ht="27" customHeight="1" thickBot="1">
      <c r="A38" s="972">
        <f t="shared" si="0"/>
        <v>6</v>
      </c>
      <c r="B38" s="1372" t="s">
        <v>655</v>
      </c>
      <c r="C38" s="1373"/>
      <c r="D38" s="1373"/>
      <c r="E38" s="1374"/>
      <c r="F38" s="1349" t="s">
        <v>817</v>
      </c>
      <c r="G38" s="1350"/>
      <c r="H38" s="1206" t="s">
        <v>12</v>
      </c>
      <c r="I38" s="1206"/>
      <c r="J38" s="1206"/>
      <c r="K38" s="1206"/>
      <c r="L38" s="1206"/>
      <c r="M38" s="1206"/>
      <c r="N38" s="1206"/>
      <c r="O38" s="1206"/>
      <c r="P38" s="1206"/>
      <c r="Q38" s="1206"/>
      <c r="R38" s="1206"/>
      <c r="S38" s="1206"/>
      <c r="T38" s="1206"/>
      <c r="U38" s="1206"/>
      <c r="V38" s="1206"/>
      <c r="W38" s="1206"/>
      <c r="X38" s="1206"/>
      <c r="Y38" s="1206"/>
      <c r="Z38" s="1206"/>
      <c r="AA38" s="1206"/>
      <c r="AB38" s="1206"/>
      <c r="AC38" s="1206"/>
      <c r="AD38" s="1206"/>
      <c r="AE38" s="69"/>
      <c r="AF38" s="70"/>
      <c r="AG38" s="713">
        <v>6</v>
      </c>
      <c r="AH38" s="1221" t="s">
        <v>106</v>
      </c>
      <c r="AI38" s="1222"/>
      <c r="AJ38" s="1223"/>
      <c r="AL38" s="1212" t="s">
        <v>23</v>
      </c>
      <c r="AM38" s="1213"/>
      <c r="AN38" s="1213"/>
      <c r="AO38" s="1213"/>
      <c r="AP38" s="1213"/>
      <c r="AQ38" s="1214"/>
      <c r="AR38" s="1232">
        <f>VLOOKUP(AH38,$CD$6:$CE$10,2,FALSE)</f>
        <v>0</v>
      </c>
      <c r="CB38" s="82"/>
      <c r="CC38" s="83"/>
      <c r="CD38" s="84" t="s">
        <v>577</v>
      </c>
      <c r="CE38" s="15"/>
    </row>
    <row r="39" spans="1:83" ht="27" customHeight="1">
      <c r="A39" s="972" t="str">
        <f t="shared" si="0"/>
        <v/>
      </c>
      <c r="B39" s="1372"/>
      <c r="C39" s="1373"/>
      <c r="D39" s="1373"/>
      <c r="E39" s="1374"/>
      <c r="F39" s="79"/>
      <c r="G39" s="80"/>
      <c r="H39" s="1206"/>
      <c r="I39" s="1206"/>
      <c r="J39" s="1206"/>
      <c r="K39" s="1206"/>
      <c r="L39" s="1206"/>
      <c r="M39" s="1206"/>
      <c r="N39" s="1206"/>
      <c r="O39" s="1206"/>
      <c r="P39" s="1206"/>
      <c r="Q39" s="1206"/>
      <c r="R39" s="1206"/>
      <c r="S39" s="1206"/>
      <c r="T39" s="1206"/>
      <c r="U39" s="1206"/>
      <c r="V39" s="1206"/>
      <c r="W39" s="1206"/>
      <c r="X39" s="1206"/>
      <c r="Y39" s="1206"/>
      <c r="Z39" s="1206"/>
      <c r="AA39" s="1206"/>
      <c r="AB39" s="1206"/>
      <c r="AC39" s="1206"/>
      <c r="AD39" s="1206"/>
      <c r="AE39" s="69"/>
      <c r="AF39" s="70"/>
      <c r="AH39" s="109"/>
      <c r="AI39" s="109"/>
      <c r="AJ39" s="109"/>
      <c r="AL39" s="93"/>
      <c r="AM39" s="94"/>
      <c r="AN39" s="94"/>
      <c r="AO39" s="94"/>
      <c r="AP39" s="94"/>
      <c r="AQ39" s="95"/>
      <c r="AR39" s="1232"/>
      <c r="CB39" s="74"/>
      <c r="CC39" s="75"/>
      <c r="CD39" s="26"/>
      <c r="CE39" s="74"/>
    </row>
    <row r="40" spans="1:83" ht="27" customHeight="1">
      <c r="A40" s="972" t="str">
        <f t="shared" si="0"/>
        <v/>
      </c>
      <c r="B40" s="1372"/>
      <c r="C40" s="1373"/>
      <c r="D40" s="1373"/>
      <c r="E40" s="1374"/>
      <c r="F40" s="68"/>
      <c r="AE40" s="69"/>
      <c r="AF40" s="70"/>
      <c r="AL40" s="71"/>
      <c r="AQ40" s="72"/>
      <c r="AR40" s="81"/>
      <c r="CB40" s="766" t="s">
        <v>571</v>
      </c>
      <c r="CC40" s="66"/>
      <c r="CD40" s="67" t="s">
        <v>571</v>
      </c>
      <c r="CE40" s="766"/>
    </row>
    <row r="41" spans="1:83" ht="27" customHeight="1">
      <c r="A41" s="972">
        <f t="shared" si="0"/>
        <v>7</v>
      </c>
      <c r="B41" s="1372"/>
      <c r="C41" s="1373"/>
      <c r="D41" s="1373"/>
      <c r="E41" s="1374"/>
      <c r="F41" s="1349" t="s">
        <v>846</v>
      </c>
      <c r="G41" s="1350"/>
      <c r="H41" s="1206" t="s">
        <v>13</v>
      </c>
      <c r="I41" s="1206"/>
      <c r="J41" s="1206"/>
      <c r="K41" s="1206"/>
      <c r="L41" s="1206"/>
      <c r="M41" s="1206"/>
      <c r="N41" s="1206"/>
      <c r="O41" s="1206"/>
      <c r="P41" s="1206"/>
      <c r="Q41" s="1206"/>
      <c r="R41" s="1206"/>
      <c r="S41" s="1206"/>
      <c r="T41" s="1206"/>
      <c r="U41" s="1206"/>
      <c r="V41" s="1206"/>
      <c r="W41" s="1206"/>
      <c r="X41" s="1206"/>
      <c r="Y41" s="1206"/>
      <c r="Z41" s="1206"/>
      <c r="AA41" s="1206"/>
      <c r="AB41" s="1206"/>
      <c r="AC41" s="1206"/>
      <c r="AD41" s="1206"/>
      <c r="AE41" s="69"/>
      <c r="AF41" s="70"/>
      <c r="AG41" s="713">
        <v>7</v>
      </c>
      <c r="AH41" s="1221" t="s">
        <v>106</v>
      </c>
      <c r="AI41" s="1222"/>
      <c r="AJ41" s="1223"/>
      <c r="AL41" s="1212" t="s">
        <v>24</v>
      </c>
      <c r="AM41" s="1213"/>
      <c r="AN41" s="1213"/>
      <c r="AO41" s="1213"/>
      <c r="AP41" s="1213"/>
      <c r="AQ41" s="1214"/>
      <c r="AR41" s="1232">
        <f>VLOOKUP(AH41,$CD$6:$CE$10,2,FALSE)</f>
        <v>0</v>
      </c>
      <c r="CB41" s="78" t="s">
        <v>570</v>
      </c>
      <c r="CC41" s="68"/>
      <c r="CD41" s="11" t="s">
        <v>570</v>
      </c>
      <c r="CE41" s="78" t="s">
        <v>871</v>
      </c>
    </row>
    <row r="42" spans="1:83" ht="27" customHeight="1">
      <c r="A42" s="972" t="str">
        <f t="shared" si="0"/>
        <v/>
      </c>
      <c r="B42" s="66"/>
      <c r="E42" s="67"/>
      <c r="F42" s="68"/>
      <c r="H42" s="1206"/>
      <c r="I42" s="1206"/>
      <c r="J42" s="1206"/>
      <c r="K42" s="1206"/>
      <c r="L42" s="1206"/>
      <c r="M42" s="1206"/>
      <c r="N42" s="1206"/>
      <c r="O42" s="1206"/>
      <c r="P42" s="1206"/>
      <c r="Q42" s="1206"/>
      <c r="R42" s="1206"/>
      <c r="S42" s="1206"/>
      <c r="T42" s="1206"/>
      <c r="U42" s="1206"/>
      <c r="V42" s="1206"/>
      <c r="W42" s="1206"/>
      <c r="X42" s="1206"/>
      <c r="Y42" s="1206"/>
      <c r="Z42" s="1206"/>
      <c r="AA42" s="1206"/>
      <c r="AB42" s="1206"/>
      <c r="AC42" s="1206"/>
      <c r="AD42" s="1206"/>
      <c r="AE42" s="69"/>
      <c r="AF42" s="70"/>
      <c r="AL42" s="71"/>
      <c r="AQ42" s="72"/>
      <c r="AR42" s="1232"/>
      <c r="CB42" s="78" t="s">
        <v>2549</v>
      </c>
      <c r="CC42" s="68"/>
      <c r="CD42" s="11" t="s">
        <v>2549</v>
      </c>
      <c r="CE42" s="78"/>
    </row>
    <row r="43" spans="1:83" ht="27" customHeight="1">
      <c r="A43" s="972" t="str">
        <f t="shared" si="0"/>
        <v/>
      </c>
      <c r="B43" s="66"/>
      <c r="E43" s="67"/>
      <c r="F43" s="68"/>
      <c r="H43" s="1206"/>
      <c r="I43" s="1206"/>
      <c r="J43" s="1206"/>
      <c r="K43" s="1206"/>
      <c r="L43" s="1206"/>
      <c r="M43" s="1206"/>
      <c r="N43" s="1206"/>
      <c r="O43" s="1206"/>
      <c r="P43" s="1206"/>
      <c r="Q43" s="1206"/>
      <c r="R43" s="1206"/>
      <c r="S43" s="1206"/>
      <c r="T43" s="1206"/>
      <c r="U43" s="1206"/>
      <c r="V43" s="1206"/>
      <c r="W43" s="1206"/>
      <c r="X43" s="1206"/>
      <c r="Y43" s="1206"/>
      <c r="Z43" s="1206"/>
      <c r="AA43" s="1206"/>
      <c r="AB43" s="1206"/>
      <c r="AC43" s="1206"/>
      <c r="AD43" s="1206"/>
      <c r="AE43" s="69"/>
      <c r="AF43" s="70"/>
      <c r="AL43" s="71"/>
      <c r="AQ43" s="72"/>
      <c r="AR43" s="81"/>
      <c r="CB43" s="78" t="s">
        <v>2</v>
      </c>
      <c r="CC43" s="68"/>
      <c r="CD43" s="11" t="s">
        <v>2</v>
      </c>
      <c r="CE43" s="78"/>
    </row>
    <row r="44" spans="1:83" ht="27" customHeight="1" thickBot="1">
      <c r="A44" s="972" t="str">
        <f t="shared" si="0"/>
        <v/>
      </c>
      <c r="B44" s="66"/>
      <c r="E44" s="67"/>
      <c r="F44" s="68"/>
      <c r="I44" s="110"/>
      <c r="J44" s="110"/>
      <c r="K44" s="110"/>
      <c r="L44" s="110"/>
      <c r="M44" s="110"/>
      <c r="N44" s="110"/>
      <c r="O44" s="110"/>
      <c r="P44" s="110"/>
      <c r="Q44" s="110"/>
      <c r="R44" s="110"/>
      <c r="S44" s="110"/>
      <c r="T44" s="110"/>
      <c r="U44" s="110"/>
      <c r="V44" s="110"/>
      <c r="W44" s="110"/>
      <c r="X44" s="110"/>
      <c r="Y44" s="110"/>
      <c r="Z44" s="110"/>
      <c r="AA44" s="110"/>
      <c r="AB44" s="110"/>
      <c r="AC44" s="110"/>
      <c r="AD44" s="110"/>
      <c r="AE44" s="69"/>
      <c r="AF44" s="70"/>
      <c r="AL44" s="71"/>
      <c r="AQ44" s="72"/>
      <c r="AR44" s="81"/>
      <c r="CB44" s="82" t="s">
        <v>2035</v>
      </c>
      <c r="CC44" s="83"/>
      <c r="CD44" s="15" t="s">
        <v>2035</v>
      </c>
      <c r="CE44" s="82"/>
    </row>
    <row r="45" spans="1:83" ht="27" customHeight="1">
      <c r="A45" s="972" t="str">
        <f t="shared" si="0"/>
        <v/>
      </c>
      <c r="B45" s="66"/>
      <c r="E45" s="67"/>
      <c r="F45" s="68"/>
      <c r="H45" s="1206" t="s">
        <v>14</v>
      </c>
      <c r="I45" s="1206"/>
      <c r="J45" s="1206"/>
      <c r="K45" s="1206"/>
      <c r="L45" s="1206"/>
      <c r="M45" s="1206"/>
      <c r="N45" s="1206"/>
      <c r="O45" s="1206"/>
      <c r="P45" s="1206"/>
      <c r="Q45" s="1206"/>
      <c r="R45" s="1206"/>
      <c r="S45" s="1206"/>
      <c r="T45" s="1206"/>
      <c r="U45" s="1206"/>
      <c r="V45" s="1206"/>
      <c r="W45" s="1206"/>
      <c r="X45" s="1206"/>
      <c r="Y45" s="1206"/>
      <c r="Z45" s="1206"/>
      <c r="AA45" s="1206"/>
      <c r="AB45" s="1206"/>
      <c r="AC45" s="1206"/>
      <c r="AD45" s="1206"/>
      <c r="AE45" s="69"/>
      <c r="AF45" s="70"/>
      <c r="AL45" s="1212" t="s">
        <v>2026</v>
      </c>
      <c r="AM45" s="1213"/>
      <c r="AN45" s="1213"/>
      <c r="AO45" s="1213"/>
      <c r="AP45" s="1213"/>
      <c r="AQ45" s="1214"/>
      <c r="AR45" s="81"/>
      <c r="CB45" s="75"/>
      <c r="CC45" s="75"/>
      <c r="CD45" s="648" t="s">
        <v>106</v>
      </c>
      <c r="CE45" s="74"/>
    </row>
    <row r="46" spans="1:83" ht="27" customHeight="1" thickBot="1">
      <c r="A46" s="972" t="str">
        <f t="shared" si="0"/>
        <v/>
      </c>
      <c r="B46" s="66"/>
      <c r="E46" s="67"/>
      <c r="F46" s="68"/>
      <c r="H46" s="1206"/>
      <c r="I46" s="1206"/>
      <c r="J46" s="1206"/>
      <c r="K46" s="1206"/>
      <c r="L46" s="1206"/>
      <c r="M46" s="1206"/>
      <c r="N46" s="1206"/>
      <c r="O46" s="1206"/>
      <c r="P46" s="1206"/>
      <c r="Q46" s="1206"/>
      <c r="R46" s="1206"/>
      <c r="S46" s="1206"/>
      <c r="T46" s="1206"/>
      <c r="U46" s="1206"/>
      <c r="V46" s="1206"/>
      <c r="W46" s="1206"/>
      <c r="X46" s="1206"/>
      <c r="Y46" s="1206"/>
      <c r="Z46" s="1206"/>
      <c r="AA46" s="1206"/>
      <c r="AB46" s="1206"/>
      <c r="AC46" s="1206"/>
      <c r="AD46" s="1206"/>
      <c r="AE46" s="69"/>
      <c r="AF46" s="70"/>
      <c r="AL46" s="1212"/>
      <c r="AM46" s="1213"/>
      <c r="AN46" s="1213"/>
      <c r="AO46" s="1213"/>
      <c r="AP46" s="1213"/>
      <c r="AQ46" s="1214"/>
      <c r="AR46" s="81"/>
      <c r="CB46" s="83"/>
      <c r="CC46" s="83"/>
      <c r="CD46" s="15"/>
      <c r="CE46" s="82"/>
    </row>
    <row r="47" spans="1:83" ht="27" customHeight="1" thickBot="1">
      <c r="A47" s="972" t="str">
        <f t="shared" si="0"/>
        <v/>
      </c>
      <c r="B47" s="66"/>
      <c r="E47" s="67"/>
      <c r="F47" s="68"/>
      <c r="I47" s="110"/>
      <c r="J47" s="110"/>
      <c r="K47" s="110"/>
      <c r="L47" s="110"/>
      <c r="M47" s="110"/>
      <c r="N47" s="110"/>
      <c r="O47" s="110"/>
      <c r="P47" s="110"/>
      <c r="Q47" s="110"/>
      <c r="R47" s="110"/>
      <c r="S47" s="110"/>
      <c r="T47" s="110"/>
      <c r="U47" s="110"/>
      <c r="V47" s="110"/>
      <c r="W47" s="110"/>
      <c r="X47" s="110"/>
      <c r="Y47" s="110"/>
      <c r="Z47" s="110"/>
      <c r="AA47" s="110"/>
      <c r="AB47" s="110"/>
      <c r="AC47" s="110"/>
      <c r="AD47" s="110"/>
      <c r="AE47" s="69"/>
      <c r="AF47" s="70"/>
      <c r="AL47" s="71"/>
      <c r="AQ47" s="72"/>
      <c r="AR47" s="81"/>
    </row>
    <row r="48" spans="1:83" ht="27" customHeight="1">
      <c r="A48" s="972" t="str">
        <f t="shared" si="0"/>
        <v/>
      </c>
      <c r="B48" s="66"/>
      <c r="E48" s="67"/>
      <c r="F48" s="68"/>
      <c r="H48" s="1586" t="s">
        <v>1337</v>
      </c>
      <c r="I48" s="1388"/>
      <c r="J48" s="1388"/>
      <c r="K48" s="1388"/>
      <c r="L48" s="1388"/>
      <c r="M48" s="1388"/>
      <c r="N48" s="1388"/>
      <c r="O48" s="1388"/>
      <c r="P48" s="1388"/>
      <c r="Q48" s="1388"/>
      <c r="R48" s="1388"/>
      <c r="S48" s="1388"/>
      <c r="T48" s="1388"/>
      <c r="U48" s="1388"/>
      <c r="V48" s="1388"/>
      <c r="W48" s="1388"/>
      <c r="X48" s="1388"/>
      <c r="Y48" s="1388"/>
      <c r="Z48" s="1388"/>
      <c r="AA48" s="1388"/>
      <c r="AB48" s="1388"/>
      <c r="AC48" s="1388"/>
      <c r="AD48" s="1544"/>
      <c r="AE48" s="69"/>
      <c r="AF48" s="70"/>
      <c r="AL48" s="71"/>
      <c r="AQ48" s="72"/>
      <c r="AR48" s="81"/>
    </row>
    <row r="49" spans="1:44" ht="27" customHeight="1">
      <c r="A49" s="972" t="str">
        <f t="shared" si="0"/>
        <v/>
      </c>
      <c r="B49" s="66"/>
      <c r="E49" s="67"/>
      <c r="F49" s="68"/>
      <c r="H49" s="1299"/>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7"/>
      <c r="AE49" s="69"/>
      <c r="AF49" s="70"/>
      <c r="AL49" s="71"/>
      <c r="AQ49" s="72"/>
      <c r="AR49" s="81"/>
    </row>
    <row r="50" spans="1:44" ht="27" customHeight="1">
      <c r="A50" s="972" t="str">
        <f t="shared" si="0"/>
        <v/>
      </c>
      <c r="B50" s="66"/>
      <c r="E50" s="67"/>
      <c r="F50" s="68"/>
      <c r="H50" s="1299"/>
      <c r="I50" s="1206"/>
      <c r="J50" s="1206"/>
      <c r="K50" s="1206"/>
      <c r="L50" s="1206"/>
      <c r="M50" s="1206"/>
      <c r="N50" s="1206"/>
      <c r="O50" s="1206"/>
      <c r="P50" s="1206"/>
      <c r="Q50" s="1206"/>
      <c r="R50" s="1206"/>
      <c r="S50" s="1206"/>
      <c r="T50" s="1206"/>
      <c r="U50" s="1206"/>
      <c r="V50" s="1206"/>
      <c r="W50" s="1206"/>
      <c r="X50" s="1206"/>
      <c r="Y50" s="1206"/>
      <c r="Z50" s="1206"/>
      <c r="AA50" s="1206"/>
      <c r="AB50" s="1206"/>
      <c r="AC50" s="1206"/>
      <c r="AD50" s="1207"/>
      <c r="AE50" s="69"/>
      <c r="AF50" s="70"/>
      <c r="AL50" s="71"/>
      <c r="AQ50" s="72"/>
      <c r="AR50" s="81"/>
    </row>
    <row r="51" spans="1:44" ht="27" customHeight="1">
      <c r="A51" s="972" t="str">
        <f t="shared" si="0"/>
        <v/>
      </c>
      <c r="B51" s="66"/>
      <c r="E51" s="67"/>
      <c r="F51" s="68"/>
      <c r="H51" s="1299"/>
      <c r="I51" s="1206"/>
      <c r="J51" s="1206"/>
      <c r="K51" s="1206"/>
      <c r="L51" s="1206"/>
      <c r="M51" s="1206"/>
      <c r="N51" s="1206"/>
      <c r="O51" s="1206"/>
      <c r="P51" s="1206"/>
      <c r="Q51" s="1206"/>
      <c r="R51" s="1206"/>
      <c r="S51" s="1206"/>
      <c r="T51" s="1206"/>
      <c r="U51" s="1206"/>
      <c r="V51" s="1206"/>
      <c r="W51" s="1206"/>
      <c r="X51" s="1206"/>
      <c r="Y51" s="1206"/>
      <c r="Z51" s="1206"/>
      <c r="AA51" s="1206"/>
      <c r="AB51" s="1206"/>
      <c r="AC51" s="1206"/>
      <c r="AD51" s="1207"/>
      <c r="AE51" s="69"/>
      <c r="AF51" s="70"/>
      <c r="AL51" s="71"/>
      <c r="AQ51" s="72"/>
      <c r="AR51" s="81"/>
    </row>
    <row r="52" spans="1:44" ht="27" customHeight="1">
      <c r="A52" s="972" t="str">
        <f t="shared" si="0"/>
        <v/>
      </c>
      <c r="B52" s="66"/>
      <c r="E52" s="67"/>
      <c r="F52" s="68"/>
      <c r="H52" s="1299"/>
      <c r="I52" s="1206"/>
      <c r="J52" s="1206"/>
      <c r="K52" s="1206"/>
      <c r="L52" s="1206"/>
      <c r="M52" s="1206"/>
      <c r="N52" s="1206"/>
      <c r="O52" s="1206"/>
      <c r="P52" s="1206"/>
      <c r="Q52" s="1206"/>
      <c r="R52" s="1206"/>
      <c r="S52" s="1206"/>
      <c r="T52" s="1206"/>
      <c r="U52" s="1206"/>
      <c r="V52" s="1206"/>
      <c r="W52" s="1206"/>
      <c r="X52" s="1206"/>
      <c r="Y52" s="1206"/>
      <c r="Z52" s="1206"/>
      <c r="AA52" s="1206"/>
      <c r="AB52" s="1206"/>
      <c r="AC52" s="1206"/>
      <c r="AD52" s="1207"/>
      <c r="AE52" s="69"/>
      <c r="AF52" s="70"/>
      <c r="AL52" s="71"/>
      <c r="AQ52" s="72"/>
      <c r="AR52" s="81"/>
    </row>
    <row r="53" spans="1:44" ht="27" customHeight="1">
      <c r="A53" s="972" t="str">
        <f t="shared" si="0"/>
        <v/>
      </c>
      <c r="B53" s="66"/>
      <c r="E53" s="67"/>
      <c r="F53" s="68"/>
      <c r="H53" s="1299"/>
      <c r="I53" s="1206"/>
      <c r="J53" s="1206"/>
      <c r="K53" s="1206"/>
      <c r="L53" s="1206"/>
      <c r="M53" s="1206"/>
      <c r="N53" s="1206"/>
      <c r="O53" s="1206"/>
      <c r="P53" s="1206"/>
      <c r="Q53" s="1206"/>
      <c r="R53" s="1206"/>
      <c r="S53" s="1206"/>
      <c r="T53" s="1206"/>
      <c r="U53" s="1206"/>
      <c r="V53" s="1206"/>
      <c r="W53" s="1206"/>
      <c r="X53" s="1206"/>
      <c r="Y53" s="1206"/>
      <c r="Z53" s="1206"/>
      <c r="AA53" s="1206"/>
      <c r="AB53" s="1206"/>
      <c r="AC53" s="1206"/>
      <c r="AD53" s="1207"/>
      <c r="AE53" s="69"/>
      <c r="AF53" s="70"/>
      <c r="AL53" s="71"/>
      <c r="AQ53" s="72"/>
      <c r="AR53" s="81"/>
    </row>
    <row r="54" spans="1:44" ht="27" customHeight="1">
      <c r="A54" s="972" t="str">
        <f t="shared" si="0"/>
        <v/>
      </c>
      <c r="B54" s="66"/>
      <c r="E54" s="67"/>
      <c r="F54" s="68"/>
      <c r="H54" s="1299"/>
      <c r="I54" s="1206"/>
      <c r="J54" s="1206"/>
      <c r="K54" s="1206"/>
      <c r="L54" s="1206"/>
      <c r="M54" s="1206"/>
      <c r="N54" s="1206"/>
      <c r="O54" s="1206"/>
      <c r="P54" s="1206"/>
      <c r="Q54" s="1206"/>
      <c r="R54" s="1206"/>
      <c r="S54" s="1206"/>
      <c r="T54" s="1206"/>
      <c r="U54" s="1206"/>
      <c r="V54" s="1206"/>
      <c r="W54" s="1206"/>
      <c r="X54" s="1206"/>
      <c r="Y54" s="1206"/>
      <c r="Z54" s="1206"/>
      <c r="AA54" s="1206"/>
      <c r="AB54" s="1206"/>
      <c r="AC54" s="1206"/>
      <c r="AD54" s="1207"/>
      <c r="AE54" s="69"/>
      <c r="AF54" s="70"/>
      <c r="AL54" s="71"/>
      <c r="AQ54" s="72"/>
      <c r="AR54" s="81"/>
    </row>
    <row r="55" spans="1:44" ht="27" customHeight="1">
      <c r="A55" s="972" t="str">
        <f t="shared" si="0"/>
        <v/>
      </c>
      <c r="B55" s="66"/>
      <c r="E55" s="67"/>
      <c r="F55" s="68"/>
      <c r="H55" s="1299"/>
      <c r="I55" s="1206"/>
      <c r="J55" s="1206"/>
      <c r="K55" s="1206"/>
      <c r="L55" s="1206"/>
      <c r="M55" s="1206"/>
      <c r="N55" s="1206"/>
      <c r="O55" s="1206"/>
      <c r="P55" s="1206"/>
      <c r="Q55" s="1206"/>
      <c r="R55" s="1206"/>
      <c r="S55" s="1206"/>
      <c r="T55" s="1206"/>
      <c r="U55" s="1206"/>
      <c r="V55" s="1206"/>
      <c r="W55" s="1206"/>
      <c r="X55" s="1206"/>
      <c r="Y55" s="1206"/>
      <c r="Z55" s="1206"/>
      <c r="AA55" s="1206"/>
      <c r="AB55" s="1206"/>
      <c r="AC55" s="1206"/>
      <c r="AD55" s="1207"/>
      <c r="AE55" s="69"/>
      <c r="AF55" s="70"/>
      <c r="AL55" s="71"/>
      <c r="AQ55" s="72"/>
      <c r="AR55" s="81"/>
    </row>
    <row r="56" spans="1:44" ht="27" customHeight="1">
      <c r="A56" s="972" t="str">
        <f t="shared" si="0"/>
        <v/>
      </c>
      <c r="B56" s="66"/>
      <c r="E56" s="67"/>
      <c r="F56" s="68"/>
      <c r="H56" s="1299"/>
      <c r="I56" s="1206"/>
      <c r="J56" s="1206"/>
      <c r="K56" s="1206"/>
      <c r="L56" s="1206"/>
      <c r="M56" s="1206"/>
      <c r="N56" s="1206"/>
      <c r="O56" s="1206"/>
      <c r="P56" s="1206"/>
      <c r="Q56" s="1206"/>
      <c r="R56" s="1206"/>
      <c r="S56" s="1206"/>
      <c r="T56" s="1206"/>
      <c r="U56" s="1206"/>
      <c r="V56" s="1206"/>
      <c r="W56" s="1206"/>
      <c r="X56" s="1206"/>
      <c r="Y56" s="1206"/>
      <c r="Z56" s="1206"/>
      <c r="AA56" s="1206"/>
      <c r="AB56" s="1206"/>
      <c r="AC56" s="1206"/>
      <c r="AD56" s="1207"/>
      <c r="AE56" s="69"/>
      <c r="AF56" s="70"/>
      <c r="AL56" s="71"/>
      <c r="AQ56" s="72"/>
      <c r="AR56" s="81"/>
    </row>
    <row r="57" spans="1:44" ht="27" customHeight="1" thickBot="1">
      <c r="A57" s="972" t="str">
        <f t="shared" si="0"/>
        <v/>
      </c>
      <c r="B57" s="66"/>
      <c r="E57" s="67"/>
      <c r="F57" s="68"/>
      <c r="H57" s="1300"/>
      <c r="I57" s="1301"/>
      <c r="J57" s="1301"/>
      <c r="K57" s="1301"/>
      <c r="L57" s="1301"/>
      <c r="M57" s="1301"/>
      <c r="N57" s="1301"/>
      <c r="O57" s="1301"/>
      <c r="P57" s="1301"/>
      <c r="Q57" s="1301"/>
      <c r="R57" s="1301"/>
      <c r="S57" s="1301"/>
      <c r="T57" s="1301"/>
      <c r="U57" s="1301"/>
      <c r="V57" s="1301"/>
      <c r="W57" s="1301"/>
      <c r="X57" s="1301"/>
      <c r="Y57" s="1301"/>
      <c r="Z57" s="1301"/>
      <c r="AA57" s="1301"/>
      <c r="AB57" s="1301"/>
      <c r="AC57" s="1301"/>
      <c r="AD57" s="1302"/>
      <c r="AE57" s="69"/>
      <c r="AF57" s="70"/>
      <c r="AL57" s="71"/>
      <c r="AQ57" s="72"/>
      <c r="AR57" s="81"/>
    </row>
    <row r="58" spans="1:44" ht="27" customHeight="1" thickBot="1">
      <c r="A58" s="972" t="str">
        <f t="shared" si="0"/>
        <v/>
      </c>
      <c r="B58" s="66"/>
      <c r="E58" s="67"/>
      <c r="F58" s="68"/>
      <c r="AE58" s="69"/>
      <c r="AF58" s="70"/>
      <c r="AL58" s="71"/>
      <c r="AQ58" s="72"/>
      <c r="AR58" s="102"/>
    </row>
    <row r="59" spans="1:44" ht="27" customHeight="1" thickBot="1">
      <c r="A59" s="972" t="str">
        <f t="shared" si="0"/>
        <v/>
      </c>
      <c r="B59" s="48"/>
      <c r="C59" s="12"/>
      <c r="D59" s="12"/>
      <c r="E59" s="49"/>
      <c r="F59" s="75"/>
      <c r="G59" s="13"/>
      <c r="H59" s="13"/>
      <c r="I59" s="13"/>
      <c r="J59" s="13"/>
      <c r="K59" s="13"/>
      <c r="L59" s="13"/>
      <c r="M59" s="13"/>
      <c r="N59" s="13"/>
      <c r="O59" s="13"/>
      <c r="P59" s="13"/>
      <c r="Q59" s="13"/>
      <c r="R59" s="13"/>
      <c r="S59" s="13"/>
      <c r="T59" s="13"/>
      <c r="U59" s="13"/>
      <c r="V59" s="13"/>
      <c r="W59" s="13"/>
      <c r="X59" s="13"/>
      <c r="Y59" s="13"/>
      <c r="Z59" s="13"/>
      <c r="AA59" s="13"/>
      <c r="AB59" s="13"/>
      <c r="AC59" s="13"/>
      <c r="AD59" s="13"/>
      <c r="AE59" s="103"/>
      <c r="AF59" s="104"/>
      <c r="AG59" s="717"/>
      <c r="AH59" s="105"/>
      <c r="AI59" s="105"/>
      <c r="AJ59" s="105"/>
      <c r="AK59" s="13"/>
      <c r="AL59" s="106"/>
      <c r="AM59" s="107"/>
      <c r="AN59" s="107"/>
      <c r="AO59" s="107"/>
      <c r="AP59" s="107"/>
      <c r="AQ59" s="108"/>
      <c r="AR59" s="73"/>
    </row>
    <row r="60" spans="1:44" ht="27" customHeight="1">
      <c r="A60" s="972" t="str">
        <f t="shared" si="0"/>
        <v/>
      </c>
      <c r="B60" s="1372" t="s">
        <v>556</v>
      </c>
      <c r="C60" s="1373"/>
      <c r="D60" s="1373"/>
      <c r="E60" s="1374"/>
      <c r="F60" s="68"/>
      <c r="H60" s="1516" t="s">
        <v>2831</v>
      </c>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8"/>
      <c r="AE60" s="69"/>
      <c r="AF60" s="70"/>
      <c r="AL60" s="1228" t="s">
        <v>2691</v>
      </c>
      <c r="AM60" s="1229"/>
      <c r="AN60" s="1229"/>
      <c r="AO60" s="1229"/>
      <c r="AP60" s="1229"/>
      <c r="AQ60" s="1230"/>
      <c r="AR60" s="73"/>
    </row>
    <row r="61" spans="1:44" ht="27" customHeight="1">
      <c r="A61" s="972" t="str">
        <f t="shared" si="0"/>
        <v/>
      </c>
      <c r="B61" s="1372"/>
      <c r="C61" s="1373"/>
      <c r="D61" s="1373"/>
      <c r="E61" s="1374"/>
      <c r="F61" s="68"/>
      <c r="H61" s="1519"/>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521"/>
      <c r="AE61" s="69"/>
      <c r="AF61" s="70"/>
      <c r="AL61" s="1228"/>
      <c r="AM61" s="1229"/>
      <c r="AN61" s="1229"/>
      <c r="AO61" s="1229"/>
      <c r="AP61" s="1229"/>
      <c r="AQ61" s="1230"/>
      <c r="AR61" s="73"/>
    </row>
    <row r="62" spans="1:44" s="112" customFormat="1" ht="27" customHeight="1">
      <c r="A62" s="973" t="str">
        <f t="shared" si="0"/>
        <v/>
      </c>
      <c r="B62" s="1372" t="s">
        <v>574</v>
      </c>
      <c r="C62" s="1373"/>
      <c r="D62" s="1373"/>
      <c r="E62" s="1374"/>
      <c r="F62" s="111"/>
      <c r="H62" s="1519"/>
      <c r="I62" s="1496"/>
      <c r="J62" s="1496"/>
      <c r="K62" s="1496"/>
      <c r="L62" s="1496"/>
      <c r="M62" s="1496"/>
      <c r="N62" s="1496"/>
      <c r="O62" s="1496"/>
      <c r="P62" s="1496"/>
      <c r="Q62" s="1496"/>
      <c r="R62" s="1496"/>
      <c r="S62" s="1496"/>
      <c r="T62" s="1496"/>
      <c r="U62" s="1496"/>
      <c r="V62" s="1496"/>
      <c r="W62" s="1496"/>
      <c r="X62" s="1496"/>
      <c r="Y62" s="1496"/>
      <c r="Z62" s="1496"/>
      <c r="AA62" s="1496"/>
      <c r="AB62" s="1496"/>
      <c r="AC62" s="1496"/>
      <c r="AD62" s="1521"/>
      <c r="AE62" s="113"/>
      <c r="AF62" s="114"/>
      <c r="AG62" s="713"/>
      <c r="AH62" s="19"/>
      <c r="AI62" s="19"/>
      <c r="AJ62" s="19"/>
      <c r="AL62" s="89"/>
      <c r="AM62" s="90"/>
      <c r="AN62" s="90"/>
      <c r="AO62" s="90"/>
      <c r="AP62" s="90"/>
      <c r="AQ62" s="91"/>
      <c r="AR62" s="81"/>
    </row>
    <row r="63" spans="1:44" s="112" customFormat="1" ht="27" customHeight="1">
      <c r="A63" s="973" t="str">
        <f t="shared" si="0"/>
        <v/>
      </c>
      <c r="B63" s="1372"/>
      <c r="C63" s="1373"/>
      <c r="D63" s="1373"/>
      <c r="E63" s="1374"/>
      <c r="F63" s="111"/>
      <c r="H63" s="1519"/>
      <c r="I63" s="1496"/>
      <c r="J63" s="1496"/>
      <c r="K63" s="1496"/>
      <c r="L63" s="1496"/>
      <c r="M63" s="1496"/>
      <c r="N63" s="1496"/>
      <c r="O63" s="1496"/>
      <c r="P63" s="1496"/>
      <c r="Q63" s="1496"/>
      <c r="R63" s="1496"/>
      <c r="S63" s="1496"/>
      <c r="T63" s="1496"/>
      <c r="U63" s="1496"/>
      <c r="V63" s="1496"/>
      <c r="W63" s="1496"/>
      <c r="X63" s="1496"/>
      <c r="Y63" s="1496"/>
      <c r="Z63" s="1496"/>
      <c r="AA63" s="1496"/>
      <c r="AB63" s="1496"/>
      <c r="AC63" s="1496"/>
      <c r="AD63" s="1521"/>
      <c r="AE63" s="113"/>
      <c r="AF63" s="114"/>
      <c r="AG63" s="713"/>
      <c r="AH63" s="19"/>
      <c r="AI63" s="19"/>
      <c r="AJ63" s="19"/>
      <c r="AL63" s="89"/>
      <c r="AM63" s="90"/>
      <c r="AN63" s="90"/>
      <c r="AO63" s="90"/>
      <c r="AP63" s="90"/>
      <c r="AQ63" s="91"/>
      <c r="AR63" s="81"/>
    </row>
    <row r="64" spans="1:44" s="112" customFormat="1" ht="27" customHeight="1">
      <c r="A64" s="973" t="str">
        <f t="shared" si="0"/>
        <v/>
      </c>
      <c r="B64" s="1372"/>
      <c r="C64" s="1373"/>
      <c r="D64" s="1373"/>
      <c r="E64" s="1374"/>
      <c r="F64" s="111"/>
      <c r="H64" s="1519"/>
      <c r="I64" s="1496"/>
      <c r="J64" s="1496"/>
      <c r="K64" s="1496"/>
      <c r="L64" s="1496"/>
      <c r="M64" s="1496"/>
      <c r="N64" s="1496"/>
      <c r="O64" s="1496"/>
      <c r="P64" s="1496"/>
      <c r="Q64" s="1496"/>
      <c r="R64" s="1496"/>
      <c r="S64" s="1496"/>
      <c r="T64" s="1496"/>
      <c r="U64" s="1496"/>
      <c r="V64" s="1496"/>
      <c r="W64" s="1496"/>
      <c r="X64" s="1496"/>
      <c r="Y64" s="1496"/>
      <c r="Z64" s="1496"/>
      <c r="AA64" s="1496"/>
      <c r="AB64" s="1496"/>
      <c r="AC64" s="1496"/>
      <c r="AD64" s="1521"/>
      <c r="AE64" s="113"/>
      <c r="AF64" s="114"/>
      <c r="AG64" s="713"/>
      <c r="AH64" s="19"/>
      <c r="AI64" s="19"/>
      <c r="AJ64" s="19"/>
      <c r="AL64" s="89"/>
      <c r="AM64" s="90"/>
      <c r="AN64" s="90"/>
      <c r="AO64" s="90"/>
      <c r="AP64" s="90"/>
      <c r="AQ64" s="91"/>
      <c r="AR64" s="81"/>
    </row>
    <row r="65" spans="1:44" s="112" customFormat="1" ht="27" customHeight="1">
      <c r="A65" s="973" t="str">
        <f t="shared" si="0"/>
        <v/>
      </c>
      <c r="B65" s="115"/>
      <c r="C65" s="116"/>
      <c r="D65" s="116"/>
      <c r="E65" s="117"/>
      <c r="F65" s="111"/>
      <c r="H65" s="1519"/>
      <c r="I65" s="1496"/>
      <c r="J65" s="1496"/>
      <c r="K65" s="1496"/>
      <c r="L65" s="1496"/>
      <c r="M65" s="1496"/>
      <c r="N65" s="1496"/>
      <c r="O65" s="1496"/>
      <c r="P65" s="1496"/>
      <c r="Q65" s="1496"/>
      <c r="R65" s="1496"/>
      <c r="S65" s="1496"/>
      <c r="T65" s="1496"/>
      <c r="U65" s="1496"/>
      <c r="V65" s="1496"/>
      <c r="W65" s="1496"/>
      <c r="X65" s="1496"/>
      <c r="Y65" s="1496"/>
      <c r="Z65" s="1496"/>
      <c r="AA65" s="1496"/>
      <c r="AB65" s="1496"/>
      <c r="AC65" s="1496"/>
      <c r="AD65" s="1521"/>
      <c r="AE65" s="113"/>
      <c r="AF65" s="114"/>
      <c r="AG65" s="713"/>
      <c r="AH65" s="19"/>
      <c r="AI65" s="19"/>
      <c r="AJ65" s="19"/>
      <c r="AL65" s="89"/>
      <c r="AM65" s="90"/>
      <c r="AN65" s="90"/>
      <c r="AO65" s="90"/>
      <c r="AP65" s="90"/>
      <c r="AQ65" s="91"/>
      <c r="AR65" s="81"/>
    </row>
    <row r="66" spans="1:44" s="112" customFormat="1" ht="27" customHeight="1">
      <c r="A66" s="973" t="str">
        <f t="shared" si="0"/>
        <v/>
      </c>
      <c r="B66" s="115"/>
      <c r="C66" s="116"/>
      <c r="D66" s="116"/>
      <c r="E66" s="117"/>
      <c r="F66" s="111"/>
      <c r="H66" s="1519"/>
      <c r="I66" s="1496"/>
      <c r="J66" s="1496"/>
      <c r="K66" s="1496"/>
      <c r="L66" s="1496"/>
      <c r="M66" s="1496"/>
      <c r="N66" s="1496"/>
      <c r="O66" s="1496"/>
      <c r="P66" s="1496"/>
      <c r="Q66" s="1496"/>
      <c r="R66" s="1496"/>
      <c r="S66" s="1496"/>
      <c r="T66" s="1496"/>
      <c r="U66" s="1496"/>
      <c r="V66" s="1496"/>
      <c r="W66" s="1496"/>
      <c r="X66" s="1496"/>
      <c r="Y66" s="1496"/>
      <c r="Z66" s="1496"/>
      <c r="AA66" s="1496"/>
      <c r="AB66" s="1496"/>
      <c r="AC66" s="1496"/>
      <c r="AD66" s="1521"/>
      <c r="AE66" s="113"/>
      <c r="AF66" s="114"/>
      <c r="AG66" s="713"/>
      <c r="AH66" s="19"/>
      <c r="AI66" s="19"/>
      <c r="AJ66" s="19"/>
      <c r="AL66" s="89"/>
      <c r="AM66" s="90"/>
      <c r="AN66" s="90"/>
      <c r="AO66" s="90"/>
      <c r="AP66" s="90"/>
      <c r="AQ66" s="91"/>
      <c r="AR66" s="81"/>
    </row>
    <row r="67" spans="1:44" s="112" customFormat="1" ht="27" customHeight="1">
      <c r="A67" s="973" t="str">
        <f t="shared" si="0"/>
        <v/>
      </c>
      <c r="B67" s="115"/>
      <c r="C67" s="116"/>
      <c r="D67" s="116"/>
      <c r="E67" s="117"/>
      <c r="F67" s="111"/>
      <c r="H67" s="1519"/>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521"/>
      <c r="AE67" s="113"/>
      <c r="AF67" s="114"/>
      <c r="AG67" s="713"/>
      <c r="AH67" s="19"/>
      <c r="AI67" s="19"/>
      <c r="AJ67" s="19"/>
      <c r="AL67" s="89"/>
      <c r="AM67" s="90"/>
      <c r="AN67" s="90"/>
      <c r="AO67" s="90"/>
      <c r="AP67" s="90"/>
      <c r="AQ67" s="91"/>
      <c r="AR67" s="81"/>
    </row>
    <row r="68" spans="1:44" s="112" customFormat="1" ht="27" customHeight="1">
      <c r="A68" s="973" t="str">
        <f t="shared" si="0"/>
        <v/>
      </c>
      <c r="B68" s="115"/>
      <c r="C68" s="116"/>
      <c r="D68" s="116"/>
      <c r="E68" s="117"/>
      <c r="F68" s="111"/>
      <c r="H68" s="1519"/>
      <c r="I68" s="1496"/>
      <c r="J68" s="1496"/>
      <c r="K68" s="1496"/>
      <c r="L68" s="1496"/>
      <c r="M68" s="1496"/>
      <c r="N68" s="1496"/>
      <c r="O68" s="1496"/>
      <c r="P68" s="1496"/>
      <c r="Q68" s="1496"/>
      <c r="R68" s="1496"/>
      <c r="S68" s="1496"/>
      <c r="T68" s="1496"/>
      <c r="U68" s="1496"/>
      <c r="V68" s="1496"/>
      <c r="W68" s="1496"/>
      <c r="X68" s="1496"/>
      <c r="Y68" s="1496"/>
      <c r="Z68" s="1496"/>
      <c r="AA68" s="1496"/>
      <c r="AB68" s="1496"/>
      <c r="AC68" s="1496"/>
      <c r="AD68" s="1521"/>
      <c r="AE68" s="113"/>
      <c r="AF68" s="114"/>
      <c r="AG68" s="713"/>
      <c r="AH68" s="19"/>
      <c r="AI68" s="19"/>
      <c r="AJ68" s="19"/>
      <c r="AL68" s="89"/>
      <c r="AM68" s="90"/>
      <c r="AN68" s="90"/>
      <c r="AO68" s="90"/>
      <c r="AP68" s="90"/>
      <c r="AQ68" s="91"/>
      <c r="AR68" s="81"/>
    </row>
    <row r="69" spans="1:44" s="112" customFormat="1" ht="27" customHeight="1">
      <c r="A69" s="973" t="str">
        <f t="shared" si="0"/>
        <v/>
      </c>
      <c r="B69" s="115"/>
      <c r="C69" s="116"/>
      <c r="D69" s="116"/>
      <c r="E69" s="117"/>
      <c r="F69" s="111"/>
      <c r="H69" s="1519"/>
      <c r="I69" s="1496"/>
      <c r="J69" s="1496"/>
      <c r="K69" s="1496"/>
      <c r="L69" s="1496"/>
      <c r="M69" s="1496"/>
      <c r="N69" s="1496"/>
      <c r="O69" s="1496"/>
      <c r="P69" s="1496"/>
      <c r="Q69" s="1496"/>
      <c r="R69" s="1496"/>
      <c r="S69" s="1496"/>
      <c r="T69" s="1496"/>
      <c r="U69" s="1496"/>
      <c r="V69" s="1496"/>
      <c r="W69" s="1496"/>
      <c r="X69" s="1496"/>
      <c r="Y69" s="1496"/>
      <c r="Z69" s="1496"/>
      <c r="AA69" s="1496"/>
      <c r="AB69" s="1496"/>
      <c r="AC69" s="1496"/>
      <c r="AD69" s="1521"/>
      <c r="AE69" s="113"/>
      <c r="AF69" s="114"/>
      <c r="AG69" s="713"/>
      <c r="AH69" s="19"/>
      <c r="AI69" s="19"/>
      <c r="AJ69" s="19"/>
      <c r="AL69" s="89"/>
      <c r="AM69" s="90"/>
      <c r="AN69" s="90"/>
      <c r="AO69" s="90"/>
      <c r="AP69" s="90"/>
      <c r="AQ69" s="91"/>
      <c r="AR69" s="81"/>
    </row>
    <row r="70" spans="1:44" s="112" customFormat="1" ht="27" customHeight="1">
      <c r="A70" s="973" t="str">
        <f t="shared" ref="A70:A135" si="1">_xlfn.IFS(AG70=0,"",AG70&gt;0,AG70,AG70&lt;&gt;"","")</f>
        <v/>
      </c>
      <c r="B70" s="115"/>
      <c r="C70" s="116"/>
      <c r="D70" s="116"/>
      <c r="E70" s="117"/>
      <c r="F70" s="111"/>
      <c r="H70" s="1519"/>
      <c r="I70" s="1496"/>
      <c r="J70" s="1496"/>
      <c r="K70" s="1496"/>
      <c r="L70" s="1496"/>
      <c r="M70" s="1496"/>
      <c r="N70" s="1496"/>
      <c r="O70" s="1496"/>
      <c r="P70" s="1496"/>
      <c r="Q70" s="1496"/>
      <c r="R70" s="1496"/>
      <c r="S70" s="1496"/>
      <c r="T70" s="1496"/>
      <c r="U70" s="1496"/>
      <c r="V70" s="1496"/>
      <c r="W70" s="1496"/>
      <c r="X70" s="1496"/>
      <c r="Y70" s="1496"/>
      <c r="Z70" s="1496"/>
      <c r="AA70" s="1496"/>
      <c r="AB70" s="1496"/>
      <c r="AC70" s="1496"/>
      <c r="AD70" s="1521"/>
      <c r="AE70" s="113"/>
      <c r="AF70" s="114"/>
      <c r="AG70" s="713"/>
      <c r="AH70" s="19"/>
      <c r="AI70" s="19"/>
      <c r="AJ70" s="19"/>
      <c r="AL70" s="89"/>
      <c r="AM70" s="90"/>
      <c r="AN70" s="90"/>
      <c r="AO70" s="90"/>
      <c r="AP70" s="90"/>
      <c r="AQ70" s="91"/>
      <c r="AR70" s="81"/>
    </row>
    <row r="71" spans="1:44" s="112" customFormat="1" ht="27" customHeight="1">
      <c r="A71" s="973" t="str">
        <f t="shared" si="1"/>
        <v/>
      </c>
      <c r="B71" s="115"/>
      <c r="C71" s="116"/>
      <c r="D71" s="116"/>
      <c r="E71" s="117"/>
      <c r="F71" s="111"/>
      <c r="H71" s="1519"/>
      <c r="I71" s="1496"/>
      <c r="J71" s="1496"/>
      <c r="K71" s="1496"/>
      <c r="L71" s="1496"/>
      <c r="M71" s="1496"/>
      <c r="N71" s="1496"/>
      <c r="O71" s="1496"/>
      <c r="P71" s="1496"/>
      <c r="Q71" s="1496"/>
      <c r="R71" s="1496"/>
      <c r="S71" s="1496"/>
      <c r="T71" s="1496"/>
      <c r="U71" s="1496"/>
      <c r="V71" s="1496"/>
      <c r="W71" s="1496"/>
      <c r="X71" s="1496"/>
      <c r="Y71" s="1496"/>
      <c r="Z71" s="1496"/>
      <c r="AA71" s="1496"/>
      <c r="AB71" s="1496"/>
      <c r="AC71" s="1496"/>
      <c r="AD71" s="1521"/>
      <c r="AE71" s="113"/>
      <c r="AF71" s="114"/>
      <c r="AG71" s="713"/>
      <c r="AH71" s="19"/>
      <c r="AI71" s="19"/>
      <c r="AJ71" s="19"/>
      <c r="AL71" s="89"/>
      <c r="AM71" s="90"/>
      <c r="AN71" s="90"/>
      <c r="AO71" s="90"/>
      <c r="AP71" s="90"/>
      <c r="AQ71" s="91"/>
      <c r="AR71" s="81"/>
    </row>
    <row r="72" spans="1:44" s="112" customFormat="1" ht="27" customHeight="1">
      <c r="A72" s="973" t="str">
        <f t="shared" si="1"/>
        <v/>
      </c>
      <c r="B72" s="115"/>
      <c r="C72" s="116"/>
      <c r="D72" s="116"/>
      <c r="E72" s="117"/>
      <c r="F72" s="111"/>
      <c r="H72" s="1519"/>
      <c r="I72" s="1496"/>
      <c r="J72" s="1496"/>
      <c r="K72" s="1496"/>
      <c r="L72" s="1496"/>
      <c r="M72" s="1496"/>
      <c r="N72" s="1496"/>
      <c r="O72" s="1496"/>
      <c r="P72" s="1496"/>
      <c r="Q72" s="1496"/>
      <c r="R72" s="1496"/>
      <c r="S72" s="1496"/>
      <c r="T72" s="1496"/>
      <c r="U72" s="1496"/>
      <c r="V72" s="1496"/>
      <c r="W72" s="1496"/>
      <c r="X72" s="1496"/>
      <c r="Y72" s="1496"/>
      <c r="Z72" s="1496"/>
      <c r="AA72" s="1496"/>
      <c r="AB72" s="1496"/>
      <c r="AC72" s="1496"/>
      <c r="AD72" s="1521"/>
      <c r="AE72" s="113"/>
      <c r="AF72" s="114"/>
      <c r="AG72" s="713"/>
      <c r="AH72" s="19"/>
      <c r="AI72" s="19"/>
      <c r="AJ72" s="19"/>
      <c r="AL72" s="89"/>
      <c r="AM72" s="90"/>
      <c r="AN72" s="90"/>
      <c r="AO72" s="90"/>
      <c r="AP72" s="90"/>
      <c r="AQ72" s="91"/>
      <c r="AR72" s="81"/>
    </row>
    <row r="73" spans="1:44" s="112" customFormat="1" ht="27" customHeight="1">
      <c r="A73" s="973" t="str">
        <f t="shared" si="1"/>
        <v/>
      </c>
      <c r="B73" s="115"/>
      <c r="C73" s="116"/>
      <c r="D73" s="116"/>
      <c r="E73" s="117"/>
      <c r="F73" s="111"/>
      <c r="H73" s="1519"/>
      <c r="I73" s="1496"/>
      <c r="J73" s="1496"/>
      <c r="K73" s="1496"/>
      <c r="L73" s="1496"/>
      <c r="M73" s="1496"/>
      <c r="N73" s="1496"/>
      <c r="O73" s="1496"/>
      <c r="P73" s="1496"/>
      <c r="Q73" s="1496"/>
      <c r="R73" s="1496"/>
      <c r="S73" s="1496"/>
      <c r="T73" s="1496"/>
      <c r="U73" s="1496"/>
      <c r="V73" s="1496"/>
      <c r="W73" s="1496"/>
      <c r="X73" s="1496"/>
      <c r="Y73" s="1496"/>
      <c r="Z73" s="1496"/>
      <c r="AA73" s="1496"/>
      <c r="AB73" s="1496"/>
      <c r="AC73" s="1496"/>
      <c r="AD73" s="1521"/>
      <c r="AE73" s="113"/>
      <c r="AF73" s="114"/>
      <c r="AG73" s="713"/>
      <c r="AH73" s="19"/>
      <c r="AI73" s="19"/>
      <c r="AJ73" s="19"/>
      <c r="AL73" s="89"/>
      <c r="AM73" s="90"/>
      <c r="AN73" s="90"/>
      <c r="AO73" s="90"/>
      <c r="AP73" s="90"/>
      <c r="AQ73" s="91"/>
      <c r="AR73" s="81"/>
    </row>
    <row r="74" spans="1:44" s="883" customFormat="1" ht="27" customHeight="1" thickBot="1">
      <c r="A74" s="973"/>
      <c r="B74" s="884"/>
      <c r="C74" s="879"/>
      <c r="D74" s="879"/>
      <c r="E74" s="880"/>
      <c r="F74" s="885"/>
      <c r="H74" s="1522"/>
      <c r="I74" s="1523"/>
      <c r="J74" s="1523"/>
      <c r="K74" s="1523"/>
      <c r="L74" s="1523"/>
      <c r="M74" s="1523"/>
      <c r="N74" s="1523"/>
      <c r="O74" s="1523"/>
      <c r="P74" s="1523"/>
      <c r="Q74" s="1523"/>
      <c r="R74" s="1523"/>
      <c r="S74" s="1523"/>
      <c r="T74" s="1523"/>
      <c r="U74" s="1523"/>
      <c r="V74" s="1523"/>
      <c r="W74" s="1523"/>
      <c r="X74" s="1523"/>
      <c r="Y74" s="1523"/>
      <c r="Z74" s="1523"/>
      <c r="AA74" s="1523"/>
      <c r="AB74" s="1523"/>
      <c r="AC74" s="1523"/>
      <c r="AD74" s="1524"/>
      <c r="AE74" s="113"/>
      <c r="AF74" s="114"/>
      <c r="AG74" s="713"/>
      <c r="AH74" s="882"/>
      <c r="AI74" s="882"/>
      <c r="AJ74" s="882"/>
      <c r="AL74" s="871"/>
      <c r="AM74" s="872"/>
      <c r="AN74" s="872"/>
      <c r="AO74" s="872"/>
      <c r="AP74" s="872"/>
      <c r="AQ74" s="873"/>
      <c r="AR74" s="81"/>
    </row>
    <row r="75" spans="1:44" s="883" customFormat="1" ht="27" customHeight="1">
      <c r="A75" s="973"/>
      <c r="B75" s="884"/>
      <c r="C75" s="879"/>
      <c r="D75" s="879"/>
      <c r="E75" s="880"/>
      <c r="F75" s="885"/>
      <c r="H75" s="88"/>
      <c r="I75" s="88"/>
      <c r="J75" s="88"/>
      <c r="K75" s="88"/>
      <c r="L75" s="88"/>
      <c r="M75" s="88"/>
      <c r="N75" s="88"/>
      <c r="O75" s="88"/>
      <c r="P75" s="88"/>
      <c r="Q75" s="88"/>
      <c r="R75" s="88"/>
      <c r="S75" s="88"/>
      <c r="T75" s="88"/>
      <c r="U75" s="88"/>
      <c r="V75" s="88"/>
      <c r="W75" s="88"/>
      <c r="X75" s="88"/>
      <c r="Y75" s="88"/>
      <c r="Z75" s="88"/>
      <c r="AA75" s="88"/>
      <c r="AB75" s="88"/>
      <c r="AC75" s="88"/>
      <c r="AD75" s="88"/>
      <c r="AE75" s="113"/>
      <c r="AF75" s="114"/>
      <c r="AG75" s="713"/>
      <c r="AH75" s="882"/>
      <c r="AI75" s="882"/>
      <c r="AJ75" s="882"/>
      <c r="AL75" s="871"/>
      <c r="AM75" s="872"/>
      <c r="AN75" s="872"/>
      <c r="AO75" s="872"/>
      <c r="AP75" s="872"/>
      <c r="AQ75" s="873"/>
      <c r="AR75" s="81"/>
    </row>
    <row r="76" spans="1:44" s="112" customFormat="1" ht="27" customHeight="1">
      <c r="A76" s="973" t="str">
        <f t="shared" si="1"/>
        <v/>
      </c>
      <c r="B76" s="115"/>
      <c r="C76" s="116"/>
      <c r="D76" s="116"/>
      <c r="E76" s="117"/>
      <c r="F76" s="111"/>
      <c r="H76" s="883"/>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3"/>
      <c r="AF76" s="114"/>
      <c r="AG76" s="713"/>
      <c r="AH76" s="19"/>
      <c r="AI76" s="19"/>
      <c r="AJ76" s="19"/>
      <c r="AL76" s="89"/>
      <c r="AM76" s="90"/>
      <c r="AN76" s="90"/>
      <c r="AO76" s="90"/>
      <c r="AP76" s="90"/>
      <c r="AQ76" s="91"/>
      <c r="AR76" s="81"/>
    </row>
    <row r="77" spans="1:44" ht="27" customHeight="1">
      <c r="A77" s="972" t="str">
        <f t="shared" si="1"/>
        <v/>
      </c>
      <c r="B77" s="66"/>
      <c r="E77" s="67"/>
      <c r="F77" s="68"/>
      <c r="AE77" s="69"/>
      <c r="AF77" s="70"/>
      <c r="AL77" s="71"/>
      <c r="AQ77" s="72"/>
      <c r="AR77" s="73"/>
    </row>
    <row r="78" spans="1:44" ht="27" customHeight="1">
      <c r="A78" s="972">
        <f t="shared" si="1"/>
        <v>8</v>
      </c>
      <c r="B78" s="1760" t="s">
        <v>29</v>
      </c>
      <c r="C78" s="1761"/>
      <c r="D78" s="1761"/>
      <c r="E78" s="1762"/>
      <c r="F78" s="1349" t="s">
        <v>817</v>
      </c>
      <c r="G78" s="1350"/>
      <c r="H78" s="1231" t="s">
        <v>15</v>
      </c>
      <c r="I78" s="1231"/>
      <c r="J78" s="1231"/>
      <c r="K78" s="1231"/>
      <c r="L78" s="1231"/>
      <c r="M78" s="1231"/>
      <c r="N78" s="1231"/>
      <c r="O78" s="1231"/>
      <c r="P78" s="1231"/>
      <c r="Q78" s="1231"/>
      <c r="R78" s="1231"/>
      <c r="S78" s="1231"/>
      <c r="T78" s="1231"/>
      <c r="U78" s="1231"/>
      <c r="V78" s="1231"/>
      <c r="W78" s="1231"/>
      <c r="X78" s="1231"/>
      <c r="Y78" s="1231"/>
      <c r="Z78" s="1231"/>
      <c r="AA78" s="1231"/>
      <c r="AB78" s="1231"/>
      <c r="AC78" s="1231"/>
      <c r="AD78" s="1231"/>
      <c r="AE78" s="69"/>
      <c r="AF78" s="70"/>
      <c r="AG78" s="713">
        <v>8</v>
      </c>
      <c r="AH78" s="1221" t="s">
        <v>106</v>
      </c>
      <c r="AI78" s="1222"/>
      <c r="AJ78" s="1223"/>
      <c r="AL78" s="71"/>
      <c r="AQ78" s="72"/>
      <c r="AR78" s="1232">
        <f>VLOOKUP(AH78,$CD$6:$CE$10,2,FALSE)</f>
        <v>0</v>
      </c>
    </row>
    <row r="79" spans="1:44" ht="27" customHeight="1">
      <c r="A79" s="972" t="str">
        <f t="shared" si="1"/>
        <v/>
      </c>
      <c r="B79" s="1760"/>
      <c r="C79" s="1761"/>
      <c r="D79" s="1761"/>
      <c r="E79" s="1762"/>
      <c r="F79" s="68"/>
      <c r="AE79" s="69"/>
      <c r="AF79" s="70"/>
      <c r="AL79" s="71"/>
      <c r="AQ79" s="72"/>
      <c r="AR79" s="1232"/>
    </row>
    <row r="80" spans="1:44" ht="27" customHeight="1">
      <c r="A80" s="972">
        <f t="shared" si="1"/>
        <v>9</v>
      </c>
      <c r="B80" s="1760"/>
      <c r="C80" s="1761"/>
      <c r="D80" s="1761"/>
      <c r="E80" s="1762"/>
      <c r="F80" s="68"/>
      <c r="G80" s="17" t="s">
        <v>158</v>
      </c>
      <c r="H80" s="1343" t="s">
        <v>2928</v>
      </c>
      <c r="I80" s="1343"/>
      <c r="J80" s="1343"/>
      <c r="K80" s="1343"/>
      <c r="L80" s="1343"/>
      <c r="M80" s="1343"/>
      <c r="N80" s="1343"/>
      <c r="O80" s="1343"/>
      <c r="P80" s="1343"/>
      <c r="Q80" s="1343"/>
      <c r="R80" s="1343"/>
      <c r="S80" s="1343"/>
      <c r="T80" s="1343"/>
      <c r="U80" s="1343"/>
      <c r="V80" s="1343"/>
      <c r="W80" s="1343"/>
      <c r="X80" s="1343"/>
      <c r="Y80" s="1343"/>
      <c r="Z80" s="1343"/>
      <c r="AA80" s="1343"/>
      <c r="AB80" s="1343"/>
      <c r="AC80" s="1343"/>
      <c r="AD80" s="1343"/>
      <c r="AE80" s="69"/>
      <c r="AF80" s="118" t="s">
        <v>3</v>
      </c>
      <c r="AG80" s="718">
        <v>9</v>
      </c>
      <c r="AH80" s="1763"/>
      <c r="AI80" s="1764"/>
      <c r="AJ80" s="1780" t="s">
        <v>25</v>
      </c>
      <c r="AK80" s="1781"/>
      <c r="AL80" s="89"/>
      <c r="AM80" s="90"/>
      <c r="AN80" s="90"/>
      <c r="AO80" s="90"/>
      <c r="AP80" s="90"/>
      <c r="AQ80" s="91"/>
      <c r="AR80" s="73"/>
    </row>
    <row r="81" spans="1:44" ht="27" customHeight="1">
      <c r="A81" s="972">
        <f t="shared" si="1"/>
        <v>10</v>
      </c>
      <c r="B81" s="1760"/>
      <c r="C81" s="1761"/>
      <c r="D81" s="1761"/>
      <c r="E81" s="1762"/>
      <c r="F81" s="68"/>
      <c r="H81" s="141"/>
      <c r="I81" s="141"/>
      <c r="J81" s="141"/>
      <c r="K81" s="141"/>
      <c r="L81" s="141"/>
      <c r="M81" s="141"/>
      <c r="N81" s="141"/>
      <c r="O81" s="141"/>
      <c r="P81" s="141"/>
      <c r="Q81" s="141"/>
      <c r="R81" s="141"/>
      <c r="S81" s="141"/>
      <c r="T81" s="2002" t="s">
        <v>2488</v>
      </c>
      <c r="U81" s="2002"/>
      <c r="V81" s="2002"/>
      <c r="W81" s="2002"/>
      <c r="X81" s="2002"/>
      <c r="Y81" s="2002"/>
      <c r="Z81" s="2002"/>
      <c r="AA81" s="2002"/>
      <c r="AB81" s="2002"/>
      <c r="AC81" s="2002"/>
      <c r="AD81" s="2002"/>
      <c r="AE81" s="69"/>
      <c r="AF81" s="118" t="s">
        <v>4</v>
      </c>
      <c r="AG81" s="718">
        <v>10</v>
      </c>
      <c r="AH81" s="1763"/>
      <c r="AI81" s="1764"/>
      <c r="AJ81" s="1780" t="s">
        <v>25</v>
      </c>
      <c r="AK81" s="1781"/>
      <c r="AL81" s="89"/>
      <c r="AM81" s="90"/>
      <c r="AN81" s="90"/>
      <c r="AO81" s="90"/>
      <c r="AP81" s="90"/>
      <c r="AQ81" s="91"/>
      <c r="AR81" s="81"/>
    </row>
    <row r="82" spans="1:44" ht="27" customHeight="1">
      <c r="A82" s="972" t="str">
        <f t="shared" si="1"/>
        <v/>
      </c>
      <c r="B82" s="66"/>
      <c r="E82" s="67"/>
      <c r="F82" s="68"/>
      <c r="AE82" s="69"/>
      <c r="AF82" s="70"/>
      <c r="AL82" s="71"/>
      <c r="AQ82" s="72"/>
      <c r="AR82" s="81"/>
    </row>
    <row r="83" spans="1:44" ht="27" customHeight="1">
      <c r="A83" s="972">
        <f t="shared" si="1"/>
        <v>11</v>
      </c>
      <c r="B83" s="66"/>
      <c r="E83" s="67"/>
      <c r="F83" s="68"/>
      <c r="H83" s="1206" t="s">
        <v>2027</v>
      </c>
      <c r="I83" s="1206"/>
      <c r="J83" s="1206"/>
      <c r="K83" s="1206"/>
      <c r="L83" s="1206"/>
      <c r="M83" s="1206"/>
      <c r="N83" s="1206"/>
      <c r="O83" s="1206"/>
      <c r="P83" s="1206"/>
      <c r="Q83" s="1206"/>
      <c r="R83" s="1206"/>
      <c r="S83" s="1206"/>
      <c r="T83" s="1206"/>
      <c r="U83" s="1206"/>
      <c r="V83" s="1206"/>
      <c r="W83" s="1206"/>
      <c r="X83" s="1206"/>
      <c r="Y83" s="1206"/>
      <c r="Z83" s="1206"/>
      <c r="AA83" s="1206"/>
      <c r="AB83" s="1206"/>
      <c r="AC83" s="1206"/>
      <c r="AD83" s="1206"/>
      <c r="AE83" s="69"/>
      <c r="AF83" s="70"/>
      <c r="AG83" s="713">
        <v>11</v>
      </c>
      <c r="AH83" s="1221" t="s">
        <v>106</v>
      </c>
      <c r="AI83" s="1222"/>
      <c r="AJ83" s="1223"/>
      <c r="AL83" s="71"/>
      <c r="AQ83" s="72"/>
      <c r="AR83" s="1232">
        <f>VLOOKUP(AH83,$CD$6:$CE$10,2,FALSE)</f>
        <v>0</v>
      </c>
    </row>
    <row r="84" spans="1:44" ht="27" customHeight="1">
      <c r="A84" s="972" t="str">
        <f t="shared" si="1"/>
        <v/>
      </c>
      <c r="B84" s="66"/>
      <c r="E84" s="67"/>
      <c r="F84" s="68"/>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69"/>
      <c r="AF84" s="70"/>
      <c r="AL84" s="71"/>
      <c r="AQ84" s="72"/>
      <c r="AR84" s="1232"/>
    </row>
    <row r="85" spans="1:44" ht="27" customHeight="1">
      <c r="A85" s="972" t="str">
        <f t="shared" si="1"/>
        <v/>
      </c>
      <c r="B85" s="66"/>
      <c r="E85" s="67"/>
      <c r="F85" s="68"/>
      <c r="H85" s="1206"/>
      <c r="I85" s="1206"/>
      <c r="J85" s="1206"/>
      <c r="K85" s="1206"/>
      <c r="L85" s="1206"/>
      <c r="M85" s="1206"/>
      <c r="N85" s="1206"/>
      <c r="O85" s="1206"/>
      <c r="P85" s="1206"/>
      <c r="Q85" s="1206"/>
      <c r="R85" s="1206"/>
      <c r="S85" s="1206"/>
      <c r="T85" s="1206"/>
      <c r="U85" s="1206"/>
      <c r="V85" s="1206"/>
      <c r="W85" s="1206"/>
      <c r="X85" s="1206"/>
      <c r="Y85" s="1206"/>
      <c r="Z85" s="1206"/>
      <c r="AA85" s="1206"/>
      <c r="AB85" s="1206"/>
      <c r="AC85" s="1206"/>
      <c r="AD85" s="1206"/>
      <c r="AE85" s="69"/>
      <c r="AF85" s="70"/>
      <c r="AL85" s="89"/>
      <c r="AM85" s="90"/>
      <c r="AN85" s="90"/>
      <c r="AO85" s="90"/>
      <c r="AP85" s="90"/>
      <c r="AQ85" s="91"/>
      <c r="AR85" s="92"/>
    </row>
    <row r="86" spans="1:44" ht="27" customHeight="1">
      <c r="A86" s="972" t="str">
        <f t="shared" si="1"/>
        <v/>
      </c>
      <c r="B86" s="66"/>
      <c r="E86" s="67"/>
      <c r="F86" s="68"/>
      <c r="AE86" s="69"/>
      <c r="AF86" s="70"/>
      <c r="AL86" s="71"/>
      <c r="AQ86" s="72"/>
      <c r="AR86" s="73"/>
    </row>
    <row r="87" spans="1:44" ht="27" customHeight="1">
      <c r="A87" s="972">
        <f t="shared" si="1"/>
        <v>12</v>
      </c>
      <c r="B87" s="66"/>
      <c r="E87" s="67"/>
      <c r="F87" s="68"/>
      <c r="H87" s="1231" t="s">
        <v>16</v>
      </c>
      <c r="I87" s="1231"/>
      <c r="J87" s="1231"/>
      <c r="K87" s="1231"/>
      <c r="L87" s="1231"/>
      <c r="M87" s="1231"/>
      <c r="N87" s="1231"/>
      <c r="O87" s="1231"/>
      <c r="P87" s="1231"/>
      <c r="Q87" s="1231"/>
      <c r="R87" s="1231"/>
      <c r="S87" s="1231"/>
      <c r="T87" s="1231"/>
      <c r="U87" s="1231"/>
      <c r="V87" s="1231"/>
      <c r="W87" s="1231"/>
      <c r="X87" s="1231"/>
      <c r="Y87" s="1231"/>
      <c r="Z87" s="1231"/>
      <c r="AA87" s="1231"/>
      <c r="AB87" s="1231"/>
      <c r="AC87" s="1231"/>
      <c r="AD87" s="1231"/>
      <c r="AE87" s="69"/>
      <c r="AF87" s="70"/>
      <c r="AG87" s="713">
        <v>12</v>
      </c>
      <c r="AH87" s="1221" t="s">
        <v>106</v>
      </c>
      <c r="AI87" s="1222"/>
      <c r="AJ87" s="1223"/>
      <c r="AL87" s="89"/>
      <c r="AM87" s="90"/>
      <c r="AN87" s="90"/>
      <c r="AO87" s="90"/>
      <c r="AP87" s="90"/>
      <c r="AQ87" s="91"/>
      <c r="AR87" s="1232">
        <f>VLOOKUP(AH87,$CD$6:$CE$10,2,FALSE)</f>
        <v>0</v>
      </c>
    </row>
    <row r="88" spans="1:44" ht="27" customHeight="1">
      <c r="A88" s="972" t="str">
        <f t="shared" si="1"/>
        <v/>
      </c>
      <c r="B88" s="66"/>
      <c r="E88" s="67"/>
      <c r="F88" s="68"/>
      <c r="AE88" s="69"/>
      <c r="AF88" s="70"/>
      <c r="AL88" s="71"/>
      <c r="AQ88" s="72"/>
      <c r="AR88" s="1232"/>
    </row>
    <row r="89" spans="1:44" ht="27" customHeight="1">
      <c r="A89" s="972">
        <f t="shared" si="1"/>
        <v>13</v>
      </c>
      <c r="B89" s="66"/>
      <c r="E89" s="67"/>
      <c r="F89" s="68"/>
      <c r="G89" s="17" t="s">
        <v>158</v>
      </c>
      <c r="H89" s="1550" t="s">
        <v>557</v>
      </c>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69"/>
      <c r="AF89" s="118" t="s">
        <v>4</v>
      </c>
      <c r="AG89" s="719">
        <v>13</v>
      </c>
      <c r="AH89" s="1763"/>
      <c r="AI89" s="1764"/>
      <c r="AJ89" s="1780" t="s">
        <v>25</v>
      </c>
      <c r="AK89" s="1781"/>
      <c r="AL89" s="89"/>
      <c r="AM89" s="90"/>
      <c r="AN89" s="90"/>
      <c r="AO89" s="90"/>
      <c r="AP89" s="90"/>
      <c r="AQ89" s="91"/>
      <c r="AR89" s="73"/>
    </row>
    <row r="90" spans="1:44" ht="27" customHeight="1">
      <c r="A90" s="972" t="str">
        <f t="shared" si="1"/>
        <v/>
      </c>
      <c r="B90" s="66"/>
      <c r="E90" s="67"/>
      <c r="F90" s="68"/>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69"/>
      <c r="AF90" s="70"/>
      <c r="AL90" s="71"/>
      <c r="AQ90" s="72"/>
      <c r="AR90" s="73"/>
    </row>
    <row r="91" spans="1:44" ht="27" customHeight="1">
      <c r="A91" s="972" t="str">
        <f t="shared" si="1"/>
        <v/>
      </c>
      <c r="B91" s="66"/>
      <c r="E91" s="67"/>
      <c r="F91" s="68"/>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69"/>
      <c r="AF91" s="70"/>
      <c r="AL91" s="71"/>
      <c r="AQ91" s="72"/>
      <c r="AR91" s="73"/>
    </row>
    <row r="92" spans="1:44" ht="27" customHeight="1">
      <c r="A92" s="972" t="str">
        <f t="shared" si="1"/>
        <v/>
      </c>
      <c r="B92" s="66"/>
      <c r="E92" s="67"/>
      <c r="F92" s="68"/>
      <c r="H92" s="1796" t="s">
        <v>17</v>
      </c>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69"/>
      <c r="AF92" s="70"/>
      <c r="AL92" s="71"/>
      <c r="AQ92" s="72"/>
      <c r="AR92" s="81"/>
    </row>
    <row r="93" spans="1:44" ht="27" customHeight="1">
      <c r="A93" s="972" t="str">
        <f t="shared" si="1"/>
        <v/>
      </c>
      <c r="B93" s="66"/>
      <c r="E93" s="67"/>
      <c r="F93" s="68"/>
      <c r="H93" s="1150" t="s">
        <v>2824</v>
      </c>
      <c r="I93" s="942"/>
      <c r="J93" s="1151"/>
      <c r="K93" s="1151"/>
      <c r="L93" s="1151"/>
      <c r="M93" s="1151"/>
      <c r="N93" s="1151"/>
      <c r="O93" s="1151"/>
      <c r="P93" s="1151"/>
      <c r="Q93" s="1151"/>
      <c r="R93" s="120"/>
      <c r="S93" s="120"/>
      <c r="T93" s="120"/>
      <c r="U93" s="120"/>
      <c r="V93" s="120"/>
      <c r="W93" s="120"/>
      <c r="X93" s="120"/>
      <c r="Y93" s="120"/>
      <c r="Z93" s="120"/>
      <c r="AA93" s="120"/>
      <c r="AB93" s="120"/>
      <c r="AC93" s="120"/>
      <c r="AD93" s="120"/>
      <c r="AE93" s="69"/>
      <c r="AF93" s="70"/>
      <c r="AL93" s="71"/>
      <c r="AQ93" s="72"/>
      <c r="AR93" s="81"/>
    </row>
    <row r="94" spans="1:44" ht="27" customHeight="1">
      <c r="A94" s="972" t="str">
        <f t="shared" si="1"/>
        <v/>
      </c>
      <c r="B94" s="66"/>
      <c r="E94" s="67"/>
      <c r="F94" s="68"/>
      <c r="AE94" s="69"/>
      <c r="AF94" s="70"/>
      <c r="AL94" s="71"/>
      <c r="AQ94" s="72"/>
      <c r="AR94" s="81"/>
    </row>
    <row r="95" spans="1:44" ht="27" customHeight="1">
      <c r="A95" s="972">
        <f t="shared" si="1"/>
        <v>14</v>
      </c>
      <c r="B95" s="1372" t="s">
        <v>677</v>
      </c>
      <c r="C95" s="1373"/>
      <c r="D95" s="1373"/>
      <c r="E95" s="1374"/>
      <c r="F95" s="1795" t="s">
        <v>6</v>
      </c>
      <c r="G95" s="1287"/>
      <c r="H95" s="1231" t="s">
        <v>18</v>
      </c>
      <c r="I95" s="1231"/>
      <c r="J95" s="1231"/>
      <c r="K95" s="1231"/>
      <c r="L95" s="1231"/>
      <c r="M95" s="1231"/>
      <c r="N95" s="1231"/>
      <c r="O95" s="1231"/>
      <c r="P95" s="1231"/>
      <c r="Q95" s="1231"/>
      <c r="R95" s="1231"/>
      <c r="S95" s="1231"/>
      <c r="T95" s="1231"/>
      <c r="U95" s="1231"/>
      <c r="V95" s="1231"/>
      <c r="W95" s="1231"/>
      <c r="X95" s="1231"/>
      <c r="Y95" s="1231"/>
      <c r="Z95" s="1231"/>
      <c r="AA95" s="1231"/>
      <c r="AB95" s="1231"/>
      <c r="AC95" s="1231"/>
      <c r="AD95" s="1231"/>
      <c r="AE95" s="69"/>
      <c r="AF95" s="70"/>
      <c r="AG95" s="713">
        <v>14</v>
      </c>
      <c r="AH95" s="1221" t="s">
        <v>106</v>
      </c>
      <c r="AI95" s="1222"/>
      <c r="AJ95" s="1223"/>
      <c r="AL95" s="1228" t="s">
        <v>2692</v>
      </c>
      <c r="AM95" s="1229"/>
      <c r="AN95" s="1229"/>
      <c r="AO95" s="1229"/>
      <c r="AP95" s="1229"/>
      <c r="AQ95" s="1230"/>
      <c r="AR95" s="1232">
        <f>VLOOKUP(AH95,$CD$6:$CE$10,2,FALSE)</f>
        <v>0</v>
      </c>
    </row>
    <row r="96" spans="1:44" ht="27" customHeight="1">
      <c r="A96" s="972" t="str">
        <f t="shared" si="1"/>
        <v/>
      </c>
      <c r="B96" s="1372"/>
      <c r="C96" s="1373"/>
      <c r="D96" s="1373"/>
      <c r="E96" s="1374"/>
      <c r="F96" s="68"/>
      <c r="AE96" s="69"/>
      <c r="AF96" s="70"/>
      <c r="AL96" s="1228"/>
      <c r="AM96" s="1229"/>
      <c r="AN96" s="1229"/>
      <c r="AO96" s="1229"/>
      <c r="AP96" s="1229"/>
      <c r="AQ96" s="1230"/>
      <c r="AR96" s="1232"/>
    </row>
    <row r="97" spans="1:44" ht="27" customHeight="1">
      <c r="A97" s="972">
        <f t="shared" si="1"/>
        <v>15</v>
      </c>
      <c r="B97" s="1372"/>
      <c r="C97" s="1373"/>
      <c r="D97" s="1373"/>
      <c r="E97" s="1374"/>
      <c r="F97" s="68"/>
      <c r="H97" s="1717" t="s">
        <v>873</v>
      </c>
      <c r="I97" s="1717"/>
      <c r="J97" s="1717"/>
      <c r="K97" s="1717"/>
      <c r="L97" s="1717"/>
      <c r="M97" s="1717"/>
      <c r="N97" s="1717"/>
      <c r="O97" s="1717"/>
      <c r="P97" s="1717"/>
      <c r="Q97" s="1717"/>
      <c r="R97" s="1717"/>
      <c r="S97" s="1717"/>
      <c r="T97" s="1717"/>
      <c r="U97" s="1717"/>
      <c r="V97" s="1717"/>
      <c r="W97" s="1717"/>
      <c r="X97" s="1717"/>
      <c r="Y97" s="1717"/>
      <c r="Z97" s="1717"/>
      <c r="AA97" s="1717"/>
      <c r="AB97" s="1717"/>
      <c r="AC97" s="1717"/>
      <c r="AD97" s="1717"/>
      <c r="AE97" s="69"/>
      <c r="AF97" s="70"/>
      <c r="AG97" s="713">
        <v>15</v>
      </c>
      <c r="AH97" s="1221" t="s">
        <v>106</v>
      </c>
      <c r="AI97" s="1222"/>
      <c r="AJ97" s="1223"/>
      <c r="AL97" s="1228" t="s">
        <v>2693</v>
      </c>
      <c r="AM97" s="1229"/>
      <c r="AN97" s="1229"/>
      <c r="AO97" s="1229"/>
      <c r="AP97" s="1229"/>
      <c r="AQ97" s="1230"/>
      <c r="AR97" s="1232">
        <f>VLOOKUP(AH97,$CD$6:$CE$10,2,FALSE)</f>
        <v>0</v>
      </c>
    </row>
    <row r="98" spans="1:44" ht="27" customHeight="1">
      <c r="A98" s="972" t="str">
        <f t="shared" si="1"/>
        <v/>
      </c>
      <c r="B98" s="66"/>
      <c r="E98" s="67"/>
      <c r="F98" s="68"/>
      <c r="H98" s="1717"/>
      <c r="I98" s="1717"/>
      <c r="J98" s="1717"/>
      <c r="K98" s="1717"/>
      <c r="L98" s="1717"/>
      <c r="M98" s="1717"/>
      <c r="N98" s="1717"/>
      <c r="O98" s="1717"/>
      <c r="P98" s="1717"/>
      <c r="Q98" s="1717"/>
      <c r="R98" s="1717"/>
      <c r="S98" s="1717"/>
      <c r="T98" s="1717"/>
      <c r="U98" s="1717"/>
      <c r="V98" s="1717"/>
      <c r="W98" s="1717"/>
      <c r="X98" s="1717"/>
      <c r="Y98" s="1717"/>
      <c r="Z98" s="1717"/>
      <c r="AA98" s="1717"/>
      <c r="AB98" s="1717"/>
      <c r="AC98" s="1717"/>
      <c r="AD98" s="1717"/>
      <c r="AE98" s="69"/>
      <c r="AF98" s="70"/>
      <c r="AH98" s="713"/>
      <c r="AI98" s="109"/>
      <c r="AJ98" s="109"/>
      <c r="AL98" s="1228"/>
      <c r="AM98" s="1229"/>
      <c r="AN98" s="1229"/>
      <c r="AO98" s="1229"/>
      <c r="AP98" s="1229"/>
      <c r="AQ98" s="1230"/>
      <c r="AR98" s="1232"/>
    </row>
    <row r="99" spans="1:44" ht="27" customHeight="1">
      <c r="A99" s="972" t="str">
        <f t="shared" si="1"/>
        <v/>
      </c>
      <c r="B99" s="66"/>
      <c r="E99" s="67"/>
      <c r="F99" s="68"/>
      <c r="H99" s="1717"/>
      <c r="I99" s="1717"/>
      <c r="J99" s="1717"/>
      <c r="K99" s="1717"/>
      <c r="L99" s="1717"/>
      <c r="M99" s="1717"/>
      <c r="N99" s="1717"/>
      <c r="O99" s="1717"/>
      <c r="P99" s="1717"/>
      <c r="Q99" s="1717"/>
      <c r="R99" s="1717"/>
      <c r="S99" s="1717"/>
      <c r="T99" s="1717"/>
      <c r="U99" s="1717"/>
      <c r="V99" s="1717"/>
      <c r="W99" s="1717"/>
      <c r="X99" s="1717"/>
      <c r="Y99" s="1717"/>
      <c r="Z99" s="1717"/>
      <c r="AA99" s="1717"/>
      <c r="AB99" s="1717"/>
      <c r="AC99" s="1717"/>
      <c r="AD99" s="1717"/>
      <c r="AE99" s="69"/>
      <c r="AF99" s="70"/>
      <c r="AL99" s="956"/>
      <c r="AM99" s="957"/>
      <c r="AN99" s="957"/>
      <c r="AO99" s="957"/>
      <c r="AP99" s="957"/>
      <c r="AQ99" s="958"/>
      <c r="AR99" s="121"/>
    </row>
    <row r="100" spans="1:44" ht="27" customHeight="1">
      <c r="A100" s="972" t="str">
        <f t="shared" si="1"/>
        <v/>
      </c>
      <c r="B100" s="66"/>
      <c r="E100" s="67"/>
      <c r="F100" s="68"/>
      <c r="AE100" s="69"/>
      <c r="AF100" s="70"/>
      <c r="AL100" s="952"/>
      <c r="AM100" s="953"/>
      <c r="AN100" s="953"/>
      <c r="AO100" s="953"/>
      <c r="AP100" s="953"/>
      <c r="AQ100" s="954"/>
      <c r="AR100" s="73"/>
    </row>
    <row r="101" spans="1:44" ht="27" customHeight="1">
      <c r="A101" s="972">
        <f t="shared" si="1"/>
        <v>16</v>
      </c>
      <c r="B101" s="66"/>
      <c r="E101" s="67"/>
      <c r="F101" s="68"/>
      <c r="H101" s="1206" t="s">
        <v>19</v>
      </c>
      <c r="I101" s="1206"/>
      <c r="J101" s="1206"/>
      <c r="K101" s="1206"/>
      <c r="L101" s="1206"/>
      <c r="M101" s="1206"/>
      <c r="N101" s="1206"/>
      <c r="O101" s="1206"/>
      <c r="P101" s="1206"/>
      <c r="Q101" s="1206"/>
      <c r="R101" s="1206"/>
      <c r="S101" s="1206"/>
      <c r="T101" s="1206"/>
      <c r="U101" s="1206"/>
      <c r="V101" s="1206"/>
      <c r="W101" s="1206"/>
      <c r="X101" s="1206"/>
      <c r="Y101" s="1206"/>
      <c r="Z101" s="1206"/>
      <c r="AA101" s="1206"/>
      <c r="AB101" s="1206"/>
      <c r="AC101" s="1206"/>
      <c r="AD101" s="1206"/>
      <c r="AE101" s="69"/>
      <c r="AF101" s="70"/>
      <c r="AG101" s="713">
        <v>16</v>
      </c>
      <c r="AH101" s="1221" t="s">
        <v>106</v>
      </c>
      <c r="AI101" s="1222"/>
      <c r="AJ101" s="1223"/>
      <c r="AL101" s="1228" t="s">
        <v>2693</v>
      </c>
      <c r="AM101" s="1229"/>
      <c r="AN101" s="1229"/>
      <c r="AO101" s="1229"/>
      <c r="AP101" s="1229"/>
      <c r="AQ101" s="1230"/>
      <c r="AR101" s="214">
        <f>VLOOKUP(AH101,$CD$6:$CE$10,2,FALSE)</f>
        <v>0</v>
      </c>
    </row>
    <row r="102" spans="1:44" ht="27" customHeight="1">
      <c r="A102" s="972" t="str">
        <f t="shared" si="1"/>
        <v/>
      </c>
      <c r="B102" s="66"/>
      <c r="E102" s="67"/>
      <c r="F102" s="68"/>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69"/>
      <c r="AF102" s="70"/>
      <c r="AL102" s="1228"/>
      <c r="AM102" s="1229"/>
      <c r="AN102" s="1229"/>
      <c r="AO102" s="1229"/>
      <c r="AP102" s="1229"/>
      <c r="AQ102" s="1230"/>
      <c r="AR102" s="121"/>
    </row>
    <row r="103" spans="1:44" ht="27" customHeight="1">
      <c r="A103" s="972" t="str">
        <f t="shared" si="1"/>
        <v/>
      </c>
      <c r="B103" s="66"/>
      <c r="E103" s="67"/>
      <c r="F103" s="68"/>
      <c r="AE103" s="69"/>
      <c r="AF103" s="70"/>
      <c r="AL103" s="952"/>
      <c r="AM103" s="953"/>
      <c r="AN103" s="953"/>
      <c r="AO103" s="953"/>
      <c r="AP103" s="953"/>
      <c r="AQ103" s="954"/>
      <c r="AR103" s="73"/>
    </row>
    <row r="104" spans="1:44" ht="27" customHeight="1">
      <c r="A104" s="972">
        <f t="shared" si="1"/>
        <v>17</v>
      </c>
      <c r="B104" s="1792" t="s">
        <v>30</v>
      </c>
      <c r="C104" s="1793"/>
      <c r="D104" s="1793"/>
      <c r="E104" s="1794"/>
      <c r="F104" s="1349" t="s">
        <v>847</v>
      </c>
      <c r="G104" s="1350"/>
      <c r="H104" s="1231" t="s">
        <v>20</v>
      </c>
      <c r="I104" s="1231"/>
      <c r="J104" s="1231"/>
      <c r="K104" s="1231"/>
      <c r="L104" s="1231"/>
      <c r="M104" s="1231"/>
      <c r="N104" s="1231"/>
      <c r="O104" s="1231"/>
      <c r="P104" s="1231"/>
      <c r="Q104" s="1231"/>
      <c r="R104" s="1231"/>
      <c r="S104" s="1231"/>
      <c r="T104" s="1231"/>
      <c r="U104" s="1231"/>
      <c r="V104" s="1231"/>
      <c r="W104" s="1231"/>
      <c r="X104" s="1231"/>
      <c r="Y104" s="1231"/>
      <c r="Z104" s="1231"/>
      <c r="AA104" s="1231"/>
      <c r="AB104" s="1231"/>
      <c r="AC104" s="1231"/>
      <c r="AD104" s="1231"/>
      <c r="AE104" s="69"/>
      <c r="AF104" s="70"/>
      <c r="AG104" s="713">
        <v>17</v>
      </c>
      <c r="AH104" s="1221" t="s">
        <v>106</v>
      </c>
      <c r="AI104" s="1222"/>
      <c r="AJ104" s="1223"/>
      <c r="AL104" s="1228" t="s">
        <v>2694</v>
      </c>
      <c r="AM104" s="1229"/>
      <c r="AN104" s="1229"/>
      <c r="AO104" s="1229"/>
      <c r="AP104" s="1229"/>
      <c r="AQ104" s="1230"/>
      <c r="AR104" s="214">
        <f>VLOOKUP(AH104,$CD$6:$CE$10,2,FALSE)</f>
        <v>0</v>
      </c>
    </row>
    <row r="105" spans="1:44" ht="27" customHeight="1" thickBot="1">
      <c r="A105" s="972" t="str">
        <f t="shared" si="1"/>
        <v/>
      </c>
      <c r="B105" s="66"/>
      <c r="E105" s="67"/>
      <c r="F105" s="68"/>
      <c r="AE105" s="69"/>
      <c r="AF105" s="70"/>
      <c r="AL105" s="1228"/>
      <c r="AM105" s="1229"/>
      <c r="AN105" s="1229"/>
      <c r="AO105" s="1229"/>
      <c r="AP105" s="1229"/>
      <c r="AQ105" s="1230"/>
      <c r="AR105" s="81"/>
    </row>
    <row r="106" spans="1:44" ht="27" customHeight="1">
      <c r="A106" s="972" t="str">
        <f t="shared" si="1"/>
        <v/>
      </c>
      <c r="B106" s="66"/>
      <c r="E106" s="67"/>
      <c r="F106" s="68"/>
      <c r="H106" s="1516" t="s">
        <v>2695</v>
      </c>
      <c r="I106" s="1517"/>
      <c r="J106" s="1517"/>
      <c r="K106" s="1517"/>
      <c r="L106" s="1517"/>
      <c r="M106" s="1517"/>
      <c r="N106" s="1517"/>
      <c r="O106" s="1517"/>
      <c r="P106" s="1517"/>
      <c r="Q106" s="1517"/>
      <c r="R106" s="1517"/>
      <c r="S106" s="1517"/>
      <c r="T106" s="1517"/>
      <c r="U106" s="1517"/>
      <c r="V106" s="1517"/>
      <c r="W106" s="1517"/>
      <c r="X106" s="1517"/>
      <c r="Y106" s="1517"/>
      <c r="Z106" s="1517"/>
      <c r="AA106" s="1517"/>
      <c r="AB106" s="1517"/>
      <c r="AC106" s="1517"/>
      <c r="AD106" s="1518"/>
      <c r="AE106" s="69"/>
      <c r="AF106" s="70"/>
      <c r="AL106" s="1212" t="s">
        <v>26</v>
      </c>
      <c r="AM106" s="1213"/>
      <c r="AN106" s="1213"/>
      <c r="AO106" s="1213"/>
      <c r="AP106" s="1213"/>
      <c r="AQ106" s="1214"/>
      <c r="AR106" s="81"/>
    </row>
    <row r="107" spans="1:44" ht="27" customHeight="1">
      <c r="A107" s="972" t="str">
        <f t="shared" si="1"/>
        <v/>
      </c>
      <c r="B107" s="66"/>
      <c r="E107" s="67"/>
      <c r="F107" s="68"/>
      <c r="H107" s="1519"/>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1"/>
      <c r="AE107" s="69"/>
      <c r="AF107" s="70"/>
      <c r="AL107" s="1212"/>
      <c r="AM107" s="1213"/>
      <c r="AN107" s="1213"/>
      <c r="AO107" s="1213"/>
      <c r="AP107" s="1213"/>
      <c r="AQ107" s="1214"/>
      <c r="AR107" s="81"/>
    </row>
    <row r="108" spans="1:44" ht="27" customHeight="1">
      <c r="A108" s="972" t="str">
        <f t="shared" si="1"/>
        <v/>
      </c>
      <c r="B108" s="66"/>
      <c r="E108" s="67"/>
      <c r="F108" s="68"/>
      <c r="H108" s="1519"/>
      <c r="I108" s="1520"/>
      <c r="J108" s="1520"/>
      <c r="K108" s="1520"/>
      <c r="L108" s="1520"/>
      <c r="M108" s="1520"/>
      <c r="N108" s="1520"/>
      <c r="O108" s="1520"/>
      <c r="P108" s="1520"/>
      <c r="Q108" s="1520"/>
      <c r="R108" s="1520"/>
      <c r="S108" s="1520"/>
      <c r="T108" s="1520"/>
      <c r="U108" s="1520"/>
      <c r="V108" s="1520"/>
      <c r="W108" s="1520"/>
      <c r="X108" s="1520"/>
      <c r="Y108" s="1520"/>
      <c r="Z108" s="1520"/>
      <c r="AA108" s="1520"/>
      <c r="AB108" s="1520"/>
      <c r="AC108" s="1520"/>
      <c r="AD108" s="1521"/>
      <c r="AE108" s="69"/>
      <c r="AF108" s="70"/>
      <c r="AL108" s="93"/>
      <c r="AM108" s="94"/>
      <c r="AN108" s="94"/>
      <c r="AO108" s="94"/>
      <c r="AP108" s="94"/>
      <c r="AQ108" s="95"/>
      <c r="AR108" s="81"/>
    </row>
    <row r="109" spans="1:44" ht="27" customHeight="1">
      <c r="A109" s="972" t="str">
        <f t="shared" si="1"/>
        <v/>
      </c>
      <c r="B109" s="66"/>
      <c r="E109" s="67"/>
      <c r="F109" s="68"/>
      <c r="H109" s="1519"/>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1"/>
      <c r="AE109" s="69"/>
      <c r="AF109" s="70"/>
      <c r="AL109" s="89"/>
      <c r="AM109" s="90"/>
      <c r="AN109" s="90"/>
      <c r="AO109" s="90"/>
      <c r="AP109" s="90"/>
      <c r="AQ109" s="91"/>
      <c r="AR109" s="81"/>
    </row>
    <row r="110" spans="1:44" ht="27" customHeight="1">
      <c r="A110" s="972" t="str">
        <f t="shared" si="1"/>
        <v/>
      </c>
      <c r="B110" s="66"/>
      <c r="E110" s="67"/>
      <c r="F110" s="68"/>
      <c r="H110" s="1519"/>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1"/>
      <c r="AE110" s="69"/>
      <c r="AF110" s="70"/>
      <c r="AL110" s="89"/>
      <c r="AM110" s="90"/>
      <c r="AN110" s="90"/>
      <c r="AO110" s="90"/>
      <c r="AP110" s="90"/>
      <c r="AQ110" s="91"/>
      <c r="AR110" s="81"/>
    </row>
    <row r="111" spans="1:44" ht="27" customHeight="1">
      <c r="A111" s="972" t="str">
        <f t="shared" si="1"/>
        <v/>
      </c>
      <c r="B111" s="66"/>
      <c r="E111" s="67"/>
      <c r="F111" s="68"/>
      <c r="H111" s="1519"/>
      <c r="I111" s="1520"/>
      <c r="J111" s="1520"/>
      <c r="K111" s="1520"/>
      <c r="L111" s="1520"/>
      <c r="M111" s="1520"/>
      <c r="N111" s="1520"/>
      <c r="O111" s="1520"/>
      <c r="P111" s="1520"/>
      <c r="Q111" s="1520"/>
      <c r="R111" s="1520"/>
      <c r="S111" s="1520"/>
      <c r="T111" s="1520"/>
      <c r="U111" s="1520"/>
      <c r="V111" s="1520"/>
      <c r="W111" s="1520"/>
      <c r="X111" s="1520"/>
      <c r="Y111" s="1520"/>
      <c r="Z111" s="1520"/>
      <c r="AA111" s="1520"/>
      <c r="AB111" s="1520"/>
      <c r="AC111" s="1520"/>
      <c r="AD111" s="1521"/>
      <c r="AE111" s="69"/>
      <c r="AF111" s="70"/>
      <c r="AL111" s="89"/>
      <c r="AM111" s="90"/>
      <c r="AN111" s="90"/>
      <c r="AO111" s="90"/>
      <c r="AP111" s="90"/>
      <c r="AQ111" s="91"/>
      <c r="AR111" s="81"/>
    </row>
    <row r="112" spans="1:44" ht="27" customHeight="1" thickBot="1">
      <c r="A112" s="972" t="str">
        <f t="shared" si="1"/>
        <v/>
      </c>
      <c r="B112" s="66"/>
      <c r="E112" s="67"/>
      <c r="F112" s="68"/>
      <c r="H112" s="1740"/>
      <c r="I112" s="1741"/>
      <c r="J112" s="1741"/>
      <c r="K112" s="1741"/>
      <c r="L112" s="1741"/>
      <c r="M112" s="1741"/>
      <c r="N112" s="1741"/>
      <c r="O112" s="1741"/>
      <c r="P112" s="1741"/>
      <c r="Q112" s="1741"/>
      <c r="R112" s="1741"/>
      <c r="S112" s="1741"/>
      <c r="T112" s="1741"/>
      <c r="U112" s="1741"/>
      <c r="V112" s="1741"/>
      <c r="W112" s="1741"/>
      <c r="X112" s="1741"/>
      <c r="Y112" s="1741"/>
      <c r="Z112" s="1741"/>
      <c r="AA112" s="1741"/>
      <c r="AB112" s="1741"/>
      <c r="AC112" s="1741"/>
      <c r="AD112" s="1742"/>
      <c r="AE112" s="69"/>
      <c r="AF112" s="70"/>
      <c r="AL112" s="89"/>
      <c r="AM112" s="90"/>
      <c r="AN112" s="90"/>
      <c r="AO112" s="90"/>
      <c r="AP112" s="90"/>
      <c r="AQ112" s="91"/>
      <c r="AR112" s="81"/>
    </row>
    <row r="113" spans="1:44" ht="27" customHeight="1">
      <c r="A113" s="972" t="str">
        <f t="shared" si="1"/>
        <v/>
      </c>
      <c r="B113" s="66"/>
      <c r="E113" s="67"/>
      <c r="F113" s="6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69"/>
      <c r="AF113" s="70"/>
      <c r="AL113" s="89"/>
      <c r="AM113" s="90"/>
      <c r="AN113" s="90"/>
      <c r="AO113" s="90"/>
      <c r="AP113" s="90"/>
      <c r="AQ113" s="91"/>
      <c r="AR113" s="81"/>
    </row>
    <row r="114" spans="1:44" ht="27" customHeight="1">
      <c r="A114" s="972" t="str">
        <f t="shared" si="1"/>
        <v/>
      </c>
      <c r="B114" s="66"/>
      <c r="E114" s="67"/>
      <c r="F114" s="6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69"/>
      <c r="AF114" s="70"/>
      <c r="AL114" s="89"/>
      <c r="AM114" s="90"/>
      <c r="AN114" s="90"/>
      <c r="AO114" s="90"/>
      <c r="AP114" s="90"/>
      <c r="AQ114" s="91"/>
      <c r="AR114" s="81"/>
    </row>
    <row r="115" spans="1:44" ht="27" customHeight="1">
      <c r="A115" s="972" t="str">
        <f t="shared" si="1"/>
        <v/>
      </c>
      <c r="B115" s="66"/>
      <c r="E115" s="67"/>
      <c r="F115" s="6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69"/>
      <c r="AF115" s="70"/>
      <c r="AL115" s="89"/>
      <c r="AM115" s="90"/>
      <c r="AN115" s="90"/>
      <c r="AO115" s="90"/>
      <c r="AP115" s="90"/>
      <c r="AQ115" s="91"/>
      <c r="AR115" s="81"/>
    </row>
    <row r="116" spans="1:44" ht="27" customHeight="1">
      <c r="A116" s="972" t="str">
        <f t="shared" si="1"/>
        <v/>
      </c>
      <c r="B116" s="66"/>
      <c r="E116" s="67"/>
      <c r="F116" s="6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69"/>
      <c r="AF116" s="70"/>
      <c r="AL116" s="89"/>
      <c r="AM116" s="90"/>
      <c r="AN116" s="90"/>
      <c r="AO116" s="90"/>
      <c r="AP116" s="90"/>
      <c r="AQ116" s="91"/>
      <c r="AR116" s="81"/>
    </row>
    <row r="117" spans="1:44" ht="27" customHeight="1">
      <c r="A117" s="972" t="str">
        <f t="shared" si="1"/>
        <v/>
      </c>
      <c r="B117" s="66"/>
      <c r="E117" s="67"/>
      <c r="F117" s="1795" t="s">
        <v>849</v>
      </c>
      <c r="G117" s="1287"/>
      <c r="H117" s="1206" t="s">
        <v>558</v>
      </c>
      <c r="I117" s="1206"/>
      <c r="J117" s="1206"/>
      <c r="K117" s="1206"/>
      <c r="L117" s="1206"/>
      <c r="M117" s="1206"/>
      <c r="N117" s="1206"/>
      <c r="O117" s="1206"/>
      <c r="P117" s="1206"/>
      <c r="Q117" s="1206"/>
      <c r="R117" s="1206"/>
      <c r="S117" s="1206"/>
      <c r="T117" s="1206"/>
      <c r="U117" s="1206"/>
      <c r="V117" s="1206"/>
      <c r="W117" s="1206"/>
      <c r="X117" s="1206"/>
      <c r="Y117" s="1206"/>
      <c r="Z117" s="1206"/>
      <c r="AA117" s="1206"/>
      <c r="AB117" s="1206"/>
      <c r="AC117" s="1206"/>
      <c r="AD117" s="1206"/>
      <c r="AE117" s="69"/>
      <c r="AF117" s="70"/>
      <c r="AL117" s="71"/>
      <c r="AQ117" s="72"/>
      <c r="AR117" s="73"/>
    </row>
    <row r="118" spans="1:44" ht="27" customHeight="1">
      <c r="A118" s="972" t="str">
        <f t="shared" si="1"/>
        <v/>
      </c>
      <c r="B118" s="66"/>
      <c r="E118" s="67"/>
      <c r="F118" s="68"/>
      <c r="H118" s="1206"/>
      <c r="I118" s="1206"/>
      <c r="J118" s="1206"/>
      <c r="K118" s="1206"/>
      <c r="L118" s="1206"/>
      <c r="M118" s="1206"/>
      <c r="N118" s="1206"/>
      <c r="O118" s="1206"/>
      <c r="P118" s="1206"/>
      <c r="Q118" s="1206"/>
      <c r="R118" s="1206"/>
      <c r="S118" s="1206"/>
      <c r="T118" s="1206"/>
      <c r="U118" s="1206"/>
      <c r="V118" s="1206"/>
      <c r="W118" s="1206"/>
      <c r="X118" s="1206"/>
      <c r="Y118" s="1206"/>
      <c r="Z118" s="1206"/>
      <c r="AA118" s="1206"/>
      <c r="AB118" s="1206"/>
      <c r="AC118" s="1206"/>
      <c r="AD118" s="1206"/>
      <c r="AE118" s="69"/>
      <c r="AF118" s="70"/>
      <c r="AL118" s="71"/>
      <c r="AQ118" s="72"/>
      <c r="AR118" s="73"/>
    </row>
    <row r="119" spans="1:44" ht="27" customHeight="1">
      <c r="A119" s="972" t="str">
        <f t="shared" si="1"/>
        <v/>
      </c>
      <c r="B119" s="66"/>
      <c r="E119" s="67"/>
      <c r="F119" s="68"/>
      <c r="H119" s="1206"/>
      <c r="I119" s="1206"/>
      <c r="J119" s="1206"/>
      <c r="K119" s="1206"/>
      <c r="L119" s="1206"/>
      <c r="M119" s="1206"/>
      <c r="N119" s="1206"/>
      <c r="O119" s="1206"/>
      <c r="P119" s="1206"/>
      <c r="Q119" s="1206"/>
      <c r="R119" s="1206"/>
      <c r="S119" s="1206"/>
      <c r="T119" s="1206"/>
      <c r="U119" s="1206"/>
      <c r="V119" s="1206"/>
      <c r="W119" s="1206"/>
      <c r="X119" s="1206"/>
      <c r="Y119" s="1206"/>
      <c r="Z119" s="1206"/>
      <c r="AA119" s="1206"/>
      <c r="AB119" s="1206"/>
      <c r="AC119" s="1206"/>
      <c r="AD119" s="1206"/>
      <c r="AE119" s="69"/>
      <c r="AF119" s="70"/>
      <c r="AL119" s="71"/>
      <c r="AQ119" s="72"/>
      <c r="AR119" s="73"/>
    </row>
    <row r="120" spans="1:44" ht="27" customHeight="1">
      <c r="A120" s="972" t="str">
        <f t="shared" si="1"/>
        <v/>
      </c>
      <c r="B120" s="66"/>
      <c r="E120" s="67"/>
      <c r="F120" s="68"/>
      <c r="H120" s="1206"/>
      <c r="I120" s="1206"/>
      <c r="J120" s="1206"/>
      <c r="K120" s="1206"/>
      <c r="L120" s="1206"/>
      <c r="M120" s="1206"/>
      <c r="N120" s="1206"/>
      <c r="O120" s="1206"/>
      <c r="P120" s="1206"/>
      <c r="Q120" s="1206"/>
      <c r="R120" s="1206"/>
      <c r="S120" s="1206"/>
      <c r="T120" s="1206"/>
      <c r="U120" s="1206"/>
      <c r="V120" s="1206"/>
      <c r="W120" s="1206"/>
      <c r="X120" s="1206"/>
      <c r="Y120" s="1206"/>
      <c r="Z120" s="1206"/>
      <c r="AA120" s="1206"/>
      <c r="AB120" s="1206"/>
      <c r="AC120" s="1206"/>
      <c r="AD120" s="1206"/>
      <c r="AE120" s="69"/>
      <c r="AF120" s="70"/>
      <c r="AL120" s="71"/>
      <c r="AQ120" s="72"/>
      <c r="AR120" s="73"/>
    </row>
    <row r="121" spans="1:44" ht="27" customHeight="1">
      <c r="A121" s="972" t="str">
        <f t="shared" si="1"/>
        <v/>
      </c>
      <c r="B121" s="66"/>
      <c r="E121" s="67"/>
      <c r="F121" s="68"/>
      <c r="H121" s="1206"/>
      <c r="I121" s="1206"/>
      <c r="J121" s="1206"/>
      <c r="K121" s="1206"/>
      <c r="L121" s="1206"/>
      <c r="M121" s="1206"/>
      <c r="N121" s="1206"/>
      <c r="O121" s="1206"/>
      <c r="P121" s="1206"/>
      <c r="Q121" s="1206"/>
      <c r="R121" s="1206"/>
      <c r="S121" s="1206"/>
      <c r="T121" s="1206"/>
      <c r="U121" s="1206"/>
      <c r="V121" s="1206"/>
      <c r="W121" s="1206"/>
      <c r="X121" s="1206"/>
      <c r="Y121" s="1206"/>
      <c r="Z121" s="1206"/>
      <c r="AA121" s="1206"/>
      <c r="AB121" s="1206"/>
      <c r="AC121" s="1206"/>
      <c r="AD121" s="1206"/>
      <c r="AE121" s="69"/>
      <c r="AF121" s="70"/>
      <c r="AL121" s="71"/>
      <c r="AQ121" s="72"/>
      <c r="AR121" s="73"/>
    </row>
    <row r="122" spans="1:44" ht="27" customHeight="1">
      <c r="A122" s="972" t="str">
        <f t="shared" si="1"/>
        <v/>
      </c>
      <c r="B122" s="66"/>
      <c r="E122" s="67"/>
      <c r="F122" s="68"/>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69"/>
      <c r="AF122" s="70"/>
      <c r="AL122" s="71"/>
      <c r="AQ122" s="72"/>
      <c r="AR122" s="73"/>
    </row>
    <row r="123" spans="1:44" ht="27" customHeight="1">
      <c r="A123" s="972" t="str">
        <f t="shared" si="1"/>
        <v/>
      </c>
      <c r="B123" s="66"/>
      <c r="E123" s="67"/>
      <c r="F123" s="6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69"/>
      <c r="AF123" s="70"/>
      <c r="AL123" s="71"/>
      <c r="AQ123" s="72"/>
      <c r="AR123" s="73"/>
    </row>
    <row r="124" spans="1:44" ht="27" customHeight="1">
      <c r="A124" s="972" t="str">
        <f t="shared" si="1"/>
        <v/>
      </c>
      <c r="B124" s="66"/>
      <c r="E124" s="67"/>
      <c r="F124" s="1795" t="s">
        <v>559</v>
      </c>
      <c r="G124" s="1287"/>
      <c r="H124" s="1206" t="s">
        <v>2028</v>
      </c>
      <c r="I124" s="1206"/>
      <c r="J124" s="1206"/>
      <c r="K124" s="1206"/>
      <c r="L124" s="1206"/>
      <c r="M124" s="1206"/>
      <c r="N124" s="1206"/>
      <c r="O124" s="1206"/>
      <c r="P124" s="1206"/>
      <c r="Q124" s="1206"/>
      <c r="R124" s="1206"/>
      <c r="S124" s="1206"/>
      <c r="T124" s="1206"/>
      <c r="U124" s="1206"/>
      <c r="V124" s="1206"/>
      <c r="W124" s="1206"/>
      <c r="X124" s="1206"/>
      <c r="Y124" s="1206"/>
      <c r="Z124" s="1206"/>
      <c r="AA124" s="1206"/>
      <c r="AB124" s="1206"/>
      <c r="AC124" s="1206"/>
      <c r="AD124" s="1206"/>
      <c r="AE124" s="69"/>
      <c r="AF124" s="70"/>
      <c r="AL124" s="71"/>
      <c r="AQ124" s="72"/>
      <c r="AR124" s="73"/>
    </row>
    <row r="125" spans="1:44" ht="27" customHeight="1">
      <c r="A125" s="972" t="str">
        <f t="shared" si="1"/>
        <v/>
      </c>
      <c r="B125" s="66"/>
      <c r="E125" s="67"/>
      <c r="F125" s="68"/>
      <c r="H125" s="1206"/>
      <c r="I125" s="1206"/>
      <c r="J125" s="1206"/>
      <c r="K125" s="1206"/>
      <c r="L125" s="1206"/>
      <c r="M125" s="1206"/>
      <c r="N125" s="1206"/>
      <c r="O125" s="1206"/>
      <c r="P125" s="1206"/>
      <c r="Q125" s="1206"/>
      <c r="R125" s="1206"/>
      <c r="S125" s="1206"/>
      <c r="T125" s="1206"/>
      <c r="U125" s="1206"/>
      <c r="V125" s="1206"/>
      <c r="W125" s="1206"/>
      <c r="X125" s="1206"/>
      <c r="Y125" s="1206"/>
      <c r="Z125" s="1206"/>
      <c r="AA125" s="1206"/>
      <c r="AB125" s="1206"/>
      <c r="AC125" s="1206"/>
      <c r="AD125" s="1206"/>
      <c r="AE125" s="69"/>
      <c r="AF125" s="70"/>
      <c r="AL125" s="71"/>
      <c r="AQ125" s="72"/>
      <c r="AR125" s="73"/>
    </row>
    <row r="126" spans="1:44" ht="27" customHeight="1">
      <c r="A126" s="972" t="str">
        <f t="shared" si="1"/>
        <v/>
      </c>
      <c r="B126" s="66"/>
      <c r="E126" s="67"/>
      <c r="F126" s="68"/>
      <c r="H126" s="1206"/>
      <c r="I126" s="1206"/>
      <c r="J126" s="1206"/>
      <c r="K126" s="1206"/>
      <c r="L126" s="1206"/>
      <c r="M126" s="1206"/>
      <c r="N126" s="1206"/>
      <c r="O126" s="1206"/>
      <c r="P126" s="1206"/>
      <c r="Q126" s="1206"/>
      <c r="R126" s="1206"/>
      <c r="S126" s="1206"/>
      <c r="T126" s="1206"/>
      <c r="U126" s="1206"/>
      <c r="V126" s="1206"/>
      <c r="W126" s="1206"/>
      <c r="X126" s="1206"/>
      <c r="Y126" s="1206"/>
      <c r="Z126" s="1206"/>
      <c r="AA126" s="1206"/>
      <c r="AB126" s="1206"/>
      <c r="AC126" s="1206"/>
      <c r="AD126" s="1206"/>
      <c r="AE126" s="69"/>
      <c r="AF126" s="70"/>
      <c r="AL126" s="71"/>
      <c r="AQ126" s="72"/>
      <c r="AR126" s="73"/>
    </row>
    <row r="127" spans="1:44" s="126" customFormat="1" ht="27" customHeight="1">
      <c r="A127" s="974" t="str">
        <f t="shared" si="1"/>
        <v/>
      </c>
      <c r="B127" s="122"/>
      <c r="C127" s="123"/>
      <c r="D127" s="123"/>
      <c r="E127" s="124"/>
      <c r="F127" s="125"/>
      <c r="H127" s="1206"/>
      <c r="I127" s="1206"/>
      <c r="J127" s="1206"/>
      <c r="K127" s="1206"/>
      <c r="L127" s="1206"/>
      <c r="M127" s="1206"/>
      <c r="N127" s="1206"/>
      <c r="O127" s="1206"/>
      <c r="P127" s="1206"/>
      <c r="Q127" s="1206"/>
      <c r="R127" s="1206"/>
      <c r="S127" s="1206"/>
      <c r="T127" s="1206"/>
      <c r="U127" s="1206"/>
      <c r="V127" s="1206"/>
      <c r="W127" s="1206"/>
      <c r="X127" s="1206"/>
      <c r="Y127" s="1206"/>
      <c r="Z127" s="1206"/>
      <c r="AA127" s="1206"/>
      <c r="AB127" s="1206"/>
      <c r="AC127" s="1206"/>
      <c r="AD127" s="1206"/>
      <c r="AE127" s="127"/>
      <c r="AF127" s="128"/>
      <c r="AG127" s="713"/>
      <c r="AH127" s="129"/>
      <c r="AI127" s="129"/>
      <c r="AJ127" s="129"/>
      <c r="AL127" s="93"/>
      <c r="AM127" s="94"/>
      <c r="AN127" s="94"/>
      <c r="AO127" s="94"/>
      <c r="AP127" s="94"/>
      <c r="AQ127" s="95"/>
      <c r="AR127" s="130"/>
    </row>
    <row r="128" spans="1:44" s="126" customFormat="1" ht="27" customHeight="1">
      <c r="A128" s="974" t="str">
        <f t="shared" si="1"/>
        <v/>
      </c>
      <c r="B128" s="122"/>
      <c r="C128" s="123"/>
      <c r="D128" s="123"/>
      <c r="E128" s="124"/>
      <c r="F128" s="125"/>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127"/>
      <c r="AF128" s="128"/>
      <c r="AG128" s="713"/>
      <c r="AH128" s="129"/>
      <c r="AI128" s="129"/>
      <c r="AJ128" s="129"/>
      <c r="AL128" s="93"/>
      <c r="AM128" s="94"/>
      <c r="AN128" s="94"/>
      <c r="AO128" s="94"/>
      <c r="AP128" s="94"/>
      <c r="AQ128" s="95"/>
      <c r="AR128" s="130"/>
    </row>
    <row r="129" spans="1:44" ht="27" customHeight="1">
      <c r="A129" s="972" t="str">
        <f t="shared" si="1"/>
        <v/>
      </c>
      <c r="B129" s="66"/>
      <c r="E129" s="67"/>
      <c r="F129" s="1795" t="s">
        <v>560</v>
      </c>
      <c r="G129" s="1287"/>
      <c r="H129" s="1206" t="s">
        <v>561</v>
      </c>
      <c r="I129" s="1206"/>
      <c r="J129" s="1206"/>
      <c r="K129" s="1206"/>
      <c r="L129" s="1206"/>
      <c r="M129" s="1206"/>
      <c r="N129" s="1206"/>
      <c r="O129" s="1206"/>
      <c r="P129" s="1206"/>
      <c r="Q129" s="1206"/>
      <c r="R129" s="1206"/>
      <c r="S129" s="1206"/>
      <c r="T129" s="1206"/>
      <c r="U129" s="1206"/>
      <c r="V129" s="1206"/>
      <c r="W129" s="1206"/>
      <c r="X129" s="1206"/>
      <c r="Y129" s="1206"/>
      <c r="Z129" s="1206"/>
      <c r="AA129" s="1206"/>
      <c r="AB129" s="1206"/>
      <c r="AC129" s="1206"/>
      <c r="AD129" s="1206"/>
      <c r="AE129" s="69"/>
      <c r="AF129" s="70"/>
      <c r="AL129" s="71"/>
      <c r="AQ129" s="72"/>
      <c r="AR129" s="73"/>
    </row>
    <row r="130" spans="1:44" ht="27" customHeight="1">
      <c r="A130" s="972" t="str">
        <f t="shared" si="1"/>
        <v/>
      </c>
      <c r="B130" s="66"/>
      <c r="E130" s="67"/>
      <c r="F130" s="68"/>
      <c r="H130" s="1206"/>
      <c r="I130" s="1206"/>
      <c r="J130" s="1206"/>
      <c r="K130" s="1206"/>
      <c r="L130" s="1206"/>
      <c r="M130" s="1206"/>
      <c r="N130" s="1206"/>
      <c r="O130" s="1206"/>
      <c r="P130" s="1206"/>
      <c r="Q130" s="1206"/>
      <c r="R130" s="1206"/>
      <c r="S130" s="1206"/>
      <c r="T130" s="1206"/>
      <c r="U130" s="1206"/>
      <c r="V130" s="1206"/>
      <c r="W130" s="1206"/>
      <c r="X130" s="1206"/>
      <c r="Y130" s="1206"/>
      <c r="Z130" s="1206"/>
      <c r="AA130" s="1206"/>
      <c r="AB130" s="1206"/>
      <c r="AC130" s="1206"/>
      <c r="AD130" s="1206"/>
      <c r="AE130" s="69"/>
      <c r="AF130" s="70"/>
      <c r="AL130" s="71"/>
      <c r="AQ130" s="72"/>
      <c r="AR130" s="73"/>
    </row>
    <row r="131" spans="1:44" ht="27" customHeight="1">
      <c r="A131" s="972" t="str">
        <f t="shared" si="1"/>
        <v/>
      </c>
      <c r="B131" s="66"/>
      <c r="E131" s="67"/>
      <c r="F131" s="68"/>
      <c r="H131" s="1206"/>
      <c r="I131" s="1206"/>
      <c r="J131" s="1206"/>
      <c r="K131" s="1206"/>
      <c r="L131" s="1206"/>
      <c r="M131" s="1206"/>
      <c r="N131" s="1206"/>
      <c r="O131" s="1206"/>
      <c r="P131" s="1206"/>
      <c r="Q131" s="1206"/>
      <c r="R131" s="1206"/>
      <c r="S131" s="1206"/>
      <c r="T131" s="1206"/>
      <c r="U131" s="1206"/>
      <c r="V131" s="1206"/>
      <c r="W131" s="1206"/>
      <c r="X131" s="1206"/>
      <c r="Y131" s="1206"/>
      <c r="Z131" s="1206"/>
      <c r="AA131" s="1206"/>
      <c r="AB131" s="1206"/>
      <c r="AC131" s="1206"/>
      <c r="AD131" s="1206"/>
      <c r="AE131" s="69"/>
      <c r="AF131" s="70"/>
      <c r="AL131" s="71"/>
      <c r="AQ131" s="72"/>
      <c r="AR131" s="73"/>
    </row>
    <row r="132" spans="1:44" ht="27" customHeight="1">
      <c r="A132" s="972" t="str">
        <f t="shared" si="1"/>
        <v/>
      </c>
      <c r="B132" s="66"/>
      <c r="E132" s="67"/>
      <c r="F132" s="68"/>
      <c r="H132" s="1206"/>
      <c r="I132" s="1206"/>
      <c r="J132" s="1206"/>
      <c r="K132" s="1206"/>
      <c r="L132" s="1206"/>
      <c r="M132" s="1206"/>
      <c r="N132" s="1206"/>
      <c r="O132" s="1206"/>
      <c r="P132" s="1206"/>
      <c r="Q132" s="1206"/>
      <c r="R132" s="1206"/>
      <c r="S132" s="1206"/>
      <c r="T132" s="1206"/>
      <c r="U132" s="1206"/>
      <c r="V132" s="1206"/>
      <c r="W132" s="1206"/>
      <c r="X132" s="1206"/>
      <c r="Y132" s="1206"/>
      <c r="Z132" s="1206"/>
      <c r="AA132" s="1206"/>
      <c r="AB132" s="1206"/>
      <c r="AC132" s="1206"/>
      <c r="AD132" s="1206"/>
      <c r="AE132" s="69"/>
      <c r="AF132" s="70"/>
      <c r="AL132" s="71"/>
      <c r="AQ132" s="72"/>
      <c r="AR132" s="73"/>
    </row>
    <row r="133" spans="1:44" ht="27" customHeight="1">
      <c r="A133" s="972" t="str">
        <f t="shared" si="1"/>
        <v/>
      </c>
      <c r="B133" s="66"/>
      <c r="E133" s="67"/>
      <c r="F133" s="68"/>
      <c r="H133" s="1206"/>
      <c r="I133" s="1206"/>
      <c r="J133" s="1206"/>
      <c r="K133" s="1206"/>
      <c r="L133" s="1206"/>
      <c r="M133" s="1206"/>
      <c r="N133" s="1206"/>
      <c r="O133" s="1206"/>
      <c r="P133" s="1206"/>
      <c r="Q133" s="1206"/>
      <c r="R133" s="1206"/>
      <c r="S133" s="1206"/>
      <c r="T133" s="1206"/>
      <c r="U133" s="1206"/>
      <c r="V133" s="1206"/>
      <c r="W133" s="1206"/>
      <c r="X133" s="1206"/>
      <c r="Y133" s="1206"/>
      <c r="Z133" s="1206"/>
      <c r="AA133" s="1206"/>
      <c r="AB133" s="1206"/>
      <c r="AC133" s="1206"/>
      <c r="AD133" s="1206"/>
      <c r="AE133" s="69"/>
      <c r="AF133" s="70"/>
      <c r="AL133" s="71"/>
      <c r="AQ133" s="72"/>
      <c r="AR133" s="73"/>
    </row>
    <row r="134" spans="1:44" ht="27" customHeight="1">
      <c r="A134" s="972" t="str">
        <f t="shared" si="1"/>
        <v/>
      </c>
      <c r="B134" s="66"/>
      <c r="E134" s="67"/>
      <c r="F134" s="68"/>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69"/>
      <c r="AF134" s="70"/>
      <c r="AL134" s="71"/>
      <c r="AQ134" s="72"/>
      <c r="AR134" s="73"/>
    </row>
    <row r="135" spans="1:44" ht="27" customHeight="1">
      <c r="A135" s="972" t="str">
        <f t="shared" si="1"/>
        <v/>
      </c>
      <c r="B135" s="66"/>
      <c r="E135" s="67"/>
      <c r="F135" s="1795" t="s">
        <v>562</v>
      </c>
      <c r="G135" s="1287"/>
      <c r="H135" s="1224" t="s">
        <v>563</v>
      </c>
      <c r="I135" s="1224"/>
      <c r="J135" s="1224"/>
      <c r="K135" s="1224"/>
      <c r="L135" s="1224"/>
      <c r="M135" s="1224"/>
      <c r="N135" s="1224"/>
      <c r="O135" s="1224"/>
      <c r="P135" s="1224"/>
      <c r="Q135" s="1224"/>
      <c r="R135" s="1224"/>
      <c r="S135" s="1224"/>
      <c r="T135" s="1224"/>
      <c r="U135" s="1224"/>
      <c r="V135" s="1224"/>
      <c r="W135" s="1224"/>
      <c r="X135" s="1224"/>
      <c r="Y135" s="1224"/>
      <c r="Z135" s="1224"/>
      <c r="AA135" s="1224"/>
      <c r="AB135" s="1224"/>
      <c r="AC135" s="1224"/>
      <c r="AD135" s="1224"/>
      <c r="AE135" s="69"/>
      <c r="AF135" s="70"/>
      <c r="AL135" s="71"/>
      <c r="AQ135" s="72"/>
      <c r="AR135" s="73"/>
    </row>
    <row r="136" spans="1:44" ht="27" customHeight="1">
      <c r="A136" s="972" t="str">
        <f t="shared" ref="A136:A199" si="2">_xlfn.IFS(AG136=0,"",AG136&gt;0,AG136,AG136&lt;&gt;"","")</f>
        <v/>
      </c>
      <c r="B136" s="66"/>
      <c r="E136" s="67"/>
      <c r="F136" s="68"/>
      <c r="H136" s="1224"/>
      <c r="I136" s="1224"/>
      <c r="J136" s="1224"/>
      <c r="K136" s="1224"/>
      <c r="L136" s="1224"/>
      <c r="M136" s="1224"/>
      <c r="N136" s="1224"/>
      <c r="O136" s="1224"/>
      <c r="P136" s="1224"/>
      <c r="Q136" s="1224"/>
      <c r="R136" s="1224"/>
      <c r="S136" s="1224"/>
      <c r="T136" s="1224"/>
      <c r="U136" s="1224"/>
      <c r="V136" s="1224"/>
      <c r="W136" s="1224"/>
      <c r="X136" s="1224"/>
      <c r="Y136" s="1224"/>
      <c r="Z136" s="1224"/>
      <c r="AA136" s="1224"/>
      <c r="AB136" s="1224"/>
      <c r="AC136" s="1224"/>
      <c r="AD136" s="1224"/>
      <c r="AE136" s="69"/>
      <c r="AF136" s="70"/>
      <c r="AL136" s="71"/>
      <c r="AQ136" s="72"/>
      <c r="AR136" s="73"/>
    </row>
    <row r="137" spans="1:44" ht="27" customHeight="1">
      <c r="A137" s="972" t="str">
        <f t="shared" si="2"/>
        <v/>
      </c>
      <c r="B137" s="66"/>
      <c r="E137" s="67"/>
      <c r="F137" s="68"/>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69"/>
      <c r="AF137" s="70"/>
      <c r="AL137" s="71"/>
      <c r="AQ137" s="72"/>
      <c r="AR137" s="73"/>
    </row>
    <row r="138" spans="1:44" ht="27" customHeight="1">
      <c r="A138" s="972" t="str">
        <f t="shared" si="2"/>
        <v/>
      </c>
      <c r="B138" s="66"/>
      <c r="E138" s="67"/>
      <c r="F138" s="68"/>
      <c r="H138" s="1496" t="s">
        <v>2697</v>
      </c>
      <c r="I138" s="1496"/>
      <c r="J138" s="1496"/>
      <c r="K138" s="1496"/>
      <c r="L138" s="1496"/>
      <c r="M138" s="1496"/>
      <c r="N138" s="1496"/>
      <c r="O138" s="1496"/>
      <c r="P138" s="1496"/>
      <c r="Q138" s="1496"/>
      <c r="R138" s="1496"/>
      <c r="S138" s="1496"/>
      <c r="T138" s="1496"/>
      <c r="U138" s="1496"/>
      <c r="V138" s="1496"/>
      <c r="W138" s="1496"/>
      <c r="X138" s="1496"/>
      <c r="Y138" s="1496"/>
      <c r="Z138" s="1496"/>
      <c r="AA138" s="1496"/>
      <c r="AB138" s="1496"/>
      <c r="AC138" s="1496"/>
      <c r="AD138" s="1496"/>
      <c r="AE138" s="69"/>
      <c r="AF138" s="70"/>
      <c r="AL138" s="1228" t="s">
        <v>2696</v>
      </c>
      <c r="AM138" s="1229"/>
      <c r="AN138" s="1229"/>
      <c r="AO138" s="1229"/>
      <c r="AP138" s="1229"/>
      <c r="AQ138" s="1230"/>
      <c r="AR138" s="73"/>
    </row>
    <row r="139" spans="1:44" ht="27" customHeight="1">
      <c r="A139" s="972" t="str">
        <f t="shared" si="2"/>
        <v/>
      </c>
      <c r="B139" s="66"/>
      <c r="E139" s="67"/>
      <c r="F139" s="68"/>
      <c r="H139" s="1496"/>
      <c r="I139" s="1496"/>
      <c r="J139" s="1496"/>
      <c r="K139" s="1496"/>
      <c r="L139" s="1496"/>
      <c r="M139" s="1496"/>
      <c r="N139" s="1496"/>
      <c r="O139" s="1496"/>
      <c r="P139" s="1496"/>
      <c r="Q139" s="1496"/>
      <c r="R139" s="1496"/>
      <c r="S139" s="1496"/>
      <c r="T139" s="1496"/>
      <c r="U139" s="1496"/>
      <c r="V139" s="1496"/>
      <c r="W139" s="1496"/>
      <c r="X139" s="1496"/>
      <c r="Y139" s="1496"/>
      <c r="Z139" s="1496"/>
      <c r="AA139" s="1496"/>
      <c r="AB139" s="1496"/>
      <c r="AC139" s="1496"/>
      <c r="AD139" s="1496"/>
      <c r="AE139" s="69"/>
      <c r="AF139" s="70"/>
      <c r="AL139" s="1228"/>
      <c r="AM139" s="1229"/>
      <c r="AN139" s="1229"/>
      <c r="AO139" s="1229"/>
      <c r="AP139" s="1229"/>
      <c r="AQ139" s="1230"/>
      <c r="AR139" s="73"/>
    </row>
    <row r="140" spans="1:44" ht="27" customHeight="1">
      <c r="A140" s="972" t="str">
        <f t="shared" si="2"/>
        <v/>
      </c>
      <c r="B140" s="66"/>
      <c r="E140" s="67"/>
      <c r="F140" s="68"/>
      <c r="H140" s="1496"/>
      <c r="I140" s="1496"/>
      <c r="J140" s="1496"/>
      <c r="K140" s="1496"/>
      <c r="L140" s="1496"/>
      <c r="M140" s="1496"/>
      <c r="N140" s="1496"/>
      <c r="O140" s="1496"/>
      <c r="P140" s="1496"/>
      <c r="Q140" s="1496"/>
      <c r="R140" s="1496"/>
      <c r="S140" s="1496"/>
      <c r="T140" s="1496"/>
      <c r="U140" s="1496"/>
      <c r="V140" s="1496"/>
      <c r="W140" s="1496"/>
      <c r="X140" s="1496"/>
      <c r="Y140" s="1496"/>
      <c r="Z140" s="1496"/>
      <c r="AA140" s="1496"/>
      <c r="AB140" s="1496"/>
      <c r="AC140" s="1496"/>
      <c r="AD140" s="1496"/>
      <c r="AE140" s="69"/>
      <c r="AF140" s="70"/>
      <c r="AL140" s="89"/>
      <c r="AM140" s="90"/>
      <c r="AN140" s="90"/>
      <c r="AO140" s="90"/>
      <c r="AP140" s="90"/>
      <c r="AQ140" s="91"/>
      <c r="AR140" s="73"/>
    </row>
    <row r="141" spans="1:44" ht="27" customHeight="1">
      <c r="A141" s="972" t="str">
        <f t="shared" si="2"/>
        <v/>
      </c>
      <c r="B141" s="66"/>
      <c r="E141" s="67"/>
      <c r="F141" s="68"/>
      <c r="H141" s="1496"/>
      <c r="I141" s="1496"/>
      <c r="J141" s="1496"/>
      <c r="K141" s="1496"/>
      <c r="L141" s="1496"/>
      <c r="M141" s="1496"/>
      <c r="N141" s="1496"/>
      <c r="O141" s="1496"/>
      <c r="P141" s="1496"/>
      <c r="Q141" s="1496"/>
      <c r="R141" s="1496"/>
      <c r="S141" s="1496"/>
      <c r="T141" s="1496"/>
      <c r="U141" s="1496"/>
      <c r="V141" s="1496"/>
      <c r="W141" s="1496"/>
      <c r="X141" s="1496"/>
      <c r="Y141" s="1496"/>
      <c r="Z141" s="1496"/>
      <c r="AA141" s="1496"/>
      <c r="AB141" s="1496"/>
      <c r="AC141" s="1496"/>
      <c r="AD141" s="1496"/>
      <c r="AE141" s="69"/>
      <c r="AF141" s="70"/>
      <c r="AL141" s="89"/>
      <c r="AM141" s="90"/>
      <c r="AN141" s="90"/>
      <c r="AO141" s="90"/>
      <c r="AP141" s="90"/>
      <c r="AQ141" s="91"/>
      <c r="AR141" s="73"/>
    </row>
    <row r="142" spans="1:44" ht="27" customHeight="1">
      <c r="A142" s="972" t="str">
        <f t="shared" si="2"/>
        <v/>
      </c>
      <c r="B142" s="66"/>
      <c r="E142" s="67"/>
      <c r="F142" s="68"/>
      <c r="H142" s="1496"/>
      <c r="I142" s="1496"/>
      <c r="J142" s="1496"/>
      <c r="K142" s="1496"/>
      <c r="L142" s="1496"/>
      <c r="M142" s="1496"/>
      <c r="N142" s="1496"/>
      <c r="O142" s="1496"/>
      <c r="P142" s="1496"/>
      <c r="Q142" s="1496"/>
      <c r="R142" s="1496"/>
      <c r="S142" s="1496"/>
      <c r="T142" s="1496"/>
      <c r="U142" s="1496"/>
      <c r="V142" s="1496"/>
      <c r="W142" s="1496"/>
      <c r="X142" s="1496"/>
      <c r="Y142" s="1496"/>
      <c r="Z142" s="1496"/>
      <c r="AA142" s="1496"/>
      <c r="AB142" s="1496"/>
      <c r="AC142" s="1496"/>
      <c r="AD142" s="1496"/>
      <c r="AE142" s="69"/>
      <c r="AF142" s="70"/>
      <c r="AL142" s="89"/>
      <c r="AM142" s="90"/>
      <c r="AN142" s="90"/>
      <c r="AO142" s="90"/>
      <c r="AP142" s="90"/>
      <c r="AQ142" s="91"/>
      <c r="AR142" s="73"/>
    </row>
    <row r="143" spans="1:44" ht="27" customHeight="1">
      <c r="A143" s="972" t="str">
        <f t="shared" si="2"/>
        <v/>
      </c>
      <c r="B143" s="66"/>
      <c r="E143" s="67"/>
      <c r="F143" s="68"/>
      <c r="H143" s="1496"/>
      <c r="I143" s="1496"/>
      <c r="J143" s="1496"/>
      <c r="K143" s="1496"/>
      <c r="L143" s="1496"/>
      <c r="M143" s="1496"/>
      <c r="N143" s="1496"/>
      <c r="O143" s="1496"/>
      <c r="P143" s="1496"/>
      <c r="Q143" s="1496"/>
      <c r="R143" s="1496"/>
      <c r="S143" s="1496"/>
      <c r="T143" s="1496"/>
      <c r="U143" s="1496"/>
      <c r="V143" s="1496"/>
      <c r="W143" s="1496"/>
      <c r="X143" s="1496"/>
      <c r="Y143" s="1496"/>
      <c r="Z143" s="1496"/>
      <c r="AA143" s="1496"/>
      <c r="AB143" s="1496"/>
      <c r="AC143" s="1496"/>
      <c r="AD143" s="1496"/>
      <c r="AE143" s="69"/>
      <c r="AF143" s="70"/>
      <c r="AL143" s="89"/>
      <c r="AM143" s="90"/>
      <c r="AN143" s="90"/>
      <c r="AO143" s="90"/>
      <c r="AP143" s="90"/>
      <c r="AQ143" s="91"/>
      <c r="AR143" s="73"/>
    </row>
    <row r="144" spans="1:44" ht="27" customHeight="1">
      <c r="A144" s="972" t="str">
        <f t="shared" si="2"/>
        <v/>
      </c>
      <c r="B144" s="66"/>
      <c r="E144" s="67"/>
      <c r="F144" s="68"/>
      <c r="H144" s="1496"/>
      <c r="I144" s="1496"/>
      <c r="J144" s="1496"/>
      <c r="K144" s="1496"/>
      <c r="L144" s="1496"/>
      <c r="M144" s="1496"/>
      <c r="N144" s="1496"/>
      <c r="O144" s="1496"/>
      <c r="P144" s="1496"/>
      <c r="Q144" s="1496"/>
      <c r="R144" s="1496"/>
      <c r="S144" s="1496"/>
      <c r="T144" s="1496"/>
      <c r="U144" s="1496"/>
      <c r="V144" s="1496"/>
      <c r="W144" s="1496"/>
      <c r="X144" s="1496"/>
      <c r="Y144" s="1496"/>
      <c r="Z144" s="1496"/>
      <c r="AA144" s="1496"/>
      <c r="AB144" s="1496"/>
      <c r="AC144" s="1496"/>
      <c r="AD144" s="1496"/>
      <c r="AE144" s="69"/>
      <c r="AF144" s="70"/>
      <c r="AL144" s="89"/>
      <c r="AM144" s="90"/>
      <c r="AN144" s="90"/>
      <c r="AO144" s="90"/>
      <c r="AP144" s="90"/>
      <c r="AQ144" s="91"/>
      <c r="AR144" s="73"/>
    </row>
    <row r="145" spans="1:44" ht="27" customHeight="1">
      <c r="A145" s="972" t="str">
        <f t="shared" si="2"/>
        <v/>
      </c>
      <c r="B145" s="66"/>
      <c r="E145" s="67"/>
      <c r="F145" s="68"/>
      <c r="H145" s="1496"/>
      <c r="I145" s="1496"/>
      <c r="J145" s="1496"/>
      <c r="K145" s="1496"/>
      <c r="L145" s="1496"/>
      <c r="M145" s="1496"/>
      <c r="N145" s="1496"/>
      <c r="O145" s="1496"/>
      <c r="P145" s="1496"/>
      <c r="Q145" s="1496"/>
      <c r="R145" s="1496"/>
      <c r="S145" s="1496"/>
      <c r="T145" s="1496"/>
      <c r="U145" s="1496"/>
      <c r="V145" s="1496"/>
      <c r="W145" s="1496"/>
      <c r="X145" s="1496"/>
      <c r="Y145" s="1496"/>
      <c r="Z145" s="1496"/>
      <c r="AA145" s="1496"/>
      <c r="AB145" s="1496"/>
      <c r="AC145" s="1496"/>
      <c r="AD145" s="1496"/>
      <c r="AE145" s="69"/>
      <c r="AF145" s="70"/>
      <c r="AL145" s="71"/>
      <c r="AQ145" s="72"/>
      <c r="AR145" s="81"/>
    </row>
    <row r="146" spans="1:44" ht="27" customHeight="1">
      <c r="A146" s="972" t="str">
        <f t="shared" si="2"/>
        <v/>
      </c>
      <c r="B146" s="66"/>
      <c r="E146" s="67"/>
      <c r="F146" s="68"/>
      <c r="H146" s="881"/>
      <c r="I146" s="881"/>
      <c r="J146" s="881"/>
      <c r="K146" s="881"/>
      <c r="L146" s="881"/>
      <c r="M146" s="881"/>
      <c r="N146" s="881"/>
      <c r="O146" s="881"/>
      <c r="P146" s="881"/>
      <c r="Q146" s="881"/>
      <c r="R146" s="881"/>
      <c r="S146" s="881"/>
      <c r="T146" s="881"/>
      <c r="U146" s="881"/>
      <c r="V146" s="881"/>
      <c r="W146" s="881"/>
      <c r="X146" s="881"/>
      <c r="Y146" s="881"/>
      <c r="Z146" s="881"/>
      <c r="AA146" s="881"/>
      <c r="AB146" s="881"/>
      <c r="AC146" s="881"/>
      <c r="AD146" s="881"/>
      <c r="AE146" s="69"/>
      <c r="AF146" s="70"/>
      <c r="AL146" s="71"/>
      <c r="AQ146" s="72"/>
      <c r="AR146" s="81"/>
    </row>
    <row r="147" spans="1:44" ht="27" customHeight="1">
      <c r="A147" s="972" t="str">
        <f t="shared" si="2"/>
        <v/>
      </c>
      <c r="B147" s="66"/>
      <c r="E147" s="67"/>
      <c r="F147" s="1795" t="s">
        <v>565</v>
      </c>
      <c r="G147" s="1287"/>
      <c r="H147" s="1206" t="s">
        <v>2029</v>
      </c>
      <c r="I147" s="1206"/>
      <c r="J147" s="1206"/>
      <c r="K147" s="1206"/>
      <c r="L147" s="1206"/>
      <c r="M147" s="1206"/>
      <c r="N147" s="1206"/>
      <c r="O147" s="1206"/>
      <c r="P147" s="1206"/>
      <c r="Q147" s="1206"/>
      <c r="R147" s="1206"/>
      <c r="S147" s="1206"/>
      <c r="T147" s="1206"/>
      <c r="U147" s="1206"/>
      <c r="V147" s="1206"/>
      <c r="W147" s="1206"/>
      <c r="X147" s="1206"/>
      <c r="Y147" s="1206"/>
      <c r="Z147" s="1206"/>
      <c r="AA147" s="1206"/>
      <c r="AB147" s="1206"/>
      <c r="AC147" s="1206"/>
      <c r="AD147" s="1206"/>
      <c r="AE147" s="69"/>
      <c r="AF147" s="70"/>
      <c r="AL147" s="71"/>
      <c r="AQ147" s="72"/>
      <c r="AR147" s="81"/>
    </row>
    <row r="148" spans="1:44" ht="27" customHeight="1">
      <c r="A148" s="972" t="str">
        <f t="shared" si="2"/>
        <v/>
      </c>
      <c r="B148" s="66"/>
      <c r="E148" s="67"/>
      <c r="F148" s="68"/>
      <c r="H148" s="1206"/>
      <c r="I148" s="1206"/>
      <c r="J148" s="1206"/>
      <c r="K148" s="1206"/>
      <c r="L148" s="1206"/>
      <c r="M148" s="1206"/>
      <c r="N148" s="1206"/>
      <c r="O148" s="1206"/>
      <c r="P148" s="1206"/>
      <c r="Q148" s="1206"/>
      <c r="R148" s="1206"/>
      <c r="S148" s="1206"/>
      <c r="T148" s="1206"/>
      <c r="U148" s="1206"/>
      <c r="V148" s="1206"/>
      <c r="W148" s="1206"/>
      <c r="X148" s="1206"/>
      <c r="Y148" s="1206"/>
      <c r="Z148" s="1206"/>
      <c r="AA148" s="1206"/>
      <c r="AB148" s="1206"/>
      <c r="AC148" s="1206"/>
      <c r="AD148" s="1206"/>
      <c r="AE148" s="69"/>
      <c r="AF148" s="70"/>
      <c r="AL148" s="71"/>
      <c r="AQ148" s="72"/>
      <c r="AR148" s="81"/>
    </row>
    <row r="149" spans="1:44" ht="27" customHeight="1">
      <c r="A149" s="972" t="str">
        <f t="shared" si="2"/>
        <v/>
      </c>
      <c r="B149" s="66"/>
      <c r="E149" s="67"/>
      <c r="F149" s="68"/>
      <c r="H149" s="1206"/>
      <c r="I149" s="1206"/>
      <c r="J149" s="1206"/>
      <c r="K149" s="1206"/>
      <c r="L149" s="1206"/>
      <c r="M149" s="1206"/>
      <c r="N149" s="1206"/>
      <c r="O149" s="1206"/>
      <c r="P149" s="1206"/>
      <c r="Q149" s="1206"/>
      <c r="R149" s="1206"/>
      <c r="S149" s="1206"/>
      <c r="T149" s="1206"/>
      <c r="U149" s="1206"/>
      <c r="V149" s="1206"/>
      <c r="W149" s="1206"/>
      <c r="X149" s="1206"/>
      <c r="Y149" s="1206"/>
      <c r="Z149" s="1206"/>
      <c r="AA149" s="1206"/>
      <c r="AB149" s="1206"/>
      <c r="AC149" s="1206"/>
      <c r="AD149" s="1206"/>
      <c r="AE149" s="69"/>
      <c r="AF149" s="70"/>
      <c r="AL149" s="71"/>
      <c r="AQ149" s="72"/>
      <c r="AR149" s="81"/>
    </row>
    <row r="150" spans="1:44" ht="27" customHeight="1">
      <c r="A150" s="972" t="str">
        <f t="shared" si="2"/>
        <v/>
      </c>
      <c r="B150" s="66"/>
      <c r="E150" s="67"/>
      <c r="F150" s="68"/>
      <c r="H150" s="1206"/>
      <c r="I150" s="1206"/>
      <c r="J150" s="1206"/>
      <c r="K150" s="1206"/>
      <c r="L150" s="1206"/>
      <c r="M150" s="1206"/>
      <c r="N150" s="1206"/>
      <c r="O150" s="1206"/>
      <c r="P150" s="1206"/>
      <c r="Q150" s="1206"/>
      <c r="R150" s="1206"/>
      <c r="S150" s="1206"/>
      <c r="T150" s="1206"/>
      <c r="U150" s="1206"/>
      <c r="V150" s="1206"/>
      <c r="W150" s="1206"/>
      <c r="X150" s="1206"/>
      <c r="Y150" s="1206"/>
      <c r="Z150" s="1206"/>
      <c r="AA150" s="1206"/>
      <c r="AB150" s="1206"/>
      <c r="AC150" s="1206"/>
      <c r="AD150" s="1206"/>
      <c r="AE150" s="69"/>
      <c r="AF150" s="70"/>
      <c r="AL150" s="71"/>
      <c r="AQ150" s="72"/>
      <c r="AR150" s="81"/>
    </row>
    <row r="151" spans="1:44" ht="27" customHeight="1">
      <c r="A151" s="972" t="str">
        <f t="shared" si="2"/>
        <v/>
      </c>
      <c r="B151" s="66"/>
      <c r="E151" s="67"/>
      <c r="F151" s="68"/>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69"/>
      <c r="AF151" s="70"/>
      <c r="AL151" s="71"/>
      <c r="AQ151" s="72"/>
      <c r="AR151" s="81"/>
    </row>
    <row r="152" spans="1:44" ht="27" customHeight="1">
      <c r="A152" s="972" t="str">
        <f t="shared" si="2"/>
        <v/>
      </c>
      <c r="B152" s="66"/>
      <c r="E152" s="67"/>
      <c r="F152" s="68"/>
      <c r="H152" s="1206"/>
      <c r="I152" s="1206"/>
      <c r="J152" s="1206"/>
      <c r="K152" s="1206"/>
      <c r="L152" s="1206"/>
      <c r="M152" s="1206"/>
      <c r="N152" s="1206"/>
      <c r="O152" s="1206"/>
      <c r="P152" s="1206"/>
      <c r="Q152" s="1206"/>
      <c r="R152" s="1206"/>
      <c r="S152" s="1206"/>
      <c r="T152" s="1206"/>
      <c r="U152" s="1206"/>
      <c r="V152" s="1206"/>
      <c r="W152" s="1206"/>
      <c r="X152" s="1206"/>
      <c r="Y152" s="1206"/>
      <c r="Z152" s="1206"/>
      <c r="AA152" s="1206"/>
      <c r="AB152" s="1206"/>
      <c r="AC152" s="1206"/>
      <c r="AD152" s="1206"/>
      <c r="AE152" s="69"/>
      <c r="AF152" s="70"/>
      <c r="AL152" s="71"/>
      <c r="AQ152" s="72"/>
      <c r="AR152" s="81"/>
    </row>
    <row r="153" spans="1:44" ht="27" customHeight="1" thickBot="1">
      <c r="A153" s="972" t="str">
        <f t="shared" si="2"/>
        <v/>
      </c>
      <c r="B153" s="57"/>
      <c r="C153" s="6"/>
      <c r="D153" s="6"/>
      <c r="E153" s="58"/>
      <c r="F153" s="83"/>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98"/>
      <c r="AF153" s="59"/>
      <c r="AG153" s="716"/>
      <c r="AH153" s="60"/>
      <c r="AI153" s="60"/>
      <c r="AJ153" s="60"/>
      <c r="AK153" s="61"/>
      <c r="AL153" s="99"/>
      <c r="AM153" s="100"/>
      <c r="AN153" s="100"/>
      <c r="AO153" s="100"/>
      <c r="AP153" s="100"/>
      <c r="AQ153" s="101"/>
      <c r="AR153" s="131"/>
    </row>
    <row r="154" spans="1:44" ht="27" customHeight="1">
      <c r="A154" s="972" t="str">
        <f t="shared" si="2"/>
        <v/>
      </c>
      <c r="B154" s="66"/>
      <c r="E154" s="67"/>
      <c r="F154" s="68"/>
      <c r="AE154" s="69"/>
      <c r="AF154" s="70"/>
      <c r="AL154" s="71"/>
      <c r="AQ154" s="72"/>
      <c r="AR154" s="73"/>
    </row>
    <row r="155" spans="1:44" ht="27" customHeight="1">
      <c r="A155" s="972">
        <f t="shared" si="2"/>
        <v>18</v>
      </c>
      <c r="B155" s="1372" t="s">
        <v>678</v>
      </c>
      <c r="C155" s="1373"/>
      <c r="D155" s="1373"/>
      <c r="E155" s="1374"/>
      <c r="F155" s="1349" t="s">
        <v>848</v>
      </c>
      <c r="G155" s="1350"/>
      <c r="H155" s="1231" t="s">
        <v>21</v>
      </c>
      <c r="I155" s="1231"/>
      <c r="J155" s="1231"/>
      <c r="K155" s="1231"/>
      <c r="L155" s="1231"/>
      <c r="M155" s="1231"/>
      <c r="N155" s="1231"/>
      <c r="O155" s="1231"/>
      <c r="P155" s="1231"/>
      <c r="Q155" s="1231"/>
      <c r="R155" s="1231"/>
      <c r="S155" s="1231"/>
      <c r="T155" s="1231"/>
      <c r="U155" s="1231"/>
      <c r="V155" s="1231"/>
      <c r="W155" s="1231"/>
      <c r="X155" s="1231"/>
      <c r="Y155" s="1231"/>
      <c r="Z155" s="1231"/>
      <c r="AA155" s="1231"/>
      <c r="AB155" s="1231"/>
      <c r="AC155" s="1231"/>
      <c r="AD155" s="1231"/>
      <c r="AE155" s="69"/>
      <c r="AF155" s="70"/>
      <c r="AG155" s="713">
        <v>18</v>
      </c>
      <c r="AH155" s="1221" t="s">
        <v>106</v>
      </c>
      <c r="AI155" s="1222"/>
      <c r="AJ155" s="1223"/>
      <c r="AL155" s="1228" t="s">
        <v>2698</v>
      </c>
      <c r="AM155" s="1229"/>
      <c r="AN155" s="1229"/>
      <c r="AO155" s="1229"/>
      <c r="AP155" s="1229"/>
      <c r="AQ155" s="1230"/>
      <c r="AR155" s="1232">
        <f>VLOOKUP(AH155,$CD$6:$CE$10,2,FALSE)</f>
        <v>0</v>
      </c>
    </row>
    <row r="156" spans="1:44" ht="27" customHeight="1" thickBot="1">
      <c r="A156" s="972" t="str">
        <f t="shared" si="2"/>
        <v/>
      </c>
      <c r="B156" s="1372"/>
      <c r="C156" s="1373"/>
      <c r="D156" s="1373"/>
      <c r="E156" s="1374"/>
      <c r="F156" s="68"/>
      <c r="AE156" s="69"/>
      <c r="AF156" s="70"/>
      <c r="AL156" s="1228"/>
      <c r="AM156" s="1229"/>
      <c r="AN156" s="1229"/>
      <c r="AO156" s="1229"/>
      <c r="AP156" s="1229"/>
      <c r="AQ156" s="1230"/>
      <c r="AR156" s="1232"/>
    </row>
    <row r="157" spans="1:44" ht="27" customHeight="1">
      <c r="A157" s="972" t="str">
        <f t="shared" si="2"/>
        <v/>
      </c>
      <c r="B157" s="66"/>
      <c r="E157" s="67"/>
      <c r="F157" s="68"/>
      <c r="H157" s="1586" t="s">
        <v>22</v>
      </c>
      <c r="I157" s="1388"/>
      <c r="J157" s="1388"/>
      <c r="K157" s="1388"/>
      <c r="L157" s="1388"/>
      <c r="M157" s="1388"/>
      <c r="N157" s="1388"/>
      <c r="O157" s="1388"/>
      <c r="P157" s="1388"/>
      <c r="Q157" s="1388"/>
      <c r="R157" s="1388"/>
      <c r="S157" s="1388"/>
      <c r="T157" s="1388"/>
      <c r="U157" s="1388"/>
      <c r="V157" s="1388"/>
      <c r="W157" s="1388"/>
      <c r="X157" s="1388"/>
      <c r="Y157" s="1388"/>
      <c r="Z157" s="1388"/>
      <c r="AA157" s="1388"/>
      <c r="AB157" s="1388"/>
      <c r="AC157" s="1388"/>
      <c r="AD157" s="1544"/>
      <c r="AE157" s="69"/>
      <c r="AF157" s="70"/>
      <c r="AL157" s="1212" t="s">
        <v>566</v>
      </c>
      <c r="AM157" s="1213"/>
      <c r="AN157" s="1213"/>
      <c r="AO157" s="1213"/>
      <c r="AP157" s="1213"/>
      <c r="AQ157" s="1214"/>
      <c r="AR157" s="73"/>
    </row>
    <row r="158" spans="1:44" ht="27" customHeight="1">
      <c r="A158" s="972" t="str">
        <f t="shared" si="2"/>
        <v/>
      </c>
      <c r="B158" s="66"/>
      <c r="E158" s="67"/>
      <c r="F158" s="68"/>
      <c r="H158" s="1299"/>
      <c r="I158" s="1206"/>
      <c r="J158" s="1206"/>
      <c r="K158" s="1206"/>
      <c r="L158" s="1206"/>
      <c r="M158" s="1206"/>
      <c r="N158" s="1206"/>
      <c r="O158" s="1206"/>
      <c r="P158" s="1206"/>
      <c r="Q158" s="1206"/>
      <c r="R158" s="1206"/>
      <c r="S158" s="1206"/>
      <c r="T158" s="1206"/>
      <c r="U158" s="1206"/>
      <c r="V158" s="1206"/>
      <c r="W158" s="1206"/>
      <c r="X158" s="1206"/>
      <c r="Y158" s="1206"/>
      <c r="Z158" s="1206"/>
      <c r="AA158" s="1206"/>
      <c r="AB158" s="1206"/>
      <c r="AC158" s="1206"/>
      <c r="AD158" s="1207"/>
      <c r="AE158" s="69"/>
      <c r="AF158" s="70"/>
      <c r="AL158" s="1212"/>
      <c r="AM158" s="1213"/>
      <c r="AN158" s="1213"/>
      <c r="AO158" s="1213"/>
      <c r="AP158" s="1213"/>
      <c r="AQ158" s="1214"/>
      <c r="AR158" s="73"/>
    </row>
    <row r="159" spans="1:44" ht="27" customHeight="1">
      <c r="A159" s="972" t="str">
        <f t="shared" si="2"/>
        <v/>
      </c>
      <c r="B159" s="66"/>
      <c r="E159" s="67"/>
      <c r="F159" s="68"/>
      <c r="H159" s="1299"/>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7"/>
      <c r="AE159" s="69"/>
      <c r="AF159" s="70"/>
      <c r="AL159" s="89"/>
      <c r="AM159" s="90"/>
      <c r="AN159" s="90"/>
      <c r="AO159" s="90"/>
      <c r="AP159" s="90"/>
      <c r="AQ159" s="91"/>
      <c r="AR159" s="73"/>
    </row>
    <row r="160" spans="1:44" ht="27" customHeight="1">
      <c r="A160" s="972" t="str">
        <f t="shared" si="2"/>
        <v/>
      </c>
      <c r="B160" s="66"/>
      <c r="E160" s="67"/>
      <c r="F160" s="68"/>
      <c r="H160" s="1299"/>
      <c r="I160" s="1206"/>
      <c r="J160" s="1206"/>
      <c r="K160" s="1206"/>
      <c r="L160" s="1206"/>
      <c r="M160" s="1206"/>
      <c r="N160" s="1206"/>
      <c r="O160" s="1206"/>
      <c r="P160" s="1206"/>
      <c r="Q160" s="1206"/>
      <c r="R160" s="1206"/>
      <c r="S160" s="1206"/>
      <c r="T160" s="1206"/>
      <c r="U160" s="1206"/>
      <c r="V160" s="1206"/>
      <c r="W160" s="1206"/>
      <c r="X160" s="1206"/>
      <c r="Y160" s="1206"/>
      <c r="Z160" s="1206"/>
      <c r="AA160" s="1206"/>
      <c r="AB160" s="1206"/>
      <c r="AC160" s="1206"/>
      <c r="AD160" s="1207"/>
      <c r="AE160" s="69"/>
      <c r="AF160" s="70"/>
      <c r="AL160" s="89"/>
      <c r="AM160" s="90"/>
      <c r="AN160" s="90"/>
      <c r="AO160" s="90"/>
      <c r="AP160" s="90"/>
      <c r="AQ160" s="91"/>
      <c r="AR160" s="73"/>
    </row>
    <row r="161" spans="1:44" ht="27" customHeight="1">
      <c r="A161" s="972" t="str">
        <f t="shared" si="2"/>
        <v/>
      </c>
      <c r="B161" s="66"/>
      <c r="E161" s="67"/>
      <c r="F161" s="68"/>
      <c r="H161" s="1299"/>
      <c r="I161" s="1206"/>
      <c r="J161" s="1206"/>
      <c r="K161" s="1206"/>
      <c r="L161" s="1206"/>
      <c r="M161" s="1206"/>
      <c r="N161" s="1206"/>
      <c r="O161" s="1206"/>
      <c r="P161" s="1206"/>
      <c r="Q161" s="1206"/>
      <c r="R161" s="1206"/>
      <c r="S161" s="1206"/>
      <c r="T161" s="1206"/>
      <c r="U161" s="1206"/>
      <c r="V161" s="1206"/>
      <c r="W161" s="1206"/>
      <c r="X161" s="1206"/>
      <c r="Y161" s="1206"/>
      <c r="Z161" s="1206"/>
      <c r="AA161" s="1206"/>
      <c r="AB161" s="1206"/>
      <c r="AC161" s="1206"/>
      <c r="AD161" s="1207"/>
      <c r="AE161" s="69"/>
      <c r="AF161" s="70"/>
      <c r="AL161" s="89"/>
      <c r="AM161" s="90"/>
      <c r="AN161" s="90"/>
      <c r="AO161" s="90"/>
      <c r="AP161" s="90"/>
      <c r="AQ161" s="91"/>
      <c r="AR161" s="73"/>
    </row>
    <row r="162" spans="1:44" ht="27" customHeight="1">
      <c r="A162" s="972" t="str">
        <f t="shared" si="2"/>
        <v/>
      </c>
      <c r="B162" s="66"/>
      <c r="E162" s="67"/>
      <c r="F162" s="68"/>
      <c r="H162" s="1299"/>
      <c r="I162" s="1206"/>
      <c r="J162" s="1206"/>
      <c r="K162" s="1206"/>
      <c r="L162" s="1206"/>
      <c r="M162" s="1206"/>
      <c r="N162" s="1206"/>
      <c r="O162" s="1206"/>
      <c r="P162" s="1206"/>
      <c r="Q162" s="1206"/>
      <c r="R162" s="1206"/>
      <c r="S162" s="1206"/>
      <c r="T162" s="1206"/>
      <c r="U162" s="1206"/>
      <c r="V162" s="1206"/>
      <c r="W162" s="1206"/>
      <c r="X162" s="1206"/>
      <c r="Y162" s="1206"/>
      <c r="Z162" s="1206"/>
      <c r="AA162" s="1206"/>
      <c r="AB162" s="1206"/>
      <c r="AC162" s="1206"/>
      <c r="AD162" s="1207"/>
      <c r="AE162" s="69"/>
      <c r="AF162" s="70"/>
      <c r="AL162" s="89"/>
      <c r="AM162" s="90"/>
      <c r="AN162" s="90"/>
      <c r="AO162" s="90"/>
      <c r="AP162" s="90"/>
      <c r="AQ162" s="91"/>
      <c r="AR162" s="73"/>
    </row>
    <row r="163" spans="1:44" ht="27" customHeight="1">
      <c r="A163" s="972" t="str">
        <f t="shared" si="2"/>
        <v/>
      </c>
      <c r="B163" s="66"/>
      <c r="E163" s="67"/>
      <c r="F163" s="68"/>
      <c r="H163" s="1299"/>
      <c r="I163" s="1206"/>
      <c r="J163" s="1206"/>
      <c r="K163" s="1206"/>
      <c r="L163" s="1206"/>
      <c r="M163" s="1206"/>
      <c r="N163" s="1206"/>
      <c r="O163" s="1206"/>
      <c r="P163" s="1206"/>
      <c r="Q163" s="1206"/>
      <c r="R163" s="1206"/>
      <c r="S163" s="1206"/>
      <c r="T163" s="1206"/>
      <c r="U163" s="1206"/>
      <c r="V163" s="1206"/>
      <c r="W163" s="1206"/>
      <c r="X163" s="1206"/>
      <c r="Y163" s="1206"/>
      <c r="Z163" s="1206"/>
      <c r="AA163" s="1206"/>
      <c r="AB163" s="1206"/>
      <c r="AC163" s="1206"/>
      <c r="AD163" s="1207"/>
      <c r="AE163" s="69"/>
      <c r="AF163" s="70"/>
      <c r="AL163" s="89"/>
      <c r="AM163" s="90"/>
      <c r="AN163" s="90"/>
      <c r="AO163" s="90"/>
      <c r="AP163" s="90"/>
      <c r="AQ163" s="91"/>
      <c r="AR163" s="73"/>
    </row>
    <row r="164" spans="1:44" ht="27" customHeight="1" thickBot="1">
      <c r="A164" s="972" t="str">
        <f t="shared" si="2"/>
        <v/>
      </c>
      <c r="B164" s="66"/>
      <c r="E164" s="67"/>
      <c r="F164" s="68"/>
      <c r="H164" s="1300"/>
      <c r="I164" s="1301"/>
      <c r="J164" s="1301"/>
      <c r="K164" s="1301"/>
      <c r="L164" s="1301"/>
      <c r="M164" s="1301"/>
      <c r="N164" s="1301"/>
      <c r="O164" s="1301"/>
      <c r="P164" s="1301"/>
      <c r="Q164" s="1301"/>
      <c r="R164" s="1301"/>
      <c r="S164" s="1301"/>
      <c r="T164" s="1301"/>
      <c r="U164" s="1301"/>
      <c r="V164" s="1301"/>
      <c r="W164" s="1301"/>
      <c r="X164" s="1301"/>
      <c r="Y164" s="1301"/>
      <c r="Z164" s="1301"/>
      <c r="AA164" s="1301"/>
      <c r="AB164" s="1301"/>
      <c r="AC164" s="1301"/>
      <c r="AD164" s="1302"/>
      <c r="AE164" s="69"/>
      <c r="AF164" s="70"/>
      <c r="AL164" s="89"/>
      <c r="AM164" s="90"/>
      <c r="AN164" s="90"/>
      <c r="AO164" s="90"/>
      <c r="AP164" s="90"/>
      <c r="AQ164" s="91"/>
      <c r="AR164" s="73"/>
    </row>
    <row r="165" spans="1:44" ht="27" customHeight="1">
      <c r="A165" s="972" t="str">
        <f t="shared" si="2"/>
        <v/>
      </c>
      <c r="B165" s="66"/>
      <c r="E165" s="67"/>
      <c r="F165" s="68"/>
      <c r="H165" s="88"/>
      <c r="I165" s="88"/>
      <c r="J165" s="88"/>
      <c r="K165" s="88"/>
      <c r="L165" s="88"/>
      <c r="M165" s="88"/>
      <c r="N165" s="88"/>
      <c r="O165" s="88"/>
      <c r="P165" s="88"/>
      <c r="Q165" s="88"/>
      <c r="R165" s="88"/>
      <c r="S165" s="88"/>
      <c r="T165" s="88"/>
      <c r="U165" s="88"/>
      <c r="V165" s="88"/>
      <c r="W165" s="88"/>
      <c r="X165" s="88"/>
      <c r="Y165" s="88"/>
      <c r="Z165" s="88"/>
      <c r="AA165" s="88"/>
      <c r="AB165" s="88"/>
      <c r="AC165" s="88"/>
      <c r="AD165" s="119"/>
      <c r="AE165" s="69"/>
      <c r="AF165" s="70"/>
      <c r="AL165" s="89"/>
      <c r="AM165" s="90"/>
      <c r="AN165" s="90"/>
      <c r="AO165" s="90"/>
      <c r="AP165" s="90"/>
      <c r="AQ165" s="91"/>
      <c r="AR165" s="73"/>
    </row>
    <row r="166" spans="1:44" ht="27" customHeight="1">
      <c r="A166" s="972" t="str">
        <f t="shared" si="2"/>
        <v/>
      </c>
      <c r="B166" s="66"/>
      <c r="E166" s="67"/>
      <c r="F166" s="68"/>
      <c r="AE166" s="69"/>
      <c r="AF166" s="70"/>
      <c r="AL166" s="71"/>
      <c r="AQ166" s="72"/>
      <c r="AR166" s="73"/>
    </row>
    <row r="167" spans="1:44" ht="27" customHeight="1">
      <c r="A167" s="972">
        <f t="shared" si="2"/>
        <v>19</v>
      </c>
      <c r="B167" s="66"/>
      <c r="E167" s="67"/>
      <c r="F167" s="1795" t="s">
        <v>567</v>
      </c>
      <c r="G167" s="1287"/>
      <c r="H167" s="1206" t="s">
        <v>568</v>
      </c>
      <c r="I167" s="1206"/>
      <c r="J167" s="1206"/>
      <c r="K167" s="1206"/>
      <c r="L167" s="1206"/>
      <c r="M167" s="1206"/>
      <c r="N167" s="1206"/>
      <c r="O167" s="1206"/>
      <c r="P167" s="1206"/>
      <c r="Q167" s="1206"/>
      <c r="R167" s="1206"/>
      <c r="S167" s="1206"/>
      <c r="T167" s="1206"/>
      <c r="U167" s="1206"/>
      <c r="V167" s="1206"/>
      <c r="W167" s="1206"/>
      <c r="X167" s="1206"/>
      <c r="Y167" s="1206"/>
      <c r="Z167" s="1206"/>
      <c r="AA167" s="1206"/>
      <c r="AB167" s="1206"/>
      <c r="AC167" s="1206"/>
      <c r="AD167" s="1206"/>
      <c r="AE167" s="69"/>
      <c r="AF167" s="70"/>
      <c r="AG167" s="713">
        <v>19</v>
      </c>
      <c r="AH167" s="1221" t="s">
        <v>106</v>
      </c>
      <c r="AI167" s="1222"/>
      <c r="AJ167" s="1223"/>
      <c r="AL167" s="89"/>
      <c r="AM167" s="90"/>
      <c r="AN167" s="90"/>
      <c r="AO167" s="90"/>
      <c r="AP167" s="90"/>
      <c r="AQ167" s="91"/>
      <c r="AR167" s="1232">
        <f>VLOOKUP(AH167,$CD$6:$CE$10,2,FALSE)</f>
        <v>0</v>
      </c>
    </row>
    <row r="168" spans="1:44" ht="27" customHeight="1">
      <c r="A168" s="972" t="str">
        <f t="shared" si="2"/>
        <v/>
      </c>
      <c r="B168" s="66"/>
      <c r="E168" s="67"/>
      <c r="F168" s="68"/>
      <c r="H168" s="1206"/>
      <c r="I168" s="1206"/>
      <c r="J168" s="1206"/>
      <c r="K168" s="1206"/>
      <c r="L168" s="1206"/>
      <c r="M168" s="1206"/>
      <c r="N168" s="1206"/>
      <c r="O168" s="1206"/>
      <c r="P168" s="1206"/>
      <c r="Q168" s="1206"/>
      <c r="R168" s="1206"/>
      <c r="S168" s="1206"/>
      <c r="T168" s="1206"/>
      <c r="U168" s="1206"/>
      <c r="V168" s="1206"/>
      <c r="W168" s="1206"/>
      <c r="X168" s="1206"/>
      <c r="Y168" s="1206"/>
      <c r="Z168" s="1206"/>
      <c r="AA168" s="1206"/>
      <c r="AB168" s="1206"/>
      <c r="AC168" s="1206"/>
      <c r="AD168" s="1206"/>
      <c r="AE168" s="69"/>
      <c r="AF168" s="70"/>
      <c r="AL168" s="89"/>
      <c r="AM168" s="90"/>
      <c r="AN168" s="90"/>
      <c r="AO168" s="90"/>
      <c r="AP168" s="90"/>
      <c r="AQ168" s="91"/>
      <c r="AR168" s="1232"/>
    </row>
    <row r="169" spans="1:44" ht="27" customHeight="1">
      <c r="A169" s="972" t="str">
        <f t="shared" si="2"/>
        <v/>
      </c>
      <c r="B169" s="66"/>
      <c r="E169" s="67"/>
      <c r="F169" s="68"/>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69"/>
      <c r="AF169" s="70"/>
      <c r="AL169" s="89"/>
      <c r="AM169" s="90"/>
      <c r="AN169" s="90"/>
      <c r="AO169" s="90"/>
      <c r="AP169" s="90"/>
      <c r="AQ169" s="91"/>
      <c r="AR169" s="81"/>
    </row>
    <row r="170" spans="1:44" ht="27" customHeight="1">
      <c r="A170" s="972" t="str">
        <f t="shared" si="2"/>
        <v/>
      </c>
      <c r="B170" s="66"/>
      <c r="E170" s="67"/>
      <c r="F170" s="68"/>
      <c r="H170" s="1206"/>
      <c r="I170" s="1206"/>
      <c r="J170" s="1206"/>
      <c r="K170" s="1206"/>
      <c r="L170" s="1206"/>
      <c r="M170" s="1206"/>
      <c r="N170" s="1206"/>
      <c r="O170" s="1206"/>
      <c r="P170" s="1206"/>
      <c r="Q170" s="1206"/>
      <c r="R170" s="1206"/>
      <c r="S170" s="1206"/>
      <c r="T170" s="1206"/>
      <c r="U170" s="1206"/>
      <c r="V170" s="1206"/>
      <c r="W170" s="1206"/>
      <c r="X170" s="1206"/>
      <c r="Y170" s="1206"/>
      <c r="Z170" s="1206"/>
      <c r="AA170" s="1206"/>
      <c r="AB170" s="1206"/>
      <c r="AC170" s="1206"/>
      <c r="AD170" s="1206"/>
      <c r="AE170" s="69"/>
      <c r="AF170" s="70"/>
      <c r="AL170" s="89"/>
      <c r="AM170" s="90"/>
      <c r="AN170" s="90"/>
      <c r="AO170" s="90"/>
      <c r="AP170" s="90"/>
      <c r="AQ170" s="91"/>
      <c r="AR170" s="81"/>
    </row>
    <row r="171" spans="1:44" ht="27" customHeight="1">
      <c r="A171" s="972" t="str">
        <f t="shared" si="2"/>
        <v/>
      </c>
      <c r="B171" s="66"/>
      <c r="E171" s="67"/>
      <c r="F171" s="6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69"/>
      <c r="AF171" s="70"/>
      <c r="AL171" s="89"/>
      <c r="AM171" s="90"/>
      <c r="AN171" s="90"/>
      <c r="AO171" s="90"/>
      <c r="AP171" s="90"/>
      <c r="AQ171" s="91"/>
      <c r="AR171" s="81"/>
    </row>
    <row r="172" spans="1:44" ht="27" customHeight="1">
      <c r="A172" s="972" t="str">
        <f t="shared" si="2"/>
        <v/>
      </c>
      <c r="B172" s="66"/>
      <c r="E172" s="67"/>
      <c r="F172" s="68"/>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69"/>
      <c r="AF172" s="70"/>
      <c r="AL172" s="89"/>
      <c r="AM172" s="90"/>
      <c r="AN172" s="90"/>
      <c r="AO172" s="90"/>
      <c r="AP172" s="90"/>
      <c r="AQ172" s="91"/>
      <c r="AR172" s="81"/>
    </row>
    <row r="173" spans="1:44" ht="27" customHeight="1">
      <c r="A173" s="972">
        <f t="shared" si="2"/>
        <v>20</v>
      </c>
      <c r="B173" s="66"/>
      <c r="E173" s="67"/>
      <c r="F173" s="1795" t="s">
        <v>567</v>
      </c>
      <c r="G173" s="1287"/>
      <c r="H173" s="1206" t="s">
        <v>569</v>
      </c>
      <c r="I173" s="1206"/>
      <c r="J173" s="1206"/>
      <c r="K173" s="1206"/>
      <c r="L173" s="1206"/>
      <c r="M173" s="1206"/>
      <c r="N173" s="1206"/>
      <c r="O173" s="1206"/>
      <c r="P173" s="1206"/>
      <c r="Q173" s="1206"/>
      <c r="R173" s="1206"/>
      <c r="S173" s="1206"/>
      <c r="T173" s="1206"/>
      <c r="U173" s="1206"/>
      <c r="V173" s="1206"/>
      <c r="W173" s="1206"/>
      <c r="X173" s="1206"/>
      <c r="Y173" s="1206"/>
      <c r="Z173" s="1206"/>
      <c r="AA173" s="1206"/>
      <c r="AB173" s="1206"/>
      <c r="AC173" s="1206"/>
      <c r="AD173" s="1206"/>
      <c r="AE173" s="69"/>
      <c r="AF173" s="70"/>
      <c r="AG173" s="713">
        <v>20</v>
      </c>
      <c r="AH173" s="1221" t="s">
        <v>106</v>
      </c>
      <c r="AI173" s="1222"/>
      <c r="AJ173" s="1223"/>
      <c r="AL173" s="1212" t="s">
        <v>27</v>
      </c>
      <c r="AM173" s="1213"/>
      <c r="AN173" s="1213"/>
      <c r="AO173" s="1213"/>
      <c r="AP173" s="1213"/>
      <c r="AQ173" s="1214"/>
      <c r="AR173" s="1232">
        <f>VLOOKUP(AH173,$CD$6:$CE$10,2,FALSE)</f>
        <v>0</v>
      </c>
    </row>
    <row r="174" spans="1:44" ht="27" customHeight="1">
      <c r="A174" s="972" t="str">
        <f t="shared" si="2"/>
        <v/>
      </c>
      <c r="B174" s="66"/>
      <c r="E174" s="67"/>
      <c r="F174" s="68"/>
      <c r="H174" s="1206"/>
      <c r="I174" s="1206"/>
      <c r="J174" s="1206"/>
      <c r="K174" s="1206"/>
      <c r="L174" s="1206"/>
      <c r="M174" s="1206"/>
      <c r="N174" s="1206"/>
      <c r="O174" s="1206"/>
      <c r="P174" s="1206"/>
      <c r="Q174" s="1206"/>
      <c r="R174" s="1206"/>
      <c r="S174" s="1206"/>
      <c r="T174" s="1206"/>
      <c r="U174" s="1206"/>
      <c r="V174" s="1206"/>
      <c r="W174" s="1206"/>
      <c r="X174" s="1206"/>
      <c r="Y174" s="1206"/>
      <c r="Z174" s="1206"/>
      <c r="AA174" s="1206"/>
      <c r="AB174" s="1206"/>
      <c r="AC174" s="1206"/>
      <c r="AD174" s="1206"/>
      <c r="AE174" s="69"/>
      <c r="AF174" s="70"/>
      <c r="AL174" s="1212"/>
      <c r="AM174" s="1213"/>
      <c r="AN174" s="1213"/>
      <c r="AO174" s="1213"/>
      <c r="AP174" s="1213"/>
      <c r="AQ174" s="1214"/>
      <c r="AR174" s="1232"/>
    </row>
    <row r="175" spans="1:44" ht="27" customHeight="1">
      <c r="A175" s="972" t="str">
        <f t="shared" si="2"/>
        <v/>
      </c>
      <c r="B175" s="66"/>
      <c r="E175" s="67"/>
      <c r="F175" s="68"/>
      <c r="H175" s="1206"/>
      <c r="I175" s="1206"/>
      <c r="J175" s="1206"/>
      <c r="K175" s="1206"/>
      <c r="L175" s="1206"/>
      <c r="M175" s="1206"/>
      <c r="N175" s="1206"/>
      <c r="O175" s="1206"/>
      <c r="P175" s="1206"/>
      <c r="Q175" s="1206"/>
      <c r="R175" s="1206"/>
      <c r="S175" s="1206"/>
      <c r="T175" s="1206"/>
      <c r="U175" s="1206"/>
      <c r="V175" s="1206"/>
      <c r="W175" s="1206"/>
      <c r="X175" s="1206"/>
      <c r="Y175" s="1206"/>
      <c r="Z175" s="1206"/>
      <c r="AA175" s="1206"/>
      <c r="AB175" s="1206"/>
      <c r="AC175" s="1206"/>
      <c r="AD175" s="1206"/>
      <c r="AE175" s="69"/>
      <c r="AF175" s="70"/>
      <c r="AL175" s="1212"/>
      <c r="AM175" s="1213"/>
      <c r="AN175" s="1213"/>
      <c r="AO175" s="1213"/>
      <c r="AP175" s="1213"/>
      <c r="AQ175" s="1214"/>
      <c r="AR175" s="81"/>
    </row>
    <row r="176" spans="1:44" ht="27" customHeight="1">
      <c r="A176" s="972" t="str">
        <f t="shared" si="2"/>
        <v/>
      </c>
      <c r="B176" s="66"/>
      <c r="E176" s="67"/>
      <c r="F176" s="68"/>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69"/>
      <c r="AF176" s="70"/>
      <c r="AL176" s="89"/>
      <c r="AM176" s="90"/>
      <c r="AN176" s="90"/>
      <c r="AO176" s="90"/>
      <c r="AP176" s="90"/>
      <c r="AQ176" s="91"/>
      <c r="AR176" s="81"/>
    </row>
    <row r="177" spans="1:44" ht="27" customHeight="1">
      <c r="A177" s="972" t="str">
        <f t="shared" si="2"/>
        <v/>
      </c>
      <c r="B177" s="66"/>
      <c r="E177" s="67"/>
      <c r="F177" s="68"/>
      <c r="H177" s="1206"/>
      <c r="I177" s="1206"/>
      <c r="J177" s="1206"/>
      <c r="K177" s="1206"/>
      <c r="L177" s="1206"/>
      <c r="M177" s="1206"/>
      <c r="N177" s="1206"/>
      <c r="O177" s="1206"/>
      <c r="P177" s="1206"/>
      <c r="Q177" s="1206"/>
      <c r="R177" s="1206"/>
      <c r="S177" s="1206"/>
      <c r="T177" s="1206"/>
      <c r="U177" s="1206"/>
      <c r="V177" s="1206"/>
      <c r="W177" s="1206"/>
      <c r="X177" s="1206"/>
      <c r="Y177" s="1206"/>
      <c r="Z177" s="1206"/>
      <c r="AA177" s="1206"/>
      <c r="AB177" s="1206"/>
      <c r="AC177" s="1206"/>
      <c r="AD177" s="1206"/>
      <c r="AE177" s="69"/>
      <c r="AF177" s="70"/>
      <c r="AL177" s="89"/>
      <c r="AM177" s="90"/>
      <c r="AN177" s="90"/>
      <c r="AO177" s="90"/>
      <c r="AP177" s="90"/>
      <c r="AQ177" s="91"/>
      <c r="AR177" s="81"/>
    </row>
    <row r="178" spans="1:44" ht="27" customHeight="1">
      <c r="A178" s="972" t="str">
        <f t="shared" si="2"/>
        <v/>
      </c>
      <c r="B178" s="66"/>
      <c r="E178" s="67"/>
      <c r="F178" s="6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69"/>
      <c r="AF178" s="70"/>
      <c r="AL178" s="89"/>
      <c r="AM178" s="90"/>
      <c r="AN178" s="90"/>
      <c r="AO178" s="90"/>
      <c r="AP178" s="90"/>
      <c r="AQ178" s="91"/>
      <c r="AR178" s="81"/>
    </row>
    <row r="179" spans="1:44" ht="27" customHeight="1" thickBot="1">
      <c r="A179" s="972" t="str">
        <f t="shared" si="2"/>
        <v/>
      </c>
      <c r="B179" s="57"/>
      <c r="C179" s="6"/>
      <c r="D179" s="6"/>
      <c r="E179" s="58"/>
      <c r="F179" s="83"/>
      <c r="G179" s="61"/>
      <c r="H179" s="61"/>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98"/>
      <c r="AF179" s="59"/>
      <c r="AG179" s="716"/>
      <c r="AH179" s="60"/>
      <c r="AI179" s="60"/>
      <c r="AJ179" s="60"/>
      <c r="AK179" s="61"/>
      <c r="AL179" s="133"/>
      <c r="AM179" s="134"/>
      <c r="AN179" s="134"/>
      <c r="AO179" s="134"/>
      <c r="AP179" s="134"/>
      <c r="AQ179" s="135"/>
      <c r="AR179" s="81"/>
    </row>
    <row r="180" spans="1:44" ht="27" customHeight="1">
      <c r="A180" s="972" t="str">
        <f t="shared" si="2"/>
        <v/>
      </c>
      <c r="I180" s="119"/>
      <c r="J180" s="119"/>
      <c r="K180" s="119"/>
      <c r="L180" s="119"/>
      <c r="M180" s="119"/>
      <c r="N180" s="119"/>
      <c r="O180" s="119"/>
      <c r="P180" s="119"/>
      <c r="Q180" s="119"/>
      <c r="R180" s="119"/>
      <c r="S180" s="119"/>
      <c r="T180" s="119"/>
      <c r="U180" s="119"/>
      <c r="V180" s="119"/>
      <c r="W180" s="119"/>
      <c r="X180" s="119"/>
      <c r="Y180" s="119"/>
      <c r="Z180" s="119"/>
      <c r="AA180" s="119"/>
      <c r="AB180" s="119"/>
      <c r="AC180" s="119"/>
      <c r="AD180" s="119"/>
      <c r="AL180" s="90"/>
      <c r="AM180" s="90"/>
      <c r="AN180" s="90"/>
      <c r="AO180" s="90"/>
      <c r="AP180" s="90"/>
      <c r="AQ180" s="90"/>
      <c r="AR180" s="136"/>
    </row>
    <row r="181" spans="1:44" ht="27" customHeight="1">
      <c r="A181" s="972" t="str">
        <f t="shared" si="2"/>
        <v/>
      </c>
      <c r="AR181" s="137"/>
    </row>
    <row r="182" spans="1:44" ht="27" customHeight="1">
      <c r="A182" s="972" t="str">
        <f t="shared" si="2"/>
        <v/>
      </c>
      <c r="F182" s="1206" t="s">
        <v>572</v>
      </c>
      <c r="G182" s="1206"/>
      <c r="H182" s="1206"/>
      <c r="I182" s="1206"/>
      <c r="J182" s="1206"/>
      <c r="K182" s="1206"/>
      <c r="L182" s="1206"/>
      <c r="M182" s="1206"/>
      <c r="N182" s="1206"/>
      <c r="O182" s="1206"/>
      <c r="P182" s="1206"/>
      <c r="Q182" s="1206"/>
      <c r="R182" s="1206"/>
      <c r="S182" s="1206"/>
      <c r="T182" s="1206"/>
      <c r="U182" s="1206"/>
      <c r="V182" s="1206"/>
      <c r="W182" s="1206"/>
      <c r="X182" s="1206"/>
      <c r="Y182" s="1206"/>
      <c r="Z182" s="1206"/>
      <c r="AA182" s="1206"/>
      <c r="AB182" s="1206"/>
      <c r="AC182" s="1206"/>
      <c r="AD182" s="1206"/>
      <c r="AE182" s="1206"/>
      <c r="AF182" s="1206"/>
      <c r="AG182" s="1206"/>
      <c r="AH182" s="1206"/>
      <c r="AI182" s="1206"/>
      <c r="AJ182" s="1206"/>
      <c r="AK182" s="1206"/>
      <c r="AR182" s="137"/>
    </row>
    <row r="183" spans="1:44" ht="27" customHeight="1">
      <c r="A183" s="972" t="str">
        <f t="shared" si="2"/>
        <v/>
      </c>
      <c r="F183" s="1206"/>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R183" s="137"/>
    </row>
    <row r="184" spans="1:44" ht="27" customHeight="1">
      <c r="A184" s="972" t="str">
        <f t="shared" si="2"/>
        <v/>
      </c>
      <c r="AR184" s="137"/>
    </row>
    <row r="185" spans="1:44" ht="27" customHeight="1">
      <c r="A185" s="972" t="str">
        <f t="shared" si="2"/>
        <v/>
      </c>
      <c r="D185" s="1782" t="s">
        <v>2699</v>
      </c>
      <c r="E185" s="1783"/>
      <c r="F185" s="1783"/>
      <c r="G185" s="1783"/>
      <c r="H185" s="1783"/>
      <c r="I185" s="1783"/>
      <c r="J185" s="1783"/>
      <c r="K185" s="1783"/>
      <c r="L185" s="1783"/>
      <c r="M185" s="1783"/>
      <c r="N185" s="1783"/>
      <c r="O185" s="1783"/>
      <c r="P185" s="1783"/>
      <c r="Q185" s="1783"/>
      <c r="R185" s="1783"/>
      <c r="S185" s="1783"/>
      <c r="T185" s="1783"/>
      <c r="U185" s="1783"/>
      <c r="V185" s="1783"/>
      <c r="W185" s="1783"/>
      <c r="X185" s="1783"/>
      <c r="Y185" s="1783"/>
      <c r="Z185" s="1783"/>
      <c r="AA185" s="1783"/>
      <c r="AB185" s="1783"/>
      <c r="AC185" s="1783"/>
      <c r="AD185" s="1783"/>
      <c r="AE185" s="1783"/>
      <c r="AF185" s="1783"/>
      <c r="AG185" s="1783"/>
      <c r="AH185" s="1783"/>
      <c r="AI185" s="1783"/>
      <c r="AJ185" s="1783"/>
      <c r="AK185" s="1783"/>
      <c r="AL185" s="1783"/>
      <c r="AM185" s="1783"/>
      <c r="AN185" s="1784"/>
      <c r="AR185" s="137"/>
    </row>
    <row r="186" spans="1:44" ht="27" customHeight="1">
      <c r="A186" s="972" t="str">
        <f t="shared" si="2"/>
        <v/>
      </c>
      <c r="D186" s="1785"/>
      <c r="E186" s="1786"/>
      <c r="F186" s="1786"/>
      <c r="G186" s="1786"/>
      <c r="H186" s="1786"/>
      <c r="I186" s="1786"/>
      <c r="J186" s="1786"/>
      <c r="K186" s="1786"/>
      <c r="L186" s="1786"/>
      <c r="M186" s="1786"/>
      <c r="N186" s="1786"/>
      <c r="O186" s="1786"/>
      <c r="P186" s="1786"/>
      <c r="Q186" s="1786"/>
      <c r="R186" s="1786"/>
      <c r="S186" s="1786"/>
      <c r="T186" s="1786"/>
      <c r="U186" s="1786"/>
      <c r="V186" s="1786"/>
      <c r="W186" s="1786"/>
      <c r="X186" s="1786"/>
      <c r="Y186" s="1786"/>
      <c r="Z186" s="1786"/>
      <c r="AA186" s="1786"/>
      <c r="AB186" s="1786"/>
      <c r="AC186" s="1786"/>
      <c r="AD186" s="1786"/>
      <c r="AE186" s="1786"/>
      <c r="AF186" s="1786"/>
      <c r="AG186" s="1786"/>
      <c r="AH186" s="1786"/>
      <c r="AI186" s="1786"/>
      <c r="AJ186" s="1786"/>
      <c r="AK186" s="1786"/>
      <c r="AL186" s="1786"/>
      <c r="AM186" s="1786"/>
      <c r="AN186" s="1787"/>
      <c r="AR186" s="137"/>
    </row>
    <row r="187" spans="1:44" ht="27" customHeight="1">
      <c r="A187" s="972" t="str">
        <f t="shared" si="2"/>
        <v/>
      </c>
      <c r="D187" s="1785"/>
      <c r="E187" s="1786"/>
      <c r="F187" s="1786"/>
      <c r="G187" s="1786"/>
      <c r="H187" s="1786"/>
      <c r="I187" s="1786"/>
      <c r="J187" s="1786"/>
      <c r="K187" s="1786"/>
      <c r="L187" s="1786"/>
      <c r="M187" s="1786"/>
      <c r="N187" s="1786"/>
      <c r="O187" s="1786"/>
      <c r="P187" s="1786"/>
      <c r="Q187" s="1786"/>
      <c r="R187" s="1786"/>
      <c r="S187" s="1786"/>
      <c r="T187" s="1786"/>
      <c r="U187" s="1786"/>
      <c r="V187" s="1786"/>
      <c r="W187" s="1786"/>
      <c r="X187" s="1786"/>
      <c r="Y187" s="1786"/>
      <c r="Z187" s="1786"/>
      <c r="AA187" s="1786"/>
      <c r="AB187" s="1786"/>
      <c r="AC187" s="1786"/>
      <c r="AD187" s="1786"/>
      <c r="AE187" s="1786"/>
      <c r="AF187" s="1786"/>
      <c r="AG187" s="1786"/>
      <c r="AH187" s="1786"/>
      <c r="AI187" s="1786"/>
      <c r="AJ187" s="1786"/>
      <c r="AK187" s="1786"/>
      <c r="AL187" s="1786"/>
      <c r="AM187" s="1786"/>
      <c r="AN187" s="1787"/>
      <c r="AR187" s="137"/>
    </row>
    <row r="188" spans="1:44" ht="27" customHeight="1">
      <c r="A188" s="972" t="str">
        <f t="shared" si="2"/>
        <v/>
      </c>
      <c r="D188" s="1785"/>
      <c r="E188" s="1786"/>
      <c r="F188" s="1786"/>
      <c r="G188" s="1786"/>
      <c r="H188" s="1786"/>
      <c r="I188" s="1786"/>
      <c r="J188" s="1786"/>
      <c r="K188" s="1786"/>
      <c r="L188" s="1786"/>
      <c r="M188" s="1786"/>
      <c r="N188" s="1786"/>
      <c r="O188" s="1786"/>
      <c r="P188" s="1786"/>
      <c r="Q188" s="1786"/>
      <c r="R188" s="1786"/>
      <c r="S188" s="1786"/>
      <c r="T188" s="1786"/>
      <c r="U188" s="1786"/>
      <c r="V188" s="1786"/>
      <c r="W188" s="1786"/>
      <c r="X188" s="1786"/>
      <c r="Y188" s="1786"/>
      <c r="Z188" s="1786"/>
      <c r="AA188" s="1786"/>
      <c r="AB188" s="1786"/>
      <c r="AC188" s="1786"/>
      <c r="AD188" s="1786"/>
      <c r="AE188" s="1786"/>
      <c r="AF188" s="1786"/>
      <c r="AG188" s="1786"/>
      <c r="AH188" s="1786"/>
      <c r="AI188" s="1786"/>
      <c r="AJ188" s="1786"/>
      <c r="AK188" s="1786"/>
      <c r="AL188" s="1786"/>
      <c r="AM188" s="1786"/>
      <c r="AN188" s="1787"/>
      <c r="AR188" s="137"/>
    </row>
    <row r="189" spans="1:44" ht="27" customHeight="1">
      <c r="A189" s="972" t="str">
        <f t="shared" si="2"/>
        <v/>
      </c>
      <c r="D189" s="1788"/>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C189" s="1789"/>
      <c r="AD189" s="1789"/>
      <c r="AE189" s="1789"/>
      <c r="AF189" s="1789"/>
      <c r="AG189" s="1789"/>
      <c r="AH189" s="1789"/>
      <c r="AI189" s="1789"/>
      <c r="AJ189" s="1789"/>
      <c r="AK189" s="1789"/>
      <c r="AL189" s="1789"/>
      <c r="AM189" s="1789"/>
      <c r="AN189" s="1790"/>
      <c r="AR189" s="137"/>
    </row>
    <row r="190" spans="1:44" ht="27" customHeight="1">
      <c r="A190" s="972" t="str">
        <f t="shared" si="2"/>
        <v/>
      </c>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719"/>
      <c r="AH190" s="110"/>
      <c r="AI190" s="110"/>
      <c r="AJ190" s="110"/>
      <c r="AK190" s="110"/>
      <c r="AR190" s="137"/>
    </row>
    <row r="191" spans="1:44" ht="27" customHeight="1">
      <c r="A191" s="972" t="str">
        <f t="shared" si="2"/>
        <v/>
      </c>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H191" s="139"/>
      <c r="AI191" s="139"/>
      <c r="AJ191" s="139"/>
      <c r="AR191" s="137"/>
    </row>
    <row r="192" spans="1:44" ht="27" customHeight="1">
      <c r="A192" s="972" t="str">
        <f t="shared" si="2"/>
        <v/>
      </c>
      <c r="D192" s="1791" t="s">
        <v>1013</v>
      </c>
      <c r="E192" s="1791"/>
      <c r="F192" s="1791"/>
      <c r="G192" s="1791"/>
      <c r="H192" s="1791"/>
      <c r="I192" s="1791"/>
      <c r="J192" s="1791"/>
      <c r="K192" s="1791"/>
      <c r="L192" s="1791"/>
      <c r="M192" s="1791"/>
      <c r="N192" s="1791"/>
      <c r="O192" s="1791"/>
      <c r="P192" s="1791"/>
      <c r="Q192" s="1791"/>
      <c r="R192" s="1791"/>
      <c r="S192" s="1791"/>
      <c r="T192" s="1791"/>
      <c r="U192" s="1791"/>
      <c r="V192" s="1791"/>
      <c r="W192" s="1791"/>
      <c r="X192" s="1791"/>
      <c r="Y192" s="1791"/>
      <c r="Z192" s="1791"/>
      <c r="AA192" s="1791"/>
      <c r="AB192" s="1791"/>
      <c r="AC192" s="1791"/>
      <c r="AD192" s="1791"/>
      <c r="AE192" s="1791"/>
      <c r="AF192" s="1791"/>
      <c r="AG192" s="1791"/>
      <c r="AH192" s="1791"/>
      <c r="AI192" s="1791"/>
      <c r="AJ192" s="1791"/>
      <c r="AK192" s="1791"/>
      <c r="AL192" s="1791"/>
      <c r="AM192" s="1791"/>
      <c r="AN192" s="1791"/>
      <c r="AR192" s="137"/>
    </row>
    <row r="193" spans="1:44" ht="27" customHeight="1">
      <c r="A193" s="972" t="str">
        <f t="shared" si="2"/>
        <v/>
      </c>
      <c r="D193" s="1791"/>
      <c r="E193" s="1791"/>
      <c r="F193" s="1791"/>
      <c r="G193" s="1791"/>
      <c r="H193" s="1791"/>
      <c r="I193" s="1791"/>
      <c r="J193" s="1791"/>
      <c r="K193" s="1791"/>
      <c r="L193" s="1791"/>
      <c r="M193" s="1791"/>
      <c r="N193" s="1791"/>
      <c r="O193" s="1791"/>
      <c r="P193" s="1791"/>
      <c r="Q193" s="1791"/>
      <c r="R193" s="1791"/>
      <c r="S193" s="1791"/>
      <c r="T193" s="1791"/>
      <c r="U193" s="1791"/>
      <c r="V193" s="1791"/>
      <c r="W193" s="1791"/>
      <c r="X193" s="1791"/>
      <c r="Y193" s="1791"/>
      <c r="Z193" s="1791"/>
      <c r="AA193" s="1791"/>
      <c r="AB193" s="1791"/>
      <c r="AC193" s="1791"/>
      <c r="AD193" s="1791"/>
      <c r="AE193" s="1791"/>
      <c r="AF193" s="1791"/>
      <c r="AG193" s="1791"/>
      <c r="AH193" s="1791"/>
      <c r="AI193" s="1791"/>
      <c r="AJ193" s="1791"/>
      <c r="AK193" s="1791"/>
      <c r="AL193" s="1791"/>
      <c r="AM193" s="1791"/>
      <c r="AN193" s="1791"/>
      <c r="AR193" s="137"/>
    </row>
    <row r="194" spans="1:44" ht="27" customHeight="1">
      <c r="A194" s="972" t="str">
        <f t="shared" si="2"/>
        <v/>
      </c>
      <c r="D194" s="1791"/>
      <c r="E194" s="1791"/>
      <c r="F194" s="1791"/>
      <c r="G194" s="1791"/>
      <c r="H194" s="1791"/>
      <c r="I194" s="1791"/>
      <c r="J194" s="1791"/>
      <c r="K194" s="1791"/>
      <c r="L194" s="1791"/>
      <c r="M194" s="1791"/>
      <c r="N194" s="1791"/>
      <c r="O194" s="1791"/>
      <c r="P194" s="1791"/>
      <c r="Q194" s="1791"/>
      <c r="R194" s="1791"/>
      <c r="S194" s="1791"/>
      <c r="T194" s="1791"/>
      <c r="U194" s="1791"/>
      <c r="V194" s="1791"/>
      <c r="W194" s="1791"/>
      <c r="X194" s="1791"/>
      <c r="Y194" s="1791"/>
      <c r="Z194" s="1791"/>
      <c r="AA194" s="1791"/>
      <c r="AB194" s="1791"/>
      <c r="AC194" s="1791"/>
      <c r="AD194" s="1791"/>
      <c r="AE194" s="1791"/>
      <c r="AF194" s="1791"/>
      <c r="AG194" s="1791"/>
      <c r="AH194" s="1791"/>
      <c r="AI194" s="1791"/>
      <c r="AJ194" s="1791"/>
      <c r="AK194" s="1791"/>
      <c r="AL194" s="1791"/>
      <c r="AM194" s="1791"/>
      <c r="AN194" s="1791"/>
      <c r="AR194" s="137"/>
    </row>
    <row r="195" spans="1:44" ht="27" customHeight="1">
      <c r="A195" s="972" t="str">
        <f t="shared" si="2"/>
        <v/>
      </c>
      <c r="D195" s="1791"/>
      <c r="E195" s="1791"/>
      <c r="F195" s="1791"/>
      <c r="G195" s="1791"/>
      <c r="H195" s="1791"/>
      <c r="I195" s="1791"/>
      <c r="J195" s="1791"/>
      <c r="K195" s="1791"/>
      <c r="L195" s="1791"/>
      <c r="M195" s="1791"/>
      <c r="N195" s="1791"/>
      <c r="O195" s="1791"/>
      <c r="P195" s="1791"/>
      <c r="Q195" s="1791"/>
      <c r="R195" s="1791"/>
      <c r="S195" s="1791"/>
      <c r="T195" s="1791"/>
      <c r="U195" s="1791"/>
      <c r="V195" s="1791"/>
      <c r="W195" s="1791"/>
      <c r="X195" s="1791"/>
      <c r="Y195" s="1791"/>
      <c r="Z195" s="1791"/>
      <c r="AA195" s="1791"/>
      <c r="AB195" s="1791"/>
      <c r="AC195" s="1791"/>
      <c r="AD195" s="1791"/>
      <c r="AE195" s="1791"/>
      <c r="AF195" s="1791"/>
      <c r="AG195" s="1791"/>
      <c r="AH195" s="1791"/>
      <c r="AI195" s="1791"/>
      <c r="AJ195" s="1791"/>
      <c r="AK195" s="1791"/>
      <c r="AL195" s="1791"/>
      <c r="AM195" s="1791"/>
      <c r="AN195" s="1791"/>
      <c r="AR195" s="137"/>
    </row>
    <row r="196" spans="1:44" ht="27" customHeight="1">
      <c r="A196" s="972" t="str">
        <f t="shared" si="2"/>
        <v/>
      </c>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R196" s="137"/>
    </row>
    <row r="197" spans="1:44" ht="27" customHeight="1">
      <c r="A197" s="972" t="str">
        <f t="shared" si="2"/>
        <v/>
      </c>
      <c r="D197" s="140"/>
      <c r="E197" s="140"/>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719"/>
      <c r="AH197" s="138"/>
      <c r="AI197" s="138"/>
      <c r="AJ197" s="138"/>
      <c r="AK197" s="138"/>
      <c r="AL197" s="138"/>
      <c r="AM197" s="138"/>
      <c r="AN197" s="138"/>
      <c r="AR197" s="137"/>
    </row>
    <row r="198" spans="1:44" ht="27" customHeight="1">
      <c r="A198" s="972" t="str">
        <f t="shared" si="2"/>
        <v/>
      </c>
      <c r="AR198" s="137"/>
    </row>
    <row r="199" spans="1:44" ht="27" customHeight="1">
      <c r="A199" s="972" t="str">
        <f t="shared" si="2"/>
        <v/>
      </c>
      <c r="D199" s="1759" t="s">
        <v>31</v>
      </c>
      <c r="E199" s="1759"/>
      <c r="F199" s="1759"/>
      <c r="G199" s="1759"/>
      <c r="H199" s="1759"/>
      <c r="I199" s="1759"/>
      <c r="J199" s="1759"/>
      <c r="K199" s="1759"/>
      <c r="L199" s="1759"/>
      <c r="M199" s="1759"/>
      <c r="N199" s="1759"/>
      <c r="O199" s="1759"/>
      <c r="P199" s="1759"/>
      <c r="Q199" s="1759"/>
      <c r="R199" s="1759"/>
      <c r="S199" s="1759"/>
      <c r="T199" s="1759"/>
      <c r="U199" s="1759"/>
      <c r="V199" s="1759"/>
      <c r="W199" s="1759"/>
      <c r="X199" s="1759"/>
      <c r="Y199" s="1759"/>
      <c r="Z199" s="1759"/>
      <c r="AA199" s="1759"/>
      <c r="AB199" s="1759"/>
      <c r="AC199" s="1759"/>
      <c r="AD199" s="1759"/>
      <c r="AE199" s="1759"/>
      <c r="AF199" s="1759"/>
      <c r="AG199" s="1759"/>
      <c r="AH199" s="1759"/>
      <c r="AI199" s="1759"/>
      <c r="AJ199" s="1759"/>
      <c r="AK199" s="1759"/>
      <c r="AL199" s="1759"/>
      <c r="AM199" s="1759"/>
      <c r="AN199" s="1759"/>
      <c r="AR199" s="137"/>
    </row>
    <row r="200" spans="1:44" ht="27" customHeight="1">
      <c r="A200" s="972" t="str">
        <f t="shared" ref="A200:A263" si="3">_xlfn.IFS(AG200=0,"",AG200&gt;0,AG200,AG200&lt;&gt;"","")</f>
        <v/>
      </c>
      <c r="D200" s="1759"/>
      <c r="E200" s="1759"/>
      <c r="F200" s="1759"/>
      <c r="G200" s="1759"/>
      <c r="H200" s="1759"/>
      <c r="I200" s="1759"/>
      <c r="J200" s="1759"/>
      <c r="K200" s="1759"/>
      <c r="L200" s="1759"/>
      <c r="M200" s="1759"/>
      <c r="N200" s="1759"/>
      <c r="O200" s="1759"/>
      <c r="P200" s="1759"/>
      <c r="Q200" s="1759"/>
      <c r="R200" s="1759"/>
      <c r="S200" s="1759"/>
      <c r="T200" s="1759"/>
      <c r="U200" s="1759"/>
      <c r="V200" s="1759"/>
      <c r="W200" s="1759"/>
      <c r="X200" s="1759"/>
      <c r="Y200" s="1759"/>
      <c r="Z200" s="1759"/>
      <c r="AA200" s="1759"/>
      <c r="AB200" s="1759"/>
      <c r="AC200" s="1759"/>
      <c r="AD200" s="1759"/>
      <c r="AE200" s="1759"/>
      <c r="AF200" s="1759"/>
      <c r="AG200" s="1759"/>
      <c r="AH200" s="1759"/>
      <c r="AI200" s="1759"/>
      <c r="AJ200" s="1759"/>
      <c r="AK200" s="1759"/>
      <c r="AL200" s="1759"/>
      <c r="AM200" s="1759"/>
      <c r="AN200" s="1759"/>
      <c r="AR200" s="137"/>
    </row>
    <row r="201" spans="1:44" ht="27" customHeight="1">
      <c r="A201" s="972" t="str">
        <f t="shared" si="3"/>
        <v/>
      </c>
      <c r="D201" s="1759"/>
      <c r="E201" s="1759"/>
      <c r="F201" s="1759"/>
      <c r="G201" s="1759"/>
      <c r="H201" s="1759"/>
      <c r="I201" s="1759"/>
      <c r="J201" s="1759"/>
      <c r="K201" s="1759"/>
      <c r="L201" s="1759"/>
      <c r="M201" s="1759"/>
      <c r="N201" s="1759"/>
      <c r="O201" s="1759"/>
      <c r="P201" s="1759"/>
      <c r="Q201" s="1759"/>
      <c r="R201" s="1759"/>
      <c r="S201" s="1759"/>
      <c r="T201" s="1759"/>
      <c r="U201" s="1759"/>
      <c r="V201" s="1759"/>
      <c r="W201" s="1759"/>
      <c r="X201" s="1759"/>
      <c r="Y201" s="1759"/>
      <c r="Z201" s="1759"/>
      <c r="AA201" s="1759"/>
      <c r="AB201" s="1759"/>
      <c r="AC201" s="1759"/>
      <c r="AD201" s="1759"/>
      <c r="AE201" s="1759"/>
      <c r="AF201" s="1759"/>
      <c r="AG201" s="1759"/>
      <c r="AH201" s="1759"/>
      <c r="AI201" s="1759"/>
      <c r="AJ201" s="1759"/>
      <c r="AK201" s="1759"/>
      <c r="AL201" s="1759"/>
      <c r="AM201" s="1759"/>
      <c r="AN201" s="1759"/>
      <c r="AR201" s="137"/>
    </row>
    <row r="202" spans="1:44" ht="27" customHeight="1">
      <c r="A202" s="972" t="str">
        <f t="shared" si="3"/>
        <v/>
      </c>
      <c r="AR202" s="137"/>
    </row>
    <row r="203" spans="1:44" ht="27" customHeight="1">
      <c r="A203" s="972" t="str">
        <f t="shared" si="3"/>
        <v/>
      </c>
      <c r="D203" s="1206" t="s">
        <v>573</v>
      </c>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R203" s="137"/>
    </row>
    <row r="204" spans="1:44" ht="27" customHeight="1">
      <c r="A204" s="972" t="str">
        <f t="shared" si="3"/>
        <v/>
      </c>
      <c r="D204" s="1206"/>
      <c r="E204" s="1206"/>
      <c r="F204" s="1206"/>
      <c r="G204" s="1206"/>
      <c r="H204" s="1206"/>
      <c r="I204" s="1206"/>
      <c r="J204" s="1206"/>
      <c r="K204" s="1206"/>
      <c r="L204" s="1206"/>
      <c r="M204" s="1206"/>
      <c r="N204" s="1206"/>
      <c r="O204" s="1206"/>
      <c r="P204" s="1206"/>
      <c r="Q204" s="1206"/>
      <c r="R204" s="1206"/>
      <c r="S204" s="1206"/>
      <c r="T204" s="1206"/>
      <c r="U204" s="1206"/>
      <c r="V204" s="1206"/>
      <c r="W204" s="1206"/>
      <c r="X204" s="1206"/>
      <c r="Y204" s="1206"/>
      <c r="Z204" s="1206"/>
      <c r="AA204" s="1206"/>
      <c r="AB204" s="1206"/>
      <c r="AC204" s="1206"/>
      <c r="AD204" s="1206"/>
      <c r="AE204" s="1206"/>
      <c r="AF204" s="1206"/>
      <c r="AG204" s="1206"/>
      <c r="AH204" s="1206"/>
      <c r="AI204" s="1206"/>
      <c r="AJ204" s="1206"/>
      <c r="AK204" s="1206"/>
      <c r="AL204" s="1206"/>
      <c r="AM204" s="1206"/>
      <c r="AN204" s="1206"/>
      <c r="AR204" s="137"/>
    </row>
    <row r="205" spans="1:44" ht="27" customHeight="1">
      <c r="A205" s="972" t="str">
        <f t="shared" si="3"/>
        <v/>
      </c>
      <c r="D205" s="1206"/>
      <c r="E205" s="1206"/>
      <c r="F205" s="1206"/>
      <c r="G205" s="1206"/>
      <c r="H205" s="1206"/>
      <c r="I205" s="1206"/>
      <c r="J205" s="1206"/>
      <c r="K205" s="1206"/>
      <c r="L205" s="1206"/>
      <c r="M205" s="1206"/>
      <c r="N205" s="1206"/>
      <c r="O205" s="1206"/>
      <c r="P205" s="1206"/>
      <c r="Q205" s="1206"/>
      <c r="R205" s="1206"/>
      <c r="S205" s="1206"/>
      <c r="T205" s="1206"/>
      <c r="U205" s="1206"/>
      <c r="V205" s="1206"/>
      <c r="W205" s="1206"/>
      <c r="X205" s="1206"/>
      <c r="Y205" s="1206"/>
      <c r="Z205" s="1206"/>
      <c r="AA205" s="1206"/>
      <c r="AB205" s="1206"/>
      <c r="AC205" s="1206"/>
      <c r="AD205" s="1206"/>
      <c r="AE205" s="1206"/>
      <c r="AF205" s="1206"/>
      <c r="AG205" s="1206"/>
      <c r="AH205" s="1206"/>
      <c r="AI205" s="1206"/>
      <c r="AJ205" s="1206"/>
      <c r="AK205" s="1206"/>
      <c r="AL205" s="1206"/>
      <c r="AM205" s="1206"/>
      <c r="AN205" s="1206"/>
      <c r="AR205" s="137"/>
    </row>
    <row r="206" spans="1:44" ht="27" customHeight="1">
      <c r="A206" s="972" t="str">
        <f t="shared" si="3"/>
        <v/>
      </c>
      <c r="D206" s="1206"/>
      <c r="E206" s="1206"/>
      <c r="F206" s="1206"/>
      <c r="G206" s="1206"/>
      <c r="H206" s="1206"/>
      <c r="I206" s="1206"/>
      <c r="J206" s="1206"/>
      <c r="K206" s="1206"/>
      <c r="L206" s="1206"/>
      <c r="M206" s="1206"/>
      <c r="N206" s="1206"/>
      <c r="O206" s="1206"/>
      <c r="P206" s="1206"/>
      <c r="Q206" s="1206"/>
      <c r="R206" s="1206"/>
      <c r="S206" s="1206"/>
      <c r="T206" s="1206"/>
      <c r="U206" s="1206"/>
      <c r="V206" s="1206"/>
      <c r="W206" s="1206"/>
      <c r="X206" s="1206"/>
      <c r="Y206" s="1206"/>
      <c r="Z206" s="1206"/>
      <c r="AA206" s="1206"/>
      <c r="AB206" s="1206"/>
      <c r="AC206" s="1206"/>
      <c r="AD206" s="1206"/>
      <c r="AE206" s="1206"/>
      <c r="AF206" s="1206"/>
      <c r="AG206" s="1206"/>
      <c r="AH206" s="1206"/>
      <c r="AI206" s="1206"/>
      <c r="AJ206" s="1206"/>
      <c r="AK206" s="1206"/>
      <c r="AL206" s="1206"/>
      <c r="AM206" s="1206"/>
      <c r="AN206" s="1206"/>
      <c r="AR206" s="137"/>
    </row>
    <row r="207" spans="1:44" ht="27" customHeight="1">
      <c r="A207" s="972" t="str">
        <f t="shared" si="3"/>
        <v/>
      </c>
      <c r="D207" s="1206"/>
      <c r="E207" s="1206"/>
      <c r="F207" s="1206"/>
      <c r="G207" s="1206"/>
      <c r="H207" s="1206"/>
      <c r="I207" s="1206"/>
      <c r="J207" s="1206"/>
      <c r="K207" s="1206"/>
      <c r="L207" s="1206"/>
      <c r="M207" s="1206"/>
      <c r="N207" s="1206"/>
      <c r="O207" s="1206"/>
      <c r="P207" s="1206"/>
      <c r="Q207" s="1206"/>
      <c r="R207" s="1206"/>
      <c r="S207" s="1206"/>
      <c r="T207" s="1206"/>
      <c r="U207" s="1206"/>
      <c r="V207" s="1206"/>
      <c r="W207" s="1206"/>
      <c r="X207" s="1206"/>
      <c r="Y207" s="1206"/>
      <c r="Z207" s="1206"/>
      <c r="AA207" s="1206"/>
      <c r="AB207" s="1206"/>
      <c r="AC207" s="1206"/>
      <c r="AD207" s="1206"/>
      <c r="AE207" s="1206"/>
      <c r="AF207" s="1206"/>
      <c r="AG207" s="1206"/>
      <c r="AH207" s="1206"/>
      <c r="AI207" s="1206"/>
      <c r="AJ207" s="1206"/>
      <c r="AK207" s="1206"/>
      <c r="AL207" s="1206"/>
      <c r="AM207" s="1206"/>
      <c r="AN207" s="1206"/>
      <c r="AR207" s="137"/>
    </row>
    <row r="208" spans="1:44" ht="27" customHeight="1">
      <c r="A208" s="972" t="str">
        <f t="shared" si="3"/>
        <v/>
      </c>
      <c r="F208" s="141"/>
      <c r="G208" s="141"/>
      <c r="H208" s="141"/>
      <c r="I208" s="141"/>
      <c r="J208" s="141"/>
      <c r="K208" s="141"/>
      <c r="L208" s="141"/>
      <c r="M208" s="141"/>
      <c r="N208" s="141"/>
      <c r="O208" s="141"/>
      <c r="P208" s="141"/>
      <c r="Q208" s="141"/>
      <c r="R208" s="141"/>
      <c r="S208" s="141"/>
      <c r="T208" s="141"/>
      <c r="U208" s="141"/>
      <c r="V208" s="141"/>
      <c r="W208" s="141"/>
      <c r="X208" s="141"/>
      <c r="Y208" s="141"/>
      <c r="Z208" s="141"/>
      <c r="AA208" s="141"/>
      <c r="AB208" s="141"/>
      <c r="AC208" s="141"/>
      <c r="AD208" s="141"/>
      <c r="AE208" s="141"/>
      <c r="AF208" s="141"/>
      <c r="AG208" s="720"/>
      <c r="AH208" s="141"/>
      <c r="AI208" s="141"/>
      <c r="AJ208" s="141"/>
      <c r="AK208" s="141"/>
      <c r="AR208" s="137"/>
    </row>
    <row r="209" spans="1:44" ht="27" customHeight="1">
      <c r="A209" s="972" t="str">
        <f t="shared" si="3"/>
        <v/>
      </c>
      <c r="D209" s="1759" t="s">
        <v>2030</v>
      </c>
      <c r="E209" s="1759"/>
      <c r="F209" s="1759"/>
      <c r="G209" s="1759"/>
      <c r="H209" s="1759"/>
      <c r="I209" s="1759"/>
      <c r="J209" s="1759"/>
      <c r="K209" s="1759"/>
      <c r="L209" s="1759"/>
      <c r="M209" s="1759"/>
      <c r="N209" s="1759"/>
      <c r="O209" s="1759"/>
      <c r="P209" s="1759"/>
      <c r="Q209" s="1759"/>
      <c r="R209" s="1759"/>
      <c r="S209" s="1759"/>
      <c r="T209" s="1759"/>
      <c r="U209" s="1759"/>
      <c r="V209" s="1759"/>
      <c r="W209" s="1759"/>
      <c r="X209" s="1759"/>
      <c r="Y209" s="1759"/>
      <c r="Z209" s="1759"/>
      <c r="AA209" s="1759"/>
      <c r="AB209" s="1759"/>
      <c r="AC209" s="1759"/>
      <c r="AD209" s="1759"/>
      <c r="AE209" s="1759"/>
      <c r="AF209" s="1759"/>
      <c r="AG209" s="1759"/>
      <c r="AH209" s="1759"/>
      <c r="AI209" s="1759"/>
      <c r="AJ209" s="1759"/>
      <c r="AK209" s="1759"/>
      <c r="AL209" s="1759"/>
      <c r="AM209" s="1759"/>
      <c r="AN209" s="1759"/>
      <c r="AR209" s="137"/>
    </row>
    <row r="210" spans="1:44" ht="27" customHeight="1">
      <c r="A210" s="972" t="str">
        <f t="shared" si="3"/>
        <v/>
      </c>
      <c r="D210" s="1759"/>
      <c r="E210" s="1759"/>
      <c r="F210" s="1759"/>
      <c r="G210" s="1759"/>
      <c r="H210" s="1759"/>
      <c r="I210" s="1759"/>
      <c r="J210" s="1759"/>
      <c r="K210" s="1759"/>
      <c r="L210" s="1759"/>
      <c r="M210" s="1759"/>
      <c r="N210" s="1759"/>
      <c r="O210" s="1759"/>
      <c r="P210" s="1759"/>
      <c r="Q210" s="1759"/>
      <c r="R210" s="1759"/>
      <c r="S210" s="1759"/>
      <c r="T210" s="1759"/>
      <c r="U210" s="1759"/>
      <c r="V210" s="1759"/>
      <c r="W210" s="1759"/>
      <c r="X210" s="1759"/>
      <c r="Y210" s="1759"/>
      <c r="Z210" s="1759"/>
      <c r="AA210" s="1759"/>
      <c r="AB210" s="1759"/>
      <c r="AC210" s="1759"/>
      <c r="AD210" s="1759"/>
      <c r="AE210" s="1759"/>
      <c r="AF210" s="1759"/>
      <c r="AG210" s="1759"/>
      <c r="AH210" s="1759"/>
      <c r="AI210" s="1759"/>
      <c r="AJ210" s="1759"/>
      <c r="AK210" s="1759"/>
      <c r="AL210" s="1759"/>
      <c r="AM210" s="1759"/>
      <c r="AN210" s="1759"/>
      <c r="AR210" s="137"/>
    </row>
    <row r="211" spans="1:44" ht="27" customHeight="1">
      <c r="A211" s="972" t="str">
        <f t="shared" si="3"/>
        <v/>
      </c>
      <c r="AR211" s="137"/>
    </row>
    <row r="212" spans="1:44" ht="27" customHeight="1">
      <c r="A212" s="972" t="str">
        <f t="shared" si="3"/>
        <v/>
      </c>
      <c r="D212" s="1206" t="s">
        <v>2031</v>
      </c>
      <c r="E212" s="1206"/>
      <c r="F212" s="1206"/>
      <c r="G212" s="1206"/>
      <c r="H212" s="1206"/>
      <c r="I212" s="1206"/>
      <c r="J212" s="1206"/>
      <c r="K212" s="1206"/>
      <c r="L212" s="1206"/>
      <c r="M212" s="1206"/>
      <c r="N212" s="1206"/>
      <c r="O212" s="1206"/>
      <c r="P212" s="1206"/>
      <c r="Q212" s="1206"/>
      <c r="R212" s="1206"/>
      <c r="S212" s="1206"/>
      <c r="T212" s="1206"/>
      <c r="U212" s="1206"/>
      <c r="V212" s="1206"/>
      <c r="W212" s="1206"/>
      <c r="X212" s="1206"/>
      <c r="Y212" s="1206"/>
      <c r="Z212" s="1206"/>
      <c r="AA212" s="1206"/>
      <c r="AB212" s="1206"/>
      <c r="AC212" s="1206"/>
      <c r="AD212" s="1206"/>
      <c r="AE212" s="1206"/>
      <c r="AF212" s="1206"/>
      <c r="AG212" s="1206"/>
      <c r="AH212" s="1206"/>
      <c r="AI212" s="1206"/>
      <c r="AJ212" s="1206"/>
      <c r="AK212" s="1206"/>
      <c r="AL212" s="1206"/>
      <c r="AM212" s="1206"/>
      <c r="AN212" s="1206"/>
      <c r="AR212" s="137"/>
    </row>
    <row r="213" spans="1:44" ht="27" customHeight="1">
      <c r="A213" s="972" t="str">
        <f t="shared" si="3"/>
        <v/>
      </c>
      <c r="D213" s="1206"/>
      <c r="E213" s="1206"/>
      <c r="F213" s="1206"/>
      <c r="G213" s="1206"/>
      <c r="H213" s="1206"/>
      <c r="I213" s="1206"/>
      <c r="J213" s="1206"/>
      <c r="K213" s="1206"/>
      <c r="L213" s="1206"/>
      <c r="M213" s="1206"/>
      <c r="N213" s="1206"/>
      <c r="O213" s="1206"/>
      <c r="P213" s="1206"/>
      <c r="Q213" s="1206"/>
      <c r="R213" s="1206"/>
      <c r="S213" s="1206"/>
      <c r="T213" s="1206"/>
      <c r="U213" s="1206"/>
      <c r="V213" s="1206"/>
      <c r="W213" s="1206"/>
      <c r="X213" s="1206"/>
      <c r="Y213" s="1206"/>
      <c r="Z213" s="1206"/>
      <c r="AA213" s="1206"/>
      <c r="AB213" s="1206"/>
      <c r="AC213" s="1206"/>
      <c r="AD213" s="1206"/>
      <c r="AE213" s="1206"/>
      <c r="AF213" s="1206"/>
      <c r="AG213" s="1206"/>
      <c r="AH213" s="1206"/>
      <c r="AI213" s="1206"/>
      <c r="AJ213" s="1206"/>
      <c r="AK213" s="1206"/>
      <c r="AL213" s="1206"/>
      <c r="AM213" s="1206"/>
      <c r="AN213" s="1206"/>
      <c r="AR213" s="137"/>
    </row>
    <row r="214" spans="1:44" ht="27" customHeight="1">
      <c r="A214" s="972" t="str">
        <f t="shared" si="3"/>
        <v/>
      </c>
      <c r="D214" s="1206"/>
      <c r="E214" s="1206"/>
      <c r="F214" s="1206"/>
      <c r="G214" s="1206"/>
      <c r="H214" s="1206"/>
      <c r="I214" s="1206"/>
      <c r="J214" s="1206"/>
      <c r="K214" s="1206"/>
      <c r="L214" s="1206"/>
      <c r="M214" s="1206"/>
      <c r="N214" s="1206"/>
      <c r="O214" s="1206"/>
      <c r="P214" s="1206"/>
      <c r="Q214" s="1206"/>
      <c r="R214" s="1206"/>
      <c r="S214" s="1206"/>
      <c r="T214" s="1206"/>
      <c r="U214" s="1206"/>
      <c r="V214" s="1206"/>
      <c r="W214" s="1206"/>
      <c r="X214" s="1206"/>
      <c r="Y214" s="1206"/>
      <c r="Z214" s="1206"/>
      <c r="AA214" s="1206"/>
      <c r="AB214" s="1206"/>
      <c r="AC214" s="1206"/>
      <c r="AD214" s="1206"/>
      <c r="AE214" s="1206"/>
      <c r="AF214" s="1206"/>
      <c r="AG214" s="1206"/>
      <c r="AH214" s="1206"/>
      <c r="AI214" s="1206"/>
      <c r="AJ214" s="1206"/>
      <c r="AK214" s="1206"/>
      <c r="AL214" s="1206"/>
      <c r="AM214" s="1206"/>
      <c r="AN214" s="1206"/>
      <c r="AR214" s="137"/>
    </row>
    <row r="215" spans="1:44" ht="27" customHeight="1">
      <c r="A215" s="972" t="str">
        <f t="shared" si="3"/>
        <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R215" s="137"/>
    </row>
    <row r="216" spans="1:44" ht="27" customHeight="1">
      <c r="A216" s="972" t="str">
        <f t="shared" si="3"/>
        <v/>
      </c>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R216" s="137"/>
    </row>
    <row r="217" spans="1:44" ht="27" customHeight="1">
      <c r="A217" s="972" t="str">
        <f t="shared" si="3"/>
        <v/>
      </c>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R217" s="137"/>
    </row>
    <row r="218" spans="1:44" ht="27" customHeight="1">
      <c r="A218" s="972" t="str">
        <f t="shared" si="3"/>
        <v/>
      </c>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R218" s="137"/>
    </row>
    <row r="219" spans="1:44" ht="27" customHeight="1">
      <c r="A219" s="972" t="str">
        <f t="shared" si="3"/>
        <v/>
      </c>
      <c r="D219" s="1206"/>
      <c r="E219" s="1206"/>
      <c r="F219" s="1206"/>
      <c r="G219" s="1206"/>
      <c r="H219" s="1206"/>
      <c r="I219" s="1206"/>
      <c r="J219" s="1206"/>
      <c r="K219" s="1206"/>
      <c r="L219" s="1206"/>
      <c r="M219" s="1206"/>
      <c r="N219" s="1206"/>
      <c r="O219" s="1206"/>
      <c r="P219" s="1206"/>
      <c r="Q219" s="1206"/>
      <c r="R219" s="1206"/>
      <c r="S219" s="1206"/>
      <c r="T219" s="1206"/>
      <c r="U219" s="1206"/>
      <c r="V219" s="1206"/>
      <c r="W219" s="1206"/>
      <c r="X219" s="1206"/>
      <c r="Y219" s="1206"/>
      <c r="Z219" s="1206"/>
      <c r="AA219" s="1206"/>
      <c r="AB219" s="1206"/>
      <c r="AC219" s="1206"/>
      <c r="AD219" s="1206"/>
      <c r="AE219" s="1206"/>
      <c r="AF219" s="1206"/>
      <c r="AG219" s="1206"/>
      <c r="AH219" s="1206"/>
      <c r="AI219" s="1206"/>
      <c r="AJ219" s="1206"/>
      <c r="AK219" s="1206"/>
      <c r="AL219" s="1206"/>
      <c r="AM219" s="1206"/>
      <c r="AN219" s="1206"/>
      <c r="AR219" s="137"/>
    </row>
    <row r="220" spans="1:44" ht="27" customHeight="1">
      <c r="A220" s="972" t="str">
        <f t="shared" si="3"/>
        <v/>
      </c>
      <c r="D220" s="1206"/>
      <c r="E220" s="1206"/>
      <c r="F220" s="1206"/>
      <c r="G220" s="1206"/>
      <c r="H220" s="1206"/>
      <c r="I220" s="1206"/>
      <c r="J220" s="1206"/>
      <c r="K220" s="1206"/>
      <c r="L220" s="1206"/>
      <c r="M220" s="1206"/>
      <c r="N220" s="1206"/>
      <c r="O220" s="1206"/>
      <c r="P220" s="1206"/>
      <c r="Q220" s="1206"/>
      <c r="R220" s="1206"/>
      <c r="S220" s="1206"/>
      <c r="T220" s="1206"/>
      <c r="U220" s="1206"/>
      <c r="V220" s="1206"/>
      <c r="W220" s="1206"/>
      <c r="X220" s="1206"/>
      <c r="Y220" s="1206"/>
      <c r="Z220" s="1206"/>
      <c r="AA220" s="1206"/>
      <c r="AB220" s="1206"/>
      <c r="AC220" s="1206"/>
      <c r="AD220" s="1206"/>
      <c r="AE220" s="1206"/>
      <c r="AF220" s="1206"/>
      <c r="AG220" s="1206"/>
      <c r="AH220" s="1206"/>
      <c r="AI220" s="1206"/>
      <c r="AJ220" s="1206"/>
      <c r="AK220" s="1206"/>
      <c r="AL220" s="1206"/>
      <c r="AM220" s="1206"/>
      <c r="AN220" s="1206"/>
      <c r="AR220" s="137"/>
    </row>
    <row r="221" spans="1:44" ht="27" customHeight="1">
      <c r="A221" s="972" t="str">
        <f t="shared" si="3"/>
        <v/>
      </c>
      <c r="D221" s="1206"/>
      <c r="E221" s="1206"/>
      <c r="F221" s="1206"/>
      <c r="G221" s="1206"/>
      <c r="H221" s="1206"/>
      <c r="I221" s="1206"/>
      <c r="J221" s="1206"/>
      <c r="K221" s="1206"/>
      <c r="L221" s="1206"/>
      <c r="M221" s="1206"/>
      <c r="N221" s="1206"/>
      <c r="O221" s="1206"/>
      <c r="P221" s="1206"/>
      <c r="Q221" s="1206"/>
      <c r="R221" s="1206"/>
      <c r="S221" s="1206"/>
      <c r="T221" s="1206"/>
      <c r="U221" s="1206"/>
      <c r="V221" s="1206"/>
      <c r="W221" s="1206"/>
      <c r="X221" s="1206"/>
      <c r="Y221" s="1206"/>
      <c r="Z221" s="1206"/>
      <c r="AA221" s="1206"/>
      <c r="AB221" s="1206"/>
      <c r="AC221" s="1206"/>
      <c r="AD221" s="1206"/>
      <c r="AE221" s="1206"/>
      <c r="AF221" s="1206"/>
      <c r="AG221" s="1206"/>
      <c r="AH221" s="1206"/>
      <c r="AI221" s="1206"/>
      <c r="AJ221" s="1206"/>
      <c r="AK221" s="1206"/>
      <c r="AL221" s="1206"/>
      <c r="AM221" s="1206"/>
      <c r="AN221" s="1206"/>
      <c r="AR221" s="137"/>
    </row>
    <row r="222" spans="1:44" ht="27" customHeight="1">
      <c r="A222" s="972" t="str">
        <f t="shared" si="3"/>
        <v/>
      </c>
      <c r="D222" s="142"/>
      <c r="E222" s="142"/>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719"/>
      <c r="AH222" s="97"/>
      <c r="AI222" s="97"/>
      <c r="AJ222" s="97"/>
      <c r="AK222" s="97"/>
      <c r="AL222" s="97"/>
      <c r="AM222" s="97"/>
      <c r="AN222" s="97"/>
      <c r="AR222" s="137"/>
    </row>
    <row r="223" spans="1:44" ht="27" customHeight="1">
      <c r="A223" s="972" t="str">
        <f t="shared" si="3"/>
        <v/>
      </c>
      <c r="D223" s="1206" t="s">
        <v>2032</v>
      </c>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R223" s="137"/>
    </row>
    <row r="224" spans="1:44" ht="27" customHeight="1">
      <c r="A224" s="972" t="str">
        <f t="shared" si="3"/>
        <v/>
      </c>
      <c r="D224" s="1206"/>
      <c r="E224" s="1206"/>
      <c r="F224" s="1206"/>
      <c r="G224" s="1206"/>
      <c r="H224" s="1206"/>
      <c r="I224" s="1206"/>
      <c r="J224" s="1206"/>
      <c r="K224" s="1206"/>
      <c r="L224" s="1206"/>
      <c r="M224" s="1206"/>
      <c r="N224" s="1206"/>
      <c r="O224" s="1206"/>
      <c r="P224" s="1206"/>
      <c r="Q224" s="1206"/>
      <c r="R224" s="1206"/>
      <c r="S224" s="1206"/>
      <c r="T224" s="1206"/>
      <c r="U224" s="1206"/>
      <c r="V224" s="1206"/>
      <c r="W224" s="1206"/>
      <c r="X224" s="1206"/>
      <c r="Y224" s="1206"/>
      <c r="Z224" s="1206"/>
      <c r="AA224" s="1206"/>
      <c r="AB224" s="1206"/>
      <c r="AC224" s="1206"/>
      <c r="AD224" s="1206"/>
      <c r="AE224" s="1206"/>
      <c r="AF224" s="1206"/>
      <c r="AG224" s="1206"/>
      <c r="AH224" s="1206"/>
      <c r="AI224" s="1206"/>
      <c r="AJ224" s="1206"/>
      <c r="AK224" s="1206"/>
      <c r="AL224" s="1206"/>
      <c r="AM224" s="1206"/>
      <c r="AN224" s="1206"/>
      <c r="AR224" s="137"/>
    </row>
    <row r="225" spans="1:44" ht="27" customHeight="1">
      <c r="A225" s="972" t="str">
        <f t="shared" si="3"/>
        <v/>
      </c>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R225" s="137"/>
    </row>
    <row r="226" spans="1:44" ht="27" customHeight="1">
      <c r="A226" s="972" t="str">
        <f t="shared" si="3"/>
        <v/>
      </c>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719"/>
      <c r="AH226" s="97"/>
      <c r="AI226" s="97"/>
      <c r="AJ226" s="97"/>
      <c r="AK226" s="97"/>
      <c r="AR226" s="137"/>
    </row>
    <row r="227" spans="1:44" ht="27" customHeight="1">
      <c r="A227" s="972" t="str">
        <f t="shared" si="3"/>
        <v/>
      </c>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719"/>
      <c r="AH227" s="97"/>
      <c r="AI227" s="97"/>
      <c r="AJ227" s="97"/>
      <c r="AK227" s="97"/>
      <c r="AR227" s="137"/>
    </row>
    <row r="228" spans="1:44" ht="27" customHeight="1">
      <c r="A228" s="972" t="str">
        <f t="shared" si="3"/>
        <v/>
      </c>
      <c r="AR228" s="137"/>
    </row>
    <row r="229" spans="1:44" ht="27" customHeight="1">
      <c r="A229" s="972" t="str">
        <f t="shared" si="3"/>
        <v/>
      </c>
      <c r="D229" s="1759" t="s">
        <v>11</v>
      </c>
      <c r="E229" s="1759"/>
      <c r="F229" s="1759"/>
      <c r="G229" s="1759"/>
      <c r="H229" s="1759"/>
      <c r="I229" s="1759"/>
      <c r="J229" s="1759"/>
      <c r="K229" s="1759"/>
      <c r="L229" s="1759"/>
      <c r="M229" s="1759"/>
      <c r="N229" s="1759"/>
      <c r="O229" s="1759"/>
      <c r="P229" s="1759"/>
      <c r="Q229" s="1759"/>
      <c r="R229" s="1759"/>
      <c r="S229" s="1759"/>
      <c r="T229" s="1759"/>
      <c r="U229" s="1759"/>
      <c r="V229" s="1759"/>
      <c r="W229" s="1759"/>
      <c r="X229" s="1759"/>
      <c r="Y229" s="1759"/>
      <c r="Z229" s="1759"/>
      <c r="AA229" s="1759"/>
      <c r="AB229" s="1759"/>
      <c r="AC229" s="1759"/>
      <c r="AD229" s="1759"/>
      <c r="AE229" s="1759"/>
      <c r="AF229" s="1759"/>
      <c r="AG229" s="1759"/>
      <c r="AH229" s="1759"/>
      <c r="AI229" s="1759"/>
      <c r="AJ229" s="1759"/>
      <c r="AK229" s="1759"/>
      <c r="AL229" s="1759"/>
      <c r="AM229" s="1759"/>
      <c r="AN229" s="1759"/>
      <c r="AR229" s="137"/>
    </row>
    <row r="230" spans="1:44" ht="27" customHeight="1">
      <c r="A230" s="972" t="str">
        <f t="shared" si="3"/>
        <v/>
      </c>
      <c r="AR230" s="137"/>
    </row>
    <row r="231" spans="1:44" ht="27" customHeight="1">
      <c r="A231" s="972" t="str">
        <f t="shared" si="3"/>
        <v/>
      </c>
      <c r="D231" s="1206" t="s">
        <v>2844</v>
      </c>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6"/>
      <c r="AK231" s="1206"/>
      <c r="AL231" s="1206"/>
      <c r="AM231" s="1206"/>
      <c r="AN231" s="1206"/>
      <c r="AR231" s="137"/>
    </row>
    <row r="232" spans="1:44" ht="27" customHeight="1">
      <c r="A232" s="972" t="str">
        <f t="shared" si="3"/>
        <v/>
      </c>
      <c r="D232" s="1206"/>
      <c r="E232" s="1206"/>
      <c r="F232" s="1206"/>
      <c r="G232" s="1206"/>
      <c r="H232" s="1206"/>
      <c r="I232" s="1206"/>
      <c r="J232" s="1206"/>
      <c r="K232" s="1206"/>
      <c r="L232" s="1206"/>
      <c r="M232" s="1206"/>
      <c r="N232" s="1206"/>
      <c r="O232" s="1206"/>
      <c r="P232" s="1206"/>
      <c r="Q232" s="1206"/>
      <c r="R232" s="1206"/>
      <c r="S232" s="1206"/>
      <c r="T232" s="1206"/>
      <c r="U232" s="1206"/>
      <c r="V232" s="1206"/>
      <c r="W232" s="1206"/>
      <c r="X232" s="1206"/>
      <c r="Y232" s="1206"/>
      <c r="Z232" s="1206"/>
      <c r="AA232" s="1206"/>
      <c r="AB232" s="1206"/>
      <c r="AC232" s="1206"/>
      <c r="AD232" s="1206"/>
      <c r="AE232" s="1206"/>
      <c r="AF232" s="1206"/>
      <c r="AG232" s="1206"/>
      <c r="AH232" s="1206"/>
      <c r="AI232" s="1206"/>
      <c r="AJ232" s="1206"/>
      <c r="AK232" s="1206"/>
      <c r="AL232" s="1206"/>
      <c r="AM232" s="1206"/>
      <c r="AN232" s="1206"/>
      <c r="AR232" s="137"/>
    </row>
    <row r="233" spans="1:44" ht="27" customHeight="1">
      <c r="A233" s="972" t="str">
        <f t="shared" si="3"/>
        <v/>
      </c>
      <c r="D233" s="1206"/>
      <c r="E233" s="1206"/>
      <c r="F233" s="1206"/>
      <c r="G233" s="1206"/>
      <c r="H233" s="1206"/>
      <c r="I233" s="1206"/>
      <c r="J233" s="1206"/>
      <c r="K233" s="1206"/>
      <c r="L233" s="1206"/>
      <c r="M233" s="1206"/>
      <c r="N233" s="1206"/>
      <c r="O233" s="1206"/>
      <c r="P233" s="1206"/>
      <c r="Q233" s="1206"/>
      <c r="R233" s="1206"/>
      <c r="S233" s="1206"/>
      <c r="T233" s="1206"/>
      <c r="U233" s="1206"/>
      <c r="V233" s="1206"/>
      <c r="W233" s="1206"/>
      <c r="X233" s="1206"/>
      <c r="Y233" s="1206"/>
      <c r="Z233" s="1206"/>
      <c r="AA233" s="1206"/>
      <c r="AB233" s="1206"/>
      <c r="AC233" s="1206"/>
      <c r="AD233" s="1206"/>
      <c r="AE233" s="1206"/>
      <c r="AF233" s="1206"/>
      <c r="AG233" s="1206"/>
      <c r="AH233" s="1206"/>
      <c r="AI233" s="1206"/>
      <c r="AJ233" s="1206"/>
      <c r="AK233" s="1206"/>
      <c r="AL233" s="1206"/>
      <c r="AM233" s="1206"/>
      <c r="AN233" s="1206"/>
      <c r="AR233" s="137"/>
    </row>
    <row r="234" spans="1:44" ht="27" customHeight="1">
      <c r="A234" s="972" t="str">
        <f t="shared" si="3"/>
        <v/>
      </c>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R234" s="137"/>
    </row>
    <row r="235" spans="1:44" ht="27" customHeight="1">
      <c r="A235" s="972" t="str">
        <f t="shared" si="3"/>
        <v/>
      </c>
      <c r="D235" s="143"/>
      <c r="E235" s="143"/>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719"/>
      <c r="AH235" s="88"/>
      <c r="AI235" s="88"/>
      <c r="AJ235" s="17"/>
      <c r="AR235" s="137"/>
    </row>
    <row r="236" spans="1:44" ht="27" customHeight="1">
      <c r="A236" s="972" t="str">
        <f t="shared" si="3"/>
        <v/>
      </c>
      <c r="D236" s="1206" t="s">
        <v>2845</v>
      </c>
      <c r="E236" s="1206"/>
      <c r="F236" s="1206"/>
      <c r="G236" s="1206"/>
      <c r="H236" s="1206"/>
      <c r="I236" s="1206"/>
      <c r="J236" s="1206"/>
      <c r="K236" s="1206"/>
      <c r="L236" s="1206"/>
      <c r="M236" s="1206"/>
      <c r="N236" s="1206"/>
      <c r="O236" s="1206"/>
      <c r="P236" s="1206"/>
      <c r="Q236" s="1206"/>
      <c r="R236" s="1206"/>
      <c r="S236" s="1206"/>
      <c r="T236" s="1206"/>
      <c r="U236" s="1206"/>
      <c r="V236" s="1206"/>
      <c r="W236" s="1206"/>
      <c r="X236" s="1206"/>
      <c r="Y236" s="1206"/>
      <c r="Z236" s="1206"/>
      <c r="AA236" s="1206"/>
      <c r="AB236" s="1206"/>
      <c r="AC236" s="1206"/>
      <c r="AD236" s="1206"/>
      <c r="AE236" s="1206"/>
      <c r="AF236" s="1206"/>
      <c r="AG236" s="1206"/>
      <c r="AH236" s="1206"/>
      <c r="AI236" s="1206"/>
      <c r="AJ236" s="1206"/>
      <c r="AK236" s="1206"/>
      <c r="AL236" s="1206"/>
      <c r="AM236" s="1206"/>
      <c r="AN236" s="1206"/>
      <c r="AR236" s="137"/>
    </row>
    <row r="237" spans="1:44" ht="27" customHeight="1">
      <c r="A237" s="972" t="str">
        <f t="shared" si="3"/>
        <v/>
      </c>
      <c r="D237" s="1206"/>
      <c r="E237" s="1206"/>
      <c r="F237" s="1206"/>
      <c r="G237" s="1206"/>
      <c r="H237" s="1206"/>
      <c r="I237" s="1206"/>
      <c r="J237" s="1206"/>
      <c r="K237" s="1206"/>
      <c r="L237" s="1206"/>
      <c r="M237" s="1206"/>
      <c r="N237" s="1206"/>
      <c r="O237" s="1206"/>
      <c r="P237" s="1206"/>
      <c r="Q237" s="1206"/>
      <c r="R237" s="1206"/>
      <c r="S237" s="1206"/>
      <c r="T237" s="1206"/>
      <c r="U237" s="1206"/>
      <c r="V237" s="1206"/>
      <c r="W237" s="1206"/>
      <c r="X237" s="1206"/>
      <c r="Y237" s="1206"/>
      <c r="Z237" s="1206"/>
      <c r="AA237" s="1206"/>
      <c r="AB237" s="1206"/>
      <c r="AC237" s="1206"/>
      <c r="AD237" s="1206"/>
      <c r="AE237" s="1206"/>
      <c r="AF237" s="1206"/>
      <c r="AG237" s="1206"/>
      <c r="AH237" s="1206"/>
      <c r="AI237" s="1206"/>
      <c r="AJ237" s="1206"/>
      <c r="AK237" s="1206"/>
      <c r="AL237" s="1206"/>
      <c r="AM237" s="1206"/>
      <c r="AN237" s="1206"/>
      <c r="AR237" s="137"/>
    </row>
    <row r="238" spans="1:44" ht="27" customHeight="1">
      <c r="A238" s="972" t="str">
        <f t="shared" si="3"/>
        <v/>
      </c>
      <c r="D238" s="1206"/>
      <c r="E238" s="1206"/>
      <c r="F238" s="1206"/>
      <c r="G238" s="1206"/>
      <c r="H238" s="1206"/>
      <c r="I238" s="1206"/>
      <c r="J238" s="1206"/>
      <c r="K238" s="1206"/>
      <c r="L238" s="1206"/>
      <c r="M238" s="1206"/>
      <c r="N238" s="1206"/>
      <c r="O238" s="1206"/>
      <c r="P238" s="1206"/>
      <c r="Q238" s="1206"/>
      <c r="R238" s="1206"/>
      <c r="S238" s="1206"/>
      <c r="T238" s="1206"/>
      <c r="U238" s="1206"/>
      <c r="V238" s="1206"/>
      <c r="W238" s="1206"/>
      <c r="X238" s="1206"/>
      <c r="Y238" s="1206"/>
      <c r="Z238" s="1206"/>
      <c r="AA238" s="1206"/>
      <c r="AB238" s="1206"/>
      <c r="AC238" s="1206"/>
      <c r="AD238" s="1206"/>
      <c r="AE238" s="1206"/>
      <c r="AF238" s="1206"/>
      <c r="AG238" s="1206"/>
      <c r="AH238" s="1206"/>
      <c r="AI238" s="1206"/>
      <c r="AJ238" s="1206"/>
      <c r="AK238" s="1206"/>
      <c r="AL238" s="1206"/>
      <c r="AM238" s="1206"/>
      <c r="AN238" s="1206"/>
      <c r="AR238" s="137"/>
    </row>
    <row r="239" spans="1:44" ht="27" customHeight="1">
      <c r="A239" s="972" t="str">
        <f t="shared" si="3"/>
        <v/>
      </c>
      <c r="D239" s="143"/>
      <c r="E239" s="143"/>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719"/>
      <c r="AH239" s="88"/>
      <c r="AI239" s="88"/>
      <c r="AJ239" s="88"/>
      <c r="AK239" s="88"/>
      <c r="AL239" s="88"/>
      <c r="AM239" s="88"/>
      <c r="AN239" s="88"/>
      <c r="AR239" s="137"/>
    </row>
    <row r="240" spans="1:44" ht="27" customHeight="1">
      <c r="A240" s="972" t="str">
        <f t="shared" si="3"/>
        <v/>
      </c>
      <c r="D240" s="1206" t="s">
        <v>1012</v>
      </c>
      <c r="E240" s="1206"/>
      <c r="F240" s="1206"/>
      <c r="G240" s="1206"/>
      <c r="H240" s="1206"/>
      <c r="I240" s="1206"/>
      <c r="J240" s="1206"/>
      <c r="K240" s="1206"/>
      <c r="L240" s="1206"/>
      <c r="M240" s="1206"/>
      <c r="N240" s="1206"/>
      <c r="O240" s="1206"/>
      <c r="P240" s="1206"/>
      <c r="Q240" s="1206"/>
      <c r="R240" s="1206"/>
      <c r="S240" s="1206"/>
      <c r="T240" s="1206"/>
      <c r="U240" s="1206"/>
      <c r="V240" s="1206"/>
      <c r="W240" s="1206"/>
      <c r="X240" s="1206"/>
      <c r="Y240" s="1206"/>
      <c r="Z240" s="1206"/>
      <c r="AA240" s="1206"/>
      <c r="AB240" s="1206"/>
      <c r="AC240" s="1206"/>
      <c r="AD240" s="1206"/>
      <c r="AE240" s="1206"/>
      <c r="AF240" s="1206"/>
      <c r="AG240" s="1206"/>
      <c r="AH240" s="1206"/>
      <c r="AI240" s="1206"/>
      <c r="AJ240" s="1206"/>
      <c r="AK240" s="1206"/>
      <c r="AL240" s="1206"/>
      <c r="AM240" s="1206"/>
      <c r="AN240" s="1206"/>
      <c r="AR240" s="137"/>
    </row>
    <row r="241" spans="1:44" ht="27" customHeight="1">
      <c r="A241" s="972" t="str">
        <f t="shared" si="3"/>
        <v/>
      </c>
      <c r="D241" s="1206"/>
      <c r="E241" s="1206"/>
      <c r="F241" s="1206"/>
      <c r="G241" s="1206"/>
      <c r="H241" s="1206"/>
      <c r="I241" s="1206"/>
      <c r="J241" s="1206"/>
      <c r="K241" s="1206"/>
      <c r="L241" s="1206"/>
      <c r="M241" s="1206"/>
      <c r="N241" s="1206"/>
      <c r="O241" s="1206"/>
      <c r="P241" s="1206"/>
      <c r="Q241" s="1206"/>
      <c r="R241" s="1206"/>
      <c r="S241" s="1206"/>
      <c r="T241" s="1206"/>
      <c r="U241" s="1206"/>
      <c r="V241" s="1206"/>
      <c r="W241" s="1206"/>
      <c r="X241" s="1206"/>
      <c r="Y241" s="1206"/>
      <c r="Z241" s="1206"/>
      <c r="AA241" s="1206"/>
      <c r="AB241" s="1206"/>
      <c r="AC241" s="1206"/>
      <c r="AD241" s="1206"/>
      <c r="AE241" s="1206"/>
      <c r="AF241" s="1206"/>
      <c r="AG241" s="1206"/>
      <c r="AH241" s="1206"/>
      <c r="AI241" s="1206"/>
      <c r="AJ241" s="1206"/>
      <c r="AK241" s="1206"/>
      <c r="AL241" s="1206"/>
      <c r="AM241" s="1206"/>
      <c r="AN241" s="1206"/>
      <c r="AR241" s="137"/>
    </row>
    <row r="242" spans="1:44" ht="27" customHeight="1">
      <c r="A242" s="972" t="str">
        <f t="shared" si="3"/>
        <v/>
      </c>
      <c r="D242" s="1206"/>
      <c r="E242" s="1206"/>
      <c r="F242" s="1206"/>
      <c r="G242" s="1206"/>
      <c r="H242" s="1206"/>
      <c r="I242" s="1206"/>
      <c r="J242" s="1206"/>
      <c r="K242" s="1206"/>
      <c r="L242" s="1206"/>
      <c r="M242" s="1206"/>
      <c r="N242" s="1206"/>
      <c r="O242" s="1206"/>
      <c r="P242" s="1206"/>
      <c r="Q242" s="1206"/>
      <c r="R242" s="1206"/>
      <c r="S242" s="1206"/>
      <c r="T242" s="1206"/>
      <c r="U242" s="1206"/>
      <c r="V242" s="1206"/>
      <c r="W242" s="1206"/>
      <c r="X242" s="1206"/>
      <c r="Y242" s="1206"/>
      <c r="Z242" s="1206"/>
      <c r="AA242" s="1206"/>
      <c r="AB242" s="1206"/>
      <c r="AC242" s="1206"/>
      <c r="AD242" s="1206"/>
      <c r="AE242" s="1206"/>
      <c r="AF242" s="1206"/>
      <c r="AG242" s="1206"/>
      <c r="AH242" s="1206"/>
      <c r="AI242" s="1206"/>
      <c r="AJ242" s="1206"/>
      <c r="AK242" s="1206"/>
      <c r="AL242" s="1206"/>
      <c r="AM242" s="1206"/>
      <c r="AN242" s="1206"/>
      <c r="AR242" s="137"/>
    </row>
    <row r="243" spans="1:44" ht="27" customHeight="1">
      <c r="A243" s="972" t="str">
        <f t="shared" si="3"/>
        <v/>
      </c>
      <c r="D243" s="1206"/>
      <c r="E243" s="1206"/>
      <c r="F243" s="1206"/>
      <c r="G243" s="1206"/>
      <c r="H243" s="1206"/>
      <c r="I243" s="1206"/>
      <c r="J243" s="1206"/>
      <c r="K243" s="1206"/>
      <c r="L243" s="1206"/>
      <c r="M243" s="1206"/>
      <c r="N243" s="1206"/>
      <c r="O243" s="1206"/>
      <c r="P243" s="1206"/>
      <c r="Q243" s="1206"/>
      <c r="R243" s="1206"/>
      <c r="S243" s="1206"/>
      <c r="T243" s="1206"/>
      <c r="U243" s="1206"/>
      <c r="V243" s="1206"/>
      <c r="W243" s="1206"/>
      <c r="X243" s="1206"/>
      <c r="Y243" s="1206"/>
      <c r="Z243" s="1206"/>
      <c r="AA243" s="1206"/>
      <c r="AB243" s="1206"/>
      <c r="AC243" s="1206"/>
      <c r="AD243" s="1206"/>
      <c r="AE243" s="1206"/>
      <c r="AF243" s="1206"/>
      <c r="AG243" s="1206"/>
      <c r="AH243" s="1206"/>
      <c r="AI243" s="1206"/>
      <c r="AJ243" s="1206"/>
      <c r="AK243" s="1206"/>
      <c r="AL243" s="1206"/>
      <c r="AM243" s="1206"/>
      <c r="AN243" s="1206"/>
      <c r="AR243" s="137"/>
    </row>
    <row r="244" spans="1:44" ht="27" customHeight="1">
      <c r="A244" s="972" t="str">
        <f t="shared" si="3"/>
        <v/>
      </c>
      <c r="D244" s="1206"/>
      <c r="E244" s="1206"/>
      <c r="F244" s="1206"/>
      <c r="G244" s="1206"/>
      <c r="H244" s="1206"/>
      <c r="I244" s="1206"/>
      <c r="J244" s="1206"/>
      <c r="K244" s="1206"/>
      <c r="L244" s="1206"/>
      <c r="M244" s="1206"/>
      <c r="N244" s="1206"/>
      <c r="O244" s="1206"/>
      <c r="P244" s="1206"/>
      <c r="Q244" s="1206"/>
      <c r="R244" s="1206"/>
      <c r="S244" s="1206"/>
      <c r="T244" s="1206"/>
      <c r="U244" s="1206"/>
      <c r="V244" s="1206"/>
      <c r="W244" s="1206"/>
      <c r="X244" s="1206"/>
      <c r="Y244" s="1206"/>
      <c r="Z244" s="1206"/>
      <c r="AA244" s="1206"/>
      <c r="AB244" s="1206"/>
      <c r="AC244" s="1206"/>
      <c r="AD244" s="1206"/>
      <c r="AE244" s="1206"/>
      <c r="AF244" s="1206"/>
      <c r="AG244" s="1206"/>
      <c r="AH244" s="1206"/>
      <c r="AI244" s="1206"/>
      <c r="AJ244" s="1206"/>
      <c r="AK244" s="1206"/>
      <c r="AL244" s="1206"/>
      <c r="AM244" s="1206"/>
      <c r="AN244" s="1206"/>
      <c r="AR244" s="137"/>
    </row>
    <row r="245" spans="1:44" ht="27" customHeight="1">
      <c r="A245" s="972" t="str">
        <f t="shared" si="3"/>
        <v/>
      </c>
      <c r="D245" s="1206"/>
      <c r="E245" s="1206"/>
      <c r="F245" s="1206"/>
      <c r="G245" s="1206"/>
      <c r="H245" s="1206"/>
      <c r="I245" s="1206"/>
      <c r="J245" s="1206"/>
      <c r="K245" s="1206"/>
      <c r="L245" s="1206"/>
      <c r="M245" s="1206"/>
      <c r="N245" s="1206"/>
      <c r="O245" s="1206"/>
      <c r="P245" s="1206"/>
      <c r="Q245" s="1206"/>
      <c r="R245" s="1206"/>
      <c r="S245" s="1206"/>
      <c r="T245" s="1206"/>
      <c r="U245" s="1206"/>
      <c r="V245" s="1206"/>
      <c r="W245" s="1206"/>
      <c r="X245" s="1206"/>
      <c r="Y245" s="1206"/>
      <c r="Z245" s="1206"/>
      <c r="AA245" s="1206"/>
      <c r="AB245" s="1206"/>
      <c r="AC245" s="1206"/>
      <c r="AD245" s="1206"/>
      <c r="AE245" s="1206"/>
      <c r="AF245" s="1206"/>
      <c r="AG245" s="1206"/>
      <c r="AH245" s="1206"/>
      <c r="AI245" s="1206"/>
      <c r="AJ245" s="1206"/>
      <c r="AK245" s="1206"/>
      <c r="AL245" s="1206"/>
      <c r="AM245" s="1206"/>
      <c r="AN245" s="1206"/>
      <c r="AR245" s="137"/>
    </row>
    <row r="246" spans="1:44" ht="27" customHeight="1">
      <c r="A246" s="972" t="str">
        <f t="shared" si="3"/>
        <v/>
      </c>
      <c r="AH246" s="17"/>
      <c r="AI246" s="17"/>
      <c r="AJ246" s="17"/>
      <c r="AR246" s="137"/>
    </row>
    <row r="247" spans="1:44" ht="27" customHeight="1">
      <c r="A247" s="972" t="str">
        <f t="shared" si="3"/>
        <v/>
      </c>
      <c r="AH247" s="17"/>
      <c r="AI247" s="17"/>
      <c r="AJ247" s="17"/>
      <c r="AR247" s="137"/>
    </row>
    <row r="248" spans="1:44" ht="27" customHeight="1" thickBot="1">
      <c r="A248" s="972" t="str">
        <f t="shared" si="3"/>
        <v/>
      </c>
      <c r="B248" s="6"/>
      <c r="C248" s="6"/>
      <c r="D248" s="6"/>
      <c r="E248" s="6"/>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716"/>
      <c r="AH248" s="60"/>
      <c r="AI248" s="60"/>
      <c r="AJ248" s="60"/>
      <c r="AK248" s="61"/>
      <c r="AL248" s="100"/>
      <c r="AM248" s="100"/>
      <c r="AN248" s="100"/>
      <c r="AO248" s="100"/>
      <c r="AP248" s="100"/>
      <c r="AQ248" s="100"/>
      <c r="AR248" s="692"/>
    </row>
    <row r="249" spans="1:44" ht="10.95" customHeight="1">
      <c r="A249" s="972" t="str">
        <f t="shared" si="3"/>
        <v/>
      </c>
      <c r="B249" s="48"/>
      <c r="C249" s="12"/>
      <c r="D249" s="12"/>
      <c r="E249" s="12"/>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717"/>
      <c r="AH249" s="105"/>
      <c r="AI249" s="105"/>
      <c r="AJ249" s="105"/>
      <c r="AK249" s="13"/>
      <c r="AL249" s="107"/>
      <c r="AM249" s="107"/>
      <c r="AN249" s="107"/>
      <c r="AO249" s="107"/>
      <c r="AP249" s="107"/>
      <c r="AQ249" s="108"/>
      <c r="AR249" s="73"/>
    </row>
    <row r="250" spans="1:44" ht="27" customHeight="1" thickBot="1">
      <c r="A250" s="972" t="str">
        <f t="shared" si="3"/>
        <v/>
      </c>
      <c r="B250" s="66"/>
      <c r="C250" s="10" t="s">
        <v>2025</v>
      </c>
      <c r="O250" s="10" t="s">
        <v>32</v>
      </c>
      <c r="P250" s="10"/>
      <c r="Q250" s="301"/>
      <c r="R250" s="10" t="s">
        <v>33</v>
      </c>
      <c r="S250" s="301"/>
      <c r="T250" s="10" t="s">
        <v>34</v>
      </c>
      <c r="U250" s="10" t="s">
        <v>35</v>
      </c>
      <c r="V250" s="10"/>
      <c r="AE250" s="144"/>
      <c r="AF250" s="144"/>
      <c r="AG250" s="721"/>
      <c r="AH250" s="145"/>
      <c r="AI250" s="145"/>
      <c r="AJ250" s="145"/>
      <c r="AK250" s="144"/>
      <c r="AQ250" s="72"/>
      <c r="AR250" s="73"/>
    </row>
    <row r="251" spans="1:44" ht="26.5" customHeight="1">
      <c r="A251" s="972" t="str">
        <f t="shared" si="3"/>
        <v/>
      </c>
      <c r="B251" s="66"/>
      <c r="C251" s="1753" t="s">
        <v>36</v>
      </c>
      <c r="D251" s="1754"/>
      <c r="E251" s="1754"/>
      <c r="F251" s="1754"/>
      <c r="G251" s="1754"/>
      <c r="H251" s="1754"/>
      <c r="I251" s="1755"/>
      <c r="J251" s="1753" t="s">
        <v>57</v>
      </c>
      <c r="K251" s="1754"/>
      <c r="L251" s="1754"/>
      <c r="M251" s="1754"/>
      <c r="N251" s="1754"/>
      <c r="O251" s="1755"/>
      <c r="P251" s="1753" t="s">
        <v>61</v>
      </c>
      <c r="Q251" s="1754"/>
      <c r="R251" s="1754"/>
      <c r="S251" s="1754"/>
      <c r="T251" s="1754"/>
      <c r="U251" s="1754"/>
      <c r="V251" s="1955" t="s">
        <v>550</v>
      </c>
      <c r="W251" s="1754"/>
      <c r="X251" s="1754"/>
      <c r="Y251" s="1754"/>
      <c r="Z251" s="1754"/>
      <c r="AA251" s="1755"/>
      <c r="AB251" s="80"/>
      <c r="AC251" s="80"/>
      <c r="AD251" s="1801" t="s">
        <v>1921</v>
      </c>
      <c r="AE251" s="1801"/>
      <c r="AF251" s="1801"/>
      <c r="AG251" s="1801"/>
      <c r="AH251" s="1801"/>
      <c r="AI251" s="1801"/>
      <c r="AJ251" s="1801"/>
      <c r="AK251" s="1801"/>
      <c r="AQ251" s="72"/>
      <c r="AR251" s="73"/>
    </row>
    <row r="252" spans="1:44" ht="26.5" customHeight="1" thickBot="1">
      <c r="A252" s="972" t="str">
        <f t="shared" si="3"/>
        <v/>
      </c>
      <c r="B252" s="66"/>
      <c r="C252" s="1756"/>
      <c r="D252" s="1757"/>
      <c r="E252" s="1757"/>
      <c r="F252" s="1757"/>
      <c r="G252" s="1757"/>
      <c r="H252" s="1757"/>
      <c r="I252" s="1758"/>
      <c r="J252" s="1756" t="s">
        <v>58</v>
      </c>
      <c r="K252" s="1757"/>
      <c r="L252" s="1757"/>
      <c r="M252" s="1757"/>
      <c r="N252" s="1757"/>
      <c r="O252" s="1758"/>
      <c r="P252" s="146" t="s">
        <v>62</v>
      </c>
      <c r="Q252" s="1426" t="s">
        <v>303</v>
      </c>
      <c r="R252" s="1426"/>
      <c r="S252" s="1426"/>
      <c r="T252" s="1426"/>
      <c r="U252" s="147" t="s">
        <v>63</v>
      </c>
      <c r="V252" s="148"/>
      <c r="W252" s="1283" t="s">
        <v>59</v>
      </c>
      <c r="X252" s="1283"/>
      <c r="Y252" s="1283"/>
      <c r="Z252" s="1283"/>
      <c r="AA252" s="15"/>
      <c r="AD252" s="1801"/>
      <c r="AE252" s="1801"/>
      <c r="AF252" s="1801"/>
      <c r="AG252" s="1801"/>
      <c r="AH252" s="1801"/>
      <c r="AI252" s="1801"/>
      <c r="AJ252" s="1801"/>
      <c r="AK252" s="1801"/>
      <c r="AQ252" s="72"/>
      <c r="AR252" s="73"/>
    </row>
    <row r="253" spans="1:44" ht="26.5" customHeight="1" thickBot="1">
      <c r="A253" s="972" t="str">
        <f t="shared" si="3"/>
        <v/>
      </c>
      <c r="B253" s="66"/>
      <c r="C253" s="1453" t="s">
        <v>37</v>
      </c>
      <c r="D253" s="1421"/>
      <c r="E253" s="1421"/>
      <c r="F253" s="1421"/>
      <c r="G253" s="1421"/>
      <c r="H253" s="1421"/>
      <c r="I253" s="1454"/>
      <c r="J253" s="149"/>
      <c r="K253" s="1743"/>
      <c r="L253" s="1743"/>
      <c r="M253" s="1743"/>
      <c r="N253" s="1743"/>
      <c r="O253" s="150" t="s">
        <v>60</v>
      </c>
      <c r="P253" s="149"/>
      <c r="Q253" s="1797"/>
      <c r="R253" s="1797"/>
      <c r="S253" s="1797"/>
      <c r="T253" s="1797"/>
      <c r="U253" s="151" t="s">
        <v>60</v>
      </c>
      <c r="V253" s="152"/>
      <c r="W253" s="1797">
        <f>SUM(K253,Q253)</f>
        <v>0</v>
      </c>
      <c r="X253" s="1797"/>
      <c r="Y253" s="1797"/>
      <c r="Z253" s="1797"/>
      <c r="AA253" s="153" t="s">
        <v>60</v>
      </c>
      <c r="AQ253" s="72"/>
      <c r="AR253" s="73"/>
    </row>
    <row r="254" spans="1:44" ht="26.5" customHeight="1" thickBot="1">
      <c r="A254" s="972" t="str">
        <f t="shared" si="3"/>
        <v/>
      </c>
      <c r="B254" s="66"/>
      <c r="C254" s="1453" t="s">
        <v>38</v>
      </c>
      <c r="D254" s="1421"/>
      <c r="E254" s="1421"/>
      <c r="F254" s="1421"/>
      <c r="G254" s="1421"/>
      <c r="H254" s="1421"/>
      <c r="I254" s="1454"/>
      <c r="J254" s="154" t="s">
        <v>62</v>
      </c>
      <c r="K254" s="1743"/>
      <c r="L254" s="1743"/>
      <c r="M254" s="1743"/>
      <c r="N254" s="1743"/>
      <c r="O254" s="151" t="s">
        <v>64</v>
      </c>
      <c r="P254" s="154" t="s">
        <v>62</v>
      </c>
      <c r="Q254" s="1797"/>
      <c r="R254" s="1797"/>
      <c r="S254" s="1797"/>
      <c r="T254" s="1797"/>
      <c r="U254" s="151" t="s">
        <v>64</v>
      </c>
      <c r="V254" s="155" t="s">
        <v>62</v>
      </c>
      <c r="W254" s="1797">
        <f>SUM(K254,Q254)</f>
        <v>0</v>
      </c>
      <c r="X254" s="1797"/>
      <c r="Y254" s="1797"/>
      <c r="Z254" s="1797"/>
      <c r="AA254" s="150" t="s">
        <v>64</v>
      </c>
      <c r="AQ254" s="72"/>
      <c r="AR254" s="73"/>
    </row>
    <row r="255" spans="1:44" ht="26.5" customHeight="1" thickBot="1">
      <c r="A255" s="972" t="str">
        <f t="shared" si="3"/>
        <v/>
      </c>
      <c r="B255" s="66"/>
      <c r="C255" s="1453" t="s">
        <v>39</v>
      </c>
      <c r="D255" s="1421"/>
      <c r="E255" s="1421"/>
      <c r="F255" s="1421"/>
      <c r="G255" s="1421"/>
      <c r="H255" s="1421"/>
      <c r="I255" s="1454"/>
      <c r="J255" s="156" t="s">
        <v>88</v>
      </c>
      <c r="K255" s="1945"/>
      <c r="L255" s="1945"/>
      <c r="M255" s="1945"/>
      <c r="N255" s="1945"/>
      <c r="O255" s="150" t="s">
        <v>65</v>
      </c>
      <c r="P255" s="156"/>
      <c r="Q255" s="1934"/>
      <c r="R255" s="1934"/>
      <c r="S255" s="1934"/>
      <c r="T255" s="1934"/>
      <c r="U255" s="151" t="s">
        <v>65</v>
      </c>
      <c r="V255" s="157" t="s">
        <v>88</v>
      </c>
      <c r="W255" s="1934">
        <f>SUM(K255,Q255)</f>
        <v>0</v>
      </c>
      <c r="X255" s="1934"/>
      <c r="Y255" s="1934"/>
      <c r="Z255" s="1934"/>
      <c r="AA255" s="153" t="s">
        <v>65</v>
      </c>
      <c r="AQ255" s="72"/>
      <c r="AR255" s="73"/>
    </row>
    <row r="256" spans="1:44" ht="26.5" customHeight="1" thickBot="1">
      <c r="A256" s="972" t="str">
        <f t="shared" si="3"/>
        <v/>
      </c>
      <c r="B256" s="66"/>
      <c r="C256" s="1453" t="s">
        <v>40</v>
      </c>
      <c r="D256" s="1421"/>
      <c r="E256" s="1421"/>
      <c r="F256" s="1421"/>
      <c r="G256" s="1421"/>
      <c r="H256" s="1421"/>
      <c r="I256" s="1454"/>
      <c r="J256" s="1415" t="s">
        <v>66</v>
      </c>
      <c r="K256" s="1416"/>
      <c r="L256" s="1417"/>
      <c r="M256" s="1415" t="s">
        <v>67</v>
      </c>
      <c r="N256" s="1416"/>
      <c r="O256" s="1417"/>
      <c r="P256" s="1415" t="s">
        <v>66</v>
      </c>
      <c r="Q256" s="1416"/>
      <c r="R256" s="1417"/>
      <c r="S256" s="1415" t="s">
        <v>67</v>
      </c>
      <c r="T256" s="1416"/>
      <c r="U256" s="1416"/>
      <c r="V256" s="1748" t="s">
        <v>66</v>
      </c>
      <c r="W256" s="1416"/>
      <c r="X256" s="1417"/>
      <c r="Y256" s="1415" t="s">
        <v>67</v>
      </c>
      <c r="Z256" s="1416"/>
      <c r="AA256" s="1417"/>
      <c r="AB256" s="80"/>
      <c r="AC256" s="80"/>
      <c r="AD256" s="80"/>
      <c r="AQ256" s="72"/>
      <c r="AR256" s="73"/>
    </row>
    <row r="257" spans="1:44" ht="26.5" customHeight="1" thickBot="1">
      <c r="A257" s="972" t="str">
        <f t="shared" si="3"/>
        <v/>
      </c>
      <c r="B257" s="66"/>
      <c r="C257" s="1507" t="s">
        <v>41</v>
      </c>
      <c r="D257" s="1508"/>
      <c r="E257" s="1508"/>
      <c r="F257" s="1508"/>
      <c r="G257" s="1508"/>
      <c r="H257" s="1508"/>
      <c r="I257" s="1509"/>
      <c r="J257" s="16"/>
      <c r="K257" s="485"/>
      <c r="L257" s="153" t="s">
        <v>60</v>
      </c>
      <c r="M257" s="149"/>
      <c r="N257" s="486"/>
      <c r="O257" s="153" t="s">
        <v>60</v>
      </c>
      <c r="P257" s="158"/>
      <c r="Q257" s="485"/>
      <c r="R257" s="153" t="s">
        <v>60</v>
      </c>
      <c r="S257" s="149"/>
      <c r="T257" s="486"/>
      <c r="U257" s="159" t="s">
        <v>60</v>
      </c>
      <c r="V257" s="152"/>
      <c r="W257" s="490">
        <f>SUM(K257,Q257)</f>
        <v>0</v>
      </c>
      <c r="X257" s="153" t="s">
        <v>60</v>
      </c>
      <c r="Y257" s="149"/>
      <c r="Z257" s="490">
        <f t="shared" ref="Z257:Z263" si="4">ROUNDDOWN(N257,1)+ROUNDDOWN(T257,1)</f>
        <v>0</v>
      </c>
      <c r="AA257" s="153" t="s">
        <v>60</v>
      </c>
      <c r="AQ257" s="72"/>
      <c r="AR257" s="73"/>
    </row>
    <row r="258" spans="1:44" ht="26.5" customHeight="1" thickBot="1">
      <c r="A258" s="972" t="str">
        <f t="shared" si="3"/>
        <v/>
      </c>
      <c r="B258" s="66"/>
      <c r="C258" s="1694" t="s">
        <v>42</v>
      </c>
      <c r="D258" s="1695"/>
      <c r="E258" s="1695"/>
      <c r="F258" s="1695"/>
      <c r="G258" s="1695"/>
      <c r="H258" s="1695"/>
      <c r="I258" s="1696"/>
      <c r="J258" s="16"/>
      <c r="K258" s="485"/>
      <c r="L258" s="153" t="s">
        <v>60</v>
      </c>
      <c r="M258" s="149"/>
      <c r="N258" s="486"/>
      <c r="O258" s="153" t="s">
        <v>60</v>
      </c>
      <c r="P258" s="158"/>
      <c r="Q258" s="485"/>
      <c r="R258" s="153" t="s">
        <v>60</v>
      </c>
      <c r="S258" s="149"/>
      <c r="T258" s="486"/>
      <c r="U258" s="159" t="s">
        <v>60</v>
      </c>
      <c r="V258" s="152"/>
      <c r="W258" s="490">
        <f t="shared" ref="W258:W259" si="5">SUM(K258,Q258)</f>
        <v>0</v>
      </c>
      <c r="X258" s="153" t="s">
        <v>60</v>
      </c>
      <c r="Y258" s="149"/>
      <c r="Z258" s="490">
        <f t="shared" si="4"/>
        <v>0</v>
      </c>
      <c r="AA258" s="153" t="s">
        <v>60</v>
      </c>
      <c r="AQ258" s="72"/>
      <c r="AR258" s="73"/>
    </row>
    <row r="259" spans="1:44" ht="26.5" customHeight="1">
      <c r="A259" s="972" t="str">
        <f t="shared" si="3"/>
        <v/>
      </c>
      <c r="B259" s="66"/>
      <c r="C259" s="1768" t="s">
        <v>43</v>
      </c>
      <c r="D259" s="1769"/>
      <c r="E259" s="1769"/>
      <c r="F259" s="1769"/>
      <c r="G259" s="1769"/>
      <c r="H259" s="1769"/>
      <c r="I259" s="1770"/>
      <c r="J259" s="160"/>
      <c r="K259" s="486"/>
      <c r="L259" s="161" t="s">
        <v>60</v>
      </c>
      <c r="M259" s="160"/>
      <c r="N259" s="486"/>
      <c r="O259" s="161" t="s">
        <v>60</v>
      </c>
      <c r="P259" s="162" t="s">
        <v>77</v>
      </c>
      <c r="Q259" s="486"/>
      <c r="R259" s="161" t="s">
        <v>60</v>
      </c>
      <c r="S259" s="160"/>
      <c r="T259" s="486"/>
      <c r="U259" s="163" t="s">
        <v>60</v>
      </c>
      <c r="V259" s="164"/>
      <c r="W259" s="491">
        <f t="shared" si="5"/>
        <v>0</v>
      </c>
      <c r="X259" s="161" t="s">
        <v>60</v>
      </c>
      <c r="Y259" s="160"/>
      <c r="Z259" s="491">
        <f t="shared" si="4"/>
        <v>0</v>
      </c>
      <c r="AA259" s="161" t="s">
        <v>60</v>
      </c>
      <c r="AQ259" s="72"/>
      <c r="AR259" s="73"/>
    </row>
    <row r="260" spans="1:44" ht="26.5" customHeight="1" thickBot="1">
      <c r="A260" s="972" t="str">
        <f t="shared" si="3"/>
        <v/>
      </c>
      <c r="B260" s="66"/>
      <c r="C260" s="1935" t="s">
        <v>44</v>
      </c>
      <c r="D260" s="1936"/>
      <c r="E260" s="1936"/>
      <c r="F260" s="1936"/>
      <c r="G260" s="1936"/>
      <c r="H260" s="1936"/>
      <c r="I260" s="1937"/>
      <c r="J260" s="166" t="s">
        <v>62</v>
      </c>
      <c r="K260" s="487"/>
      <c r="L260" s="167" t="s">
        <v>64</v>
      </c>
      <c r="M260" s="166" t="s">
        <v>62</v>
      </c>
      <c r="N260" s="489"/>
      <c r="O260" s="167" t="s">
        <v>64</v>
      </c>
      <c r="P260" s="166" t="s">
        <v>62</v>
      </c>
      <c r="Q260" s="487"/>
      <c r="R260" s="167" t="s">
        <v>64</v>
      </c>
      <c r="S260" s="166" t="s">
        <v>62</v>
      </c>
      <c r="T260" s="489"/>
      <c r="U260" s="168" t="s">
        <v>64</v>
      </c>
      <c r="V260" s="169" t="s">
        <v>62</v>
      </c>
      <c r="W260" s="492">
        <f>SUM(K260,Q260)</f>
        <v>0</v>
      </c>
      <c r="X260" s="167" t="s">
        <v>64</v>
      </c>
      <c r="Y260" s="166" t="s">
        <v>62</v>
      </c>
      <c r="Z260" s="492">
        <f t="shared" si="4"/>
        <v>0</v>
      </c>
      <c r="AA260" s="167" t="s">
        <v>64</v>
      </c>
      <c r="AQ260" s="72"/>
      <c r="AR260" s="73"/>
    </row>
    <row r="261" spans="1:44" ht="26.5" customHeight="1" thickBot="1">
      <c r="A261" s="972" t="str">
        <f t="shared" si="3"/>
        <v/>
      </c>
      <c r="B261" s="66"/>
      <c r="C261" s="1768" t="s">
        <v>45</v>
      </c>
      <c r="D261" s="1769"/>
      <c r="E261" s="1769"/>
      <c r="F261" s="1769"/>
      <c r="G261" s="1769"/>
      <c r="H261" s="1769"/>
      <c r="I261" s="1770"/>
      <c r="J261" s="16"/>
      <c r="K261" s="488">
        <f>SUM(K262,K266)</f>
        <v>0</v>
      </c>
      <c r="L261" s="25" t="s">
        <v>68</v>
      </c>
      <c r="M261" s="149"/>
      <c r="N261" s="488">
        <f>SUM(N262,N266)</f>
        <v>0</v>
      </c>
      <c r="O261" s="25" t="s">
        <v>68</v>
      </c>
      <c r="P261" s="158"/>
      <c r="Q261" s="488">
        <f>SUM(Q262,Q266)</f>
        <v>0</v>
      </c>
      <c r="R261" s="25" t="s">
        <v>68</v>
      </c>
      <c r="S261" s="149"/>
      <c r="T261" s="488">
        <f>SUM(T262,T266)</f>
        <v>0</v>
      </c>
      <c r="U261" s="16" t="s">
        <v>68</v>
      </c>
      <c r="V261" s="152"/>
      <c r="W261" s="490">
        <f t="shared" ref="W261:W262" si="6">SUM(K261,Q261)</f>
        <v>0</v>
      </c>
      <c r="X261" s="153" t="s">
        <v>60</v>
      </c>
      <c r="Y261" s="149"/>
      <c r="Z261" s="490">
        <f t="shared" si="4"/>
        <v>0</v>
      </c>
      <c r="AA261" s="153" t="s">
        <v>60</v>
      </c>
      <c r="AQ261" s="72"/>
      <c r="AR261" s="73"/>
    </row>
    <row r="262" spans="1:44" ht="26.5" customHeight="1">
      <c r="A262" s="972" t="str">
        <f t="shared" si="3"/>
        <v/>
      </c>
      <c r="B262" s="66"/>
      <c r="C262" s="1768" t="s">
        <v>69</v>
      </c>
      <c r="D262" s="1769"/>
      <c r="E262" s="1769"/>
      <c r="F262" s="1769"/>
      <c r="G262" s="1769"/>
      <c r="H262" s="1769"/>
      <c r="I262" s="1770"/>
      <c r="J262" s="160"/>
      <c r="K262" s="486"/>
      <c r="L262" s="161" t="s">
        <v>60</v>
      </c>
      <c r="M262" s="160"/>
      <c r="N262" s="486"/>
      <c r="O262" s="161" t="s">
        <v>60</v>
      </c>
      <c r="P262" s="162" t="s">
        <v>77</v>
      </c>
      <c r="Q262" s="486"/>
      <c r="R262" s="161" t="s">
        <v>60</v>
      </c>
      <c r="S262" s="160"/>
      <c r="T262" s="486"/>
      <c r="U262" s="170" t="s">
        <v>60</v>
      </c>
      <c r="V262" s="164"/>
      <c r="W262" s="491">
        <f t="shared" si="6"/>
        <v>0</v>
      </c>
      <c r="X262" s="161" t="s">
        <v>60</v>
      </c>
      <c r="Y262" s="160"/>
      <c r="Z262" s="491">
        <f t="shared" si="4"/>
        <v>0</v>
      </c>
      <c r="AA262" s="161" t="s">
        <v>60</v>
      </c>
      <c r="AQ262" s="72"/>
      <c r="AR262" s="73"/>
    </row>
    <row r="263" spans="1:44" ht="26.5" customHeight="1" thickBot="1">
      <c r="A263" s="972" t="str">
        <f t="shared" si="3"/>
        <v/>
      </c>
      <c r="B263" s="66"/>
      <c r="C263" s="165" t="s">
        <v>70</v>
      </c>
      <c r="D263" s="241"/>
      <c r="E263" s="241"/>
      <c r="F263" s="241"/>
      <c r="G263" s="241"/>
      <c r="H263" s="241"/>
      <c r="I263" s="242"/>
      <c r="J263" s="166" t="s">
        <v>62</v>
      </c>
      <c r="K263" s="487"/>
      <c r="L263" s="167" t="s">
        <v>64</v>
      </c>
      <c r="M263" s="166" t="s">
        <v>62</v>
      </c>
      <c r="N263" s="489"/>
      <c r="O263" s="167" t="s">
        <v>64</v>
      </c>
      <c r="P263" s="166" t="s">
        <v>62</v>
      </c>
      <c r="Q263" s="487"/>
      <c r="R263" s="167" t="s">
        <v>64</v>
      </c>
      <c r="S263" s="166" t="s">
        <v>62</v>
      </c>
      <c r="T263" s="489"/>
      <c r="U263" s="168" t="s">
        <v>64</v>
      </c>
      <c r="V263" s="169" t="s">
        <v>62</v>
      </c>
      <c r="W263" s="492">
        <f>SUM(K263,Q263)</f>
        <v>0</v>
      </c>
      <c r="X263" s="167" t="s">
        <v>64</v>
      </c>
      <c r="Y263" s="166" t="s">
        <v>62</v>
      </c>
      <c r="Z263" s="492">
        <f t="shared" si="4"/>
        <v>0</v>
      </c>
      <c r="AA263" s="167" t="s">
        <v>64</v>
      </c>
      <c r="AQ263" s="72"/>
      <c r="AR263" s="73"/>
    </row>
    <row r="264" spans="1:44" ht="26.5" customHeight="1" thickBot="1">
      <c r="A264" s="972" t="str">
        <f t="shared" ref="A264:A327" si="7">_xlfn.IFS(AG264=0,"",AG264&gt;0,AG264,AG264&lt;&gt;"","")</f>
        <v/>
      </c>
      <c r="B264" s="66"/>
      <c r="C264" s="1329" t="s">
        <v>76</v>
      </c>
      <c r="D264" s="1330"/>
      <c r="E264" s="1330"/>
      <c r="F264" s="1330"/>
      <c r="G264" s="1330"/>
      <c r="H264" s="1330"/>
      <c r="I264" s="1331"/>
      <c r="J264" s="1744" t="s">
        <v>75</v>
      </c>
      <c r="K264" s="1745"/>
      <c r="L264" s="1745"/>
      <c r="M264" s="1746" t="s">
        <v>2033</v>
      </c>
      <c r="N264" s="1746"/>
      <c r="O264" s="1940"/>
      <c r="P264" s="1744" t="s">
        <v>75</v>
      </c>
      <c r="Q264" s="1745"/>
      <c r="R264" s="1745"/>
      <c r="S264" s="1746" t="s">
        <v>2033</v>
      </c>
      <c r="T264" s="1746"/>
      <c r="U264" s="1747"/>
      <c r="V264" s="1748"/>
      <c r="W264" s="1416"/>
      <c r="X264" s="1416"/>
      <c r="Y264" s="1416"/>
      <c r="Z264" s="1416"/>
      <c r="AA264" s="1417"/>
      <c r="AQ264" s="72"/>
      <c r="AR264" s="73"/>
    </row>
    <row r="265" spans="1:44" ht="26.5" customHeight="1" thickBot="1">
      <c r="A265" s="972" t="str">
        <f t="shared" si="7"/>
        <v/>
      </c>
      <c r="B265" s="66"/>
      <c r="C265" s="1752" t="s">
        <v>71</v>
      </c>
      <c r="D265" s="1347"/>
      <c r="E265" s="1347"/>
      <c r="F265" s="1347"/>
      <c r="G265" s="1347"/>
      <c r="H265" s="1347"/>
      <c r="I265" s="1348"/>
      <c r="J265" s="171" t="s">
        <v>62</v>
      </c>
      <c r="K265" s="485"/>
      <c r="L265" s="150" t="s">
        <v>64</v>
      </c>
      <c r="M265" s="171" t="s">
        <v>62</v>
      </c>
      <c r="N265" s="486"/>
      <c r="O265" s="150" t="s">
        <v>64</v>
      </c>
      <c r="P265" s="171" t="s">
        <v>62</v>
      </c>
      <c r="Q265" s="485"/>
      <c r="R265" s="150" t="s">
        <v>64</v>
      </c>
      <c r="S265" s="171" t="s">
        <v>62</v>
      </c>
      <c r="T265" s="486"/>
      <c r="U265" s="151" t="s">
        <v>64</v>
      </c>
      <c r="V265" s="172" t="s">
        <v>62</v>
      </c>
      <c r="W265" s="490">
        <f>SUM(K265,Q265)</f>
        <v>0</v>
      </c>
      <c r="X265" s="150" t="s">
        <v>64</v>
      </c>
      <c r="Y265" s="173" t="s">
        <v>62</v>
      </c>
      <c r="Z265" s="490">
        <f t="shared" ref="Z265:Z272" si="8">ROUNDDOWN(N265,1)+ROUNDDOWN(T265,1)</f>
        <v>0</v>
      </c>
      <c r="AA265" s="150" t="s">
        <v>64</v>
      </c>
      <c r="AQ265" s="72"/>
      <c r="AR265" s="73"/>
    </row>
    <row r="266" spans="1:44" ht="26.5" customHeight="1">
      <c r="A266" s="972" t="str">
        <f t="shared" si="7"/>
        <v/>
      </c>
      <c r="B266" s="66"/>
      <c r="C266" s="1768" t="s">
        <v>83</v>
      </c>
      <c r="D266" s="1769"/>
      <c r="E266" s="1769"/>
      <c r="F266" s="1769"/>
      <c r="G266" s="1769"/>
      <c r="H266" s="1769"/>
      <c r="I266" s="1770"/>
      <c r="J266" s="160"/>
      <c r="K266" s="486"/>
      <c r="L266" s="161" t="s">
        <v>60</v>
      </c>
      <c r="M266" s="160"/>
      <c r="N266" s="486"/>
      <c r="O266" s="161" t="s">
        <v>60</v>
      </c>
      <c r="P266" s="174"/>
      <c r="Q266" s="486"/>
      <c r="R266" s="161" t="s">
        <v>60</v>
      </c>
      <c r="S266" s="160"/>
      <c r="T266" s="486"/>
      <c r="U266" s="170" t="s">
        <v>60</v>
      </c>
      <c r="V266" s="164"/>
      <c r="W266" s="491">
        <f t="shared" ref="W266" si="9">SUM(K266,Q266)</f>
        <v>0</v>
      </c>
      <c r="X266" s="161" t="s">
        <v>60</v>
      </c>
      <c r="Y266" s="160"/>
      <c r="Z266" s="491">
        <f t="shared" si="8"/>
        <v>0</v>
      </c>
      <c r="AA266" s="161" t="s">
        <v>60</v>
      </c>
      <c r="AQ266" s="72"/>
      <c r="AR266" s="73"/>
    </row>
    <row r="267" spans="1:44" ht="26.5" customHeight="1" thickBot="1">
      <c r="A267" s="972" t="str">
        <f t="shared" si="7"/>
        <v/>
      </c>
      <c r="B267" s="66"/>
      <c r="C267" s="1752" t="s">
        <v>72</v>
      </c>
      <c r="D267" s="1347"/>
      <c r="E267" s="1347"/>
      <c r="F267" s="1347"/>
      <c r="G267" s="1347"/>
      <c r="H267" s="1347"/>
      <c r="I267" s="1348"/>
      <c r="J267" s="146" t="s">
        <v>62</v>
      </c>
      <c r="K267" s="487"/>
      <c r="L267" s="167" t="s">
        <v>64</v>
      </c>
      <c r="M267" s="476" t="s">
        <v>62</v>
      </c>
      <c r="N267" s="489"/>
      <c r="O267" s="167" t="s">
        <v>64</v>
      </c>
      <c r="P267" s="476" t="s">
        <v>62</v>
      </c>
      <c r="Q267" s="487"/>
      <c r="R267" s="167" t="s">
        <v>64</v>
      </c>
      <c r="S267" s="476" t="s">
        <v>62</v>
      </c>
      <c r="T267" s="489"/>
      <c r="U267" s="168" t="s">
        <v>64</v>
      </c>
      <c r="V267" s="477" t="s">
        <v>62</v>
      </c>
      <c r="W267" s="492">
        <f>SUM(K267,Q267)</f>
        <v>0</v>
      </c>
      <c r="X267" s="167" t="s">
        <v>64</v>
      </c>
      <c r="Y267" s="478" t="s">
        <v>62</v>
      </c>
      <c r="Z267" s="492">
        <f t="shared" si="8"/>
        <v>0</v>
      </c>
      <c r="AA267" s="167" t="s">
        <v>64</v>
      </c>
      <c r="AQ267" s="72"/>
      <c r="AR267" s="73"/>
    </row>
    <row r="268" spans="1:44" ht="26.5" customHeight="1">
      <c r="A268" s="972" t="str">
        <f t="shared" si="7"/>
        <v/>
      </c>
      <c r="B268" s="66"/>
      <c r="C268" s="1768" t="s">
        <v>46</v>
      </c>
      <c r="D268" s="1769"/>
      <c r="E268" s="1769"/>
      <c r="F268" s="1769"/>
      <c r="G268" s="1769"/>
      <c r="H268" s="1769"/>
      <c r="I268" s="1770"/>
      <c r="J268" s="1925" t="s">
        <v>74</v>
      </c>
      <c r="K268" s="1926"/>
      <c r="L268" s="1927"/>
      <c r="M268" s="160"/>
      <c r="N268" s="472"/>
      <c r="O268" s="161" t="s">
        <v>60</v>
      </c>
      <c r="P268" s="1925" t="s">
        <v>74</v>
      </c>
      <c r="Q268" s="1926"/>
      <c r="R268" s="1927"/>
      <c r="S268" s="160"/>
      <c r="T268" s="472"/>
      <c r="U268" s="163" t="s">
        <v>60</v>
      </c>
      <c r="V268" s="1926" t="s">
        <v>74</v>
      </c>
      <c r="W268" s="1926"/>
      <c r="X268" s="1927"/>
      <c r="Y268" s="160"/>
      <c r="Z268" s="491">
        <f t="shared" si="8"/>
        <v>0</v>
      </c>
      <c r="AA268" s="161" t="s">
        <v>60</v>
      </c>
      <c r="AQ268" s="72"/>
      <c r="AR268" s="73"/>
    </row>
    <row r="269" spans="1:44" ht="26.5" customHeight="1" thickBot="1">
      <c r="A269" s="972" t="str">
        <f t="shared" si="7"/>
        <v/>
      </c>
      <c r="B269" s="66"/>
      <c r="C269" s="1917" t="s">
        <v>47</v>
      </c>
      <c r="D269" s="1918"/>
      <c r="E269" s="1918"/>
      <c r="F269" s="1918"/>
      <c r="G269" s="1918"/>
      <c r="H269" s="1918"/>
      <c r="I269" s="1919"/>
      <c r="J269" s="1928"/>
      <c r="K269" s="1929"/>
      <c r="L269" s="1930"/>
      <c r="M269" s="83"/>
      <c r="N269" s="475"/>
      <c r="O269" s="176" t="s">
        <v>60</v>
      </c>
      <c r="P269" s="1928"/>
      <c r="Q269" s="1929"/>
      <c r="R269" s="1930"/>
      <c r="S269" s="83"/>
      <c r="T269" s="475"/>
      <c r="U269" s="479" t="s">
        <v>60</v>
      </c>
      <c r="V269" s="1929"/>
      <c r="W269" s="1929"/>
      <c r="X269" s="1930"/>
      <c r="Y269" s="182"/>
      <c r="Z269" s="493">
        <f t="shared" si="8"/>
        <v>0</v>
      </c>
      <c r="AA269" s="185" t="s">
        <v>60</v>
      </c>
      <c r="AQ269" s="72"/>
      <c r="AR269" s="73"/>
    </row>
    <row r="270" spans="1:44" ht="26.5" customHeight="1" thickBot="1">
      <c r="A270" s="972" t="str">
        <f t="shared" si="7"/>
        <v/>
      </c>
      <c r="B270" s="66"/>
      <c r="C270" s="1329" t="s">
        <v>48</v>
      </c>
      <c r="D270" s="1330"/>
      <c r="E270" s="1330"/>
      <c r="F270" s="1330"/>
      <c r="G270" s="1330"/>
      <c r="H270" s="1330"/>
      <c r="I270" s="1331"/>
      <c r="J270" s="149"/>
      <c r="K270" s="490">
        <f>SUM(K271:K272)</f>
        <v>0</v>
      </c>
      <c r="L270" s="150" t="s">
        <v>68</v>
      </c>
      <c r="M270" s="149"/>
      <c r="N270" s="490">
        <f>SUM(N271:N272)</f>
        <v>0</v>
      </c>
      <c r="O270" s="150" t="s">
        <v>68</v>
      </c>
      <c r="P270" s="149"/>
      <c r="Q270" s="490">
        <f>SUM(Q271:Q272)</f>
        <v>0</v>
      </c>
      <c r="R270" s="150" t="s">
        <v>68</v>
      </c>
      <c r="S270" s="149"/>
      <c r="T270" s="490">
        <f>SUM(T271:T272)</f>
        <v>0</v>
      </c>
      <c r="U270" s="177" t="s">
        <v>68</v>
      </c>
      <c r="V270" s="16"/>
      <c r="W270" s="490">
        <f t="shared" ref="W270:W272" si="10">SUM(K270,Q270)</f>
        <v>0</v>
      </c>
      <c r="X270" s="25" t="s">
        <v>68</v>
      </c>
      <c r="Y270" s="149"/>
      <c r="Z270" s="490">
        <f t="shared" si="8"/>
        <v>0</v>
      </c>
      <c r="AA270" s="25" t="s">
        <v>65</v>
      </c>
      <c r="AQ270" s="72"/>
      <c r="AR270" s="73"/>
    </row>
    <row r="271" spans="1:44" ht="26.5" customHeight="1">
      <c r="A271" s="972" t="str">
        <f t="shared" si="7"/>
        <v/>
      </c>
      <c r="B271" s="66"/>
      <c r="C271" s="1817" t="s">
        <v>73</v>
      </c>
      <c r="D271" s="1818"/>
      <c r="E271" s="1969" t="s">
        <v>443</v>
      </c>
      <c r="F271" s="1969"/>
      <c r="G271" s="1969"/>
      <c r="H271" s="1969"/>
      <c r="I271" s="480" t="s">
        <v>63</v>
      </c>
      <c r="J271" s="160"/>
      <c r="K271" s="486"/>
      <c r="L271" s="161" t="s">
        <v>60</v>
      </c>
      <c r="M271" s="160"/>
      <c r="N271" s="486"/>
      <c r="O271" s="161" t="s">
        <v>60</v>
      </c>
      <c r="P271" s="174"/>
      <c r="Q271" s="486"/>
      <c r="R271" s="161" t="s">
        <v>60</v>
      </c>
      <c r="S271" s="160"/>
      <c r="T271" s="486"/>
      <c r="U271" s="163" t="s">
        <v>60</v>
      </c>
      <c r="V271" s="179"/>
      <c r="W271" s="491">
        <f t="shared" si="10"/>
        <v>0</v>
      </c>
      <c r="X271" s="180" t="s">
        <v>68</v>
      </c>
      <c r="Y271" s="160"/>
      <c r="Z271" s="491">
        <f t="shared" si="8"/>
        <v>0</v>
      </c>
      <c r="AA271" s="161" t="s">
        <v>60</v>
      </c>
      <c r="AQ271" s="72"/>
      <c r="AR271" s="73"/>
    </row>
    <row r="272" spans="1:44" ht="26.5" customHeight="1" thickBot="1">
      <c r="A272" s="972" t="str">
        <f t="shared" si="7"/>
        <v/>
      </c>
      <c r="B272" s="66"/>
      <c r="C272" s="1970" t="s">
        <v>73</v>
      </c>
      <c r="D272" s="1971"/>
      <c r="E272" s="1972" t="s">
        <v>443</v>
      </c>
      <c r="F272" s="1972"/>
      <c r="G272" s="1972"/>
      <c r="H272" s="1972"/>
      <c r="I272" s="181" t="s">
        <v>63</v>
      </c>
      <c r="J272" s="182"/>
      <c r="K272" s="494"/>
      <c r="L272" s="175" t="s">
        <v>68</v>
      </c>
      <c r="M272" s="182"/>
      <c r="N272" s="494"/>
      <c r="O272" s="175" t="s">
        <v>68</v>
      </c>
      <c r="P272" s="183"/>
      <c r="Q272" s="494"/>
      <c r="R272" s="175" t="s">
        <v>68</v>
      </c>
      <c r="S272" s="182"/>
      <c r="T272" s="494"/>
      <c r="U272" s="184" t="s">
        <v>68</v>
      </c>
      <c r="V272" s="61"/>
      <c r="W272" s="492">
        <f t="shared" si="10"/>
        <v>0</v>
      </c>
      <c r="X272" s="15" t="s">
        <v>68</v>
      </c>
      <c r="Y272" s="83"/>
      <c r="Z272" s="492">
        <f t="shared" si="8"/>
        <v>0</v>
      </c>
      <c r="AA272" s="176" t="s">
        <v>60</v>
      </c>
      <c r="AQ272" s="72"/>
      <c r="AR272" s="73"/>
    </row>
    <row r="273" spans="1:44" ht="26.5" customHeight="1" thickBot="1">
      <c r="A273" s="972" t="str">
        <f t="shared" si="7"/>
        <v/>
      </c>
      <c r="B273" s="66"/>
      <c r="C273" s="1752" t="s">
        <v>79</v>
      </c>
      <c r="D273" s="1347"/>
      <c r="E273" s="1347"/>
      <c r="F273" s="1347"/>
      <c r="G273" s="1347"/>
      <c r="H273" s="1347"/>
      <c r="I273" s="1348"/>
      <c r="J273" s="1943" t="s">
        <v>78</v>
      </c>
      <c r="K273" s="1944"/>
      <c r="L273" s="1944"/>
      <c r="M273" s="1944"/>
      <c r="N273" s="302" t="s">
        <v>443</v>
      </c>
      <c r="O273" s="187" t="s">
        <v>63</v>
      </c>
      <c r="P273" s="1941" t="s">
        <v>80</v>
      </c>
      <c r="Q273" s="1942"/>
      <c r="R273" s="1942"/>
      <c r="S273" s="1942"/>
      <c r="T273" s="302" t="s">
        <v>443</v>
      </c>
      <c r="U273" s="188" t="s">
        <v>63</v>
      </c>
      <c r="V273" s="1749"/>
      <c r="W273" s="1750"/>
      <c r="X273" s="1750"/>
      <c r="Y273" s="1750"/>
      <c r="Z273" s="1750"/>
      <c r="AA273" s="1751"/>
      <c r="AB273" s="80"/>
      <c r="AC273" s="80"/>
      <c r="AD273" s="80"/>
      <c r="AQ273" s="72"/>
      <c r="AR273" s="73"/>
    </row>
    <row r="274" spans="1:44" ht="26.5" customHeight="1">
      <c r="A274" s="972" t="str">
        <f t="shared" si="7"/>
        <v/>
      </c>
      <c r="B274" s="66"/>
      <c r="C274" s="1768" t="s">
        <v>49</v>
      </c>
      <c r="D274" s="1769"/>
      <c r="E274" s="1769"/>
      <c r="F274" s="1769"/>
      <c r="G274" s="1769"/>
      <c r="H274" s="1769"/>
      <c r="I274" s="1770"/>
      <c r="J274" s="179"/>
      <c r="K274" s="486"/>
      <c r="L274" s="180" t="s">
        <v>68</v>
      </c>
      <c r="M274" s="160"/>
      <c r="N274" s="486"/>
      <c r="O274" s="180" t="s">
        <v>68</v>
      </c>
      <c r="P274" s="1965"/>
      <c r="Q274" s="1966"/>
      <c r="R274" s="1966"/>
      <c r="S274" s="1966"/>
      <c r="T274" s="1966"/>
      <c r="U274" s="1966"/>
      <c r="V274" s="164"/>
      <c r="W274" s="473">
        <f>SUM(K274)</f>
        <v>0</v>
      </c>
      <c r="X274" s="180" t="s">
        <v>68</v>
      </c>
      <c r="Y274" s="160"/>
      <c r="Z274" s="473">
        <f>ROUNDDOWN(N274,1)+ROUNDDOWN(T274,1)</f>
        <v>0</v>
      </c>
      <c r="AA274" s="161" t="s">
        <v>60</v>
      </c>
      <c r="AQ274" s="72"/>
      <c r="AR274" s="73"/>
    </row>
    <row r="275" spans="1:44" ht="26.5" customHeight="1" thickBot="1">
      <c r="A275" s="972" t="str">
        <f t="shared" si="7"/>
        <v/>
      </c>
      <c r="B275" s="66"/>
      <c r="C275" s="1752" t="s">
        <v>44</v>
      </c>
      <c r="D275" s="1347"/>
      <c r="E275" s="1347"/>
      <c r="F275" s="1347"/>
      <c r="G275" s="1347"/>
      <c r="H275" s="1347"/>
      <c r="I275" s="1348"/>
      <c r="J275" s="1286" t="s">
        <v>89</v>
      </c>
      <c r="K275" s="1283"/>
      <c r="L275" s="1681"/>
      <c r="M275" s="83"/>
      <c r="N275" s="489"/>
      <c r="O275" s="15" t="s">
        <v>68</v>
      </c>
      <c r="P275" s="1967"/>
      <c r="Q275" s="1968"/>
      <c r="R275" s="1968"/>
      <c r="S275" s="1968"/>
      <c r="T275" s="1968"/>
      <c r="U275" s="1968"/>
      <c r="V275" s="1946" t="s">
        <v>89</v>
      </c>
      <c r="W275" s="1283"/>
      <c r="X275" s="1681"/>
      <c r="Y275" s="83"/>
      <c r="Z275" s="474">
        <f>ROUNDDOWN(N275,1)+ROUNDDOWN(T275,1)</f>
        <v>0</v>
      </c>
      <c r="AA275" s="176" t="s">
        <v>60</v>
      </c>
      <c r="AQ275" s="72"/>
      <c r="AR275" s="73"/>
    </row>
    <row r="276" spans="1:44" ht="26.5" customHeight="1" thickBot="1">
      <c r="A276" s="972" t="str">
        <f t="shared" si="7"/>
        <v/>
      </c>
      <c r="B276" s="66"/>
      <c r="C276" s="1507" t="s">
        <v>50</v>
      </c>
      <c r="D276" s="1508"/>
      <c r="E276" s="1508"/>
      <c r="F276" s="1508"/>
      <c r="G276" s="1508"/>
      <c r="H276" s="1508"/>
      <c r="I276" s="1509"/>
      <c r="J276" s="1911"/>
      <c r="K276" s="1912"/>
      <c r="L276" s="1912"/>
      <c r="M276" s="1912"/>
      <c r="N276" s="1912"/>
      <c r="O276" s="1947"/>
      <c r="P276" s="1911"/>
      <c r="Q276" s="1912"/>
      <c r="R276" s="1912"/>
      <c r="S276" s="1912"/>
      <c r="T276" s="1912"/>
      <c r="U276" s="1912"/>
      <c r="V276" s="152"/>
      <c r="W276" s="485"/>
      <c r="X276" s="150"/>
      <c r="Y276" s="149"/>
      <c r="Z276" s="485"/>
      <c r="AA276" s="153" t="s">
        <v>60</v>
      </c>
      <c r="AQ276" s="72"/>
      <c r="AR276" s="73"/>
    </row>
    <row r="277" spans="1:44" ht="26.5" customHeight="1">
      <c r="A277" s="972" t="str">
        <f t="shared" si="7"/>
        <v/>
      </c>
      <c r="B277" s="66"/>
      <c r="C277" s="1768" t="s">
        <v>51</v>
      </c>
      <c r="D277" s="1769"/>
      <c r="E277" s="1769"/>
      <c r="F277" s="1769"/>
      <c r="G277" s="1769"/>
      <c r="H277" s="1769"/>
      <c r="I277" s="1770"/>
      <c r="J277" s="1913"/>
      <c r="K277" s="1914"/>
      <c r="L277" s="1914"/>
      <c r="M277" s="1914"/>
      <c r="N277" s="1914"/>
      <c r="O277" s="1948"/>
      <c r="P277" s="1913"/>
      <c r="Q277" s="1914"/>
      <c r="R277" s="1914"/>
      <c r="S277" s="1914"/>
      <c r="T277" s="1914"/>
      <c r="U277" s="1914"/>
      <c r="V277" s="164"/>
      <c r="W277" s="486"/>
      <c r="X277" s="189"/>
      <c r="Y277" s="160"/>
      <c r="Z277" s="486"/>
      <c r="AA277" s="161" t="s">
        <v>60</v>
      </c>
      <c r="AQ277" s="72"/>
      <c r="AR277" s="73"/>
    </row>
    <row r="278" spans="1:44" ht="26.5" customHeight="1" thickBot="1">
      <c r="A278" s="972" t="str">
        <f t="shared" si="7"/>
        <v/>
      </c>
      <c r="B278" s="66"/>
      <c r="C278" s="1917" t="s">
        <v>52</v>
      </c>
      <c r="D278" s="1918"/>
      <c r="E278" s="1918"/>
      <c r="F278" s="1918"/>
      <c r="G278" s="1918"/>
      <c r="H278" s="1918"/>
      <c r="I278" s="1919"/>
      <c r="J278" s="1913"/>
      <c r="K278" s="1914"/>
      <c r="L278" s="1914"/>
      <c r="M278" s="1914"/>
      <c r="N278" s="1914"/>
      <c r="O278" s="1948"/>
      <c r="P278" s="1913"/>
      <c r="Q278" s="1914"/>
      <c r="R278" s="1914"/>
      <c r="S278" s="1914"/>
      <c r="T278" s="1914"/>
      <c r="U278" s="1914"/>
      <c r="V278" s="190"/>
      <c r="W278" s="494"/>
      <c r="X278" s="175"/>
      <c r="Y278" s="182"/>
      <c r="Z278" s="494"/>
      <c r="AA278" s="176" t="s">
        <v>60</v>
      </c>
      <c r="AQ278" s="72"/>
      <c r="AR278" s="73"/>
    </row>
    <row r="279" spans="1:44" ht="26.5" customHeight="1" thickBot="1">
      <c r="A279" s="972" t="str">
        <f t="shared" si="7"/>
        <v/>
      </c>
      <c r="B279" s="66"/>
      <c r="C279" s="1507" t="s">
        <v>53</v>
      </c>
      <c r="D279" s="1508"/>
      <c r="E279" s="1508"/>
      <c r="F279" s="1508"/>
      <c r="G279" s="1508"/>
      <c r="H279" s="1508"/>
      <c r="I279" s="1509"/>
      <c r="J279" s="1915"/>
      <c r="K279" s="1916"/>
      <c r="L279" s="1916"/>
      <c r="M279" s="1916"/>
      <c r="N279" s="1916"/>
      <c r="O279" s="1949"/>
      <c r="P279" s="1915"/>
      <c r="Q279" s="1916"/>
      <c r="R279" s="1916"/>
      <c r="S279" s="1916"/>
      <c r="T279" s="1916"/>
      <c r="U279" s="1916"/>
      <c r="V279" s="152"/>
      <c r="W279" s="485"/>
      <c r="X279" s="150"/>
      <c r="Y279" s="149"/>
      <c r="Z279" s="485"/>
      <c r="AA279" s="153" t="s">
        <v>60</v>
      </c>
      <c r="AQ279" s="72"/>
      <c r="AR279" s="73"/>
    </row>
    <row r="280" spans="1:44" ht="26.5" customHeight="1" thickBot="1">
      <c r="A280" s="972" t="str">
        <f t="shared" si="7"/>
        <v/>
      </c>
      <c r="B280" s="66"/>
      <c r="C280" s="1507" t="s">
        <v>54</v>
      </c>
      <c r="D280" s="1508"/>
      <c r="E280" s="1508"/>
      <c r="F280" s="1508"/>
      <c r="G280" s="1508"/>
      <c r="H280" s="1508"/>
      <c r="I280" s="1509"/>
      <c r="J280" s="1507" t="s">
        <v>86</v>
      </c>
      <c r="K280" s="1508"/>
      <c r="L280" s="1508"/>
      <c r="M280" s="1938" t="s">
        <v>443</v>
      </c>
      <c r="N280" s="1746"/>
      <c r="O280" s="1746"/>
      <c r="P280" s="1939"/>
      <c r="Q280" s="1938" t="s">
        <v>443</v>
      </c>
      <c r="R280" s="1746"/>
      <c r="S280" s="1746"/>
      <c r="T280" s="1940"/>
      <c r="U280" s="1744" t="s">
        <v>84</v>
      </c>
      <c r="V280" s="1745"/>
      <c r="W280" s="1745"/>
      <c r="X280" s="1416"/>
      <c r="Y280" s="1416"/>
      <c r="Z280" s="1932" t="s">
        <v>85</v>
      </c>
      <c r="AA280" s="1933"/>
      <c r="AB280" s="192"/>
      <c r="AC280" s="192"/>
      <c r="AD280" s="192"/>
      <c r="AQ280" s="72"/>
      <c r="AR280" s="73"/>
    </row>
    <row r="281" spans="1:44" ht="26.5" customHeight="1" thickBot="1">
      <c r="A281" s="972" t="str">
        <f t="shared" si="7"/>
        <v/>
      </c>
      <c r="B281" s="66"/>
      <c r="C281" s="1329" t="s">
        <v>55</v>
      </c>
      <c r="D281" s="1330"/>
      <c r="E281" s="1330"/>
      <c r="F281" s="1330"/>
      <c r="G281" s="1330"/>
      <c r="H281" s="1330"/>
      <c r="I281" s="1331"/>
      <c r="J281" s="1744" t="s">
        <v>81</v>
      </c>
      <c r="K281" s="1745"/>
      <c r="L281" s="1885"/>
      <c r="M281" s="1885"/>
      <c r="N281" s="1885"/>
      <c r="O281" s="1885"/>
      <c r="P281" s="1920" t="s">
        <v>82</v>
      </c>
      <c r="Q281" s="1745"/>
      <c r="R281" s="1897"/>
      <c r="S281" s="1897"/>
      <c r="T281" s="1897"/>
      <c r="U281" s="1897"/>
      <c r="V281" s="1897"/>
      <c r="W281" s="1897"/>
      <c r="X281" s="1897"/>
      <c r="Y281" s="1897"/>
      <c r="Z281" s="1897"/>
      <c r="AA281" s="1898"/>
      <c r="AQ281" s="72"/>
      <c r="AR281" s="73"/>
    </row>
    <row r="282" spans="1:44" ht="26.5" customHeight="1" thickBot="1">
      <c r="A282" s="972" t="str">
        <f t="shared" si="7"/>
        <v/>
      </c>
      <c r="B282" s="66"/>
      <c r="C282" s="1752" t="s">
        <v>56</v>
      </c>
      <c r="D282" s="1347"/>
      <c r="E282" s="1347"/>
      <c r="F282" s="1347"/>
      <c r="G282" s="1347"/>
      <c r="H282" s="1347"/>
      <c r="I282" s="1348"/>
      <c r="J282" s="1744" t="s">
        <v>81</v>
      </c>
      <c r="K282" s="1745"/>
      <c r="L282" s="1885"/>
      <c r="M282" s="1885"/>
      <c r="N282" s="1885"/>
      <c r="O282" s="1885"/>
      <c r="P282" s="1920" t="s">
        <v>82</v>
      </c>
      <c r="Q282" s="1745"/>
      <c r="R282" s="1897"/>
      <c r="S282" s="1897"/>
      <c r="T282" s="1897"/>
      <c r="U282" s="1897"/>
      <c r="V282" s="1897"/>
      <c r="W282" s="1897"/>
      <c r="X282" s="1897"/>
      <c r="Y282" s="1897"/>
      <c r="Z282" s="1897"/>
      <c r="AA282" s="1898"/>
      <c r="AQ282" s="72"/>
      <c r="AR282" s="73"/>
    </row>
    <row r="283" spans="1:44" ht="10.199999999999999" customHeight="1">
      <c r="A283" s="972" t="str">
        <f t="shared" si="7"/>
        <v/>
      </c>
      <c r="B283" s="66"/>
      <c r="AQ283" s="72"/>
      <c r="AR283" s="73"/>
    </row>
    <row r="284" spans="1:44" ht="24.65" customHeight="1">
      <c r="A284" s="972" t="str">
        <f t="shared" si="7"/>
        <v/>
      </c>
      <c r="B284" s="193"/>
      <c r="C284" s="1465" t="s">
        <v>87</v>
      </c>
      <c r="D284" s="1465"/>
      <c r="E284" s="1465"/>
      <c r="F284" s="1465"/>
      <c r="G284" s="1465"/>
      <c r="H284" s="1465"/>
      <c r="I284" s="1465"/>
      <c r="J284" s="1465"/>
      <c r="K284" s="1465"/>
      <c r="L284" s="1465"/>
      <c r="M284" s="1465"/>
      <c r="N284" s="1465"/>
      <c r="O284" s="1465"/>
      <c r="P284" s="1465"/>
      <c r="Q284" s="1465"/>
      <c r="R284" s="1465"/>
      <c r="S284" s="1465"/>
      <c r="T284" s="1465"/>
      <c r="U284" s="1465"/>
      <c r="V284" s="1465"/>
      <c r="W284" s="1465"/>
      <c r="X284" s="1465"/>
      <c r="Y284" s="1465"/>
      <c r="Z284" s="1465"/>
      <c r="AA284" s="1465"/>
      <c r="AB284" s="1465"/>
      <c r="AC284" s="1465"/>
      <c r="AD284" s="1465"/>
      <c r="AE284" s="1465"/>
      <c r="AF284" s="1465"/>
      <c r="AG284" s="1465"/>
      <c r="AH284" s="1465"/>
      <c r="AI284" s="1465"/>
      <c r="AJ284" s="1465"/>
      <c r="AK284" s="1465"/>
      <c r="AL284" s="1465"/>
      <c r="AM284" s="1465"/>
      <c r="AN284" s="1465"/>
      <c r="AO284" s="194"/>
      <c r="AP284" s="194"/>
      <c r="AQ284" s="195"/>
      <c r="AR284" s="73"/>
    </row>
    <row r="285" spans="1:44" s="942" customFormat="1" ht="24.65" customHeight="1">
      <c r="A285" s="1152" t="str">
        <f t="shared" si="7"/>
        <v/>
      </c>
      <c r="B285" s="1153"/>
      <c r="C285" s="1931" t="s">
        <v>2825</v>
      </c>
      <c r="D285" s="1931"/>
      <c r="E285" s="1931"/>
      <c r="F285" s="1931"/>
      <c r="G285" s="1931"/>
      <c r="H285" s="1931"/>
      <c r="I285" s="1931"/>
      <c r="J285" s="1931"/>
      <c r="K285" s="1931"/>
      <c r="L285" s="1931"/>
      <c r="M285" s="1931"/>
      <c r="N285" s="1931"/>
      <c r="O285" s="1931"/>
      <c r="P285" s="1931"/>
      <c r="Q285" s="1931"/>
      <c r="R285" s="1931"/>
      <c r="S285" s="1931"/>
      <c r="T285" s="1931"/>
      <c r="U285" s="1931"/>
      <c r="V285" s="1931"/>
      <c r="W285" s="1931"/>
      <c r="X285" s="1931"/>
      <c r="Y285" s="1931"/>
      <c r="Z285" s="1931"/>
      <c r="AA285" s="1931"/>
      <c r="AB285" s="1931"/>
      <c r="AC285" s="1931"/>
      <c r="AD285" s="1931"/>
      <c r="AE285" s="1931"/>
      <c r="AF285" s="1931"/>
      <c r="AG285" s="1931"/>
      <c r="AH285" s="1931"/>
      <c r="AI285" s="1931"/>
      <c r="AJ285" s="1931"/>
      <c r="AK285" s="1931"/>
      <c r="AL285" s="1931"/>
      <c r="AM285" s="1931"/>
      <c r="AN285" s="1931"/>
      <c r="AO285" s="1154"/>
      <c r="AP285" s="1154"/>
      <c r="AQ285" s="1155"/>
      <c r="AR285" s="1156"/>
    </row>
    <row r="286" spans="1:44" ht="24.65" customHeight="1">
      <c r="A286" s="972" t="str">
        <f t="shared" si="7"/>
        <v/>
      </c>
      <c r="B286" s="193"/>
      <c r="C286" s="1896" t="s">
        <v>580</v>
      </c>
      <c r="D286" s="1896"/>
      <c r="E286" s="1896"/>
      <c r="F286" s="1896"/>
      <c r="G286" s="1896"/>
      <c r="H286" s="1896"/>
      <c r="I286" s="1896"/>
      <c r="J286" s="1896"/>
      <c r="K286" s="1896"/>
      <c r="L286" s="1896"/>
      <c r="M286" s="1896"/>
      <c r="N286" s="1896"/>
      <c r="O286" s="1896"/>
      <c r="P286" s="1896"/>
      <c r="Q286" s="1896"/>
      <c r="R286" s="1896"/>
      <c r="S286" s="1896"/>
      <c r="T286" s="1896"/>
      <c r="U286" s="1896"/>
      <c r="V286" s="1896"/>
      <c r="W286" s="1896"/>
      <c r="X286" s="1896"/>
      <c r="Y286" s="1896"/>
      <c r="Z286" s="1896"/>
      <c r="AA286" s="1896"/>
      <c r="AB286" s="1896"/>
      <c r="AC286" s="1896"/>
      <c r="AD286" s="1896"/>
      <c r="AE286" s="1896"/>
      <c r="AF286" s="1896"/>
      <c r="AG286" s="1896"/>
      <c r="AH286" s="1896"/>
      <c r="AI286" s="1896"/>
      <c r="AJ286" s="1896"/>
      <c r="AK286" s="1896"/>
      <c r="AL286" s="1896"/>
      <c r="AM286" s="1896"/>
      <c r="AN286" s="1896"/>
      <c r="AO286" s="194"/>
      <c r="AP286" s="194"/>
      <c r="AQ286" s="195"/>
      <c r="AR286" s="73"/>
    </row>
    <row r="287" spans="1:44" ht="24.65" customHeight="1">
      <c r="A287" s="972" t="str">
        <f t="shared" si="7"/>
        <v/>
      </c>
      <c r="B287" s="193"/>
      <c r="C287" s="1896"/>
      <c r="D287" s="1896"/>
      <c r="E287" s="1896"/>
      <c r="F287" s="1896"/>
      <c r="G287" s="1896"/>
      <c r="H287" s="1896"/>
      <c r="I287" s="1896"/>
      <c r="J287" s="1896"/>
      <c r="K287" s="1896"/>
      <c r="L287" s="1896"/>
      <c r="M287" s="1896"/>
      <c r="N287" s="1896"/>
      <c r="O287" s="1896"/>
      <c r="P287" s="1896"/>
      <c r="Q287" s="1896"/>
      <c r="R287" s="1896"/>
      <c r="S287" s="1896"/>
      <c r="T287" s="1896"/>
      <c r="U287" s="1896"/>
      <c r="V287" s="1896"/>
      <c r="W287" s="1896"/>
      <c r="X287" s="1896"/>
      <c r="Y287" s="1896"/>
      <c r="Z287" s="1896"/>
      <c r="AA287" s="1896"/>
      <c r="AB287" s="1896"/>
      <c r="AC287" s="1896"/>
      <c r="AD287" s="1896"/>
      <c r="AE287" s="1896"/>
      <c r="AF287" s="1896"/>
      <c r="AG287" s="1896"/>
      <c r="AH287" s="1896"/>
      <c r="AI287" s="1896"/>
      <c r="AJ287" s="1896"/>
      <c r="AK287" s="1896"/>
      <c r="AL287" s="1896"/>
      <c r="AM287" s="1896"/>
      <c r="AN287" s="1896"/>
      <c r="AO287" s="194"/>
      <c r="AP287" s="194"/>
      <c r="AQ287" s="195"/>
      <c r="AR287" s="73"/>
    </row>
    <row r="288" spans="1:44" ht="24.65" customHeight="1">
      <c r="A288" s="972" t="str">
        <f t="shared" si="7"/>
        <v/>
      </c>
      <c r="B288" s="193"/>
      <c r="C288" s="1896" t="s">
        <v>581</v>
      </c>
      <c r="D288" s="1896"/>
      <c r="E288" s="1896"/>
      <c r="F288" s="1896"/>
      <c r="G288" s="1896"/>
      <c r="H288" s="1896"/>
      <c r="I288" s="1896"/>
      <c r="J288" s="1896"/>
      <c r="K288" s="1896"/>
      <c r="L288" s="1896"/>
      <c r="M288" s="1896"/>
      <c r="N288" s="1896"/>
      <c r="O288" s="1896"/>
      <c r="P288" s="1896"/>
      <c r="Q288" s="1896"/>
      <c r="R288" s="1896"/>
      <c r="S288" s="1896"/>
      <c r="T288" s="1896"/>
      <c r="U288" s="1896"/>
      <c r="V288" s="1896"/>
      <c r="W288" s="1896"/>
      <c r="X288" s="1896"/>
      <c r="Y288" s="1896"/>
      <c r="Z288" s="1896"/>
      <c r="AA288" s="1896"/>
      <c r="AB288" s="1896"/>
      <c r="AC288" s="1896"/>
      <c r="AD288" s="1896"/>
      <c r="AE288" s="1896"/>
      <c r="AF288" s="1896"/>
      <c r="AG288" s="1896"/>
      <c r="AH288" s="1896"/>
      <c r="AI288" s="1896"/>
      <c r="AJ288" s="1896"/>
      <c r="AK288" s="1896"/>
      <c r="AL288" s="1896"/>
      <c r="AM288" s="1896"/>
      <c r="AN288" s="1896"/>
      <c r="AO288" s="194"/>
      <c r="AP288" s="194"/>
      <c r="AQ288" s="195"/>
      <c r="AR288" s="73"/>
    </row>
    <row r="289" spans="1:44" ht="24.65" customHeight="1">
      <c r="A289" s="972" t="str">
        <f t="shared" si="7"/>
        <v/>
      </c>
      <c r="B289" s="193"/>
      <c r="C289" s="1896"/>
      <c r="D289" s="1896"/>
      <c r="E289" s="1896"/>
      <c r="F289" s="1896"/>
      <c r="G289" s="1896"/>
      <c r="H289" s="1896"/>
      <c r="I289" s="1896"/>
      <c r="J289" s="1896"/>
      <c r="K289" s="1896"/>
      <c r="L289" s="1896"/>
      <c r="M289" s="1896"/>
      <c r="N289" s="1896"/>
      <c r="O289" s="1896"/>
      <c r="P289" s="1896"/>
      <c r="Q289" s="1896"/>
      <c r="R289" s="1896"/>
      <c r="S289" s="1896"/>
      <c r="T289" s="1896"/>
      <c r="U289" s="1896"/>
      <c r="V289" s="1896"/>
      <c r="W289" s="1896"/>
      <c r="X289" s="1896"/>
      <c r="Y289" s="1896"/>
      <c r="Z289" s="1896"/>
      <c r="AA289" s="1896"/>
      <c r="AB289" s="1896"/>
      <c r="AC289" s="1896"/>
      <c r="AD289" s="1896"/>
      <c r="AE289" s="1896"/>
      <c r="AF289" s="1896"/>
      <c r="AG289" s="1896"/>
      <c r="AH289" s="1896"/>
      <c r="AI289" s="1896"/>
      <c r="AJ289" s="1896"/>
      <c r="AK289" s="1896"/>
      <c r="AL289" s="1896"/>
      <c r="AM289" s="1896"/>
      <c r="AN289" s="1896"/>
      <c r="AO289" s="194"/>
      <c r="AP289" s="194"/>
      <c r="AQ289" s="195"/>
      <c r="AR289" s="73"/>
    </row>
    <row r="290" spans="1:44" ht="24.65" customHeight="1">
      <c r="A290" s="972" t="str">
        <f t="shared" si="7"/>
        <v/>
      </c>
      <c r="B290" s="193"/>
      <c r="C290" s="1896" t="s">
        <v>582</v>
      </c>
      <c r="D290" s="1896"/>
      <c r="E290" s="1896"/>
      <c r="F290" s="1896"/>
      <c r="G290" s="1896"/>
      <c r="H290" s="1896"/>
      <c r="I290" s="1896"/>
      <c r="J290" s="1896"/>
      <c r="K290" s="1896"/>
      <c r="L290" s="1896"/>
      <c r="M290" s="1896"/>
      <c r="N290" s="1896"/>
      <c r="O290" s="1896"/>
      <c r="P290" s="1896"/>
      <c r="Q290" s="1896"/>
      <c r="R290" s="1896"/>
      <c r="S290" s="1896"/>
      <c r="T290" s="1896"/>
      <c r="U290" s="1896"/>
      <c r="V290" s="1896"/>
      <c r="W290" s="1896"/>
      <c r="X290" s="1896"/>
      <c r="Y290" s="1896"/>
      <c r="Z290" s="1896"/>
      <c r="AA290" s="1896"/>
      <c r="AB290" s="1896"/>
      <c r="AC290" s="1896"/>
      <c r="AD290" s="1896"/>
      <c r="AE290" s="1896"/>
      <c r="AF290" s="1896"/>
      <c r="AG290" s="1896"/>
      <c r="AH290" s="1896"/>
      <c r="AI290" s="1896"/>
      <c r="AJ290" s="1896"/>
      <c r="AK290" s="1896"/>
      <c r="AL290" s="1896"/>
      <c r="AM290" s="1896"/>
      <c r="AN290" s="1896"/>
      <c r="AO290" s="194"/>
      <c r="AP290" s="194"/>
      <c r="AQ290" s="195"/>
      <c r="AR290" s="73"/>
    </row>
    <row r="291" spans="1:44" ht="24.65" customHeight="1">
      <c r="A291" s="972" t="str">
        <f t="shared" si="7"/>
        <v/>
      </c>
      <c r="B291" s="193"/>
      <c r="C291" s="1896"/>
      <c r="D291" s="1896"/>
      <c r="E291" s="1896"/>
      <c r="F291" s="1896"/>
      <c r="G291" s="1896"/>
      <c r="H291" s="1896"/>
      <c r="I291" s="1896"/>
      <c r="J291" s="1896"/>
      <c r="K291" s="1896"/>
      <c r="L291" s="1896"/>
      <c r="M291" s="1896"/>
      <c r="N291" s="1896"/>
      <c r="O291" s="1896"/>
      <c r="P291" s="1896"/>
      <c r="Q291" s="1896"/>
      <c r="R291" s="1896"/>
      <c r="S291" s="1896"/>
      <c r="T291" s="1896"/>
      <c r="U291" s="1896"/>
      <c r="V291" s="1896"/>
      <c r="W291" s="1896"/>
      <c r="X291" s="1896"/>
      <c r="Y291" s="1896"/>
      <c r="Z291" s="1896"/>
      <c r="AA291" s="1896"/>
      <c r="AB291" s="1896"/>
      <c r="AC291" s="1896"/>
      <c r="AD291" s="1896"/>
      <c r="AE291" s="1896"/>
      <c r="AF291" s="1896"/>
      <c r="AG291" s="1896"/>
      <c r="AH291" s="1896"/>
      <c r="AI291" s="1896"/>
      <c r="AJ291" s="1896"/>
      <c r="AK291" s="1896"/>
      <c r="AL291" s="1896"/>
      <c r="AM291" s="1896"/>
      <c r="AN291" s="1896"/>
      <c r="AO291" s="194"/>
      <c r="AP291" s="194"/>
      <c r="AQ291" s="195"/>
      <c r="AR291" s="73"/>
    </row>
    <row r="292" spans="1:44" ht="24.65" customHeight="1">
      <c r="A292" s="972" t="str">
        <f t="shared" si="7"/>
        <v/>
      </c>
      <c r="B292" s="193"/>
      <c r="C292" s="1896"/>
      <c r="D292" s="1896"/>
      <c r="E292" s="1896"/>
      <c r="F292" s="1896"/>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6"/>
      <c r="AE292" s="1896"/>
      <c r="AF292" s="1896"/>
      <c r="AG292" s="1896"/>
      <c r="AH292" s="1896"/>
      <c r="AI292" s="1896"/>
      <c r="AJ292" s="1896"/>
      <c r="AK292" s="1896"/>
      <c r="AL292" s="1896"/>
      <c r="AM292" s="1896"/>
      <c r="AN292" s="1896"/>
      <c r="AO292" s="194"/>
      <c r="AP292" s="194"/>
      <c r="AQ292" s="195"/>
      <c r="AR292" s="73"/>
    </row>
    <row r="293" spans="1:44" ht="24.65" customHeight="1">
      <c r="A293" s="972" t="str">
        <f t="shared" si="7"/>
        <v/>
      </c>
      <c r="B293" s="193"/>
      <c r="C293" s="1896" t="s">
        <v>583</v>
      </c>
      <c r="D293" s="1896"/>
      <c r="E293" s="1896"/>
      <c r="F293" s="1896"/>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6"/>
      <c r="AE293" s="1896"/>
      <c r="AF293" s="1896"/>
      <c r="AG293" s="1896"/>
      <c r="AH293" s="1896"/>
      <c r="AI293" s="1896"/>
      <c r="AJ293" s="1896"/>
      <c r="AK293" s="1896"/>
      <c r="AL293" s="1896"/>
      <c r="AM293" s="1896"/>
      <c r="AN293" s="1896"/>
      <c r="AO293" s="194"/>
      <c r="AP293" s="194"/>
      <c r="AQ293" s="195"/>
      <c r="AR293" s="73"/>
    </row>
    <row r="294" spans="1:44" ht="24.65" customHeight="1">
      <c r="A294" s="972" t="str">
        <f t="shared" si="7"/>
        <v/>
      </c>
      <c r="B294" s="193"/>
      <c r="C294" s="1896"/>
      <c r="D294" s="1896"/>
      <c r="E294" s="1896"/>
      <c r="F294" s="1896"/>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6"/>
      <c r="AE294" s="1896"/>
      <c r="AF294" s="1896"/>
      <c r="AG294" s="1896"/>
      <c r="AH294" s="1896"/>
      <c r="AI294" s="1896"/>
      <c r="AJ294" s="1896"/>
      <c r="AK294" s="1896"/>
      <c r="AL294" s="1896"/>
      <c r="AM294" s="1896"/>
      <c r="AN294" s="1896"/>
      <c r="AO294" s="194"/>
      <c r="AP294" s="194"/>
      <c r="AQ294" s="195"/>
      <c r="AR294" s="73"/>
    </row>
    <row r="295" spans="1:44" ht="24.65" customHeight="1">
      <c r="A295" s="972" t="str">
        <f t="shared" si="7"/>
        <v/>
      </c>
      <c r="B295" s="193"/>
      <c r="C295" s="1896"/>
      <c r="D295" s="1896"/>
      <c r="E295" s="1896"/>
      <c r="F295" s="1896"/>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6"/>
      <c r="AE295" s="1896"/>
      <c r="AF295" s="1896"/>
      <c r="AG295" s="1896"/>
      <c r="AH295" s="1896"/>
      <c r="AI295" s="1896"/>
      <c r="AJ295" s="1896"/>
      <c r="AK295" s="1896"/>
      <c r="AL295" s="1896"/>
      <c r="AM295" s="1896"/>
      <c r="AN295" s="1896"/>
      <c r="AO295" s="194"/>
      <c r="AP295" s="194"/>
      <c r="AQ295" s="195"/>
      <c r="AR295" s="73"/>
    </row>
    <row r="296" spans="1:44" s="942" customFormat="1" ht="24.65" customHeight="1">
      <c r="A296" s="1152" t="str">
        <f t="shared" si="7"/>
        <v/>
      </c>
      <c r="B296" s="1153"/>
      <c r="C296" s="1950" t="s">
        <v>2851</v>
      </c>
      <c r="D296" s="1950"/>
      <c r="E296" s="1950"/>
      <c r="F296" s="1950"/>
      <c r="G296" s="1950"/>
      <c r="H296" s="1950"/>
      <c r="I296" s="1950"/>
      <c r="J296" s="1950"/>
      <c r="K296" s="1950"/>
      <c r="L296" s="1950"/>
      <c r="M296" s="1950"/>
      <c r="N296" s="1950"/>
      <c r="O296" s="1950"/>
      <c r="P296" s="1950"/>
      <c r="Q296" s="1950"/>
      <c r="R296" s="1950"/>
      <c r="S296" s="1950"/>
      <c r="T296" s="1950"/>
      <c r="U296" s="1950"/>
      <c r="V296" s="1950"/>
      <c r="W296" s="1950"/>
      <c r="X296" s="1950"/>
      <c r="Y296" s="1950"/>
      <c r="Z296" s="1950"/>
      <c r="AA296" s="1950"/>
      <c r="AB296" s="1950"/>
      <c r="AC296" s="1950"/>
      <c r="AD296" s="1950"/>
      <c r="AE296" s="1950"/>
      <c r="AF296" s="1950"/>
      <c r="AG296" s="1950"/>
      <c r="AH296" s="1950"/>
      <c r="AI296" s="1950"/>
      <c r="AJ296" s="1950"/>
      <c r="AK296" s="1950"/>
      <c r="AL296" s="1950"/>
      <c r="AM296" s="1950"/>
      <c r="AN296" s="1950"/>
      <c r="AO296" s="1154"/>
      <c r="AP296" s="1154"/>
      <c r="AQ296" s="1155"/>
      <c r="AR296" s="1156"/>
    </row>
    <row r="297" spans="1:44" s="942" customFormat="1" ht="24.65" customHeight="1">
      <c r="A297" s="1152" t="str">
        <f t="shared" si="7"/>
        <v/>
      </c>
      <c r="B297" s="1153"/>
      <c r="C297" s="1950"/>
      <c r="D297" s="1950"/>
      <c r="E297" s="1950"/>
      <c r="F297" s="1950"/>
      <c r="G297" s="1950"/>
      <c r="H297" s="1950"/>
      <c r="I297" s="1950"/>
      <c r="J297" s="1950"/>
      <c r="K297" s="1950"/>
      <c r="L297" s="1950"/>
      <c r="M297" s="1950"/>
      <c r="N297" s="1950"/>
      <c r="O297" s="1950"/>
      <c r="P297" s="1950"/>
      <c r="Q297" s="1950"/>
      <c r="R297" s="1950"/>
      <c r="S297" s="1950"/>
      <c r="T297" s="1950"/>
      <c r="U297" s="1950"/>
      <c r="V297" s="1950"/>
      <c r="W297" s="1950"/>
      <c r="X297" s="1950"/>
      <c r="Y297" s="1950"/>
      <c r="Z297" s="1950"/>
      <c r="AA297" s="1950"/>
      <c r="AB297" s="1950"/>
      <c r="AC297" s="1950"/>
      <c r="AD297" s="1950"/>
      <c r="AE297" s="1950"/>
      <c r="AF297" s="1950"/>
      <c r="AG297" s="1950"/>
      <c r="AH297" s="1950"/>
      <c r="AI297" s="1950"/>
      <c r="AJ297" s="1950"/>
      <c r="AK297" s="1950"/>
      <c r="AL297" s="1950"/>
      <c r="AM297" s="1950"/>
      <c r="AN297" s="1950"/>
      <c r="AO297" s="1154"/>
      <c r="AP297" s="1154"/>
      <c r="AQ297" s="1155"/>
      <c r="AR297" s="1156"/>
    </row>
    <row r="298" spans="1:44" ht="24.65" customHeight="1" thickBot="1">
      <c r="A298" s="972" t="str">
        <f t="shared" si="7"/>
        <v/>
      </c>
      <c r="B298" s="196"/>
      <c r="C298" s="197"/>
      <c r="D298" s="197"/>
      <c r="E298" s="1956" t="s">
        <v>374</v>
      </c>
      <c r="F298" s="1956"/>
      <c r="G298" s="1956"/>
      <c r="H298" s="1956"/>
      <c r="I298" s="1956"/>
      <c r="J298" s="1956"/>
      <c r="K298" s="1956"/>
      <c r="L298" s="1956"/>
      <c r="M298" s="1956"/>
      <c r="N298" s="1956"/>
      <c r="O298" s="1956"/>
      <c r="P298" s="1956"/>
      <c r="Q298" s="1956"/>
      <c r="R298" s="1956"/>
      <c r="S298" s="1956"/>
      <c r="T298" s="1956"/>
      <c r="U298" s="1956"/>
      <c r="V298" s="1956"/>
      <c r="W298" s="1956"/>
      <c r="X298" s="1956"/>
      <c r="Y298" s="1956"/>
      <c r="Z298" s="1956"/>
      <c r="AA298" s="1956"/>
      <c r="AB298" s="1956"/>
      <c r="AC298" s="1956"/>
      <c r="AD298" s="1956"/>
      <c r="AE298" s="1956"/>
      <c r="AF298" s="1956"/>
      <c r="AG298" s="1956"/>
      <c r="AH298" s="1956"/>
      <c r="AI298" s="1956"/>
      <c r="AJ298" s="1956"/>
      <c r="AK298" s="1956"/>
      <c r="AL298" s="1956"/>
      <c r="AM298" s="1956"/>
      <c r="AN298" s="1956"/>
      <c r="AO298" s="198"/>
      <c r="AP298" s="198"/>
      <c r="AQ298" s="199"/>
      <c r="AR298" s="131"/>
    </row>
    <row r="299" spans="1:44" ht="27" customHeight="1">
      <c r="A299" s="972" t="str">
        <f t="shared" si="7"/>
        <v/>
      </c>
      <c r="B299" s="48"/>
      <c r="C299" s="12"/>
      <c r="D299" s="12"/>
      <c r="E299" s="49"/>
      <c r="F299" s="75"/>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04"/>
      <c r="AG299" s="717"/>
      <c r="AH299" s="105"/>
      <c r="AI299" s="105"/>
      <c r="AJ299" s="105"/>
      <c r="AK299" s="26"/>
      <c r="AL299" s="200"/>
      <c r="AM299" s="201"/>
      <c r="AN299" s="201"/>
      <c r="AO299" s="201"/>
      <c r="AP299" s="201"/>
      <c r="AQ299" s="202"/>
      <c r="AR299" s="203"/>
    </row>
    <row r="300" spans="1:44" ht="27" customHeight="1">
      <c r="A300" s="972" t="str">
        <f t="shared" si="7"/>
        <v/>
      </c>
      <c r="B300" s="1372" t="s">
        <v>584</v>
      </c>
      <c r="C300" s="1373"/>
      <c r="D300" s="1373"/>
      <c r="E300" s="1374"/>
      <c r="F300" s="68"/>
      <c r="G300" s="1496" t="s">
        <v>2852</v>
      </c>
      <c r="H300" s="1496"/>
      <c r="I300" s="1496"/>
      <c r="J300" s="1496"/>
      <c r="K300" s="1496"/>
      <c r="L300" s="1496"/>
      <c r="M300" s="1496"/>
      <c r="N300" s="1496"/>
      <c r="O300" s="1496"/>
      <c r="P300" s="1496"/>
      <c r="Q300" s="1496"/>
      <c r="R300" s="1496"/>
      <c r="S300" s="1496"/>
      <c r="T300" s="1496"/>
      <c r="U300" s="1496"/>
      <c r="V300" s="1496"/>
      <c r="W300" s="1496"/>
      <c r="X300" s="1496"/>
      <c r="Y300" s="1496"/>
      <c r="Z300" s="1496"/>
      <c r="AA300" s="1496"/>
      <c r="AB300" s="1496"/>
      <c r="AC300" s="1496"/>
      <c r="AD300" s="1496"/>
      <c r="AF300" s="70"/>
      <c r="AK300" s="11"/>
      <c r="AL300" s="1303" t="s">
        <v>2034</v>
      </c>
      <c r="AM300" s="1304"/>
      <c r="AN300" s="1304"/>
      <c r="AO300" s="1304"/>
      <c r="AP300" s="1304"/>
      <c r="AQ300" s="1305"/>
      <c r="AR300" s="73"/>
    </row>
    <row r="301" spans="1:44" ht="27" customHeight="1">
      <c r="A301" s="972" t="str">
        <f t="shared" si="7"/>
        <v/>
      </c>
      <c r="B301" s="1372"/>
      <c r="C301" s="1373"/>
      <c r="D301" s="1373"/>
      <c r="E301" s="1374"/>
      <c r="F301" s="68"/>
      <c r="G301" s="1496"/>
      <c r="H301" s="1496"/>
      <c r="I301" s="1496"/>
      <c r="J301" s="1496"/>
      <c r="K301" s="1496"/>
      <c r="L301" s="1496"/>
      <c r="M301" s="1496"/>
      <c r="N301" s="1496"/>
      <c r="O301" s="1496"/>
      <c r="P301" s="1496"/>
      <c r="Q301" s="1496"/>
      <c r="R301" s="1496"/>
      <c r="S301" s="1496"/>
      <c r="T301" s="1496"/>
      <c r="U301" s="1496"/>
      <c r="V301" s="1496"/>
      <c r="W301" s="1496"/>
      <c r="X301" s="1496"/>
      <c r="Y301" s="1496"/>
      <c r="Z301" s="1496"/>
      <c r="AA301" s="1496"/>
      <c r="AB301" s="1496"/>
      <c r="AC301" s="1496"/>
      <c r="AD301" s="1496"/>
      <c r="AF301" s="70"/>
      <c r="AK301" s="11"/>
      <c r="AL301" s="1303"/>
      <c r="AM301" s="1304"/>
      <c r="AN301" s="1304"/>
      <c r="AO301" s="1304"/>
      <c r="AP301" s="1304"/>
      <c r="AQ301" s="1305"/>
      <c r="AR301" s="73"/>
    </row>
    <row r="302" spans="1:44" ht="27" customHeight="1">
      <c r="A302" s="972" t="str">
        <f t="shared" si="7"/>
        <v/>
      </c>
      <c r="B302" s="1372"/>
      <c r="C302" s="1373"/>
      <c r="D302" s="1373"/>
      <c r="E302" s="1374"/>
      <c r="F302" s="68"/>
      <c r="G302" s="1206" t="s">
        <v>1338</v>
      </c>
      <c r="H302" s="1206"/>
      <c r="I302" s="1206"/>
      <c r="J302" s="1206"/>
      <c r="K302" s="1206"/>
      <c r="L302" s="1206"/>
      <c r="M302" s="1206"/>
      <c r="N302" s="1206"/>
      <c r="O302" s="1206"/>
      <c r="P302" s="1206"/>
      <c r="Q302" s="1206"/>
      <c r="R302" s="1206"/>
      <c r="S302" s="1206"/>
      <c r="T302" s="1206"/>
      <c r="U302" s="1206"/>
      <c r="V302" s="1206"/>
      <c r="W302" s="1206"/>
      <c r="X302" s="1206"/>
      <c r="Y302" s="1206"/>
      <c r="Z302" s="1206"/>
      <c r="AA302" s="1206"/>
      <c r="AB302" s="1206"/>
      <c r="AC302" s="1206"/>
      <c r="AD302" s="1206"/>
      <c r="AF302" s="70"/>
      <c r="AK302" s="11"/>
      <c r="AL302" s="85"/>
      <c r="AM302" s="86"/>
      <c r="AN302" s="86"/>
      <c r="AO302" s="86"/>
      <c r="AP302" s="86"/>
      <c r="AQ302" s="87"/>
      <c r="AR302" s="73"/>
    </row>
    <row r="303" spans="1:44" ht="27" customHeight="1">
      <c r="A303" s="972" t="str">
        <f t="shared" si="7"/>
        <v/>
      </c>
      <c r="B303" s="1372"/>
      <c r="C303" s="1373"/>
      <c r="D303" s="1373"/>
      <c r="E303" s="1374"/>
      <c r="F303" s="68"/>
      <c r="G303" s="1206"/>
      <c r="H303" s="1206"/>
      <c r="I303" s="1206"/>
      <c r="J303" s="1206"/>
      <c r="K303" s="1206"/>
      <c r="L303" s="1206"/>
      <c r="M303" s="1206"/>
      <c r="N303" s="1206"/>
      <c r="O303" s="1206"/>
      <c r="P303" s="1206"/>
      <c r="Q303" s="1206"/>
      <c r="R303" s="1206"/>
      <c r="S303" s="1206"/>
      <c r="T303" s="1206"/>
      <c r="U303" s="1206"/>
      <c r="V303" s="1206"/>
      <c r="W303" s="1206"/>
      <c r="X303" s="1206"/>
      <c r="Y303" s="1206"/>
      <c r="Z303" s="1206"/>
      <c r="AA303" s="1206"/>
      <c r="AB303" s="1206"/>
      <c r="AC303" s="1206"/>
      <c r="AD303" s="1206"/>
      <c r="AF303" s="70"/>
      <c r="AK303" s="11"/>
      <c r="AL303" s="204"/>
      <c r="AM303" s="205"/>
      <c r="AN303" s="205"/>
      <c r="AO303" s="205"/>
      <c r="AP303" s="205"/>
      <c r="AQ303" s="206"/>
      <c r="AR303" s="73"/>
    </row>
    <row r="304" spans="1:44" ht="27" customHeight="1" thickBot="1">
      <c r="A304" s="972" t="str">
        <f t="shared" si="7"/>
        <v/>
      </c>
      <c r="B304" s="57"/>
      <c r="C304" s="6"/>
      <c r="D304" s="6"/>
      <c r="E304" s="58"/>
      <c r="F304" s="83"/>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59"/>
      <c r="AG304" s="716"/>
      <c r="AH304" s="60"/>
      <c r="AI304" s="60"/>
      <c r="AJ304" s="60"/>
      <c r="AK304" s="15"/>
      <c r="AL304" s="207"/>
      <c r="AM304" s="208"/>
      <c r="AN304" s="208"/>
      <c r="AO304" s="208"/>
      <c r="AP304" s="208"/>
      <c r="AQ304" s="209"/>
      <c r="AR304" s="131"/>
    </row>
    <row r="305" spans="1:44" ht="27" customHeight="1">
      <c r="A305" s="972" t="str">
        <f t="shared" si="7"/>
        <v/>
      </c>
      <c r="B305" s="48"/>
      <c r="C305" s="12"/>
      <c r="D305" s="12"/>
      <c r="E305" s="49"/>
      <c r="F305" s="68"/>
      <c r="AF305" s="70"/>
      <c r="AK305" s="11"/>
      <c r="AL305" s="210"/>
      <c r="AM305" s="20"/>
      <c r="AN305" s="20"/>
      <c r="AO305" s="20"/>
      <c r="AP305" s="20"/>
      <c r="AQ305" s="211"/>
      <c r="AR305" s="73"/>
    </row>
    <row r="306" spans="1:44" ht="27" customHeight="1">
      <c r="A306" s="972">
        <f t="shared" si="7"/>
        <v>21</v>
      </c>
      <c r="B306" s="1428" t="s">
        <v>90</v>
      </c>
      <c r="C306" s="1309"/>
      <c r="D306" s="1309"/>
      <c r="E306" s="1310"/>
      <c r="F306" s="1795" t="s">
        <v>150</v>
      </c>
      <c r="G306" s="1287"/>
      <c r="H306" s="1231" t="s">
        <v>91</v>
      </c>
      <c r="I306" s="1231"/>
      <c r="J306" s="1231"/>
      <c r="K306" s="1231"/>
      <c r="L306" s="1231"/>
      <c r="M306" s="1231"/>
      <c r="N306" s="1231"/>
      <c r="O306" s="1231"/>
      <c r="P306" s="1231"/>
      <c r="Q306" s="1231"/>
      <c r="R306" s="1231"/>
      <c r="S306" s="1231"/>
      <c r="T306" s="1231"/>
      <c r="U306" s="1231"/>
      <c r="V306" s="1231"/>
      <c r="W306" s="1231"/>
      <c r="X306" s="1231"/>
      <c r="Y306" s="1231"/>
      <c r="Z306" s="1231"/>
      <c r="AA306" s="1231"/>
      <c r="AB306" s="1231"/>
      <c r="AC306" s="1231"/>
      <c r="AD306" s="1231"/>
      <c r="AF306" s="70"/>
      <c r="AG306" s="713">
        <v>21</v>
      </c>
      <c r="AH306" s="1221" t="s">
        <v>106</v>
      </c>
      <c r="AI306" s="1222"/>
      <c r="AJ306" s="1223"/>
      <c r="AK306" s="11"/>
      <c r="AL306" s="1303" t="s">
        <v>585</v>
      </c>
      <c r="AM306" s="1304"/>
      <c r="AN306" s="1304"/>
      <c r="AO306" s="1304"/>
      <c r="AP306" s="1304"/>
      <c r="AQ306" s="1305"/>
      <c r="AR306" s="1232">
        <f>VLOOKUP(AH306,$CD$6:$CE$10,2,FALSE)</f>
        <v>0</v>
      </c>
    </row>
    <row r="307" spans="1:44" ht="27" customHeight="1">
      <c r="A307" s="972" t="str">
        <f t="shared" si="7"/>
        <v/>
      </c>
      <c r="B307" s="66"/>
      <c r="E307" s="67"/>
      <c r="F307" s="68"/>
      <c r="AF307" s="70"/>
      <c r="AK307" s="11"/>
      <c r="AL307" s="1303"/>
      <c r="AM307" s="1304"/>
      <c r="AN307" s="1304"/>
      <c r="AO307" s="1304"/>
      <c r="AP307" s="1304"/>
      <c r="AQ307" s="1305"/>
      <c r="AR307" s="1232"/>
    </row>
    <row r="308" spans="1:44" ht="27" customHeight="1">
      <c r="A308" s="972">
        <f t="shared" si="7"/>
        <v>22</v>
      </c>
      <c r="B308" s="66"/>
      <c r="E308" s="67"/>
      <c r="F308" s="1795" t="s">
        <v>365</v>
      </c>
      <c r="G308" s="1287"/>
      <c r="H308" s="1231" t="s">
        <v>104</v>
      </c>
      <c r="I308" s="1231"/>
      <c r="J308" s="1231"/>
      <c r="K308" s="1231"/>
      <c r="L308" s="1231"/>
      <c r="M308" s="1231"/>
      <c r="N308" s="1231"/>
      <c r="O308" s="1231"/>
      <c r="P308" s="1231"/>
      <c r="Q308" s="1231"/>
      <c r="R308" s="1231"/>
      <c r="S308" s="1231"/>
      <c r="T308" s="1231"/>
      <c r="U308" s="1231"/>
      <c r="V308" s="1231"/>
      <c r="W308" s="1231"/>
      <c r="X308" s="1231"/>
      <c r="Y308" s="1231"/>
      <c r="Z308" s="1231"/>
      <c r="AA308" s="1231"/>
      <c r="AB308" s="1231"/>
      <c r="AC308" s="1231"/>
      <c r="AD308" s="1231"/>
      <c r="AF308" s="70"/>
      <c r="AG308" s="713">
        <v>22</v>
      </c>
      <c r="AH308" s="1221" t="s">
        <v>106</v>
      </c>
      <c r="AI308" s="1222"/>
      <c r="AJ308" s="1223"/>
      <c r="AK308" s="11"/>
      <c r="AL308" s="204"/>
      <c r="AM308" s="205"/>
      <c r="AN308" s="205"/>
      <c r="AO308" s="205"/>
      <c r="AP308" s="205"/>
      <c r="AQ308" s="206"/>
      <c r="AR308" s="1232">
        <f>VLOOKUP(AH308,$CD$6:$CE$10,2,FALSE)</f>
        <v>0</v>
      </c>
    </row>
    <row r="309" spans="1:44" ht="27" customHeight="1">
      <c r="A309" s="972" t="str">
        <f t="shared" si="7"/>
        <v/>
      </c>
      <c r="B309" s="66"/>
      <c r="E309" s="67"/>
      <c r="F309" s="68"/>
      <c r="AF309" s="70"/>
      <c r="AK309" s="11"/>
      <c r="AL309" s="210"/>
      <c r="AM309" s="20"/>
      <c r="AN309" s="20"/>
      <c r="AO309" s="20"/>
      <c r="AP309" s="20"/>
      <c r="AQ309" s="211"/>
      <c r="AR309" s="1232"/>
    </row>
    <row r="310" spans="1:44" ht="27" customHeight="1" thickBot="1">
      <c r="A310" s="972" t="str">
        <f t="shared" si="7"/>
        <v/>
      </c>
      <c r="B310" s="66"/>
      <c r="E310" s="67"/>
      <c r="I310" s="10" t="s">
        <v>606</v>
      </c>
      <c r="M310" s="82"/>
      <c r="AF310" s="70"/>
      <c r="AK310" s="11"/>
      <c r="AL310" s="210"/>
      <c r="AM310" s="20"/>
      <c r="AN310" s="20"/>
      <c r="AO310" s="20"/>
      <c r="AP310" s="20"/>
      <c r="AQ310" s="211"/>
      <c r="AR310" s="73"/>
    </row>
    <row r="311" spans="1:44" ht="27" customHeight="1" thickBot="1">
      <c r="A311" s="972" t="str">
        <f t="shared" si="7"/>
        <v/>
      </c>
      <c r="B311" s="66"/>
      <c r="E311" s="67"/>
      <c r="I311" s="1415"/>
      <c r="J311" s="1416"/>
      <c r="K311" s="1416"/>
      <c r="L311" s="1416"/>
      <c r="M311" s="1417"/>
      <c r="N311" s="1415"/>
      <c r="O311" s="1416"/>
      <c r="P311" s="1416"/>
      <c r="Q311" s="1416"/>
      <c r="R311" s="1416"/>
      <c r="S311" s="1417"/>
      <c r="T311" s="1415" t="s">
        <v>100</v>
      </c>
      <c r="U311" s="1416"/>
      <c r="V311" s="1416"/>
      <c r="W311" s="1416"/>
      <c r="X311" s="1416"/>
      <c r="Y311" s="1417"/>
      <c r="AF311" s="70"/>
      <c r="AK311" s="11"/>
      <c r="AL311" s="210"/>
      <c r="AM311" s="20"/>
      <c r="AN311" s="20"/>
      <c r="AO311" s="20"/>
      <c r="AP311" s="20"/>
      <c r="AQ311" s="211"/>
      <c r="AR311" s="73"/>
    </row>
    <row r="312" spans="1:44" ht="27" customHeight="1" thickBot="1">
      <c r="A312" s="972" t="str">
        <f t="shared" si="7"/>
        <v/>
      </c>
      <c r="B312" s="66"/>
      <c r="E312" s="67"/>
      <c r="F312" s="68"/>
      <c r="I312" s="1507" t="s">
        <v>92</v>
      </c>
      <c r="J312" s="1508"/>
      <c r="K312" s="1508"/>
      <c r="L312" s="1508"/>
      <c r="M312" s="1509"/>
      <c r="N312" s="1884"/>
      <c r="O312" s="1885"/>
      <c r="P312" s="1885"/>
      <c r="Q312" s="1885"/>
      <c r="R312" s="1885"/>
      <c r="S312" s="1886"/>
      <c r="T312" s="1884"/>
      <c r="U312" s="1885"/>
      <c r="V312" s="1885"/>
      <c r="W312" s="1885"/>
      <c r="X312" s="1885"/>
      <c r="Y312" s="1886"/>
      <c r="AF312" s="70"/>
      <c r="AK312" s="11"/>
      <c r="AL312" s="210"/>
      <c r="AM312" s="20"/>
      <c r="AN312" s="20"/>
      <c r="AO312" s="20"/>
      <c r="AP312" s="20"/>
      <c r="AQ312" s="211"/>
      <c r="AR312" s="73"/>
    </row>
    <row r="313" spans="1:44" ht="27" customHeight="1" thickBot="1">
      <c r="A313" s="972" t="str">
        <f t="shared" si="7"/>
        <v/>
      </c>
      <c r="B313" s="66"/>
      <c r="E313" s="67"/>
      <c r="F313" s="68"/>
      <c r="I313" s="1507" t="s">
        <v>93</v>
      </c>
      <c r="J313" s="1508"/>
      <c r="K313" s="1508"/>
      <c r="L313" s="1508"/>
      <c r="M313" s="1509"/>
      <c r="N313" s="1921"/>
      <c r="O313" s="1922"/>
      <c r="P313" s="1922"/>
      <c r="Q313" s="1922"/>
      <c r="R313" s="1922"/>
      <c r="S313" s="1923"/>
      <c r="T313" s="1921"/>
      <c r="U313" s="1922"/>
      <c r="V313" s="1922"/>
      <c r="W313" s="1922"/>
      <c r="X313" s="1922"/>
      <c r="Y313" s="1923"/>
      <c r="AF313" s="70"/>
      <c r="AK313" s="11"/>
      <c r="AL313" s="210"/>
      <c r="AM313" s="20"/>
      <c r="AN313" s="20"/>
      <c r="AO313" s="20"/>
      <c r="AP313" s="20"/>
      <c r="AQ313" s="211"/>
      <c r="AR313" s="73"/>
    </row>
    <row r="314" spans="1:44" ht="27" customHeight="1" thickBot="1">
      <c r="A314" s="972" t="str">
        <f t="shared" si="7"/>
        <v/>
      </c>
      <c r="B314" s="66"/>
      <c r="E314" s="67"/>
      <c r="F314" s="68"/>
      <c r="I314" s="1694" t="s">
        <v>94</v>
      </c>
      <c r="J314" s="1695"/>
      <c r="K314" s="1695"/>
      <c r="L314" s="1695"/>
      <c r="M314" s="1696"/>
      <c r="N314" s="1884"/>
      <c r="O314" s="1885"/>
      <c r="P314" s="1885"/>
      <c r="Q314" s="1885"/>
      <c r="R314" s="1885"/>
      <c r="S314" s="1886"/>
      <c r="T314" s="1884"/>
      <c r="U314" s="1885"/>
      <c r="V314" s="1885"/>
      <c r="W314" s="1885"/>
      <c r="X314" s="1885"/>
      <c r="Y314" s="1886"/>
      <c r="AF314" s="70"/>
      <c r="AK314" s="11"/>
      <c r="AL314" s="210"/>
      <c r="AM314" s="20"/>
      <c r="AN314" s="20"/>
      <c r="AO314" s="20"/>
      <c r="AP314" s="20"/>
      <c r="AQ314" s="211"/>
      <c r="AR314" s="73"/>
    </row>
    <row r="315" spans="1:44" ht="27" customHeight="1" thickBot="1">
      <c r="A315" s="972" t="str">
        <f t="shared" si="7"/>
        <v/>
      </c>
      <c r="B315" s="66"/>
      <c r="E315" s="67"/>
      <c r="F315" s="68"/>
      <c r="I315" s="1694" t="s">
        <v>95</v>
      </c>
      <c r="J315" s="1695"/>
      <c r="K315" s="1695"/>
      <c r="L315" s="1695"/>
      <c r="M315" s="1696"/>
      <c r="N315" s="1884"/>
      <c r="O315" s="1885"/>
      <c r="P315" s="1885"/>
      <c r="Q315" s="1885"/>
      <c r="R315" s="1885"/>
      <c r="S315" s="1886"/>
      <c r="T315" s="1884"/>
      <c r="U315" s="1885"/>
      <c r="V315" s="1885"/>
      <c r="W315" s="1885"/>
      <c r="X315" s="1885"/>
      <c r="Y315" s="1886"/>
      <c r="AF315" s="70"/>
      <c r="AK315" s="11"/>
      <c r="AL315" s="210"/>
      <c r="AM315" s="20"/>
      <c r="AN315" s="20"/>
      <c r="AO315" s="20"/>
      <c r="AP315" s="20"/>
      <c r="AQ315" s="211"/>
      <c r="AR315" s="73"/>
    </row>
    <row r="316" spans="1:44" ht="27" customHeight="1" thickBot="1">
      <c r="A316" s="972" t="str">
        <f t="shared" si="7"/>
        <v/>
      </c>
      <c r="B316" s="66"/>
      <c r="E316" s="67"/>
      <c r="F316" s="68"/>
      <c r="I316" s="1694" t="s">
        <v>96</v>
      </c>
      <c r="J316" s="1695"/>
      <c r="K316" s="1695"/>
      <c r="L316" s="1695"/>
      <c r="M316" s="1696"/>
      <c r="N316" s="1884"/>
      <c r="O316" s="1885"/>
      <c r="P316" s="1885"/>
      <c r="Q316" s="1885"/>
      <c r="R316" s="1885"/>
      <c r="S316" s="1886"/>
      <c r="T316" s="1884"/>
      <c r="U316" s="1885"/>
      <c r="V316" s="1885"/>
      <c r="W316" s="1885"/>
      <c r="X316" s="1885"/>
      <c r="Y316" s="1886"/>
      <c r="AF316" s="70"/>
      <c r="AK316" s="11"/>
      <c r="AL316" s="210"/>
      <c r="AM316" s="20"/>
      <c r="AN316" s="20"/>
      <c r="AO316" s="20"/>
      <c r="AP316" s="20"/>
      <c r="AQ316" s="211"/>
      <c r="AR316" s="73"/>
    </row>
    <row r="317" spans="1:44" ht="27" customHeight="1" thickBot="1">
      <c r="A317" s="972" t="str">
        <f t="shared" si="7"/>
        <v/>
      </c>
      <c r="B317" s="66"/>
      <c r="E317" s="67"/>
      <c r="F317" s="68"/>
      <c r="I317" s="1694" t="s">
        <v>97</v>
      </c>
      <c r="J317" s="1695"/>
      <c r="K317" s="1695"/>
      <c r="L317" s="1695"/>
      <c r="M317" s="1696"/>
      <c r="N317" s="1884"/>
      <c r="O317" s="1885"/>
      <c r="P317" s="1885"/>
      <c r="Q317" s="1885"/>
      <c r="R317" s="1885"/>
      <c r="S317" s="1886"/>
      <c r="T317" s="1884"/>
      <c r="U317" s="1885"/>
      <c r="V317" s="1885"/>
      <c r="W317" s="1885"/>
      <c r="X317" s="1885"/>
      <c r="Y317" s="1886"/>
      <c r="AF317" s="70"/>
      <c r="AK317" s="11"/>
      <c r="AL317" s="210"/>
      <c r="AM317" s="20"/>
      <c r="AN317" s="20"/>
      <c r="AO317" s="20"/>
      <c r="AP317" s="20"/>
      <c r="AQ317" s="211"/>
      <c r="AR317" s="73"/>
    </row>
    <row r="318" spans="1:44" ht="27" customHeight="1" thickBot="1">
      <c r="A318" s="972" t="str">
        <f t="shared" si="7"/>
        <v/>
      </c>
      <c r="B318" s="66"/>
      <c r="E318" s="67"/>
      <c r="F318" s="68"/>
      <c r="I318" s="1694" t="s">
        <v>98</v>
      </c>
      <c r="J318" s="1695"/>
      <c r="K318" s="1695"/>
      <c r="L318" s="1695"/>
      <c r="M318" s="1696"/>
      <c r="N318" s="1884"/>
      <c r="O318" s="1885"/>
      <c r="P318" s="1885"/>
      <c r="Q318" s="1885"/>
      <c r="R318" s="1885"/>
      <c r="S318" s="1886"/>
      <c r="T318" s="1884"/>
      <c r="U318" s="1885"/>
      <c r="V318" s="1885"/>
      <c r="W318" s="1885"/>
      <c r="X318" s="1885"/>
      <c r="Y318" s="1886"/>
      <c r="AF318" s="70"/>
      <c r="AK318" s="11"/>
      <c r="AL318" s="210"/>
      <c r="AM318" s="20"/>
      <c r="AN318" s="20"/>
      <c r="AO318" s="20"/>
      <c r="AP318" s="20"/>
      <c r="AQ318" s="211"/>
      <c r="AR318" s="73"/>
    </row>
    <row r="319" spans="1:44" ht="27" customHeight="1" thickBot="1">
      <c r="A319" s="972" t="str">
        <f t="shared" si="7"/>
        <v/>
      </c>
      <c r="B319" s="66"/>
      <c r="E319" s="67"/>
      <c r="F319" s="68"/>
      <c r="I319" s="1694" t="s">
        <v>99</v>
      </c>
      <c r="J319" s="1695"/>
      <c r="K319" s="1695"/>
      <c r="L319" s="1695"/>
      <c r="M319" s="1696"/>
      <c r="N319" s="1884"/>
      <c r="O319" s="1885"/>
      <c r="P319" s="1885"/>
      <c r="Q319" s="1885"/>
      <c r="R319" s="1885"/>
      <c r="S319" s="1886"/>
      <c r="T319" s="1884"/>
      <c r="U319" s="1885"/>
      <c r="V319" s="1885"/>
      <c r="W319" s="1885"/>
      <c r="X319" s="1885"/>
      <c r="Y319" s="1886"/>
      <c r="AF319" s="70"/>
      <c r="AK319" s="11"/>
      <c r="AL319" s="210"/>
      <c r="AM319" s="20"/>
      <c r="AN319" s="20"/>
      <c r="AO319" s="20"/>
      <c r="AP319" s="20"/>
      <c r="AQ319" s="211"/>
      <c r="AR319" s="73"/>
    </row>
    <row r="320" spans="1:44" ht="27" customHeight="1" thickBot="1">
      <c r="A320" s="972" t="str">
        <f t="shared" si="7"/>
        <v/>
      </c>
      <c r="B320" s="57"/>
      <c r="C320" s="6"/>
      <c r="D320" s="6"/>
      <c r="E320" s="58"/>
      <c r="F320" s="68"/>
      <c r="I320" s="112"/>
      <c r="J320" s="112"/>
      <c r="K320" s="112"/>
      <c r="L320" s="112"/>
      <c r="M320" s="112"/>
      <c r="N320" s="112"/>
      <c r="O320" s="112"/>
      <c r="P320" s="112"/>
      <c r="Q320" s="112"/>
      <c r="R320" s="112"/>
      <c r="S320" s="112"/>
      <c r="T320" s="112"/>
      <c r="U320" s="112"/>
      <c r="V320" s="112"/>
      <c r="W320" s="112"/>
      <c r="X320" s="112"/>
      <c r="AF320" s="70"/>
      <c r="AK320" s="11"/>
      <c r="AL320" s="210"/>
      <c r="AM320" s="20"/>
      <c r="AN320" s="20"/>
      <c r="AO320" s="20"/>
      <c r="AP320" s="20"/>
      <c r="AQ320" s="211"/>
      <c r="AR320" s="73"/>
    </row>
    <row r="321" spans="1:44" ht="27" customHeight="1">
      <c r="A321" s="972" t="str">
        <f t="shared" si="7"/>
        <v/>
      </c>
      <c r="B321" s="1356" t="s">
        <v>1343</v>
      </c>
      <c r="C321" s="1320"/>
      <c r="D321" s="1320"/>
      <c r="E321" s="1321"/>
      <c r="F321" s="75"/>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04"/>
      <c r="AG321" s="717"/>
      <c r="AH321" s="105"/>
      <c r="AI321" s="105"/>
      <c r="AJ321" s="105"/>
      <c r="AK321" s="26"/>
      <c r="AL321" s="200"/>
      <c r="AM321" s="201"/>
      <c r="AN321" s="201"/>
      <c r="AO321" s="201"/>
      <c r="AP321" s="201"/>
      <c r="AQ321" s="202"/>
      <c r="AR321" s="73"/>
    </row>
    <row r="322" spans="1:44" ht="27" customHeight="1">
      <c r="A322" s="972" t="str">
        <f t="shared" si="7"/>
        <v/>
      </c>
      <c r="B322" s="1356"/>
      <c r="C322" s="1320"/>
      <c r="D322" s="1320"/>
      <c r="E322" s="1321"/>
      <c r="F322" s="1349" t="s">
        <v>817</v>
      </c>
      <c r="G322" s="1350"/>
      <c r="H322" s="1206" t="s">
        <v>355</v>
      </c>
      <c r="I322" s="1206"/>
      <c r="J322" s="1206"/>
      <c r="K322" s="1206"/>
      <c r="L322" s="1206"/>
      <c r="M322" s="1206"/>
      <c r="N322" s="1206"/>
      <c r="O322" s="1206"/>
      <c r="P322" s="1206"/>
      <c r="Q322" s="1206"/>
      <c r="R322" s="1206"/>
      <c r="S322" s="1206"/>
      <c r="T322" s="1206"/>
      <c r="U322" s="1206"/>
      <c r="V322" s="1206"/>
      <c r="W322" s="1206"/>
      <c r="X322" s="1206"/>
      <c r="Y322" s="1206"/>
      <c r="Z322" s="1206"/>
      <c r="AA322" s="1206"/>
      <c r="AB322" s="1206"/>
      <c r="AC322" s="1206"/>
      <c r="AD322" s="1206"/>
      <c r="AF322" s="70"/>
      <c r="AK322" s="11"/>
      <c r="AL322" s="1303" t="s">
        <v>586</v>
      </c>
      <c r="AM322" s="1304"/>
      <c r="AN322" s="1304"/>
      <c r="AO322" s="1304"/>
      <c r="AP322" s="1304"/>
      <c r="AQ322" s="1305"/>
      <c r="AR322" s="73"/>
    </row>
    <row r="323" spans="1:44" ht="27" customHeight="1">
      <c r="A323" s="972" t="str">
        <f t="shared" si="7"/>
        <v/>
      </c>
      <c r="B323" s="1356"/>
      <c r="C323" s="1320"/>
      <c r="D323" s="1320"/>
      <c r="E323" s="1321"/>
      <c r="F323" s="212"/>
      <c r="G323" s="213"/>
      <c r="H323" s="1206"/>
      <c r="I323" s="1206"/>
      <c r="J323" s="1206"/>
      <c r="K323" s="1206"/>
      <c r="L323" s="1206"/>
      <c r="M323" s="1206"/>
      <c r="N323" s="1206"/>
      <c r="O323" s="1206"/>
      <c r="P323" s="1206"/>
      <c r="Q323" s="1206"/>
      <c r="R323" s="1206"/>
      <c r="S323" s="1206"/>
      <c r="T323" s="1206"/>
      <c r="U323" s="1206"/>
      <c r="V323" s="1206"/>
      <c r="W323" s="1206"/>
      <c r="X323" s="1206"/>
      <c r="Y323" s="1206"/>
      <c r="Z323" s="1206"/>
      <c r="AA323" s="1206"/>
      <c r="AB323" s="1206"/>
      <c r="AC323" s="1206"/>
      <c r="AD323" s="1206"/>
      <c r="AF323" s="70"/>
      <c r="AK323" s="11"/>
      <c r="AL323" s="1303"/>
      <c r="AM323" s="1304"/>
      <c r="AN323" s="1304"/>
      <c r="AO323" s="1304"/>
      <c r="AP323" s="1304"/>
      <c r="AQ323" s="1305"/>
      <c r="AR323" s="73"/>
    </row>
    <row r="324" spans="1:44" ht="27" customHeight="1">
      <c r="A324" s="972" t="str">
        <f t="shared" si="7"/>
        <v/>
      </c>
      <c r="B324" s="1356"/>
      <c r="C324" s="1320"/>
      <c r="D324" s="1320"/>
      <c r="E324" s="1321"/>
      <c r="F324" s="212"/>
      <c r="G324" s="213"/>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F324" s="70"/>
      <c r="AK324" s="11"/>
      <c r="AL324" s="204"/>
      <c r="AM324" s="205"/>
      <c r="AN324" s="205"/>
      <c r="AO324" s="205"/>
      <c r="AP324" s="205"/>
      <c r="AQ324" s="206"/>
      <c r="AR324" s="73"/>
    </row>
    <row r="325" spans="1:44" ht="27" customHeight="1">
      <c r="A325" s="972" t="str">
        <f t="shared" si="7"/>
        <v/>
      </c>
      <c r="B325" s="1356"/>
      <c r="C325" s="1320"/>
      <c r="D325" s="1320"/>
      <c r="E325" s="1321"/>
      <c r="F325" s="1349" t="s">
        <v>846</v>
      </c>
      <c r="G325" s="1350"/>
      <c r="H325" s="1206" t="s">
        <v>356</v>
      </c>
      <c r="I325" s="1206"/>
      <c r="J325" s="1206"/>
      <c r="K325" s="1206"/>
      <c r="L325" s="1206"/>
      <c r="M325" s="1206"/>
      <c r="N325" s="1206"/>
      <c r="O325" s="1206"/>
      <c r="P325" s="1206"/>
      <c r="Q325" s="1206"/>
      <c r="R325" s="1206"/>
      <c r="S325" s="1206"/>
      <c r="T325" s="1206"/>
      <c r="U325" s="1206"/>
      <c r="V325" s="1206"/>
      <c r="W325" s="1206"/>
      <c r="X325" s="1206"/>
      <c r="Y325" s="1206"/>
      <c r="Z325" s="1206"/>
      <c r="AA325" s="1206"/>
      <c r="AB325" s="1206"/>
      <c r="AC325" s="1206"/>
      <c r="AD325" s="1206"/>
      <c r="AF325" s="70"/>
      <c r="AK325" s="11"/>
      <c r="AL325" s="1303" t="s">
        <v>101</v>
      </c>
      <c r="AM325" s="1304"/>
      <c r="AN325" s="1304"/>
      <c r="AO325" s="1304"/>
      <c r="AP325" s="1304"/>
      <c r="AQ325" s="1305"/>
      <c r="AR325" s="73"/>
    </row>
    <row r="326" spans="1:44" ht="27" customHeight="1">
      <c r="A326" s="972" t="str">
        <f t="shared" si="7"/>
        <v/>
      </c>
      <c r="B326" s="1356"/>
      <c r="C326" s="1320"/>
      <c r="D326" s="1320"/>
      <c r="E326" s="1321"/>
      <c r="F326" s="212"/>
      <c r="G326" s="213"/>
      <c r="H326" s="1206"/>
      <c r="I326" s="1206"/>
      <c r="J326" s="1206"/>
      <c r="K326" s="1206"/>
      <c r="L326" s="1206"/>
      <c r="M326" s="1206"/>
      <c r="N326" s="1206"/>
      <c r="O326" s="1206"/>
      <c r="P326" s="1206"/>
      <c r="Q326" s="1206"/>
      <c r="R326" s="1206"/>
      <c r="S326" s="1206"/>
      <c r="T326" s="1206"/>
      <c r="U326" s="1206"/>
      <c r="V326" s="1206"/>
      <c r="W326" s="1206"/>
      <c r="X326" s="1206"/>
      <c r="Y326" s="1206"/>
      <c r="Z326" s="1206"/>
      <c r="AA326" s="1206"/>
      <c r="AB326" s="1206"/>
      <c r="AC326" s="1206"/>
      <c r="AD326" s="1206"/>
      <c r="AF326" s="70"/>
      <c r="AK326" s="11"/>
      <c r="AL326" s="1303"/>
      <c r="AM326" s="1304"/>
      <c r="AN326" s="1304"/>
      <c r="AO326" s="1304"/>
      <c r="AP326" s="1304"/>
      <c r="AQ326" s="1305"/>
      <c r="AR326" s="73"/>
    </row>
    <row r="327" spans="1:44" ht="27" customHeight="1">
      <c r="A327" s="972" t="str">
        <f t="shared" si="7"/>
        <v/>
      </c>
      <c r="B327" s="1356"/>
      <c r="C327" s="1320"/>
      <c r="D327" s="1320"/>
      <c r="E327" s="1321"/>
      <c r="F327" s="212"/>
      <c r="G327" s="213"/>
      <c r="H327" s="1206"/>
      <c r="I327" s="1206"/>
      <c r="J327" s="1206"/>
      <c r="K327" s="1206"/>
      <c r="L327" s="1206"/>
      <c r="M327" s="1206"/>
      <c r="N327" s="1206"/>
      <c r="O327" s="1206"/>
      <c r="P327" s="1206"/>
      <c r="Q327" s="1206"/>
      <c r="R327" s="1206"/>
      <c r="S327" s="1206"/>
      <c r="T327" s="1206"/>
      <c r="U327" s="1206"/>
      <c r="V327" s="1206"/>
      <c r="W327" s="1206"/>
      <c r="X327" s="1206"/>
      <c r="Y327" s="1206"/>
      <c r="Z327" s="1206"/>
      <c r="AA327" s="1206"/>
      <c r="AB327" s="1206"/>
      <c r="AC327" s="1206"/>
      <c r="AD327" s="1206"/>
      <c r="AF327" s="70"/>
      <c r="AK327" s="11"/>
      <c r="AL327" s="204"/>
      <c r="AM327" s="205"/>
      <c r="AN327" s="205"/>
      <c r="AO327" s="205"/>
      <c r="AP327" s="205"/>
      <c r="AQ327" s="206"/>
      <c r="AR327" s="73"/>
    </row>
    <row r="328" spans="1:44" ht="27" customHeight="1" thickBot="1">
      <c r="A328" s="972" t="str">
        <f t="shared" ref="A328:A397" si="11">_xlfn.IFS(AG328=0,"",AG328&gt;0,AG328,AG328&lt;&gt;"","")</f>
        <v/>
      </c>
      <c r="B328" s="1924"/>
      <c r="C328" s="1684"/>
      <c r="D328" s="1684"/>
      <c r="E328" s="1685"/>
      <c r="F328" s="68"/>
      <c r="AF328" s="70"/>
      <c r="AK328" s="11"/>
      <c r="AL328" s="210"/>
      <c r="AM328" s="20"/>
      <c r="AN328" s="20"/>
      <c r="AO328" s="20"/>
      <c r="AP328" s="20"/>
      <c r="AQ328" s="211"/>
      <c r="AR328" s="73"/>
    </row>
    <row r="329" spans="1:44" ht="16.2" customHeight="1">
      <c r="A329" s="972" t="str">
        <f t="shared" si="11"/>
        <v/>
      </c>
      <c r="B329" s="48"/>
      <c r="C329" s="12"/>
      <c r="D329" s="12"/>
      <c r="E329" s="49"/>
      <c r="F329" s="75"/>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04"/>
      <c r="AG329" s="717"/>
      <c r="AH329" s="105"/>
      <c r="AI329" s="105"/>
      <c r="AJ329" s="105"/>
      <c r="AK329" s="26"/>
      <c r="AL329" s="200"/>
      <c r="AM329" s="201"/>
      <c r="AN329" s="201"/>
      <c r="AO329" s="201"/>
      <c r="AP329" s="201"/>
      <c r="AQ329" s="202"/>
      <c r="AR329" s="203"/>
    </row>
    <row r="330" spans="1:44" ht="27" customHeight="1">
      <c r="A330" s="972">
        <f t="shared" si="11"/>
        <v>23</v>
      </c>
      <c r="B330" s="1372" t="s">
        <v>587</v>
      </c>
      <c r="C330" s="1373"/>
      <c r="D330" s="1373"/>
      <c r="E330" s="1374"/>
      <c r="F330" s="1349" t="s">
        <v>817</v>
      </c>
      <c r="G330" s="1350"/>
      <c r="H330" s="1233" t="s">
        <v>588</v>
      </c>
      <c r="I330" s="1233"/>
      <c r="J330" s="1233"/>
      <c r="K330" s="1233"/>
      <c r="L330" s="1233"/>
      <c r="M330" s="1233"/>
      <c r="N330" s="1233"/>
      <c r="O330" s="1233"/>
      <c r="P330" s="1233"/>
      <c r="Q330" s="1233"/>
      <c r="R330" s="1233"/>
      <c r="S330" s="1233"/>
      <c r="T330" s="1233"/>
      <c r="U330" s="1233"/>
      <c r="V330" s="1233"/>
      <c r="W330" s="1233"/>
      <c r="X330" s="1233"/>
      <c r="Y330" s="1233"/>
      <c r="Z330" s="1233"/>
      <c r="AA330" s="1233"/>
      <c r="AB330" s="1233"/>
      <c r="AC330" s="1233"/>
      <c r="AD330" s="1233"/>
      <c r="AF330" s="70"/>
      <c r="AG330" s="713">
        <v>23</v>
      </c>
      <c r="AH330" s="1221" t="s">
        <v>106</v>
      </c>
      <c r="AI330" s="1222"/>
      <c r="AJ330" s="1223"/>
      <c r="AK330" s="11"/>
      <c r="AL330" s="1303" t="s">
        <v>592</v>
      </c>
      <c r="AM330" s="1304"/>
      <c r="AN330" s="1304"/>
      <c r="AO330" s="1304"/>
      <c r="AP330" s="1304"/>
      <c r="AQ330" s="1305"/>
      <c r="AR330" s="1232">
        <f>VLOOKUP(AH330,$CD$6:$CE$10,2,FALSE)</f>
        <v>0</v>
      </c>
    </row>
    <row r="331" spans="1:44" ht="27" customHeight="1">
      <c r="A331" s="972" t="str">
        <f t="shared" si="11"/>
        <v/>
      </c>
      <c r="B331" s="1372"/>
      <c r="C331" s="1373"/>
      <c r="D331" s="1373"/>
      <c r="E331" s="1374"/>
      <c r="F331" s="68"/>
      <c r="AF331" s="70"/>
      <c r="AK331" s="11"/>
      <c r="AL331" s="1303"/>
      <c r="AM331" s="1304"/>
      <c r="AN331" s="1304"/>
      <c r="AO331" s="1304"/>
      <c r="AP331" s="1304"/>
      <c r="AQ331" s="1305"/>
      <c r="AR331" s="1232"/>
    </row>
    <row r="332" spans="1:44" ht="27" customHeight="1">
      <c r="A332" s="972">
        <f t="shared" si="11"/>
        <v>24</v>
      </c>
      <c r="B332" s="1372"/>
      <c r="C332" s="1373"/>
      <c r="D332" s="1373"/>
      <c r="E332" s="1374"/>
      <c r="F332" s="1349" t="s">
        <v>846</v>
      </c>
      <c r="G332" s="1350"/>
      <c r="H332" s="1233" t="s">
        <v>589</v>
      </c>
      <c r="I332" s="1233"/>
      <c r="J332" s="1233"/>
      <c r="K332" s="1233"/>
      <c r="L332" s="1233"/>
      <c r="M332" s="1233"/>
      <c r="N332" s="1233"/>
      <c r="O332" s="1233"/>
      <c r="P332" s="1233"/>
      <c r="Q332" s="1233"/>
      <c r="R332" s="1233"/>
      <c r="S332" s="1233"/>
      <c r="T332" s="1233"/>
      <c r="U332" s="1233"/>
      <c r="V332" s="1233"/>
      <c r="W332" s="1233"/>
      <c r="X332" s="1233"/>
      <c r="Y332" s="1233"/>
      <c r="Z332" s="1233"/>
      <c r="AA332" s="1233"/>
      <c r="AB332" s="1233"/>
      <c r="AC332" s="1233"/>
      <c r="AD332" s="1233"/>
      <c r="AF332" s="70"/>
      <c r="AG332" s="713">
        <v>24</v>
      </c>
      <c r="AH332" s="1221" t="s">
        <v>106</v>
      </c>
      <c r="AI332" s="1222"/>
      <c r="AJ332" s="1223"/>
      <c r="AK332" s="11"/>
      <c r="AL332" s="1303" t="s">
        <v>633</v>
      </c>
      <c r="AM332" s="1304"/>
      <c r="AN332" s="1304"/>
      <c r="AO332" s="1304"/>
      <c r="AP332" s="1304"/>
      <c r="AQ332" s="1305"/>
      <c r="AR332" s="1232">
        <f>VLOOKUP(AH332,$CD$6:$CE$10,2,FALSE)</f>
        <v>0</v>
      </c>
    </row>
    <row r="333" spans="1:44" ht="27" customHeight="1">
      <c r="A333" s="972" t="str">
        <f t="shared" si="11"/>
        <v/>
      </c>
      <c r="B333" s="66"/>
      <c r="E333" s="67"/>
      <c r="F333" s="68"/>
      <c r="H333" s="1688" t="s">
        <v>103</v>
      </c>
      <c r="I333" s="1688"/>
      <c r="J333" s="1688"/>
      <c r="K333" s="1688"/>
      <c r="L333" s="1688"/>
      <c r="M333" s="1688"/>
      <c r="N333" s="1688"/>
      <c r="O333" s="1688"/>
      <c r="P333" s="1688"/>
      <c r="Q333" s="1688"/>
      <c r="R333" s="1688"/>
      <c r="S333" s="1688"/>
      <c r="T333" s="1688"/>
      <c r="U333" s="1688"/>
      <c r="V333" s="1688"/>
      <c r="W333" s="1688"/>
      <c r="X333" s="1688"/>
      <c r="Y333" s="1688"/>
      <c r="Z333" s="1688"/>
      <c r="AA333" s="1688"/>
      <c r="AB333" s="1688"/>
      <c r="AC333" s="1688"/>
      <c r="AD333" s="1688"/>
      <c r="AF333" s="70"/>
      <c r="AK333" s="11"/>
      <c r="AL333" s="1303"/>
      <c r="AM333" s="1304"/>
      <c r="AN333" s="1304"/>
      <c r="AO333" s="1304"/>
      <c r="AP333" s="1304"/>
      <c r="AQ333" s="1305"/>
      <c r="AR333" s="1232"/>
    </row>
    <row r="334" spans="1:44" ht="27" customHeight="1">
      <c r="A334" s="972" t="str">
        <f t="shared" si="11"/>
        <v/>
      </c>
      <c r="B334" s="66"/>
      <c r="E334" s="67"/>
      <c r="H334" s="1233" t="s">
        <v>590</v>
      </c>
      <c r="I334" s="1233"/>
      <c r="J334" s="1233"/>
      <c r="K334" s="1233"/>
      <c r="L334" s="1233"/>
      <c r="M334" s="1233"/>
      <c r="N334" s="1233"/>
      <c r="O334" s="1233"/>
      <c r="P334" s="1233"/>
      <c r="Q334" s="1233"/>
      <c r="R334" s="1233"/>
      <c r="S334" s="1233"/>
      <c r="T334" s="1233"/>
      <c r="U334" s="1233"/>
      <c r="V334" s="1233"/>
      <c r="W334" s="1233"/>
      <c r="X334" s="1233"/>
      <c r="Y334" s="1233"/>
      <c r="Z334" s="1233"/>
      <c r="AA334" s="1233"/>
      <c r="AB334" s="1233"/>
      <c r="AC334" s="1233"/>
      <c r="AD334" s="1233"/>
      <c r="AF334" s="70"/>
      <c r="AK334" s="11"/>
      <c r="AL334" s="1303"/>
      <c r="AM334" s="1304"/>
      <c r="AN334" s="1304"/>
      <c r="AO334" s="1304"/>
      <c r="AP334" s="1304"/>
      <c r="AQ334" s="1305"/>
      <c r="AR334" s="73"/>
    </row>
    <row r="335" spans="1:44" ht="27" customHeight="1">
      <c r="A335" s="972" t="str">
        <f t="shared" si="11"/>
        <v/>
      </c>
      <c r="B335" s="66"/>
      <c r="E335" s="67"/>
      <c r="F335" s="68"/>
      <c r="H335" s="1688" t="s">
        <v>591</v>
      </c>
      <c r="I335" s="1688"/>
      <c r="J335" s="1688"/>
      <c r="K335" s="1688"/>
      <c r="L335" s="1688"/>
      <c r="M335" s="1688"/>
      <c r="N335" s="1688"/>
      <c r="O335" s="1688"/>
      <c r="P335" s="1688"/>
      <c r="Q335" s="1688"/>
      <c r="R335" s="1688"/>
      <c r="S335" s="1688"/>
      <c r="T335" s="1688"/>
      <c r="U335" s="1688"/>
      <c r="V335" s="1688"/>
      <c r="W335" s="1688"/>
      <c r="X335" s="1688"/>
      <c r="Y335" s="1688"/>
      <c r="Z335" s="1688"/>
      <c r="AA335" s="1688"/>
      <c r="AB335" s="1688"/>
      <c r="AC335" s="1688"/>
      <c r="AD335" s="1688"/>
      <c r="AF335" s="70"/>
      <c r="AK335" s="11"/>
      <c r="AL335" s="210"/>
      <c r="AM335" s="20"/>
      <c r="AN335" s="20"/>
      <c r="AO335" s="20"/>
      <c r="AP335" s="20"/>
      <c r="AQ335" s="211"/>
      <c r="AR335" s="73"/>
    </row>
    <row r="336" spans="1:44" ht="16.2" customHeight="1">
      <c r="A336" s="972" t="str">
        <f t="shared" si="11"/>
        <v/>
      </c>
      <c r="B336" s="66"/>
      <c r="E336" s="67"/>
      <c r="F336" s="68"/>
      <c r="AF336" s="70"/>
      <c r="AK336" s="11"/>
      <c r="AL336" s="210"/>
      <c r="AM336" s="20"/>
      <c r="AN336" s="20"/>
      <c r="AO336" s="20"/>
      <c r="AP336" s="20"/>
      <c r="AQ336" s="211"/>
      <c r="AR336" s="73"/>
    </row>
    <row r="337" spans="1:44" ht="27" customHeight="1">
      <c r="A337" s="972">
        <f t="shared" si="11"/>
        <v>25</v>
      </c>
      <c r="B337" s="66"/>
      <c r="E337" s="67"/>
      <c r="F337" s="1349" t="s">
        <v>847</v>
      </c>
      <c r="G337" s="1350"/>
      <c r="H337" s="1233" t="s">
        <v>593</v>
      </c>
      <c r="I337" s="1233"/>
      <c r="J337" s="1233"/>
      <c r="K337" s="1233"/>
      <c r="L337" s="1233"/>
      <c r="M337" s="1233"/>
      <c r="N337" s="1233"/>
      <c r="O337" s="1233"/>
      <c r="P337" s="1233"/>
      <c r="Q337" s="1233"/>
      <c r="R337" s="1233"/>
      <c r="S337" s="1233"/>
      <c r="T337" s="1233"/>
      <c r="U337" s="1233"/>
      <c r="V337" s="1233"/>
      <c r="W337" s="1233"/>
      <c r="X337" s="1233"/>
      <c r="Y337" s="1233"/>
      <c r="Z337" s="1233"/>
      <c r="AA337" s="1233"/>
      <c r="AB337" s="1233"/>
      <c r="AC337" s="1233"/>
      <c r="AD337" s="1233"/>
      <c r="AF337" s="70"/>
      <c r="AG337" s="713">
        <v>25</v>
      </c>
      <c r="AH337" s="1221" t="s">
        <v>106</v>
      </c>
      <c r="AI337" s="1222"/>
      <c r="AJ337" s="1223"/>
      <c r="AK337" s="11"/>
      <c r="AL337" s="1303" t="s">
        <v>594</v>
      </c>
      <c r="AM337" s="1304"/>
      <c r="AN337" s="1304"/>
      <c r="AO337" s="1304"/>
      <c r="AP337" s="1304"/>
      <c r="AQ337" s="1305"/>
      <c r="AR337" s="1232">
        <f>VLOOKUP(AH337,$CD$6:$CE$10,2,FALSE)</f>
        <v>0</v>
      </c>
    </row>
    <row r="338" spans="1:44" ht="16.2" customHeight="1">
      <c r="A338" s="972" t="str">
        <f t="shared" si="11"/>
        <v/>
      </c>
      <c r="B338" s="66"/>
      <c r="E338" s="67"/>
      <c r="F338" s="68"/>
      <c r="AF338" s="70"/>
      <c r="AK338" s="11"/>
      <c r="AL338" s="1303"/>
      <c r="AM338" s="1304"/>
      <c r="AN338" s="1304"/>
      <c r="AO338" s="1304"/>
      <c r="AP338" s="1304"/>
      <c r="AQ338" s="1305"/>
      <c r="AR338" s="1232"/>
    </row>
    <row r="339" spans="1:44" ht="27" customHeight="1">
      <c r="A339" s="972" t="str">
        <f t="shared" si="11"/>
        <v/>
      </c>
      <c r="B339" s="66"/>
      <c r="E339" s="67"/>
      <c r="F339" s="68"/>
      <c r="H339" s="1206" t="s">
        <v>595</v>
      </c>
      <c r="I339" s="1206"/>
      <c r="J339" s="1206"/>
      <c r="K339" s="1206"/>
      <c r="L339" s="1206"/>
      <c r="M339" s="1206"/>
      <c r="N339" s="1206"/>
      <c r="O339" s="1206"/>
      <c r="P339" s="1206"/>
      <c r="Q339" s="1206"/>
      <c r="R339" s="1206"/>
      <c r="S339" s="1206"/>
      <c r="T339" s="1206"/>
      <c r="U339" s="1206"/>
      <c r="V339" s="1206"/>
      <c r="W339" s="1206"/>
      <c r="X339" s="1206"/>
      <c r="Y339" s="1206"/>
      <c r="Z339" s="1206"/>
      <c r="AA339" s="1206"/>
      <c r="AB339" s="1206"/>
      <c r="AC339" s="1206"/>
      <c r="AD339" s="1206"/>
      <c r="AF339" s="70"/>
      <c r="AK339" s="11"/>
      <c r="AL339" s="1303" t="s">
        <v>596</v>
      </c>
      <c r="AM339" s="1304"/>
      <c r="AN339" s="1304"/>
      <c r="AO339" s="1304"/>
      <c r="AP339" s="1304"/>
      <c r="AQ339" s="1305"/>
      <c r="AR339" s="73"/>
    </row>
    <row r="340" spans="1:44" ht="27" customHeight="1">
      <c r="A340" s="972" t="str">
        <f t="shared" si="11"/>
        <v/>
      </c>
      <c r="B340" s="66"/>
      <c r="E340" s="67"/>
      <c r="F340" s="68"/>
      <c r="H340" s="1206"/>
      <c r="I340" s="1206"/>
      <c r="J340" s="1206"/>
      <c r="K340" s="1206"/>
      <c r="L340" s="1206"/>
      <c r="M340" s="1206"/>
      <c r="N340" s="1206"/>
      <c r="O340" s="1206"/>
      <c r="P340" s="1206"/>
      <c r="Q340" s="1206"/>
      <c r="R340" s="1206"/>
      <c r="S340" s="1206"/>
      <c r="T340" s="1206"/>
      <c r="U340" s="1206"/>
      <c r="V340" s="1206"/>
      <c r="W340" s="1206"/>
      <c r="X340" s="1206"/>
      <c r="Y340" s="1206"/>
      <c r="Z340" s="1206"/>
      <c r="AA340" s="1206"/>
      <c r="AB340" s="1206"/>
      <c r="AC340" s="1206"/>
      <c r="AD340" s="1206"/>
      <c r="AF340" s="70"/>
      <c r="AK340" s="11"/>
      <c r="AL340" s="1303"/>
      <c r="AM340" s="1304"/>
      <c r="AN340" s="1304"/>
      <c r="AO340" s="1304"/>
      <c r="AP340" s="1304"/>
      <c r="AQ340" s="1305"/>
      <c r="AR340" s="73"/>
    </row>
    <row r="341" spans="1:44" ht="16.2" customHeight="1" thickBot="1">
      <c r="A341" s="972" t="str">
        <f t="shared" si="11"/>
        <v/>
      </c>
      <c r="B341" s="66"/>
      <c r="E341" s="67"/>
      <c r="F341" s="68"/>
      <c r="I341" s="97"/>
      <c r="J341" s="97"/>
      <c r="K341" s="97"/>
      <c r="L341" s="97"/>
      <c r="M341" s="97"/>
      <c r="N341" s="97"/>
      <c r="O341" s="97"/>
      <c r="P341" s="97"/>
      <c r="Q341" s="97"/>
      <c r="R341" s="97"/>
      <c r="S341" s="97"/>
      <c r="T341" s="97"/>
      <c r="U341" s="97"/>
      <c r="V341" s="97"/>
      <c r="W341" s="97"/>
      <c r="X341" s="97"/>
      <c r="Y341" s="97"/>
      <c r="Z341" s="97"/>
      <c r="AA341" s="97"/>
      <c r="AB341" s="97"/>
      <c r="AC341" s="97"/>
      <c r="AD341" s="97"/>
      <c r="AF341" s="70"/>
      <c r="AK341" s="11"/>
      <c r="AL341" s="210"/>
      <c r="AM341" s="20"/>
      <c r="AN341" s="20"/>
      <c r="AO341" s="20"/>
      <c r="AP341" s="20"/>
      <c r="AQ341" s="211"/>
      <c r="AR341" s="73"/>
    </row>
    <row r="342" spans="1:44" ht="27" customHeight="1" thickBot="1">
      <c r="A342" s="972" t="str">
        <f t="shared" si="11"/>
        <v/>
      </c>
      <c r="B342" s="66"/>
      <c r="E342" s="67"/>
      <c r="F342" s="68"/>
      <c r="I342" s="1453" t="s">
        <v>102</v>
      </c>
      <c r="J342" s="1421"/>
      <c r="K342" s="1421"/>
      <c r="L342" s="1421"/>
      <c r="M342" s="1421"/>
      <c r="N342" s="1454"/>
      <c r="O342" s="1453" t="s">
        <v>598</v>
      </c>
      <c r="P342" s="1421"/>
      <c r="Q342" s="1421"/>
      <c r="R342" s="1421"/>
      <c r="S342" s="1421"/>
      <c r="T342" s="1421"/>
      <c r="U342" s="1421"/>
      <c r="V342" s="1421"/>
      <c r="W342" s="1421"/>
      <c r="X342" s="1421"/>
      <c r="Y342" s="1421"/>
      <c r="Z342" s="1454"/>
      <c r="AF342" s="70"/>
      <c r="AK342" s="11"/>
      <c r="AL342" s="1303" t="s">
        <v>594</v>
      </c>
      <c r="AM342" s="1304"/>
      <c r="AN342" s="1304"/>
      <c r="AO342" s="1304"/>
      <c r="AP342" s="1304"/>
      <c r="AQ342" s="1305"/>
      <c r="AR342" s="73"/>
    </row>
    <row r="343" spans="1:44" ht="27" customHeight="1">
      <c r="A343" s="972" t="str">
        <f t="shared" si="11"/>
        <v/>
      </c>
      <c r="B343" s="66"/>
      <c r="E343" s="67"/>
      <c r="F343" s="68"/>
      <c r="I343" s="1329"/>
      <c r="J343" s="1330"/>
      <c r="K343" s="1330"/>
      <c r="L343" s="1330"/>
      <c r="M343" s="1330"/>
      <c r="N343" s="1331"/>
      <c r="O343" s="1329" t="s">
        <v>443</v>
      </c>
      <c r="P343" s="1330"/>
      <c r="Q343" s="1330"/>
      <c r="R343" s="1330"/>
      <c r="S343" s="1330"/>
      <c r="T343" s="1905"/>
      <c r="U343" s="1330" t="s">
        <v>443</v>
      </c>
      <c r="V343" s="1330"/>
      <c r="W343" s="1330"/>
      <c r="X343" s="1330"/>
      <c r="Y343" s="1330"/>
      <c r="Z343" s="1331"/>
      <c r="AF343" s="70"/>
      <c r="AK343" s="11"/>
      <c r="AL343" s="1303"/>
      <c r="AM343" s="1304"/>
      <c r="AN343" s="1304"/>
      <c r="AO343" s="1304"/>
      <c r="AP343" s="1304"/>
      <c r="AQ343" s="1305"/>
      <c r="AR343" s="73"/>
    </row>
    <row r="344" spans="1:44" ht="27" customHeight="1">
      <c r="A344" s="972" t="str">
        <f t="shared" si="11"/>
        <v/>
      </c>
      <c r="B344" s="66"/>
      <c r="E344" s="67"/>
      <c r="F344" s="68"/>
      <c r="I344" s="1888"/>
      <c r="J344" s="1889"/>
      <c r="K344" s="1889"/>
      <c r="L344" s="1889"/>
      <c r="M344" s="1889"/>
      <c r="N344" s="1906"/>
      <c r="O344" s="1888" t="s">
        <v>443</v>
      </c>
      <c r="P344" s="1889"/>
      <c r="Q344" s="1889"/>
      <c r="R344" s="1889"/>
      <c r="S344" s="1889"/>
      <c r="T344" s="1890"/>
      <c r="U344" s="1889" t="s">
        <v>443</v>
      </c>
      <c r="V344" s="1889"/>
      <c r="W344" s="1889"/>
      <c r="X344" s="1889"/>
      <c r="Y344" s="1889"/>
      <c r="Z344" s="1906"/>
      <c r="AF344" s="70"/>
      <c r="AK344" s="11"/>
      <c r="AL344" s="210"/>
      <c r="AM344" s="20"/>
      <c r="AN344" s="20"/>
      <c r="AO344" s="20"/>
      <c r="AP344" s="20"/>
      <c r="AQ344" s="211"/>
      <c r="AR344" s="73"/>
    </row>
    <row r="345" spans="1:44" ht="27" customHeight="1" thickBot="1">
      <c r="A345" s="972" t="str">
        <f t="shared" si="11"/>
        <v/>
      </c>
      <c r="B345" s="66"/>
      <c r="E345" s="67"/>
      <c r="F345" s="68"/>
      <c r="I345" s="1935"/>
      <c r="J345" s="1936"/>
      <c r="K345" s="1936"/>
      <c r="L345" s="1936"/>
      <c r="M345" s="1936"/>
      <c r="N345" s="1937"/>
      <c r="O345" s="1935" t="s">
        <v>443</v>
      </c>
      <c r="P345" s="1936"/>
      <c r="Q345" s="1936"/>
      <c r="R345" s="1936"/>
      <c r="S345" s="1936"/>
      <c r="T345" s="1951"/>
      <c r="U345" s="1233" t="s">
        <v>443</v>
      </c>
      <c r="V345" s="1233"/>
      <c r="W345" s="1233"/>
      <c r="X345" s="1233"/>
      <c r="Y345" s="1233"/>
      <c r="Z345" s="1333"/>
      <c r="AF345" s="70"/>
      <c r="AK345" s="11"/>
      <c r="AL345" s="210"/>
      <c r="AM345" s="20"/>
      <c r="AN345" s="20"/>
      <c r="AO345" s="20"/>
      <c r="AP345" s="20"/>
      <c r="AQ345" s="211"/>
      <c r="AR345" s="73"/>
    </row>
    <row r="346" spans="1:44" ht="27" customHeight="1">
      <c r="A346" s="972" t="str">
        <f t="shared" si="11"/>
        <v/>
      </c>
      <c r="B346" s="66"/>
      <c r="E346" s="67"/>
      <c r="F346" s="68"/>
      <c r="I346" s="1887" t="s">
        <v>309</v>
      </c>
      <c r="J346" s="1887"/>
      <c r="K346" s="1887"/>
      <c r="L346" s="1887"/>
      <c r="M346" s="1887"/>
      <c r="N346" s="1887"/>
      <c r="O346" s="1887" t="s">
        <v>597</v>
      </c>
      <c r="P346" s="1887"/>
      <c r="Q346" s="1887"/>
      <c r="R346" s="1887"/>
      <c r="S346" s="1887"/>
      <c r="T346" s="1887"/>
      <c r="U346" s="1887"/>
      <c r="V346" s="1887"/>
      <c r="W346" s="1887"/>
      <c r="X346" s="1887"/>
      <c r="Y346" s="1887"/>
      <c r="Z346" s="1887"/>
      <c r="AF346" s="70"/>
      <c r="AK346" s="11"/>
      <c r="AL346" s="210"/>
      <c r="AM346" s="20"/>
      <c r="AN346" s="20"/>
      <c r="AO346" s="20"/>
      <c r="AP346" s="20"/>
      <c r="AQ346" s="211"/>
      <c r="AR346" s="73"/>
    </row>
    <row r="347" spans="1:44" ht="27" customHeight="1">
      <c r="A347" s="972" t="str">
        <f t="shared" si="11"/>
        <v/>
      </c>
      <c r="B347" s="66"/>
      <c r="E347" s="67"/>
      <c r="F347" s="68"/>
      <c r="AF347" s="70"/>
      <c r="AK347" s="11"/>
      <c r="AL347" s="210"/>
      <c r="AM347" s="20"/>
      <c r="AN347" s="20"/>
      <c r="AO347" s="20"/>
      <c r="AP347" s="20"/>
      <c r="AQ347" s="211"/>
      <c r="AR347" s="73"/>
    </row>
    <row r="348" spans="1:44" ht="27" customHeight="1">
      <c r="A348" s="972">
        <f t="shared" si="11"/>
        <v>26</v>
      </c>
      <c r="B348" s="1372" t="s">
        <v>1344</v>
      </c>
      <c r="C348" s="1373"/>
      <c r="D348" s="1373"/>
      <c r="E348" s="1374"/>
      <c r="H348" s="1206" t="s">
        <v>599</v>
      </c>
      <c r="I348" s="1206"/>
      <c r="J348" s="1206"/>
      <c r="K348" s="1206"/>
      <c r="L348" s="1206"/>
      <c r="M348" s="1206"/>
      <c r="N348" s="1206"/>
      <c r="O348" s="1206"/>
      <c r="P348" s="1206"/>
      <c r="Q348" s="1206"/>
      <c r="R348" s="1206"/>
      <c r="S348" s="1206"/>
      <c r="T348" s="1206"/>
      <c r="U348" s="1206"/>
      <c r="V348" s="1206"/>
      <c r="W348" s="1206"/>
      <c r="X348" s="1206"/>
      <c r="Y348" s="1206"/>
      <c r="Z348" s="1206"/>
      <c r="AA348" s="1206"/>
      <c r="AB348" s="1206"/>
      <c r="AC348" s="1206"/>
      <c r="AD348" s="1206"/>
      <c r="AE348" s="88"/>
      <c r="AF348" s="70"/>
      <c r="AG348" s="713">
        <v>26</v>
      </c>
      <c r="AH348" s="1221" t="s">
        <v>106</v>
      </c>
      <c r="AI348" s="1222"/>
      <c r="AJ348" s="1223"/>
      <c r="AK348" s="11"/>
      <c r="AL348" s="1303" t="s">
        <v>602</v>
      </c>
      <c r="AM348" s="1304"/>
      <c r="AN348" s="1304"/>
      <c r="AO348" s="1304"/>
      <c r="AP348" s="1304"/>
      <c r="AQ348" s="1305"/>
      <c r="AR348" s="1232">
        <f>VLOOKUP(AH348,$CD$6:$CE$10,2,FALSE)</f>
        <v>0</v>
      </c>
    </row>
    <row r="349" spans="1:44" ht="27" customHeight="1">
      <c r="A349" s="972" t="str">
        <f t="shared" si="11"/>
        <v/>
      </c>
      <c r="B349" s="1372"/>
      <c r="C349" s="1373"/>
      <c r="D349" s="1373"/>
      <c r="E349" s="1374"/>
      <c r="H349" s="1206"/>
      <c r="I349" s="1206"/>
      <c r="J349" s="1206"/>
      <c r="K349" s="1206"/>
      <c r="L349" s="1206"/>
      <c r="M349" s="1206"/>
      <c r="N349" s="1206"/>
      <c r="O349" s="1206"/>
      <c r="P349" s="1206"/>
      <c r="Q349" s="1206"/>
      <c r="R349" s="1206"/>
      <c r="S349" s="1206"/>
      <c r="T349" s="1206"/>
      <c r="U349" s="1206"/>
      <c r="V349" s="1206"/>
      <c r="W349" s="1206"/>
      <c r="X349" s="1206"/>
      <c r="Y349" s="1206"/>
      <c r="Z349" s="1206"/>
      <c r="AA349" s="1206"/>
      <c r="AB349" s="1206"/>
      <c r="AC349" s="1206"/>
      <c r="AD349" s="1206"/>
      <c r="AE349" s="88"/>
      <c r="AF349" s="70"/>
      <c r="AK349" s="11"/>
      <c r="AL349" s="1303"/>
      <c r="AM349" s="1304"/>
      <c r="AN349" s="1304"/>
      <c r="AO349" s="1304"/>
      <c r="AP349" s="1304"/>
      <c r="AQ349" s="1305"/>
      <c r="AR349" s="1232"/>
    </row>
    <row r="350" spans="1:44" ht="27" customHeight="1">
      <c r="A350" s="972" t="str">
        <f t="shared" si="11"/>
        <v/>
      </c>
      <c r="B350" s="1372"/>
      <c r="C350" s="1373"/>
      <c r="D350" s="1373"/>
      <c r="E350" s="1374"/>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F350" s="70"/>
      <c r="AK350" s="11"/>
      <c r="AL350" s="210"/>
      <c r="AM350" s="20"/>
      <c r="AN350" s="20"/>
      <c r="AO350" s="20"/>
      <c r="AP350" s="20"/>
      <c r="AQ350" s="211"/>
      <c r="AR350" s="214"/>
    </row>
    <row r="351" spans="1:44" ht="10.3" customHeight="1">
      <c r="A351" s="972" t="str">
        <f t="shared" si="11"/>
        <v/>
      </c>
      <c r="B351" s="1372"/>
      <c r="C351" s="1373"/>
      <c r="D351" s="1373"/>
      <c r="E351" s="1374"/>
      <c r="I351" s="97"/>
      <c r="J351" s="97"/>
      <c r="K351" s="97"/>
      <c r="L351" s="97"/>
      <c r="M351" s="97"/>
      <c r="N351" s="97"/>
      <c r="O351" s="97"/>
      <c r="P351" s="97"/>
      <c r="Q351" s="97"/>
      <c r="R351" s="97"/>
      <c r="S351" s="97"/>
      <c r="T351" s="97"/>
      <c r="U351" s="97"/>
      <c r="V351" s="97"/>
      <c r="W351" s="97"/>
      <c r="X351" s="97"/>
      <c r="Y351" s="97"/>
      <c r="Z351" s="97"/>
      <c r="AA351" s="97"/>
      <c r="AB351" s="97"/>
      <c r="AC351" s="97"/>
      <c r="AD351" s="97"/>
      <c r="AF351" s="70"/>
      <c r="AK351" s="11"/>
      <c r="AL351" s="210"/>
      <c r="AM351" s="20"/>
      <c r="AN351" s="20"/>
      <c r="AO351" s="20"/>
      <c r="AP351" s="20"/>
      <c r="AQ351" s="211"/>
      <c r="AR351" s="96"/>
    </row>
    <row r="352" spans="1:44" ht="27" customHeight="1">
      <c r="A352" s="972">
        <f t="shared" si="11"/>
        <v>27</v>
      </c>
      <c r="B352" s="1638" t="s">
        <v>679</v>
      </c>
      <c r="C352" s="1448"/>
      <c r="D352" s="1448"/>
      <c r="E352" s="1639"/>
      <c r="H352" s="1231" t="s">
        <v>273</v>
      </c>
      <c r="I352" s="1231"/>
      <c r="J352" s="1231"/>
      <c r="K352" s="1231"/>
      <c r="L352" s="1231"/>
      <c r="M352" s="1231"/>
      <c r="N352" s="1231"/>
      <c r="O352" s="1231"/>
      <c r="P352" s="1231"/>
      <c r="Q352" s="1231"/>
      <c r="R352" s="1231"/>
      <c r="S352" s="1231"/>
      <c r="T352" s="1231"/>
      <c r="U352" s="1231"/>
      <c r="V352" s="1231"/>
      <c r="W352" s="1231"/>
      <c r="X352" s="1231"/>
      <c r="Y352" s="1231"/>
      <c r="Z352" s="1231"/>
      <c r="AA352" s="1231"/>
      <c r="AB352" s="1231"/>
      <c r="AC352" s="1231"/>
      <c r="AD352" s="1231"/>
      <c r="AE352" s="126"/>
      <c r="AF352" s="70"/>
      <c r="AG352" s="713">
        <v>27</v>
      </c>
      <c r="AH352" s="1221" t="s">
        <v>106</v>
      </c>
      <c r="AI352" s="1222"/>
      <c r="AJ352" s="1223"/>
      <c r="AK352" s="11"/>
      <c r="AL352" s="1303" t="s">
        <v>601</v>
      </c>
      <c r="AM352" s="1304"/>
      <c r="AN352" s="1304"/>
      <c r="AO352" s="1304"/>
      <c r="AP352" s="1304"/>
      <c r="AQ352" s="1305"/>
      <c r="AR352" s="1232">
        <f>VLOOKUP(AH352,$CD$6:$CE$10,2,FALSE)</f>
        <v>0</v>
      </c>
    </row>
    <row r="353" spans="1:44" ht="27" customHeight="1">
      <c r="A353" s="972" t="str">
        <f t="shared" si="11"/>
        <v/>
      </c>
      <c r="B353" s="1638"/>
      <c r="C353" s="1448"/>
      <c r="D353" s="1448"/>
      <c r="E353" s="1639"/>
      <c r="AF353" s="70"/>
      <c r="AK353" s="11"/>
      <c r="AL353" s="1303"/>
      <c r="AM353" s="1304"/>
      <c r="AN353" s="1304"/>
      <c r="AO353" s="1304"/>
      <c r="AP353" s="1304"/>
      <c r="AQ353" s="1305"/>
      <c r="AR353" s="1232"/>
    </row>
    <row r="354" spans="1:44" ht="27" customHeight="1">
      <c r="A354" s="972" t="str">
        <f t="shared" si="11"/>
        <v/>
      </c>
      <c r="B354" s="66"/>
      <c r="E354" s="67"/>
      <c r="H354" s="1206" t="s">
        <v>274</v>
      </c>
      <c r="I354" s="1206"/>
      <c r="J354" s="1206"/>
      <c r="K354" s="1206"/>
      <c r="L354" s="1206"/>
      <c r="M354" s="1206"/>
      <c r="N354" s="1206"/>
      <c r="O354" s="1206"/>
      <c r="P354" s="1206"/>
      <c r="Q354" s="1206"/>
      <c r="R354" s="1206"/>
      <c r="S354" s="1206"/>
      <c r="T354" s="1206"/>
      <c r="U354" s="1206"/>
      <c r="V354" s="1206"/>
      <c r="W354" s="1206"/>
      <c r="X354" s="1206"/>
      <c r="Y354" s="1206"/>
      <c r="Z354" s="1206"/>
      <c r="AA354" s="1206"/>
      <c r="AB354" s="1206"/>
      <c r="AC354" s="1206"/>
      <c r="AD354" s="1206"/>
      <c r="AE354" s="88"/>
      <c r="AF354" s="70"/>
      <c r="AK354" s="11"/>
      <c r="AL354" s="210"/>
      <c r="AM354" s="20"/>
      <c r="AN354" s="20"/>
      <c r="AO354" s="20"/>
      <c r="AP354" s="20"/>
      <c r="AQ354" s="211"/>
      <c r="AR354" s="73"/>
    </row>
    <row r="355" spans="1:44" ht="27" customHeight="1" thickBot="1">
      <c r="A355" s="972" t="str">
        <f t="shared" si="11"/>
        <v/>
      </c>
      <c r="B355" s="66"/>
      <c r="E355" s="67"/>
      <c r="H355" s="1206"/>
      <c r="I355" s="1206"/>
      <c r="J355" s="1206"/>
      <c r="K355" s="1206"/>
      <c r="L355" s="1206"/>
      <c r="M355" s="1206"/>
      <c r="N355" s="1206"/>
      <c r="O355" s="1206"/>
      <c r="P355" s="1206"/>
      <c r="Q355" s="1206"/>
      <c r="R355" s="1206"/>
      <c r="S355" s="1206"/>
      <c r="T355" s="1206"/>
      <c r="U355" s="1206"/>
      <c r="V355" s="1206"/>
      <c r="W355" s="1206"/>
      <c r="X355" s="1206"/>
      <c r="Y355" s="1206"/>
      <c r="Z355" s="1206"/>
      <c r="AA355" s="1206"/>
      <c r="AB355" s="1206"/>
      <c r="AC355" s="1206"/>
      <c r="AD355" s="1206"/>
      <c r="AE355" s="88"/>
      <c r="AF355" s="70"/>
      <c r="AK355" s="11"/>
      <c r="AL355" s="210"/>
      <c r="AM355" s="20"/>
      <c r="AN355" s="20"/>
      <c r="AO355" s="20"/>
      <c r="AP355" s="20"/>
      <c r="AQ355" s="211"/>
      <c r="AR355" s="73"/>
    </row>
    <row r="356" spans="1:44" ht="27" customHeight="1" thickBot="1">
      <c r="A356" s="972" t="str">
        <f t="shared" si="11"/>
        <v/>
      </c>
      <c r="B356" s="66"/>
      <c r="E356" s="67"/>
      <c r="AA356" s="1899" t="s">
        <v>2929</v>
      </c>
      <c r="AB356" s="1900"/>
      <c r="AC356" s="1901"/>
      <c r="AF356" s="70"/>
      <c r="AK356" s="11"/>
      <c r="AL356" s="210"/>
      <c r="AM356" s="20"/>
      <c r="AN356" s="20"/>
      <c r="AO356" s="20"/>
      <c r="AP356" s="20"/>
      <c r="AQ356" s="211"/>
      <c r="AR356" s="73"/>
    </row>
    <row r="357" spans="1:44" ht="27" customHeight="1" thickBot="1">
      <c r="A357" s="972" t="str">
        <f t="shared" si="11"/>
        <v/>
      </c>
      <c r="B357" s="66"/>
      <c r="E357" s="67"/>
      <c r="I357" s="215" t="s">
        <v>275</v>
      </c>
      <c r="J357" s="1694" t="s">
        <v>276</v>
      </c>
      <c r="K357" s="1695"/>
      <c r="L357" s="1695"/>
      <c r="M357" s="1696"/>
      <c r="N357" s="1694" t="s">
        <v>277</v>
      </c>
      <c r="O357" s="1695"/>
      <c r="P357" s="1695"/>
      <c r="Q357" s="1695"/>
      <c r="R357" s="1695"/>
      <c r="S357" s="1695"/>
      <c r="T357" s="1695"/>
      <c r="U357" s="1695"/>
      <c r="V357" s="1695"/>
      <c r="W357" s="1696"/>
      <c r="X357" s="1415" t="s">
        <v>278</v>
      </c>
      <c r="Y357" s="1417"/>
      <c r="AA357" s="1902" t="s">
        <v>443</v>
      </c>
      <c r="AB357" s="1903"/>
      <c r="AC357" s="1904"/>
      <c r="AF357" s="70"/>
      <c r="AK357" s="11"/>
      <c r="AL357" s="1303" t="s">
        <v>289</v>
      </c>
      <c r="AM357" s="1304"/>
      <c r="AN357" s="1304"/>
      <c r="AO357" s="1304"/>
      <c r="AP357" s="1304"/>
      <c r="AQ357" s="1305"/>
      <c r="AR357" s="73"/>
    </row>
    <row r="358" spans="1:44" ht="27" customHeight="1" thickBot="1">
      <c r="A358" s="972" t="str">
        <f t="shared" si="11"/>
        <v/>
      </c>
      <c r="B358" s="66"/>
      <c r="E358" s="67"/>
      <c r="I358" s="215" t="s">
        <v>279</v>
      </c>
      <c r="J358" s="1694" t="s">
        <v>280</v>
      </c>
      <c r="K358" s="1695"/>
      <c r="L358" s="1695"/>
      <c r="M358" s="1696"/>
      <c r="N358" s="1694" t="s">
        <v>281</v>
      </c>
      <c r="O358" s="1695"/>
      <c r="P358" s="1695"/>
      <c r="Q358" s="1695"/>
      <c r="R358" s="1695"/>
      <c r="S358" s="1695"/>
      <c r="T358" s="1695"/>
      <c r="U358" s="1695"/>
      <c r="V358" s="1695"/>
      <c r="W358" s="1696"/>
      <c r="X358" s="1415" t="s">
        <v>282</v>
      </c>
      <c r="Y358" s="1417"/>
      <c r="AA358" s="1902" t="s">
        <v>443</v>
      </c>
      <c r="AB358" s="1903"/>
      <c r="AC358" s="1904"/>
      <c r="AF358" s="70"/>
      <c r="AK358" s="11"/>
      <c r="AL358" s="1303"/>
      <c r="AM358" s="1304"/>
      <c r="AN358" s="1304"/>
      <c r="AO358" s="1304"/>
      <c r="AP358" s="1304"/>
      <c r="AQ358" s="1305"/>
      <c r="AR358" s="73"/>
    </row>
    <row r="359" spans="1:44" ht="27" customHeight="1" thickBot="1">
      <c r="A359" s="972" t="str">
        <f t="shared" si="11"/>
        <v/>
      </c>
      <c r="B359" s="66"/>
      <c r="E359" s="67"/>
      <c r="I359" s="215" t="s">
        <v>283</v>
      </c>
      <c r="J359" s="1694" t="s">
        <v>284</v>
      </c>
      <c r="K359" s="1695"/>
      <c r="L359" s="1695"/>
      <c r="M359" s="1696"/>
      <c r="N359" s="1694" t="s">
        <v>281</v>
      </c>
      <c r="O359" s="1695"/>
      <c r="P359" s="1695"/>
      <c r="Q359" s="1695"/>
      <c r="R359" s="1695"/>
      <c r="S359" s="1695"/>
      <c r="T359" s="1695"/>
      <c r="U359" s="1695"/>
      <c r="V359" s="1695"/>
      <c r="W359" s="1696"/>
      <c r="X359" s="1415" t="s">
        <v>285</v>
      </c>
      <c r="Y359" s="1417"/>
      <c r="AA359" s="1902" t="s">
        <v>443</v>
      </c>
      <c r="AB359" s="1903"/>
      <c r="AC359" s="1904"/>
      <c r="AF359" s="70"/>
      <c r="AK359" s="11"/>
      <c r="AL359" s="210"/>
      <c r="AM359" s="20"/>
      <c r="AN359" s="20"/>
      <c r="AO359" s="20"/>
      <c r="AP359" s="20"/>
      <c r="AQ359" s="211"/>
      <c r="AR359" s="73"/>
    </row>
    <row r="360" spans="1:44" ht="27" customHeight="1" thickBot="1">
      <c r="A360" s="972" t="str">
        <f t="shared" si="11"/>
        <v/>
      </c>
      <c r="B360" s="66"/>
      <c r="E360" s="67"/>
      <c r="I360" s="215" t="s">
        <v>286</v>
      </c>
      <c r="J360" s="1694" t="s">
        <v>287</v>
      </c>
      <c r="K360" s="1695"/>
      <c r="L360" s="1695"/>
      <c r="M360" s="1696"/>
      <c r="N360" s="1694" t="s">
        <v>288</v>
      </c>
      <c r="O360" s="1695"/>
      <c r="P360" s="1695"/>
      <c r="Q360" s="1695"/>
      <c r="R360" s="1695"/>
      <c r="S360" s="1695"/>
      <c r="T360" s="1695"/>
      <c r="U360" s="1695"/>
      <c r="V360" s="1695"/>
      <c r="W360" s="1695"/>
      <c r="X360" s="1695"/>
      <c r="Y360" s="1696"/>
      <c r="AA360" s="1952" t="s">
        <v>443</v>
      </c>
      <c r="AB360" s="1953"/>
      <c r="AC360" s="1954"/>
      <c r="AF360" s="70"/>
      <c r="AK360" s="11"/>
      <c r="AL360" s="210"/>
      <c r="AM360" s="20"/>
      <c r="AN360" s="20"/>
      <c r="AO360" s="20"/>
      <c r="AP360" s="20"/>
      <c r="AQ360" s="211"/>
      <c r="AR360" s="73"/>
    </row>
    <row r="361" spans="1:44" ht="27" customHeight="1">
      <c r="A361" s="972" t="str">
        <f t="shared" si="11"/>
        <v/>
      </c>
      <c r="B361" s="66"/>
      <c r="E361" s="67"/>
      <c r="Z361" s="1287" t="s">
        <v>2489</v>
      </c>
      <c r="AA361" s="1287"/>
      <c r="AB361" s="1287"/>
      <c r="AC361" s="1287"/>
      <c r="AD361" s="1287"/>
      <c r="AF361" s="70"/>
      <c r="AK361" s="11"/>
      <c r="AL361" s="210"/>
      <c r="AM361" s="20"/>
      <c r="AN361" s="20"/>
      <c r="AO361" s="20"/>
      <c r="AP361" s="20"/>
      <c r="AQ361" s="211"/>
      <c r="AR361" s="73"/>
    </row>
    <row r="362" spans="1:44" ht="27" customHeight="1">
      <c r="A362" s="972">
        <f t="shared" si="11"/>
        <v>28</v>
      </c>
      <c r="B362" s="1372" t="s">
        <v>680</v>
      </c>
      <c r="C362" s="1373"/>
      <c r="D362" s="1373"/>
      <c r="E362" s="1374"/>
      <c r="H362" s="1233" t="s">
        <v>290</v>
      </c>
      <c r="I362" s="1233"/>
      <c r="J362" s="1233"/>
      <c r="K362" s="1233"/>
      <c r="L362" s="1233"/>
      <c r="M362" s="1233"/>
      <c r="N362" s="1233"/>
      <c r="O362" s="1233"/>
      <c r="P362" s="1233"/>
      <c r="Q362" s="1233"/>
      <c r="R362" s="1233"/>
      <c r="S362" s="1233"/>
      <c r="T362" s="1233"/>
      <c r="U362" s="1233"/>
      <c r="V362" s="1233"/>
      <c r="W362" s="1233"/>
      <c r="X362" s="1233"/>
      <c r="Y362" s="1233"/>
      <c r="Z362" s="1233"/>
      <c r="AA362" s="1233"/>
      <c r="AB362" s="1233"/>
      <c r="AC362" s="1233"/>
      <c r="AD362" s="1233"/>
      <c r="AF362" s="70"/>
      <c r="AG362" s="713">
        <v>28</v>
      </c>
      <c r="AH362" s="1221" t="s">
        <v>106</v>
      </c>
      <c r="AI362" s="1222"/>
      <c r="AJ362" s="1223"/>
      <c r="AK362" s="11"/>
      <c r="AL362" s="1303" t="s">
        <v>600</v>
      </c>
      <c r="AM362" s="1304"/>
      <c r="AN362" s="1304"/>
      <c r="AO362" s="1304"/>
      <c r="AP362" s="1304"/>
      <c r="AQ362" s="1305"/>
      <c r="AR362" s="1232">
        <f>VLOOKUP(AH362,$CD$6:$CE$10,2,FALSE)</f>
        <v>0</v>
      </c>
    </row>
    <row r="363" spans="1:44" ht="27" customHeight="1">
      <c r="A363" s="972" t="str">
        <f t="shared" si="11"/>
        <v/>
      </c>
      <c r="B363" s="1372"/>
      <c r="C363" s="1373"/>
      <c r="D363" s="1373"/>
      <c r="E363" s="1374"/>
      <c r="AF363" s="70"/>
      <c r="AK363" s="11"/>
      <c r="AL363" s="1303"/>
      <c r="AM363" s="1304"/>
      <c r="AN363" s="1304"/>
      <c r="AO363" s="1304"/>
      <c r="AP363" s="1304"/>
      <c r="AQ363" s="1305"/>
      <c r="AR363" s="1232"/>
    </row>
    <row r="364" spans="1:44" ht="27" customHeight="1">
      <c r="A364" s="972" t="str">
        <f t="shared" si="11"/>
        <v/>
      </c>
      <c r="B364" s="1372"/>
      <c r="C364" s="1373"/>
      <c r="D364" s="1373"/>
      <c r="E364" s="1374"/>
      <c r="AF364" s="70"/>
      <c r="AK364" s="11"/>
      <c r="AL364" s="210"/>
      <c r="AM364" s="20"/>
      <c r="AN364" s="20"/>
      <c r="AO364" s="20"/>
      <c r="AP364" s="20"/>
      <c r="AQ364" s="211"/>
      <c r="AR364" s="73"/>
    </row>
    <row r="365" spans="1:44" ht="27" customHeight="1">
      <c r="A365" s="972">
        <f t="shared" si="11"/>
        <v>29</v>
      </c>
      <c r="B365" s="1372" t="s">
        <v>681</v>
      </c>
      <c r="C365" s="1373"/>
      <c r="D365" s="1373"/>
      <c r="E365" s="1374"/>
      <c r="H365" s="1231" t="s">
        <v>291</v>
      </c>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6"/>
      <c r="AF365" s="70"/>
      <c r="AG365" s="713">
        <v>29</v>
      </c>
      <c r="AH365" s="1221" t="s">
        <v>106</v>
      </c>
      <c r="AI365" s="1222"/>
      <c r="AJ365" s="1223"/>
      <c r="AK365" s="11"/>
      <c r="AL365" s="210"/>
      <c r="AM365" s="20"/>
      <c r="AN365" s="20"/>
      <c r="AO365" s="20"/>
      <c r="AP365" s="20"/>
      <c r="AQ365" s="211"/>
      <c r="AR365" s="1232"/>
    </row>
    <row r="366" spans="1:44" ht="27" customHeight="1">
      <c r="A366" s="972" t="str">
        <f t="shared" si="11"/>
        <v/>
      </c>
      <c r="B366" s="1372"/>
      <c r="C366" s="1373"/>
      <c r="D366" s="1373"/>
      <c r="E366" s="1374"/>
      <c r="AF366" s="70"/>
      <c r="AK366" s="11"/>
      <c r="AL366" s="210"/>
      <c r="AM366" s="20"/>
      <c r="AN366" s="20"/>
      <c r="AO366" s="20"/>
      <c r="AP366" s="20"/>
      <c r="AQ366" s="211"/>
      <c r="AR366" s="1232"/>
    </row>
    <row r="367" spans="1:44" ht="27" customHeight="1">
      <c r="A367" s="972" t="str">
        <f t="shared" si="11"/>
        <v/>
      </c>
      <c r="B367" s="1372"/>
      <c r="C367" s="1373"/>
      <c r="D367" s="1373"/>
      <c r="E367" s="1374"/>
      <c r="H367" s="1206" t="s">
        <v>292</v>
      </c>
      <c r="I367" s="1206"/>
      <c r="J367" s="1206"/>
      <c r="K367" s="1206"/>
      <c r="L367" s="1206"/>
      <c r="M367" s="1206"/>
      <c r="N367" s="1206"/>
      <c r="O367" s="1206"/>
      <c r="P367" s="1206"/>
      <c r="Q367" s="1206"/>
      <c r="R367" s="1206"/>
      <c r="S367" s="1206"/>
      <c r="T367" s="1206"/>
      <c r="U367" s="1206"/>
      <c r="V367" s="1206"/>
      <c r="W367" s="1206"/>
      <c r="X367" s="1206"/>
      <c r="Y367" s="1206"/>
      <c r="Z367" s="1206"/>
      <c r="AA367" s="1206"/>
      <c r="AB367" s="1206"/>
      <c r="AC367" s="1206"/>
      <c r="AD367" s="1206"/>
      <c r="AF367" s="70"/>
      <c r="AK367" s="11"/>
      <c r="AL367" s="210"/>
      <c r="AM367" s="20"/>
      <c r="AN367" s="20"/>
      <c r="AO367" s="20"/>
      <c r="AP367" s="20"/>
      <c r="AQ367" s="211"/>
      <c r="AR367" s="73"/>
    </row>
    <row r="368" spans="1:44" ht="27" customHeight="1">
      <c r="A368" s="972" t="str">
        <f t="shared" si="11"/>
        <v/>
      </c>
      <c r="B368" s="1372"/>
      <c r="C368" s="1373"/>
      <c r="D368" s="1373"/>
      <c r="E368" s="1374"/>
      <c r="G368" s="88"/>
      <c r="H368" s="1206"/>
      <c r="I368" s="1206"/>
      <c r="J368" s="1206"/>
      <c r="K368" s="1206"/>
      <c r="L368" s="1206"/>
      <c r="M368" s="1206"/>
      <c r="N368" s="1206"/>
      <c r="O368" s="1206"/>
      <c r="P368" s="1206"/>
      <c r="Q368" s="1206"/>
      <c r="R368" s="1206"/>
      <c r="S368" s="1206"/>
      <c r="T368" s="1206"/>
      <c r="U368" s="1206"/>
      <c r="V368" s="1206"/>
      <c r="W368" s="1206"/>
      <c r="X368" s="1206"/>
      <c r="Y368" s="1206"/>
      <c r="Z368" s="1206"/>
      <c r="AA368" s="1206"/>
      <c r="AB368" s="1206"/>
      <c r="AC368" s="1206"/>
      <c r="AD368" s="1206"/>
      <c r="AF368" s="70"/>
      <c r="AK368" s="11"/>
      <c r="AL368" s="210"/>
      <c r="AM368" s="20"/>
      <c r="AN368" s="20"/>
      <c r="AO368" s="20"/>
      <c r="AP368" s="20"/>
      <c r="AQ368" s="211"/>
      <c r="AR368" s="73"/>
    </row>
    <row r="369" spans="1:44" ht="27" customHeight="1">
      <c r="A369" s="972" t="str">
        <f t="shared" si="11"/>
        <v/>
      </c>
      <c r="B369" s="66"/>
      <c r="E369" s="67"/>
      <c r="G369" s="88"/>
      <c r="H369" s="1206"/>
      <c r="I369" s="1206"/>
      <c r="J369" s="1206"/>
      <c r="K369" s="1206"/>
      <c r="L369" s="1206"/>
      <c r="M369" s="1206"/>
      <c r="N369" s="1206"/>
      <c r="O369" s="1206"/>
      <c r="P369" s="1206"/>
      <c r="Q369" s="1206"/>
      <c r="R369" s="1206"/>
      <c r="S369" s="1206"/>
      <c r="T369" s="1206"/>
      <c r="U369" s="1206"/>
      <c r="V369" s="1206"/>
      <c r="W369" s="1206"/>
      <c r="X369" s="1206"/>
      <c r="Y369" s="1206"/>
      <c r="Z369" s="1206"/>
      <c r="AA369" s="1206"/>
      <c r="AB369" s="1206"/>
      <c r="AC369" s="1206"/>
      <c r="AD369" s="1206"/>
      <c r="AF369" s="70"/>
      <c r="AK369" s="11"/>
      <c r="AL369" s="210"/>
      <c r="AM369" s="20"/>
      <c r="AN369" s="20"/>
      <c r="AO369" s="20"/>
      <c r="AP369" s="20"/>
      <c r="AQ369" s="211"/>
      <c r="AR369" s="73"/>
    </row>
    <row r="370" spans="1:44" ht="27" customHeight="1">
      <c r="A370" s="972" t="str">
        <f t="shared" si="11"/>
        <v/>
      </c>
      <c r="B370" s="66"/>
      <c r="E370" s="67"/>
      <c r="H370" s="1962" t="s">
        <v>293</v>
      </c>
      <c r="I370" s="1962"/>
      <c r="J370" s="1962"/>
      <c r="K370" s="1962"/>
      <c r="L370" s="1962"/>
      <c r="M370" s="1962"/>
      <c r="N370" s="1962"/>
      <c r="O370" s="1962"/>
      <c r="P370" s="1962"/>
      <c r="Q370" s="1962"/>
      <c r="R370" s="1962"/>
      <c r="S370" s="1962"/>
      <c r="T370" s="1962"/>
      <c r="U370" s="1962"/>
      <c r="V370" s="1962"/>
      <c r="W370" s="1962"/>
      <c r="X370" s="1962"/>
      <c r="Y370" s="1962"/>
      <c r="Z370" s="1962"/>
      <c r="AA370" s="1962"/>
      <c r="AB370" s="1962"/>
      <c r="AC370" s="1962"/>
      <c r="AD370" s="1962"/>
      <c r="AE370" s="218"/>
      <c r="AF370" s="70"/>
      <c r="AK370" s="11"/>
      <c r="AL370" s="210"/>
      <c r="AM370" s="20"/>
      <c r="AN370" s="20"/>
      <c r="AO370" s="20"/>
      <c r="AP370" s="20"/>
      <c r="AQ370" s="211"/>
      <c r="AR370" s="73"/>
    </row>
    <row r="371" spans="1:44" ht="21.55" customHeight="1">
      <c r="A371" s="972" t="str">
        <f t="shared" si="11"/>
        <v/>
      </c>
      <c r="B371" s="66"/>
      <c r="E371" s="67"/>
      <c r="AF371" s="70"/>
      <c r="AK371" s="11"/>
      <c r="AL371" s="210"/>
      <c r="AM371" s="20"/>
      <c r="AN371" s="20"/>
      <c r="AO371" s="20"/>
      <c r="AP371" s="20"/>
      <c r="AQ371" s="211"/>
      <c r="AR371" s="73"/>
    </row>
    <row r="372" spans="1:44" ht="27" customHeight="1">
      <c r="A372" s="972">
        <f t="shared" si="11"/>
        <v>30</v>
      </c>
      <c r="B372" s="66"/>
      <c r="E372" s="67"/>
      <c r="H372" s="1224" t="s">
        <v>2037</v>
      </c>
      <c r="I372" s="1224"/>
      <c r="J372" s="1224"/>
      <c r="K372" s="1224"/>
      <c r="L372" s="1224"/>
      <c r="M372" s="1224"/>
      <c r="N372" s="1224"/>
      <c r="O372" s="1224"/>
      <c r="P372" s="1224"/>
      <c r="Q372" s="1224"/>
      <c r="R372" s="1224"/>
      <c r="S372" s="1224"/>
      <c r="T372" s="1224"/>
      <c r="U372" s="1224"/>
      <c r="V372" s="1224"/>
      <c r="W372" s="1224"/>
      <c r="X372" s="1224"/>
      <c r="Y372" s="1224"/>
      <c r="Z372" s="1224"/>
      <c r="AA372" s="1224"/>
      <c r="AB372" s="1224"/>
      <c r="AC372" s="1224"/>
      <c r="AD372" s="1224"/>
      <c r="AE372" s="110"/>
      <c r="AF372" s="70"/>
      <c r="AG372" s="713">
        <v>30</v>
      </c>
      <c r="AH372" s="1221" t="s">
        <v>106</v>
      </c>
      <c r="AI372" s="1222"/>
      <c r="AJ372" s="1223"/>
      <c r="AK372" s="11"/>
      <c r="AL372" s="210"/>
      <c r="AM372" s="20"/>
      <c r="AN372" s="20"/>
      <c r="AO372" s="20"/>
      <c r="AP372" s="20"/>
      <c r="AQ372" s="211"/>
      <c r="AR372" s="1232">
        <f>VLOOKUP(AH372,$CD$6:$CE$10,2,FALSE)</f>
        <v>0</v>
      </c>
    </row>
    <row r="373" spans="1:44" ht="27" customHeight="1" thickBot="1">
      <c r="A373" s="972" t="str">
        <f t="shared" si="11"/>
        <v/>
      </c>
      <c r="B373" s="66"/>
      <c r="E373" s="67"/>
      <c r="H373" s="1224"/>
      <c r="I373" s="1224"/>
      <c r="J373" s="1224"/>
      <c r="K373" s="1224"/>
      <c r="L373" s="1224"/>
      <c r="M373" s="1224"/>
      <c r="N373" s="1224"/>
      <c r="O373" s="1224"/>
      <c r="P373" s="1224"/>
      <c r="Q373" s="1224"/>
      <c r="R373" s="1224"/>
      <c r="S373" s="1224"/>
      <c r="T373" s="1224"/>
      <c r="U373" s="1224"/>
      <c r="V373" s="1224"/>
      <c r="W373" s="1224"/>
      <c r="X373" s="1224"/>
      <c r="Y373" s="1224"/>
      <c r="Z373" s="1224"/>
      <c r="AA373" s="1224"/>
      <c r="AB373" s="1224"/>
      <c r="AC373" s="1224"/>
      <c r="AD373" s="1224"/>
      <c r="AE373" s="110"/>
      <c r="AF373" s="70"/>
      <c r="AK373" s="11"/>
      <c r="AL373" s="210"/>
      <c r="AM373" s="20"/>
      <c r="AN373" s="20"/>
      <c r="AO373" s="20"/>
      <c r="AP373" s="20"/>
      <c r="AQ373" s="211"/>
      <c r="AR373" s="1232"/>
    </row>
    <row r="374" spans="1:44" ht="15.9" customHeight="1">
      <c r="A374" s="972" t="str">
        <f t="shared" si="11"/>
        <v/>
      </c>
      <c r="B374" s="66"/>
      <c r="E374" s="67"/>
      <c r="H374" s="75"/>
      <c r="I374" s="13"/>
      <c r="J374" s="13"/>
      <c r="K374" s="13"/>
      <c r="L374" s="13"/>
      <c r="M374" s="13"/>
      <c r="N374" s="13"/>
      <c r="O374" s="13"/>
      <c r="P374" s="13"/>
      <c r="Q374" s="13"/>
      <c r="R374" s="13"/>
      <c r="S374" s="13"/>
      <c r="T374" s="13"/>
      <c r="U374" s="13"/>
      <c r="V374" s="13"/>
      <c r="W374" s="13"/>
      <c r="X374" s="13"/>
      <c r="Y374" s="13"/>
      <c r="Z374" s="13"/>
      <c r="AA374" s="13"/>
      <c r="AB374" s="13"/>
      <c r="AC374" s="13"/>
      <c r="AD374" s="26"/>
      <c r="AF374" s="70"/>
      <c r="AK374" s="11"/>
      <c r="AL374" s="210"/>
      <c r="AM374" s="20"/>
      <c r="AN374" s="20"/>
      <c r="AO374" s="20"/>
      <c r="AP374" s="20"/>
      <c r="AQ374" s="211"/>
      <c r="AR374" s="73"/>
    </row>
    <row r="375" spans="1:44" ht="27" customHeight="1">
      <c r="A375" s="972" t="str">
        <f t="shared" si="11"/>
        <v/>
      </c>
      <c r="B375" s="66"/>
      <c r="E375" s="67"/>
      <c r="H375" s="68"/>
      <c r="I375" s="1206" t="s">
        <v>607</v>
      </c>
      <c r="J375" s="1206"/>
      <c r="K375" s="1206"/>
      <c r="L375" s="1206"/>
      <c r="M375" s="1206"/>
      <c r="N375" s="1206"/>
      <c r="O375" s="1206"/>
      <c r="P375" s="1206"/>
      <c r="Q375" s="1206"/>
      <c r="R375" s="1206"/>
      <c r="S375" s="1206"/>
      <c r="T375" s="1206"/>
      <c r="U375" s="1206"/>
      <c r="V375" s="1206"/>
      <c r="W375" s="1206"/>
      <c r="X375" s="1206"/>
      <c r="Y375" s="1206"/>
      <c r="Z375" s="1206"/>
      <c r="AA375" s="1206"/>
      <c r="AB375" s="1206"/>
      <c r="AC375" s="1206"/>
      <c r="AD375" s="219"/>
      <c r="AF375" s="70"/>
      <c r="AK375" s="11"/>
      <c r="AL375" s="210"/>
      <c r="AM375" s="20"/>
      <c r="AN375" s="20"/>
      <c r="AO375" s="20"/>
      <c r="AP375" s="20"/>
      <c r="AQ375" s="211"/>
      <c r="AR375" s="73"/>
    </row>
    <row r="376" spans="1:44" ht="27" customHeight="1">
      <c r="A376" s="972" t="str">
        <f t="shared" si="11"/>
        <v/>
      </c>
      <c r="B376" s="66"/>
      <c r="E376" s="67"/>
      <c r="H376" s="68"/>
      <c r="I376" s="1206"/>
      <c r="J376" s="1206"/>
      <c r="K376" s="1206"/>
      <c r="L376" s="1206"/>
      <c r="M376" s="1206"/>
      <c r="N376" s="1206"/>
      <c r="O376" s="1206"/>
      <c r="P376" s="1206"/>
      <c r="Q376" s="1206"/>
      <c r="R376" s="1206"/>
      <c r="S376" s="1206"/>
      <c r="T376" s="1206"/>
      <c r="U376" s="1206"/>
      <c r="V376" s="1206"/>
      <c r="W376" s="1206"/>
      <c r="X376" s="1206"/>
      <c r="Y376" s="1206"/>
      <c r="Z376" s="1206"/>
      <c r="AA376" s="1206"/>
      <c r="AB376" s="1206"/>
      <c r="AC376" s="1206"/>
      <c r="AD376" s="219"/>
      <c r="AF376" s="70"/>
      <c r="AK376" s="11"/>
      <c r="AL376" s="210"/>
      <c r="AM376" s="20"/>
      <c r="AN376" s="20"/>
      <c r="AO376" s="20"/>
      <c r="AP376" s="20"/>
      <c r="AQ376" s="211"/>
      <c r="AR376" s="73"/>
    </row>
    <row r="377" spans="1:44" ht="27" customHeight="1">
      <c r="A377" s="972" t="str">
        <f t="shared" si="11"/>
        <v/>
      </c>
      <c r="B377" s="66"/>
      <c r="E377" s="67"/>
      <c r="H377" s="220"/>
      <c r="I377" s="1206"/>
      <c r="J377" s="1206"/>
      <c r="K377" s="1206"/>
      <c r="L377" s="1206"/>
      <c r="M377" s="1206"/>
      <c r="N377" s="1206"/>
      <c r="O377" s="1206"/>
      <c r="P377" s="1206"/>
      <c r="Q377" s="1206"/>
      <c r="R377" s="1206"/>
      <c r="S377" s="1206"/>
      <c r="T377" s="1206"/>
      <c r="U377" s="1206"/>
      <c r="V377" s="1206"/>
      <c r="W377" s="1206"/>
      <c r="X377" s="1206"/>
      <c r="Y377" s="1206"/>
      <c r="Z377" s="1206"/>
      <c r="AA377" s="1206"/>
      <c r="AB377" s="1206"/>
      <c r="AC377" s="1206"/>
      <c r="AD377" s="219"/>
      <c r="AF377" s="70"/>
      <c r="AK377" s="11"/>
      <c r="AL377" s="210"/>
      <c r="AM377" s="20"/>
      <c r="AN377" s="20"/>
      <c r="AO377" s="20"/>
      <c r="AP377" s="20"/>
      <c r="AQ377" s="211"/>
      <c r="AR377" s="73"/>
    </row>
    <row r="378" spans="1:44" ht="27" customHeight="1">
      <c r="A378" s="972" t="str">
        <f t="shared" si="11"/>
        <v/>
      </c>
      <c r="B378" s="66"/>
      <c r="E378" s="67"/>
      <c r="H378" s="220"/>
      <c r="I378" s="1206"/>
      <c r="J378" s="1206"/>
      <c r="K378" s="1206"/>
      <c r="L378" s="1206"/>
      <c r="M378" s="1206"/>
      <c r="N378" s="1206"/>
      <c r="O378" s="1206"/>
      <c r="P378" s="1206"/>
      <c r="Q378" s="1206"/>
      <c r="R378" s="1206"/>
      <c r="S378" s="1206"/>
      <c r="T378" s="1206"/>
      <c r="U378" s="1206"/>
      <c r="V378" s="1206"/>
      <c r="W378" s="1206"/>
      <c r="X378" s="1206"/>
      <c r="Y378" s="1206"/>
      <c r="Z378" s="1206"/>
      <c r="AA378" s="1206"/>
      <c r="AB378" s="1206"/>
      <c r="AC378" s="1206"/>
      <c r="AD378" s="219"/>
      <c r="AF378" s="70"/>
      <c r="AK378" s="11"/>
      <c r="AL378" s="210"/>
      <c r="AM378" s="20"/>
      <c r="AN378" s="20"/>
      <c r="AO378" s="20"/>
      <c r="AP378" s="20"/>
      <c r="AQ378" s="211"/>
      <c r="AR378" s="73"/>
    </row>
    <row r="379" spans="1:44" ht="27" customHeight="1">
      <c r="A379" s="972" t="str">
        <f t="shared" si="11"/>
        <v/>
      </c>
      <c r="B379" s="66"/>
      <c r="E379" s="67"/>
      <c r="H379" s="68"/>
      <c r="I379" s="1688" t="s">
        <v>294</v>
      </c>
      <c r="J379" s="1688"/>
      <c r="K379" s="1688"/>
      <c r="L379" s="1688"/>
      <c r="M379" s="1688"/>
      <c r="N379" s="1688"/>
      <c r="O379" s="1688"/>
      <c r="P379" s="1688"/>
      <c r="Q379" s="1688"/>
      <c r="R379" s="1688"/>
      <c r="S379" s="1688"/>
      <c r="T379" s="1688"/>
      <c r="U379" s="1688"/>
      <c r="V379" s="1688"/>
      <c r="W379" s="1688"/>
      <c r="X379" s="1688"/>
      <c r="Y379" s="1688"/>
      <c r="Z379" s="1688"/>
      <c r="AA379" s="1688"/>
      <c r="AB379" s="1688"/>
      <c r="AC379" s="1688"/>
      <c r="AD379" s="11"/>
      <c r="AF379" s="70"/>
      <c r="AK379" s="11"/>
      <c r="AL379" s="210"/>
      <c r="AM379" s="20"/>
      <c r="AN379" s="20"/>
      <c r="AO379" s="20"/>
      <c r="AP379" s="20"/>
      <c r="AQ379" s="211"/>
      <c r="AR379" s="73"/>
    </row>
    <row r="380" spans="1:44" ht="27" customHeight="1">
      <c r="A380" s="972" t="str">
        <f t="shared" si="11"/>
        <v/>
      </c>
      <c r="B380" s="66"/>
      <c r="E380" s="67"/>
      <c r="H380" s="68"/>
      <c r="I380" s="1206" t="s">
        <v>2038</v>
      </c>
      <c r="J380" s="1206"/>
      <c r="K380" s="1206"/>
      <c r="L380" s="1206"/>
      <c r="M380" s="1206"/>
      <c r="N380" s="1206"/>
      <c r="O380" s="1206"/>
      <c r="P380" s="1206"/>
      <c r="Q380" s="1206"/>
      <c r="R380" s="1206"/>
      <c r="S380" s="1206"/>
      <c r="T380" s="1206"/>
      <c r="U380" s="1206"/>
      <c r="V380" s="1206"/>
      <c r="W380" s="1206"/>
      <c r="X380" s="1206"/>
      <c r="Y380" s="1206"/>
      <c r="Z380" s="1206"/>
      <c r="AA380" s="1206"/>
      <c r="AB380" s="1206"/>
      <c r="AC380" s="1206"/>
      <c r="AD380" s="219"/>
      <c r="AF380" s="70"/>
      <c r="AK380" s="11"/>
      <c r="AL380" s="210"/>
      <c r="AM380" s="20"/>
      <c r="AN380" s="20"/>
      <c r="AO380" s="20"/>
      <c r="AP380" s="20"/>
      <c r="AQ380" s="211"/>
      <c r="AR380" s="73"/>
    </row>
    <row r="381" spans="1:44" ht="27" customHeight="1">
      <c r="A381" s="972" t="str">
        <f t="shared" si="11"/>
        <v/>
      </c>
      <c r="B381" s="66"/>
      <c r="E381" s="67"/>
      <c r="H381" s="68"/>
      <c r="I381" s="1206"/>
      <c r="J381" s="1206"/>
      <c r="K381" s="1206"/>
      <c r="L381" s="1206"/>
      <c r="M381" s="1206"/>
      <c r="N381" s="1206"/>
      <c r="O381" s="1206"/>
      <c r="P381" s="1206"/>
      <c r="Q381" s="1206"/>
      <c r="R381" s="1206"/>
      <c r="S381" s="1206"/>
      <c r="T381" s="1206"/>
      <c r="U381" s="1206"/>
      <c r="V381" s="1206"/>
      <c r="W381" s="1206"/>
      <c r="X381" s="1206"/>
      <c r="Y381" s="1206"/>
      <c r="Z381" s="1206"/>
      <c r="AA381" s="1206"/>
      <c r="AB381" s="1206"/>
      <c r="AC381" s="1206"/>
      <c r="AD381" s="219"/>
      <c r="AF381" s="70"/>
      <c r="AK381" s="11"/>
      <c r="AL381" s="210"/>
      <c r="AM381" s="20"/>
      <c r="AN381" s="20"/>
      <c r="AO381" s="20"/>
      <c r="AP381" s="20"/>
      <c r="AQ381" s="211"/>
      <c r="AR381" s="73"/>
    </row>
    <row r="382" spans="1:44" ht="27" customHeight="1">
      <c r="A382" s="972" t="str">
        <f t="shared" si="11"/>
        <v/>
      </c>
      <c r="B382" s="66"/>
      <c r="E382" s="67"/>
      <c r="H382" s="68"/>
      <c r="I382" s="1206"/>
      <c r="J382" s="1206"/>
      <c r="K382" s="1206"/>
      <c r="L382" s="1206"/>
      <c r="M382" s="1206"/>
      <c r="N382" s="1206"/>
      <c r="O382" s="1206"/>
      <c r="P382" s="1206"/>
      <c r="Q382" s="1206"/>
      <c r="R382" s="1206"/>
      <c r="S382" s="1206"/>
      <c r="T382" s="1206"/>
      <c r="U382" s="1206"/>
      <c r="V382" s="1206"/>
      <c r="W382" s="1206"/>
      <c r="X382" s="1206"/>
      <c r="Y382" s="1206"/>
      <c r="Z382" s="1206"/>
      <c r="AA382" s="1206"/>
      <c r="AB382" s="1206"/>
      <c r="AC382" s="1206"/>
      <c r="AD382" s="219"/>
      <c r="AF382" s="70"/>
      <c r="AK382" s="11"/>
      <c r="AL382" s="210"/>
      <c r="AM382" s="20"/>
      <c r="AN382" s="20"/>
      <c r="AO382" s="20"/>
      <c r="AP382" s="20"/>
      <c r="AQ382" s="211"/>
      <c r="AR382" s="73"/>
    </row>
    <row r="383" spans="1:44" ht="27" customHeight="1">
      <c r="A383" s="972" t="str">
        <f t="shared" si="11"/>
        <v/>
      </c>
      <c r="B383" s="66"/>
      <c r="E383" s="67"/>
      <c r="H383" s="68"/>
      <c r="I383" s="1231" t="s">
        <v>2039</v>
      </c>
      <c r="J383" s="1231"/>
      <c r="K383" s="1231"/>
      <c r="L383" s="1231"/>
      <c r="M383" s="1231"/>
      <c r="N383" s="1231"/>
      <c r="O383" s="1231"/>
      <c r="P383" s="1231"/>
      <c r="Q383" s="1231"/>
      <c r="R383" s="1231"/>
      <c r="S383" s="1231"/>
      <c r="T383" s="1231"/>
      <c r="U383" s="1231"/>
      <c r="V383" s="1231"/>
      <c r="W383" s="1231"/>
      <c r="X383" s="1231"/>
      <c r="Y383" s="1231"/>
      <c r="Z383" s="1231"/>
      <c r="AA383" s="1231"/>
      <c r="AB383" s="1231"/>
      <c r="AC383" s="1231"/>
      <c r="AD383" s="1525"/>
      <c r="AF383" s="70"/>
      <c r="AK383" s="11"/>
      <c r="AL383" s="210"/>
      <c r="AM383" s="20"/>
      <c r="AN383" s="20"/>
      <c r="AO383" s="20"/>
      <c r="AP383" s="20"/>
      <c r="AQ383" s="211"/>
      <c r="AR383" s="73"/>
    </row>
    <row r="384" spans="1:44" ht="27" customHeight="1">
      <c r="B384" s="66"/>
      <c r="E384" s="67"/>
      <c r="H384" s="68"/>
      <c r="I384" s="1167" t="s">
        <v>2943</v>
      </c>
      <c r="J384" s="1378" t="s">
        <v>2946</v>
      </c>
      <c r="K384" s="1963"/>
      <c r="L384" s="1963"/>
      <c r="M384" s="1963"/>
      <c r="N384" s="1963"/>
      <c r="O384" s="1963"/>
      <c r="P384" s="1963"/>
      <c r="Q384" s="1963"/>
      <c r="R384" s="1963"/>
      <c r="S384" s="1963"/>
      <c r="T384" s="1963"/>
      <c r="U384" s="1963"/>
      <c r="V384" s="1963"/>
      <c r="W384" s="1963"/>
      <c r="X384" s="1963"/>
      <c r="Y384" s="1963"/>
      <c r="Z384" s="1963"/>
      <c r="AA384" s="1963"/>
      <c r="AB384" s="1963"/>
      <c r="AC384" s="1963"/>
      <c r="AD384" s="1165"/>
      <c r="AF384" s="70"/>
      <c r="AH384" s="1166"/>
      <c r="AI384" s="1166"/>
      <c r="AJ384" s="1166"/>
      <c r="AK384" s="11"/>
      <c r="AL384" s="210"/>
      <c r="AM384" s="20"/>
      <c r="AN384" s="20"/>
      <c r="AO384" s="20"/>
      <c r="AP384" s="20"/>
      <c r="AQ384" s="211"/>
      <c r="AR384" s="73"/>
    </row>
    <row r="385" spans="1:44" ht="27" customHeight="1">
      <c r="B385" s="66"/>
      <c r="E385" s="67"/>
      <c r="H385" s="68"/>
      <c r="I385" s="1167"/>
      <c r="J385" s="1963"/>
      <c r="K385" s="1963"/>
      <c r="L385" s="1963"/>
      <c r="M385" s="1963"/>
      <c r="N385" s="1963"/>
      <c r="O385" s="1963"/>
      <c r="P385" s="1963"/>
      <c r="Q385" s="1963"/>
      <c r="R385" s="1963"/>
      <c r="S385" s="1963"/>
      <c r="T385" s="1963"/>
      <c r="U385" s="1963"/>
      <c r="V385" s="1963"/>
      <c r="W385" s="1963"/>
      <c r="X385" s="1963"/>
      <c r="Y385" s="1963"/>
      <c r="Z385" s="1963"/>
      <c r="AA385" s="1963"/>
      <c r="AB385" s="1963"/>
      <c r="AC385" s="1963"/>
      <c r="AD385" s="1165"/>
      <c r="AF385" s="70"/>
      <c r="AH385" s="1166"/>
      <c r="AI385" s="1166"/>
      <c r="AJ385" s="1166"/>
      <c r="AK385" s="11"/>
      <c r="AL385" s="210"/>
      <c r="AM385" s="20"/>
      <c r="AN385" s="20"/>
      <c r="AO385" s="20"/>
      <c r="AP385" s="20"/>
      <c r="AQ385" s="211"/>
      <c r="AR385" s="73"/>
    </row>
    <row r="386" spans="1:44" ht="27" customHeight="1">
      <c r="B386" s="66"/>
      <c r="E386" s="67"/>
      <c r="H386" s="68"/>
      <c r="I386" s="1167"/>
      <c r="J386" s="1963"/>
      <c r="K386" s="1963"/>
      <c r="L386" s="1963"/>
      <c r="M386" s="1963"/>
      <c r="N386" s="1963"/>
      <c r="O386" s="1963"/>
      <c r="P386" s="1963"/>
      <c r="Q386" s="1963"/>
      <c r="R386" s="1963"/>
      <c r="S386" s="1963"/>
      <c r="T386" s="1963"/>
      <c r="U386" s="1963"/>
      <c r="V386" s="1963"/>
      <c r="W386" s="1963"/>
      <c r="X386" s="1963"/>
      <c r="Y386" s="1963"/>
      <c r="Z386" s="1963"/>
      <c r="AA386" s="1963"/>
      <c r="AB386" s="1963"/>
      <c r="AC386" s="1963"/>
      <c r="AD386" s="1165"/>
      <c r="AF386" s="70"/>
      <c r="AH386" s="1166"/>
      <c r="AI386" s="1166"/>
      <c r="AJ386" s="1166"/>
      <c r="AK386" s="11"/>
      <c r="AL386" s="210"/>
      <c r="AM386" s="20"/>
      <c r="AN386" s="20"/>
      <c r="AO386" s="20"/>
      <c r="AP386" s="20"/>
      <c r="AQ386" s="211"/>
      <c r="AR386" s="73"/>
    </row>
    <row r="387" spans="1:44" ht="27" customHeight="1">
      <c r="B387" s="66"/>
      <c r="E387" s="67"/>
      <c r="H387" s="68"/>
      <c r="I387" s="1167"/>
      <c r="J387" s="1963"/>
      <c r="K387" s="1963"/>
      <c r="L387" s="1963"/>
      <c r="M387" s="1963"/>
      <c r="N387" s="1963"/>
      <c r="O387" s="1963"/>
      <c r="P387" s="1963"/>
      <c r="Q387" s="1963"/>
      <c r="R387" s="1963"/>
      <c r="S387" s="1963"/>
      <c r="T387" s="1963"/>
      <c r="U387" s="1963"/>
      <c r="V387" s="1963"/>
      <c r="W387" s="1963"/>
      <c r="X387" s="1963"/>
      <c r="Y387" s="1963"/>
      <c r="Z387" s="1963"/>
      <c r="AA387" s="1963"/>
      <c r="AB387" s="1963"/>
      <c r="AC387" s="1963"/>
      <c r="AD387" s="1165"/>
      <c r="AF387" s="70"/>
      <c r="AH387" s="1166"/>
      <c r="AI387" s="1166"/>
      <c r="AJ387" s="1166"/>
      <c r="AK387" s="11"/>
      <c r="AL387" s="210"/>
      <c r="AM387" s="20"/>
      <c r="AN387" s="20"/>
      <c r="AO387" s="20"/>
      <c r="AP387" s="20"/>
      <c r="AQ387" s="211"/>
      <c r="AR387" s="73"/>
    </row>
    <row r="388" spans="1:44" ht="27" customHeight="1">
      <c r="B388" s="66"/>
      <c r="E388" s="67"/>
      <c r="H388" s="68"/>
      <c r="I388" s="1161" t="s">
        <v>548</v>
      </c>
      <c r="J388" s="1311" t="s">
        <v>2950</v>
      </c>
      <c r="K388" s="1963"/>
      <c r="L388" s="1963"/>
      <c r="M388" s="1963"/>
      <c r="N388" s="1963"/>
      <c r="O388" s="1963"/>
      <c r="P388" s="1963"/>
      <c r="Q388" s="1963"/>
      <c r="R388" s="1963"/>
      <c r="S388" s="1963"/>
      <c r="T388" s="1963"/>
      <c r="U388" s="1963"/>
      <c r="V388" s="1963"/>
      <c r="W388" s="1963"/>
      <c r="X388" s="1963"/>
      <c r="Y388" s="1963"/>
      <c r="Z388" s="1963"/>
      <c r="AA388" s="1963"/>
      <c r="AB388" s="1963"/>
      <c r="AC388" s="1963"/>
      <c r="AD388" s="1165"/>
      <c r="AF388" s="70"/>
      <c r="AH388" s="1166"/>
      <c r="AI388" s="1166"/>
      <c r="AJ388" s="1166"/>
      <c r="AK388" s="11"/>
      <c r="AL388" s="210"/>
      <c r="AM388" s="20"/>
      <c r="AN388" s="20"/>
      <c r="AO388" s="20"/>
      <c r="AP388" s="20"/>
      <c r="AQ388" s="211"/>
      <c r="AR388" s="73"/>
    </row>
    <row r="389" spans="1:44" ht="23.25" customHeight="1">
      <c r="B389" s="66"/>
      <c r="E389" s="67"/>
      <c r="H389" s="68"/>
      <c r="I389" s="966"/>
      <c r="J389" s="1963"/>
      <c r="K389" s="1963"/>
      <c r="L389" s="1963"/>
      <c r="M389" s="1963"/>
      <c r="N389" s="1963"/>
      <c r="O389" s="1963"/>
      <c r="P389" s="1963"/>
      <c r="Q389" s="1963"/>
      <c r="R389" s="1963"/>
      <c r="S389" s="1963"/>
      <c r="T389" s="1963"/>
      <c r="U389" s="1963"/>
      <c r="V389" s="1963"/>
      <c r="W389" s="1963"/>
      <c r="X389" s="1963"/>
      <c r="Y389" s="1963"/>
      <c r="Z389" s="1963"/>
      <c r="AA389" s="1963"/>
      <c r="AB389" s="1963"/>
      <c r="AC389" s="1963"/>
      <c r="AD389" s="1165"/>
      <c r="AF389" s="70"/>
      <c r="AH389" s="1166"/>
      <c r="AI389" s="1166"/>
      <c r="AJ389" s="1166"/>
      <c r="AK389" s="11"/>
      <c r="AL389" s="210"/>
      <c r="AM389" s="20"/>
      <c r="AN389" s="20"/>
      <c r="AO389" s="20"/>
      <c r="AP389" s="20"/>
      <c r="AQ389" s="211"/>
      <c r="AR389" s="73"/>
    </row>
    <row r="390" spans="1:44" ht="27" customHeight="1">
      <c r="B390" s="66"/>
      <c r="E390" s="67"/>
      <c r="H390" s="68"/>
      <c r="I390" s="1162"/>
      <c r="J390" s="1546" t="s">
        <v>2947</v>
      </c>
      <c r="K390" s="1964"/>
      <c r="L390" s="1964"/>
      <c r="M390" s="1964"/>
      <c r="N390" s="1964"/>
      <c r="O390" s="1964"/>
      <c r="P390" s="1964"/>
      <c r="Q390" s="1964"/>
      <c r="R390" s="1964"/>
      <c r="S390" s="1964"/>
      <c r="T390" s="1964"/>
      <c r="U390" s="1964"/>
      <c r="V390" s="1964"/>
      <c r="W390" s="1964"/>
      <c r="X390" s="1964"/>
      <c r="Y390" s="1964"/>
      <c r="Z390" s="1964"/>
      <c r="AA390" s="1964"/>
      <c r="AB390" s="1964"/>
      <c r="AC390" s="1964"/>
      <c r="AD390" s="1165"/>
      <c r="AF390" s="70"/>
      <c r="AH390" s="1166"/>
      <c r="AI390" s="1166"/>
      <c r="AJ390" s="1166"/>
      <c r="AK390" s="11"/>
      <c r="AL390" s="210"/>
      <c r="AM390" s="20"/>
      <c r="AN390" s="20"/>
      <c r="AO390" s="20"/>
      <c r="AP390" s="20"/>
      <c r="AQ390" s="211"/>
      <c r="AR390" s="73"/>
    </row>
    <row r="391" spans="1:44" ht="27" customHeight="1">
      <c r="B391" s="66"/>
      <c r="E391" s="67"/>
      <c r="H391" s="68"/>
      <c r="I391" s="1162"/>
      <c r="J391" s="1964"/>
      <c r="K391" s="1964"/>
      <c r="L391" s="1964"/>
      <c r="M391" s="1964"/>
      <c r="N391" s="1964"/>
      <c r="O391" s="1964"/>
      <c r="P391" s="1964"/>
      <c r="Q391" s="1964"/>
      <c r="R391" s="1964"/>
      <c r="S391" s="1964"/>
      <c r="T391" s="1964"/>
      <c r="U391" s="1964"/>
      <c r="V391" s="1964"/>
      <c r="W391" s="1964"/>
      <c r="X391" s="1964"/>
      <c r="Y391" s="1964"/>
      <c r="Z391" s="1964"/>
      <c r="AA391" s="1964"/>
      <c r="AB391" s="1964"/>
      <c r="AC391" s="1964"/>
      <c r="AD391" s="1165"/>
      <c r="AF391" s="70"/>
      <c r="AH391" s="1166"/>
      <c r="AI391" s="1166"/>
      <c r="AJ391" s="1166"/>
      <c r="AK391" s="11"/>
      <c r="AL391" s="210"/>
      <c r="AM391" s="20"/>
      <c r="AN391" s="20"/>
      <c r="AO391" s="20"/>
      <c r="AP391" s="20"/>
      <c r="AQ391" s="211"/>
      <c r="AR391" s="73"/>
    </row>
    <row r="392" spans="1:44" ht="27" customHeight="1">
      <c r="B392" s="66"/>
      <c r="E392" s="67"/>
      <c r="H392" s="68"/>
      <c r="I392" s="1163" t="s">
        <v>2944</v>
      </c>
      <c r="J392" s="1546" t="s">
        <v>2948</v>
      </c>
      <c r="K392" s="1964"/>
      <c r="L392" s="1964"/>
      <c r="M392" s="1964"/>
      <c r="N392" s="1964"/>
      <c r="O392" s="1964"/>
      <c r="P392" s="1964"/>
      <c r="Q392" s="1964"/>
      <c r="R392" s="1964"/>
      <c r="S392" s="1964"/>
      <c r="T392" s="1964"/>
      <c r="U392" s="1964"/>
      <c r="V392" s="1964"/>
      <c r="W392" s="1964"/>
      <c r="X392" s="1964"/>
      <c r="Y392" s="1964"/>
      <c r="Z392" s="1964"/>
      <c r="AA392" s="1964"/>
      <c r="AB392" s="1964"/>
      <c r="AC392" s="1964"/>
      <c r="AD392" s="1165"/>
      <c r="AF392" s="70"/>
      <c r="AH392" s="1166"/>
      <c r="AI392" s="1166"/>
      <c r="AJ392" s="1166"/>
      <c r="AK392" s="11"/>
      <c r="AL392" s="210"/>
      <c r="AM392" s="20"/>
      <c r="AN392" s="20"/>
      <c r="AO392" s="20"/>
      <c r="AP392" s="20"/>
      <c r="AQ392" s="211"/>
      <c r="AR392" s="73"/>
    </row>
    <row r="393" spans="1:44" ht="27" customHeight="1">
      <c r="B393" s="66"/>
      <c r="E393" s="67"/>
      <c r="H393" s="68"/>
      <c r="I393" s="1163" t="s">
        <v>2945</v>
      </c>
      <c r="J393" s="1546" t="s">
        <v>2949</v>
      </c>
      <c r="K393" s="1964"/>
      <c r="L393" s="1964"/>
      <c r="M393" s="1964"/>
      <c r="N393" s="1964"/>
      <c r="O393" s="1964"/>
      <c r="P393" s="1964"/>
      <c r="Q393" s="1964"/>
      <c r="R393" s="1964"/>
      <c r="S393" s="1964"/>
      <c r="T393" s="1964"/>
      <c r="U393" s="1964"/>
      <c r="V393" s="1964"/>
      <c r="W393" s="1964"/>
      <c r="X393" s="1964"/>
      <c r="Y393" s="1964"/>
      <c r="Z393" s="1964"/>
      <c r="AA393" s="1964"/>
      <c r="AB393" s="1964"/>
      <c r="AC393" s="1964"/>
      <c r="AD393" s="1165"/>
      <c r="AF393" s="70"/>
      <c r="AH393" s="1166"/>
      <c r="AI393" s="1166"/>
      <c r="AJ393" s="1166"/>
      <c r="AK393" s="11"/>
      <c r="AL393" s="210"/>
      <c r="AM393" s="20"/>
      <c r="AN393" s="20"/>
      <c r="AO393" s="20"/>
      <c r="AP393" s="20"/>
      <c r="AQ393" s="211"/>
      <c r="AR393" s="73"/>
    </row>
    <row r="394" spans="1:44" ht="27" customHeight="1">
      <c r="B394" s="66"/>
      <c r="E394" s="67"/>
      <c r="H394" s="68"/>
      <c r="I394" s="1163"/>
      <c r="J394" s="1964"/>
      <c r="K394" s="1964"/>
      <c r="L394" s="1964"/>
      <c r="M394" s="1964"/>
      <c r="N394" s="1964"/>
      <c r="O394" s="1964"/>
      <c r="P394" s="1964"/>
      <c r="Q394" s="1964"/>
      <c r="R394" s="1964"/>
      <c r="S394" s="1964"/>
      <c r="T394" s="1964"/>
      <c r="U394" s="1964"/>
      <c r="V394" s="1964"/>
      <c r="W394" s="1964"/>
      <c r="X394" s="1964"/>
      <c r="Y394" s="1964"/>
      <c r="Z394" s="1964"/>
      <c r="AA394" s="1964"/>
      <c r="AB394" s="1964"/>
      <c r="AC394" s="1964"/>
      <c r="AD394" s="1165"/>
      <c r="AF394" s="70"/>
      <c r="AH394" s="1166"/>
      <c r="AI394" s="1166"/>
      <c r="AJ394" s="1166"/>
      <c r="AK394" s="11"/>
      <c r="AL394" s="210"/>
      <c r="AM394" s="20"/>
      <c r="AN394" s="20"/>
      <c r="AO394" s="20"/>
      <c r="AP394" s="20"/>
      <c r="AQ394" s="211"/>
      <c r="AR394" s="73"/>
    </row>
    <row r="395" spans="1:44" ht="15" customHeight="1" thickBot="1">
      <c r="A395" s="972" t="str">
        <f t="shared" ref="A395:A396" si="12">_xlfn.IFS(AG395=0,"",AG395&gt;0,AG395,AG395&lt;&gt;"","")</f>
        <v/>
      </c>
      <c r="B395" s="66"/>
      <c r="E395" s="67"/>
      <c r="H395" s="83"/>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2"/>
      <c r="AF395" s="70"/>
      <c r="AH395" s="1166"/>
      <c r="AI395" s="1166"/>
      <c r="AJ395" s="1166"/>
      <c r="AK395" s="11"/>
      <c r="AL395" s="210"/>
      <c r="AM395" s="20"/>
      <c r="AN395" s="20"/>
      <c r="AO395" s="20"/>
      <c r="AP395" s="20"/>
      <c r="AQ395" s="211"/>
      <c r="AR395" s="73"/>
    </row>
    <row r="396" spans="1:44" ht="17.149999999999999" customHeight="1" thickBot="1">
      <c r="A396" s="972" t="str">
        <f t="shared" si="12"/>
        <v/>
      </c>
      <c r="B396" s="66"/>
      <c r="E396" s="67"/>
      <c r="I396" s="1164"/>
      <c r="AF396" s="70"/>
      <c r="AH396" s="1166"/>
      <c r="AI396" s="1166"/>
      <c r="AJ396" s="1166"/>
      <c r="AK396" s="11"/>
      <c r="AL396" s="210"/>
      <c r="AM396" s="20"/>
      <c r="AN396" s="20"/>
      <c r="AO396" s="20"/>
      <c r="AP396" s="20"/>
      <c r="AQ396" s="211"/>
      <c r="AR396" s="73"/>
    </row>
    <row r="397" spans="1:44" ht="27" customHeight="1">
      <c r="A397" s="972" t="str">
        <f t="shared" si="11"/>
        <v/>
      </c>
      <c r="B397" s="48"/>
      <c r="C397" s="12"/>
      <c r="D397" s="12"/>
      <c r="E397" s="49"/>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04"/>
      <c r="AG397" s="717"/>
      <c r="AH397" s="105"/>
      <c r="AI397" s="105"/>
      <c r="AJ397" s="105"/>
      <c r="AK397" s="26"/>
      <c r="AL397" s="200"/>
      <c r="AM397" s="201"/>
      <c r="AN397" s="201"/>
      <c r="AO397" s="201"/>
      <c r="AP397" s="201"/>
      <c r="AQ397" s="202"/>
      <c r="AR397" s="73"/>
    </row>
    <row r="398" spans="1:44" ht="27" customHeight="1">
      <c r="A398" s="972">
        <f t="shared" ref="A398:A470" si="13">_xlfn.IFS(AG398=0,"",AG398&gt;0,AG398,AG398&lt;&gt;"","")</f>
        <v>31</v>
      </c>
      <c r="B398" s="1372" t="s">
        <v>654</v>
      </c>
      <c r="C398" s="1373"/>
      <c r="D398" s="1373"/>
      <c r="E398" s="1374"/>
      <c r="H398" s="1231" t="s">
        <v>603</v>
      </c>
      <c r="I398" s="1231"/>
      <c r="J398" s="1231"/>
      <c r="K398" s="1231"/>
      <c r="L398" s="1231"/>
      <c r="M398" s="1231"/>
      <c r="N398" s="1231"/>
      <c r="O398" s="1231"/>
      <c r="P398" s="1231"/>
      <c r="Q398" s="1231"/>
      <c r="R398" s="1231"/>
      <c r="S398" s="1231"/>
      <c r="T398" s="1231"/>
      <c r="U398" s="1231"/>
      <c r="V398" s="1231"/>
      <c r="W398" s="1231"/>
      <c r="X398" s="1231"/>
      <c r="Y398" s="1231"/>
      <c r="Z398" s="1231"/>
      <c r="AA398" s="1231"/>
      <c r="AB398" s="1231"/>
      <c r="AC398" s="1231"/>
      <c r="AD398" s="1231"/>
      <c r="AF398" s="70"/>
      <c r="AG398" s="713">
        <v>31</v>
      </c>
      <c r="AH398" s="1221" t="s">
        <v>106</v>
      </c>
      <c r="AI398" s="1222"/>
      <c r="AJ398" s="1223"/>
      <c r="AK398" s="11"/>
      <c r="AL398" s="1303" t="s">
        <v>604</v>
      </c>
      <c r="AM398" s="1304"/>
      <c r="AN398" s="1304"/>
      <c r="AO398" s="1304"/>
      <c r="AP398" s="1304"/>
      <c r="AQ398" s="1305"/>
      <c r="AR398" s="1232">
        <f>VLOOKUP(AH398,$CD$6:$CE$10,2,FALSE)</f>
        <v>0</v>
      </c>
    </row>
    <row r="399" spans="1:44" ht="27" customHeight="1">
      <c r="A399" s="972" t="str">
        <f t="shared" si="13"/>
        <v/>
      </c>
      <c r="B399" s="1372"/>
      <c r="C399" s="1373"/>
      <c r="D399" s="1373"/>
      <c r="E399" s="1374"/>
      <c r="AF399" s="70"/>
      <c r="AK399" s="11"/>
      <c r="AL399" s="1303"/>
      <c r="AM399" s="1304"/>
      <c r="AN399" s="1304"/>
      <c r="AO399" s="1304"/>
      <c r="AP399" s="1304"/>
      <c r="AQ399" s="1305"/>
      <c r="AR399" s="1232"/>
    </row>
    <row r="400" spans="1:44" ht="27" customHeight="1">
      <c r="A400" s="972" t="str">
        <f t="shared" si="13"/>
        <v/>
      </c>
      <c r="B400" s="1372"/>
      <c r="C400" s="1373"/>
      <c r="D400" s="1373"/>
      <c r="E400" s="1374"/>
      <c r="AF400" s="70"/>
      <c r="AK400" s="11"/>
      <c r="AL400" s="223"/>
      <c r="AM400" s="224"/>
      <c r="AN400" s="224"/>
      <c r="AO400" s="224"/>
      <c r="AP400" s="224"/>
      <c r="AQ400" s="225"/>
      <c r="AR400" s="73"/>
    </row>
    <row r="401" spans="1:44" s="226" customFormat="1" ht="27" customHeight="1">
      <c r="A401" s="975">
        <f t="shared" si="13"/>
        <v>32</v>
      </c>
      <c r="B401" s="1372"/>
      <c r="C401" s="1373"/>
      <c r="D401" s="1373"/>
      <c r="E401" s="1374"/>
      <c r="H401" s="1206" t="s">
        <v>295</v>
      </c>
      <c r="I401" s="1206"/>
      <c r="J401" s="1206"/>
      <c r="K401" s="1206"/>
      <c r="L401" s="1206"/>
      <c r="M401" s="1206"/>
      <c r="N401" s="1206"/>
      <c r="O401" s="1206"/>
      <c r="P401" s="1206"/>
      <c r="Q401" s="1206"/>
      <c r="R401" s="1206"/>
      <c r="S401" s="1206"/>
      <c r="T401" s="1206"/>
      <c r="U401" s="1206"/>
      <c r="V401" s="1206"/>
      <c r="W401" s="1206"/>
      <c r="X401" s="1206"/>
      <c r="Y401" s="1206"/>
      <c r="Z401" s="1206"/>
      <c r="AA401" s="1206"/>
      <c r="AB401" s="1206"/>
      <c r="AC401" s="1206"/>
      <c r="AD401" s="1206"/>
      <c r="AF401" s="227"/>
      <c r="AG401" s="713">
        <v>32</v>
      </c>
      <c r="AH401" s="1957" t="s">
        <v>296</v>
      </c>
      <c r="AI401" s="1958"/>
      <c r="AJ401" s="1959"/>
      <c r="AK401" s="228"/>
      <c r="AL401" s="1303" t="s">
        <v>605</v>
      </c>
      <c r="AM401" s="1304"/>
      <c r="AN401" s="1304"/>
      <c r="AO401" s="1304"/>
      <c r="AP401" s="1304"/>
      <c r="AQ401" s="1305"/>
      <c r="AR401" s="130"/>
    </row>
    <row r="402" spans="1:44" ht="27" customHeight="1">
      <c r="A402" s="972" t="str">
        <f t="shared" si="13"/>
        <v/>
      </c>
      <c r="B402" s="1372"/>
      <c r="C402" s="1373"/>
      <c r="D402" s="1373"/>
      <c r="E402" s="1374"/>
      <c r="G402" s="88"/>
      <c r="H402" s="1206"/>
      <c r="I402" s="1206"/>
      <c r="J402" s="1206"/>
      <c r="K402" s="1206"/>
      <c r="L402" s="1206"/>
      <c r="M402" s="1206"/>
      <c r="N402" s="1206"/>
      <c r="O402" s="1206"/>
      <c r="P402" s="1206"/>
      <c r="Q402" s="1206"/>
      <c r="R402" s="1206"/>
      <c r="S402" s="1206"/>
      <c r="T402" s="1206"/>
      <c r="U402" s="1206"/>
      <c r="V402" s="1206"/>
      <c r="W402" s="1206"/>
      <c r="X402" s="1206"/>
      <c r="Y402" s="1206"/>
      <c r="Z402" s="1206"/>
      <c r="AA402" s="1206"/>
      <c r="AB402" s="1206"/>
      <c r="AC402" s="1206"/>
      <c r="AD402" s="1206"/>
      <c r="AF402" s="70"/>
      <c r="AK402" s="11"/>
      <c r="AL402" s="1303"/>
      <c r="AM402" s="1304"/>
      <c r="AN402" s="1304"/>
      <c r="AO402" s="1304"/>
      <c r="AP402" s="1304"/>
      <c r="AQ402" s="1305"/>
      <c r="AR402" s="73"/>
    </row>
    <row r="403" spans="1:44" ht="27" customHeight="1">
      <c r="A403" s="972" t="str">
        <f t="shared" si="13"/>
        <v/>
      </c>
      <c r="B403" s="66"/>
      <c r="E403" s="67"/>
      <c r="G403" s="88"/>
      <c r="H403" s="1206"/>
      <c r="I403" s="1206"/>
      <c r="J403" s="1206"/>
      <c r="K403" s="1206"/>
      <c r="L403" s="1206"/>
      <c r="M403" s="1206"/>
      <c r="N403" s="1206"/>
      <c r="O403" s="1206"/>
      <c r="P403" s="1206"/>
      <c r="Q403" s="1206"/>
      <c r="R403" s="1206"/>
      <c r="S403" s="1206"/>
      <c r="T403" s="1206"/>
      <c r="U403" s="1206"/>
      <c r="V403" s="1206"/>
      <c r="W403" s="1206"/>
      <c r="X403" s="1206"/>
      <c r="Y403" s="1206"/>
      <c r="Z403" s="1206"/>
      <c r="AA403" s="1206"/>
      <c r="AB403" s="1206"/>
      <c r="AC403" s="1206"/>
      <c r="AD403" s="1206"/>
      <c r="AF403" s="70"/>
      <c r="AK403" s="11"/>
      <c r="AL403" s="210"/>
      <c r="AM403" s="20"/>
      <c r="AN403" s="20"/>
      <c r="AO403" s="20"/>
      <c r="AP403" s="20"/>
      <c r="AQ403" s="211"/>
      <c r="AR403" s="73"/>
    </row>
    <row r="404" spans="1:44" ht="27" customHeight="1">
      <c r="A404" s="972" t="str">
        <f t="shared" si="13"/>
        <v/>
      </c>
      <c r="B404" s="66"/>
      <c r="E404" s="67"/>
      <c r="G404" s="88"/>
      <c r="H404" s="1206"/>
      <c r="I404" s="1206"/>
      <c r="J404" s="1206"/>
      <c r="K404" s="1206"/>
      <c r="L404" s="1206"/>
      <c r="M404" s="1206"/>
      <c r="N404" s="1206"/>
      <c r="O404" s="1206"/>
      <c r="P404" s="1206"/>
      <c r="Q404" s="1206"/>
      <c r="R404" s="1206"/>
      <c r="S404" s="1206"/>
      <c r="T404" s="1206"/>
      <c r="U404" s="1206"/>
      <c r="V404" s="1206"/>
      <c r="W404" s="1206"/>
      <c r="X404" s="1206"/>
      <c r="Y404" s="1206"/>
      <c r="Z404" s="1206"/>
      <c r="AA404" s="1206"/>
      <c r="AB404" s="1206"/>
      <c r="AC404" s="1206"/>
      <c r="AD404" s="1206"/>
      <c r="AF404" s="70"/>
      <c r="AK404" s="11"/>
      <c r="AL404" s="210"/>
      <c r="AM404" s="20"/>
      <c r="AN404" s="20"/>
      <c r="AO404" s="20"/>
      <c r="AP404" s="20"/>
      <c r="AQ404" s="211"/>
      <c r="AR404" s="73"/>
    </row>
    <row r="405" spans="1:44" ht="27" customHeight="1" thickBot="1">
      <c r="A405" s="972" t="str">
        <f t="shared" si="13"/>
        <v/>
      </c>
      <c r="B405" s="66"/>
      <c r="E405" s="67"/>
      <c r="H405" s="88"/>
      <c r="I405" s="88"/>
      <c r="J405" s="88"/>
      <c r="K405" s="88"/>
      <c r="L405" s="88"/>
      <c r="M405" s="88"/>
      <c r="N405" s="88"/>
      <c r="O405" s="88"/>
      <c r="P405" s="88"/>
      <c r="Q405" s="88"/>
      <c r="R405" s="88"/>
      <c r="S405" s="88"/>
      <c r="T405" s="88"/>
      <c r="U405" s="88"/>
      <c r="V405" s="88"/>
      <c r="W405" s="88"/>
      <c r="X405" s="88"/>
      <c r="Y405" s="88"/>
      <c r="Z405" s="88"/>
      <c r="AA405" s="88"/>
      <c r="AB405" s="88"/>
      <c r="AC405" s="88"/>
      <c r="AD405" s="88"/>
      <c r="AF405" s="70"/>
      <c r="AK405" s="11"/>
      <c r="AL405" s="210"/>
      <c r="AM405" s="20"/>
      <c r="AN405" s="20"/>
      <c r="AO405" s="20"/>
      <c r="AP405" s="20"/>
      <c r="AQ405" s="211"/>
      <c r="AR405" s="73"/>
    </row>
    <row r="406" spans="1:44" ht="27" customHeight="1">
      <c r="A406" s="972" t="str">
        <f t="shared" si="13"/>
        <v/>
      </c>
      <c r="B406" s="66"/>
      <c r="E406" s="67"/>
      <c r="H406" s="1586" t="s">
        <v>297</v>
      </c>
      <c r="I406" s="1388"/>
      <c r="J406" s="1388"/>
      <c r="K406" s="1388"/>
      <c r="L406" s="1388"/>
      <c r="M406" s="1388"/>
      <c r="N406" s="1388"/>
      <c r="O406" s="1388"/>
      <c r="P406" s="1388"/>
      <c r="Q406" s="1388"/>
      <c r="R406" s="1388"/>
      <c r="S406" s="1388"/>
      <c r="T406" s="1388"/>
      <c r="U406" s="1388"/>
      <c r="V406" s="1388"/>
      <c r="W406" s="1388"/>
      <c r="X406" s="1388"/>
      <c r="Y406" s="1388"/>
      <c r="Z406" s="1388"/>
      <c r="AA406" s="1388"/>
      <c r="AB406" s="1388"/>
      <c r="AC406" s="1388"/>
      <c r="AD406" s="1544"/>
      <c r="AF406" s="70"/>
      <c r="AK406" s="11"/>
      <c r="AL406" s="210"/>
      <c r="AM406" s="20"/>
      <c r="AN406" s="20"/>
      <c r="AO406" s="20"/>
      <c r="AP406" s="20"/>
      <c r="AQ406" s="211"/>
      <c r="AR406" s="73"/>
    </row>
    <row r="407" spans="1:44" ht="27" customHeight="1">
      <c r="A407" s="972" t="str">
        <f t="shared" si="13"/>
        <v/>
      </c>
      <c r="B407" s="66"/>
      <c r="E407" s="67"/>
      <c r="H407" s="1299"/>
      <c r="I407" s="1206"/>
      <c r="J407" s="1206"/>
      <c r="K407" s="1206"/>
      <c r="L407" s="1206"/>
      <c r="M407" s="1206"/>
      <c r="N407" s="1206"/>
      <c r="O407" s="1206"/>
      <c r="P407" s="1206"/>
      <c r="Q407" s="1206"/>
      <c r="R407" s="1206"/>
      <c r="S407" s="1206"/>
      <c r="T407" s="1206"/>
      <c r="U407" s="1206"/>
      <c r="V407" s="1206"/>
      <c r="W407" s="1206"/>
      <c r="X407" s="1206"/>
      <c r="Y407" s="1206"/>
      <c r="Z407" s="1206"/>
      <c r="AA407" s="1206"/>
      <c r="AB407" s="1206"/>
      <c r="AC407" s="1206"/>
      <c r="AD407" s="1207"/>
      <c r="AF407" s="70"/>
      <c r="AK407" s="11"/>
      <c r="AL407" s="210"/>
      <c r="AM407" s="20"/>
      <c r="AN407" s="20"/>
      <c r="AO407" s="20"/>
      <c r="AP407" s="20"/>
      <c r="AQ407" s="211"/>
      <c r="AR407" s="73"/>
    </row>
    <row r="408" spans="1:44" ht="27" customHeight="1" thickBot="1">
      <c r="A408" s="972" t="str">
        <f t="shared" si="13"/>
        <v/>
      </c>
      <c r="B408" s="66"/>
      <c r="E408" s="67"/>
      <c r="H408" s="1300"/>
      <c r="I408" s="1301"/>
      <c r="J408" s="1301"/>
      <c r="K408" s="1301"/>
      <c r="L408" s="1301"/>
      <c r="M408" s="1301"/>
      <c r="N408" s="1301"/>
      <c r="O408" s="1301"/>
      <c r="P408" s="1301"/>
      <c r="Q408" s="1301"/>
      <c r="R408" s="1301"/>
      <c r="S408" s="1301"/>
      <c r="T408" s="1301"/>
      <c r="U408" s="1301"/>
      <c r="V408" s="1301"/>
      <c r="W408" s="1301"/>
      <c r="X408" s="1301"/>
      <c r="Y408" s="1301"/>
      <c r="Z408" s="1301"/>
      <c r="AA408" s="1301"/>
      <c r="AB408" s="1301"/>
      <c r="AC408" s="1301"/>
      <c r="AD408" s="1302"/>
      <c r="AF408" s="70"/>
      <c r="AK408" s="11"/>
      <c r="AL408" s="210"/>
      <c r="AM408" s="20"/>
      <c r="AN408" s="20"/>
      <c r="AO408" s="20"/>
      <c r="AP408" s="20"/>
      <c r="AQ408" s="211"/>
      <c r="AR408" s="73"/>
    </row>
    <row r="409" spans="1:44" ht="27" customHeight="1" thickBot="1">
      <c r="A409" s="972" t="str">
        <f t="shared" si="13"/>
        <v/>
      </c>
      <c r="B409" s="66"/>
      <c r="E409" s="67"/>
      <c r="AF409" s="70"/>
      <c r="AK409" s="11"/>
      <c r="AL409" s="210"/>
      <c r="AM409" s="20"/>
      <c r="AN409" s="20"/>
      <c r="AO409" s="20"/>
      <c r="AP409" s="20"/>
      <c r="AQ409" s="211"/>
      <c r="AR409" s="73"/>
    </row>
    <row r="410" spans="1:44" ht="27" customHeight="1">
      <c r="A410" s="972" t="str">
        <f t="shared" si="13"/>
        <v/>
      </c>
      <c r="B410" s="48"/>
      <c r="C410" s="12"/>
      <c r="D410" s="12"/>
      <c r="E410" s="49"/>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04"/>
      <c r="AG410" s="717"/>
      <c r="AH410" s="105"/>
      <c r="AI410" s="105"/>
      <c r="AJ410" s="105"/>
      <c r="AK410" s="26"/>
      <c r="AL410" s="200"/>
      <c r="AM410" s="201"/>
      <c r="AN410" s="201"/>
      <c r="AO410" s="201"/>
      <c r="AP410" s="201"/>
      <c r="AQ410" s="202"/>
      <c r="AR410" s="73"/>
    </row>
    <row r="411" spans="1:44" ht="27" customHeight="1">
      <c r="A411" s="972">
        <f t="shared" si="13"/>
        <v>33</v>
      </c>
      <c r="B411" s="1372" t="s">
        <v>652</v>
      </c>
      <c r="C411" s="1373"/>
      <c r="D411" s="1373"/>
      <c r="E411" s="1374"/>
      <c r="F411" s="1349" t="s">
        <v>817</v>
      </c>
      <c r="G411" s="1350"/>
      <c r="H411" s="1233" t="s">
        <v>299</v>
      </c>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F411" s="70"/>
      <c r="AG411" s="713">
        <v>33</v>
      </c>
      <c r="AH411" s="1221" t="s">
        <v>106</v>
      </c>
      <c r="AI411" s="1222"/>
      <c r="AJ411" s="1223"/>
      <c r="AK411" s="11"/>
      <c r="AL411" s="1303" t="s">
        <v>608</v>
      </c>
      <c r="AM411" s="1304"/>
      <c r="AN411" s="1304"/>
      <c r="AO411" s="1304"/>
      <c r="AP411" s="1304"/>
      <c r="AQ411" s="1305"/>
      <c r="AR411" s="1232">
        <f>VLOOKUP(AH411,$CD$6:$CE$10,2,FALSE)</f>
        <v>0</v>
      </c>
    </row>
    <row r="412" spans="1:44" ht="27" customHeight="1">
      <c r="A412" s="972" t="str">
        <f t="shared" si="13"/>
        <v/>
      </c>
      <c r="B412" s="1372"/>
      <c r="C412" s="1373"/>
      <c r="D412" s="1373"/>
      <c r="E412" s="1374"/>
      <c r="AF412" s="70"/>
      <c r="AK412" s="11"/>
      <c r="AL412" s="1303"/>
      <c r="AM412" s="1304"/>
      <c r="AN412" s="1304"/>
      <c r="AO412" s="1304"/>
      <c r="AP412" s="1304"/>
      <c r="AQ412" s="1305"/>
      <c r="AR412" s="1232"/>
    </row>
    <row r="413" spans="1:44" ht="27" customHeight="1">
      <c r="A413" s="972" t="str">
        <f t="shared" si="13"/>
        <v/>
      </c>
      <c r="B413" s="1372"/>
      <c r="C413" s="1373"/>
      <c r="D413" s="1373"/>
      <c r="E413" s="1374"/>
      <c r="AF413" s="70"/>
      <c r="AK413" s="11"/>
      <c r="AL413" s="210"/>
      <c r="AM413" s="20"/>
      <c r="AN413" s="20"/>
      <c r="AO413" s="20"/>
      <c r="AP413" s="20"/>
      <c r="AQ413" s="211"/>
      <c r="AR413" s="73"/>
    </row>
    <row r="414" spans="1:44" ht="27" customHeight="1">
      <c r="A414" s="972" t="str">
        <f t="shared" si="13"/>
        <v/>
      </c>
      <c r="B414" s="66"/>
      <c r="E414" s="67"/>
      <c r="F414" s="1349" t="s">
        <v>846</v>
      </c>
      <c r="G414" s="1350"/>
      <c r="H414" s="1206" t="s">
        <v>298</v>
      </c>
      <c r="I414" s="1206"/>
      <c r="J414" s="1206"/>
      <c r="K414" s="1206"/>
      <c r="L414" s="1206"/>
      <c r="M414" s="1206"/>
      <c r="N414" s="1206"/>
      <c r="O414" s="1206"/>
      <c r="P414" s="1206"/>
      <c r="Q414" s="1206"/>
      <c r="R414" s="1206"/>
      <c r="S414" s="1206"/>
      <c r="T414" s="1206"/>
      <c r="U414" s="1206"/>
      <c r="V414" s="1206"/>
      <c r="W414" s="1206"/>
      <c r="X414" s="1206"/>
      <c r="Y414" s="1206"/>
      <c r="Z414" s="1206"/>
      <c r="AA414" s="1206"/>
      <c r="AB414" s="1206"/>
      <c r="AC414" s="1206"/>
      <c r="AD414" s="1206"/>
      <c r="AF414" s="70"/>
      <c r="AK414" s="11"/>
      <c r="AL414" s="1303" t="s">
        <v>634</v>
      </c>
      <c r="AM414" s="1304"/>
      <c r="AN414" s="1304"/>
      <c r="AO414" s="1304"/>
      <c r="AP414" s="1304"/>
      <c r="AQ414" s="1305"/>
      <c r="AR414" s="73"/>
    </row>
    <row r="415" spans="1:44" ht="27" customHeight="1">
      <c r="A415" s="972" t="str">
        <f t="shared" si="13"/>
        <v/>
      </c>
      <c r="B415" s="66"/>
      <c r="E415" s="67"/>
      <c r="H415" s="1206"/>
      <c r="I415" s="1206"/>
      <c r="J415" s="1206"/>
      <c r="K415" s="1206"/>
      <c r="L415" s="1206"/>
      <c r="M415" s="1206"/>
      <c r="N415" s="1206"/>
      <c r="O415" s="1206"/>
      <c r="P415" s="1206"/>
      <c r="Q415" s="1206"/>
      <c r="R415" s="1206"/>
      <c r="S415" s="1206"/>
      <c r="T415" s="1206"/>
      <c r="U415" s="1206"/>
      <c r="V415" s="1206"/>
      <c r="W415" s="1206"/>
      <c r="X415" s="1206"/>
      <c r="Y415" s="1206"/>
      <c r="Z415" s="1206"/>
      <c r="AA415" s="1206"/>
      <c r="AB415" s="1206"/>
      <c r="AC415" s="1206"/>
      <c r="AD415" s="1206"/>
      <c r="AF415" s="70"/>
      <c r="AK415" s="11"/>
      <c r="AL415" s="1303"/>
      <c r="AM415" s="1304"/>
      <c r="AN415" s="1304"/>
      <c r="AO415" s="1304"/>
      <c r="AP415" s="1304"/>
      <c r="AQ415" s="1305"/>
      <c r="AR415" s="73"/>
    </row>
    <row r="416" spans="1:44" ht="27" customHeight="1">
      <c r="A416" s="972" t="str">
        <f t="shared" si="13"/>
        <v/>
      </c>
      <c r="B416" s="66"/>
      <c r="E416" s="67"/>
      <c r="H416" s="1206"/>
      <c r="I416" s="1206"/>
      <c r="J416" s="1206"/>
      <c r="K416" s="1206"/>
      <c r="L416" s="1206"/>
      <c r="M416" s="1206"/>
      <c r="N416" s="1206"/>
      <c r="O416" s="1206"/>
      <c r="P416" s="1206"/>
      <c r="Q416" s="1206"/>
      <c r="R416" s="1206"/>
      <c r="S416" s="1206"/>
      <c r="T416" s="1206"/>
      <c r="U416" s="1206"/>
      <c r="V416" s="1206"/>
      <c r="W416" s="1206"/>
      <c r="X416" s="1206"/>
      <c r="Y416" s="1206"/>
      <c r="Z416" s="1206"/>
      <c r="AA416" s="1206"/>
      <c r="AB416" s="1206"/>
      <c r="AC416" s="1206"/>
      <c r="AD416" s="1206"/>
      <c r="AF416" s="70"/>
      <c r="AK416" s="11"/>
      <c r="AL416" s="204"/>
      <c r="AM416" s="205"/>
      <c r="AN416" s="205"/>
      <c r="AO416" s="205"/>
      <c r="AP416" s="205"/>
      <c r="AQ416" s="206"/>
      <c r="AR416" s="73"/>
    </row>
    <row r="417" spans="1:44" ht="27" customHeight="1">
      <c r="A417" s="972" t="str">
        <f t="shared" si="13"/>
        <v/>
      </c>
      <c r="B417" s="66"/>
      <c r="E417" s="67"/>
      <c r="AF417" s="70"/>
      <c r="AK417" s="11"/>
      <c r="AL417" s="210"/>
      <c r="AM417" s="20"/>
      <c r="AN417" s="20"/>
      <c r="AO417" s="20"/>
      <c r="AP417" s="20"/>
      <c r="AQ417" s="211"/>
      <c r="AR417" s="73"/>
    </row>
    <row r="418" spans="1:44" ht="27" customHeight="1">
      <c r="A418" s="972">
        <f t="shared" si="13"/>
        <v>34</v>
      </c>
      <c r="B418" s="66"/>
      <c r="E418" s="67"/>
      <c r="G418" s="17" t="s">
        <v>330</v>
      </c>
      <c r="H418" s="1206" t="s">
        <v>609</v>
      </c>
      <c r="I418" s="1206"/>
      <c r="J418" s="1206"/>
      <c r="K418" s="1206"/>
      <c r="L418" s="1206"/>
      <c r="M418" s="1206"/>
      <c r="N418" s="1206"/>
      <c r="O418" s="1206"/>
      <c r="P418" s="1206"/>
      <c r="Q418" s="1206"/>
      <c r="R418" s="1206"/>
      <c r="S418" s="1206"/>
      <c r="T418" s="1206"/>
      <c r="U418" s="1206"/>
      <c r="V418" s="1206"/>
      <c r="W418" s="1206"/>
      <c r="X418" s="1206"/>
      <c r="Y418" s="1206"/>
      <c r="Z418" s="1206"/>
      <c r="AA418" s="1206"/>
      <c r="AB418" s="1206"/>
      <c r="AC418" s="1206"/>
      <c r="AD418" s="1206"/>
      <c r="AF418" s="70"/>
      <c r="AG418" s="713">
        <v>34</v>
      </c>
      <c r="AH418" s="1221" t="s">
        <v>106</v>
      </c>
      <c r="AI418" s="1222"/>
      <c r="AJ418" s="1223"/>
      <c r="AK418" s="11"/>
      <c r="AL418" s="210"/>
      <c r="AM418" s="20"/>
      <c r="AN418" s="20"/>
      <c r="AO418" s="20"/>
      <c r="AP418" s="20"/>
      <c r="AQ418" s="211"/>
      <c r="AR418" s="1232">
        <f>VLOOKUP(AH418,$CD$6:$CE$10,2,FALSE)</f>
        <v>0</v>
      </c>
    </row>
    <row r="419" spans="1:44" ht="27" customHeight="1">
      <c r="A419" s="972" t="str">
        <f t="shared" si="13"/>
        <v/>
      </c>
      <c r="B419" s="66"/>
      <c r="E419" s="67"/>
      <c r="H419" s="1206"/>
      <c r="I419" s="1206"/>
      <c r="J419" s="1206"/>
      <c r="K419" s="1206"/>
      <c r="L419" s="1206"/>
      <c r="M419" s="1206"/>
      <c r="N419" s="1206"/>
      <c r="O419" s="1206"/>
      <c r="P419" s="1206"/>
      <c r="Q419" s="1206"/>
      <c r="R419" s="1206"/>
      <c r="S419" s="1206"/>
      <c r="T419" s="1206"/>
      <c r="U419" s="1206"/>
      <c r="V419" s="1206"/>
      <c r="W419" s="1206"/>
      <c r="X419" s="1206"/>
      <c r="Y419" s="1206"/>
      <c r="Z419" s="1206"/>
      <c r="AA419" s="1206"/>
      <c r="AB419" s="1206"/>
      <c r="AC419" s="1206"/>
      <c r="AD419" s="1206"/>
      <c r="AF419" s="70"/>
      <c r="AK419" s="11"/>
      <c r="AL419" s="210"/>
      <c r="AM419" s="20"/>
      <c r="AN419" s="20"/>
      <c r="AO419" s="20"/>
      <c r="AP419" s="20"/>
      <c r="AQ419" s="211"/>
      <c r="AR419" s="1232"/>
    </row>
    <row r="420" spans="1:44" ht="27" customHeight="1">
      <c r="A420" s="972" t="str">
        <f t="shared" si="13"/>
        <v/>
      </c>
      <c r="B420" s="66"/>
      <c r="E420" s="67"/>
      <c r="H420" s="1206"/>
      <c r="I420" s="1206"/>
      <c r="J420" s="1206"/>
      <c r="K420" s="1206"/>
      <c r="L420" s="1206"/>
      <c r="M420" s="1206"/>
      <c r="N420" s="1206"/>
      <c r="O420" s="1206"/>
      <c r="P420" s="1206"/>
      <c r="Q420" s="1206"/>
      <c r="R420" s="1206"/>
      <c r="S420" s="1206"/>
      <c r="T420" s="1206"/>
      <c r="U420" s="1206"/>
      <c r="V420" s="1206"/>
      <c r="W420" s="1206"/>
      <c r="X420" s="1206"/>
      <c r="Y420" s="1206"/>
      <c r="Z420" s="1206"/>
      <c r="AA420" s="1206"/>
      <c r="AB420" s="1206"/>
      <c r="AC420" s="1206"/>
      <c r="AD420" s="1206"/>
      <c r="AF420" s="70"/>
      <c r="AK420" s="11"/>
      <c r="AL420" s="210"/>
      <c r="AM420" s="20"/>
      <c r="AN420" s="20"/>
      <c r="AO420" s="20"/>
      <c r="AP420" s="20"/>
      <c r="AQ420" s="211"/>
      <c r="AR420" s="73"/>
    </row>
    <row r="421" spans="1:44" ht="27" customHeight="1">
      <c r="A421" s="972" t="str">
        <f t="shared" si="13"/>
        <v/>
      </c>
      <c r="B421" s="66"/>
      <c r="E421" s="67"/>
      <c r="AF421" s="70"/>
      <c r="AK421" s="11"/>
      <c r="AL421" s="210"/>
      <c r="AM421" s="20"/>
      <c r="AN421" s="20"/>
      <c r="AO421" s="20"/>
      <c r="AP421" s="20"/>
      <c r="AQ421" s="211"/>
      <c r="AR421" s="73"/>
    </row>
    <row r="422" spans="1:44" ht="27" customHeight="1">
      <c r="A422" s="972">
        <f t="shared" si="13"/>
        <v>35</v>
      </c>
      <c r="B422" s="66"/>
      <c r="E422" s="67"/>
      <c r="F422" s="1349" t="s">
        <v>847</v>
      </c>
      <c r="G422" s="1350"/>
      <c r="H422" s="1224" t="s">
        <v>2040</v>
      </c>
      <c r="I422" s="1224"/>
      <c r="J422" s="1224"/>
      <c r="K422" s="1224"/>
      <c r="L422" s="1224"/>
      <c r="M422" s="1224"/>
      <c r="N422" s="1224"/>
      <c r="O422" s="1224"/>
      <c r="P422" s="1224"/>
      <c r="Q422" s="1224"/>
      <c r="R422" s="1224"/>
      <c r="S422" s="1224"/>
      <c r="T422" s="1224"/>
      <c r="U422" s="1224"/>
      <c r="V422" s="1224"/>
      <c r="W422" s="1224"/>
      <c r="X422" s="1224"/>
      <c r="Y422" s="1224"/>
      <c r="Z422" s="1224"/>
      <c r="AA422" s="1224"/>
      <c r="AB422" s="1224"/>
      <c r="AC422" s="1224"/>
      <c r="AD422" s="1224"/>
      <c r="AF422" s="70"/>
      <c r="AG422" s="713">
        <v>35</v>
      </c>
      <c r="AH422" s="1277" t="s">
        <v>300</v>
      </c>
      <c r="AI422" s="1278"/>
      <c r="AJ422" s="1279"/>
      <c r="AK422" s="11"/>
      <c r="AL422" s="210"/>
      <c r="AM422" s="20"/>
      <c r="AN422" s="20"/>
      <c r="AO422" s="20"/>
      <c r="AP422" s="20"/>
      <c r="AQ422" s="211"/>
      <c r="AR422" s="214">
        <f>VLOOKUP(AH422,$CD$12:$CE$16,2,FALSE)</f>
        <v>0</v>
      </c>
    </row>
    <row r="423" spans="1:44" ht="27" customHeight="1">
      <c r="A423" s="972" t="str">
        <f t="shared" si="13"/>
        <v/>
      </c>
      <c r="B423" s="66"/>
      <c r="E423" s="67"/>
      <c r="H423" s="1224"/>
      <c r="I423" s="1224"/>
      <c r="J423" s="1224"/>
      <c r="K423" s="1224"/>
      <c r="L423" s="1224"/>
      <c r="M423" s="1224"/>
      <c r="N423" s="1224"/>
      <c r="O423" s="1224"/>
      <c r="P423" s="1224"/>
      <c r="Q423" s="1224"/>
      <c r="R423" s="1224"/>
      <c r="S423" s="1224"/>
      <c r="T423" s="1224"/>
      <c r="U423" s="1224"/>
      <c r="V423" s="1224"/>
      <c r="W423" s="1224"/>
      <c r="X423" s="1224"/>
      <c r="Y423" s="1224"/>
      <c r="Z423" s="1224"/>
      <c r="AA423" s="1224"/>
      <c r="AB423" s="1224"/>
      <c r="AC423" s="1224"/>
      <c r="AD423" s="1224"/>
      <c r="AF423" s="70"/>
      <c r="AK423" s="11"/>
      <c r="AL423" s="210"/>
      <c r="AM423" s="20"/>
      <c r="AN423" s="20"/>
      <c r="AO423" s="20"/>
      <c r="AP423" s="20"/>
      <c r="AQ423" s="211"/>
      <c r="AR423" s="121"/>
    </row>
    <row r="424" spans="1:44" ht="27" customHeight="1">
      <c r="A424" s="972" t="str">
        <f t="shared" si="13"/>
        <v/>
      </c>
      <c r="B424" s="66"/>
      <c r="E424" s="67"/>
      <c r="H424" s="1224"/>
      <c r="I424" s="1224"/>
      <c r="J424" s="1224"/>
      <c r="K424" s="1224"/>
      <c r="L424" s="1224"/>
      <c r="M424" s="1224"/>
      <c r="N424" s="1224"/>
      <c r="O424" s="1224"/>
      <c r="P424" s="1224"/>
      <c r="Q424" s="1224"/>
      <c r="R424" s="1224"/>
      <c r="S424" s="1224"/>
      <c r="T424" s="1224"/>
      <c r="U424" s="1224"/>
      <c r="V424" s="1224"/>
      <c r="W424" s="1224"/>
      <c r="X424" s="1224"/>
      <c r="Y424" s="1224"/>
      <c r="Z424" s="1224"/>
      <c r="AA424" s="1224"/>
      <c r="AB424" s="1224"/>
      <c r="AC424" s="1224"/>
      <c r="AD424" s="1224"/>
      <c r="AF424" s="70"/>
      <c r="AK424" s="11"/>
      <c r="AL424" s="210"/>
      <c r="AM424" s="20"/>
      <c r="AN424" s="20"/>
      <c r="AO424" s="20"/>
      <c r="AP424" s="20"/>
      <c r="AQ424" s="211"/>
      <c r="AR424" s="73"/>
    </row>
    <row r="425" spans="1:44" ht="27" customHeight="1">
      <c r="A425" s="972" t="str">
        <f t="shared" si="13"/>
        <v/>
      </c>
      <c r="B425" s="66"/>
      <c r="E425" s="67"/>
      <c r="AF425" s="70"/>
      <c r="AK425" s="11"/>
      <c r="AL425" s="210"/>
      <c r="AM425" s="20"/>
      <c r="AN425" s="20"/>
      <c r="AO425" s="20"/>
      <c r="AP425" s="20"/>
      <c r="AQ425" s="211"/>
      <c r="AR425" s="73"/>
    </row>
    <row r="426" spans="1:44" ht="27" customHeight="1">
      <c r="A426" s="972">
        <f t="shared" si="13"/>
        <v>36</v>
      </c>
      <c r="B426" s="66"/>
      <c r="E426" s="67"/>
      <c r="F426" s="1907" t="s">
        <v>1339</v>
      </c>
      <c r="G426" s="1325"/>
      <c r="H426" s="1206" t="s">
        <v>1340</v>
      </c>
      <c r="I426" s="1206"/>
      <c r="J426" s="1206"/>
      <c r="K426" s="1206"/>
      <c r="L426" s="1206"/>
      <c r="M426" s="1206"/>
      <c r="N426" s="1206"/>
      <c r="O426" s="1206"/>
      <c r="P426" s="1206"/>
      <c r="Q426" s="1206"/>
      <c r="R426" s="1206"/>
      <c r="S426" s="1206"/>
      <c r="T426" s="1206"/>
      <c r="U426" s="1206"/>
      <c r="V426" s="1206"/>
      <c r="W426" s="1206"/>
      <c r="X426" s="1206"/>
      <c r="Y426" s="1206"/>
      <c r="Z426" s="1206"/>
      <c r="AA426" s="1206"/>
      <c r="AB426" s="1206"/>
      <c r="AC426" s="1206"/>
      <c r="AD426" s="1206"/>
      <c r="AF426" s="70"/>
      <c r="AG426" s="713">
        <v>36</v>
      </c>
      <c r="AH426" s="1221" t="s">
        <v>106</v>
      </c>
      <c r="AI426" s="1222"/>
      <c r="AJ426" s="1223"/>
      <c r="AK426" s="11"/>
      <c r="AL426" s="210"/>
      <c r="AM426" s="20"/>
      <c r="AN426" s="20"/>
      <c r="AO426" s="20"/>
      <c r="AP426" s="20"/>
      <c r="AQ426" s="211"/>
      <c r="AR426" s="1232">
        <f>VLOOKUP(AH426,$CD$6:$CE$10,2,FALSE)</f>
        <v>0</v>
      </c>
    </row>
    <row r="427" spans="1:44" ht="27" customHeight="1">
      <c r="A427" s="972" t="str">
        <f t="shared" si="13"/>
        <v/>
      </c>
      <c r="B427" s="66"/>
      <c r="E427" s="67"/>
      <c r="H427" s="1206"/>
      <c r="I427" s="1206"/>
      <c r="J427" s="1206"/>
      <c r="K427" s="1206"/>
      <c r="L427" s="1206"/>
      <c r="M427" s="1206"/>
      <c r="N427" s="1206"/>
      <c r="O427" s="1206"/>
      <c r="P427" s="1206"/>
      <c r="Q427" s="1206"/>
      <c r="R427" s="1206"/>
      <c r="S427" s="1206"/>
      <c r="T427" s="1206"/>
      <c r="U427" s="1206"/>
      <c r="V427" s="1206"/>
      <c r="W427" s="1206"/>
      <c r="X427" s="1206"/>
      <c r="Y427" s="1206"/>
      <c r="Z427" s="1206"/>
      <c r="AA427" s="1206"/>
      <c r="AB427" s="1206"/>
      <c r="AC427" s="1206"/>
      <c r="AD427" s="1206"/>
      <c r="AF427" s="70"/>
      <c r="AK427" s="11"/>
      <c r="AL427" s="210"/>
      <c r="AM427" s="20"/>
      <c r="AN427" s="20"/>
      <c r="AO427" s="20"/>
      <c r="AP427" s="20"/>
      <c r="AQ427" s="211"/>
      <c r="AR427" s="1232"/>
    </row>
    <row r="428" spans="1:44" ht="27" customHeight="1">
      <c r="A428" s="972" t="str">
        <f t="shared" si="13"/>
        <v/>
      </c>
      <c r="B428" s="66"/>
      <c r="E428" s="67"/>
      <c r="H428" s="1206"/>
      <c r="I428" s="1206"/>
      <c r="J428" s="1206"/>
      <c r="K428" s="1206"/>
      <c r="L428" s="1206"/>
      <c r="M428" s="1206"/>
      <c r="N428" s="1206"/>
      <c r="O428" s="1206"/>
      <c r="P428" s="1206"/>
      <c r="Q428" s="1206"/>
      <c r="R428" s="1206"/>
      <c r="S428" s="1206"/>
      <c r="T428" s="1206"/>
      <c r="U428" s="1206"/>
      <c r="V428" s="1206"/>
      <c r="W428" s="1206"/>
      <c r="X428" s="1206"/>
      <c r="Y428" s="1206"/>
      <c r="Z428" s="1206"/>
      <c r="AA428" s="1206"/>
      <c r="AB428" s="1206"/>
      <c r="AC428" s="1206"/>
      <c r="AD428" s="1206"/>
      <c r="AF428" s="70"/>
      <c r="AK428" s="11"/>
      <c r="AL428" s="210"/>
      <c r="AM428" s="20"/>
      <c r="AN428" s="20"/>
      <c r="AO428" s="20"/>
      <c r="AP428" s="20"/>
      <c r="AQ428" s="211"/>
      <c r="AR428" s="73"/>
    </row>
    <row r="429" spans="1:44" ht="27" customHeight="1">
      <c r="A429" s="972" t="str">
        <f t="shared" si="13"/>
        <v/>
      </c>
      <c r="B429" s="66"/>
      <c r="E429" s="67"/>
      <c r="AF429" s="70"/>
      <c r="AK429" s="11"/>
      <c r="AL429" s="210"/>
      <c r="AM429" s="20"/>
      <c r="AN429" s="20"/>
      <c r="AO429" s="20"/>
      <c r="AP429" s="20"/>
      <c r="AQ429" s="211"/>
      <c r="AR429" s="73"/>
    </row>
    <row r="430" spans="1:44" ht="27" customHeight="1">
      <c r="A430" s="972" t="str">
        <f t="shared" si="13"/>
        <v/>
      </c>
      <c r="B430" s="66"/>
      <c r="E430" s="67"/>
      <c r="I430" s="1688" t="s">
        <v>301</v>
      </c>
      <c r="J430" s="1688"/>
      <c r="K430" s="1688"/>
      <c r="L430" s="1688"/>
      <c r="M430" s="1688"/>
      <c r="N430" s="1688"/>
      <c r="O430" s="1688"/>
      <c r="P430" s="1688"/>
      <c r="Q430" s="1688"/>
      <c r="R430" s="1688"/>
      <c r="S430" s="1688"/>
      <c r="T430" s="1688"/>
      <c r="U430" s="1688"/>
      <c r="V430" s="1688"/>
      <c r="W430" s="1688"/>
      <c r="X430" s="1688"/>
      <c r="Y430" s="1688"/>
      <c r="Z430" s="1688"/>
      <c r="AA430" s="1688"/>
      <c r="AB430" s="112"/>
      <c r="AC430" s="112"/>
      <c r="AD430" s="112"/>
      <c r="AF430" s="70"/>
      <c r="AH430" s="1910" t="s">
        <v>302</v>
      </c>
      <c r="AI430" s="1910"/>
      <c r="AJ430" s="1910"/>
      <c r="AK430" s="11"/>
      <c r="AL430" s="210"/>
      <c r="AM430" s="20"/>
      <c r="AN430" s="20"/>
      <c r="AO430" s="20"/>
      <c r="AP430" s="20"/>
      <c r="AQ430" s="211"/>
      <c r="AR430" s="73"/>
    </row>
    <row r="431" spans="1:44" ht="27" customHeight="1">
      <c r="A431" s="972">
        <f t="shared" si="13"/>
        <v>37</v>
      </c>
      <c r="B431" s="66"/>
      <c r="E431" s="67"/>
      <c r="I431" s="1233" t="s">
        <v>304</v>
      </c>
      <c r="J431" s="1233"/>
      <c r="K431" s="1233"/>
      <c r="L431" s="1233"/>
      <c r="M431" s="1233"/>
      <c r="N431" s="1233"/>
      <c r="O431" s="1233"/>
      <c r="P431" s="1233"/>
      <c r="Q431" s="1233"/>
      <c r="R431" s="1233"/>
      <c r="S431" s="1233"/>
      <c r="T431" s="1233"/>
      <c r="U431" s="1233"/>
      <c r="V431" s="1233"/>
      <c r="W431" s="1233"/>
      <c r="X431" s="1233"/>
      <c r="Y431" s="1233"/>
      <c r="Z431" s="1233"/>
      <c r="AA431" s="1233"/>
      <c r="AB431" s="112"/>
      <c r="AC431" s="112"/>
      <c r="AD431" s="112"/>
      <c r="AF431" s="70"/>
      <c r="AG431" s="713">
        <v>37</v>
      </c>
      <c r="AH431" s="1908" t="s">
        <v>303</v>
      </c>
      <c r="AI431" s="1818"/>
      <c r="AJ431" s="1909"/>
      <c r="AK431" s="11"/>
      <c r="AL431" s="210"/>
      <c r="AM431" s="20"/>
      <c r="AN431" s="20"/>
      <c r="AO431" s="20"/>
      <c r="AP431" s="20"/>
      <c r="AQ431" s="211"/>
      <c r="AR431" s="73"/>
    </row>
    <row r="432" spans="1:44" ht="27" customHeight="1" thickBot="1">
      <c r="A432" s="972" t="str">
        <f t="shared" si="13"/>
        <v/>
      </c>
      <c r="B432" s="66"/>
      <c r="E432" s="67"/>
      <c r="AF432" s="70"/>
      <c r="AK432" s="11"/>
      <c r="AL432" s="210"/>
      <c r="AM432" s="20"/>
      <c r="AN432" s="20"/>
      <c r="AO432" s="20"/>
      <c r="AP432" s="20"/>
      <c r="AQ432" s="211"/>
      <c r="AR432" s="73"/>
    </row>
    <row r="433" spans="1:44" ht="27" customHeight="1" thickBot="1">
      <c r="A433" s="972" t="str">
        <f t="shared" si="13"/>
        <v/>
      </c>
      <c r="B433" s="66"/>
      <c r="E433" s="67"/>
      <c r="I433" s="1415" t="s">
        <v>305</v>
      </c>
      <c r="J433" s="1416"/>
      <c r="K433" s="1416"/>
      <c r="L433" s="1416"/>
      <c r="M433" s="1416"/>
      <c r="N433" s="1417"/>
      <c r="O433" s="1415" t="s">
        <v>306</v>
      </c>
      <c r="P433" s="1416"/>
      <c r="Q433" s="1416"/>
      <c r="R433" s="1416"/>
      <c r="S433" s="1416"/>
      <c r="T433" s="1416"/>
      <c r="U433" s="1417"/>
      <c r="V433" s="1415" t="s">
        <v>307</v>
      </c>
      <c r="W433" s="1416"/>
      <c r="X433" s="1416"/>
      <c r="Y433" s="1416"/>
      <c r="Z433" s="1416"/>
      <c r="AA433" s="1417"/>
      <c r="AB433" s="80"/>
      <c r="AC433" s="80"/>
      <c r="AD433" s="80"/>
      <c r="AF433" s="70"/>
      <c r="AK433" s="11"/>
      <c r="AL433" s="210"/>
      <c r="AM433" s="20"/>
      <c r="AN433" s="20"/>
      <c r="AO433" s="20"/>
      <c r="AP433" s="20"/>
      <c r="AQ433" s="211"/>
      <c r="AR433" s="73"/>
    </row>
    <row r="434" spans="1:44" ht="27" customHeight="1">
      <c r="A434" s="972" t="str">
        <f t="shared" si="13"/>
        <v/>
      </c>
      <c r="B434" s="66"/>
      <c r="E434" s="67"/>
      <c r="I434" s="1329"/>
      <c r="J434" s="1330"/>
      <c r="K434" s="1330"/>
      <c r="L434" s="1330"/>
      <c r="M434" s="1330"/>
      <c r="N434" s="1331"/>
      <c r="O434" s="1753" t="s">
        <v>443</v>
      </c>
      <c r="P434" s="1754"/>
      <c r="Q434" s="1754"/>
      <c r="R434" s="1754"/>
      <c r="S434" s="1754"/>
      <c r="T434" s="1754"/>
      <c r="U434" s="1755"/>
      <c r="V434" s="1753" t="s">
        <v>308</v>
      </c>
      <c r="W434" s="1754"/>
      <c r="X434" s="1754"/>
      <c r="Y434" s="1754"/>
      <c r="Z434" s="1754"/>
      <c r="AA434" s="1755"/>
      <c r="AB434" s="80"/>
      <c r="AC434" s="80"/>
      <c r="AD434" s="80"/>
      <c r="AF434" s="70"/>
      <c r="AK434" s="11"/>
      <c r="AL434" s="210"/>
      <c r="AM434" s="20"/>
      <c r="AN434" s="20"/>
      <c r="AO434" s="20"/>
      <c r="AP434" s="20"/>
      <c r="AQ434" s="211"/>
      <c r="AR434" s="73"/>
    </row>
    <row r="435" spans="1:44" ht="27" customHeight="1">
      <c r="A435" s="972" t="str">
        <f t="shared" si="13"/>
        <v/>
      </c>
      <c r="B435" s="66"/>
      <c r="E435" s="67"/>
      <c r="I435" s="1888"/>
      <c r="J435" s="1889"/>
      <c r="K435" s="1889"/>
      <c r="L435" s="1889"/>
      <c r="M435" s="1889"/>
      <c r="N435" s="1906"/>
      <c r="O435" s="1960" t="s">
        <v>443</v>
      </c>
      <c r="P435" s="1958"/>
      <c r="Q435" s="1958"/>
      <c r="R435" s="1958"/>
      <c r="S435" s="1958"/>
      <c r="T435" s="1958"/>
      <c r="U435" s="1961"/>
      <c r="V435" s="1960" t="s">
        <v>308</v>
      </c>
      <c r="W435" s="1958"/>
      <c r="X435" s="1958"/>
      <c r="Y435" s="1958"/>
      <c r="Z435" s="1958"/>
      <c r="AA435" s="1961"/>
      <c r="AB435" s="80"/>
      <c r="AC435" s="80"/>
      <c r="AD435" s="80"/>
      <c r="AF435" s="70"/>
      <c r="AK435" s="11"/>
      <c r="AL435" s="210"/>
      <c r="AM435" s="20"/>
      <c r="AN435" s="20"/>
      <c r="AO435" s="20"/>
      <c r="AP435" s="20"/>
      <c r="AQ435" s="211"/>
      <c r="AR435" s="73"/>
    </row>
    <row r="436" spans="1:44" ht="27" customHeight="1" thickBot="1">
      <c r="A436" s="972" t="str">
        <f t="shared" si="13"/>
        <v/>
      </c>
      <c r="B436" s="66"/>
      <c r="E436" s="67"/>
      <c r="I436" s="1332"/>
      <c r="J436" s="1233"/>
      <c r="K436" s="1233"/>
      <c r="L436" s="1233"/>
      <c r="M436" s="1233"/>
      <c r="N436" s="1333"/>
      <c r="O436" s="1795" t="s">
        <v>443</v>
      </c>
      <c r="P436" s="1287"/>
      <c r="Q436" s="1287"/>
      <c r="R436" s="1287"/>
      <c r="S436" s="1287"/>
      <c r="T436" s="1287"/>
      <c r="U436" s="1864"/>
      <c r="V436" s="1756" t="s">
        <v>308</v>
      </c>
      <c r="W436" s="1757"/>
      <c r="X436" s="1757"/>
      <c r="Y436" s="1757"/>
      <c r="Z436" s="1757"/>
      <c r="AA436" s="1758"/>
      <c r="AB436" s="80"/>
      <c r="AC436" s="80"/>
      <c r="AD436" s="80"/>
      <c r="AF436" s="70"/>
      <c r="AK436" s="11"/>
      <c r="AL436" s="210"/>
      <c r="AM436" s="20"/>
      <c r="AN436" s="20"/>
      <c r="AO436" s="20"/>
      <c r="AP436" s="20"/>
      <c r="AQ436" s="211"/>
      <c r="AR436" s="73"/>
    </row>
    <row r="437" spans="1:44" ht="27" customHeight="1">
      <c r="A437" s="972" t="str">
        <f t="shared" si="13"/>
        <v/>
      </c>
      <c r="B437" s="66"/>
      <c r="E437" s="67"/>
      <c r="I437" s="1891" t="s">
        <v>309</v>
      </c>
      <c r="J437" s="1891"/>
      <c r="K437" s="1891"/>
      <c r="L437" s="1891"/>
      <c r="M437" s="1891"/>
      <c r="N437" s="1891"/>
      <c r="O437" s="1891" t="s">
        <v>310</v>
      </c>
      <c r="P437" s="1891"/>
      <c r="Q437" s="1891"/>
      <c r="R437" s="1891"/>
      <c r="S437" s="1891"/>
      <c r="T437" s="1891"/>
      <c r="U437" s="1891"/>
      <c r="V437" s="1891" t="s">
        <v>311</v>
      </c>
      <c r="W437" s="1891"/>
      <c r="X437" s="1891"/>
      <c r="Y437" s="1891"/>
      <c r="Z437" s="1891"/>
      <c r="AA437" s="1891"/>
      <c r="AF437" s="70"/>
      <c r="AK437" s="11"/>
      <c r="AL437" s="210"/>
      <c r="AM437" s="20"/>
      <c r="AN437" s="20"/>
      <c r="AO437" s="20"/>
      <c r="AP437" s="20"/>
      <c r="AQ437" s="211"/>
      <c r="AR437" s="73"/>
    </row>
    <row r="438" spans="1:44" ht="27" customHeight="1">
      <c r="A438" s="972" t="str">
        <f t="shared" si="13"/>
        <v/>
      </c>
      <c r="B438" s="66"/>
      <c r="E438" s="67"/>
      <c r="I438" s="1893" t="s">
        <v>610</v>
      </c>
      <c r="J438" s="1893"/>
      <c r="K438" s="1893"/>
      <c r="L438" s="1893"/>
      <c r="M438" s="1893"/>
      <c r="N438" s="1893"/>
      <c r="O438" s="1893"/>
      <c r="P438" s="1893"/>
      <c r="Q438" s="1893"/>
      <c r="R438" s="1893"/>
      <c r="S438" s="1893"/>
      <c r="T438" s="1893"/>
      <c r="U438" s="1893"/>
      <c r="V438" s="1893"/>
      <c r="W438" s="1893"/>
      <c r="X438" s="1893"/>
      <c r="Y438" s="1893"/>
      <c r="Z438" s="1893"/>
      <c r="AA438" s="1893"/>
      <c r="AB438" s="1893"/>
      <c r="AC438" s="1893"/>
      <c r="AD438" s="1893"/>
      <c r="AF438" s="70"/>
      <c r="AK438" s="11"/>
      <c r="AL438" s="210"/>
      <c r="AM438" s="20"/>
      <c r="AN438" s="20"/>
      <c r="AO438" s="20"/>
      <c r="AP438" s="20"/>
      <c r="AQ438" s="211"/>
      <c r="AR438" s="73"/>
    </row>
    <row r="439" spans="1:44" ht="27" customHeight="1">
      <c r="A439" s="972" t="str">
        <f t="shared" si="13"/>
        <v/>
      </c>
      <c r="B439" s="66"/>
      <c r="E439" s="67"/>
      <c r="AB439" s="120"/>
      <c r="AC439" s="120"/>
      <c r="AD439" s="120"/>
      <c r="AF439" s="70"/>
      <c r="AK439" s="11"/>
      <c r="AL439" s="210"/>
      <c r="AM439" s="20"/>
      <c r="AN439" s="20"/>
      <c r="AO439" s="20"/>
      <c r="AP439" s="20"/>
      <c r="AQ439" s="211"/>
      <c r="AR439" s="73"/>
    </row>
    <row r="440" spans="1:44" ht="27" customHeight="1" thickBot="1">
      <c r="A440" s="972" t="str">
        <f t="shared" si="13"/>
        <v/>
      </c>
      <c r="B440" s="57"/>
      <c r="C440" s="6"/>
      <c r="D440" s="6"/>
      <c r="E440" s="58"/>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59"/>
      <c r="AG440" s="716"/>
      <c r="AH440" s="60"/>
      <c r="AI440" s="60"/>
      <c r="AJ440" s="60"/>
      <c r="AK440" s="15"/>
      <c r="AL440" s="207"/>
      <c r="AM440" s="208"/>
      <c r="AN440" s="208"/>
      <c r="AO440" s="208"/>
      <c r="AP440" s="208"/>
      <c r="AQ440" s="209"/>
      <c r="AR440" s="73"/>
    </row>
    <row r="441" spans="1:44" ht="27" customHeight="1">
      <c r="A441" s="972" t="str">
        <f t="shared" si="13"/>
        <v/>
      </c>
      <c r="B441" s="48"/>
      <c r="C441" s="12"/>
      <c r="D441" s="12"/>
      <c r="E441" s="49"/>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04"/>
      <c r="AG441" s="717"/>
      <c r="AH441" s="105"/>
      <c r="AI441" s="105"/>
      <c r="AJ441" s="105"/>
      <c r="AK441" s="26"/>
      <c r="AL441" s="200"/>
      <c r="AM441" s="201"/>
      <c r="AN441" s="201"/>
      <c r="AO441" s="201"/>
      <c r="AP441" s="201"/>
      <c r="AQ441" s="202"/>
      <c r="AR441" s="73"/>
    </row>
    <row r="442" spans="1:44" ht="27" customHeight="1">
      <c r="A442" s="972">
        <f t="shared" si="13"/>
        <v>38</v>
      </c>
      <c r="B442" s="1638" t="s">
        <v>653</v>
      </c>
      <c r="C442" s="1170"/>
      <c r="D442" s="1170"/>
      <c r="E442" s="2128"/>
      <c r="F442" s="1349" t="s">
        <v>817</v>
      </c>
      <c r="G442" s="1350"/>
      <c r="H442" s="1206" t="s">
        <v>312</v>
      </c>
      <c r="I442" s="1206"/>
      <c r="J442" s="1206"/>
      <c r="K442" s="1206"/>
      <c r="L442" s="1206"/>
      <c r="M442" s="1206"/>
      <c r="N442" s="1206"/>
      <c r="O442" s="1206"/>
      <c r="P442" s="1206"/>
      <c r="Q442" s="1206"/>
      <c r="R442" s="1206"/>
      <c r="S442" s="1206"/>
      <c r="T442" s="1206"/>
      <c r="U442" s="1206"/>
      <c r="V442" s="1206"/>
      <c r="W442" s="1206"/>
      <c r="X442" s="1206"/>
      <c r="Y442" s="1206"/>
      <c r="Z442" s="1206"/>
      <c r="AA442" s="1206"/>
      <c r="AB442" s="1206"/>
      <c r="AC442" s="1206"/>
      <c r="AD442" s="1206"/>
      <c r="AF442" s="70"/>
      <c r="AG442" s="713">
        <v>38</v>
      </c>
      <c r="AH442" s="1221" t="s">
        <v>106</v>
      </c>
      <c r="AI442" s="1222"/>
      <c r="AJ442" s="1223"/>
      <c r="AK442" s="11"/>
      <c r="AL442" s="1303" t="s">
        <v>611</v>
      </c>
      <c r="AM442" s="1304"/>
      <c r="AN442" s="1304"/>
      <c r="AO442" s="1304"/>
      <c r="AP442" s="1304"/>
      <c r="AQ442" s="1305"/>
      <c r="AR442" s="1232">
        <f>VLOOKUP(AH442,$CD$6:$CE$10,2,FALSE)</f>
        <v>0</v>
      </c>
    </row>
    <row r="443" spans="1:44" ht="27" customHeight="1">
      <c r="A443" s="972" t="str">
        <f t="shared" si="13"/>
        <v/>
      </c>
      <c r="B443" s="2129"/>
      <c r="C443" s="1170"/>
      <c r="D443" s="1170"/>
      <c r="E443" s="2128"/>
      <c r="H443" s="1206"/>
      <c r="I443" s="1206"/>
      <c r="J443" s="1206"/>
      <c r="K443" s="1206"/>
      <c r="L443" s="1206"/>
      <c r="M443" s="1206"/>
      <c r="N443" s="1206"/>
      <c r="O443" s="1206"/>
      <c r="P443" s="1206"/>
      <c r="Q443" s="1206"/>
      <c r="R443" s="1206"/>
      <c r="S443" s="1206"/>
      <c r="T443" s="1206"/>
      <c r="U443" s="1206"/>
      <c r="V443" s="1206"/>
      <c r="W443" s="1206"/>
      <c r="X443" s="1206"/>
      <c r="Y443" s="1206"/>
      <c r="Z443" s="1206"/>
      <c r="AA443" s="1206"/>
      <c r="AB443" s="1206"/>
      <c r="AC443" s="1206"/>
      <c r="AD443" s="1206"/>
      <c r="AF443" s="70"/>
      <c r="AK443" s="11"/>
      <c r="AL443" s="1303"/>
      <c r="AM443" s="1304"/>
      <c r="AN443" s="1304"/>
      <c r="AO443" s="1304"/>
      <c r="AP443" s="1304"/>
      <c r="AQ443" s="1305"/>
      <c r="AR443" s="1232"/>
    </row>
    <row r="444" spans="1:44" ht="27" customHeight="1" thickBot="1">
      <c r="A444" s="972" t="str">
        <f t="shared" si="13"/>
        <v/>
      </c>
      <c r="B444" s="2129"/>
      <c r="C444" s="1170"/>
      <c r="D444" s="1170"/>
      <c r="E444" s="2128"/>
      <c r="AF444" s="70"/>
      <c r="AK444" s="11"/>
      <c r="AL444" s="210"/>
      <c r="AM444" s="20"/>
      <c r="AN444" s="20"/>
      <c r="AO444" s="20"/>
      <c r="AP444" s="20"/>
      <c r="AQ444" s="211"/>
      <c r="AR444" s="73"/>
    </row>
    <row r="445" spans="1:44" ht="27" customHeight="1">
      <c r="B445" s="1028"/>
      <c r="C445" s="1026"/>
      <c r="D445" s="1026"/>
      <c r="E445" s="1027"/>
      <c r="G445" s="1070" t="s">
        <v>330</v>
      </c>
      <c r="H445" s="1984" t="s">
        <v>2677</v>
      </c>
      <c r="I445" s="1984"/>
      <c r="J445" s="1984"/>
      <c r="K445" s="1984"/>
      <c r="L445" s="1984"/>
      <c r="M445" s="1984"/>
      <c r="N445" s="1984"/>
      <c r="O445" s="1984"/>
      <c r="P445" s="1984"/>
      <c r="Q445" s="1984"/>
      <c r="R445" s="1984"/>
      <c r="S445" s="1984"/>
      <c r="T445" s="1984"/>
      <c r="U445" s="1984"/>
      <c r="V445" s="1984"/>
      <c r="W445" s="1984"/>
      <c r="X445" s="1984"/>
      <c r="Y445" s="1984"/>
      <c r="Z445" s="1984"/>
      <c r="AA445" s="1984"/>
      <c r="AB445" s="1984"/>
      <c r="AC445" s="1984"/>
      <c r="AD445" s="2130"/>
      <c r="AF445" s="70"/>
      <c r="AH445" s="1029"/>
      <c r="AI445" s="1029"/>
      <c r="AJ445" s="1029"/>
      <c r="AK445" s="11"/>
      <c r="AL445" s="1375" t="s">
        <v>2676</v>
      </c>
      <c r="AM445" s="1376"/>
      <c r="AN445" s="1376"/>
      <c r="AO445" s="1376"/>
      <c r="AP445" s="1376"/>
      <c r="AQ445" s="1377"/>
      <c r="AR445" s="73"/>
    </row>
    <row r="446" spans="1:44" ht="27" customHeight="1">
      <c r="B446" s="1028"/>
      <c r="C446" s="1026"/>
      <c r="D446" s="1026"/>
      <c r="E446" s="1027"/>
      <c r="G446" s="944"/>
      <c r="H446" s="1546"/>
      <c r="I446" s="1546"/>
      <c r="J446" s="1546"/>
      <c r="K446" s="1546"/>
      <c r="L446" s="1546"/>
      <c r="M446" s="1546"/>
      <c r="N446" s="1546"/>
      <c r="O446" s="1546"/>
      <c r="P446" s="1546"/>
      <c r="Q446" s="1546"/>
      <c r="R446" s="1546"/>
      <c r="S446" s="1546"/>
      <c r="T446" s="1546"/>
      <c r="U446" s="1546"/>
      <c r="V446" s="1546"/>
      <c r="W446" s="1546"/>
      <c r="X446" s="1546"/>
      <c r="Y446" s="1546"/>
      <c r="Z446" s="1546"/>
      <c r="AA446" s="1546"/>
      <c r="AB446" s="1546"/>
      <c r="AC446" s="1546"/>
      <c r="AD446" s="2131"/>
      <c r="AF446" s="70"/>
      <c r="AH446" s="1029"/>
      <c r="AI446" s="1029"/>
      <c r="AJ446" s="1029"/>
      <c r="AK446" s="11"/>
      <c r="AL446" s="1375"/>
      <c r="AM446" s="1376"/>
      <c r="AN446" s="1376"/>
      <c r="AO446" s="1376"/>
      <c r="AP446" s="1376"/>
      <c r="AQ446" s="1377"/>
      <c r="AR446" s="73"/>
    </row>
    <row r="447" spans="1:44" ht="27" customHeight="1">
      <c r="B447" s="1028"/>
      <c r="C447" s="1026"/>
      <c r="D447" s="1026"/>
      <c r="E447" s="1027"/>
      <c r="G447" s="944"/>
      <c r="H447" s="1546"/>
      <c r="I447" s="1546"/>
      <c r="J447" s="1546"/>
      <c r="K447" s="1546"/>
      <c r="L447" s="1546"/>
      <c r="M447" s="1546"/>
      <c r="N447" s="1546"/>
      <c r="O447" s="1546"/>
      <c r="P447" s="1546"/>
      <c r="Q447" s="1546"/>
      <c r="R447" s="1546"/>
      <c r="S447" s="1546"/>
      <c r="T447" s="1546"/>
      <c r="U447" s="1546"/>
      <c r="V447" s="1546"/>
      <c r="W447" s="1546"/>
      <c r="X447" s="1546"/>
      <c r="Y447" s="1546"/>
      <c r="Z447" s="1546"/>
      <c r="AA447" s="1546"/>
      <c r="AB447" s="1546"/>
      <c r="AC447" s="1546"/>
      <c r="AD447" s="2131"/>
      <c r="AF447" s="70"/>
      <c r="AH447" s="1029"/>
      <c r="AI447" s="1029"/>
      <c r="AJ447" s="1029"/>
      <c r="AK447" s="11"/>
      <c r="AL447" s="210"/>
      <c r="AM447" s="20"/>
      <c r="AN447" s="20"/>
      <c r="AO447" s="20"/>
      <c r="AP447" s="20"/>
      <c r="AQ447" s="211"/>
      <c r="AR447" s="73"/>
    </row>
    <row r="448" spans="1:44" ht="27" customHeight="1">
      <c r="B448" s="1028"/>
      <c r="C448" s="1026"/>
      <c r="D448" s="1026"/>
      <c r="E448" s="1027"/>
      <c r="G448" s="944"/>
      <c r="H448" s="1546"/>
      <c r="I448" s="1546"/>
      <c r="J448" s="1546"/>
      <c r="K448" s="1546"/>
      <c r="L448" s="1546"/>
      <c r="M448" s="1546"/>
      <c r="N448" s="1546"/>
      <c r="O448" s="1546"/>
      <c r="P448" s="1546"/>
      <c r="Q448" s="1546"/>
      <c r="R448" s="1546"/>
      <c r="S448" s="1546"/>
      <c r="T448" s="1546"/>
      <c r="U448" s="1546"/>
      <c r="V448" s="1546"/>
      <c r="W448" s="1546"/>
      <c r="X448" s="1546"/>
      <c r="Y448" s="1546"/>
      <c r="Z448" s="1546"/>
      <c r="AA448" s="1546"/>
      <c r="AB448" s="1546"/>
      <c r="AC448" s="1546"/>
      <c r="AD448" s="2131"/>
      <c r="AF448" s="70"/>
      <c r="AH448" s="1029"/>
      <c r="AI448" s="1029"/>
      <c r="AJ448" s="1029"/>
      <c r="AK448" s="11"/>
      <c r="AL448" s="210"/>
      <c r="AM448" s="20"/>
      <c r="AN448" s="20"/>
      <c r="AO448" s="20"/>
      <c r="AP448" s="20"/>
      <c r="AQ448" s="211"/>
      <c r="AR448" s="73"/>
    </row>
    <row r="449" spans="1:44" ht="27" customHeight="1">
      <c r="B449" s="1028"/>
      <c r="C449" s="1026"/>
      <c r="D449" s="1026"/>
      <c r="E449" s="1027"/>
      <c r="G449" s="944"/>
      <c r="H449" s="1546"/>
      <c r="I449" s="1546"/>
      <c r="J449" s="1546"/>
      <c r="K449" s="1546"/>
      <c r="L449" s="1546"/>
      <c r="M449" s="1546"/>
      <c r="N449" s="1546"/>
      <c r="O449" s="1546"/>
      <c r="P449" s="1546"/>
      <c r="Q449" s="1546"/>
      <c r="R449" s="1546"/>
      <c r="S449" s="1546"/>
      <c r="T449" s="1546"/>
      <c r="U449" s="1546"/>
      <c r="V449" s="1546"/>
      <c r="W449" s="1546"/>
      <c r="X449" s="1546"/>
      <c r="Y449" s="1546"/>
      <c r="Z449" s="1546"/>
      <c r="AA449" s="1546"/>
      <c r="AB449" s="1546"/>
      <c r="AC449" s="1546"/>
      <c r="AD449" s="2131"/>
      <c r="AF449" s="70"/>
      <c r="AH449" s="1029"/>
      <c r="AI449" s="1029"/>
      <c r="AJ449" s="1029"/>
      <c r="AK449" s="11"/>
      <c r="AL449" s="210"/>
      <c r="AM449" s="20"/>
      <c r="AN449" s="20"/>
      <c r="AO449" s="20"/>
      <c r="AP449" s="20"/>
      <c r="AQ449" s="211"/>
      <c r="AR449" s="73"/>
    </row>
    <row r="450" spans="1:44" ht="27" customHeight="1">
      <c r="B450" s="1028"/>
      <c r="C450" s="1026"/>
      <c r="D450" s="1026"/>
      <c r="E450" s="1027"/>
      <c r="G450" s="944"/>
      <c r="H450" s="1546"/>
      <c r="I450" s="1546"/>
      <c r="J450" s="1546"/>
      <c r="K450" s="1546"/>
      <c r="L450" s="1546"/>
      <c r="M450" s="1546"/>
      <c r="N450" s="1546"/>
      <c r="O450" s="1546"/>
      <c r="P450" s="1546"/>
      <c r="Q450" s="1546"/>
      <c r="R450" s="1546"/>
      <c r="S450" s="1546"/>
      <c r="T450" s="1546"/>
      <c r="U450" s="1546"/>
      <c r="V450" s="1546"/>
      <c r="W450" s="1546"/>
      <c r="X450" s="1546"/>
      <c r="Y450" s="1546"/>
      <c r="Z450" s="1546"/>
      <c r="AA450" s="1546"/>
      <c r="AB450" s="1546"/>
      <c r="AC450" s="1546"/>
      <c r="AD450" s="2131"/>
      <c r="AF450" s="70"/>
      <c r="AH450" s="1029"/>
      <c r="AI450" s="1029"/>
      <c r="AJ450" s="1029"/>
      <c r="AK450" s="11"/>
      <c r="AL450" s="210"/>
      <c r="AM450" s="20"/>
      <c r="AN450" s="20"/>
      <c r="AO450" s="20"/>
      <c r="AP450" s="20"/>
      <c r="AQ450" s="211"/>
      <c r="AR450" s="73"/>
    </row>
    <row r="451" spans="1:44" ht="27" customHeight="1">
      <c r="B451" s="1028"/>
      <c r="C451" s="1026"/>
      <c r="D451" s="1026"/>
      <c r="E451" s="1027"/>
      <c r="G451" s="944"/>
      <c r="H451" s="1546"/>
      <c r="I451" s="1546"/>
      <c r="J451" s="1546"/>
      <c r="K451" s="1546"/>
      <c r="L451" s="1546"/>
      <c r="M451" s="1546"/>
      <c r="N451" s="1546"/>
      <c r="O451" s="1546"/>
      <c r="P451" s="1546"/>
      <c r="Q451" s="1546"/>
      <c r="R451" s="1546"/>
      <c r="S451" s="1546"/>
      <c r="T451" s="1546"/>
      <c r="U451" s="1546"/>
      <c r="V451" s="1546"/>
      <c r="W451" s="1546"/>
      <c r="X451" s="1546"/>
      <c r="Y451" s="1546"/>
      <c r="Z451" s="1546"/>
      <c r="AA451" s="1546"/>
      <c r="AB451" s="1546"/>
      <c r="AC451" s="1546"/>
      <c r="AD451" s="2131"/>
      <c r="AF451" s="70"/>
      <c r="AH451" s="1029"/>
      <c r="AI451" s="1029"/>
      <c r="AJ451" s="1029"/>
      <c r="AK451" s="11"/>
      <c r="AL451" s="210"/>
      <c r="AM451" s="20"/>
      <c r="AN451" s="20"/>
      <c r="AO451" s="20"/>
      <c r="AP451" s="20"/>
      <c r="AQ451" s="211"/>
      <c r="AR451" s="73"/>
    </row>
    <row r="452" spans="1:44" ht="27" customHeight="1" thickBot="1">
      <c r="B452" s="1028"/>
      <c r="C452" s="1026"/>
      <c r="D452" s="1026"/>
      <c r="E452" s="1027"/>
      <c r="G452" s="1033"/>
      <c r="H452" s="2132"/>
      <c r="I452" s="2132"/>
      <c r="J452" s="2132"/>
      <c r="K452" s="2132"/>
      <c r="L452" s="2132"/>
      <c r="M452" s="2132"/>
      <c r="N452" s="2132"/>
      <c r="O452" s="2132"/>
      <c r="P452" s="2132"/>
      <c r="Q452" s="2132"/>
      <c r="R452" s="2132"/>
      <c r="S452" s="2132"/>
      <c r="T452" s="2132"/>
      <c r="U452" s="2132"/>
      <c r="V452" s="2132"/>
      <c r="W452" s="2132"/>
      <c r="X452" s="2132"/>
      <c r="Y452" s="2132"/>
      <c r="Z452" s="2132"/>
      <c r="AA452" s="2132"/>
      <c r="AB452" s="2132"/>
      <c r="AC452" s="2132"/>
      <c r="AD452" s="2133"/>
      <c r="AF452" s="70"/>
      <c r="AH452" s="1029"/>
      <c r="AI452" s="1029"/>
      <c r="AJ452" s="1029"/>
      <c r="AK452" s="11"/>
      <c r="AL452" s="210"/>
      <c r="AM452" s="20"/>
      <c r="AN452" s="20"/>
      <c r="AO452" s="20"/>
      <c r="AP452" s="20"/>
      <c r="AQ452" s="211"/>
      <c r="AR452" s="73"/>
    </row>
    <row r="453" spans="1:44" ht="27" customHeight="1">
      <c r="B453" s="1028"/>
      <c r="C453" s="1026"/>
      <c r="D453" s="1026"/>
      <c r="E453" s="1027"/>
      <c r="AF453" s="70"/>
      <c r="AH453" s="1029"/>
      <c r="AI453" s="1029"/>
      <c r="AJ453" s="1029"/>
      <c r="AK453" s="11"/>
      <c r="AL453" s="210"/>
      <c r="AM453" s="20"/>
      <c r="AN453" s="20"/>
      <c r="AO453" s="20"/>
      <c r="AP453" s="20"/>
      <c r="AQ453" s="211"/>
      <c r="AR453" s="73"/>
    </row>
    <row r="454" spans="1:44" ht="27" customHeight="1">
      <c r="A454" s="972">
        <f t="shared" si="13"/>
        <v>39</v>
      </c>
      <c r="B454" s="1031"/>
      <c r="C454" s="1030"/>
      <c r="D454" s="1030"/>
      <c r="E454" s="1032"/>
      <c r="F454" s="1349" t="s">
        <v>846</v>
      </c>
      <c r="G454" s="1350"/>
      <c r="H454" s="1206" t="s">
        <v>313</v>
      </c>
      <c r="I454" s="1206"/>
      <c r="J454" s="1206"/>
      <c r="K454" s="1206"/>
      <c r="L454" s="1206"/>
      <c r="M454" s="1206"/>
      <c r="N454" s="1206"/>
      <c r="O454" s="1206"/>
      <c r="P454" s="1206"/>
      <c r="Q454" s="1206"/>
      <c r="R454" s="1206"/>
      <c r="S454" s="1206"/>
      <c r="T454" s="1206"/>
      <c r="U454" s="1206"/>
      <c r="V454" s="1206"/>
      <c r="W454" s="1206"/>
      <c r="X454" s="1206"/>
      <c r="Y454" s="1206"/>
      <c r="Z454" s="1206"/>
      <c r="AA454" s="1206"/>
      <c r="AB454" s="1206"/>
      <c r="AC454" s="1206"/>
      <c r="AD454" s="1206"/>
      <c r="AF454" s="70"/>
      <c r="AG454" s="713">
        <v>39</v>
      </c>
      <c r="AH454" s="1221" t="s">
        <v>106</v>
      </c>
      <c r="AI454" s="1222"/>
      <c r="AJ454" s="1223"/>
      <c r="AK454" s="11"/>
      <c r="AL454" s="1303" t="s">
        <v>612</v>
      </c>
      <c r="AM454" s="1304"/>
      <c r="AN454" s="1304"/>
      <c r="AO454" s="1304"/>
      <c r="AP454" s="1304"/>
      <c r="AQ454" s="1305"/>
      <c r="AR454" s="1232">
        <f>VLOOKUP(AH454,$CD$6:$CE$10,2,FALSE)</f>
        <v>0</v>
      </c>
    </row>
    <row r="455" spans="1:44" ht="27" customHeight="1" thickBot="1">
      <c r="A455" s="972" t="str">
        <f t="shared" si="13"/>
        <v/>
      </c>
      <c r="B455" s="229"/>
      <c r="C455" s="143"/>
      <c r="D455" s="143"/>
      <c r="E455" s="230"/>
      <c r="F455" s="213"/>
      <c r="G455" s="213"/>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F455" s="70"/>
      <c r="AH455" s="109"/>
      <c r="AI455" s="109"/>
      <c r="AJ455" s="109"/>
      <c r="AK455" s="11"/>
      <c r="AL455" s="1303"/>
      <c r="AM455" s="1304"/>
      <c r="AN455" s="1304"/>
      <c r="AO455" s="1304"/>
      <c r="AP455" s="1304"/>
      <c r="AQ455" s="1305"/>
      <c r="AR455" s="1232"/>
    </row>
    <row r="456" spans="1:44" ht="27" customHeight="1">
      <c r="A456" s="972" t="str">
        <f t="shared" si="13"/>
        <v/>
      </c>
      <c r="B456" s="66"/>
      <c r="E456" s="67"/>
      <c r="G456" s="75" t="s">
        <v>330</v>
      </c>
      <c r="H456" s="1388" t="s">
        <v>613</v>
      </c>
      <c r="I456" s="1388"/>
      <c r="J456" s="1388"/>
      <c r="K456" s="1388"/>
      <c r="L456" s="1388"/>
      <c r="M456" s="1388"/>
      <c r="N456" s="1388"/>
      <c r="O456" s="1388"/>
      <c r="P456" s="1388"/>
      <c r="Q456" s="1388"/>
      <c r="R456" s="1388"/>
      <c r="S456" s="1388"/>
      <c r="T456" s="1388"/>
      <c r="U456" s="1388"/>
      <c r="V456" s="1388"/>
      <c r="W456" s="1388"/>
      <c r="X456" s="1388"/>
      <c r="Y456" s="1388"/>
      <c r="Z456" s="1388"/>
      <c r="AA456" s="1388"/>
      <c r="AB456" s="1388"/>
      <c r="AC456" s="1388"/>
      <c r="AD456" s="1544"/>
      <c r="AF456" s="70"/>
      <c r="AK456" s="11"/>
      <c r="AL456" s="1303" t="s">
        <v>615</v>
      </c>
      <c r="AM456" s="1304"/>
      <c r="AN456" s="1304"/>
      <c r="AO456" s="1304"/>
      <c r="AP456" s="1304"/>
      <c r="AQ456" s="1305"/>
      <c r="AR456" s="121"/>
    </row>
    <row r="457" spans="1:44" ht="27" customHeight="1">
      <c r="A457" s="972" t="str">
        <f t="shared" si="13"/>
        <v/>
      </c>
      <c r="B457" s="66"/>
      <c r="E457" s="67"/>
      <c r="G457" s="68"/>
      <c r="H457" s="1206"/>
      <c r="I457" s="1206"/>
      <c r="J457" s="1206"/>
      <c r="K457" s="1206"/>
      <c r="L457" s="1206"/>
      <c r="M457" s="1206"/>
      <c r="N457" s="1206"/>
      <c r="O457" s="1206"/>
      <c r="P457" s="1206"/>
      <c r="Q457" s="1206"/>
      <c r="R457" s="1206"/>
      <c r="S457" s="1206"/>
      <c r="T457" s="1206"/>
      <c r="U457" s="1206"/>
      <c r="V457" s="1206"/>
      <c r="W457" s="1206"/>
      <c r="X457" s="1206"/>
      <c r="Y457" s="1206"/>
      <c r="Z457" s="1206"/>
      <c r="AA457" s="1206"/>
      <c r="AB457" s="1206"/>
      <c r="AC457" s="1206"/>
      <c r="AD457" s="1207"/>
      <c r="AF457" s="70"/>
      <c r="AK457" s="11"/>
      <c r="AL457" s="1303"/>
      <c r="AM457" s="1304"/>
      <c r="AN457" s="1304"/>
      <c r="AO457" s="1304"/>
      <c r="AP457" s="1304"/>
      <c r="AQ457" s="1305"/>
      <c r="AR457" s="73"/>
    </row>
    <row r="458" spans="1:44" ht="27" customHeight="1">
      <c r="A458" s="972" t="str">
        <f t="shared" si="13"/>
        <v/>
      </c>
      <c r="B458" s="66"/>
      <c r="E458" s="67"/>
      <c r="G458" s="68"/>
      <c r="H458" s="1206"/>
      <c r="I458" s="1206"/>
      <c r="J458" s="1206"/>
      <c r="K458" s="1206"/>
      <c r="L458" s="1206"/>
      <c r="M458" s="1206"/>
      <c r="N458" s="1206"/>
      <c r="O458" s="1206"/>
      <c r="P458" s="1206"/>
      <c r="Q458" s="1206"/>
      <c r="R458" s="1206"/>
      <c r="S458" s="1206"/>
      <c r="T458" s="1206"/>
      <c r="U458" s="1206"/>
      <c r="V458" s="1206"/>
      <c r="W458" s="1206"/>
      <c r="X458" s="1206"/>
      <c r="Y458" s="1206"/>
      <c r="Z458" s="1206"/>
      <c r="AA458" s="1206"/>
      <c r="AB458" s="1206"/>
      <c r="AC458" s="1206"/>
      <c r="AD458" s="1207"/>
      <c r="AF458" s="70"/>
      <c r="AK458" s="11"/>
      <c r="AL458" s="204"/>
      <c r="AM458" s="205"/>
      <c r="AN458" s="205"/>
      <c r="AO458" s="205"/>
      <c r="AP458" s="205"/>
      <c r="AQ458" s="206"/>
      <c r="AR458" s="73"/>
    </row>
    <row r="459" spans="1:44" ht="27" customHeight="1">
      <c r="A459" s="972" t="str">
        <f t="shared" si="13"/>
        <v/>
      </c>
      <c r="B459" s="66"/>
      <c r="E459" s="67"/>
      <c r="G459" s="68"/>
      <c r="H459" s="1206"/>
      <c r="I459" s="1206"/>
      <c r="J459" s="1206"/>
      <c r="K459" s="1206"/>
      <c r="L459" s="1206"/>
      <c r="M459" s="1206"/>
      <c r="N459" s="1206"/>
      <c r="O459" s="1206"/>
      <c r="P459" s="1206"/>
      <c r="Q459" s="1206"/>
      <c r="R459" s="1206"/>
      <c r="S459" s="1206"/>
      <c r="T459" s="1206"/>
      <c r="U459" s="1206"/>
      <c r="V459" s="1206"/>
      <c r="W459" s="1206"/>
      <c r="X459" s="1206"/>
      <c r="Y459" s="1206"/>
      <c r="Z459" s="1206"/>
      <c r="AA459" s="1206"/>
      <c r="AB459" s="1206"/>
      <c r="AC459" s="1206"/>
      <c r="AD459" s="1207"/>
      <c r="AF459" s="70"/>
      <c r="AK459" s="11"/>
      <c r="AL459" s="210"/>
      <c r="AM459" s="20"/>
      <c r="AN459" s="20"/>
      <c r="AO459" s="20"/>
      <c r="AP459" s="20"/>
      <c r="AQ459" s="211"/>
      <c r="AR459" s="73"/>
    </row>
    <row r="460" spans="1:44" ht="27" customHeight="1" thickBot="1">
      <c r="A460" s="972" t="str">
        <f t="shared" si="13"/>
        <v/>
      </c>
      <c r="B460" s="66"/>
      <c r="E460" s="67"/>
      <c r="G460" s="83"/>
      <c r="H460" s="1301"/>
      <c r="I460" s="1301"/>
      <c r="J460" s="1301"/>
      <c r="K460" s="1301"/>
      <c r="L460" s="1301"/>
      <c r="M460" s="1301"/>
      <c r="N460" s="1301"/>
      <c r="O460" s="1301"/>
      <c r="P460" s="1301"/>
      <c r="Q460" s="1301"/>
      <c r="R460" s="1301"/>
      <c r="S460" s="1301"/>
      <c r="T460" s="1301"/>
      <c r="U460" s="1301"/>
      <c r="V460" s="1301"/>
      <c r="W460" s="1301"/>
      <c r="X460" s="1301"/>
      <c r="Y460" s="1301"/>
      <c r="Z460" s="1301"/>
      <c r="AA460" s="1301"/>
      <c r="AB460" s="1301"/>
      <c r="AC460" s="1301"/>
      <c r="AD460" s="1302"/>
      <c r="AF460" s="70"/>
      <c r="AK460" s="11"/>
      <c r="AL460" s="210"/>
      <c r="AM460" s="20"/>
      <c r="AN460" s="20"/>
      <c r="AO460" s="20"/>
      <c r="AP460" s="20"/>
      <c r="AQ460" s="211"/>
      <c r="AR460" s="73"/>
    </row>
    <row r="461" spans="1:44" ht="27" customHeight="1">
      <c r="A461" s="972" t="str">
        <f t="shared" si="13"/>
        <v/>
      </c>
      <c r="B461" s="66"/>
      <c r="E461" s="67"/>
      <c r="I461" s="88"/>
      <c r="J461" s="88"/>
      <c r="K461" s="88"/>
      <c r="L461" s="88"/>
      <c r="M461" s="88"/>
      <c r="N461" s="88"/>
      <c r="O461" s="88"/>
      <c r="P461" s="88"/>
      <c r="Q461" s="88"/>
      <c r="R461" s="88"/>
      <c r="S461" s="88"/>
      <c r="T461" s="88"/>
      <c r="U461" s="88"/>
      <c r="V461" s="88"/>
      <c r="W461" s="88"/>
      <c r="X461" s="88"/>
      <c r="Y461" s="88"/>
      <c r="Z461" s="88"/>
      <c r="AA461" s="88"/>
      <c r="AB461" s="97"/>
      <c r="AC461" s="97"/>
      <c r="AD461" s="97"/>
      <c r="AF461" s="70"/>
      <c r="AK461" s="11"/>
      <c r="AL461" s="210"/>
      <c r="AM461" s="20"/>
      <c r="AN461" s="20"/>
      <c r="AO461" s="20"/>
      <c r="AP461" s="20"/>
      <c r="AQ461" s="211"/>
      <c r="AR461" s="73"/>
    </row>
    <row r="462" spans="1:44" ht="27" customHeight="1">
      <c r="A462" s="972">
        <f t="shared" si="13"/>
        <v>40</v>
      </c>
      <c r="B462" s="66"/>
      <c r="E462" s="67"/>
      <c r="F462" s="1349" t="s">
        <v>847</v>
      </c>
      <c r="G462" s="1350"/>
      <c r="H462" s="1206" t="s">
        <v>553</v>
      </c>
      <c r="I462" s="1206"/>
      <c r="J462" s="1206"/>
      <c r="K462" s="1206"/>
      <c r="L462" s="1206"/>
      <c r="M462" s="1206"/>
      <c r="N462" s="1206"/>
      <c r="O462" s="1206"/>
      <c r="P462" s="1206"/>
      <c r="Q462" s="1206"/>
      <c r="R462" s="1206"/>
      <c r="S462" s="1206"/>
      <c r="T462" s="1206"/>
      <c r="U462" s="1206"/>
      <c r="V462" s="1206"/>
      <c r="W462" s="1206"/>
      <c r="X462" s="1206"/>
      <c r="Y462" s="1206"/>
      <c r="Z462" s="1206"/>
      <c r="AA462" s="1206"/>
      <c r="AB462" s="1206"/>
      <c r="AC462" s="1206"/>
      <c r="AD462" s="1206"/>
      <c r="AF462" s="70"/>
      <c r="AG462" s="713">
        <v>40</v>
      </c>
      <c r="AH462" s="1277" t="s">
        <v>300</v>
      </c>
      <c r="AI462" s="1278"/>
      <c r="AJ462" s="1279"/>
      <c r="AK462" s="11"/>
      <c r="AL462" s="1303" t="s">
        <v>615</v>
      </c>
      <c r="AM462" s="1304"/>
      <c r="AN462" s="1304"/>
      <c r="AO462" s="1304"/>
      <c r="AP462" s="1304"/>
      <c r="AQ462" s="1305"/>
      <c r="AR462" s="214">
        <f>VLOOKUP(AH462,$CD$12:$CE$16,2,FALSE)</f>
        <v>0</v>
      </c>
    </row>
    <row r="463" spans="1:44" ht="27" customHeight="1" thickBot="1">
      <c r="A463" s="972" t="str">
        <f t="shared" si="13"/>
        <v/>
      </c>
      <c r="B463" s="66"/>
      <c r="E463" s="67"/>
      <c r="AF463" s="70"/>
      <c r="AK463" s="11"/>
      <c r="AL463" s="1303"/>
      <c r="AM463" s="1304"/>
      <c r="AN463" s="1304"/>
      <c r="AO463" s="1304"/>
      <c r="AP463" s="1304"/>
      <c r="AQ463" s="1305"/>
      <c r="AR463" s="121"/>
    </row>
    <row r="464" spans="1:44" ht="27" customHeight="1">
      <c r="A464" s="972" t="str">
        <f t="shared" si="13"/>
        <v/>
      </c>
      <c r="B464" s="66"/>
      <c r="E464" s="67"/>
      <c r="G464" s="75" t="s">
        <v>330</v>
      </c>
      <c r="H464" s="1237" t="s">
        <v>614</v>
      </c>
      <c r="I464" s="1237"/>
      <c r="J464" s="1237"/>
      <c r="K464" s="1237"/>
      <c r="L464" s="1237"/>
      <c r="M464" s="1237"/>
      <c r="N464" s="1237"/>
      <c r="O464" s="1237"/>
      <c r="P464" s="1237"/>
      <c r="Q464" s="1237"/>
      <c r="R464" s="1237"/>
      <c r="S464" s="1237"/>
      <c r="T464" s="1237"/>
      <c r="U464" s="1237"/>
      <c r="V464" s="1237"/>
      <c r="W464" s="1237"/>
      <c r="X464" s="1237"/>
      <c r="Y464" s="1237"/>
      <c r="Z464" s="1237"/>
      <c r="AA464" s="1237"/>
      <c r="AB464" s="1237"/>
      <c r="AC464" s="1237"/>
      <c r="AD464" s="1238"/>
      <c r="AF464" s="70"/>
      <c r="AK464" s="11"/>
      <c r="AL464" s="1303" t="s">
        <v>616</v>
      </c>
      <c r="AM464" s="1304"/>
      <c r="AN464" s="1304"/>
      <c r="AO464" s="1304"/>
      <c r="AP464" s="1304"/>
      <c r="AQ464" s="1305"/>
      <c r="AR464" s="73"/>
    </row>
    <row r="465" spans="1:44" ht="27" customHeight="1" thickBot="1">
      <c r="A465" s="972" t="str">
        <f t="shared" si="13"/>
        <v/>
      </c>
      <c r="B465" s="66"/>
      <c r="E465" s="67"/>
      <c r="G465" s="83"/>
      <c r="H465" s="1242"/>
      <c r="I465" s="1242"/>
      <c r="J465" s="1242"/>
      <c r="K465" s="1242"/>
      <c r="L465" s="1242"/>
      <c r="M465" s="1242"/>
      <c r="N465" s="1242"/>
      <c r="O465" s="1242"/>
      <c r="P465" s="1242"/>
      <c r="Q465" s="1242"/>
      <c r="R465" s="1242"/>
      <c r="S465" s="1242"/>
      <c r="T465" s="1242"/>
      <c r="U465" s="1242"/>
      <c r="V465" s="1242"/>
      <c r="W465" s="1242"/>
      <c r="X465" s="1242"/>
      <c r="Y465" s="1242"/>
      <c r="Z465" s="1242"/>
      <c r="AA465" s="1242"/>
      <c r="AB465" s="1242"/>
      <c r="AC465" s="1242"/>
      <c r="AD465" s="1243"/>
      <c r="AF465" s="70"/>
      <c r="AK465" s="11"/>
      <c r="AL465" s="1303"/>
      <c r="AM465" s="1304"/>
      <c r="AN465" s="1304"/>
      <c r="AO465" s="1304"/>
      <c r="AP465" s="1304"/>
      <c r="AQ465" s="1305"/>
      <c r="AR465" s="73"/>
    </row>
    <row r="466" spans="1:44" ht="27" customHeight="1">
      <c r="A466" s="972" t="str">
        <f t="shared" si="13"/>
        <v/>
      </c>
      <c r="B466" s="66"/>
      <c r="E466" s="67"/>
      <c r="AF466" s="70"/>
      <c r="AK466" s="11"/>
      <c r="AL466" s="210"/>
      <c r="AM466" s="20"/>
      <c r="AN466" s="20"/>
      <c r="AO466" s="20"/>
      <c r="AP466" s="20"/>
      <c r="AQ466" s="211"/>
      <c r="AR466" s="73"/>
    </row>
    <row r="467" spans="1:44" ht="27" customHeight="1">
      <c r="A467" s="972" t="str">
        <f t="shared" si="13"/>
        <v/>
      </c>
      <c r="B467" s="66"/>
      <c r="E467" s="67"/>
      <c r="H467" s="1224" t="s">
        <v>314</v>
      </c>
      <c r="I467" s="1224"/>
      <c r="J467" s="1224"/>
      <c r="K467" s="1224"/>
      <c r="L467" s="1224"/>
      <c r="M467" s="1224"/>
      <c r="N467" s="1224"/>
      <c r="O467" s="1224"/>
      <c r="P467" s="1224"/>
      <c r="Q467" s="1224"/>
      <c r="R467" s="1224"/>
      <c r="S467" s="1224"/>
      <c r="T467" s="1224"/>
      <c r="U467" s="1224"/>
      <c r="V467" s="1224"/>
      <c r="W467" s="1224"/>
      <c r="X467" s="1224"/>
      <c r="Y467" s="1224"/>
      <c r="Z467" s="1224"/>
      <c r="AB467" s="119"/>
      <c r="AC467" s="119"/>
      <c r="AD467" s="119"/>
      <c r="AF467" s="70"/>
      <c r="AK467" s="11"/>
      <c r="AL467" s="210"/>
      <c r="AM467" s="20"/>
      <c r="AN467" s="20"/>
      <c r="AO467" s="20"/>
      <c r="AP467" s="20"/>
      <c r="AQ467" s="211"/>
      <c r="AR467" s="73"/>
    </row>
    <row r="468" spans="1:44" ht="27" customHeight="1" thickBot="1">
      <c r="A468" s="972" t="str">
        <f t="shared" si="13"/>
        <v/>
      </c>
      <c r="B468" s="66"/>
      <c r="E468" s="67"/>
      <c r="AF468" s="70"/>
      <c r="AK468" s="11"/>
      <c r="AL468" s="210"/>
      <c r="AM468" s="20"/>
      <c r="AN468" s="20"/>
      <c r="AO468" s="20"/>
      <c r="AP468" s="20"/>
      <c r="AQ468" s="211"/>
      <c r="AR468" s="73"/>
    </row>
    <row r="469" spans="1:44" ht="27" customHeight="1" thickBot="1">
      <c r="A469" s="972" t="str">
        <f t="shared" si="13"/>
        <v/>
      </c>
      <c r="B469" s="66"/>
      <c r="E469" s="67"/>
      <c r="H469" s="1415" t="s">
        <v>305</v>
      </c>
      <c r="I469" s="1416"/>
      <c r="J469" s="1416"/>
      <c r="K469" s="1416"/>
      <c r="L469" s="1416"/>
      <c r="M469" s="1416"/>
      <c r="N469" s="1417"/>
      <c r="O469" s="1415" t="s">
        <v>307</v>
      </c>
      <c r="P469" s="1416"/>
      <c r="Q469" s="1417"/>
      <c r="R469" s="1415" t="s">
        <v>315</v>
      </c>
      <c r="S469" s="1416"/>
      <c r="T469" s="1416"/>
      <c r="U469" s="1416"/>
      <c r="V469" s="1416"/>
      <c r="W469" s="1416"/>
      <c r="X469" s="1416"/>
      <c r="Y469" s="1416"/>
      <c r="Z469" s="1416"/>
      <c r="AA469" s="1417"/>
      <c r="AC469" s="80"/>
      <c r="AD469" s="80"/>
      <c r="AF469" s="70"/>
      <c r="AK469" s="11"/>
      <c r="AL469" s="210"/>
      <c r="AM469" s="20"/>
      <c r="AN469" s="20"/>
      <c r="AO469" s="20"/>
      <c r="AP469" s="20"/>
      <c r="AQ469" s="211"/>
      <c r="AR469" s="73"/>
    </row>
    <row r="470" spans="1:44" ht="27" customHeight="1" thickBot="1">
      <c r="A470" s="972" t="str">
        <f t="shared" si="13"/>
        <v/>
      </c>
      <c r="B470" s="66"/>
      <c r="E470" s="67"/>
      <c r="H470" s="1453"/>
      <c r="I470" s="1421"/>
      <c r="J470" s="1421"/>
      <c r="K470" s="1421"/>
      <c r="L470" s="1421"/>
      <c r="M470" s="1421"/>
      <c r="N470" s="1454"/>
      <c r="O470" s="1415" t="s">
        <v>308</v>
      </c>
      <c r="P470" s="1416"/>
      <c r="Q470" s="1417"/>
      <c r="R470" s="1415" t="s">
        <v>2548</v>
      </c>
      <c r="S470" s="1416"/>
      <c r="T470" s="1416"/>
      <c r="U470" s="1892"/>
      <c r="V470" s="765"/>
      <c r="W470" s="763" t="s">
        <v>33</v>
      </c>
      <c r="X470" s="765"/>
      <c r="Y470" s="763" t="s">
        <v>34</v>
      </c>
      <c r="Z470" s="765"/>
      <c r="AA470" s="764" t="s">
        <v>119</v>
      </c>
      <c r="AF470" s="70"/>
      <c r="AK470" s="11"/>
      <c r="AL470" s="210"/>
      <c r="AM470" s="20"/>
      <c r="AN470" s="20"/>
      <c r="AO470" s="20"/>
      <c r="AP470" s="20"/>
      <c r="AQ470" s="211"/>
      <c r="AR470" s="73"/>
    </row>
    <row r="471" spans="1:44" ht="27" customHeight="1" thickBot="1">
      <c r="A471" s="972" t="str">
        <f t="shared" ref="A471:A534" si="14">_xlfn.IFS(AG471=0,"",AG471&gt;0,AG471,AG471&lt;&gt;"","")</f>
        <v/>
      </c>
      <c r="B471" s="66"/>
      <c r="E471" s="67"/>
      <c r="H471" s="1453"/>
      <c r="I471" s="1421"/>
      <c r="J471" s="1421"/>
      <c r="K471" s="1421"/>
      <c r="L471" s="1421"/>
      <c r="M471" s="1421"/>
      <c r="N471" s="1454"/>
      <c r="O471" s="1415" t="s">
        <v>308</v>
      </c>
      <c r="P471" s="1416"/>
      <c r="Q471" s="1417"/>
      <c r="R471" s="1415" t="s">
        <v>2548</v>
      </c>
      <c r="S471" s="1416"/>
      <c r="T471" s="1416"/>
      <c r="U471" s="1892"/>
      <c r="V471" s="765"/>
      <c r="W471" s="763" t="s">
        <v>33</v>
      </c>
      <c r="X471" s="765"/>
      <c r="Y471" s="763" t="s">
        <v>34</v>
      </c>
      <c r="Z471" s="765"/>
      <c r="AA471" s="764" t="s">
        <v>119</v>
      </c>
      <c r="AF471" s="70"/>
      <c r="AK471" s="11"/>
      <c r="AL471" s="210"/>
      <c r="AM471" s="20"/>
      <c r="AN471" s="20"/>
      <c r="AO471" s="20"/>
      <c r="AP471" s="20"/>
      <c r="AQ471" s="211"/>
      <c r="AR471" s="73"/>
    </row>
    <row r="472" spans="1:44" ht="27" customHeight="1" thickBot="1">
      <c r="A472" s="972" t="str">
        <f t="shared" si="14"/>
        <v/>
      </c>
      <c r="B472" s="66"/>
      <c r="E472" s="67"/>
      <c r="H472" s="1453"/>
      <c r="I472" s="1421"/>
      <c r="J472" s="1421"/>
      <c r="K472" s="1421"/>
      <c r="L472" s="1421"/>
      <c r="M472" s="1421"/>
      <c r="N472" s="1454"/>
      <c r="O472" s="1415" t="s">
        <v>308</v>
      </c>
      <c r="P472" s="1416"/>
      <c r="Q472" s="1417"/>
      <c r="R472" s="1415" t="s">
        <v>2548</v>
      </c>
      <c r="S472" s="1416"/>
      <c r="T472" s="1416"/>
      <c r="U472" s="1892"/>
      <c r="V472" s="765"/>
      <c r="W472" s="763" t="s">
        <v>33</v>
      </c>
      <c r="X472" s="765"/>
      <c r="Y472" s="763" t="s">
        <v>34</v>
      </c>
      <c r="Z472" s="765"/>
      <c r="AA472" s="764" t="s">
        <v>119</v>
      </c>
      <c r="AF472" s="70"/>
      <c r="AK472" s="11"/>
      <c r="AL472" s="210"/>
      <c r="AM472" s="20"/>
      <c r="AN472" s="20"/>
      <c r="AO472" s="20"/>
      <c r="AP472" s="20"/>
      <c r="AQ472" s="211"/>
      <c r="AR472" s="73"/>
    </row>
    <row r="473" spans="1:44" ht="27" customHeight="1">
      <c r="A473" s="972" t="str">
        <f t="shared" si="14"/>
        <v/>
      </c>
      <c r="B473" s="66"/>
      <c r="E473" s="67"/>
      <c r="H473" s="29" t="s">
        <v>309</v>
      </c>
      <c r="I473" s="22"/>
      <c r="J473" s="29"/>
      <c r="K473" s="29"/>
      <c r="L473" s="29"/>
      <c r="M473" s="29"/>
      <c r="N473" s="29"/>
      <c r="O473" s="29" t="s">
        <v>311</v>
      </c>
      <c r="P473" s="29"/>
      <c r="Q473" s="29"/>
      <c r="R473" s="29"/>
      <c r="S473" s="29"/>
      <c r="T473" s="29"/>
      <c r="U473" s="29"/>
      <c r="V473" s="29" t="s">
        <v>316</v>
      </c>
      <c r="W473" s="29"/>
      <c r="X473" s="29"/>
      <c r="Y473" s="29"/>
      <c r="Z473" s="29"/>
      <c r="AA473" s="29"/>
      <c r="AB473" s="80"/>
      <c r="AC473" s="80"/>
      <c r="AD473" s="80"/>
      <c r="AF473" s="70"/>
      <c r="AK473" s="11"/>
      <c r="AL473" s="210"/>
      <c r="AM473" s="20"/>
      <c r="AN473" s="20"/>
      <c r="AO473" s="20"/>
      <c r="AP473" s="20"/>
      <c r="AQ473" s="211"/>
      <c r="AR473" s="73"/>
    </row>
    <row r="474" spans="1:44" ht="27" customHeight="1" thickBot="1">
      <c r="A474" s="972" t="str">
        <f t="shared" si="14"/>
        <v/>
      </c>
      <c r="B474" s="66"/>
      <c r="E474" s="67"/>
      <c r="AF474" s="70"/>
      <c r="AK474" s="11"/>
      <c r="AL474" s="210"/>
      <c r="AM474" s="20"/>
      <c r="AN474" s="20"/>
      <c r="AO474" s="20"/>
      <c r="AP474" s="20"/>
      <c r="AQ474" s="211"/>
      <c r="AR474" s="73"/>
    </row>
    <row r="475" spans="1:44" ht="27" customHeight="1">
      <c r="A475" s="972" t="str">
        <f t="shared" si="14"/>
        <v/>
      </c>
      <c r="B475" s="48"/>
      <c r="C475" s="12"/>
      <c r="D475" s="12"/>
      <c r="E475" s="49"/>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04"/>
      <c r="AG475" s="717"/>
      <c r="AH475" s="105"/>
      <c r="AI475" s="105"/>
      <c r="AJ475" s="105"/>
      <c r="AK475" s="26"/>
      <c r="AL475" s="200"/>
      <c r="AM475" s="201"/>
      <c r="AN475" s="201"/>
      <c r="AO475" s="201"/>
      <c r="AP475" s="201"/>
      <c r="AQ475" s="202"/>
      <c r="AR475" s="73"/>
    </row>
    <row r="476" spans="1:44" ht="27" customHeight="1">
      <c r="A476" s="972">
        <f t="shared" si="14"/>
        <v>41</v>
      </c>
      <c r="B476" s="1372" t="s">
        <v>651</v>
      </c>
      <c r="C476" s="1373"/>
      <c r="D476" s="1373"/>
      <c r="E476" s="1374"/>
      <c r="F476" s="1349" t="s">
        <v>817</v>
      </c>
      <c r="G476" s="1350"/>
      <c r="H476" s="1206" t="s">
        <v>317</v>
      </c>
      <c r="I476" s="1206"/>
      <c r="J476" s="1206"/>
      <c r="K476" s="1206"/>
      <c r="L476" s="1206"/>
      <c r="M476" s="1206"/>
      <c r="N476" s="1206"/>
      <c r="O476" s="1206"/>
      <c r="P476" s="1206"/>
      <c r="Q476" s="1206"/>
      <c r="R476" s="1206"/>
      <c r="S476" s="1206"/>
      <c r="T476" s="1206"/>
      <c r="U476" s="1206"/>
      <c r="V476" s="1206"/>
      <c r="W476" s="1206"/>
      <c r="X476" s="1206"/>
      <c r="Y476" s="1206"/>
      <c r="Z476" s="1206"/>
      <c r="AA476" s="1206"/>
      <c r="AB476" s="1206"/>
      <c r="AC476" s="1206"/>
      <c r="AD476" s="1206"/>
      <c r="AF476" s="70"/>
      <c r="AG476" s="713">
        <v>41</v>
      </c>
      <c r="AH476" s="1221" t="s">
        <v>106</v>
      </c>
      <c r="AI476" s="1222"/>
      <c r="AJ476" s="1223"/>
      <c r="AK476" s="11"/>
      <c r="AL476" s="1303" t="s">
        <v>617</v>
      </c>
      <c r="AM476" s="1304"/>
      <c r="AN476" s="1304"/>
      <c r="AO476" s="1304"/>
      <c r="AP476" s="1304"/>
      <c r="AQ476" s="1305"/>
      <c r="AR476" s="1232">
        <f>VLOOKUP(AH476,$CD$6:$CE$10,2,FALSE)</f>
        <v>0</v>
      </c>
    </row>
    <row r="477" spans="1:44" ht="27" customHeight="1">
      <c r="A477" s="972" t="str">
        <f t="shared" si="14"/>
        <v/>
      </c>
      <c r="B477" s="1372"/>
      <c r="C477" s="1373"/>
      <c r="D477" s="1373"/>
      <c r="E477" s="1374"/>
      <c r="F477" s="213"/>
      <c r="G477" s="213"/>
      <c r="H477" s="88"/>
      <c r="I477" s="88"/>
      <c r="J477" s="88"/>
      <c r="K477" s="88"/>
      <c r="L477" s="88"/>
      <c r="M477" s="88"/>
      <c r="N477" s="88"/>
      <c r="O477" s="88"/>
      <c r="P477" s="88"/>
      <c r="Q477" s="88"/>
      <c r="R477" s="88"/>
      <c r="S477" s="88"/>
      <c r="T477" s="88"/>
      <c r="U477" s="88"/>
      <c r="V477" s="88"/>
      <c r="W477" s="88"/>
      <c r="X477" s="88"/>
      <c r="Y477" s="88"/>
      <c r="Z477" s="88"/>
      <c r="AA477" s="88"/>
      <c r="AB477" s="88"/>
      <c r="AC477" s="88"/>
      <c r="AD477" s="88"/>
      <c r="AF477" s="70"/>
      <c r="AH477" s="109"/>
      <c r="AI477" s="109"/>
      <c r="AJ477" s="109"/>
      <c r="AK477" s="11"/>
      <c r="AL477" s="1303"/>
      <c r="AM477" s="1304"/>
      <c r="AN477" s="1304"/>
      <c r="AO477" s="1304"/>
      <c r="AP477" s="1304"/>
      <c r="AQ477" s="1305"/>
      <c r="AR477" s="1232"/>
    </row>
    <row r="478" spans="1:44" ht="27" customHeight="1">
      <c r="A478" s="972" t="str">
        <f t="shared" si="14"/>
        <v/>
      </c>
      <c r="B478" s="1372"/>
      <c r="C478" s="1373"/>
      <c r="D478" s="1373"/>
      <c r="E478" s="1374"/>
      <c r="AF478" s="70"/>
      <c r="AK478" s="11"/>
      <c r="AL478" s="204"/>
      <c r="AM478" s="205"/>
      <c r="AN478" s="205"/>
      <c r="AO478" s="205"/>
      <c r="AP478" s="205"/>
      <c r="AQ478" s="206"/>
      <c r="AR478" s="121"/>
    </row>
    <row r="479" spans="1:44" ht="27" customHeight="1">
      <c r="A479" s="972">
        <f t="shared" si="14"/>
        <v>42</v>
      </c>
      <c r="B479" s="1372"/>
      <c r="C479" s="1373"/>
      <c r="D479" s="1373"/>
      <c r="E479" s="1374"/>
      <c r="F479" s="1349" t="s">
        <v>846</v>
      </c>
      <c r="G479" s="1350"/>
      <c r="H479" s="1206" t="s">
        <v>981</v>
      </c>
      <c r="I479" s="1206"/>
      <c r="J479" s="1206"/>
      <c r="K479" s="1206"/>
      <c r="L479" s="1206"/>
      <c r="M479" s="1206"/>
      <c r="N479" s="1206"/>
      <c r="O479" s="1206"/>
      <c r="P479" s="1206"/>
      <c r="Q479" s="1206"/>
      <c r="R479" s="1206"/>
      <c r="S479" s="1206"/>
      <c r="T479" s="1206"/>
      <c r="U479" s="1206"/>
      <c r="V479" s="1206"/>
      <c r="W479" s="1206"/>
      <c r="X479" s="1206"/>
      <c r="Y479" s="1206"/>
      <c r="Z479" s="1206"/>
      <c r="AA479" s="1206"/>
      <c r="AB479" s="1206"/>
      <c r="AC479" s="1206"/>
      <c r="AD479" s="1206"/>
      <c r="AF479" s="70"/>
      <c r="AG479" s="713">
        <v>42</v>
      </c>
      <c r="AH479" s="1221" t="s">
        <v>106</v>
      </c>
      <c r="AI479" s="1222"/>
      <c r="AJ479" s="1223"/>
      <c r="AK479" s="11"/>
      <c r="AL479" s="1303" t="s">
        <v>318</v>
      </c>
      <c r="AM479" s="1304"/>
      <c r="AN479" s="1304"/>
      <c r="AO479" s="1304"/>
      <c r="AP479" s="1304"/>
      <c r="AQ479" s="1305"/>
      <c r="AR479" s="1232">
        <f>VLOOKUP(AH479,$CD$6:$CE$10,2,FALSE)</f>
        <v>0</v>
      </c>
    </row>
    <row r="480" spans="1:44" ht="27" customHeight="1">
      <c r="A480" s="972" t="str">
        <f t="shared" si="14"/>
        <v/>
      </c>
      <c r="B480" s="66"/>
      <c r="E480" s="67"/>
      <c r="H480" s="1206"/>
      <c r="I480" s="1206"/>
      <c r="J480" s="1206"/>
      <c r="K480" s="1206"/>
      <c r="L480" s="1206"/>
      <c r="M480" s="1206"/>
      <c r="N480" s="1206"/>
      <c r="O480" s="1206"/>
      <c r="P480" s="1206"/>
      <c r="Q480" s="1206"/>
      <c r="R480" s="1206"/>
      <c r="S480" s="1206"/>
      <c r="T480" s="1206"/>
      <c r="U480" s="1206"/>
      <c r="V480" s="1206"/>
      <c r="W480" s="1206"/>
      <c r="X480" s="1206"/>
      <c r="Y480" s="1206"/>
      <c r="Z480" s="1206"/>
      <c r="AA480" s="1206"/>
      <c r="AB480" s="1206"/>
      <c r="AC480" s="1206"/>
      <c r="AD480" s="1206"/>
      <c r="AF480" s="70"/>
      <c r="AK480" s="11"/>
      <c r="AL480" s="1303"/>
      <c r="AM480" s="1304"/>
      <c r="AN480" s="1304"/>
      <c r="AO480" s="1304"/>
      <c r="AP480" s="1304"/>
      <c r="AQ480" s="1305"/>
      <c r="AR480" s="1232"/>
    </row>
    <row r="481" spans="1:44" ht="27" customHeight="1">
      <c r="A481" s="972" t="str">
        <f t="shared" si="14"/>
        <v/>
      </c>
      <c r="B481" s="66"/>
      <c r="E481" s="67"/>
      <c r="AF481" s="70"/>
      <c r="AK481" s="11"/>
      <c r="AL481" s="210"/>
      <c r="AM481" s="20"/>
      <c r="AN481" s="20"/>
      <c r="AO481" s="20"/>
      <c r="AP481" s="20"/>
      <c r="AQ481" s="211"/>
      <c r="AR481" s="73"/>
    </row>
    <row r="482" spans="1:44" ht="27" customHeight="1">
      <c r="A482" s="972">
        <f t="shared" si="14"/>
        <v>43</v>
      </c>
      <c r="B482" s="66"/>
      <c r="E482" s="67"/>
      <c r="F482" s="1349" t="s">
        <v>847</v>
      </c>
      <c r="G482" s="1350"/>
      <c r="H482" s="1496" t="s">
        <v>2854</v>
      </c>
      <c r="I482" s="1496"/>
      <c r="J482" s="1496"/>
      <c r="K482" s="1496"/>
      <c r="L482" s="1496"/>
      <c r="M482" s="1496"/>
      <c r="N482" s="1496"/>
      <c r="O482" s="1496"/>
      <c r="P482" s="1496"/>
      <c r="Q482" s="1496"/>
      <c r="R482" s="1496"/>
      <c r="S482" s="1496"/>
      <c r="T482" s="1496"/>
      <c r="U482" s="1496"/>
      <c r="V482" s="1496"/>
      <c r="W482" s="1496"/>
      <c r="X482" s="1496"/>
      <c r="Y482" s="1496"/>
      <c r="Z482" s="1496"/>
      <c r="AA482" s="1496"/>
      <c r="AB482" s="1496"/>
      <c r="AC482" s="1496"/>
      <c r="AD482" s="1496"/>
      <c r="AF482" s="70"/>
      <c r="AG482" s="713">
        <v>43</v>
      </c>
      <c r="AH482" s="1221" t="s">
        <v>106</v>
      </c>
      <c r="AI482" s="1222"/>
      <c r="AJ482" s="1223"/>
      <c r="AK482" s="11"/>
      <c r="AL482" s="1303" t="s">
        <v>319</v>
      </c>
      <c r="AM482" s="1304"/>
      <c r="AN482" s="1304"/>
      <c r="AO482" s="1304"/>
      <c r="AP482" s="1304"/>
      <c r="AQ482" s="1305"/>
      <c r="AR482" s="1232">
        <f>VLOOKUP(AH482,$CD$6:$CE$10,2,FALSE)</f>
        <v>0</v>
      </c>
    </row>
    <row r="483" spans="1:44" ht="27" customHeight="1">
      <c r="B483" s="66"/>
      <c r="E483" s="67"/>
      <c r="F483" s="1149"/>
      <c r="G483" s="1148"/>
      <c r="H483" s="1496"/>
      <c r="I483" s="1496"/>
      <c r="J483" s="1496"/>
      <c r="K483" s="1496"/>
      <c r="L483" s="1496"/>
      <c r="M483" s="1496"/>
      <c r="N483" s="1496"/>
      <c r="O483" s="1496"/>
      <c r="P483" s="1496"/>
      <c r="Q483" s="1496"/>
      <c r="R483" s="1496"/>
      <c r="S483" s="1496"/>
      <c r="T483" s="1496"/>
      <c r="U483" s="1496"/>
      <c r="V483" s="1496"/>
      <c r="W483" s="1496"/>
      <c r="X483" s="1496"/>
      <c r="Y483" s="1496"/>
      <c r="Z483" s="1496"/>
      <c r="AA483" s="1496"/>
      <c r="AB483" s="1496"/>
      <c r="AC483" s="1496"/>
      <c r="AD483" s="1496"/>
      <c r="AF483" s="70"/>
      <c r="AH483" s="937"/>
      <c r="AI483" s="937"/>
      <c r="AJ483" s="937"/>
      <c r="AK483" s="11"/>
      <c r="AL483" s="1303"/>
      <c r="AM483" s="1304"/>
      <c r="AN483" s="1304"/>
      <c r="AO483" s="1304"/>
      <c r="AP483" s="1304"/>
      <c r="AQ483" s="1305"/>
      <c r="AR483" s="1232"/>
    </row>
    <row r="484" spans="1:44" ht="27" customHeight="1">
      <c r="A484" s="972" t="str">
        <f t="shared" si="14"/>
        <v/>
      </c>
      <c r="B484" s="66"/>
      <c r="E484" s="67"/>
      <c r="H484" s="1496"/>
      <c r="I484" s="1496"/>
      <c r="J484" s="1496"/>
      <c r="K484" s="1496"/>
      <c r="L484" s="1496"/>
      <c r="M484" s="1496"/>
      <c r="N484" s="1496"/>
      <c r="O484" s="1496"/>
      <c r="P484" s="1496"/>
      <c r="Q484" s="1496"/>
      <c r="R484" s="1496"/>
      <c r="S484" s="1496"/>
      <c r="T484" s="1496"/>
      <c r="U484" s="1496"/>
      <c r="V484" s="1496"/>
      <c r="W484" s="1496"/>
      <c r="X484" s="1496"/>
      <c r="Y484" s="1496"/>
      <c r="Z484" s="1496"/>
      <c r="AA484" s="1496"/>
      <c r="AB484" s="1496"/>
      <c r="AC484" s="1496"/>
      <c r="AD484" s="1496"/>
      <c r="AF484" s="70"/>
      <c r="AK484" s="11"/>
      <c r="AL484" s="1303"/>
      <c r="AM484" s="1304"/>
      <c r="AN484" s="1304"/>
      <c r="AO484" s="1304"/>
      <c r="AP484" s="1304"/>
      <c r="AQ484" s="1305"/>
      <c r="AR484" s="1232"/>
    </row>
    <row r="485" spans="1:44" ht="27" customHeight="1" thickBot="1">
      <c r="A485" s="972" t="str">
        <f t="shared" si="14"/>
        <v/>
      </c>
      <c r="B485" s="66"/>
      <c r="E485" s="67"/>
      <c r="AF485" s="70"/>
      <c r="AK485" s="11"/>
      <c r="AL485" s="210"/>
      <c r="AM485" s="20"/>
      <c r="AN485" s="20"/>
      <c r="AO485" s="20"/>
      <c r="AP485" s="20"/>
      <c r="AQ485" s="211"/>
      <c r="AR485" s="73"/>
    </row>
    <row r="486" spans="1:44" ht="27" customHeight="1">
      <c r="A486" s="972" t="str">
        <f t="shared" si="14"/>
        <v/>
      </c>
      <c r="B486" s="48"/>
      <c r="C486" s="12"/>
      <c r="D486" s="12"/>
      <c r="E486" s="49"/>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04"/>
      <c r="AG486" s="717"/>
      <c r="AH486" s="105"/>
      <c r="AI486" s="105"/>
      <c r="AJ486" s="105"/>
      <c r="AK486" s="26"/>
      <c r="AL486" s="200"/>
      <c r="AM486" s="201"/>
      <c r="AN486" s="201"/>
      <c r="AO486" s="201"/>
      <c r="AP486" s="201"/>
      <c r="AQ486" s="202"/>
      <c r="AR486" s="73"/>
    </row>
    <row r="487" spans="1:44" ht="27" customHeight="1">
      <c r="A487" s="972" t="str">
        <f t="shared" si="14"/>
        <v/>
      </c>
      <c r="B487" s="1372" t="s">
        <v>618</v>
      </c>
      <c r="C487" s="1373"/>
      <c r="D487" s="1373"/>
      <c r="E487" s="1374"/>
      <c r="H487" s="1206" t="s">
        <v>320</v>
      </c>
      <c r="I487" s="1206"/>
      <c r="J487" s="1206"/>
      <c r="K487" s="1206"/>
      <c r="L487" s="1206"/>
      <c r="M487" s="1206"/>
      <c r="N487" s="1206"/>
      <c r="O487" s="1206"/>
      <c r="P487" s="1206"/>
      <c r="Q487" s="1206"/>
      <c r="R487" s="1206"/>
      <c r="S487" s="1206"/>
      <c r="T487" s="1206"/>
      <c r="U487" s="1206"/>
      <c r="V487" s="1206"/>
      <c r="W487" s="1206"/>
      <c r="X487" s="1206"/>
      <c r="Y487" s="1206"/>
      <c r="Z487" s="1206"/>
      <c r="AA487" s="1206"/>
      <c r="AB487" s="1206"/>
      <c r="AC487" s="1206"/>
      <c r="AD487" s="1206"/>
      <c r="AF487" s="70"/>
      <c r="AK487" s="11"/>
      <c r="AL487" s="1303" t="s">
        <v>2042</v>
      </c>
      <c r="AM487" s="1304"/>
      <c r="AN487" s="1304"/>
      <c r="AO487" s="1304"/>
      <c r="AP487" s="1304"/>
      <c r="AQ487" s="1305"/>
      <c r="AR487" s="73"/>
    </row>
    <row r="488" spans="1:44" ht="27" customHeight="1">
      <c r="A488" s="972" t="str">
        <f t="shared" si="14"/>
        <v/>
      </c>
      <c r="B488" s="1372"/>
      <c r="C488" s="1373"/>
      <c r="D488" s="1373"/>
      <c r="E488" s="1374"/>
      <c r="H488" s="1206"/>
      <c r="I488" s="1206"/>
      <c r="J488" s="1206"/>
      <c r="K488" s="1206"/>
      <c r="L488" s="1206"/>
      <c r="M488" s="1206"/>
      <c r="N488" s="1206"/>
      <c r="O488" s="1206"/>
      <c r="P488" s="1206"/>
      <c r="Q488" s="1206"/>
      <c r="R488" s="1206"/>
      <c r="S488" s="1206"/>
      <c r="T488" s="1206"/>
      <c r="U488" s="1206"/>
      <c r="V488" s="1206"/>
      <c r="W488" s="1206"/>
      <c r="X488" s="1206"/>
      <c r="Y488" s="1206"/>
      <c r="Z488" s="1206"/>
      <c r="AA488" s="1206"/>
      <c r="AB488" s="1206"/>
      <c r="AC488" s="1206"/>
      <c r="AD488" s="1206"/>
      <c r="AF488" s="70"/>
      <c r="AK488" s="11"/>
      <c r="AL488" s="1303"/>
      <c r="AM488" s="1304"/>
      <c r="AN488" s="1304"/>
      <c r="AO488" s="1304"/>
      <c r="AP488" s="1304"/>
      <c r="AQ488" s="1305"/>
      <c r="AR488" s="73"/>
    </row>
    <row r="489" spans="1:44" ht="27" customHeight="1">
      <c r="A489" s="972" t="str">
        <f t="shared" si="14"/>
        <v/>
      </c>
      <c r="B489" s="1372"/>
      <c r="C489" s="1373"/>
      <c r="D489" s="1373"/>
      <c r="E489" s="1374"/>
      <c r="G489" s="17" t="s">
        <v>330</v>
      </c>
      <c r="H489" s="1550" t="s">
        <v>2041</v>
      </c>
      <c r="I489" s="1550"/>
      <c r="J489" s="1550"/>
      <c r="K489" s="1550"/>
      <c r="L489" s="1550"/>
      <c r="M489" s="1550"/>
      <c r="N489" s="1550"/>
      <c r="O489" s="1550"/>
      <c r="P489" s="1550"/>
      <c r="Q489" s="1550"/>
      <c r="R489" s="1550"/>
      <c r="S489" s="1550"/>
      <c r="T489" s="1550"/>
      <c r="U489" s="1550"/>
      <c r="V489" s="1550"/>
      <c r="W489" s="1550"/>
      <c r="X489" s="1550"/>
      <c r="Y489" s="1550"/>
      <c r="Z489" s="1550"/>
      <c r="AA489" s="1550"/>
      <c r="AB489" s="1550"/>
      <c r="AC489" s="1550"/>
      <c r="AD489" s="1550"/>
      <c r="AF489" s="70"/>
      <c r="AK489" s="11"/>
      <c r="AL489" s="1303"/>
      <c r="AM489" s="1304"/>
      <c r="AN489" s="1304"/>
      <c r="AO489" s="1304"/>
      <c r="AP489" s="1304"/>
      <c r="AQ489" s="1305"/>
      <c r="AR489" s="73"/>
    </row>
    <row r="490" spans="1:44" ht="27" customHeight="1">
      <c r="A490" s="972" t="str">
        <f t="shared" si="14"/>
        <v/>
      </c>
      <c r="B490" s="634"/>
      <c r="C490" s="693"/>
      <c r="D490" s="693"/>
      <c r="E490" s="635"/>
      <c r="H490" s="1550"/>
      <c r="I490" s="1550"/>
      <c r="J490" s="1550"/>
      <c r="K490" s="1550"/>
      <c r="L490" s="1550"/>
      <c r="M490" s="1550"/>
      <c r="N490" s="1550"/>
      <c r="O490" s="1550"/>
      <c r="P490" s="1550"/>
      <c r="Q490" s="1550"/>
      <c r="R490" s="1550"/>
      <c r="S490" s="1550"/>
      <c r="T490" s="1550"/>
      <c r="U490" s="1550"/>
      <c r="V490" s="1550"/>
      <c r="W490" s="1550"/>
      <c r="X490" s="1550"/>
      <c r="Y490" s="1550"/>
      <c r="Z490" s="1550"/>
      <c r="AA490" s="1550"/>
      <c r="AB490" s="1550"/>
      <c r="AC490" s="1550"/>
      <c r="AD490" s="1550"/>
      <c r="AF490" s="70"/>
      <c r="AK490" s="11"/>
      <c r="AL490" s="1303"/>
      <c r="AM490" s="1304"/>
      <c r="AN490" s="1304"/>
      <c r="AO490" s="1304"/>
      <c r="AP490" s="1304"/>
      <c r="AQ490" s="1305"/>
      <c r="AR490" s="73"/>
    </row>
    <row r="491" spans="1:44" ht="27" customHeight="1">
      <c r="A491" s="972" t="str">
        <f t="shared" si="14"/>
        <v/>
      </c>
      <c r="B491" s="634"/>
      <c r="C491" s="693"/>
      <c r="D491" s="693"/>
      <c r="E491" s="635"/>
      <c r="AF491" s="70"/>
      <c r="AK491" s="11"/>
      <c r="AL491" s="210"/>
      <c r="AM491" s="20"/>
      <c r="AN491" s="20"/>
      <c r="AO491" s="20"/>
      <c r="AP491" s="20"/>
      <c r="AQ491" s="211"/>
      <c r="AR491" s="73"/>
    </row>
    <row r="492" spans="1:44" ht="27" customHeight="1">
      <c r="A492" s="972">
        <f t="shared" si="14"/>
        <v>44</v>
      </c>
      <c r="B492" s="66"/>
      <c r="E492" s="67"/>
      <c r="F492" s="1349" t="s">
        <v>817</v>
      </c>
      <c r="G492" s="1350"/>
      <c r="H492" s="1224" t="s">
        <v>321</v>
      </c>
      <c r="I492" s="1224"/>
      <c r="J492" s="1224"/>
      <c r="K492" s="1224"/>
      <c r="L492" s="1224"/>
      <c r="M492" s="1224"/>
      <c r="N492" s="1224"/>
      <c r="O492" s="1224"/>
      <c r="P492" s="1224"/>
      <c r="Q492" s="1224"/>
      <c r="R492" s="1224"/>
      <c r="S492" s="1224"/>
      <c r="T492" s="1224"/>
      <c r="U492" s="1224"/>
      <c r="V492" s="1224"/>
      <c r="W492" s="1224"/>
      <c r="X492" s="1224"/>
      <c r="Y492" s="1224"/>
      <c r="Z492" s="1224"/>
      <c r="AA492" s="1224"/>
      <c r="AB492" s="1224"/>
      <c r="AC492" s="1224"/>
      <c r="AD492" s="1224"/>
      <c r="AF492" s="70"/>
      <c r="AG492" s="713">
        <v>44</v>
      </c>
      <c r="AH492" s="1221" t="s">
        <v>106</v>
      </c>
      <c r="AI492" s="1222"/>
      <c r="AJ492" s="1223"/>
      <c r="AK492" s="11"/>
      <c r="AL492" s="1303" t="s">
        <v>619</v>
      </c>
      <c r="AM492" s="1304"/>
      <c r="AN492" s="1304"/>
      <c r="AO492" s="1304"/>
      <c r="AP492" s="1304"/>
      <c r="AQ492" s="1305"/>
      <c r="AR492" s="1232">
        <f>VLOOKUP(AH492,$CD$6:$CE$10,2,FALSE)</f>
        <v>0</v>
      </c>
    </row>
    <row r="493" spans="1:44" ht="27" customHeight="1">
      <c r="A493" s="972" t="str">
        <f t="shared" si="14"/>
        <v/>
      </c>
      <c r="B493" s="66"/>
      <c r="E493" s="67"/>
      <c r="AF493" s="70"/>
      <c r="AK493" s="11"/>
      <c r="AL493" s="1303"/>
      <c r="AM493" s="1304"/>
      <c r="AN493" s="1304"/>
      <c r="AO493" s="1304"/>
      <c r="AP493" s="1304"/>
      <c r="AQ493" s="1305"/>
      <c r="AR493" s="1232"/>
    </row>
    <row r="494" spans="1:44" ht="27" customHeight="1">
      <c r="A494" s="972">
        <f t="shared" si="14"/>
        <v>45</v>
      </c>
      <c r="B494" s="66"/>
      <c r="E494" s="67"/>
      <c r="F494" s="1349" t="s">
        <v>846</v>
      </c>
      <c r="G494" s="1350"/>
      <c r="H494" s="1206" t="s">
        <v>322</v>
      </c>
      <c r="I494" s="1206"/>
      <c r="J494" s="1206"/>
      <c r="K494" s="1206"/>
      <c r="L494" s="1206"/>
      <c r="M494" s="1206"/>
      <c r="N494" s="1206"/>
      <c r="O494" s="1206"/>
      <c r="P494" s="1206"/>
      <c r="Q494" s="1206"/>
      <c r="R494" s="1206"/>
      <c r="S494" s="1206"/>
      <c r="T494" s="1206"/>
      <c r="U494" s="1206"/>
      <c r="V494" s="1206"/>
      <c r="W494" s="1206"/>
      <c r="X494" s="1206"/>
      <c r="Y494" s="1206"/>
      <c r="Z494" s="1206"/>
      <c r="AA494" s="1206"/>
      <c r="AB494" s="1206"/>
      <c r="AC494" s="1206"/>
      <c r="AD494" s="1206"/>
      <c r="AF494" s="70"/>
      <c r="AG494" s="713">
        <v>45</v>
      </c>
      <c r="AH494" s="1221" t="s">
        <v>106</v>
      </c>
      <c r="AI494" s="1222"/>
      <c r="AJ494" s="1223"/>
      <c r="AK494" s="11"/>
      <c r="AL494" s="1303" t="s">
        <v>619</v>
      </c>
      <c r="AM494" s="1304"/>
      <c r="AN494" s="1304"/>
      <c r="AO494" s="1304"/>
      <c r="AP494" s="1304"/>
      <c r="AQ494" s="1305"/>
      <c r="AR494" s="1232">
        <f>VLOOKUP(AH494,$CD$6:$CE$10,2,FALSE)</f>
        <v>0</v>
      </c>
    </row>
    <row r="495" spans="1:44" ht="27" customHeight="1">
      <c r="A495" s="972" t="str">
        <f t="shared" si="14"/>
        <v/>
      </c>
      <c r="B495" s="66"/>
      <c r="E495" s="67"/>
      <c r="H495" s="1206"/>
      <c r="I495" s="1206"/>
      <c r="J495" s="1206"/>
      <c r="K495" s="1206"/>
      <c r="L495" s="1206"/>
      <c r="M495" s="1206"/>
      <c r="N495" s="1206"/>
      <c r="O495" s="1206"/>
      <c r="P495" s="1206"/>
      <c r="Q495" s="1206"/>
      <c r="R495" s="1206"/>
      <c r="S495" s="1206"/>
      <c r="T495" s="1206"/>
      <c r="U495" s="1206"/>
      <c r="V495" s="1206"/>
      <c r="W495" s="1206"/>
      <c r="X495" s="1206"/>
      <c r="Y495" s="1206"/>
      <c r="Z495" s="1206"/>
      <c r="AA495" s="1206"/>
      <c r="AB495" s="1206"/>
      <c r="AC495" s="1206"/>
      <c r="AD495" s="1206"/>
      <c r="AF495" s="70"/>
      <c r="AK495" s="11"/>
      <c r="AL495" s="1303"/>
      <c r="AM495" s="1304"/>
      <c r="AN495" s="1304"/>
      <c r="AO495" s="1304"/>
      <c r="AP495" s="1304"/>
      <c r="AQ495" s="1305"/>
      <c r="AR495" s="1232"/>
    </row>
    <row r="496" spans="1:44" ht="27" customHeight="1">
      <c r="A496" s="972" t="str">
        <f t="shared" si="14"/>
        <v/>
      </c>
      <c r="B496" s="66"/>
      <c r="E496" s="67"/>
      <c r="AF496" s="70"/>
      <c r="AK496" s="11"/>
      <c r="AL496" s="210"/>
      <c r="AM496" s="20"/>
      <c r="AN496" s="20"/>
      <c r="AO496" s="20"/>
      <c r="AP496" s="20"/>
      <c r="AQ496" s="211"/>
      <c r="AR496" s="73"/>
    </row>
    <row r="497" spans="1:44" ht="27" customHeight="1">
      <c r="A497" s="972">
        <f t="shared" si="14"/>
        <v>46</v>
      </c>
      <c r="B497" s="66"/>
      <c r="E497" s="67"/>
      <c r="F497" s="1349" t="s">
        <v>847</v>
      </c>
      <c r="G497" s="1350"/>
      <c r="H497" s="1206" t="s">
        <v>2043</v>
      </c>
      <c r="I497" s="1206"/>
      <c r="J497" s="1206"/>
      <c r="K497" s="1206"/>
      <c r="L497" s="1206"/>
      <c r="M497" s="1206"/>
      <c r="N497" s="1206"/>
      <c r="O497" s="1206"/>
      <c r="P497" s="1206"/>
      <c r="Q497" s="1206"/>
      <c r="R497" s="1206"/>
      <c r="S497" s="1206"/>
      <c r="T497" s="1206"/>
      <c r="U497" s="1206"/>
      <c r="V497" s="1206"/>
      <c r="W497" s="1206"/>
      <c r="X497" s="1206"/>
      <c r="Y497" s="1206"/>
      <c r="Z497" s="1206"/>
      <c r="AA497" s="1206"/>
      <c r="AB497" s="1206"/>
      <c r="AC497" s="1206"/>
      <c r="AD497" s="1206"/>
      <c r="AF497" s="70"/>
      <c r="AG497" s="713">
        <v>46</v>
      </c>
      <c r="AH497" s="1221" t="s">
        <v>106</v>
      </c>
      <c r="AI497" s="1222"/>
      <c r="AJ497" s="1223"/>
      <c r="AK497" s="11"/>
      <c r="AL497" s="1303" t="s">
        <v>2044</v>
      </c>
      <c r="AM497" s="1304"/>
      <c r="AN497" s="1304"/>
      <c r="AO497" s="1304"/>
      <c r="AP497" s="1304"/>
      <c r="AQ497" s="1305"/>
      <c r="AR497" s="1232">
        <f>VLOOKUP(AH497,$CD$6:$CE$10,2,FALSE)</f>
        <v>0</v>
      </c>
    </row>
    <row r="498" spans="1:44" ht="27" customHeight="1">
      <c r="A498" s="972" t="str">
        <f t="shared" si="14"/>
        <v/>
      </c>
      <c r="B498" s="66"/>
      <c r="E498" s="67"/>
      <c r="H498" s="1206"/>
      <c r="I498" s="1206"/>
      <c r="J498" s="1206"/>
      <c r="K498" s="1206"/>
      <c r="L498" s="1206"/>
      <c r="M498" s="1206"/>
      <c r="N498" s="1206"/>
      <c r="O498" s="1206"/>
      <c r="P498" s="1206"/>
      <c r="Q498" s="1206"/>
      <c r="R498" s="1206"/>
      <c r="S498" s="1206"/>
      <c r="T498" s="1206"/>
      <c r="U498" s="1206"/>
      <c r="V498" s="1206"/>
      <c r="W498" s="1206"/>
      <c r="X498" s="1206"/>
      <c r="Y498" s="1206"/>
      <c r="Z498" s="1206"/>
      <c r="AA498" s="1206"/>
      <c r="AB498" s="1206"/>
      <c r="AC498" s="1206"/>
      <c r="AD498" s="1206"/>
      <c r="AF498" s="70"/>
      <c r="AK498" s="11"/>
      <c r="AL498" s="1303"/>
      <c r="AM498" s="1304"/>
      <c r="AN498" s="1304"/>
      <c r="AO498" s="1304"/>
      <c r="AP498" s="1304"/>
      <c r="AQ498" s="1305"/>
      <c r="AR498" s="1232"/>
    </row>
    <row r="499" spans="1:44" ht="27" customHeight="1">
      <c r="A499" s="972" t="str">
        <f t="shared" si="14"/>
        <v/>
      </c>
      <c r="B499" s="66"/>
      <c r="E499" s="67"/>
      <c r="AF499" s="70"/>
      <c r="AK499" s="11"/>
      <c r="AL499" s="1303"/>
      <c r="AM499" s="1304"/>
      <c r="AN499" s="1304"/>
      <c r="AO499" s="1304"/>
      <c r="AP499" s="1304"/>
      <c r="AQ499" s="1305"/>
      <c r="AR499" s="73"/>
    </row>
    <row r="500" spans="1:44" ht="27" customHeight="1">
      <c r="A500" s="972">
        <f t="shared" si="14"/>
        <v>47</v>
      </c>
      <c r="B500" s="66"/>
      <c r="E500" s="67"/>
      <c r="F500" s="1349" t="s">
        <v>848</v>
      </c>
      <c r="G500" s="1350"/>
      <c r="H500" s="1206" t="s">
        <v>2045</v>
      </c>
      <c r="I500" s="1206"/>
      <c r="J500" s="1206"/>
      <c r="K500" s="1206"/>
      <c r="L500" s="1206"/>
      <c r="M500" s="1206"/>
      <c r="N500" s="1206"/>
      <c r="O500" s="1206"/>
      <c r="P500" s="1206"/>
      <c r="Q500" s="1206"/>
      <c r="R500" s="1206"/>
      <c r="S500" s="1206"/>
      <c r="T500" s="1206"/>
      <c r="U500" s="1206"/>
      <c r="V500" s="1206"/>
      <c r="W500" s="1206"/>
      <c r="X500" s="1206"/>
      <c r="Y500" s="1206"/>
      <c r="Z500" s="1206"/>
      <c r="AA500" s="1206"/>
      <c r="AB500" s="1206"/>
      <c r="AC500" s="1206"/>
      <c r="AD500" s="1206"/>
      <c r="AF500" s="70"/>
      <c r="AG500" s="713">
        <v>47</v>
      </c>
      <c r="AH500" s="1221" t="s">
        <v>106</v>
      </c>
      <c r="AI500" s="1222"/>
      <c r="AJ500" s="1223"/>
      <c r="AK500" s="11"/>
      <c r="AL500" s="1303" t="s">
        <v>2046</v>
      </c>
      <c r="AM500" s="1304"/>
      <c r="AN500" s="1304"/>
      <c r="AO500" s="1304"/>
      <c r="AP500" s="1304"/>
      <c r="AQ500" s="1305"/>
      <c r="AR500" s="1232">
        <f>VLOOKUP(AH500,$CD$6:$CE$10,2,FALSE)</f>
        <v>0</v>
      </c>
    </row>
    <row r="501" spans="1:44" ht="27" customHeight="1">
      <c r="A501" s="972" t="str">
        <f t="shared" si="14"/>
        <v/>
      </c>
      <c r="B501" s="66"/>
      <c r="E501" s="67"/>
      <c r="H501" s="1206"/>
      <c r="I501" s="1206"/>
      <c r="J501" s="1206"/>
      <c r="K501" s="1206"/>
      <c r="L501" s="1206"/>
      <c r="M501" s="1206"/>
      <c r="N501" s="1206"/>
      <c r="O501" s="1206"/>
      <c r="P501" s="1206"/>
      <c r="Q501" s="1206"/>
      <c r="R501" s="1206"/>
      <c r="S501" s="1206"/>
      <c r="T501" s="1206"/>
      <c r="U501" s="1206"/>
      <c r="V501" s="1206"/>
      <c r="W501" s="1206"/>
      <c r="X501" s="1206"/>
      <c r="Y501" s="1206"/>
      <c r="Z501" s="1206"/>
      <c r="AA501" s="1206"/>
      <c r="AB501" s="1206"/>
      <c r="AC501" s="1206"/>
      <c r="AD501" s="1206"/>
      <c r="AF501" s="70"/>
      <c r="AK501" s="11"/>
      <c r="AL501" s="1303"/>
      <c r="AM501" s="1304"/>
      <c r="AN501" s="1304"/>
      <c r="AO501" s="1304"/>
      <c r="AP501" s="1304"/>
      <c r="AQ501" s="1305"/>
      <c r="AR501" s="1232"/>
    </row>
    <row r="502" spans="1:44" ht="27" customHeight="1">
      <c r="A502" s="972" t="str">
        <f t="shared" si="14"/>
        <v/>
      </c>
      <c r="B502" s="66"/>
      <c r="E502" s="67"/>
      <c r="AF502" s="70"/>
      <c r="AK502" s="11"/>
      <c r="AL502" s="1303"/>
      <c r="AM502" s="1304"/>
      <c r="AN502" s="1304"/>
      <c r="AO502" s="1304"/>
      <c r="AP502" s="1304"/>
      <c r="AQ502" s="1305"/>
      <c r="AR502" s="73"/>
    </row>
    <row r="503" spans="1:44" ht="27" customHeight="1">
      <c r="A503" s="972">
        <f t="shared" si="14"/>
        <v>48</v>
      </c>
      <c r="B503" s="66"/>
      <c r="E503" s="67"/>
      <c r="F503" s="1349" t="s">
        <v>829</v>
      </c>
      <c r="G503" s="1350"/>
      <c r="H503" s="1206" t="s">
        <v>2047</v>
      </c>
      <c r="I503" s="1206"/>
      <c r="J503" s="1206"/>
      <c r="K503" s="1206"/>
      <c r="L503" s="1206"/>
      <c r="M503" s="1206"/>
      <c r="N503" s="1206"/>
      <c r="O503" s="1206"/>
      <c r="P503" s="1206"/>
      <c r="Q503" s="1206"/>
      <c r="R503" s="1206"/>
      <c r="S503" s="1206"/>
      <c r="T503" s="1206"/>
      <c r="U503" s="1206"/>
      <c r="V503" s="1206"/>
      <c r="W503" s="1206"/>
      <c r="X503" s="1206"/>
      <c r="Y503" s="1206"/>
      <c r="Z503" s="1206"/>
      <c r="AA503" s="1206"/>
      <c r="AB503" s="1206"/>
      <c r="AC503" s="1206"/>
      <c r="AD503" s="1206"/>
      <c r="AF503" s="70"/>
      <c r="AG503" s="713">
        <v>48</v>
      </c>
      <c r="AH503" s="1221" t="s">
        <v>106</v>
      </c>
      <c r="AI503" s="1222"/>
      <c r="AJ503" s="1223"/>
      <c r="AK503" s="11"/>
      <c r="AL503" s="1303" t="s">
        <v>2048</v>
      </c>
      <c r="AM503" s="1304"/>
      <c r="AN503" s="1304"/>
      <c r="AO503" s="1304"/>
      <c r="AP503" s="1304"/>
      <c r="AQ503" s="1305"/>
      <c r="AR503" s="1232">
        <f>VLOOKUP(AH503,$CD$6:$CE$10,2,FALSE)</f>
        <v>0</v>
      </c>
    </row>
    <row r="504" spans="1:44" ht="27" customHeight="1">
      <c r="A504" s="972" t="str">
        <f t="shared" si="14"/>
        <v/>
      </c>
      <c r="B504" s="66"/>
      <c r="E504" s="67"/>
      <c r="H504" s="1206"/>
      <c r="I504" s="1206"/>
      <c r="J504" s="1206"/>
      <c r="K504" s="1206"/>
      <c r="L504" s="1206"/>
      <c r="M504" s="1206"/>
      <c r="N504" s="1206"/>
      <c r="O504" s="1206"/>
      <c r="P504" s="1206"/>
      <c r="Q504" s="1206"/>
      <c r="R504" s="1206"/>
      <c r="S504" s="1206"/>
      <c r="T504" s="1206"/>
      <c r="U504" s="1206"/>
      <c r="V504" s="1206"/>
      <c r="W504" s="1206"/>
      <c r="X504" s="1206"/>
      <c r="Y504" s="1206"/>
      <c r="Z504" s="1206"/>
      <c r="AA504" s="1206"/>
      <c r="AB504" s="1206"/>
      <c r="AC504" s="1206"/>
      <c r="AD504" s="1206"/>
      <c r="AF504" s="70"/>
      <c r="AK504" s="11"/>
      <c r="AL504" s="1303"/>
      <c r="AM504" s="1304"/>
      <c r="AN504" s="1304"/>
      <c r="AO504" s="1304"/>
      <c r="AP504" s="1304"/>
      <c r="AQ504" s="1305"/>
      <c r="AR504" s="1232"/>
    </row>
    <row r="505" spans="1:44" ht="27" customHeight="1" thickBot="1">
      <c r="A505" s="972" t="str">
        <f t="shared" si="14"/>
        <v/>
      </c>
      <c r="B505" s="66"/>
      <c r="E505" s="67"/>
      <c r="AF505" s="70"/>
      <c r="AK505" s="11"/>
      <c r="AL505" s="1303"/>
      <c r="AM505" s="1304"/>
      <c r="AN505" s="1304"/>
      <c r="AO505" s="1304"/>
      <c r="AP505" s="1304"/>
      <c r="AQ505" s="1305"/>
      <c r="AR505" s="73"/>
    </row>
    <row r="506" spans="1:44" ht="27" customHeight="1">
      <c r="A506" s="972" t="str">
        <f t="shared" si="14"/>
        <v/>
      </c>
      <c r="B506" s="66"/>
      <c r="E506" s="67"/>
      <c r="H506" s="1753" t="s">
        <v>664</v>
      </c>
      <c r="I506" s="1754"/>
      <c r="J506" s="1628" t="s">
        <v>2855</v>
      </c>
      <c r="K506" s="1628"/>
      <c r="L506" s="1628"/>
      <c r="M506" s="1628"/>
      <c r="N506" s="1628"/>
      <c r="O506" s="1628"/>
      <c r="P506" s="1628"/>
      <c r="Q506" s="1628"/>
      <c r="R506" s="1628"/>
      <c r="S506" s="1628"/>
      <c r="T506" s="1628"/>
      <c r="U506" s="1628"/>
      <c r="V506" s="1628"/>
      <c r="W506" s="1628"/>
      <c r="X506" s="1628"/>
      <c r="Y506" s="1628"/>
      <c r="Z506" s="1628"/>
      <c r="AA506" s="1628"/>
      <c r="AB506" s="1628"/>
      <c r="AC506" s="1628"/>
      <c r="AD506" s="1629"/>
      <c r="AF506" s="70"/>
      <c r="AK506" s="11"/>
      <c r="AL506" s="1303" t="s">
        <v>2049</v>
      </c>
      <c r="AM506" s="1304"/>
      <c r="AN506" s="1304"/>
      <c r="AO506" s="1304"/>
      <c r="AP506" s="1304"/>
      <c r="AQ506" s="1305"/>
      <c r="AR506" s="73"/>
    </row>
    <row r="507" spans="1:44" ht="44.6" customHeight="1" thickBot="1">
      <c r="A507" s="972" t="str">
        <f t="shared" si="14"/>
        <v/>
      </c>
      <c r="B507" s="66"/>
      <c r="E507" s="67"/>
      <c r="H507" s="83"/>
      <c r="I507" s="61"/>
      <c r="J507" s="1633"/>
      <c r="K507" s="1633"/>
      <c r="L507" s="1633"/>
      <c r="M507" s="1633"/>
      <c r="N507" s="1633"/>
      <c r="O507" s="1633"/>
      <c r="P507" s="1633"/>
      <c r="Q507" s="1633"/>
      <c r="R507" s="1633"/>
      <c r="S507" s="1633"/>
      <c r="T507" s="1633"/>
      <c r="U507" s="1633"/>
      <c r="V507" s="1633"/>
      <c r="W507" s="1633"/>
      <c r="X507" s="1633"/>
      <c r="Y507" s="1633"/>
      <c r="Z507" s="1633"/>
      <c r="AA507" s="1633"/>
      <c r="AB507" s="1633"/>
      <c r="AC507" s="1633"/>
      <c r="AD507" s="1634"/>
      <c r="AF507" s="70"/>
      <c r="AK507" s="11"/>
      <c r="AL507" s="1303"/>
      <c r="AM507" s="1304"/>
      <c r="AN507" s="1304"/>
      <c r="AO507" s="1304"/>
      <c r="AP507" s="1304"/>
      <c r="AQ507" s="1305"/>
      <c r="AR507" s="73"/>
    </row>
    <row r="508" spans="1:44" ht="27" customHeight="1">
      <c r="A508" s="972" t="str">
        <f t="shared" si="14"/>
        <v/>
      </c>
      <c r="B508" s="66"/>
      <c r="E508" s="67"/>
      <c r="AF508" s="70"/>
      <c r="AK508" s="11"/>
      <c r="AL508" s="204"/>
      <c r="AM508" s="205"/>
      <c r="AN508" s="205"/>
      <c r="AO508" s="205"/>
      <c r="AP508" s="205"/>
      <c r="AQ508" s="206"/>
      <c r="AR508" s="73"/>
    </row>
    <row r="509" spans="1:44" ht="27" customHeight="1">
      <c r="A509" s="972">
        <f t="shared" si="14"/>
        <v>49</v>
      </c>
      <c r="B509" s="66"/>
      <c r="E509" s="67"/>
      <c r="F509" s="1349" t="s">
        <v>836</v>
      </c>
      <c r="G509" s="1350"/>
      <c r="H509" s="1206" t="s">
        <v>2050</v>
      </c>
      <c r="I509" s="1206"/>
      <c r="J509" s="1206"/>
      <c r="K509" s="1206"/>
      <c r="L509" s="1206"/>
      <c r="M509" s="1206"/>
      <c r="N509" s="1206"/>
      <c r="O509" s="1206"/>
      <c r="P509" s="1206"/>
      <c r="Q509" s="1206"/>
      <c r="R509" s="1206"/>
      <c r="S509" s="1206"/>
      <c r="T509" s="1206"/>
      <c r="U509" s="1206"/>
      <c r="V509" s="1206"/>
      <c r="W509" s="1206"/>
      <c r="X509" s="1206"/>
      <c r="Y509" s="1206"/>
      <c r="Z509" s="1206"/>
      <c r="AA509" s="1206"/>
      <c r="AB509" s="1206"/>
      <c r="AC509" s="1206"/>
      <c r="AD509" s="1206"/>
      <c r="AF509" s="70"/>
      <c r="AG509" s="713">
        <v>49</v>
      </c>
      <c r="AH509" s="1221" t="s">
        <v>106</v>
      </c>
      <c r="AI509" s="1222"/>
      <c r="AJ509" s="1223"/>
      <c r="AK509" s="11"/>
      <c r="AL509" s="1303" t="s">
        <v>2051</v>
      </c>
      <c r="AM509" s="1304"/>
      <c r="AN509" s="1304"/>
      <c r="AO509" s="1304"/>
      <c r="AP509" s="1304"/>
      <c r="AQ509" s="1305"/>
      <c r="AR509" s="1232">
        <f>VLOOKUP(AH509,$CD$6:$CE$10,2,FALSE)</f>
        <v>0</v>
      </c>
    </row>
    <row r="510" spans="1:44" ht="27" customHeight="1">
      <c r="A510" s="972" t="str">
        <f t="shared" si="14"/>
        <v/>
      </c>
      <c r="B510" s="66"/>
      <c r="E510" s="67"/>
      <c r="H510" s="1206"/>
      <c r="I510" s="1206"/>
      <c r="J510" s="1206"/>
      <c r="K510" s="1206"/>
      <c r="L510" s="1206"/>
      <c r="M510" s="1206"/>
      <c r="N510" s="1206"/>
      <c r="O510" s="1206"/>
      <c r="P510" s="1206"/>
      <c r="Q510" s="1206"/>
      <c r="R510" s="1206"/>
      <c r="S510" s="1206"/>
      <c r="T510" s="1206"/>
      <c r="U510" s="1206"/>
      <c r="V510" s="1206"/>
      <c r="W510" s="1206"/>
      <c r="X510" s="1206"/>
      <c r="Y510" s="1206"/>
      <c r="Z510" s="1206"/>
      <c r="AA510" s="1206"/>
      <c r="AB510" s="1206"/>
      <c r="AC510" s="1206"/>
      <c r="AD510" s="1206"/>
      <c r="AF510" s="70"/>
      <c r="AK510" s="11"/>
      <c r="AL510" s="1303"/>
      <c r="AM510" s="1304"/>
      <c r="AN510" s="1304"/>
      <c r="AO510" s="1304"/>
      <c r="AP510" s="1304"/>
      <c r="AQ510" s="1305"/>
      <c r="AR510" s="1232"/>
    </row>
    <row r="511" spans="1:44" ht="27" customHeight="1">
      <c r="A511" s="972" t="str">
        <f t="shared" si="14"/>
        <v/>
      </c>
      <c r="B511" s="66"/>
      <c r="E511" s="67"/>
      <c r="AF511" s="70"/>
      <c r="AK511" s="11"/>
      <c r="AL511" s="85"/>
      <c r="AM511" s="86"/>
      <c r="AN511" s="86"/>
      <c r="AO511" s="86"/>
      <c r="AP511" s="86"/>
      <c r="AQ511" s="87"/>
      <c r="AR511" s="73"/>
    </row>
    <row r="512" spans="1:44" ht="27" customHeight="1">
      <c r="A512" s="972" t="str">
        <f t="shared" si="14"/>
        <v/>
      </c>
      <c r="B512" s="66"/>
      <c r="E512" s="67"/>
      <c r="H512" s="17" t="s">
        <v>784</v>
      </c>
      <c r="I512" s="1550" t="s">
        <v>2052</v>
      </c>
      <c r="J512" s="1550"/>
      <c r="K512" s="1550"/>
      <c r="L512" s="1550"/>
      <c r="M512" s="1550"/>
      <c r="N512" s="1550"/>
      <c r="O512" s="1550"/>
      <c r="P512" s="1550"/>
      <c r="Q512" s="1550"/>
      <c r="R512" s="1550"/>
      <c r="S512" s="1550"/>
      <c r="T512" s="1550"/>
      <c r="U512" s="1550"/>
      <c r="V512" s="1550"/>
      <c r="W512" s="1550"/>
      <c r="X512" s="1550"/>
      <c r="Y512" s="1550"/>
      <c r="Z512" s="1550"/>
      <c r="AA512" s="1550"/>
      <c r="AB512" s="1550"/>
      <c r="AC512" s="1550"/>
      <c r="AD512" s="1550"/>
      <c r="AF512" s="70"/>
      <c r="AK512" s="11"/>
      <c r="AL512" s="204"/>
      <c r="AM512" s="205"/>
      <c r="AN512" s="205"/>
      <c r="AO512" s="205"/>
      <c r="AP512" s="205"/>
      <c r="AQ512" s="206"/>
      <c r="AR512" s="73"/>
    </row>
    <row r="513" spans="1:44" ht="27" customHeight="1">
      <c r="A513" s="972" t="str">
        <f t="shared" si="14"/>
        <v/>
      </c>
      <c r="B513" s="66"/>
      <c r="E513" s="67"/>
      <c r="I513" s="1550"/>
      <c r="J513" s="1550"/>
      <c r="K513" s="1550"/>
      <c r="L513" s="1550"/>
      <c r="M513" s="1550"/>
      <c r="N513" s="1550"/>
      <c r="O513" s="1550"/>
      <c r="P513" s="1550"/>
      <c r="Q513" s="1550"/>
      <c r="R513" s="1550"/>
      <c r="S513" s="1550"/>
      <c r="T513" s="1550"/>
      <c r="U513" s="1550"/>
      <c r="V513" s="1550"/>
      <c r="W513" s="1550"/>
      <c r="X513" s="1550"/>
      <c r="Y513" s="1550"/>
      <c r="Z513" s="1550"/>
      <c r="AA513" s="1550"/>
      <c r="AB513" s="1550"/>
      <c r="AC513" s="1550"/>
      <c r="AD513" s="1550"/>
      <c r="AF513" s="70"/>
      <c r="AK513" s="11"/>
      <c r="AL513" s="204"/>
      <c r="AM513" s="205"/>
      <c r="AN513" s="205"/>
      <c r="AO513" s="205"/>
      <c r="AP513" s="205"/>
      <c r="AQ513" s="206"/>
      <c r="AR513" s="73"/>
    </row>
    <row r="514" spans="1:44" ht="27" customHeight="1" thickBot="1">
      <c r="A514" s="972" t="str">
        <f t="shared" si="14"/>
        <v/>
      </c>
      <c r="B514" s="66"/>
      <c r="E514" s="67"/>
      <c r="I514" s="119"/>
      <c r="J514" s="119"/>
      <c r="K514" s="119"/>
      <c r="L514" s="119"/>
      <c r="M514" s="119"/>
      <c r="N514" s="119"/>
      <c r="O514" s="119"/>
      <c r="P514" s="119"/>
      <c r="Q514" s="119"/>
      <c r="R514" s="119"/>
      <c r="S514" s="119"/>
      <c r="T514" s="119"/>
      <c r="U514" s="119"/>
      <c r="V514" s="119"/>
      <c r="W514" s="119"/>
      <c r="X514" s="119"/>
      <c r="Y514" s="119"/>
      <c r="Z514" s="119"/>
      <c r="AA514" s="119"/>
      <c r="AB514" s="119"/>
      <c r="AC514" s="119"/>
      <c r="AD514" s="119"/>
      <c r="AF514" s="70"/>
      <c r="AK514" s="11"/>
      <c r="AL514" s="204"/>
      <c r="AM514" s="205"/>
      <c r="AN514" s="205"/>
      <c r="AO514" s="205"/>
      <c r="AP514" s="205"/>
      <c r="AQ514" s="206"/>
      <c r="AR514" s="73"/>
    </row>
    <row r="515" spans="1:44" ht="27" customHeight="1" thickBot="1">
      <c r="A515" s="972" t="str">
        <f t="shared" si="14"/>
        <v/>
      </c>
      <c r="B515" s="66"/>
      <c r="E515" s="67"/>
      <c r="I515" s="1415" t="s">
        <v>2053</v>
      </c>
      <c r="J515" s="1416"/>
      <c r="K515" s="1416"/>
      <c r="L515" s="1416"/>
      <c r="M515" s="1416"/>
      <c r="N515" s="1416"/>
      <c r="O515" s="1416"/>
      <c r="P515" s="1416"/>
      <c r="Q515" s="1416"/>
      <c r="R515" s="1417"/>
      <c r="S515" s="1415" t="s">
        <v>2053</v>
      </c>
      <c r="T515" s="1416"/>
      <c r="U515" s="1416"/>
      <c r="V515" s="1416"/>
      <c r="W515" s="1416"/>
      <c r="X515" s="1416"/>
      <c r="Y515" s="1416"/>
      <c r="Z515" s="1416"/>
      <c r="AA515" s="1416"/>
      <c r="AB515" s="1417"/>
      <c r="AF515" s="70"/>
      <c r="AK515" s="11"/>
      <c r="AL515" s="204"/>
      <c r="AM515" s="205"/>
      <c r="AN515" s="205"/>
      <c r="AO515" s="205"/>
      <c r="AP515" s="205"/>
      <c r="AQ515" s="206"/>
      <c r="AR515" s="73"/>
    </row>
    <row r="516" spans="1:44" ht="27" customHeight="1" thickBot="1">
      <c r="A516" s="972" t="str">
        <f t="shared" si="14"/>
        <v/>
      </c>
      <c r="B516" s="66"/>
      <c r="E516" s="67"/>
      <c r="I516" s="1453"/>
      <c r="J516" s="1421"/>
      <c r="K516" s="1421"/>
      <c r="L516" s="1421"/>
      <c r="M516" s="1421"/>
      <c r="N516" s="1421"/>
      <c r="O516" s="1421"/>
      <c r="P516" s="1421"/>
      <c r="Q516" s="1421"/>
      <c r="R516" s="1454"/>
      <c r="S516" s="1453"/>
      <c r="T516" s="1421"/>
      <c r="U516" s="1421"/>
      <c r="V516" s="1421"/>
      <c r="W516" s="1421"/>
      <c r="X516" s="1421"/>
      <c r="Y516" s="1421"/>
      <c r="Z516" s="1421"/>
      <c r="AA516" s="1421"/>
      <c r="AB516" s="1454"/>
      <c r="AF516" s="70"/>
      <c r="AK516" s="11"/>
      <c r="AL516" s="204"/>
      <c r="AM516" s="205"/>
      <c r="AN516" s="205"/>
      <c r="AO516" s="205"/>
      <c r="AP516" s="205"/>
      <c r="AQ516" s="206"/>
      <c r="AR516" s="73"/>
    </row>
    <row r="517" spans="1:44" ht="27" customHeight="1" thickBot="1">
      <c r="A517" s="972" t="str">
        <f t="shared" si="14"/>
        <v/>
      </c>
      <c r="B517" s="66"/>
      <c r="E517" s="67"/>
      <c r="I517" s="1453"/>
      <c r="J517" s="1421"/>
      <c r="K517" s="1421"/>
      <c r="L517" s="1421"/>
      <c r="M517" s="1421"/>
      <c r="N517" s="1421"/>
      <c r="O517" s="1421"/>
      <c r="P517" s="1421"/>
      <c r="Q517" s="1421"/>
      <c r="R517" s="1454"/>
      <c r="S517" s="1453"/>
      <c r="T517" s="1421"/>
      <c r="U517" s="1421"/>
      <c r="V517" s="1421"/>
      <c r="W517" s="1421"/>
      <c r="X517" s="1421"/>
      <c r="Y517" s="1421"/>
      <c r="Z517" s="1421"/>
      <c r="AA517" s="1421"/>
      <c r="AB517" s="1454"/>
      <c r="AF517" s="70"/>
      <c r="AK517" s="11"/>
      <c r="AL517" s="204"/>
      <c r="AM517" s="205"/>
      <c r="AN517" s="205"/>
      <c r="AO517" s="205"/>
      <c r="AP517" s="205"/>
      <c r="AQ517" s="206"/>
      <c r="AR517" s="73"/>
    </row>
    <row r="518" spans="1:44" ht="27" customHeight="1" thickBot="1">
      <c r="A518" s="972" t="str">
        <f t="shared" si="14"/>
        <v/>
      </c>
      <c r="B518" s="66"/>
      <c r="E518" s="67"/>
      <c r="I518" s="1453"/>
      <c r="J518" s="1421"/>
      <c r="K518" s="1421"/>
      <c r="L518" s="1421"/>
      <c r="M518" s="1421"/>
      <c r="N518" s="1421"/>
      <c r="O518" s="1421"/>
      <c r="P518" s="1421"/>
      <c r="Q518" s="1421"/>
      <c r="R518" s="1454"/>
      <c r="S518" s="1453"/>
      <c r="T518" s="1421"/>
      <c r="U518" s="1421"/>
      <c r="V518" s="1421"/>
      <c r="W518" s="1421"/>
      <c r="X518" s="1421"/>
      <c r="Y518" s="1421"/>
      <c r="Z518" s="1421"/>
      <c r="AA518" s="1421"/>
      <c r="AB518" s="1454"/>
      <c r="AF518" s="70"/>
      <c r="AK518" s="11"/>
      <c r="AL518" s="204"/>
      <c r="AM518" s="205"/>
      <c r="AN518" s="205"/>
      <c r="AO518" s="205"/>
      <c r="AP518" s="205"/>
      <c r="AQ518" s="206"/>
      <c r="AR518" s="73"/>
    </row>
    <row r="519" spans="1:44" ht="27" customHeight="1">
      <c r="A519" s="972" t="str">
        <f t="shared" si="14"/>
        <v/>
      </c>
      <c r="B519" s="66"/>
      <c r="E519" s="67"/>
      <c r="AF519" s="70"/>
      <c r="AK519" s="11"/>
      <c r="AL519" s="204"/>
      <c r="AM519" s="205"/>
      <c r="AN519" s="205"/>
      <c r="AO519" s="205"/>
      <c r="AP519" s="205"/>
      <c r="AQ519" s="206"/>
      <c r="AR519" s="73"/>
    </row>
    <row r="520" spans="1:44" ht="27" customHeight="1">
      <c r="A520" s="972">
        <f t="shared" si="14"/>
        <v>50</v>
      </c>
      <c r="B520" s="66"/>
      <c r="E520" s="67"/>
      <c r="F520" s="1349" t="s">
        <v>841</v>
      </c>
      <c r="G520" s="1350"/>
      <c r="H520" s="1206" t="s">
        <v>2054</v>
      </c>
      <c r="I520" s="1206"/>
      <c r="J520" s="1206"/>
      <c r="K520" s="1206"/>
      <c r="L520" s="1206"/>
      <c r="M520" s="1206"/>
      <c r="N520" s="1206"/>
      <c r="O520" s="1206"/>
      <c r="P520" s="1206"/>
      <c r="Q520" s="1206"/>
      <c r="R520" s="1206"/>
      <c r="S520" s="1206"/>
      <c r="T520" s="1206"/>
      <c r="U520" s="1206"/>
      <c r="V520" s="1206"/>
      <c r="W520" s="1206"/>
      <c r="X520" s="1206"/>
      <c r="Y520" s="1206"/>
      <c r="Z520" s="1206"/>
      <c r="AA520" s="1206"/>
      <c r="AB520" s="1206"/>
      <c r="AC520" s="1206"/>
      <c r="AD520" s="1206"/>
      <c r="AF520" s="70"/>
      <c r="AG520" s="713">
        <v>50</v>
      </c>
      <c r="AH520" s="1221" t="s">
        <v>106</v>
      </c>
      <c r="AI520" s="1222"/>
      <c r="AJ520" s="1223"/>
      <c r="AK520" s="11"/>
      <c r="AL520" s="1303" t="s">
        <v>2051</v>
      </c>
      <c r="AM520" s="1304"/>
      <c r="AN520" s="1304"/>
      <c r="AO520" s="1304"/>
      <c r="AP520" s="1304"/>
      <c r="AQ520" s="1305"/>
      <c r="AR520" s="1232">
        <f>VLOOKUP(AH520,$CD$6:$CE$10,2,FALSE)</f>
        <v>0</v>
      </c>
    </row>
    <row r="521" spans="1:44" ht="27" customHeight="1">
      <c r="A521" s="972" t="str">
        <f t="shared" si="14"/>
        <v/>
      </c>
      <c r="B521" s="66"/>
      <c r="E521" s="67"/>
      <c r="H521" s="1206"/>
      <c r="I521" s="1206"/>
      <c r="J521" s="1206"/>
      <c r="K521" s="1206"/>
      <c r="L521" s="1206"/>
      <c r="M521" s="1206"/>
      <c r="N521" s="1206"/>
      <c r="O521" s="1206"/>
      <c r="P521" s="1206"/>
      <c r="Q521" s="1206"/>
      <c r="R521" s="1206"/>
      <c r="S521" s="1206"/>
      <c r="T521" s="1206"/>
      <c r="U521" s="1206"/>
      <c r="V521" s="1206"/>
      <c r="W521" s="1206"/>
      <c r="X521" s="1206"/>
      <c r="Y521" s="1206"/>
      <c r="Z521" s="1206"/>
      <c r="AA521" s="1206"/>
      <c r="AB521" s="1206"/>
      <c r="AC521" s="1206"/>
      <c r="AD521" s="1206"/>
      <c r="AF521" s="70"/>
      <c r="AK521" s="11"/>
      <c r="AL521" s="1303"/>
      <c r="AM521" s="1304"/>
      <c r="AN521" s="1304"/>
      <c r="AO521" s="1304"/>
      <c r="AP521" s="1304"/>
      <c r="AQ521" s="1305"/>
      <c r="AR521" s="1232"/>
    </row>
    <row r="522" spans="1:44" ht="27" customHeight="1">
      <c r="A522" s="972" t="str">
        <f t="shared" si="14"/>
        <v/>
      </c>
      <c r="B522" s="66"/>
      <c r="E522" s="67"/>
      <c r="H522" s="88"/>
      <c r="I522" s="88"/>
      <c r="J522" s="88"/>
      <c r="K522" s="88"/>
      <c r="L522" s="88"/>
      <c r="M522" s="88"/>
      <c r="N522" s="88"/>
      <c r="O522" s="88"/>
      <c r="P522" s="88"/>
      <c r="Q522" s="88"/>
      <c r="R522" s="88"/>
      <c r="S522" s="88"/>
      <c r="T522" s="88"/>
      <c r="U522" s="88"/>
      <c r="V522" s="88"/>
      <c r="W522" s="88"/>
      <c r="X522" s="88"/>
      <c r="Y522" s="88"/>
      <c r="Z522" s="88"/>
      <c r="AA522" s="88"/>
      <c r="AB522" s="88"/>
      <c r="AC522" s="88"/>
      <c r="AD522" s="88"/>
      <c r="AF522" s="70"/>
      <c r="AK522" s="11"/>
      <c r="AL522" s="204"/>
      <c r="AM522" s="205"/>
      <c r="AN522" s="205"/>
      <c r="AO522" s="205"/>
      <c r="AP522" s="205"/>
      <c r="AQ522" s="206"/>
      <c r="AR522" s="73"/>
    </row>
    <row r="523" spans="1:44" ht="27" customHeight="1">
      <c r="A523" s="972">
        <f t="shared" si="14"/>
        <v>51</v>
      </c>
      <c r="B523" s="66"/>
      <c r="E523" s="67"/>
      <c r="F523" s="1349" t="s">
        <v>845</v>
      </c>
      <c r="G523" s="1350"/>
      <c r="H523" s="1206" t="s">
        <v>2055</v>
      </c>
      <c r="I523" s="1206"/>
      <c r="J523" s="1206"/>
      <c r="K523" s="1206"/>
      <c r="L523" s="1206"/>
      <c r="M523" s="1206"/>
      <c r="N523" s="1206"/>
      <c r="O523" s="1206"/>
      <c r="P523" s="1206"/>
      <c r="Q523" s="1206"/>
      <c r="R523" s="1206"/>
      <c r="S523" s="1206"/>
      <c r="T523" s="1206"/>
      <c r="U523" s="1206"/>
      <c r="V523" s="1206"/>
      <c r="W523" s="1206"/>
      <c r="X523" s="1206"/>
      <c r="Y523" s="1206"/>
      <c r="Z523" s="1206"/>
      <c r="AA523" s="1206"/>
      <c r="AB523" s="1206"/>
      <c r="AC523" s="1206"/>
      <c r="AD523" s="1206"/>
      <c r="AF523" s="70"/>
      <c r="AG523" s="713">
        <v>51</v>
      </c>
      <c r="AH523" s="1221" t="s">
        <v>106</v>
      </c>
      <c r="AI523" s="1222"/>
      <c r="AJ523" s="1223"/>
      <c r="AK523" s="11"/>
      <c r="AL523" s="1303" t="s">
        <v>2051</v>
      </c>
      <c r="AM523" s="1304"/>
      <c r="AN523" s="1304"/>
      <c r="AO523" s="1304"/>
      <c r="AP523" s="1304"/>
      <c r="AQ523" s="1305"/>
      <c r="AR523" s="1232">
        <f>VLOOKUP(AH523,$CD$6:$CE$10,2,FALSE)</f>
        <v>0</v>
      </c>
    </row>
    <row r="524" spans="1:44" ht="27" customHeight="1">
      <c r="A524" s="972" t="str">
        <f t="shared" si="14"/>
        <v/>
      </c>
      <c r="B524" s="66"/>
      <c r="E524" s="67"/>
      <c r="H524" s="1206"/>
      <c r="I524" s="1206"/>
      <c r="J524" s="1206"/>
      <c r="K524" s="1206"/>
      <c r="L524" s="1206"/>
      <c r="M524" s="1206"/>
      <c r="N524" s="1206"/>
      <c r="O524" s="1206"/>
      <c r="P524" s="1206"/>
      <c r="Q524" s="1206"/>
      <c r="R524" s="1206"/>
      <c r="S524" s="1206"/>
      <c r="T524" s="1206"/>
      <c r="U524" s="1206"/>
      <c r="V524" s="1206"/>
      <c r="W524" s="1206"/>
      <c r="X524" s="1206"/>
      <c r="Y524" s="1206"/>
      <c r="Z524" s="1206"/>
      <c r="AA524" s="1206"/>
      <c r="AB524" s="1206"/>
      <c r="AC524" s="1206"/>
      <c r="AD524" s="1206"/>
      <c r="AF524" s="70"/>
      <c r="AK524" s="11"/>
      <c r="AL524" s="1303"/>
      <c r="AM524" s="1304"/>
      <c r="AN524" s="1304"/>
      <c r="AO524" s="1304"/>
      <c r="AP524" s="1304"/>
      <c r="AQ524" s="1305"/>
      <c r="AR524" s="1232"/>
    </row>
    <row r="525" spans="1:44" ht="27" customHeight="1">
      <c r="A525" s="972" t="str">
        <f t="shared" si="14"/>
        <v/>
      </c>
      <c r="B525" s="66"/>
      <c r="E525" s="67"/>
      <c r="H525" s="1206"/>
      <c r="I525" s="1206"/>
      <c r="J525" s="1206"/>
      <c r="K525" s="1206"/>
      <c r="L525" s="1206"/>
      <c r="M525" s="1206"/>
      <c r="N525" s="1206"/>
      <c r="O525" s="1206"/>
      <c r="P525" s="1206"/>
      <c r="Q525" s="1206"/>
      <c r="R525" s="1206"/>
      <c r="S525" s="1206"/>
      <c r="T525" s="1206"/>
      <c r="U525" s="1206"/>
      <c r="V525" s="1206"/>
      <c r="W525" s="1206"/>
      <c r="X525" s="1206"/>
      <c r="Y525" s="1206"/>
      <c r="Z525" s="1206"/>
      <c r="AA525" s="1206"/>
      <c r="AB525" s="1206"/>
      <c r="AC525" s="1206"/>
      <c r="AD525" s="1206"/>
      <c r="AF525" s="70"/>
      <c r="AK525" s="11"/>
      <c r="AL525" s="204"/>
      <c r="AM525" s="205"/>
      <c r="AN525" s="205"/>
      <c r="AO525" s="205"/>
      <c r="AP525" s="205"/>
      <c r="AQ525" s="206"/>
      <c r="AR525" s="73"/>
    </row>
    <row r="526" spans="1:44" ht="27" customHeight="1">
      <c r="A526" s="972" t="str">
        <f t="shared" si="14"/>
        <v/>
      </c>
      <c r="B526" s="66"/>
      <c r="E526" s="67"/>
      <c r="H526" s="632"/>
      <c r="I526" s="632"/>
      <c r="J526" s="632"/>
      <c r="K526" s="632"/>
      <c r="L526" s="632"/>
      <c r="M526" s="632"/>
      <c r="N526" s="632"/>
      <c r="O526" s="632"/>
      <c r="P526" s="632"/>
      <c r="Q526" s="632"/>
      <c r="R526" s="632"/>
      <c r="S526" s="632"/>
      <c r="T526" s="632"/>
      <c r="U526" s="632"/>
      <c r="V526" s="632"/>
      <c r="W526" s="632"/>
      <c r="X526" s="632"/>
      <c r="Y526" s="632"/>
      <c r="Z526" s="632"/>
      <c r="AA526" s="632"/>
      <c r="AB526" s="632"/>
      <c r="AC526" s="632"/>
      <c r="AD526" s="632"/>
      <c r="AF526" s="70"/>
      <c r="AK526" s="11"/>
      <c r="AL526" s="204"/>
      <c r="AM526" s="205"/>
      <c r="AN526" s="205"/>
      <c r="AO526" s="205"/>
      <c r="AP526" s="205"/>
      <c r="AQ526" s="206"/>
      <c r="AR526" s="73"/>
    </row>
    <row r="527" spans="1:44" ht="27" customHeight="1">
      <c r="A527" s="972">
        <f t="shared" si="14"/>
        <v>52</v>
      </c>
      <c r="B527" s="66"/>
      <c r="E527" s="67"/>
      <c r="F527" s="1349" t="s">
        <v>850</v>
      </c>
      <c r="G527" s="1350"/>
      <c r="H527" s="1206" t="s">
        <v>2056</v>
      </c>
      <c r="I527" s="1206"/>
      <c r="J527" s="1206"/>
      <c r="K527" s="1206"/>
      <c r="L527" s="1206"/>
      <c r="M527" s="1206"/>
      <c r="N527" s="1206"/>
      <c r="O527" s="1206"/>
      <c r="P527" s="1206"/>
      <c r="Q527" s="1206"/>
      <c r="R527" s="1206"/>
      <c r="S527" s="1206"/>
      <c r="T527" s="1206"/>
      <c r="U527" s="1206"/>
      <c r="V527" s="1206"/>
      <c r="W527" s="1206"/>
      <c r="X527" s="1206"/>
      <c r="Y527" s="1206"/>
      <c r="Z527" s="1206"/>
      <c r="AA527" s="1206"/>
      <c r="AB527" s="1206"/>
      <c r="AC527" s="1206"/>
      <c r="AD527" s="1206"/>
      <c r="AF527" s="70"/>
      <c r="AG527" s="713">
        <v>52</v>
      </c>
      <c r="AH527" s="1221" t="s">
        <v>106</v>
      </c>
      <c r="AI527" s="1222"/>
      <c r="AJ527" s="1223"/>
      <c r="AK527" s="11"/>
      <c r="AL527" s="1303" t="s">
        <v>2057</v>
      </c>
      <c r="AM527" s="1304"/>
      <c r="AN527" s="1304"/>
      <c r="AO527" s="1304"/>
      <c r="AP527" s="1304"/>
      <c r="AQ527" s="1305"/>
      <c r="AR527" s="1232">
        <f>VLOOKUP(AH527,$CD$6:$CE$10,2,FALSE)</f>
        <v>0</v>
      </c>
    </row>
    <row r="528" spans="1:44" ht="27" customHeight="1">
      <c r="A528" s="972" t="str">
        <f t="shared" si="14"/>
        <v/>
      </c>
      <c r="B528" s="66"/>
      <c r="E528" s="67"/>
      <c r="H528" s="1206"/>
      <c r="I528" s="1206"/>
      <c r="J528" s="1206"/>
      <c r="K528" s="1206"/>
      <c r="L528" s="1206"/>
      <c r="M528" s="1206"/>
      <c r="N528" s="1206"/>
      <c r="O528" s="1206"/>
      <c r="P528" s="1206"/>
      <c r="Q528" s="1206"/>
      <c r="R528" s="1206"/>
      <c r="S528" s="1206"/>
      <c r="T528" s="1206"/>
      <c r="U528" s="1206"/>
      <c r="V528" s="1206"/>
      <c r="W528" s="1206"/>
      <c r="X528" s="1206"/>
      <c r="Y528" s="1206"/>
      <c r="Z528" s="1206"/>
      <c r="AA528" s="1206"/>
      <c r="AB528" s="1206"/>
      <c r="AC528" s="1206"/>
      <c r="AD528" s="1206"/>
      <c r="AF528" s="70"/>
      <c r="AK528" s="11"/>
      <c r="AL528" s="1303"/>
      <c r="AM528" s="1304"/>
      <c r="AN528" s="1304"/>
      <c r="AO528" s="1304"/>
      <c r="AP528" s="1304"/>
      <c r="AQ528" s="1305"/>
      <c r="AR528" s="1232"/>
    </row>
    <row r="529" spans="1:44" ht="27" customHeight="1">
      <c r="A529" s="972" t="str">
        <f t="shared" si="14"/>
        <v/>
      </c>
      <c r="B529" s="66"/>
      <c r="E529" s="67"/>
      <c r="H529" s="1206"/>
      <c r="I529" s="1206"/>
      <c r="J529" s="1206"/>
      <c r="K529" s="1206"/>
      <c r="L529" s="1206"/>
      <c r="M529" s="1206"/>
      <c r="N529" s="1206"/>
      <c r="O529" s="1206"/>
      <c r="P529" s="1206"/>
      <c r="Q529" s="1206"/>
      <c r="R529" s="1206"/>
      <c r="S529" s="1206"/>
      <c r="T529" s="1206"/>
      <c r="U529" s="1206"/>
      <c r="V529" s="1206"/>
      <c r="W529" s="1206"/>
      <c r="X529" s="1206"/>
      <c r="Y529" s="1206"/>
      <c r="Z529" s="1206"/>
      <c r="AA529" s="1206"/>
      <c r="AB529" s="1206"/>
      <c r="AC529" s="1206"/>
      <c r="AD529" s="1206"/>
      <c r="AF529" s="70"/>
      <c r="AK529" s="11"/>
      <c r="AL529" s="204"/>
      <c r="AM529" s="205"/>
      <c r="AN529" s="205"/>
      <c r="AO529" s="205"/>
      <c r="AP529" s="205"/>
      <c r="AQ529" s="206"/>
      <c r="AR529" s="73"/>
    </row>
    <row r="530" spans="1:44" ht="27" customHeight="1">
      <c r="A530" s="972" t="str">
        <f t="shared" si="14"/>
        <v/>
      </c>
      <c r="B530" s="66"/>
      <c r="E530" s="67"/>
      <c r="H530" s="1206"/>
      <c r="I530" s="1206"/>
      <c r="J530" s="1206"/>
      <c r="K530" s="1206"/>
      <c r="L530" s="1206"/>
      <c r="M530" s="1206"/>
      <c r="N530" s="1206"/>
      <c r="O530" s="1206"/>
      <c r="P530" s="1206"/>
      <c r="Q530" s="1206"/>
      <c r="R530" s="1206"/>
      <c r="S530" s="1206"/>
      <c r="T530" s="1206"/>
      <c r="U530" s="1206"/>
      <c r="V530" s="1206"/>
      <c r="W530" s="1206"/>
      <c r="X530" s="1206"/>
      <c r="Y530" s="1206"/>
      <c r="Z530" s="1206"/>
      <c r="AA530" s="1206"/>
      <c r="AB530" s="1206"/>
      <c r="AC530" s="1206"/>
      <c r="AD530" s="1206"/>
      <c r="AF530" s="70"/>
      <c r="AK530" s="11"/>
      <c r="AL530" s="204"/>
      <c r="AM530" s="205"/>
      <c r="AN530" s="205"/>
      <c r="AO530" s="205"/>
      <c r="AP530" s="205"/>
      <c r="AQ530" s="206"/>
      <c r="AR530" s="73"/>
    </row>
    <row r="531" spans="1:44" ht="27" customHeight="1">
      <c r="A531" s="972" t="str">
        <f t="shared" si="14"/>
        <v/>
      </c>
      <c r="B531" s="66"/>
      <c r="E531" s="67"/>
      <c r="H531" s="632"/>
      <c r="I531" s="632"/>
      <c r="J531" s="632"/>
      <c r="K531" s="632"/>
      <c r="L531" s="632"/>
      <c r="M531" s="632"/>
      <c r="N531" s="632"/>
      <c r="O531" s="632"/>
      <c r="P531" s="632"/>
      <c r="Q531" s="632"/>
      <c r="R531" s="632"/>
      <c r="S531" s="632"/>
      <c r="T531" s="632"/>
      <c r="U531" s="632"/>
      <c r="V531" s="632"/>
      <c r="W531" s="632"/>
      <c r="X531" s="632"/>
      <c r="Y531" s="632"/>
      <c r="Z531" s="632"/>
      <c r="AA531" s="632"/>
      <c r="AB531" s="632"/>
      <c r="AC531" s="632"/>
      <c r="AD531" s="632"/>
      <c r="AF531" s="70"/>
      <c r="AK531" s="11"/>
      <c r="AL531" s="204"/>
      <c r="AM531" s="205"/>
      <c r="AN531" s="205"/>
      <c r="AO531" s="205"/>
      <c r="AP531" s="205"/>
      <c r="AQ531" s="206"/>
      <c r="AR531" s="73"/>
    </row>
    <row r="532" spans="1:44" ht="27" customHeight="1">
      <c r="A532" s="972" t="str">
        <f t="shared" si="14"/>
        <v/>
      </c>
      <c r="B532" s="66"/>
      <c r="E532" s="67"/>
      <c r="H532" s="632"/>
      <c r="I532" s="632"/>
      <c r="J532" s="632"/>
      <c r="K532" s="632"/>
      <c r="L532" s="632"/>
      <c r="M532" s="632"/>
      <c r="N532" s="632"/>
      <c r="O532" s="632"/>
      <c r="P532" s="632"/>
      <c r="Q532" s="632"/>
      <c r="R532" s="632"/>
      <c r="S532" s="632"/>
      <c r="T532" s="632"/>
      <c r="U532" s="632"/>
      <c r="V532" s="632"/>
      <c r="W532" s="632"/>
      <c r="X532" s="632"/>
      <c r="Y532" s="632"/>
      <c r="Z532" s="632"/>
      <c r="AA532" s="632"/>
      <c r="AB532" s="632"/>
      <c r="AC532" s="632"/>
      <c r="AD532" s="632"/>
      <c r="AF532" s="70"/>
      <c r="AK532" s="11"/>
      <c r="AL532" s="204"/>
      <c r="AM532" s="205"/>
      <c r="AN532" s="205"/>
      <c r="AO532" s="205"/>
      <c r="AP532" s="205"/>
      <c r="AQ532" s="206"/>
      <c r="AR532" s="73"/>
    </row>
    <row r="533" spans="1:44" ht="27" customHeight="1">
      <c r="A533" s="972">
        <f t="shared" si="14"/>
        <v>53</v>
      </c>
      <c r="B533" s="66"/>
      <c r="E533" s="67"/>
      <c r="F533" s="1349" t="s">
        <v>851</v>
      </c>
      <c r="G533" s="1350"/>
      <c r="H533" s="1206" t="s">
        <v>2058</v>
      </c>
      <c r="I533" s="1206"/>
      <c r="J533" s="1206"/>
      <c r="K533" s="1206"/>
      <c r="L533" s="1206"/>
      <c r="M533" s="1206"/>
      <c r="N533" s="1206"/>
      <c r="O533" s="1206"/>
      <c r="P533" s="1206"/>
      <c r="Q533" s="1206"/>
      <c r="R533" s="1206"/>
      <c r="S533" s="1206"/>
      <c r="T533" s="1206"/>
      <c r="U533" s="1206"/>
      <c r="V533" s="1206"/>
      <c r="W533" s="1206"/>
      <c r="X533" s="1206"/>
      <c r="Y533" s="1206"/>
      <c r="Z533" s="1206"/>
      <c r="AA533" s="1206"/>
      <c r="AB533" s="1206"/>
      <c r="AC533" s="1206"/>
      <c r="AD533" s="1206"/>
      <c r="AF533" s="70"/>
      <c r="AG533" s="713">
        <v>53</v>
      </c>
      <c r="AH533" s="1221" t="s">
        <v>106</v>
      </c>
      <c r="AI533" s="1222"/>
      <c r="AJ533" s="1223"/>
      <c r="AK533" s="11"/>
      <c r="AL533" s="1303" t="s">
        <v>2059</v>
      </c>
      <c r="AM533" s="1304"/>
      <c r="AN533" s="1304"/>
      <c r="AO533" s="1304"/>
      <c r="AP533" s="1304"/>
      <c r="AQ533" s="1305"/>
      <c r="AR533" s="1232">
        <f>VLOOKUP(AH533,$CD$6:$CE$10,2,FALSE)</f>
        <v>0</v>
      </c>
    </row>
    <row r="534" spans="1:44" ht="27" customHeight="1">
      <c r="A534" s="972" t="str">
        <f t="shared" si="14"/>
        <v/>
      </c>
      <c r="B534" s="66"/>
      <c r="E534" s="67"/>
      <c r="H534" s="1206"/>
      <c r="I534" s="1206"/>
      <c r="J534" s="1206"/>
      <c r="K534" s="1206"/>
      <c r="L534" s="1206"/>
      <c r="M534" s="1206"/>
      <c r="N534" s="1206"/>
      <c r="O534" s="1206"/>
      <c r="P534" s="1206"/>
      <c r="Q534" s="1206"/>
      <c r="R534" s="1206"/>
      <c r="S534" s="1206"/>
      <c r="T534" s="1206"/>
      <c r="U534" s="1206"/>
      <c r="V534" s="1206"/>
      <c r="W534" s="1206"/>
      <c r="X534" s="1206"/>
      <c r="Y534" s="1206"/>
      <c r="Z534" s="1206"/>
      <c r="AA534" s="1206"/>
      <c r="AB534" s="1206"/>
      <c r="AC534" s="1206"/>
      <c r="AD534" s="1206"/>
      <c r="AF534" s="70"/>
      <c r="AK534" s="11"/>
      <c r="AL534" s="1303"/>
      <c r="AM534" s="1304"/>
      <c r="AN534" s="1304"/>
      <c r="AO534" s="1304"/>
      <c r="AP534" s="1304"/>
      <c r="AQ534" s="1305"/>
      <c r="AR534" s="1232"/>
    </row>
    <row r="535" spans="1:44" ht="27" customHeight="1">
      <c r="A535" s="972" t="str">
        <f t="shared" ref="A535:A604" si="15">_xlfn.IFS(AG535=0,"",AG535&gt;0,AG535,AG535&lt;&gt;"","")</f>
        <v/>
      </c>
      <c r="B535" s="66"/>
      <c r="E535" s="67"/>
      <c r="H535" s="632"/>
      <c r="I535" s="632"/>
      <c r="J535" s="632"/>
      <c r="K535" s="632"/>
      <c r="L535" s="632"/>
      <c r="M535" s="632"/>
      <c r="N535" s="632"/>
      <c r="O535" s="632"/>
      <c r="P535" s="632"/>
      <c r="Q535" s="632"/>
      <c r="R535" s="632"/>
      <c r="S535" s="632"/>
      <c r="T535" s="632"/>
      <c r="U535" s="632"/>
      <c r="V535" s="632"/>
      <c r="W535" s="632"/>
      <c r="X535" s="632"/>
      <c r="Y535" s="632"/>
      <c r="Z535" s="632"/>
      <c r="AA535" s="632"/>
      <c r="AB535" s="632"/>
      <c r="AC535" s="632"/>
      <c r="AD535" s="632"/>
      <c r="AF535" s="70"/>
      <c r="AK535" s="11"/>
      <c r="AL535" s="1303"/>
      <c r="AM535" s="1304"/>
      <c r="AN535" s="1304"/>
      <c r="AO535" s="1304"/>
      <c r="AP535" s="1304"/>
      <c r="AQ535" s="1305"/>
      <c r="AR535" s="73"/>
    </row>
    <row r="536" spans="1:44" ht="27" customHeight="1">
      <c r="A536" s="972">
        <f t="shared" si="15"/>
        <v>54</v>
      </c>
      <c r="B536" s="66"/>
      <c r="E536" s="67"/>
      <c r="F536" s="1349" t="s">
        <v>852</v>
      </c>
      <c r="G536" s="1350"/>
      <c r="H536" s="1206" t="s">
        <v>323</v>
      </c>
      <c r="I536" s="1206"/>
      <c r="J536" s="1206"/>
      <c r="K536" s="1206"/>
      <c r="L536" s="1206"/>
      <c r="M536" s="1206"/>
      <c r="N536" s="1206"/>
      <c r="O536" s="1206"/>
      <c r="P536" s="1206"/>
      <c r="Q536" s="1206"/>
      <c r="R536" s="1206"/>
      <c r="S536" s="1206"/>
      <c r="T536" s="1206"/>
      <c r="U536" s="1206"/>
      <c r="V536" s="1206"/>
      <c r="W536" s="1206"/>
      <c r="X536" s="1206"/>
      <c r="Y536" s="1206"/>
      <c r="Z536" s="1206"/>
      <c r="AA536" s="1206"/>
      <c r="AB536" s="1206"/>
      <c r="AC536" s="1206"/>
      <c r="AD536" s="1206"/>
      <c r="AF536" s="70"/>
      <c r="AG536" s="713">
        <v>54</v>
      </c>
      <c r="AH536" s="1221" t="s">
        <v>106</v>
      </c>
      <c r="AI536" s="1222"/>
      <c r="AJ536" s="1223"/>
      <c r="AK536" s="11"/>
      <c r="AL536" s="1303" t="s">
        <v>2062</v>
      </c>
      <c r="AM536" s="1304"/>
      <c r="AN536" s="1304"/>
      <c r="AO536" s="1304"/>
      <c r="AP536" s="1304"/>
      <c r="AQ536" s="1305"/>
      <c r="AR536" s="1232">
        <f>VLOOKUP(AH536,$CD$6:$CE$10,2,FALSE)</f>
        <v>0</v>
      </c>
    </row>
    <row r="537" spans="1:44" ht="27" customHeight="1">
      <c r="A537" s="972" t="str">
        <f t="shared" si="15"/>
        <v/>
      </c>
      <c r="B537" s="66"/>
      <c r="E537" s="67"/>
      <c r="AF537" s="70"/>
      <c r="AK537" s="11"/>
      <c r="AL537" s="1303"/>
      <c r="AM537" s="1304"/>
      <c r="AN537" s="1304"/>
      <c r="AO537" s="1304"/>
      <c r="AP537" s="1304"/>
      <c r="AQ537" s="1305"/>
      <c r="AR537" s="1232"/>
    </row>
    <row r="538" spans="1:44" ht="27" customHeight="1">
      <c r="A538" s="972" t="str">
        <f t="shared" si="15"/>
        <v/>
      </c>
      <c r="B538" s="66"/>
      <c r="E538" s="67"/>
      <c r="AF538" s="70"/>
      <c r="AK538" s="11"/>
      <c r="AL538" s="1303"/>
      <c r="AM538" s="1304"/>
      <c r="AN538" s="1304"/>
      <c r="AO538" s="1304"/>
      <c r="AP538" s="1304"/>
      <c r="AQ538" s="1305"/>
      <c r="AR538" s="73"/>
    </row>
    <row r="539" spans="1:44" ht="27" customHeight="1">
      <c r="A539" s="972">
        <f t="shared" si="15"/>
        <v>55</v>
      </c>
      <c r="B539" s="66"/>
      <c r="E539" s="67"/>
      <c r="H539" s="1206" t="s">
        <v>324</v>
      </c>
      <c r="I539" s="1206"/>
      <c r="J539" s="1206"/>
      <c r="K539" s="1206"/>
      <c r="L539" s="1206"/>
      <c r="M539" s="1206"/>
      <c r="N539" s="1206"/>
      <c r="O539" s="1206"/>
      <c r="P539" s="1206"/>
      <c r="Q539" s="1206"/>
      <c r="R539" s="1206"/>
      <c r="S539" s="1206"/>
      <c r="T539" s="1206"/>
      <c r="U539" s="1206"/>
      <c r="V539" s="1206"/>
      <c r="W539" s="1206"/>
      <c r="X539" s="1206"/>
      <c r="Y539" s="1206"/>
      <c r="Z539" s="1206"/>
      <c r="AA539" s="1206"/>
      <c r="AB539" s="1206"/>
      <c r="AC539" s="1206"/>
      <c r="AD539" s="1206"/>
      <c r="AF539" s="70"/>
      <c r="AG539" s="713">
        <v>55</v>
      </c>
      <c r="AH539" s="1221" t="s">
        <v>106</v>
      </c>
      <c r="AI539" s="1222"/>
      <c r="AJ539" s="1223"/>
      <c r="AK539" s="11"/>
      <c r="AL539" s="1303" t="s">
        <v>2062</v>
      </c>
      <c r="AM539" s="1304"/>
      <c r="AN539" s="1304"/>
      <c r="AO539" s="1304"/>
      <c r="AP539" s="1304"/>
      <c r="AQ539" s="1305"/>
      <c r="AR539" s="1232">
        <f>VLOOKUP(AH539,$CD$6:$CE$10,2,FALSE)</f>
        <v>0</v>
      </c>
    </row>
    <row r="540" spans="1:44" ht="27" customHeight="1">
      <c r="A540" s="972" t="str">
        <f t="shared" si="15"/>
        <v/>
      </c>
      <c r="B540" s="66"/>
      <c r="E540" s="67"/>
      <c r="H540" s="1206"/>
      <c r="I540" s="1206"/>
      <c r="J540" s="1206"/>
      <c r="K540" s="1206"/>
      <c r="L540" s="1206"/>
      <c r="M540" s="1206"/>
      <c r="N540" s="1206"/>
      <c r="O540" s="1206"/>
      <c r="P540" s="1206"/>
      <c r="Q540" s="1206"/>
      <c r="R540" s="1206"/>
      <c r="S540" s="1206"/>
      <c r="T540" s="1206"/>
      <c r="U540" s="1206"/>
      <c r="V540" s="1206"/>
      <c r="W540" s="1206"/>
      <c r="X540" s="1206"/>
      <c r="Y540" s="1206"/>
      <c r="Z540" s="1206"/>
      <c r="AA540" s="1206"/>
      <c r="AB540" s="1206"/>
      <c r="AC540" s="1206"/>
      <c r="AD540" s="1206"/>
      <c r="AF540" s="70"/>
      <c r="AK540" s="11"/>
      <c r="AL540" s="1303"/>
      <c r="AM540" s="1304"/>
      <c r="AN540" s="1304"/>
      <c r="AO540" s="1304"/>
      <c r="AP540" s="1304"/>
      <c r="AQ540" s="1305"/>
      <c r="AR540" s="1232"/>
    </row>
    <row r="541" spans="1:44" ht="27" customHeight="1">
      <c r="A541" s="972" t="str">
        <f t="shared" si="15"/>
        <v/>
      </c>
      <c r="B541" s="66"/>
      <c r="E541" s="67"/>
      <c r="H541" s="1206"/>
      <c r="I541" s="1206"/>
      <c r="J541" s="1206"/>
      <c r="K541" s="1206"/>
      <c r="L541" s="1206"/>
      <c r="M541" s="1206"/>
      <c r="N541" s="1206"/>
      <c r="O541" s="1206"/>
      <c r="P541" s="1206"/>
      <c r="Q541" s="1206"/>
      <c r="R541" s="1206"/>
      <c r="S541" s="1206"/>
      <c r="T541" s="1206"/>
      <c r="U541" s="1206"/>
      <c r="V541" s="1206"/>
      <c r="W541" s="1206"/>
      <c r="X541" s="1206"/>
      <c r="Y541" s="1206"/>
      <c r="Z541" s="1206"/>
      <c r="AA541" s="1206"/>
      <c r="AB541" s="1206"/>
      <c r="AC541" s="1206"/>
      <c r="AD541" s="1206"/>
      <c r="AF541" s="70"/>
      <c r="AK541" s="11"/>
      <c r="AL541" s="1303"/>
      <c r="AM541" s="1304"/>
      <c r="AN541" s="1304"/>
      <c r="AO541" s="1304"/>
      <c r="AP541" s="1304"/>
      <c r="AQ541" s="1305"/>
      <c r="AR541" s="73"/>
    </row>
    <row r="542" spans="1:44" ht="27" customHeight="1">
      <c r="A542" s="972" t="str">
        <f t="shared" si="15"/>
        <v/>
      </c>
      <c r="B542" s="66"/>
      <c r="E542" s="67"/>
      <c r="H542" s="97"/>
      <c r="I542" s="97"/>
      <c r="J542" s="97"/>
      <c r="K542" s="97"/>
      <c r="L542" s="97"/>
      <c r="M542" s="97"/>
      <c r="N542" s="97"/>
      <c r="O542" s="97"/>
      <c r="P542" s="97"/>
      <c r="Q542" s="97"/>
      <c r="R542" s="97"/>
      <c r="S542" s="97"/>
      <c r="T542" s="97"/>
      <c r="U542" s="97"/>
      <c r="V542" s="97"/>
      <c r="W542" s="97"/>
      <c r="X542" s="97"/>
      <c r="Y542" s="97"/>
      <c r="Z542" s="97"/>
      <c r="AA542" s="97"/>
      <c r="AB542" s="97"/>
      <c r="AC542" s="97"/>
      <c r="AD542" s="97"/>
      <c r="AF542" s="70"/>
      <c r="AK542" s="11"/>
      <c r="AL542" s="204"/>
      <c r="AM542" s="205"/>
      <c r="AN542" s="205"/>
      <c r="AO542" s="205"/>
      <c r="AP542" s="205"/>
      <c r="AQ542" s="206"/>
      <c r="AR542" s="73"/>
    </row>
    <row r="543" spans="1:44" ht="27" customHeight="1">
      <c r="B543" s="66"/>
      <c r="E543" s="67"/>
      <c r="I543" s="1024"/>
      <c r="J543" s="1024"/>
      <c r="K543" s="1024"/>
      <c r="L543" s="1024"/>
      <c r="M543" s="1024"/>
      <c r="N543" s="1024"/>
      <c r="O543" s="1024"/>
      <c r="P543" s="1024"/>
      <c r="Q543" s="1024"/>
      <c r="R543" s="1024"/>
      <c r="S543" s="1024"/>
      <c r="T543" s="1024"/>
      <c r="U543" s="1024"/>
      <c r="V543" s="1024"/>
      <c r="W543" s="1024"/>
      <c r="X543" s="1024"/>
      <c r="Y543" s="1024"/>
      <c r="Z543" s="1024"/>
      <c r="AA543" s="1024"/>
      <c r="AB543" s="231"/>
      <c r="AC543" s="231"/>
      <c r="AD543" s="231"/>
      <c r="AF543" s="70"/>
      <c r="AH543" s="1018"/>
      <c r="AI543" s="1018"/>
      <c r="AJ543" s="1018"/>
      <c r="AK543" s="11"/>
      <c r="AL543" s="210"/>
      <c r="AM543" s="20"/>
      <c r="AN543" s="20"/>
      <c r="AO543" s="20"/>
      <c r="AP543" s="20"/>
      <c r="AQ543" s="211"/>
      <c r="AR543" s="73"/>
    </row>
    <row r="544" spans="1:44" ht="27" customHeight="1">
      <c r="A544" s="972">
        <f t="shared" si="15"/>
        <v>551</v>
      </c>
      <c r="B544" s="66"/>
      <c r="E544" s="67"/>
      <c r="F544" s="1334" t="s">
        <v>874</v>
      </c>
      <c r="G544" s="1335"/>
      <c r="H544" s="1546" t="s">
        <v>2671</v>
      </c>
      <c r="I544" s="1546"/>
      <c r="J544" s="1546"/>
      <c r="K544" s="1546"/>
      <c r="L544" s="1546"/>
      <c r="M544" s="1546"/>
      <c r="N544" s="1546"/>
      <c r="O544" s="1546"/>
      <c r="P544" s="1546"/>
      <c r="Q544" s="1546"/>
      <c r="R544" s="1546"/>
      <c r="S544" s="1546"/>
      <c r="T544" s="1546"/>
      <c r="U544" s="1546"/>
      <c r="V544" s="1546"/>
      <c r="W544" s="1546"/>
      <c r="X544" s="1546"/>
      <c r="Y544" s="1546"/>
      <c r="Z544" s="1546"/>
      <c r="AA544" s="1546"/>
      <c r="AB544" s="1546"/>
      <c r="AC544" s="1546"/>
      <c r="AD544" s="1546"/>
      <c r="AF544" s="70"/>
      <c r="AG544" s="1071">
        <v>551</v>
      </c>
      <c r="AH544" s="1221" t="s">
        <v>106</v>
      </c>
      <c r="AI544" s="1222"/>
      <c r="AJ544" s="1223"/>
      <c r="AK544" s="11"/>
      <c r="AL544" s="1375" t="s">
        <v>2670</v>
      </c>
      <c r="AM544" s="1365"/>
      <c r="AN544" s="1365"/>
      <c r="AO544" s="1365"/>
      <c r="AP544" s="1365"/>
      <c r="AQ544" s="1366"/>
      <c r="AR544" s="73"/>
    </row>
    <row r="545" spans="1:44" ht="27" customHeight="1">
      <c r="B545" s="66"/>
      <c r="E545" s="67"/>
      <c r="AF545" s="70"/>
      <c r="AH545" s="1018"/>
      <c r="AI545" s="1018"/>
      <c r="AJ545" s="1018"/>
      <c r="AK545" s="11"/>
      <c r="AL545" s="1364"/>
      <c r="AM545" s="1365"/>
      <c r="AN545" s="1365"/>
      <c r="AO545" s="1365"/>
      <c r="AP545" s="1365"/>
      <c r="AQ545" s="1366"/>
      <c r="AR545" s="73"/>
    </row>
    <row r="546" spans="1:44" ht="27" customHeight="1">
      <c r="A546" s="972" t="str">
        <f t="shared" si="15"/>
        <v/>
      </c>
      <c r="B546" s="66"/>
      <c r="E546" s="67"/>
      <c r="AF546" s="70"/>
      <c r="AK546" s="11"/>
      <c r="AL546" s="210"/>
      <c r="AM546" s="20"/>
      <c r="AN546" s="20"/>
      <c r="AO546" s="20"/>
      <c r="AP546" s="20"/>
      <c r="AQ546" s="211"/>
      <c r="AR546" s="73"/>
    </row>
    <row r="547" spans="1:44" ht="27" customHeight="1">
      <c r="A547" s="972">
        <f t="shared" si="15"/>
        <v>56</v>
      </c>
      <c r="B547" s="66"/>
      <c r="E547" s="67"/>
      <c r="F547" s="1973" t="s">
        <v>878</v>
      </c>
      <c r="G547" s="1974"/>
      <c r="H547" s="1206" t="s">
        <v>2672</v>
      </c>
      <c r="I547" s="1206"/>
      <c r="J547" s="1206"/>
      <c r="K547" s="1206"/>
      <c r="L547" s="1206"/>
      <c r="M547" s="1206"/>
      <c r="N547" s="1206"/>
      <c r="O547" s="1206"/>
      <c r="P547" s="1206"/>
      <c r="Q547" s="1206"/>
      <c r="R547" s="1206"/>
      <c r="S547" s="1206"/>
      <c r="T547" s="1206"/>
      <c r="U547" s="1206"/>
      <c r="V547" s="1206"/>
      <c r="W547" s="1206"/>
      <c r="X547" s="1206"/>
      <c r="Y547" s="1206"/>
      <c r="Z547" s="1206"/>
      <c r="AA547" s="1206"/>
      <c r="AB547" s="1206"/>
      <c r="AC547" s="1206"/>
      <c r="AD547" s="1206"/>
      <c r="AF547" s="70"/>
      <c r="AG547" s="713">
        <v>56</v>
      </c>
      <c r="AH547" s="1221" t="s">
        <v>106</v>
      </c>
      <c r="AI547" s="1222"/>
      <c r="AJ547" s="1223"/>
      <c r="AK547" s="11"/>
      <c r="AL547" s="1364" t="s">
        <v>2700</v>
      </c>
      <c r="AM547" s="1365"/>
      <c r="AN547" s="1365"/>
      <c r="AO547" s="1365"/>
      <c r="AP547" s="1365"/>
      <c r="AQ547" s="1366"/>
      <c r="AR547" s="1232">
        <f>VLOOKUP(AH547,$CD$6:$CE$10,2,FALSE)</f>
        <v>0</v>
      </c>
    </row>
    <row r="548" spans="1:44" ht="27" customHeight="1">
      <c r="A548" s="972" t="str">
        <f t="shared" si="15"/>
        <v/>
      </c>
      <c r="B548" s="66"/>
      <c r="E548" s="67"/>
      <c r="H548" s="1206"/>
      <c r="I548" s="1206"/>
      <c r="J548" s="1206"/>
      <c r="K548" s="1206"/>
      <c r="L548" s="1206"/>
      <c r="M548" s="1206"/>
      <c r="N548" s="1206"/>
      <c r="O548" s="1206"/>
      <c r="P548" s="1206"/>
      <c r="Q548" s="1206"/>
      <c r="R548" s="1206"/>
      <c r="S548" s="1206"/>
      <c r="T548" s="1206"/>
      <c r="U548" s="1206"/>
      <c r="V548" s="1206"/>
      <c r="W548" s="1206"/>
      <c r="X548" s="1206"/>
      <c r="Y548" s="1206"/>
      <c r="Z548" s="1206"/>
      <c r="AA548" s="1206"/>
      <c r="AB548" s="1206"/>
      <c r="AC548" s="1206"/>
      <c r="AD548" s="1206"/>
      <c r="AF548" s="70"/>
      <c r="AK548" s="11"/>
      <c r="AL548" s="1364"/>
      <c r="AM548" s="1365"/>
      <c r="AN548" s="1365"/>
      <c r="AO548" s="1365"/>
      <c r="AP548" s="1365"/>
      <c r="AQ548" s="1366"/>
      <c r="AR548" s="1232"/>
    </row>
    <row r="549" spans="1:44" ht="27" customHeight="1">
      <c r="A549" s="972" t="str">
        <f t="shared" si="15"/>
        <v/>
      </c>
      <c r="B549" s="66"/>
      <c r="E549" s="67"/>
      <c r="H549" s="1206"/>
      <c r="I549" s="1206"/>
      <c r="J549" s="1206"/>
      <c r="K549" s="1206"/>
      <c r="L549" s="1206"/>
      <c r="M549" s="1206"/>
      <c r="N549" s="1206"/>
      <c r="O549" s="1206"/>
      <c r="P549" s="1206"/>
      <c r="Q549" s="1206"/>
      <c r="R549" s="1206"/>
      <c r="S549" s="1206"/>
      <c r="T549" s="1206"/>
      <c r="U549" s="1206"/>
      <c r="V549" s="1206"/>
      <c r="W549" s="1206"/>
      <c r="X549" s="1206"/>
      <c r="Y549" s="1206"/>
      <c r="Z549" s="1206"/>
      <c r="AA549" s="1206"/>
      <c r="AB549" s="1206"/>
      <c r="AC549" s="1206"/>
      <c r="AD549" s="1206"/>
      <c r="AF549" s="70"/>
      <c r="AK549" s="11"/>
      <c r="AL549" s="1364"/>
      <c r="AM549" s="1365"/>
      <c r="AN549" s="1365"/>
      <c r="AO549" s="1365"/>
      <c r="AP549" s="1365"/>
      <c r="AQ549" s="1366"/>
      <c r="AR549" s="73"/>
    </row>
    <row r="550" spans="1:44" ht="27" customHeight="1">
      <c r="A550" s="972" t="str">
        <f t="shared" si="15"/>
        <v/>
      </c>
      <c r="B550" s="66"/>
      <c r="E550" s="67"/>
      <c r="H550" s="1206"/>
      <c r="I550" s="1206"/>
      <c r="J550" s="1206"/>
      <c r="K550" s="1206"/>
      <c r="L550" s="1206"/>
      <c r="M550" s="1206"/>
      <c r="N550" s="1206"/>
      <c r="O550" s="1206"/>
      <c r="P550" s="1206"/>
      <c r="Q550" s="1206"/>
      <c r="R550" s="1206"/>
      <c r="S550" s="1206"/>
      <c r="T550" s="1206"/>
      <c r="U550" s="1206"/>
      <c r="V550" s="1206"/>
      <c r="W550" s="1206"/>
      <c r="X550" s="1206"/>
      <c r="Y550" s="1206"/>
      <c r="Z550" s="1206"/>
      <c r="AA550" s="1206"/>
      <c r="AB550" s="1206"/>
      <c r="AC550" s="1206"/>
      <c r="AD550" s="1206"/>
      <c r="AF550" s="70"/>
      <c r="AK550" s="11"/>
      <c r="AL550" s="210"/>
      <c r="AM550" s="20"/>
      <c r="AN550" s="20"/>
      <c r="AO550" s="20"/>
      <c r="AP550" s="20"/>
      <c r="AQ550" s="211"/>
      <c r="AR550" s="73"/>
    </row>
    <row r="551" spans="1:44" ht="27" customHeight="1">
      <c r="A551" s="972" t="str">
        <f t="shared" si="15"/>
        <v/>
      </c>
      <c r="B551" s="66"/>
      <c r="E551" s="67"/>
      <c r="H551" s="88"/>
      <c r="I551" s="88"/>
      <c r="J551" s="88"/>
      <c r="K551" s="88"/>
      <c r="L551" s="88"/>
      <c r="M551" s="88"/>
      <c r="N551" s="88"/>
      <c r="O551" s="88"/>
      <c r="P551" s="88"/>
      <c r="Q551" s="88"/>
      <c r="R551" s="88"/>
      <c r="S551" s="88"/>
      <c r="T551" s="88"/>
      <c r="U551" s="88"/>
      <c r="V551" s="88"/>
      <c r="W551" s="88"/>
      <c r="X551" s="88"/>
      <c r="Y551" s="88"/>
      <c r="Z551" s="88"/>
      <c r="AA551" s="88"/>
      <c r="AB551" s="88"/>
      <c r="AC551" s="88"/>
      <c r="AD551" s="88"/>
      <c r="AF551" s="70"/>
      <c r="AK551" s="11"/>
      <c r="AL551" s="210"/>
      <c r="AM551" s="20"/>
      <c r="AN551" s="20"/>
      <c r="AO551" s="20"/>
      <c r="AP551" s="20"/>
      <c r="AQ551" s="211"/>
      <c r="AR551" s="73"/>
    </row>
    <row r="552" spans="1:44" ht="27" customHeight="1">
      <c r="A552" s="972">
        <f t="shared" si="15"/>
        <v>57</v>
      </c>
      <c r="B552" s="66"/>
      <c r="E552" s="67"/>
      <c r="F552" s="1334" t="s">
        <v>2701</v>
      </c>
      <c r="G552" s="1335"/>
      <c r="H552" s="1224" t="s">
        <v>325</v>
      </c>
      <c r="I552" s="1224"/>
      <c r="J552" s="1224"/>
      <c r="K552" s="1224"/>
      <c r="L552" s="1224"/>
      <c r="M552" s="1224"/>
      <c r="N552" s="1224"/>
      <c r="O552" s="1224"/>
      <c r="P552" s="1224"/>
      <c r="Q552" s="1224"/>
      <c r="R552" s="1224"/>
      <c r="S552" s="1224"/>
      <c r="T552" s="1224"/>
      <c r="U552" s="1224"/>
      <c r="V552" s="1224"/>
      <c r="W552" s="1224"/>
      <c r="X552" s="1224"/>
      <c r="Y552" s="1224"/>
      <c r="Z552" s="1224"/>
      <c r="AA552" s="1224"/>
      <c r="AB552" s="1224"/>
      <c r="AC552" s="1224"/>
      <c r="AD552" s="1224"/>
      <c r="AF552" s="70"/>
      <c r="AG552" s="713">
        <v>57</v>
      </c>
      <c r="AH552" s="1221" t="s">
        <v>106</v>
      </c>
      <c r="AI552" s="1222"/>
      <c r="AJ552" s="1223"/>
      <c r="AK552" s="11"/>
      <c r="AL552" s="210"/>
      <c r="AM552" s="20"/>
      <c r="AN552" s="20"/>
      <c r="AO552" s="20"/>
      <c r="AP552" s="20"/>
      <c r="AQ552" s="211"/>
      <c r="AR552" s="1232">
        <f>VLOOKUP(AH552,$CD$6:$CE$10,2,FALSE)</f>
        <v>0</v>
      </c>
    </row>
    <row r="553" spans="1:44" ht="27" customHeight="1" thickBot="1">
      <c r="A553" s="972" t="str">
        <f t="shared" si="15"/>
        <v/>
      </c>
      <c r="B553" s="57"/>
      <c r="C553" s="6"/>
      <c r="D553" s="6"/>
      <c r="E553" s="58"/>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59"/>
      <c r="AG553" s="716"/>
      <c r="AH553" s="60"/>
      <c r="AI553" s="60"/>
      <c r="AJ553" s="60"/>
      <c r="AK553" s="15"/>
      <c r="AL553" s="207"/>
      <c r="AM553" s="208"/>
      <c r="AN553" s="208"/>
      <c r="AO553" s="208"/>
      <c r="AP553" s="208"/>
      <c r="AQ553" s="209"/>
      <c r="AR553" s="1232"/>
    </row>
    <row r="554" spans="1:44" ht="27" customHeight="1">
      <c r="A554" s="972" t="str">
        <f t="shared" si="15"/>
        <v/>
      </c>
      <c r="B554" s="48"/>
      <c r="C554" s="12"/>
      <c r="D554" s="12"/>
      <c r="E554" s="49"/>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04"/>
      <c r="AG554" s="717"/>
      <c r="AH554" s="105"/>
      <c r="AI554" s="105"/>
      <c r="AJ554" s="105"/>
      <c r="AK554" s="26"/>
      <c r="AL554" s="200"/>
      <c r="AM554" s="201"/>
      <c r="AN554" s="201"/>
      <c r="AO554" s="201"/>
      <c r="AP554" s="201"/>
      <c r="AQ554" s="202"/>
      <c r="AR554" s="73"/>
    </row>
    <row r="555" spans="1:44" ht="27" customHeight="1">
      <c r="A555" s="972">
        <f t="shared" si="15"/>
        <v>58</v>
      </c>
      <c r="B555" s="1372" t="s">
        <v>620</v>
      </c>
      <c r="C555" s="1373"/>
      <c r="D555" s="1373"/>
      <c r="E555" s="1374"/>
      <c r="H555" s="1206" t="s">
        <v>326</v>
      </c>
      <c r="I555" s="1206"/>
      <c r="J555" s="1206"/>
      <c r="K555" s="1206"/>
      <c r="L555" s="1206"/>
      <c r="M555" s="1206"/>
      <c r="N555" s="1206"/>
      <c r="O555" s="1206"/>
      <c r="P555" s="1206"/>
      <c r="Q555" s="1206"/>
      <c r="R555" s="1206"/>
      <c r="S555" s="1206"/>
      <c r="T555" s="1206"/>
      <c r="U555" s="1206"/>
      <c r="V555" s="1206"/>
      <c r="W555" s="1206"/>
      <c r="X555" s="1206"/>
      <c r="Y555" s="1206"/>
      <c r="Z555" s="1206"/>
      <c r="AA555" s="1206"/>
      <c r="AB555" s="1206"/>
      <c r="AC555" s="1206"/>
      <c r="AD555" s="1206"/>
      <c r="AF555" s="70"/>
      <c r="AG555" s="713">
        <v>58</v>
      </c>
      <c r="AH555" s="1221" t="s">
        <v>106</v>
      </c>
      <c r="AI555" s="1222"/>
      <c r="AJ555" s="1223"/>
      <c r="AK555" s="11"/>
      <c r="AL555" s="1303" t="s">
        <v>621</v>
      </c>
      <c r="AM555" s="1304"/>
      <c r="AN555" s="1304"/>
      <c r="AO555" s="1304"/>
      <c r="AP555" s="1304"/>
      <c r="AQ555" s="1305"/>
      <c r="AR555" s="1232">
        <f>VLOOKUP(AH555,$CD$6:$CE$10,2,FALSE)</f>
        <v>0</v>
      </c>
    </row>
    <row r="556" spans="1:44" ht="27" customHeight="1">
      <c r="A556" s="972" t="str">
        <f t="shared" si="15"/>
        <v/>
      </c>
      <c r="B556" s="1372"/>
      <c r="C556" s="1373"/>
      <c r="D556" s="1373"/>
      <c r="E556" s="1374"/>
      <c r="H556" s="1206"/>
      <c r="I556" s="1206"/>
      <c r="J556" s="1206"/>
      <c r="K556" s="1206"/>
      <c r="L556" s="1206"/>
      <c r="M556" s="1206"/>
      <c r="N556" s="1206"/>
      <c r="O556" s="1206"/>
      <c r="P556" s="1206"/>
      <c r="Q556" s="1206"/>
      <c r="R556" s="1206"/>
      <c r="S556" s="1206"/>
      <c r="T556" s="1206"/>
      <c r="U556" s="1206"/>
      <c r="V556" s="1206"/>
      <c r="W556" s="1206"/>
      <c r="X556" s="1206"/>
      <c r="Y556" s="1206"/>
      <c r="Z556" s="1206"/>
      <c r="AA556" s="1206"/>
      <c r="AB556" s="1206"/>
      <c r="AC556" s="1206"/>
      <c r="AD556" s="1206"/>
      <c r="AF556" s="70"/>
      <c r="AK556" s="11"/>
      <c r="AL556" s="1303"/>
      <c r="AM556" s="1304"/>
      <c r="AN556" s="1304"/>
      <c r="AO556" s="1304"/>
      <c r="AP556" s="1304"/>
      <c r="AQ556" s="1305"/>
      <c r="AR556" s="1232"/>
    </row>
    <row r="557" spans="1:44" ht="27" customHeight="1">
      <c r="A557" s="972" t="str">
        <f t="shared" si="15"/>
        <v/>
      </c>
      <c r="B557" s="1372"/>
      <c r="C557" s="1373"/>
      <c r="D557" s="1373"/>
      <c r="E557" s="1374"/>
      <c r="H557" s="1206"/>
      <c r="I557" s="1206"/>
      <c r="J557" s="1206"/>
      <c r="K557" s="1206"/>
      <c r="L557" s="1206"/>
      <c r="M557" s="1206"/>
      <c r="N557" s="1206"/>
      <c r="O557" s="1206"/>
      <c r="P557" s="1206"/>
      <c r="Q557" s="1206"/>
      <c r="R557" s="1206"/>
      <c r="S557" s="1206"/>
      <c r="T557" s="1206"/>
      <c r="U557" s="1206"/>
      <c r="V557" s="1206"/>
      <c r="W557" s="1206"/>
      <c r="X557" s="1206"/>
      <c r="Y557" s="1206"/>
      <c r="Z557" s="1206"/>
      <c r="AA557" s="1206"/>
      <c r="AB557" s="1206"/>
      <c r="AC557" s="1206"/>
      <c r="AD557" s="1206"/>
      <c r="AF557" s="70"/>
      <c r="AK557" s="11"/>
      <c r="AL557" s="1303"/>
      <c r="AM557" s="1304"/>
      <c r="AN557" s="1304"/>
      <c r="AO557" s="1304"/>
      <c r="AP557" s="1304"/>
      <c r="AQ557" s="1305"/>
      <c r="AR557" s="73"/>
    </row>
    <row r="558" spans="1:44" ht="27" customHeight="1">
      <c r="A558" s="972" t="str">
        <f t="shared" si="15"/>
        <v/>
      </c>
      <c r="B558" s="1372"/>
      <c r="C558" s="1373"/>
      <c r="D558" s="1373"/>
      <c r="E558" s="1374"/>
      <c r="H558" s="1206"/>
      <c r="I558" s="1206"/>
      <c r="J558" s="1206"/>
      <c r="K558" s="1206"/>
      <c r="L558" s="1206"/>
      <c r="M558" s="1206"/>
      <c r="N558" s="1206"/>
      <c r="O558" s="1206"/>
      <c r="P558" s="1206"/>
      <c r="Q558" s="1206"/>
      <c r="R558" s="1206"/>
      <c r="S558" s="1206"/>
      <c r="T558" s="1206"/>
      <c r="U558" s="1206"/>
      <c r="V558" s="1206"/>
      <c r="W558" s="1206"/>
      <c r="X558" s="1206"/>
      <c r="Y558" s="1206"/>
      <c r="Z558" s="1206"/>
      <c r="AA558" s="1206"/>
      <c r="AB558" s="1206"/>
      <c r="AC558" s="1206"/>
      <c r="AD558" s="1206"/>
      <c r="AF558" s="70"/>
      <c r="AK558" s="11"/>
      <c r="AL558" s="210"/>
      <c r="AM558" s="20"/>
      <c r="AN558" s="20"/>
      <c r="AO558" s="20"/>
      <c r="AP558" s="20"/>
      <c r="AQ558" s="211"/>
      <c r="AR558" s="73"/>
    </row>
    <row r="559" spans="1:44" ht="27" customHeight="1">
      <c r="A559" s="972" t="str">
        <f t="shared" si="15"/>
        <v/>
      </c>
      <c r="B559" s="216"/>
      <c r="C559" s="142"/>
      <c r="D559" s="142"/>
      <c r="E559" s="217"/>
      <c r="H559" s="97"/>
      <c r="I559" s="97"/>
      <c r="J559" s="97"/>
      <c r="K559" s="97"/>
      <c r="L559" s="97"/>
      <c r="M559" s="97"/>
      <c r="N559" s="97"/>
      <c r="O559" s="97"/>
      <c r="P559" s="97"/>
      <c r="Q559" s="97"/>
      <c r="R559" s="97"/>
      <c r="S559" s="97"/>
      <c r="T559" s="97"/>
      <c r="U559" s="97"/>
      <c r="V559" s="97"/>
      <c r="W559" s="97"/>
      <c r="X559" s="97"/>
      <c r="Y559" s="97"/>
      <c r="Z559" s="97"/>
      <c r="AA559" s="97"/>
      <c r="AB559" s="97"/>
      <c r="AC559" s="97"/>
      <c r="AD559" s="97"/>
      <c r="AF559" s="70"/>
      <c r="AK559" s="11"/>
      <c r="AL559" s="210"/>
      <c r="AM559" s="20"/>
      <c r="AN559" s="20"/>
      <c r="AO559" s="20"/>
      <c r="AP559" s="20"/>
      <c r="AQ559" s="211"/>
      <c r="AR559" s="73"/>
    </row>
    <row r="560" spans="1:44" ht="27" customHeight="1">
      <c r="A560" s="972">
        <f t="shared" si="15"/>
        <v>59</v>
      </c>
      <c r="B560" s="66"/>
      <c r="E560" s="67"/>
      <c r="H560" s="1206" t="s">
        <v>327</v>
      </c>
      <c r="I560" s="1206"/>
      <c r="J560" s="1206"/>
      <c r="K560" s="1206"/>
      <c r="L560" s="1206"/>
      <c r="M560" s="1206"/>
      <c r="N560" s="1206"/>
      <c r="O560" s="1206"/>
      <c r="P560" s="1206"/>
      <c r="Q560" s="1206"/>
      <c r="R560" s="1206"/>
      <c r="S560" s="1206"/>
      <c r="T560" s="1206"/>
      <c r="U560" s="1206"/>
      <c r="V560" s="1206"/>
      <c r="W560" s="1206"/>
      <c r="X560" s="1206"/>
      <c r="Y560" s="1206"/>
      <c r="Z560" s="1206"/>
      <c r="AA560" s="1206"/>
      <c r="AB560" s="1206"/>
      <c r="AC560" s="1206"/>
      <c r="AD560" s="1206"/>
      <c r="AF560" s="70"/>
      <c r="AG560" s="713">
        <v>59</v>
      </c>
      <c r="AH560" s="1221" t="s">
        <v>106</v>
      </c>
      <c r="AI560" s="1222"/>
      <c r="AJ560" s="1223"/>
      <c r="AK560" s="11"/>
      <c r="AL560" s="1303" t="s">
        <v>622</v>
      </c>
      <c r="AM560" s="1304"/>
      <c r="AN560" s="1304"/>
      <c r="AO560" s="1304"/>
      <c r="AP560" s="1304"/>
      <c r="AQ560" s="1305"/>
      <c r="AR560" s="1232">
        <f>VLOOKUP(AH560,$CD$6:$CE$10,2,FALSE)</f>
        <v>0</v>
      </c>
    </row>
    <row r="561" spans="1:44" ht="27" customHeight="1">
      <c r="A561" s="972" t="str">
        <f t="shared" si="15"/>
        <v/>
      </c>
      <c r="B561" s="1865"/>
      <c r="C561" s="1866"/>
      <c r="D561" s="1866"/>
      <c r="E561" s="1867"/>
      <c r="H561" s="1206"/>
      <c r="I561" s="1206"/>
      <c r="J561" s="1206"/>
      <c r="K561" s="1206"/>
      <c r="L561" s="1206"/>
      <c r="M561" s="1206"/>
      <c r="N561" s="1206"/>
      <c r="O561" s="1206"/>
      <c r="P561" s="1206"/>
      <c r="Q561" s="1206"/>
      <c r="R561" s="1206"/>
      <c r="S561" s="1206"/>
      <c r="T561" s="1206"/>
      <c r="U561" s="1206"/>
      <c r="V561" s="1206"/>
      <c r="W561" s="1206"/>
      <c r="X561" s="1206"/>
      <c r="Y561" s="1206"/>
      <c r="Z561" s="1206"/>
      <c r="AA561" s="1206"/>
      <c r="AB561" s="1206"/>
      <c r="AC561" s="1206"/>
      <c r="AD561" s="1206"/>
      <c r="AF561" s="70"/>
      <c r="AK561" s="11"/>
      <c r="AL561" s="1303"/>
      <c r="AM561" s="1304"/>
      <c r="AN561" s="1304"/>
      <c r="AO561" s="1304"/>
      <c r="AP561" s="1304"/>
      <c r="AQ561" s="1305"/>
      <c r="AR561" s="1232"/>
    </row>
    <row r="562" spans="1:44" ht="27" customHeight="1">
      <c r="A562" s="972" t="str">
        <f t="shared" si="15"/>
        <v/>
      </c>
      <c r="B562" s="1865"/>
      <c r="C562" s="1866"/>
      <c r="D562" s="1866"/>
      <c r="E562" s="1867"/>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F562" s="70"/>
      <c r="AK562" s="11"/>
      <c r="AL562" s="85"/>
      <c r="AM562" s="86"/>
      <c r="AN562" s="86"/>
      <c r="AO562" s="86"/>
      <c r="AP562" s="86"/>
      <c r="AQ562" s="87"/>
      <c r="AR562" s="73"/>
    </row>
    <row r="563" spans="1:44" ht="27" customHeight="1">
      <c r="A563" s="972">
        <f t="shared" si="15"/>
        <v>60</v>
      </c>
      <c r="B563" s="1865"/>
      <c r="C563" s="1866"/>
      <c r="D563" s="1866"/>
      <c r="E563" s="1867"/>
      <c r="H563" s="1206" t="s">
        <v>328</v>
      </c>
      <c r="I563" s="1206"/>
      <c r="J563" s="1206"/>
      <c r="K563" s="1206"/>
      <c r="L563" s="1206"/>
      <c r="M563" s="1206"/>
      <c r="N563" s="1206"/>
      <c r="O563" s="1206"/>
      <c r="P563" s="1206"/>
      <c r="Q563" s="1206"/>
      <c r="R563" s="1206"/>
      <c r="S563" s="1206"/>
      <c r="T563" s="1206"/>
      <c r="U563" s="1206"/>
      <c r="V563" s="1206"/>
      <c r="W563" s="1206"/>
      <c r="X563" s="1206"/>
      <c r="Y563" s="1206"/>
      <c r="Z563" s="1206"/>
      <c r="AA563" s="1206"/>
      <c r="AB563" s="1206"/>
      <c r="AC563" s="1206"/>
      <c r="AD563" s="1206"/>
      <c r="AF563" s="70"/>
      <c r="AG563" s="713">
        <v>60</v>
      </c>
      <c r="AH563" s="1221" t="s">
        <v>106</v>
      </c>
      <c r="AI563" s="1222"/>
      <c r="AJ563" s="1223"/>
      <c r="AK563" s="11"/>
      <c r="AL563" s="1303" t="s">
        <v>623</v>
      </c>
      <c r="AM563" s="1304"/>
      <c r="AN563" s="1304"/>
      <c r="AO563" s="1304"/>
      <c r="AP563" s="1304"/>
      <c r="AQ563" s="1305"/>
      <c r="AR563" s="1232">
        <f>VLOOKUP(AH563,$CD$6:$CE$10,2,FALSE)</f>
        <v>0</v>
      </c>
    </row>
    <row r="564" spans="1:44" ht="27" customHeight="1">
      <c r="A564" s="972" t="str">
        <f t="shared" si="15"/>
        <v/>
      </c>
      <c r="B564" s="1865"/>
      <c r="C564" s="1866"/>
      <c r="D564" s="1866"/>
      <c r="E564" s="1867"/>
      <c r="H564" s="1206"/>
      <c r="I564" s="1206"/>
      <c r="J564" s="1206"/>
      <c r="K564" s="1206"/>
      <c r="L564" s="1206"/>
      <c r="M564" s="1206"/>
      <c r="N564" s="1206"/>
      <c r="O564" s="1206"/>
      <c r="P564" s="1206"/>
      <c r="Q564" s="1206"/>
      <c r="R564" s="1206"/>
      <c r="S564" s="1206"/>
      <c r="T564" s="1206"/>
      <c r="U564" s="1206"/>
      <c r="V564" s="1206"/>
      <c r="W564" s="1206"/>
      <c r="X564" s="1206"/>
      <c r="Y564" s="1206"/>
      <c r="Z564" s="1206"/>
      <c r="AA564" s="1206"/>
      <c r="AB564" s="1206"/>
      <c r="AC564" s="1206"/>
      <c r="AD564" s="1206"/>
      <c r="AF564" s="70"/>
      <c r="AK564" s="11"/>
      <c r="AL564" s="1303"/>
      <c r="AM564" s="1304"/>
      <c r="AN564" s="1304"/>
      <c r="AO564" s="1304"/>
      <c r="AP564" s="1304"/>
      <c r="AQ564" s="1305"/>
      <c r="AR564" s="1232"/>
    </row>
    <row r="565" spans="1:44" ht="27" customHeight="1">
      <c r="A565" s="972" t="str">
        <f t="shared" si="15"/>
        <v/>
      </c>
      <c r="B565" s="1865"/>
      <c r="C565" s="1866"/>
      <c r="D565" s="1866"/>
      <c r="E565" s="1867"/>
      <c r="AF565" s="70"/>
      <c r="AK565" s="11"/>
      <c r="AL565" s="210"/>
      <c r="AM565" s="20"/>
      <c r="AN565" s="20"/>
      <c r="AO565" s="20"/>
      <c r="AP565" s="20"/>
      <c r="AQ565" s="211"/>
      <c r="AR565" s="73"/>
    </row>
    <row r="566" spans="1:44" ht="27" customHeight="1">
      <c r="A566" s="972" t="str">
        <f t="shared" si="15"/>
        <v/>
      </c>
      <c r="B566" s="1865"/>
      <c r="C566" s="1866"/>
      <c r="D566" s="1866"/>
      <c r="E566" s="1867"/>
      <c r="G566" s="1072"/>
      <c r="H566" s="2085"/>
      <c r="I566" s="2085"/>
      <c r="J566" s="2085"/>
      <c r="K566" s="2085"/>
      <c r="L566" s="2085"/>
      <c r="M566" s="2085"/>
      <c r="N566" s="2085"/>
      <c r="O566" s="2085"/>
      <c r="P566" s="2085"/>
      <c r="Q566" s="2085"/>
      <c r="R566" s="2085"/>
      <c r="S566" s="2085"/>
      <c r="T566" s="2085"/>
      <c r="U566" s="2085"/>
      <c r="V566" s="2085"/>
      <c r="W566" s="2085"/>
      <c r="X566" s="2085"/>
      <c r="Y566" s="2085"/>
      <c r="Z566" s="2085"/>
      <c r="AA566" s="2085"/>
      <c r="AB566" s="2085"/>
      <c r="AC566" s="2085"/>
      <c r="AD566" s="2085"/>
      <c r="AF566" s="70"/>
      <c r="AK566" s="11"/>
      <c r="AL566" s="210"/>
      <c r="AM566" s="20"/>
      <c r="AN566" s="20"/>
      <c r="AO566" s="20"/>
      <c r="AP566" s="20"/>
      <c r="AQ566" s="211"/>
      <c r="AR566" s="73"/>
    </row>
    <row r="567" spans="1:44" ht="27" customHeight="1" thickBot="1">
      <c r="A567" s="972" t="str">
        <f t="shared" si="15"/>
        <v/>
      </c>
      <c r="B567" s="1865"/>
      <c r="C567" s="1866"/>
      <c r="D567" s="1866"/>
      <c r="E567" s="1867"/>
      <c r="G567" s="1073"/>
      <c r="H567" s="2086"/>
      <c r="I567" s="2086"/>
      <c r="J567" s="2086"/>
      <c r="K567" s="2086"/>
      <c r="L567" s="2086"/>
      <c r="M567" s="2086"/>
      <c r="N567" s="2086"/>
      <c r="O567" s="2086"/>
      <c r="P567" s="2086"/>
      <c r="Q567" s="2086"/>
      <c r="R567" s="2086"/>
      <c r="S567" s="2086"/>
      <c r="T567" s="2086"/>
      <c r="U567" s="2086"/>
      <c r="V567" s="2086"/>
      <c r="W567" s="2086"/>
      <c r="X567" s="2086"/>
      <c r="Y567" s="2086"/>
      <c r="Z567" s="2086"/>
      <c r="AA567" s="2086"/>
      <c r="AB567" s="2086"/>
      <c r="AC567" s="2086"/>
      <c r="AD567" s="2086"/>
      <c r="AF567" s="70"/>
      <c r="AK567" s="11"/>
      <c r="AL567" s="210"/>
      <c r="AM567" s="20"/>
      <c r="AN567" s="20"/>
      <c r="AO567" s="20"/>
      <c r="AP567" s="20"/>
      <c r="AQ567" s="211"/>
      <c r="AR567" s="73"/>
    </row>
    <row r="568" spans="1:44" ht="27" customHeight="1">
      <c r="A568" s="972" t="str">
        <f t="shared" si="15"/>
        <v/>
      </c>
      <c r="B568" s="66"/>
      <c r="E568" s="67"/>
      <c r="G568" s="75" t="s">
        <v>330</v>
      </c>
      <c r="H568" s="1388" t="s">
        <v>331</v>
      </c>
      <c r="I568" s="1388"/>
      <c r="J568" s="1388"/>
      <c r="K568" s="1388"/>
      <c r="L568" s="1388"/>
      <c r="M568" s="1388"/>
      <c r="N568" s="1388"/>
      <c r="O568" s="1388"/>
      <c r="P568" s="1388"/>
      <c r="Q568" s="1388"/>
      <c r="R568" s="1388"/>
      <c r="S568" s="1388"/>
      <c r="T568" s="1388"/>
      <c r="U568" s="1388"/>
      <c r="V568" s="1388"/>
      <c r="W568" s="1388"/>
      <c r="X568" s="1388"/>
      <c r="Y568" s="1388"/>
      <c r="Z568" s="1388"/>
      <c r="AA568" s="1388"/>
      <c r="AB568" s="1388"/>
      <c r="AC568" s="1388"/>
      <c r="AD568" s="1544"/>
      <c r="AF568" s="70"/>
      <c r="AK568" s="11"/>
      <c r="AL568" s="210"/>
      <c r="AM568" s="20"/>
      <c r="AN568" s="20"/>
      <c r="AO568" s="20"/>
      <c r="AP568" s="20"/>
      <c r="AQ568" s="211"/>
      <c r="AR568" s="73"/>
    </row>
    <row r="569" spans="1:44" ht="27" customHeight="1">
      <c r="A569" s="972" t="str">
        <f t="shared" si="15"/>
        <v/>
      </c>
      <c r="B569" s="66"/>
      <c r="E569" s="67"/>
      <c r="G569" s="68"/>
      <c r="H569" s="1206"/>
      <c r="I569" s="1206"/>
      <c r="J569" s="1206"/>
      <c r="K569" s="1206"/>
      <c r="L569" s="1206"/>
      <c r="M569" s="1206"/>
      <c r="N569" s="1206"/>
      <c r="O569" s="1206"/>
      <c r="P569" s="1206"/>
      <c r="Q569" s="1206"/>
      <c r="R569" s="1206"/>
      <c r="S569" s="1206"/>
      <c r="T569" s="1206"/>
      <c r="U569" s="1206"/>
      <c r="V569" s="1206"/>
      <c r="W569" s="1206"/>
      <c r="X569" s="1206"/>
      <c r="Y569" s="1206"/>
      <c r="Z569" s="1206"/>
      <c r="AA569" s="1206"/>
      <c r="AB569" s="1206"/>
      <c r="AC569" s="1206"/>
      <c r="AD569" s="1207"/>
      <c r="AF569" s="70"/>
      <c r="AK569" s="11"/>
      <c r="AL569" s="210"/>
      <c r="AM569" s="20"/>
      <c r="AN569" s="20"/>
      <c r="AO569" s="20"/>
      <c r="AP569" s="20"/>
      <c r="AQ569" s="211"/>
      <c r="AR569" s="73"/>
    </row>
    <row r="570" spans="1:44" ht="27" customHeight="1">
      <c r="A570" s="972" t="str">
        <f t="shared" si="15"/>
        <v/>
      </c>
      <c r="B570" s="66"/>
      <c r="E570" s="67"/>
      <c r="G570" s="68"/>
      <c r="H570" s="1206"/>
      <c r="I570" s="1206"/>
      <c r="J570" s="1206"/>
      <c r="K570" s="1206"/>
      <c r="L570" s="1206"/>
      <c r="M570" s="1206"/>
      <c r="N570" s="1206"/>
      <c r="O570" s="1206"/>
      <c r="P570" s="1206"/>
      <c r="Q570" s="1206"/>
      <c r="R570" s="1206"/>
      <c r="S570" s="1206"/>
      <c r="T570" s="1206"/>
      <c r="U570" s="1206"/>
      <c r="V570" s="1206"/>
      <c r="W570" s="1206"/>
      <c r="X570" s="1206"/>
      <c r="Y570" s="1206"/>
      <c r="Z570" s="1206"/>
      <c r="AA570" s="1206"/>
      <c r="AB570" s="1206"/>
      <c r="AC570" s="1206"/>
      <c r="AD570" s="1207"/>
      <c r="AF570" s="70"/>
      <c r="AK570" s="11"/>
      <c r="AL570" s="210"/>
      <c r="AM570" s="20"/>
      <c r="AN570" s="20"/>
      <c r="AO570" s="20"/>
      <c r="AP570" s="20"/>
      <c r="AQ570" s="211"/>
      <c r="AR570" s="73"/>
    </row>
    <row r="571" spans="1:44" ht="27" customHeight="1">
      <c r="A571" s="972" t="str">
        <f t="shared" si="15"/>
        <v/>
      </c>
      <c r="B571" s="66"/>
      <c r="E571" s="67"/>
      <c r="G571" s="68"/>
      <c r="H571" s="1206"/>
      <c r="I571" s="1206"/>
      <c r="J571" s="1206"/>
      <c r="K571" s="1206"/>
      <c r="L571" s="1206"/>
      <c r="M571" s="1206"/>
      <c r="N571" s="1206"/>
      <c r="O571" s="1206"/>
      <c r="P571" s="1206"/>
      <c r="Q571" s="1206"/>
      <c r="R571" s="1206"/>
      <c r="S571" s="1206"/>
      <c r="T571" s="1206"/>
      <c r="U571" s="1206"/>
      <c r="V571" s="1206"/>
      <c r="W571" s="1206"/>
      <c r="X571" s="1206"/>
      <c r="Y571" s="1206"/>
      <c r="Z571" s="1206"/>
      <c r="AA571" s="1206"/>
      <c r="AB571" s="1206"/>
      <c r="AC571" s="1206"/>
      <c r="AD571" s="1207"/>
      <c r="AF571" s="70"/>
      <c r="AK571" s="11"/>
      <c r="AL571" s="210"/>
      <c r="AM571" s="20"/>
      <c r="AN571" s="20"/>
      <c r="AO571" s="20"/>
      <c r="AP571" s="20"/>
      <c r="AQ571" s="211"/>
      <c r="AR571" s="73"/>
    </row>
    <row r="572" spans="1:44" ht="27" customHeight="1">
      <c r="A572" s="972" t="str">
        <f t="shared" si="15"/>
        <v/>
      </c>
      <c r="B572" s="66"/>
      <c r="E572" s="67"/>
      <c r="G572" s="68"/>
      <c r="H572" s="1206"/>
      <c r="I572" s="1206"/>
      <c r="J572" s="1206"/>
      <c r="K572" s="1206"/>
      <c r="L572" s="1206"/>
      <c r="M572" s="1206"/>
      <c r="N572" s="1206"/>
      <c r="O572" s="1206"/>
      <c r="P572" s="1206"/>
      <c r="Q572" s="1206"/>
      <c r="R572" s="1206"/>
      <c r="S572" s="1206"/>
      <c r="T572" s="1206"/>
      <c r="U572" s="1206"/>
      <c r="V572" s="1206"/>
      <c r="W572" s="1206"/>
      <c r="X572" s="1206"/>
      <c r="Y572" s="1206"/>
      <c r="Z572" s="1206"/>
      <c r="AA572" s="1206"/>
      <c r="AB572" s="1206"/>
      <c r="AC572" s="1206"/>
      <c r="AD572" s="1207"/>
      <c r="AF572" s="70"/>
      <c r="AK572" s="11"/>
      <c r="AL572" s="210"/>
      <c r="AM572" s="20"/>
      <c r="AN572" s="20"/>
      <c r="AO572" s="20"/>
      <c r="AP572" s="20"/>
      <c r="AQ572" s="211"/>
      <c r="AR572" s="73"/>
    </row>
    <row r="573" spans="1:44" ht="27" customHeight="1">
      <c r="A573" s="972" t="str">
        <f t="shared" si="15"/>
        <v/>
      </c>
      <c r="B573" s="66"/>
      <c r="E573" s="67"/>
      <c r="G573" s="68"/>
      <c r="H573" s="1206"/>
      <c r="I573" s="1206"/>
      <c r="J573" s="1206"/>
      <c r="K573" s="1206"/>
      <c r="L573" s="1206"/>
      <c r="M573" s="1206"/>
      <c r="N573" s="1206"/>
      <c r="O573" s="1206"/>
      <c r="P573" s="1206"/>
      <c r="Q573" s="1206"/>
      <c r="R573" s="1206"/>
      <c r="S573" s="1206"/>
      <c r="T573" s="1206"/>
      <c r="U573" s="1206"/>
      <c r="V573" s="1206"/>
      <c r="W573" s="1206"/>
      <c r="X573" s="1206"/>
      <c r="Y573" s="1206"/>
      <c r="Z573" s="1206"/>
      <c r="AA573" s="1206"/>
      <c r="AB573" s="1206"/>
      <c r="AC573" s="1206"/>
      <c r="AD573" s="1207"/>
      <c r="AF573" s="70"/>
      <c r="AK573" s="11"/>
      <c r="AL573" s="210"/>
      <c r="AM573" s="20"/>
      <c r="AN573" s="20"/>
      <c r="AO573" s="20"/>
      <c r="AP573" s="20"/>
      <c r="AQ573" s="211"/>
      <c r="AR573" s="73"/>
    </row>
    <row r="574" spans="1:44" ht="27" customHeight="1">
      <c r="A574" s="972" t="str">
        <f t="shared" si="15"/>
        <v/>
      </c>
      <c r="B574" s="66"/>
      <c r="E574" s="67"/>
      <c r="G574" s="68"/>
      <c r="H574" s="1206"/>
      <c r="I574" s="1206"/>
      <c r="J574" s="1206"/>
      <c r="K574" s="1206"/>
      <c r="L574" s="1206"/>
      <c r="M574" s="1206"/>
      <c r="N574" s="1206"/>
      <c r="O574" s="1206"/>
      <c r="P574" s="1206"/>
      <c r="Q574" s="1206"/>
      <c r="R574" s="1206"/>
      <c r="S574" s="1206"/>
      <c r="T574" s="1206"/>
      <c r="U574" s="1206"/>
      <c r="V574" s="1206"/>
      <c r="W574" s="1206"/>
      <c r="X574" s="1206"/>
      <c r="Y574" s="1206"/>
      <c r="Z574" s="1206"/>
      <c r="AA574" s="1206"/>
      <c r="AB574" s="1206"/>
      <c r="AC574" s="1206"/>
      <c r="AD574" s="1207"/>
      <c r="AF574" s="70"/>
      <c r="AK574" s="11"/>
      <c r="AL574" s="210"/>
      <c r="AM574" s="20"/>
      <c r="AN574" s="20"/>
      <c r="AO574" s="20"/>
      <c r="AP574" s="20"/>
      <c r="AQ574" s="211"/>
      <c r="AR574" s="73"/>
    </row>
    <row r="575" spans="1:44" ht="27" customHeight="1" thickBot="1">
      <c r="A575" s="972" t="str">
        <f t="shared" si="15"/>
        <v/>
      </c>
      <c r="B575" s="66"/>
      <c r="E575" s="67"/>
      <c r="G575" s="83"/>
      <c r="H575" s="1301"/>
      <c r="I575" s="1301"/>
      <c r="J575" s="1301"/>
      <c r="K575" s="1301"/>
      <c r="L575" s="1301"/>
      <c r="M575" s="1301"/>
      <c r="N575" s="1301"/>
      <c r="O575" s="1301"/>
      <c r="P575" s="1301"/>
      <c r="Q575" s="1301"/>
      <c r="R575" s="1301"/>
      <c r="S575" s="1301"/>
      <c r="T575" s="1301"/>
      <c r="U575" s="1301"/>
      <c r="V575" s="1301"/>
      <c r="W575" s="1301"/>
      <c r="X575" s="1301"/>
      <c r="Y575" s="1301"/>
      <c r="Z575" s="1301"/>
      <c r="AA575" s="1301"/>
      <c r="AB575" s="1301"/>
      <c r="AC575" s="1301"/>
      <c r="AD575" s="1302"/>
      <c r="AF575" s="70"/>
      <c r="AK575" s="11"/>
      <c r="AL575" s="210"/>
      <c r="AM575" s="20"/>
      <c r="AN575" s="20"/>
      <c r="AO575" s="20"/>
      <c r="AP575" s="20"/>
      <c r="AQ575" s="211"/>
      <c r="AR575" s="73"/>
    </row>
    <row r="576" spans="1:44" ht="19.3" customHeight="1" thickBot="1">
      <c r="A576" s="972" t="str">
        <f t="shared" si="15"/>
        <v/>
      </c>
      <c r="B576" s="66"/>
      <c r="E576" s="67"/>
      <c r="F576" s="68"/>
      <c r="I576" s="97"/>
      <c r="J576" s="97"/>
      <c r="K576" s="97"/>
      <c r="L576" s="97"/>
      <c r="M576" s="97"/>
      <c r="N576" s="97"/>
      <c r="O576" s="97"/>
      <c r="P576" s="97"/>
      <c r="Q576" s="97"/>
      <c r="R576" s="97"/>
      <c r="S576" s="97"/>
      <c r="T576" s="97"/>
      <c r="U576" s="97"/>
      <c r="V576" s="97"/>
      <c r="W576" s="97"/>
      <c r="X576" s="97"/>
      <c r="Y576" s="97"/>
      <c r="Z576" s="97"/>
      <c r="AA576" s="97"/>
      <c r="AB576" s="97"/>
      <c r="AC576" s="97"/>
      <c r="AD576" s="97"/>
      <c r="AF576" s="70"/>
      <c r="AK576" s="11"/>
      <c r="AL576" s="210"/>
      <c r="AM576" s="20"/>
      <c r="AN576" s="20"/>
      <c r="AO576" s="20"/>
      <c r="AP576" s="20"/>
      <c r="AQ576" s="211"/>
      <c r="AR576" s="73"/>
    </row>
    <row r="577" spans="1:44" ht="27" customHeight="1">
      <c r="A577" s="972" t="str">
        <f t="shared" si="15"/>
        <v/>
      </c>
      <c r="B577" s="66"/>
      <c r="E577" s="67"/>
      <c r="G577" s="232" t="s">
        <v>330</v>
      </c>
      <c r="H577" s="1388" t="s">
        <v>2830</v>
      </c>
      <c r="I577" s="1388"/>
      <c r="J577" s="1388"/>
      <c r="K577" s="1388"/>
      <c r="L577" s="1388"/>
      <c r="M577" s="1388"/>
      <c r="N577" s="1388"/>
      <c r="O577" s="1388"/>
      <c r="P577" s="1388"/>
      <c r="Q577" s="1388"/>
      <c r="R577" s="1388"/>
      <c r="S577" s="1388"/>
      <c r="T577" s="1388"/>
      <c r="U577" s="1388"/>
      <c r="V577" s="1388"/>
      <c r="W577" s="1388"/>
      <c r="X577" s="1388"/>
      <c r="Y577" s="1388"/>
      <c r="Z577" s="1388"/>
      <c r="AA577" s="1388"/>
      <c r="AB577" s="1388"/>
      <c r="AC577" s="1388"/>
      <c r="AD577" s="1544"/>
      <c r="AF577" s="70"/>
      <c r="AK577" s="11"/>
      <c r="AL577" s="210"/>
      <c r="AM577" s="20"/>
      <c r="AN577" s="20"/>
      <c r="AO577" s="20"/>
      <c r="AP577" s="20"/>
      <c r="AQ577" s="211"/>
      <c r="AR577" s="73"/>
    </row>
    <row r="578" spans="1:44" ht="27" customHeight="1">
      <c r="A578" s="972" t="str">
        <f t="shared" si="15"/>
        <v/>
      </c>
      <c r="B578" s="66"/>
      <c r="E578" s="67"/>
      <c r="G578" s="68"/>
      <c r="H578" s="1206"/>
      <c r="I578" s="1206"/>
      <c r="J578" s="1206"/>
      <c r="K578" s="1206"/>
      <c r="L578" s="1206"/>
      <c r="M578" s="1206"/>
      <c r="N578" s="1206"/>
      <c r="O578" s="1206"/>
      <c r="P578" s="1206"/>
      <c r="Q578" s="1206"/>
      <c r="R578" s="1206"/>
      <c r="S578" s="1206"/>
      <c r="T578" s="1206"/>
      <c r="U578" s="1206"/>
      <c r="V578" s="1206"/>
      <c r="W578" s="1206"/>
      <c r="X578" s="1206"/>
      <c r="Y578" s="1206"/>
      <c r="Z578" s="1206"/>
      <c r="AA578" s="1206"/>
      <c r="AB578" s="1206"/>
      <c r="AC578" s="1206"/>
      <c r="AD578" s="1207"/>
      <c r="AF578" s="70"/>
      <c r="AK578" s="11"/>
      <c r="AL578" s="210"/>
      <c r="AM578" s="20"/>
      <c r="AN578" s="20"/>
      <c r="AO578" s="20"/>
      <c r="AP578" s="20"/>
      <c r="AQ578" s="211"/>
      <c r="AR578" s="73"/>
    </row>
    <row r="579" spans="1:44" ht="27" customHeight="1">
      <c r="A579" s="972" t="str">
        <f t="shared" si="15"/>
        <v/>
      </c>
      <c r="B579" s="66"/>
      <c r="E579" s="67"/>
      <c r="G579" s="68"/>
      <c r="H579" s="1206"/>
      <c r="I579" s="1206"/>
      <c r="J579" s="1206"/>
      <c r="K579" s="1206"/>
      <c r="L579" s="1206"/>
      <c r="M579" s="1206"/>
      <c r="N579" s="1206"/>
      <c r="O579" s="1206"/>
      <c r="P579" s="1206"/>
      <c r="Q579" s="1206"/>
      <c r="R579" s="1206"/>
      <c r="S579" s="1206"/>
      <c r="T579" s="1206"/>
      <c r="U579" s="1206"/>
      <c r="V579" s="1206"/>
      <c r="W579" s="1206"/>
      <c r="X579" s="1206"/>
      <c r="Y579" s="1206"/>
      <c r="Z579" s="1206"/>
      <c r="AA579" s="1206"/>
      <c r="AB579" s="1206"/>
      <c r="AC579" s="1206"/>
      <c r="AD579" s="1207"/>
      <c r="AF579" s="70"/>
      <c r="AK579" s="11"/>
      <c r="AL579" s="210"/>
      <c r="AM579" s="20"/>
      <c r="AN579" s="20"/>
      <c r="AO579" s="20"/>
      <c r="AP579" s="20"/>
      <c r="AQ579" s="211"/>
      <c r="AR579" s="73"/>
    </row>
    <row r="580" spans="1:44" ht="27" customHeight="1">
      <c r="A580" s="972" t="str">
        <f t="shared" si="15"/>
        <v/>
      </c>
      <c r="B580" s="66"/>
      <c r="E580" s="67"/>
      <c r="G580" s="68"/>
      <c r="H580" s="1206"/>
      <c r="I580" s="1206"/>
      <c r="J580" s="1206"/>
      <c r="K580" s="1206"/>
      <c r="L580" s="1206"/>
      <c r="M580" s="1206"/>
      <c r="N580" s="1206"/>
      <c r="O580" s="1206"/>
      <c r="P580" s="1206"/>
      <c r="Q580" s="1206"/>
      <c r="R580" s="1206"/>
      <c r="S580" s="1206"/>
      <c r="T580" s="1206"/>
      <c r="U580" s="1206"/>
      <c r="V580" s="1206"/>
      <c r="W580" s="1206"/>
      <c r="X580" s="1206"/>
      <c r="Y580" s="1206"/>
      <c r="Z580" s="1206"/>
      <c r="AA580" s="1206"/>
      <c r="AB580" s="1206"/>
      <c r="AC580" s="1206"/>
      <c r="AD580" s="1207"/>
      <c r="AF580" s="70"/>
      <c r="AK580" s="11"/>
      <c r="AL580" s="210"/>
      <c r="AM580" s="20"/>
      <c r="AN580" s="20"/>
      <c r="AO580" s="20"/>
      <c r="AP580" s="20"/>
      <c r="AQ580" s="211"/>
      <c r="AR580" s="73"/>
    </row>
    <row r="581" spans="1:44" ht="27" customHeight="1">
      <c r="A581" s="972" t="str">
        <f t="shared" si="15"/>
        <v/>
      </c>
      <c r="B581" s="66"/>
      <c r="E581" s="67"/>
      <c r="G581" s="68"/>
      <c r="H581" s="1206"/>
      <c r="I581" s="1206"/>
      <c r="J581" s="1206"/>
      <c r="K581" s="1206"/>
      <c r="L581" s="1206"/>
      <c r="M581" s="1206"/>
      <c r="N581" s="1206"/>
      <c r="O581" s="1206"/>
      <c r="P581" s="1206"/>
      <c r="Q581" s="1206"/>
      <c r="R581" s="1206"/>
      <c r="S581" s="1206"/>
      <c r="T581" s="1206"/>
      <c r="U581" s="1206"/>
      <c r="V581" s="1206"/>
      <c r="W581" s="1206"/>
      <c r="X581" s="1206"/>
      <c r="Y581" s="1206"/>
      <c r="Z581" s="1206"/>
      <c r="AA581" s="1206"/>
      <c r="AB581" s="1206"/>
      <c r="AC581" s="1206"/>
      <c r="AD581" s="1207"/>
      <c r="AF581" s="70"/>
      <c r="AK581" s="11"/>
      <c r="AL581" s="210"/>
      <c r="AM581" s="20"/>
      <c r="AN581" s="20"/>
      <c r="AO581" s="20"/>
      <c r="AP581" s="20"/>
      <c r="AQ581" s="211"/>
      <c r="AR581" s="73"/>
    </row>
    <row r="582" spans="1:44" ht="27" customHeight="1" thickBot="1">
      <c r="A582" s="972" t="str">
        <f t="shared" si="15"/>
        <v/>
      </c>
      <c r="B582" s="66"/>
      <c r="E582" s="67"/>
      <c r="G582" s="83"/>
      <c r="H582" s="1301"/>
      <c r="I582" s="1301"/>
      <c r="J582" s="1301"/>
      <c r="K582" s="1301"/>
      <c r="L582" s="1301"/>
      <c r="M582" s="1301"/>
      <c r="N582" s="1301"/>
      <c r="O582" s="1301"/>
      <c r="P582" s="1301"/>
      <c r="Q582" s="1301"/>
      <c r="R582" s="1301"/>
      <c r="S582" s="1301"/>
      <c r="T582" s="1301"/>
      <c r="U582" s="1301"/>
      <c r="V582" s="1301"/>
      <c r="W582" s="1301"/>
      <c r="X582" s="1301"/>
      <c r="Y582" s="1301"/>
      <c r="Z582" s="1301"/>
      <c r="AA582" s="1301"/>
      <c r="AB582" s="1301"/>
      <c r="AC582" s="1301"/>
      <c r="AD582" s="1302"/>
      <c r="AF582" s="70"/>
      <c r="AK582" s="11"/>
      <c r="AL582" s="210"/>
      <c r="AM582" s="20"/>
      <c r="AN582" s="20"/>
      <c r="AO582" s="20"/>
      <c r="AP582" s="20"/>
      <c r="AQ582" s="211"/>
      <c r="AR582" s="73"/>
    </row>
    <row r="583" spans="1:44" ht="27" customHeight="1">
      <c r="B583" s="66"/>
      <c r="E583" s="67"/>
      <c r="G583" s="944"/>
      <c r="H583" s="1984" t="s">
        <v>2702</v>
      </c>
      <c r="I583" s="1985"/>
      <c r="J583" s="1985"/>
      <c r="K583" s="1985"/>
      <c r="L583" s="1985"/>
      <c r="M583" s="1985"/>
      <c r="N583" s="1985"/>
      <c r="O583" s="1985"/>
      <c r="P583" s="1985"/>
      <c r="Q583" s="1985"/>
      <c r="R583" s="1985"/>
      <c r="S583" s="1985"/>
      <c r="T583" s="1985"/>
      <c r="U583" s="1985"/>
      <c r="V583" s="1985"/>
      <c r="W583" s="1985"/>
      <c r="X583" s="1985"/>
      <c r="Y583" s="1985"/>
      <c r="Z583" s="1985"/>
      <c r="AA583" s="1985"/>
      <c r="AB583" s="1985"/>
      <c r="AC583" s="1985"/>
      <c r="AD583" s="1986"/>
      <c r="AF583" s="70"/>
      <c r="AH583" s="882"/>
      <c r="AI583" s="882"/>
      <c r="AJ583" s="882"/>
      <c r="AK583" s="11"/>
      <c r="AL583" s="1375" t="s">
        <v>2581</v>
      </c>
      <c r="AM583" s="1376"/>
      <c r="AN583" s="1376"/>
      <c r="AO583" s="1376"/>
      <c r="AP583" s="1376"/>
      <c r="AQ583" s="1377"/>
      <c r="AR583" s="73"/>
    </row>
    <row r="584" spans="1:44" ht="27" customHeight="1">
      <c r="B584" s="66"/>
      <c r="E584" s="67"/>
      <c r="G584" s="944"/>
      <c r="H584" s="1964"/>
      <c r="I584" s="1964"/>
      <c r="J584" s="1964"/>
      <c r="K584" s="1964"/>
      <c r="L584" s="1964"/>
      <c r="M584" s="1964"/>
      <c r="N584" s="1964"/>
      <c r="O584" s="1964"/>
      <c r="P584" s="1964"/>
      <c r="Q584" s="1964"/>
      <c r="R584" s="1964"/>
      <c r="S584" s="1964"/>
      <c r="T584" s="1964"/>
      <c r="U584" s="1964"/>
      <c r="V584" s="1964"/>
      <c r="W584" s="1964"/>
      <c r="X584" s="1964"/>
      <c r="Y584" s="1964"/>
      <c r="Z584" s="1964"/>
      <c r="AA584" s="1964"/>
      <c r="AB584" s="1964"/>
      <c r="AC584" s="1964"/>
      <c r="AD584" s="1987"/>
      <c r="AF584" s="70"/>
      <c r="AH584" s="882"/>
      <c r="AI584" s="882"/>
      <c r="AJ584" s="882"/>
      <c r="AK584" s="11"/>
      <c r="AL584" s="1375"/>
      <c r="AM584" s="1376"/>
      <c r="AN584" s="1376"/>
      <c r="AO584" s="1376"/>
      <c r="AP584" s="1376"/>
      <c r="AQ584" s="1377"/>
      <c r="AR584" s="73"/>
    </row>
    <row r="585" spans="1:44" ht="27" customHeight="1">
      <c r="B585" s="66"/>
      <c r="E585" s="67"/>
      <c r="G585" s="944"/>
      <c r="H585" s="1964"/>
      <c r="I585" s="1964"/>
      <c r="J585" s="1964"/>
      <c r="K585" s="1964"/>
      <c r="L585" s="1964"/>
      <c r="M585" s="1964"/>
      <c r="N585" s="1964"/>
      <c r="O585" s="1964"/>
      <c r="P585" s="1964"/>
      <c r="Q585" s="1964"/>
      <c r="R585" s="1964"/>
      <c r="S585" s="1964"/>
      <c r="T585" s="1964"/>
      <c r="U585" s="1964"/>
      <c r="V585" s="1964"/>
      <c r="W585" s="1964"/>
      <c r="X585" s="1964"/>
      <c r="Y585" s="1964"/>
      <c r="Z585" s="1964"/>
      <c r="AA585" s="1964"/>
      <c r="AB585" s="1964"/>
      <c r="AC585" s="1964"/>
      <c r="AD585" s="1987"/>
      <c r="AF585" s="70"/>
      <c r="AH585" s="882"/>
      <c r="AI585" s="882"/>
      <c r="AJ585" s="882"/>
      <c r="AK585" s="11"/>
      <c r="AL585" s="210"/>
      <c r="AM585" s="20"/>
      <c r="AN585" s="20"/>
      <c r="AO585" s="20"/>
      <c r="AP585" s="20"/>
      <c r="AQ585" s="211"/>
      <c r="AR585" s="73"/>
    </row>
    <row r="586" spans="1:44" ht="27" customHeight="1" thickBot="1">
      <c r="B586" s="66"/>
      <c r="E586" s="67"/>
      <c r="G586" s="944"/>
      <c r="H586" s="1964"/>
      <c r="I586" s="1964"/>
      <c r="J586" s="1964"/>
      <c r="K586" s="1964"/>
      <c r="L586" s="1964"/>
      <c r="M586" s="1964"/>
      <c r="N586" s="1964"/>
      <c r="O586" s="1964"/>
      <c r="P586" s="1964"/>
      <c r="Q586" s="1964"/>
      <c r="R586" s="1964"/>
      <c r="S586" s="1964"/>
      <c r="T586" s="1964"/>
      <c r="U586" s="1964"/>
      <c r="V586" s="1964"/>
      <c r="W586" s="1964"/>
      <c r="X586" s="1964"/>
      <c r="Y586" s="1964"/>
      <c r="Z586" s="1964"/>
      <c r="AA586" s="1964"/>
      <c r="AB586" s="1964"/>
      <c r="AC586" s="1964"/>
      <c r="AD586" s="1987"/>
      <c r="AF586" s="70"/>
      <c r="AH586" s="882"/>
      <c r="AI586" s="882"/>
      <c r="AJ586" s="882"/>
      <c r="AK586" s="11"/>
      <c r="AL586" s="210"/>
      <c r="AM586" s="20"/>
      <c r="AN586" s="20"/>
      <c r="AO586" s="20"/>
      <c r="AP586" s="20"/>
      <c r="AQ586" s="211"/>
      <c r="AR586" s="73"/>
    </row>
    <row r="587" spans="1:44" ht="27" customHeight="1">
      <c r="A587" s="972" t="str">
        <f t="shared" si="15"/>
        <v/>
      </c>
      <c r="B587" s="66"/>
      <c r="E587" s="67"/>
      <c r="G587" s="75"/>
      <c r="H587" s="1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4"/>
      <c r="AF587" s="70"/>
      <c r="AH587" s="1989" t="s">
        <v>625</v>
      </c>
      <c r="AI587" s="1989"/>
      <c r="AJ587" s="1989"/>
      <c r="AK587" s="11"/>
      <c r="AL587" s="210"/>
      <c r="AM587" s="20"/>
      <c r="AN587" s="20"/>
      <c r="AO587" s="20"/>
      <c r="AP587" s="20"/>
      <c r="AQ587" s="211"/>
      <c r="AR587" s="73"/>
    </row>
    <row r="588" spans="1:44" ht="27" customHeight="1">
      <c r="A588" s="972">
        <f t="shared" si="15"/>
        <v>61</v>
      </c>
      <c r="B588" s="66"/>
      <c r="E588" s="67"/>
      <c r="G588" s="68"/>
      <c r="H588" s="1206" t="s">
        <v>332</v>
      </c>
      <c r="I588" s="1206"/>
      <c r="J588" s="1206"/>
      <c r="K588" s="1206"/>
      <c r="L588" s="1206"/>
      <c r="M588" s="1206"/>
      <c r="N588" s="1206"/>
      <c r="O588" s="1206"/>
      <c r="P588" s="1206"/>
      <c r="Q588" s="1206"/>
      <c r="R588" s="1206"/>
      <c r="S588" s="1206"/>
      <c r="T588" s="1206"/>
      <c r="U588" s="1206"/>
      <c r="V588" s="1206"/>
      <c r="W588" s="1206"/>
      <c r="X588" s="1206"/>
      <c r="Y588" s="1206"/>
      <c r="Z588" s="1206"/>
      <c r="AA588" s="1206"/>
      <c r="AB588" s="1206"/>
      <c r="AC588" s="1206"/>
      <c r="AD588" s="1207"/>
      <c r="AF588" s="70"/>
      <c r="AG588" s="713">
        <v>61</v>
      </c>
      <c r="AH588" s="1253" t="s">
        <v>333</v>
      </c>
      <c r="AI588" s="1254"/>
      <c r="AJ588" s="1255"/>
      <c r="AK588" s="11"/>
      <c r="AL588" s="210"/>
      <c r="AM588" s="20"/>
      <c r="AN588" s="20"/>
      <c r="AO588" s="20"/>
      <c r="AP588" s="20"/>
      <c r="AQ588" s="211"/>
      <c r="AR588" s="1862">
        <f>VLOOKUP(AH588,$CD$18:$CE$20,2,FALSE)</f>
        <v>0</v>
      </c>
    </row>
    <row r="589" spans="1:44" ht="27" customHeight="1">
      <c r="A589" s="972" t="str">
        <f t="shared" si="15"/>
        <v/>
      </c>
      <c r="B589" s="66"/>
      <c r="E589" s="67"/>
      <c r="G589" s="68"/>
      <c r="H589" s="110"/>
      <c r="I589" s="1206" t="s">
        <v>982</v>
      </c>
      <c r="J589" s="1206"/>
      <c r="K589" s="1206"/>
      <c r="L589" s="1206"/>
      <c r="M589" s="1206"/>
      <c r="N589" s="1206"/>
      <c r="O589" s="1206"/>
      <c r="P589" s="1206"/>
      <c r="Q589" s="1206"/>
      <c r="R589" s="1206"/>
      <c r="S589" s="1206"/>
      <c r="T589" s="1206"/>
      <c r="U589" s="1206"/>
      <c r="V589" s="1206"/>
      <c r="W589" s="1206"/>
      <c r="X589" s="1206"/>
      <c r="Y589" s="1206"/>
      <c r="Z589" s="1206"/>
      <c r="AA589" s="1206"/>
      <c r="AB589" s="1206"/>
      <c r="AC589" s="1206"/>
      <c r="AD589" s="1207"/>
      <c r="AF589" s="70"/>
      <c r="AK589" s="11"/>
      <c r="AL589" s="210"/>
      <c r="AM589" s="20"/>
      <c r="AN589" s="20"/>
      <c r="AO589" s="20"/>
      <c r="AP589" s="20"/>
      <c r="AQ589" s="211"/>
      <c r="AR589" s="1862"/>
    </row>
    <row r="590" spans="1:44" ht="27" customHeight="1">
      <c r="A590" s="972" t="str">
        <f t="shared" si="15"/>
        <v/>
      </c>
      <c r="B590" s="66"/>
      <c r="E590" s="67"/>
      <c r="G590" s="68"/>
      <c r="H590" s="110"/>
      <c r="I590" s="1206"/>
      <c r="J590" s="1206"/>
      <c r="K590" s="1206"/>
      <c r="L590" s="1206"/>
      <c r="M590" s="1206"/>
      <c r="N590" s="1206"/>
      <c r="O590" s="1206"/>
      <c r="P590" s="1206"/>
      <c r="Q590" s="1206"/>
      <c r="R590" s="1206"/>
      <c r="S590" s="1206"/>
      <c r="T590" s="1206"/>
      <c r="U590" s="1206"/>
      <c r="V590" s="1206"/>
      <c r="W590" s="1206"/>
      <c r="X590" s="1206"/>
      <c r="Y590" s="1206"/>
      <c r="Z590" s="1206"/>
      <c r="AA590" s="1206"/>
      <c r="AB590" s="1206"/>
      <c r="AC590" s="1206"/>
      <c r="AD590" s="1207"/>
      <c r="AF590" s="70"/>
      <c r="AK590" s="11"/>
      <c r="AL590" s="210"/>
      <c r="AM590" s="20"/>
      <c r="AN590" s="20"/>
      <c r="AO590" s="20"/>
      <c r="AP590" s="20"/>
      <c r="AQ590" s="211"/>
      <c r="AR590" s="73"/>
    </row>
    <row r="591" spans="1:44" ht="27" customHeight="1">
      <c r="A591" s="972" t="str">
        <f t="shared" si="15"/>
        <v/>
      </c>
      <c r="B591" s="66"/>
      <c r="E591" s="67"/>
      <c r="G591" s="68"/>
      <c r="H591" s="110"/>
      <c r="I591" s="1206" t="s">
        <v>337</v>
      </c>
      <c r="J591" s="1206"/>
      <c r="K591" s="1206"/>
      <c r="L591" s="1206"/>
      <c r="M591" s="1206"/>
      <c r="N591" s="1206"/>
      <c r="O591" s="1206"/>
      <c r="P591" s="1206"/>
      <c r="Q591" s="1206"/>
      <c r="R591" s="1206"/>
      <c r="S591" s="1206"/>
      <c r="T591" s="1206"/>
      <c r="U591" s="1206"/>
      <c r="V591" s="1206"/>
      <c r="W591" s="1206"/>
      <c r="X591" s="1206"/>
      <c r="Y591" s="1206"/>
      <c r="Z591" s="1206"/>
      <c r="AA591" s="1206"/>
      <c r="AB591" s="1206"/>
      <c r="AC591" s="1206"/>
      <c r="AD591" s="1207"/>
      <c r="AF591" s="70"/>
      <c r="AK591" s="11"/>
      <c r="AL591" s="210"/>
      <c r="AM591" s="20"/>
      <c r="AN591" s="20"/>
      <c r="AO591" s="20"/>
      <c r="AP591" s="20"/>
      <c r="AQ591" s="211"/>
      <c r="AR591" s="73"/>
    </row>
    <row r="592" spans="1:44" ht="27" customHeight="1">
      <c r="A592" s="972" t="str">
        <f t="shared" si="15"/>
        <v/>
      </c>
      <c r="B592" s="66"/>
      <c r="E592" s="67"/>
      <c r="G592" s="68"/>
      <c r="H592" s="110"/>
      <c r="I592" s="1391" t="s">
        <v>983</v>
      </c>
      <c r="J592" s="1391"/>
      <c r="K592" s="1391"/>
      <c r="L592" s="1391"/>
      <c r="M592" s="1391"/>
      <c r="N592" s="1391"/>
      <c r="O592" s="1391"/>
      <c r="P592" s="1391"/>
      <c r="Q592" s="1391"/>
      <c r="R592" s="1391"/>
      <c r="S592" s="1391"/>
      <c r="T592" s="1391"/>
      <c r="U592" s="1391"/>
      <c r="V592" s="1391"/>
      <c r="W592" s="1391"/>
      <c r="X592" s="1391"/>
      <c r="Y592" s="1391"/>
      <c r="Z592" s="1391"/>
      <c r="AA592" s="1391"/>
      <c r="AB592" s="1391"/>
      <c r="AC592" s="1391"/>
      <c r="AD592" s="1878"/>
      <c r="AF592" s="70"/>
      <c r="AK592" s="11"/>
      <c r="AL592" s="210"/>
      <c r="AM592" s="20"/>
      <c r="AN592" s="20"/>
      <c r="AO592" s="20"/>
      <c r="AP592" s="20"/>
      <c r="AQ592" s="211"/>
      <c r="AR592" s="73"/>
    </row>
    <row r="593" spans="1:44" ht="27" customHeight="1">
      <c r="A593" s="972" t="str">
        <f t="shared" si="15"/>
        <v/>
      </c>
      <c r="B593" s="66"/>
      <c r="E593" s="67"/>
      <c r="G593" s="68"/>
      <c r="H593" s="110"/>
      <c r="I593" s="1391"/>
      <c r="J593" s="1391"/>
      <c r="K593" s="1391"/>
      <c r="L593" s="1391"/>
      <c r="M593" s="1391"/>
      <c r="N593" s="1391"/>
      <c r="O593" s="1391"/>
      <c r="P593" s="1391"/>
      <c r="Q593" s="1391"/>
      <c r="R593" s="1391"/>
      <c r="S593" s="1391"/>
      <c r="T593" s="1391"/>
      <c r="U593" s="1391"/>
      <c r="V593" s="1391"/>
      <c r="W593" s="1391"/>
      <c r="X593" s="1391"/>
      <c r="Y593" s="1391"/>
      <c r="Z593" s="1391"/>
      <c r="AA593" s="1391"/>
      <c r="AB593" s="1391"/>
      <c r="AC593" s="1391"/>
      <c r="AD593" s="1878"/>
      <c r="AF593" s="70"/>
      <c r="AK593" s="11"/>
      <c r="AL593" s="210"/>
      <c r="AM593" s="20"/>
      <c r="AN593" s="20"/>
      <c r="AO593" s="20"/>
      <c r="AP593" s="20"/>
      <c r="AQ593" s="211"/>
      <c r="AR593" s="73"/>
    </row>
    <row r="594" spans="1:44" ht="18" customHeight="1" thickBot="1">
      <c r="A594" s="972" t="str">
        <f t="shared" si="15"/>
        <v/>
      </c>
      <c r="B594" s="66"/>
      <c r="E594" s="67"/>
      <c r="G594" s="83"/>
      <c r="H594" s="235"/>
      <c r="I594" s="132"/>
      <c r="J594" s="132"/>
      <c r="K594" s="132"/>
      <c r="L594" s="132"/>
      <c r="M594" s="132"/>
      <c r="N594" s="132"/>
      <c r="O594" s="132"/>
      <c r="P594" s="132"/>
      <c r="Q594" s="132"/>
      <c r="R594" s="132"/>
      <c r="S594" s="132"/>
      <c r="T594" s="132"/>
      <c r="U594" s="132"/>
      <c r="V594" s="132"/>
      <c r="W594" s="132"/>
      <c r="X594" s="132"/>
      <c r="Y594" s="132"/>
      <c r="Z594" s="132"/>
      <c r="AA594" s="132"/>
      <c r="AB594" s="132"/>
      <c r="AC594" s="132"/>
      <c r="AD594" s="236"/>
      <c r="AF594" s="70"/>
      <c r="AK594" s="11"/>
      <c r="AL594" s="210"/>
      <c r="AM594" s="20"/>
      <c r="AN594" s="20"/>
      <c r="AO594" s="20"/>
      <c r="AP594" s="20"/>
      <c r="AQ594" s="211"/>
      <c r="AR594" s="73"/>
    </row>
    <row r="595" spans="1:44" ht="27" customHeight="1">
      <c r="A595" s="972" t="str">
        <f t="shared" si="15"/>
        <v/>
      </c>
      <c r="B595" s="66"/>
      <c r="E595" s="67"/>
      <c r="G595" s="75"/>
      <c r="H595" s="237"/>
      <c r="I595" s="238"/>
      <c r="J595" s="238"/>
      <c r="K595" s="238"/>
      <c r="L595" s="238"/>
      <c r="M595" s="238"/>
      <c r="N595" s="238"/>
      <c r="O595" s="238"/>
      <c r="P595" s="238"/>
      <c r="Q595" s="238"/>
      <c r="R595" s="238"/>
      <c r="S595" s="238"/>
      <c r="T595" s="238"/>
      <c r="U595" s="238"/>
      <c r="V595" s="238"/>
      <c r="W595" s="238"/>
      <c r="X595" s="238"/>
      <c r="Y595" s="238"/>
      <c r="Z595" s="238"/>
      <c r="AA595" s="238"/>
      <c r="AB595" s="238"/>
      <c r="AC595" s="238"/>
      <c r="AD595" s="239"/>
      <c r="AF595" s="70"/>
      <c r="AH595" s="1989" t="s">
        <v>624</v>
      </c>
      <c r="AI595" s="1989"/>
      <c r="AJ595" s="1989"/>
      <c r="AK595" s="11"/>
      <c r="AL595" s="210"/>
      <c r="AM595" s="20"/>
      <c r="AN595" s="20"/>
      <c r="AO595" s="20"/>
      <c r="AP595" s="20"/>
      <c r="AQ595" s="211"/>
      <c r="AR595" s="73"/>
    </row>
    <row r="596" spans="1:44" ht="27" customHeight="1">
      <c r="A596" s="972">
        <f t="shared" si="15"/>
        <v>62</v>
      </c>
      <c r="B596" s="66"/>
      <c r="E596" s="67"/>
      <c r="G596" s="68"/>
      <c r="H596" s="1814" t="s">
        <v>338</v>
      </c>
      <c r="I596" s="1814"/>
      <c r="J596" s="1814"/>
      <c r="K596" s="1814"/>
      <c r="L596" s="1814"/>
      <c r="M596" s="1814"/>
      <c r="N596" s="1814"/>
      <c r="O596" s="1814"/>
      <c r="P596" s="1814"/>
      <c r="Q596" s="1814"/>
      <c r="R596" s="1814"/>
      <c r="S596" s="1814"/>
      <c r="T596" s="1814"/>
      <c r="U596" s="1814"/>
      <c r="V596" s="1814"/>
      <c r="W596" s="1814"/>
      <c r="X596" s="1814"/>
      <c r="Y596" s="1814"/>
      <c r="Z596" s="1814"/>
      <c r="AA596" s="1814"/>
      <c r="AB596" s="1814"/>
      <c r="AC596" s="1814"/>
      <c r="AD596" s="1879"/>
      <c r="AF596" s="70"/>
      <c r="AG596" s="713">
        <v>62</v>
      </c>
      <c r="AH596" s="1253" t="s">
        <v>333</v>
      </c>
      <c r="AI596" s="1254"/>
      <c r="AJ596" s="1255"/>
      <c r="AK596" s="11"/>
      <c r="AL596" s="210"/>
      <c r="AM596" s="20"/>
      <c r="AN596" s="20"/>
      <c r="AO596" s="20"/>
      <c r="AP596" s="20"/>
      <c r="AQ596" s="211"/>
      <c r="AR596" s="1862">
        <f>VLOOKUP(AH596,$CD$18:$CE$20,2,FALSE)</f>
        <v>0</v>
      </c>
    </row>
    <row r="597" spans="1:44" ht="27" customHeight="1">
      <c r="A597" s="972" t="str">
        <f t="shared" si="15"/>
        <v/>
      </c>
      <c r="B597" s="66"/>
      <c r="E597" s="67"/>
      <c r="G597" s="68"/>
      <c r="I597" s="1206" t="s">
        <v>984</v>
      </c>
      <c r="J597" s="1206"/>
      <c r="K597" s="1206"/>
      <c r="L597" s="1206"/>
      <c r="M597" s="1206"/>
      <c r="N597" s="1206"/>
      <c r="O597" s="1206"/>
      <c r="P597" s="1206"/>
      <c r="Q597" s="1206"/>
      <c r="R597" s="1206"/>
      <c r="S597" s="1206"/>
      <c r="T597" s="1206"/>
      <c r="U597" s="1206"/>
      <c r="V597" s="1206"/>
      <c r="W597" s="1206"/>
      <c r="X597" s="1206"/>
      <c r="Y597" s="1206"/>
      <c r="Z597" s="1206"/>
      <c r="AA597" s="1206"/>
      <c r="AB597" s="1206"/>
      <c r="AC597" s="1206"/>
      <c r="AD597" s="1207"/>
      <c r="AF597" s="70"/>
      <c r="AK597" s="11"/>
      <c r="AL597" s="210"/>
      <c r="AM597" s="20"/>
      <c r="AN597" s="20"/>
      <c r="AO597" s="20"/>
      <c r="AP597" s="20"/>
      <c r="AQ597" s="211"/>
      <c r="AR597" s="1862"/>
    </row>
    <row r="598" spans="1:44" ht="27" customHeight="1">
      <c r="A598" s="972" t="str">
        <f t="shared" si="15"/>
        <v/>
      </c>
      <c r="B598" s="66"/>
      <c r="E598" s="67"/>
      <c r="G598" s="68"/>
      <c r="I598" s="1206"/>
      <c r="J598" s="1206"/>
      <c r="K598" s="1206"/>
      <c r="L598" s="1206"/>
      <c r="M598" s="1206"/>
      <c r="N598" s="1206"/>
      <c r="O598" s="1206"/>
      <c r="P598" s="1206"/>
      <c r="Q598" s="1206"/>
      <c r="R598" s="1206"/>
      <c r="S598" s="1206"/>
      <c r="T598" s="1206"/>
      <c r="U598" s="1206"/>
      <c r="V598" s="1206"/>
      <c r="W598" s="1206"/>
      <c r="X598" s="1206"/>
      <c r="Y598" s="1206"/>
      <c r="Z598" s="1206"/>
      <c r="AA598" s="1206"/>
      <c r="AB598" s="1206"/>
      <c r="AC598" s="1206"/>
      <c r="AD598" s="1207"/>
      <c r="AF598" s="70"/>
      <c r="AK598" s="11"/>
      <c r="AL598" s="210"/>
      <c r="AM598" s="20"/>
      <c r="AN598" s="20"/>
      <c r="AO598" s="20"/>
      <c r="AP598" s="20"/>
      <c r="AQ598" s="211"/>
      <c r="AR598" s="240"/>
    </row>
    <row r="599" spans="1:44" ht="27" customHeight="1">
      <c r="A599" s="972" t="str">
        <f t="shared" si="15"/>
        <v/>
      </c>
      <c r="B599" s="66"/>
      <c r="E599" s="67"/>
      <c r="G599" s="68"/>
      <c r="I599" s="1231" t="s">
        <v>339</v>
      </c>
      <c r="J599" s="1231"/>
      <c r="K599" s="1231"/>
      <c r="L599" s="1231"/>
      <c r="M599" s="1231"/>
      <c r="N599" s="1231"/>
      <c r="O599" s="1231"/>
      <c r="P599" s="1231"/>
      <c r="Q599" s="1231"/>
      <c r="R599" s="1231"/>
      <c r="S599" s="1231"/>
      <c r="T599" s="1231"/>
      <c r="U599" s="1231"/>
      <c r="V599" s="1231"/>
      <c r="W599" s="1231"/>
      <c r="X599" s="1231"/>
      <c r="Y599" s="1231"/>
      <c r="Z599" s="1231"/>
      <c r="AA599" s="1231"/>
      <c r="AB599" s="1231"/>
      <c r="AC599" s="1231"/>
      <c r="AD599" s="1525"/>
      <c r="AF599" s="70"/>
      <c r="AK599" s="11"/>
      <c r="AL599" s="210"/>
      <c r="AM599" s="20"/>
      <c r="AN599" s="20"/>
      <c r="AO599" s="20"/>
      <c r="AP599" s="20"/>
      <c r="AQ599" s="211"/>
      <c r="AR599" s="73"/>
    </row>
    <row r="600" spans="1:44" ht="27" customHeight="1">
      <c r="A600" s="972" t="str">
        <f t="shared" si="15"/>
        <v/>
      </c>
      <c r="B600" s="66"/>
      <c r="E600" s="67"/>
      <c r="G600" s="68"/>
      <c r="I600" s="1231" t="s">
        <v>340</v>
      </c>
      <c r="J600" s="1231"/>
      <c r="K600" s="1231"/>
      <c r="L600" s="1231"/>
      <c r="M600" s="1231"/>
      <c r="N600" s="1231"/>
      <c r="O600" s="1231"/>
      <c r="P600" s="1231"/>
      <c r="Q600" s="1231"/>
      <c r="R600" s="1231"/>
      <c r="S600" s="1231"/>
      <c r="T600" s="1231"/>
      <c r="U600" s="1231"/>
      <c r="V600" s="1231"/>
      <c r="W600" s="1231"/>
      <c r="X600" s="1231"/>
      <c r="Y600" s="1231"/>
      <c r="Z600" s="1231"/>
      <c r="AA600" s="1231"/>
      <c r="AB600" s="1231"/>
      <c r="AC600" s="1231"/>
      <c r="AD600" s="1525"/>
      <c r="AF600" s="70"/>
      <c r="AK600" s="11"/>
      <c r="AL600" s="210"/>
      <c r="AM600" s="20"/>
      <c r="AN600" s="20"/>
      <c r="AO600" s="20"/>
      <c r="AP600" s="20"/>
      <c r="AQ600" s="211"/>
      <c r="AR600" s="73"/>
    </row>
    <row r="601" spans="1:44" ht="27" customHeight="1" thickBot="1">
      <c r="A601" s="972" t="str">
        <f t="shared" si="15"/>
        <v/>
      </c>
      <c r="B601" s="66"/>
      <c r="E601" s="67"/>
      <c r="G601" s="83"/>
      <c r="H601" s="61"/>
      <c r="I601" s="241"/>
      <c r="J601" s="241"/>
      <c r="K601" s="241"/>
      <c r="L601" s="241"/>
      <c r="M601" s="241"/>
      <c r="N601" s="241"/>
      <c r="O601" s="241"/>
      <c r="P601" s="241"/>
      <c r="Q601" s="241"/>
      <c r="R601" s="241"/>
      <c r="S601" s="241"/>
      <c r="T601" s="241"/>
      <c r="U601" s="241"/>
      <c r="V601" s="241"/>
      <c r="W601" s="241"/>
      <c r="X601" s="241"/>
      <c r="Y601" s="241"/>
      <c r="Z601" s="241"/>
      <c r="AA601" s="241"/>
      <c r="AB601" s="241"/>
      <c r="AC601" s="241"/>
      <c r="AD601" s="242"/>
      <c r="AF601" s="70"/>
      <c r="AK601" s="11"/>
      <c r="AL601" s="210"/>
      <c r="AM601" s="20"/>
      <c r="AN601" s="20"/>
      <c r="AO601" s="20"/>
      <c r="AP601" s="20"/>
      <c r="AQ601" s="211"/>
      <c r="AR601" s="73"/>
    </row>
    <row r="602" spans="1:44" ht="17.25" customHeight="1">
      <c r="A602" s="972" t="str">
        <f t="shared" si="15"/>
        <v/>
      </c>
      <c r="B602" s="66"/>
      <c r="E602" s="67"/>
      <c r="I602" s="112"/>
      <c r="J602" s="112"/>
      <c r="K602" s="112"/>
      <c r="L602" s="112"/>
      <c r="M602" s="112"/>
      <c r="N602" s="112"/>
      <c r="O602" s="112"/>
      <c r="P602" s="112"/>
      <c r="Q602" s="112"/>
      <c r="R602" s="112"/>
      <c r="S602" s="112"/>
      <c r="T602" s="112"/>
      <c r="U602" s="112"/>
      <c r="V602" s="112"/>
      <c r="W602" s="112"/>
      <c r="X602" s="112"/>
      <c r="Y602" s="112"/>
      <c r="Z602" s="112"/>
      <c r="AA602" s="112"/>
      <c r="AB602" s="112"/>
      <c r="AC602" s="112"/>
      <c r="AD602" s="112"/>
      <c r="AF602" s="70"/>
      <c r="AK602" s="11"/>
      <c r="AL602" s="210"/>
      <c r="AM602" s="20"/>
      <c r="AN602" s="20"/>
      <c r="AO602" s="20"/>
      <c r="AP602" s="20"/>
      <c r="AQ602" s="211"/>
      <c r="AR602" s="73"/>
    </row>
    <row r="603" spans="1:44" ht="27" customHeight="1" thickBot="1">
      <c r="A603" s="972" t="str">
        <f t="shared" si="15"/>
        <v/>
      </c>
      <c r="B603" s="66"/>
      <c r="E603" s="67"/>
      <c r="I603" s="112"/>
      <c r="J603" s="112"/>
      <c r="K603" s="112"/>
      <c r="L603" s="112"/>
      <c r="M603" s="112"/>
      <c r="N603" s="112"/>
      <c r="O603" s="112"/>
      <c r="P603" s="112"/>
      <c r="Q603" s="112"/>
      <c r="R603" s="112"/>
      <c r="S603" s="112"/>
      <c r="T603" s="112"/>
      <c r="U603" s="112"/>
      <c r="V603" s="112"/>
      <c r="W603" s="112"/>
      <c r="X603" s="112"/>
      <c r="Y603" s="112"/>
      <c r="Z603" s="112"/>
      <c r="AA603" s="112"/>
      <c r="AB603" s="112"/>
      <c r="AC603" s="112"/>
      <c r="AD603" s="112"/>
      <c r="AF603" s="70"/>
      <c r="AK603" s="11"/>
      <c r="AL603" s="210"/>
      <c r="AM603" s="20"/>
      <c r="AN603" s="20"/>
      <c r="AO603" s="20"/>
      <c r="AP603" s="20"/>
      <c r="AQ603" s="211"/>
      <c r="AR603" s="73"/>
    </row>
    <row r="604" spans="1:44" ht="27" customHeight="1">
      <c r="A604" s="972" t="str">
        <f t="shared" si="15"/>
        <v/>
      </c>
      <c r="B604" s="66"/>
      <c r="E604" s="67"/>
      <c r="G604" s="75"/>
      <c r="H604" s="13"/>
      <c r="I604" s="243"/>
      <c r="J604" s="243"/>
      <c r="K604" s="243"/>
      <c r="L604" s="243"/>
      <c r="M604" s="243"/>
      <c r="N604" s="243"/>
      <c r="O604" s="243"/>
      <c r="P604" s="243"/>
      <c r="Q604" s="243"/>
      <c r="R604" s="243"/>
      <c r="S604" s="243"/>
      <c r="T604" s="243"/>
      <c r="U604" s="243"/>
      <c r="V604" s="243"/>
      <c r="W604" s="243"/>
      <c r="X604" s="243"/>
      <c r="Y604" s="243"/>
      <c r="Z604" s="243"/>
      <c r="AA604" s="243"/>
      <c r="AB604" s="243"/>
      <c r="AC604" s="243"/>
      <c r="AD604" s="244"/>
      <c r="AF604" s="70"/>
      <c r="AK604" s="11"/>
      <c r="AL604" s="210"/>
      <c r="AM604" s="20"/>
      <c r="AN604" s="20"/>
      <c r="AO604" s="20"/>
      <c r="AP604" s="20"/>
      <c r="AQ604" s="211"/>
      <c r="AR604" s="73"/>
    </row>
    <row r="605" spans="1:44" ht="27" customHeight="1">
      <c r="A605" s="972" t="str">
        <f t="shared" ref="A605:A668" si="16">_xlfn.IFS(AG605=0,"",AG605&gt;0,AG605,AG605&lt;&gt;"","")</f>
        <v/>
      </c>
      <c r="B605" s="66"/>
      <c r="E605" s="67"/>
      <c r="G605" s="245" t="s">
        <v>329</v>
      </c>
      <c r="H605" s="1206" t="s">
        <v>341</v>
      </c>
      <c r="I605" s="1206"/>
      <c r="J605" s="1206"/>
      <c r="K605" s="1206"/>
      <c r="L605" s="1206"/>
      <c r="M605" s="1206"/>
      <c r="N605" s="1206"/>
      <c r="O605" s="1206"/>
      <c r="P605" s="1206"/>
      <c r="Q605" s="1206"/>
      <c r="R605" s="1206"/>
      <c r="S605" s="1206"/>
      <c r="T605" s="1206"/>
      <c r="U605" s="1206"/>
      <c r="V605" s="1206"/>
      <c r="W605" s="1206"/>
      <c r="X605" s="1206"/>
      <c r="Y605" s="1206"/>
      <c r="Z605" s="1206"/>
      <c r="AA605" s="1206"/>
      <c r="AB605" s="1206"/>
      <c r="AC605" s="1206"/>
      <c r="AD605" s="1207"/>
      <c r="AF605" s="1863" t="s">
        <v>342</v>
      </c>
      <c r="AG605" s="1287"/>
      <c r="AH605" s="1287"/>
      <c r="AI605" s="1287"/>
      <c r="AJ605" s="1287"/>
      <c r="AK605" s="1864"/>
      <c r="AL605" s="210"/>
      <c r="AM605" s="20"/>
      <c r="AN605" s="20"/>
      <c r="AO605" s="20"/>
      <c r="AP605" s="20"/>
      <c r="AQ605" s="211"/>
      <c r="AR605" s="73"/>
    </row>
    <row r="606" spans="1:44" ht="27" customHeight="1">
      <c r="A606" s="972">
        <f t="shared" si="16"/>
        <v>63</v>
      </c>
      <c r="B606" s="66"/>
      <c r="E606" s="67"/>
      <c r="G606" s="68"/>
      <c r="H606" s="1206"/>
      <c r="I606" s="1206"/>
      <c r="J606" s="1206"/>
      <c r="K606" s="1206"/>
      <c r="L606" s="1206"/>
      <c r="M606" s="1206"/>
      <c r="N606" s="1206"/>
      <c r="O606" s="1206"/>
      <c r="P606" s="1206"/>
      <c r="Q606" s="1206"/>
      <c r="R606" s="1206"/>
      <c r="S606" s="1206"/>
      <c r="T606" s="1206"/>
      <c r="U606" s="1206"/>
      <c r="V606" s="1206"/>
      <c r="W606" s="1206"/>
      <c r="X606" s="1206"/>
      <c r="Y606" s="1206"/>
      <c r="Z606" s="1206"/>
      <c r="AA606" s="1206"/>
      <c r="AB606" s="1206"/>
      <c r="AC606" s="1206"/>
      <c r="AD606" s="1207"/>
      <c r="AF606" s="70"/>
      <c r="AG606" s="713">
        <v>63</v>
      </c>
      <c r="AH606" s="1253" t="s">
        <v>347</v>
      </c>
      <c r="AI606" s="1254"/>
      <c r="AJ606" s="1255"/>
      <c r="AK606" s="11"/>
      <c r="AL606" s="210"/>
      <c r="AM606" s="20"/>
      <c r="AN606" s="20"/>
      <c r="AO606" s="20"/>
      <c r="AP606" s="20"/>
      <c r="AQ606" s="211"/>
      <c r="AR606" s="1862">
        <f>VLOOKUP(AH606,$CD$23:$CE$26,2,FALSE)</f>
        <v>0</v>
      </c>
    </row>
    <row r="607" spans="1:44" ht="27" customHeight="1">
      <c r="A607" s="972" t="str">
        <f t="shared" si="16"/>
        <v/>
      </c>
      <c r="B607" s="66"/>
      <c r="E607" s="67"/>
      <c r="G607" s="68"/>
      <c r="H607" s="1206"/>
      <c r="I607" s="1206"/>
      <c r="J607" s="1206"/>
      <c r="K607" s="1206"/>
      <c r="L607" s="1206"/>
      <c r="M607" s="1206"/>
      <c r="N607" s="1206"/>
      <c r="O607" s="1206"/>
      <c r="P607" s="1206"/>
      <c r="Q607" s="1206"/>
      <c r="R607" s="1206"/>
      <c r="S607" s="1206"/>
      <c r="T607" s="1206"/>
      <c r="U607" s="1206"/>
      <c r="V607" s="1206"/>
      <c r="W607" s="1206"/>
      <c r="X607" s="1206"/>
      <c r="Y607" s="1206"/>
      <c r="Z607" s="1206"/>
      <c r="AA607" s="1206"/>
      <c r="AB607" s="1206"/>
      <c r="AC607" s="1206"/>
      <c r="AD607" s="1207"/>
      <c r="AF607" s="70"/>
      <c r="AH607" s="246"/>
      <c r="AI607" s="246"/>
      <c r="AJ607" s="246"/>
      <c r="AK607" s="11"/>
      <c r="AL607" s="210"/>
      <c r="AM607" s="20"/>
      <c r="AN607" s="20"/>
      <c r="AO607" s="20"/>
      <c r="AP607" s="20"/>
      <c r="AQ607" s="211"/>
      <c r="AR607" s="1862"/>
    </row>
    <row r="608" spans="1:44" ht="27" customHeight="1">
      <c r="A608" s="972" t="str">
        <f t="shared" si="16"/>
        <v/>
      </c>
      <c r="B608" s="66"/>
      <c r="E608" s="67"/>
      <c r="G608" s="68"/>
      <c r="H608" s="1206"/>
      <c r="I608" s="1206"/>
      <c r="J608" s="1206"/>
      <c r="K608" s="1206"/>
      <c r="L608" s="1206"/>
      <c r="M608" s="1206"/>
      <c r="N608" s="1206"/>
      <c r="O608" s="1206"/>
      <c r="P608" s="1206"/>
      <c r="Q608" s="1206"/>
      <c r="R608" s="1206"/>
      <c r="S608" s="1206"/>
      <c r="T608" s="1206"/>
      <c r="U608" s="1206"/>
      <c r="V608" s="1206"/>
      <c r="W608" s="1206"/>
      <c r="X608" s="1206"/>
      <c r="Y608" s="1206"/>
      <c r="Z608" s="1206"/>
      <c r="AA608" s="1206"/>
      <c r="AB608" s="1206"/>
      <c r="AC608" s="1206"/>
      <c r="AD608" s="1207"/>
      <c r="AF608" s="1863" t="s">
        <v>350</v>
      </c>
      <c r="AG608" s="1287"/>
      <c r="AH608" s="1287"/>
      <c r="AI608" s="1287"/>
      <c r="AJ608" s="1287"/>
      <c r="AK608" s="1864"/>
      <c r="AL608" s="210"/>
      <c r="AM608" s="20"/>
      <c r="AN608" s="20"/>
      <c r="AO608" s="20"/>
      <c r="AP608" s="20"/>
      <c r="AQ608" s="211"/>
      <c r="AR608" s="73"/>
    </row>
    <row r="609" spans="1:44" ht="27" customHeight="1">
      <c r="A609" s="972">
        <f t="shared" si="16"/>
        <v>64</v>
      </c>
      <c r="B609" s="66"/>
      <c r="E609" s="67"/>
      <c r="G609" s="68"/>
      <c r="H609" s="1206"/>
      <c r="I609" s="1206"/>
      <c r="J609" s="1206"/>
      <c r="K609" s="1206"/>
      <c r="L609" s="1206"/>
      <c r="M609" s="1206"/>
      <c r="N609" s="1206"/>
      <c r="O609" s="1206"/>
      <c r="P609" s="1206"/>
      <c r="Q609" s="1206"/>
      <c r="R609" s="1206"/>
      <c r="S609" s="1206"/>
      <c r="T609" s="1206"/>
      <c r="U609" s="1206"/>
      <c r="V609" s="1206"/>
      <c r="W609" s="1206"/>
      <c r="X609" s="1206"/>
      <c r="Y609" s="1206"/>
      <c r="Z609" s="1206"/>
      <c r="AA609" s="1206"/>
      <c r="AB609" s="1206"/>
      <c r="AC609" s="1206"/>
      <c r="AD609" s="1207"/>
      <c r="AF609" s="70"/>
      <c r="AG609" s="713">
        <v>64</v>
      </c>
      <c r="AH609" s="1253" t="s">
        <v>347</v>
      </c>
      <c r="AI609" s="1254"/>
      <c r="AJ609" s="1255"/>
      <c r="AK609" s="11"/>
      <c r="AL609" s="210"/>
      <c r="AM609" s="20"/>
      <c r="AN609" s="20"/>
      <c r="AO609" s="20"/>
      <c r="AP609" s="20"/>
      <c r="AQ609" s="211"/>
      <c r="AR609" s="1862">
        <f>VLOOKUP(AH609,$CD$23:$CE$26,2,FALSE)</f>
        <v>0</v>
      </c>
    </row>
    <row r="610" spans="1:44" ht="27" customHeight="1">
      <c r="A610" s="972" t="str">
        <f t="shared" si="16"/>
        <v/>
      </c>
      <c r="B610" s="66"/>
      <c r="E610" s="67"/>
      <c r="G610" s="68"/>
      <c r="H610" s="1206"/>
      <c r="I610" s="1206"/>
      <c r="J610" s="1206"/>
      <c r="K610" s="1206"/>
      <c r="L610" s="1206"/>
      <c r="M610" s="1206"/>
      <c r="N610" s="1206"/>
      <c r="O610" s="1206"/>
      <c r="P610" s="1206"/>
      <c r="Q610" s="1206"/>
      <c r="R610" s="1206"/>
      <c r="S610" s="1206"/>
      <c r="T610" s="1206"/>
      <c r="U610" s="1206"/>
      <c r="V610" s="1206"/>
      <c r="W610" s="1206"/>
      <c r="X610" s="1206"/>
      <c r="Y610" s="1206"/>
      <c r="Z610" s="1206"/>
      <c r="AA610" s="1206"/>
      <c r="AB610" s="1206"/>
      <c r="AC610" s="1206"/>
      <c r="AD610" s="1207"/>
      <c r="AF610" s="70"/>
      <c r="AK610" s="11"/>
      <c r="AL610" s="210"/>
      <c r="AM610" s="20"/>
      <c r="AN610" s="20"/>
      <c r="AO610" s="20"/>
      <c r="AP610" s="20"/>
      <c r="AQ610" s="211"/>
      <c r="AR610" s="1862"/>
    </row>
    <row r="611" spans="1:44" ht="27" customHeight="1">
      <c r="A611" s="972" t="str">
        <f t="shared" si="16"/>
        <v/>
      </c>
      <c r="B611" s="66"/>
      <c r="E611" s="67"/>
      <c r="G611" s="68"/>
      <c r="H611" s="1206"/>
      <c r="I611" s="1206"/>
      <c r="J611" s="1206"/>
      <c r="K611" s="1206"/>
      <c r="L611" s="1206"/>
      <c r="M611" s="1206"/>
      <c r="N611" s="1206"/>
      <c r="O611" s="1206"/>
      <c r="P611" s="1206"/>
      <c r="Q611" s="1206"/>
      <c r="R611" s="1206"/>
      <c r="S611" s="1206"/>
      <c r="T611" s="1206"/>
      <c r="U611" s="1206"/>
      <c r="V611" s="1206"/>
      <c r="W611" s="1206"/>
      <c r="X611" s="1206"/>
      <c r="Y611" s="1206"/>
      <c r="Z611" s="1206"/>
      <c r="AA611" s="1206"/>
      <c r="AB611" s="1206"/>
      <c r="AC611" s="1206"/>
      <c r="AD611" s="1207"/>
      <c r="AF611" s="70"/>
      <c r="AK611" s="11"/>
      <c r="AL611" s="210"/>
      <c r="AM611" s="20"/>
      <c r="AN611" s="20"/>
      <c r="AO611" s="20"/>
      <c r="AP611" s="20"/>
      <c r="AQ611" s="211"/>
      <c r="AR611" s="73"/>
    </row>
    <row r="612" spans="1:44" ht="27" customHeight="1" thickBot="1">
      <c r="A612" s="972" t="str">
        <f t="shared" si="16"/>
        <v/>
      </c>
      <c r="B612" s="66"/>
      <c r="E612" s="67"/>
      <c r="G612" s="83"/>
      <c r="H612" s="1301"/>
      <c r="I612" s="1301"/>
      <c r="J612" s="1301"/>
      <c r="K612" s="1301"/>
      <c r="L612" s="1301"/>
      <c r="M612" s="1301"/>
      <c r="N612" s="1301"/>
      <c r="O612" s="1301"/>
      <c r="P612" s="1301"/>
      <c r="Q612" s="1301"/>
      <c r="R612" s="1301"/>
      <c r="S612" s="1301"/>
      <c r="T612" s="1301"/>
      <c r="U612" s="1301"/>
      <c r="V612" s="1301"/>
      <c r="W612" s="1301"/>
      <c r="X612" s="1301"/>
      <c r="Y612" s="1301"/>
      <c r="Z612" s="1301"/>
      <c r="AA612" s="1301"/>
      <c r="AB612" s="1301"/>
      <c r="AC612" s="1301"/>
      <c r="AD612" s="1302"/>
      <c r="AF612" s="70"/>
      <c r="AK612" s="11"/>
      <c r="AL612" s="210"/>
      <c r="AM612" s="20"/>
      <c r="AN612" s="20"/>
      <c r="AO612" s="20"/>
      <c r="AP612" s="20"/>
      <c r="AQ612" s="211"/>
      <c r="AR612" s="73"/>
    </row>
    <row r="613" spans="1:44" ht="27" customHeight="1">
      <c r="A613" s="972" t="str">
        <f t="shared" si="16"/>
        <v/>
      </c>
      <c r="B613" s="66"/>
      <c r="E613" s="67"/>
      <c r="G613" s="75"/>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4"/>
      <c r="AF613" s="70"/>
      <c r="AK613" s="11"/>
      <c r="AL613" s="210"/>
      <c r="AM613" s="20"/>
      <c r="AN613" s="20"/>
      <c r="AO613" s="20"/>
      <c r="AP613" s="20"/>
      <c r="AQ613" s="211"/>
      <c r="AR613" s="73"/>
    </row>
    <row r="614" spans="1:44" ht="27" customHeight="1">
      <c r="A614" s="972" t="str">
        <f t="shared" si="16"/>
        <v/>
      </c>
      <c r="B614" s="66"/>
      <c r="E614" s="67"/>
      <c r="G614" s="245" t="s">
        <v>329</v>
      </c>
      <c r="H614" s="1206" t="s">
        <v>351</v>
      </c>
      <c r="I614" s="1206"/>
      <c r="J614" s="1206"/>
      <c r="K614" s="1206"/>
      <c r="L614" s="1206"/>
      <c r="M614" s="1206"/>
      <c r="N614" s="1206"/>
      <c r="O614" s="1206"/>
      <c r="P614" s="1206"/>
      <c r="Q614" s="1206"/>
      <c r="R614" s="1206"/>
      <c r="S614" s="1206"/>
      <c r="T614" s="1206"/>
      <c r="U614" s="1206"/>
      <c r="V614" s="1206"/>
      <c r="W614" s="1206"/>
      <c r="X614" s="1206"/>
      <c r="Y614" s="1206"/>
      <c r="Z614" s="1206"/>
      <c r="AA614" s="1206"/>
      <c r="AB614" s="1206"/>
      <c r="AC614" s="1206"/>
      <c r="AD614" s="1207"/>
      <c r="AF614" s="1863" t="s">
        <v>352</v>
      </c>
      <c r="AG614" s="1287"/>
      <c r="AH614" s="1287"/>
      <c r="AI614" s="1287"/>
      <c r="AJ614" s="1287"/>
      <c r="AK614" s="1864"/>
      <c r="AL614" s="210"/>
      <c r="AM614" s="20"/>
      <c r="AN614" s="20"/>
      <c r="AO614" s="20"/>
      <c r="AP614" s="20"/>
      <c r="AQ614" s="211"/>
      <c r="AR614" s="73"/>
    </row>
    <row r="615" spans="1:44" ht="27" customHeight="1">
      <c r="A615" s="972">
        <f t="shared" si="16"/>
        <v>65</v>
      </c>
      <c r="B615" s="66"/>
      <c r="E615" s="67"/>
      <c r="G615" s="68"/>
      <c r="H615" s="1206"/>
      <c r="I615" s="1206"/>
      <c r="J615" s="1206"/>
      <c r="K615" s="1206"/>
      <c r="L615" s="1206"/>
      <c r="M615" s="1206"/>
      <c r="N615" s="1206"/>
      <c r="O615" s="1206"/>
      <c r="P615" s="1206"/>
      <c r="Q615" s="1206"/>
      <c r="R615" s="1206"/>
      <c r="S615" s="1206"/>
      <c r="T615" s="1206"/>
      <c r="U615" s="1206"/>
      <c r="V615" s="1206"/>
      <c r="W615" s="1206"/>
      <c r="X615" s="1206"/>
      <c r="Y615" s="1206"/>
      <c r="Z615" s="1206"/>
      <c r="AA615" s="1206"/>
      <c r="AB615" s="1206"/>
      <c r="AC615" s="1206"/>
      <c r="AD615" s="1207"/>
      <c r="AF615" s="70"/>
      <c r="AG615" s="713">
        <v>65</v>
      </c>
      <c r="AH615" s="1253" t="s">
        <v>347</v>
      </c>
      <c r="AI615" s="1254"/>
      <c r="AJ615" s="1255"/>
      <c r="AK615" s="11"/>
      <c r="AL615" s="210"/>
      <c r="AM615" s="20"/>
      <c r="AN615" s="20"/>
      <c r="AO615" s="20"/>
      <c r="AP615" s="20"/>
      <c r="AQ615" s="211"/>
      <c r="AR615" s="1862">
        <f>VLOOKUP(AH615,$CD$23:$CE$26,2,FALSE)</f>
        <v>0</v>
      </c>
    </row>
    <row r="616" spans="1:44" ht="27" customHeight="1">
      <c r="A616" s="972" t="str">
        <f t="shared" si="16"/>
        <v/>
      </c>
      <c r="B616" s="66"/>
      <c r="E616" s="67"/>
      <c r="G616" s="68"/>
      <c r="H616" s="1206"/>
      <c r="I616" s="1206"/>
      <c r="J616" s="1206"/>
      <c r="K616" s="1206"/>
      <c r="L616" s="1206"/>
      <c r="M616" s="1206"/>
      <c r="N616" s="1206"/>
      <c r="O616" s="1206"/>
      <c r="P616" s="1206"/>
      <c r="Q616" s="1206"/>
      <c r="R616" s="1206"/>
      <c r="S616" s="1206"/>
      <c r="T616" s="1206"/>
      <c r="U616" s="1206"/>
      <c r="V616" s="1206"/>
      <c r="W616" s="1206"/>
      <c r="X616" s="1206"/>
      <c r="Y616" s="1206"/>
      <c r="Z616" s="1206"/>
      <c r="AA616" s="1206"/>
      <c r="AB616" s="1206"/>
      <c r="AC616" s="1206"/>
      <c r="AD616" s="1207"/>
      <c r="AF616" s="70"/>
      <c r="AK616" s="11"/>
      <c r="AL616" s="210"/>
      <c r="AM616" s="20"/>
      <c r="AN616" s="20"/>
      <c r="AO616" s="20"/>
      <c r="AP616" s="20"/>
      <c r="AQ616" s="211"/>
      <c r="AR616" s="1862"/>
    </row>
    <row r="617" spans="1:44" ht="27" customHeight="1">
      <c r="A617" s="972" t="str">
        <f t="shared" si="16"/>
        <v/>
      </c>
      <c r="B617" s="66"/>
      <c r="E617" s="67"/>
      <c r="G617" s="68"/>
      <c r="H617" s="1206"/>
      <c r="I617" s="1206"/>
      <c r="J617" s="1206"/>
      <c r="K617" s="1206"/>
      <c r="L617" s="1206"/>
      <c r="M617" s="1206"/>
      <c r="N617" s="1206"/>
      <c r="O617" s="1206"/>
      <c r="P617" s="1206"/>
      <c r="Q617" s="1206"/>
      <c r="R617" s="1206"/>
      <c r="S617" s="1206"/>
      <c r="T617" s="1206"/>
      <c r="U617" s="1206"/>
      <c r="V617" s="1206"/>
      <c r="W617" s="1206"/>
      <c r="X617" s="1206"/>
      <c r="Y617" s="1206"/>
      <c r="Z617" s="1206"/>
      <c r="AA617" s="1206"/>
      <c r="AB617" s="1206"/>
      <c r="AC617" s="1206"/>
      <c r="AD617" s="1207"/>
      <c r="AF617" s="70"/>
      <c r="AK617" s="11"/>
      <c r="AL617" s="210"/>
      <c r="AM617" s="20"/>
      <c r="AN617" s="20"/>
      <c r="AO617" s="20"/>
      <c r="AP617" s="20"/>
      <c r="AQ617" s="211"/>
      <c r="AR617" s="73"/>
    </row>
    <row r="618" spans="1:44" ht="27" customHeight="1">
      <c r="A618" s="972" t="str">
        <f t="shared" si="16"/>
        <v/>
      </c>
      <c r="B618" s="66"/>
      <c r="E618" s="67"/>
      <c r="G618" s="68"/>
      <c r="H618" s="1206"/>
      <c r="I618" s="1206"/>
      <c r="J618" s="1206"/>
      <c r="K618" s="1206"/>
      <c r="L618" s="1206"/>
      <c r="M618" s="1206"/>
      <c r="N618" s="1206"/>
      <c r="O618" s="1206"/>
      <c r="P618" s="1206"/>
      <c r="Q618" s="1206"/>
      <c r="R618" s="1206"/>
      <c r="S618" s="1206"/>
      <c r="T618" s="1206"/>
      <c r="U618" s="1206"/>
      <c r="V618" s="1206"/>
      <c r="W618" s="1206"/>
      <c r="X618" s="1206"/>
      <c r="Y618" s="1206"/>
      <c r="Z618" s="1206"/>
      <c r="AA618" s="1206"/>
      <c r="AB618" s="1206"/>
      <c r="AC618" s="1206"/>
      <c r="AD618" s="1207"/>
      <c r="AF618" s="1863" t="s">
        <v>343</v>
      </c>
      <c r="AG618" s="1287"/>
      <c r="AH618" s="1287"/>
      <c r="AI618" s="1287"/>
      <c r="AJ618" s="1287"/>
      <c r="AK618" s="1864"/>
      <c r="AL618" s="210"/>
      <c r="AM618" s="20"/>
      <c r="AN618" s="20"/>
      <c r="AO618" s="20"/>
      <c r="AP618" s="20"/>
      <c r="AQ618" s="211"/>
      <c r="AR618" s="73"/>
    </row>
    <row r="619" spans="1:44" ht="27" customHeight="1">
      <c r="A619" s="972">
        <f t="shared" si="16"/>
        <v>66</v>
      </c>
      <c r="B619" s="66"/>
      <c r="E619" s="67"/>
      <c r="G619" s="68"/>
      <c r="H619" s="1206"/>
      <c r="I619" s="1206"/>
      <c r="J619" s="1206"/>
      <c r="K619" s="1206"/>
      <c r="L619" s="1206"/>
      <c r="M619" s="1206"/>
      <c r="N619" s="1206"/>
      <c r="O619" s="1206"/>
      <c r="P619" s="1206"/>
      <c r="Q619" s="1206"/>
      <c r="R619" s="1206"/>
      <c r="S619" s="1206"/>
      <c r="T619" s="1206"/>
      <c r="U619" s="1206"/>
      <c r="V619" s="1206"/>
      <c r="W619" s="1206"/>
      <c r="X619" s="1206"/>
      <c r="Y619" s="1206"/>
      <c r="Z619" s="1206"/>
      <c r="AA619" s="1206"/>
      <c r="AB619" s="1206"/>
      <c r="AC619" s="1206"/>
      <c r="AD619" s="1207"/>
      <c r="AF619" s="70"/>
      <c r="AG619" s="713">
        <v>66</v>
      </c>
      <c r="AH619" s="1253" t="s">
        <v>347</v>
      </c>
      <c r="AI619" s="1254"/>
      <c r="AJ619" s="1255"/>
      <c r="AK619" s="11"/>
      <c r="AL619" s="210"/>
      <c r="AM619" s="20"/>
      <c r="AN619" s="20"/>
      <c r="AO619" s="20"/>
      <c r="AP619" s="20"/>
      <c r="AQ619" s="211"/>
      <c r="AR619" s="1862">
        <f>VLOOKUP(AH619,$CD$23:$CE$26,2,FALSE)</f>
        <v>0</v>
      </c>
    </row>
    <row r="620" spans="1:44" ht="27" customHeight="1" thickBot="1">
      <c r="A620" s="972" t="str">
        <f t="shared" si="16"/>
        <v/>
      </c>
      <c r="B620" s="66"/>
      <c r="E620" s="67"/>
      <c r="G620" s="83"/>
      <c r="H620" s="1301"/>
      <c r="I620" s="1301"/>
      <c r="J620" s="1301"/>
      <c r="K620" s="1301"/>
      <c r="L620" s="1301"/>
      <c r="M620" s="1301"/>
      <c r="N620" s="1301"/>
      <c r="O620" s="1301"/>
      <c r="P620" s="1301"/>
      <c r="Q620" s="1301"/>
      <c r="R620" s="1301"/>
      <c r="S620" s="1301"/>
      <c r="T620" s="1301"/>
      <c r="U620" s="1301"/>
      <c r="V620" s="1301"/>
      <c r="W620" s="1301"/>
      <c r="X620" s="1301"/>
      <c r="Y620" s="1301"/>
      <c r="Z620" s="1301"/>
      <c r="AA620" s="1301"/>
      <c r="AB620" s="1301"/>
      <c r="AC620" s="1301"/>
      <c r="AD620" s="1302"/>
      <c r="AF620" s="70"/>
      <c r="AK620" s="11"/>
      <c r="AL620" s="210"/>
      <c r="AM620" s="20"/>
      <c r="AN620" s="20"/>
      <c r="AO620" s="20"/>
      <c r="AP620" s="20"/>
      <c r="AQ620" s="211"/>
      <c r="AR620" s="1862"/>
    </row>
    <row r="621" spans="1:44" ht="27" customHeight="1">
      <c r="A621" s="972" t="str">
        <f t="shared" si="16"/>
        <v/>
      </c>
      <c r="B621" s="66"/>
      <c r="E621" s="67"/>
      <c r="H621" s="88"/>
      <c r="I621" s="88"/>
      <c r="J621" s="88"/>
      <c r="K621" s="88"/>
      <c r="L621" s="88"/>
      <c r="M621" s="88"/>
      <c r="N621" s="88"/>
      <c r="O621" s="88"/>
      <c r="P621" s="88"/>
      <c r="Q621" s="88"/>
      <c r="R621" s="88"/>
      <c r="S621" s="88"/>
      <c r="T621" s="88"/>
      <c r="U621" s="88"/>
      <c r="V621" s="88"/>
      <c r="W621" s="88"/>
      <c r="X621" s="88"/>
      <c r="Y621" s="88"/>
      <c r="Z621" s="88"/>
      <c r="AA621" s="88"/>
      <c r="AB621" s="88"/>
      <c r="AC621" s="88"/>
      <c r="AD621" s="88"/>
      <c r="AF621" s="70"/>
      <c r="AK621" s="11"/>
      <c r="AL621" s="210"/>
      <c r="AM621" s="20"/>
      <c r="AN621" s="20"/>
      <c r="AO621" s="20"/>
      <c r="AP621" s="20"/>
      <c r="AQ621" s="211"/>
      <c r="AR621" s="73"/>
    </row>
    <row r="622" spans="1:44" ht="27" customHeight="1" thickBot="1">
      <c r="A622" s="972" t="str">
        <f t="shared" si="16"/>
        <v/>
      </c>
      <c r="B622" s="66"/>
      <c r="E622" s="67"/>
      <c r="I622" s="88"/>
      <c r="J622" s="88"/>
      <c r="K622" s="88"/>
      <c r="L622" s="88"/>
      <c r="M622" s="88"/>
      <c r="N622" s="88"/>
      <c r="O622" s="88"/>
      <c r="P622" s="88"/>
      <c r="Q622" s="88"/>
      <c r="R622" s="88"/>
      <c r="S622" s="88"/>
      <c r="T622" s="88"/>
      <c r="U622" s="88"/>
      <c r="V622" s="88"/>
      <c r="W622" s="88"/>
      <c r="X622" s="88"/>
      <c r="Y622" s="88"/>
      <c r="Z622" s="88"/>
      <c r="AA622" s="88"/>
      <c r="AB622" s="88"/>
      <c r="AC622" s="88"/>
      <c r="AD622" s="88"/>
      <c r="AF622" s="70"/>
      <c r="AK622" s="11"/>
      <c r="AL622" s="210"/>
      <c r="AM622" s="20"/>
      <c r="AN622" s="20"/>
      <c r="AO622" s="20"/>
      <c r="AP622" s="20"/>
      <c r="AQ622" s="211"/>
      <c r="AR622" s="73"/>
    </row>
    <row r="623" spans="1:44" ht="27" customHeight="1">
      <c r="A623" s="972" t="str">
        <f t="shared" si="16"/>
        <v/>
      </c>
      <c r="B623" s="48"/>
      <c r="C623" s="12"/>
      <c r="D623" s="12"/>
      <c r="E623" s="49"/>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04"/>
      <c r="AG623" s="717"/>
      <c r="AH623" s="105"/>
      <c r="AI623" s="105"/>
      <c r="AJ623" s="105"/>
      <c r="AK623" s="26"/>
      <c r="AL623" s="200"/>
      <c r="AM623" s="201"/>
      <c r="AN623" s="201"/>
      <c r="AO623" s="201"/>
      <c r="AP623" s="201"/>
      <c r="AQ623" s="202"/>
      <c r="AR623" s="73"/>
    </row>
    <row r="624" spans="1:44" ht="27" customHeight="1">
      <c r="A624" s="972">
        <f t="shared" si="16"/>
        <v>67</v>
      </c>
      <c r="B624" s="1372" t="s">
        <v>650</v>
      </c>
      <c r="C624" s="1373"/>
      <c r="D624" s="1373"/>
      <c r="E624" s="1374"/>
      <c r="H624" s="1391" t="s">
        <v>353</v>
      </c>
      <c r="I624" s="1391"/>
      <c r="J624" s="1391"/>
      <c r="K624" s="1391"/>
      <c r="L624" s="1391"/>
      <c r="M624" s="1391"/>
      <c r="N624" s="1391"/>
      <c r="O624" s="1391"/>
      <c r="P624" s="1391"/>
      <c r="Q624" s="1391"/>
      <c r="R624" s="1391"/>
      <c r="S624" s="1391"/>
      <c r="T624" s="1391"/>
      <c r="U624" s="1391"/>
      <c r="V624" s="1391"/>
      <c r="W624" s="1391"/>
      <c r="X624" s="1391"/>
      <c r="Y624" s="1391"/>
      <c r="Z624" s="1391"/>
      <c r="AA624" s="1391"/>
      <c r="AB624" s="1391"/>
      <c r="AC624" s="1391"/>
      <c r="AD624" s="1391"/>
      <c r="AF624" s="70"/>
      <c r="AG624" s="713">
        <v>67</v>
      </c>
      <c r="AH624" s="1221" t="s">
        <v>106</v>
      </c>
      <c r="AI624" s="1222"/>
      <c r="AJ624" s="1223"/>
      <c r="AK624" s="11"/>
      <c r="AL624" s="1303" t="s">
        <v>2065</v>
      </c>
      <c r="AM624" s="1304"/>
      <c r="AN624" s="1304"/>
      <c r="AO624" s="1304"/>
      <c r="AP624" s="1304"/>
      <c r="AQ624" s="1305"/>
      <c r="AR624" s="1232">
        <f>VLOOKUP(AH624,$CD$6:$CE$10,2,FALSE)</f>
        <v>0</v>
      </c>
    </row>
    <row r="625" spans="1:44" ht="27" customHeight="1">
      <c r="A625" s="972" t="str">
        <f t="shared" si="16"/>
        <v/>
      </c>
      <c r="B625" s="1372"/>
      <c r="C625" s="1373"/>
      <c r="D625" s="1373"/>
      <c r="E625" s="1374"/>
      <c r="AF625" s="70"/>
      <c r="AK625" s="11"/>
      <c r="AL625" s="1303"/>
      <c r="AM625" s="1304"/>
      <c r="AN625" s="1304"/>
      <c r="AO625" s="1304"/>
      <c r="AP625" s="1304"/>
      <c r="AQ625" s="1305"/>
      <c r="AR625" s="1232"/>
    </row>
    <row r="626" spans="1:44" ht="27" customHeight="1" thickBot="1">
      <c r="A626" s="972" t="str">
        <f t="shared" si="16"/>
        <v/>
      </c>
      <c r="B626" s="1372"/>
      <c r="C626" s="1373"/>
      <c r="D626" s="1373"/>
      <c r="E626" s="1374"/>
      <c r="H626" s="19"/>
      <c r="I626" s="1347" t="s">
        <v>2066</v>
      </c>
      <c r="J626" s="1347"/>
      <c r="K626" s="1347"/>
      <c r="L626" s="1347"/>
      <c r="M626" s="1347"/>
      <c r="N626" s="1347"/>
      <c r="O626" s="1347"/>
      <c r="P626" s="1347"/>
      <c r="Q626" s="1347"/>
      <c r="R626" s="1347"/>
      <c r="S626" s="1347"/>
      <c r="T626" s="1347"/>
      <c r="U626" s="1347"/>
      <c r="V626" s="1347"/>
      <c r="W626" s="1347"/>
      <c r="X626" s="1347"/>
      <c r="Y626" s="1347"/>
      <c r="Z626" s="1347"/>
      <c r="AA626" s="1347"/>
      <c r="AB626" s="1347"/>
      <c r="AC626" s="1347"/>
      <c r="AD626" s="80"/>
      <c r="AF626" s="70"/>
      <c r="AK626" s="11"/>
      <c r="AL626" s="17"/>
      <c r="AM626" s="86"/>
      <c r="AN626" s="86"/>
      <c r="AO626" s="86"/>
      <c r="AP626" s="86"/>
      <c r="AQ626" s="87"/>
      <c r="AR626" s="73"/>
    </row>
    <row r="627" spans="1:44" ht="27" customHeight="1" thickBot="1">
      <c r="A627" s="972" t="str">
        <f t="shared" si="16"/>
        <v/>
      </c>
      <c r="B627" s="229"/>
      <c r="C627" s="143"/>
      <c r="D627" s="143"/>
      <c r="E627" s="230"/>
      <c r="H627" s="19"/>
      <c r="I627" s="1507" t="s">
        <v>2067</v>
      </c>
      <c r="J627" s="1508"/>
      <c r="K627" s="1508"/>
      <c r="L627" s="1508"/>
      <c r="M627" s="1508"/>
      <c r="N627" s="1508"/>
      <c r="O627" s="1508"/>
      <c r="P627" s="1508"/>
      <c r="Q627" s="1508"/>
      <c r="R627" s="1508"/>
      <c r="S627" s="1508"/>
      <c r="T627" s="1508"/>
      <c r="U627" s="1508"/>
      <c r="V627" s="1508"/>
      <c r="W627" s="1508"/>
      <c r="X627" s="1508"/>
      <c r="Y627" s="1508"/>
      <c r="Z627" s="1508"/>
      <c r="AA627" s="1508"/>
      <c r="AB627" s="1508"/>
      <c r="AC627" s="1509"/>
      <c r="AD627" s="80"/>
      <c r="AF627" s="70"/>
      <c r="AK627" s="11"/>
      <c r="AL627" s="85"/>
      <c r="AM627" s="86"/>
      <c r="AN627" s="86"/>
      <c r="AO627" s="86"/>
      <c r="AP627" s="86"/>
      <c r="AQ627" s="87"/>
      <c r="AR627" s="73"/>
    </row>
    <row r="628" spans="1:44" ht="27" customHeight="1">
      <c r="A628" s="972" t="str">
        <f t="shared" si="16"/>
        <v/>
      </c>
      <c r="B628" s="66"/>
      <c r="E628" s="67"/>
      <c r="H628" s="19"/>
      <c r="I628" s="19"/>
      <c r="J628" s="19"/>
      <c r="K628" s="19"/>
      <c r="L628" s="19"/>
      <c r="M628" s="19"/>
      <c r="N628" s="19"/>
      <c r="O628" s="19"/>
      <c r="P628" s="19"/>
      <c r="AF628" s="70"/>
      <c r="AK628" s="11"/>
      <c r="AL628" s="210"/>
      <c r="AM628" s="20"/>
      <c r="AN628" s="20"/>
      <c r="AO628" s="20"/>
      <c r="AP628" s="20"/>
      <c r="AQ628" s="211"/>
      <c r="AR628" s="73"/>
    </row>
    <row r="629" spans="1:44" ht="27" customHeight="1" thickBot="1">
      <c r="A629" s="972" t="str">
        <f t="shared" si="16"/>
        <v/>
      </c>
      <c r="B629" s="66"/>
      <c r="E629" s="67"/>
      <c r="I629" s="1347" t="s">
        <v>2930</v>
      </c>
      <c r="J629" s="1347"/>
      <c r="K629" s="1347"/>
      <c r="L629" s="1347"/>
      <c r="M629" s="1347"/>
      <c r="N629" s="1347"/>
      <c r="O629" s="1347"/>
      <c r="P629" s="1347"/>
      <c r="Q629" s="1347"/>
      <c r="R629" s="1347"/>
      <c r="S629" s="1347"/>
      <c r="T629" s="1347"/>
      <c r="U629" s="1347"/>
      <c r="V629" s="1347"/>
      <c r="W629" s="1347"/>
      <c r="X629" s="1347"/>
      <c r="Y629" s="1347"/>
      <c r="Z629" s="1347"/>
      <c r="AA629" s="1347"/>
      <c r="AB629" s="19"/>
      <c r="AC629" s="19"/>
      <c r="AD629" s="19"/>
      <c r="AF629" s="70"/>
      <c r="AK629" s="11"/>
      <c r="AL629" s="210"/>
      <c r="AM629" s="20"/>
      <c r="AN629" s="20"/>
      <c r="AO629" s="20"/>
      <c r="AP629" s="20"/>
      <c r="AQ629" s="211"/>
      <c r="AR629" s="73"/>
    </row>
    <row r="630" spans="1:44" ht="27" customHeight="1" thickBot="1">
      <c r="A630" s="972" t="str">
        <f t="shared" si="16"/>
        <v/>
      </c>
      <c r="B630" s="66"/>
      <c r="E630" s="67"/>
      <c r="I630" s="1453" t="s">
        <v>2069</v>
      </c>
      <c r="J630" s="1421"/>
      <c r="K630" s="1421"/>
      <c r="L630" s="1454"/>
      <c r="M630" s="1453" t="s">
        <v>2070</v>
      </c>
      <c r="N630" s="1421"/>
      <c r="O630" s="1454"/>
      <c r="P630" s="1453" t="s">
        <v>2071</v>
      </c>
      <c r="Q630" s="1421"/>
      <c r="R630" s="1421"/>
      <c r="S630" s="1421"/>
      <c r="T630" s="1421"/>
      <c r="U630" s="1421"/>
      <c r="V630" s="1421"/>
      <c r="W630" s="1421"/>
      <c r="X630" s="1421"/>
      <c r="Y630" s="1421"/>
      <c r="Z630" s="1421"/>
      <c r="AA630" s="1454"/>
      <c r="AB630" s="390"/>
      <c r="AC630" s="390"/>
      <c r="AD630" s="80"/>
      <c r="AF630" s="70"/>
      <c r="AK630" s="11"/>
      <c r="AL630" s="1303" t="s">
        <v>354</v>
      </c>
      <c r="AM630" s="1304"/>
      <c r="AN630" s="1304"/>
      <c r="AO630" s="1304"/>
      <c r="AP630" s="1304"/>
      <c r="AQ630" s="1305"/>
      <c r="AR630" s="73"/>
    </row>
    <row r="631" spans="1:44" ht="27" customHeight="1">
      <c r="A631" s="972" t="str">
        <f t="shared" si="16"/>
        <v/>
      </c>
      <c r="B631" s="66"/>
      <c r="E631" s="67"/>
      <c r="I631" s="1975"/>
      <c r="J631" s="1976"/>
      <c r="K631" s="1976"/>
      <c r="L631" s="1977"/>
      <c r="M631" s="2010" t="s">
        <v>443</v>
      </c>
      <c r="N631" s="1894"/>
      <c r="O631" s="1755" t="s">
        <v>68</v>
      </c>
      <c r="P631" s="1753" t="s">
        <v>2072</v>
      </c>
      <c r="Q631" s="1754"/>
      <c r="R631" s="1754"/>
      <c r="S631" s="1894" t="s">
        <v>443</v>
      </c>
      <c r="T631" s="1894"/>
      <c r="U631" s="1860" t="s">
        <v>68</v>
      </c>
      <c r="V631" s="1880" t="s">
        <v>1728</v>
      </c>
      <c r="W631" s="1692"/>
      <c r="X631" s="1881"/>
      <c r="Y631" s="2018" t="s">
        <v>443</v>
      </c>
      <c r="Z631" s="1894"/>
      <c r="AA631" s="1755" t="s">
        <v>68</v>
      </c>
      <c r="AF631" s="70"/>
      <c r="AK631" s="11"/>
      <c r="AL631" s="1303"/>
      <c r="AM631" s="1304"/>
      <c r="AN631" s="1304"/>
      <c r="AO631" s="1304"/>
      <c r="AP631" s="1304"/>
      <c r="AQ631" s="1305"/>
      <c r="AR631" s="73"/>
    </row>
    <row r="632" spans="1:44" ht="27" customHeight="1" thickBot="1">
      <c r="A632" s="972" t="str">
        <f t="shared" si="16"/>
        <v/>
      </c>
      <c r="B632" s="66"/>
      <c r="E632" s="67"/>
      <c r="I632" s="1978"/>
      <c r="J632" s="1979"/>
      <c r="K632" s="1979"/>
      <c r="L632" s="1980"/>
      <c r="M632" s="2011"/>
      <c r="N632" s="1895"/>
      <c r="O632" s="1758"/>
      <c r="P632" s="1756"/>
      <c r="Q632" s="1757"/>
      <c r="R632" s="1757"/>
      <c r="S632" s="1895"/>
      <c r="T632" s="1895"/>
      <c r="U632" s="1861"/>
      <c r="V632" s="1882"/>
      <c r="W632" s="1283"/>
      <c r="X632" s="1883"/>
      <c r="Y632" s="2019"/>
      <c r="Z632" s="1895"/>
      <c r="AA632" s="1758"/>
      <c r="AB632" s="112"/>
      <c r="AC632" s="112"/>
      <c r="AF632" s="70"/>
      <c r="AK632" s="11"/>
      <c r="AL632" s="210"/>
      <c r="AM632" s="20"/>
      <c r="AN632" s="20"/>
      <c r="AO632" s="20"/>
      <c r="AP632" s="20"/>
      <c r="AQ632" s="211"/>
      <c r="AR632" s="73"/>
    </row>
    <row r="633" spans="1:44" ht="51.9" customHeight="1">
      <c r="A633" s="972" t="str">
        <f t="shared" si="16"/>
        <v/>
      </c>
      <c r="B633" s="66"/>
      <c r="E633" s="67"/>
      <c r="I633" s="2110" t="s">
        <v>2074</v>
      </c>
      <c r="J633" s="2110"/>
      <c r="K633" s="2110"/>
      <c r="L633" s="2110"/>
      <c r="M633" s="2110" t="s">
        <v>2073</v>
      </c>
      <c r="N633" s="2110"/>
      <c r="O633" s="2110"/>
      <c r="P633" s="986"/>
      <c r="Q633" s="986"/>
      <c r="R633" s="986"/>
      <c r="S633" s="2110" t="s">
        <v>2073</v>
      </c>
      <c r="T633" s="2110"/>
      <c r="U633" s="2110"/>
      <c r="V633" s="986"/>
      <c r="W633" s="986"/>
      <c r="X633" s="986"/>
      <c r="Y633" s="2110" t="s">
        <v>2073</v>
      </c>
      <c r="Z633" s="2110"/>
      <c r="AA633" s="987"/>
      <c r="AB633" s="112"/>
      <c r="AC633" s="112"/>
      <c r="AF633" s="70"/>
      <c r="AK633" s="11"/>
      <c r="AL633" s="210"/>
      <c r="AM633" s="20"/>
      <c r="AN633" s="20"/>
      <c r="AO633" s="20"/>
      <c r="AP633" s="20"/>
      <c r="AQ633" s="211"/>
      <c r="AR633" s="73"/>
    </row>
    <row r="634" spans="1:44" ht="27" customHeight="1">
      <c r="A634" s="972" t="str">
        <f t="shared" si="16"/>
        <v/>
      </c>
      <c r="B634" s="66"/>
      <c r="E634" s="67"/>
      <c r="H634" s="213"/>
      <c r="I634" s="213"/>
      <c r="J634" s="213"/>
      <c r="K634" s="213"/>
      <c r="L634" s="213"/>
      <c r="M634" s="213"/>
      <c r="N634" s="213"/>
      <c r="O634" s="19"/>
      <c r="P634" s="19"/>
      <c r="Q634" s="19"/>
      <c r="R634" s="213"/>
      <c r="S634" s="213"/>
      <c r="T634" s="213"/>
      <c r="U634" s="19"/>
      <c r="X634" s="213"/>
      <c r="Y634" s="213"/>
      <c r="Z634" s="213"/>
      <c r="AB634" s="112"/>
      <c r="AC634" s="112"/>
      <c r="AF634" s="70"/>
      <c r="AK634" s="11"/>
      <c r="AL634" s="210"/>
      <c r="AM634" s="20"/>
      <c r="AN634" s="20"/>
      <c r="AO634" s="20"/>
      <c r="AP634" s="20"/>
      <c r="AQ634" s="211"/>
      <c r="AR634" s="73"/>
    </row>
    <row r="635" spans="1:44" ht="47.25" customHeight="1">
      <c r="A635" s="972" t="str">
        <f t="shared" si="16"/>
        <v/>
      </c>
      <c r="B635" s="66"/>
      <c r="E635" s="67"/>
      <c r="I635" s="2015" t="s">
        <v>2853</v>
      </c>
      <c r="J635" s="2015"/>
      <c r="K635" s="2015"/>
      <c r="L635" s="2015"/>
      <c r="M635" s="2015"/>
      <c r="N635" s="2015"/>
      <c r="O635" s="2015"/>
      <c r="P635" s="2015"/>
      <c r="Q635" s="2015"/>
      <c r="R635" s="2015"/>
      <c r="S635" s="2015"/>
      <c r="T635" s="2015"/>
      <c r="U635" s="2015"/>
      <c r="V635" s="2015"/>
      <c r="W635" s="2015"/>
      <c r="X635" s="2015"/>
      <c r="Y635" s="2015"/>
      <c r="Z635" s="2015"/>
      <c r="AA635" s="2015"/>
      <c r="AB635" s="2015"/>
      <c r="AF635" s="70"/>
      <c r="AK635" s="11"/>
      <c r="AL635" s="210"/>
      <c r="AM635" s="20"/>
      <c r="AN635" s="20"/>
      <c r="AO635" s="20"/>
      <c r="AP635" s="20"/>
      <c r="AQ635" s="211"/>
      <c r="AR635" s="73"/>
    </row>
    <row r="636" spans="1:44" ht="23.25" customHeight="1" thickBot="1">
      <c r="A636" s="972" t="str">
        <f t="shared" si="16"/>
        <v/>
      </c>
      <c r="B636" s="66"/>
      <c r="E636" s="67"/>
      <c r="AF636" s="70"/>
      <c r="AK636" s="11"/>
      <c r="AL636" s="210"/>
      <c r="AM636" s="20"/>
      <c r="AN636" s="20"/>
      <c r="AO636" s="20"/>
      <c r="AP636" s="20"/>
      <c r="AQ636" s="211"/>
      <c r="AR636" s="73"/>
    </row>
    <row r="637" spans="1:44" ht="27" customHeight="1">
      <c r="A637" s="972" t="str">
        <f t="shared" si="16"/>
        <v/>
      </c>
      <c r="B637" s="66"/>
      <c r="E637" s="67"/>
      <c r="G637" s="232" t="s">
        <v>329</v>
      </c>
      <c r="H637" s="1388" t="s">
        <v>357</v>
      </c>
      <c r="I637" s="1388"/>
      <c r="J637" s="1388"/>
      <c r="K637" s="1388"/>
      <c r="L637" s="1388"/>
      <c r="M637" s="1388"/>
      <c r="N637" s="1388"/>
      <c r="O637" s="1388"/>
      <c r="P637" s="1388"/>
      <c r="Q637" s="1388"/>
      <c r="R637" s="1388"/>
      <c r="S637" s="1388"/>
      <c r="T637" s="1388"/>
      <c r="U637" s="1388"/>
      <c r="V637" s="1388"/>
      <c r="W637" s="1388"/>
      <c r="X637" s="1388"/>
      <c r="Y637" s="1388"/>
      <c r="Z637" s="1388"/>
      <c r="AA637" s="1388"/>
      <c r="AB637" s="1388"/>
      <c r="AC637" s="1388"/>
      <c r="AD637" s="1544"/>
      <c r="AF637" s="70"/>
      <c r="AK637" s="11"/>
      <c r="AL637" s="1303" t="s">
        <v>360</v>
      </c>
      <c r="AM637" s="1304"/>
      <c r="AN637" s="1304"/>
      <c r="AO637" s="1304"/>
      <c r="AP637" s="1304"/>
      <c r="AQ637" s="1305"/>
      <c r="AR637" s="73"/>
    </row>
    <row r="638" spans="1:44" ht="27" customHeight="1">
      <c r="A638" s="972" t="str">
        <f t="shared" si="16"/>
        <v/>
      </c>
      <c r="B638" s="66"/>
      <c r="E638" s="67"/>
      <c r="G638" s="68"/>
      <c r="H638" s="1206"/>
      <c r="I638" s="1206"/>
      <c r="J638" s="1206"/>
      <c r="K638" s="1206"/>
      <c r="L638" s="1206"/>
      <c r="M638" s="1206"/>
      <c r="N638" s="1206"/>
      <c r="O638" s="1206"/>
      <c r="P638" s="1206"/>
      <c r="Q638" s="1206"/>
      <c r="R638" s="1206"/>
      <c r="S638" s="1206"/>
      <c r="T638" s="1206"/>
      <c r="U638" s="1206"/>
      <c r="V638" s="1206"/>
      <c r="W638" s="1206"/>
      <c r="X638" s="1206"/>
      <c r="Y638" s="1206"/>
      <c r="Z638" s="1206"/>
      <c r="AA638" s="1206"/>
      <c r="AB638" s="1206"/>
      <c r="AC638" s="1206"/>
      <c r="AD638" s="1207"/>
      <c r="AF638" s="70"/>
      <c r="AK638" s="11"/>
      <c r="AL638" s="1303"/>
      <c r="AM638" s="1304"/>
      <c r="AN638" s="1304"/>
      <c r="AO638" s="1304"/>
      <c r="AP638" s="1304"/>
      <c r="AQ638" s="1305"/>
      <c r="AR638" s="73"/>
    </row>
    <row r="639" spans="1:44" ht="27" customHeight="1">
      <c r="A639" s="972" t="str">
        <f t="shared" si="16"/>
        <v/>
      </c>
      <c r="B639" s="66"/>
      <c r="E639" s="67"/>
      <c r="G639" s="245" t="s">
        <v>329</v>
      </c>
      <c r="H639" s="1206" t="s">
        <v>358</v>
      </c>
      <c r="I639" s="1206"/>
      <c r="J639" s="1206"/>
      <c r="K639" s="1206"/>
      <c r="L639" s="1206"/>
      <c r="M639" s="1206"/>
      <c r="N639" s="1206"/>
      <c r="O639" s="1206"/>
      <c r="P639" s="1206"/>
      <c r="Q639" s="1206"/>
      <c r="R639" s="1206"/>
      <c r="S639" s="1206"/>
      <c r="T639" s="1206"/>
      <c r="U639" s="1206"/>
      <c r="V639" s="1206"/>
      <c r="W639" s="1206"/>
      <c r="X639" s="1206"/>
      <c r="Y639" s="1206"/>
      <c r="Z639" s="1206"/>
      <c r="AA639" s="1206"/>
      <c r="AB639" s="1206"/>
      <c r="AC639" s="1206"/>
      <c r="AD639" s="1207"/>
      <c r="AF639" s="70"/>
      <c r="AK639" s="11"/>
      <c r="AL639" s="210"/>
      <c r="AM639" s="20"/>
      <c r="AN639" s="20"/>
      <c r="AO639" s="20"/>
      <c r="AP639" s="20"/>
      <c r="AQ639" s="211"/>
      <c r="AR639" s="73"/>
    </row>
    <row r="640" spans="1:44" ht="27" customHeight="1">
      <c r="A640" s="972" t="str">
        <f t="shared" si="16"/>
        <v/>
      </c>
      <c r="B640" s="66"/>
      <c r="E640" s="67"/>
      <c r="G640" s="68"/>
      <c r="H640" s="1206"/>
      <c r="I640" s="1206"/>
      <c r="J640" s="1206"/>
      <c r="K640" s="1206"/>
      <c r="L640" s="1206"/>
      <c r="M640" s="1206"/>
      <c r="N640" s="1206"/>
      <c r="O640" s="1206"/>
      <c r="P640" s="1206"/>
      <c r="Q640" s="1206"/>
      <c r="R640" s="1206"/>
      <c r="S640" s="1206"/>
      <c r="T640" s="1206"/>
      <c r="U640" s="1206"/>
      <c r="V640" s="1206"/>
      <c r="W640" s="1206"/>
      <c r="X640" s="1206"/>
      <c r="Y640" s="1206"/>
      <c r="Z640" s="1206"/>
      <c r="AA640" s="1206"/>
      <c r="AB640" s="1206"/>
      <c r="AC640" s="1206"/>
      <c r="AD640" s="1207"/>
      <c r="AF640" s="70"/>
      <c r="AK640" s="11"/>
      <c r="AL640" s="210"/>
      <c r="AM640" s="20"/>
      <c r="AN640" s="20"/>
      <c r="AO640" s="20"/>
      <c r="AP640" s="20"/>
      <c r="AQ640" s="211"/>
      <c r="AR640" s="73"/>
    </row>
    <row r="641" spans="1:44" ht="27" customHeight="1">
      <c r="A641" s="972" t="str">
        <f t="shared" si="16"/>
        <v/>
      </c>
      <c r="B641" s="66"/>
      <c r="E641" s="67"/>
      <c r="G641" s="245" t="s">
        <v>329</v>
      </c>
      <c r="H641" s="1496" t="s">
        <v>2856</v>
      </c>
      <c r="I641" s="1496"/>
      <c r="J641" s="1496"/>
      <c r="K641" s="1496"/>
      <c r="L641" s="1496"/>
      <c r="M641" s="1496"/>
      <c r="N641" s="1496"/>
      <c r="O641" s="1496"/>
      <c r="P641" s="1496"/>
      <c r="Q641" s="1496"/>
      <c r="R641" s="1496"/>
      <c r="S641" s="1496"/>
      <c r="T641" s="1496"/>
      <c r="U641" s="1496"/>
      <c r="V641" s="1496"/>
      <c r="W641" s="1496"/>
      <c r="X641" s="1496"/>
      <c r="Y641" s="1496"/>
      <c r="Z641" s="1496"/>
      <c r="AA641" s="1496"/>
      <c r="AB641" s="1496"/>
      <c r="AC641" s="1496"/>
      <c r="AD641" s="1521"/>
      <c r="AF641" s="70"/>
      <c r="AK641" s="11"/>
      <c r="AL641" s="210"/>
      <c r="AM641" s="20"/>
      <c r="AN641" s="20"/>
      <c r="AO641" s="20"/>
      <c r="AP641" s="20"/>
      <c r="AQ641" s="211"/>
      <c r="AR641" s="73"/>
    </row>
    <row r="642" spans="1:44" ht="27" customHeight="1">
      <c r="A642" s="972" t="str">
        <f t="shared" si="16"/>
        <v/>
      </c>
      <c r="B642" s="66"/>
      <c r="E642" s="67"/>
      <c r="G642" s="245"/>
      <c r="H642" s="1496"/>
      <c r="I642" s="1496"/>
      <c r="J642" s="1496"/>
      <c r="K642" s="1496"/>
      <c r="L642" s="1496"/>
      <c r="M642" s="1496"/>
      <c r="N642" s="1496"/>
      <c r="O642" s="1496"/>
      <c r="P642" s="1496"/>
      <c r="Q642" s="1496"/>
      <c r="R642" s="1496"/>
      <c r="S642" s="1496"/>
      <c r="T642" s="1496"/>
      <c r="U642" s="1496"/>
      <c r="V642" s="1496"/>
      <c r="W642" s="1496"/>
      <c r="X642" s="1496"/>
      <c r="Y642" s="1496"/>
      <c r="Z642" s="1496"/>
      <c r="AA642" s="1496"/>
      <c r="AB642" s="1496"/>
      <c r="AC642" s="1496"/>
      <c r="AD642" s="1521"/>
      <c r="AF642" s="70"/>
      <c r="AK642" s="11"/>
      <c r="AL642" s="210"/>
      <c r="AM642" s="20"/>
      <c r="AN642" s="20"/>
      <c r="AO642" s="20"/>
      <c r="AP642" s="20"/>
      <c r="AQ642" s="211"/>
      <c r="AR642" s="73"/>
    </row>
    <row r="643" spans="1:44" ht="27" customHeight="1" thickBot="1">
      <c r="A643" s="972" t="str">
        <f t="shared" si="16"/>
        <v/>
      </c>
      <c r="B643" s="66"/>
      <c r="E643" s="67"/>
      <c r="G643" s="83"/>
      <c r="H643" s="1523"/>
      <c r="I643" s="1523"/>
      <c r="J643" s="1523"/>
      <c r="K643" s="1523"/>
      <c r="L643" s="1523"/>
      <c r="M643" s="1523"/>
      <c r="N643" s="1523"/>
      <c r="O643" s="1523"/>
      <c r="P643" s="1523"/>
      <c r="Q643" s="1523"/>
      <c r="R643" s="1523"/>
      <c r="S643" s="1523"/>
      <c r="T643" s="1523"/>
      <c r="U643" s="1523"/>
      <c r="V643" s="1523"/>
      <c r="W643" s="1523"/>
      <c r="X643" s="1523"/>
      <c r="Y643" s="1523"/>
      <c r="Z643" s="1523"/>
      <c r="AA643" s="1523"/>
      <c r="AB643" s="1523"/>
      <c r="AC643" s="1523"/>
      <c r="AD643" s="1524"/>
      <c r="AF643" s="70"/>
      <c r="AK643" s="11"/>
      <c r="AL643" s="210"/>
      <c r="AM643" s="20"/>
      <c r="AN643" s="20"/>
      <c r="AO643" s="20"/>
      <c r="AP643" s="20"/>
      <c r="AQ643" s="211"/>
      <c r="AR643" s="73"/>
    </row>
    <row r="644" spans="1:44" ht="20.6" customHeight="1" thickBot="1">
      <c r="A644" s="972" t="str">
        <f t="shared" si="16"/>
        <v/>
      </c>
      <c r="B644" s="66"/>
      <c r="E644" s="67"/>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F644" s="70"/>
      <c r="AK644" s="11"/>
      <c r="AL644" s="210"/>
      <c r="AM644" s="20"/>
      <c r="AN644" s="20"/>
      <c r="AO644" s="20"/>
      <c r="AP644" s="20"/>
      <c r="AQ644" s="211"/>
      <c r="AR644" s="73"/>
    </row>
    <row r="645" spans="1:44" ht="27" customHeight="1">
      <c r="A645" s="972" t="str">
        <f t="shared" si="16"/>
        <v/>
      </c>
      <c r="B645" s="66"/>
      <c r="E645" s="67"/>
      <c r="G645" s="232" t="s">
        <v>329</v>
      </c>
      <c r="H645" s="1388" t="s">
        <v>2075</v>
      </c>
      <c r="I645" s="1388"/>
      <c r="J645" s="1388"/>
      <c r="K645" s="1388"/>
      <c r="L645" s="1388"/>
      <c r="M645" s="1388"/>
      <c r="N645" s="1388"/>
      <c r="O645" s="1388"/>
      <c r="P645" s="1388"/>
      <c r="Q645" s="1388"/>
      <c r="R645" s="1388"/>
      <c r="S645" s="1388"/>
      <c r="T645" s="1388"/>
      <c r="U645" s="1388"/>
      <c r="V645" s="1388"/>
      <c r="W645" s="1388"/>
      <c r="X645" s="1388"/>
      <c r="Y645" s="1388"/>
      <c r="Z645" s="1388"/>
      <c r="AA645" s="1388"/>
      <c r="AB645" s="1388"/>
      <c r="AC645" s="1388"/>
      <c r="AD645" s="1544"/>
      <c r="AF645" s="70"/>
      <c r="AK645" s="11"/>
      <c r="AL645" s="1303" t="s">
        <v>359</v>
      </c>
      <c r="AM645" s="1304"/>
      <c r="AN645" s="1304"/>
      <c r="AO645" s="1304"/>
      <c r="AP645" s="1304"/>
      <c r="AQ645" s="1305"/>
      <c r="AR645" s="73"/>
    </row>
    <row r="646" spans="1:44" ht="27" customHeight="1">
      <c r="A646" s="972" t="str">
        <f t="shared" si="16"/>
        <v/>
      </c>
      <c r="B646" s="66"/>
      <c r="E646" s="67"/>
      <c r="G646" s="68"/>
      <c r="H646" s="1206"/>
      <c r="I646" s="1206"/>
      <c r="J646" s="1206"/>
      <c r="K646" s="1206"/>
      <c r="L646" s="1206"/>
      <c r="M646" s="1206"/>
      <c r="N646" s="1206"/>
      <c r="O646" s="1206"/>
      <c r="P646" s="1206"/>
      <c r="Q646" s="1206"/>
      <c r="R646" s="1206"/>
      <c r="S646" s="1206"/>
      <c r="T646" s="1206"/>
      <c r="U646" s="1206"/>
      <c r="V646" s="1206"/>
      <c r="W646" s="1206"/>
      <c r="X646" s="1206"/>
      <c r="Y646" s="1206"/>
      <c r="Z646" s="1206"/>
      <c r="AA646" s="1206"/>
      <c r="AB646" s="1206"/>
      <c r="AC646" s="1206"/>
      <c r="AD646" s="1207"/>
      <c r="AF646" s="70"/>
      <c r="AK646" s="11"/>
      <c r="AL646" s="1303"/>
      <c r="AM646" s="1304"/>
      <c r="AN646" s="1304"/>
      <c r="AO646" s="1304"/>
      <c r="AP646" s="1304"/>
      <c r="AQ646" s="1305"/>
      <c r="AR646" s="73"/>
    </row>
    <row r="647" spans="1:44" ht="27" customHeight="1">
      <c r="A647" s="972" t="str">
        <f t="shared" si="16"/>
        <v/>
      </c>
      <c r="B647" s="66"/>
      <c r="E647" s="67"/>
      <c r="G647" s="68"/>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7"/>
      <c r="AF647" s="70"/>
      <c r="AK647" s="11"/>
      <c r="AL647" s="210"/>
      <c r="AM647" s="20"/>
      <c r="AN647" s="20"/>
      <c r="AO647" s="20"/>
      <c r="AP647" s="20"/>
      <c r="AQ647" s="211"/>
      <c r="AR647" s="73"/>
    </row>
    <row r="648" spans="1:44" ht="27" customHeight="1" thickBot="1">
      <c r="A648" s="972" t="str">
        <f t="shared" si="16"/>
        <v/>
      </c>
      <c r="B648" s="66"/>
      <c r="E648" s="67"/>
      <c r="G648" s="83"/>
      <c r="H648" s="1301"/>
      <c r="I648" s="1301"/>
      <c r="J648" s="1301"/>
      <c r="K648" s="1301"/>
      <c r="L648" s="1301"/>
      <c r="M648" s="1301"/>
      <c r="N648" s="1301"/>
      <c r="O648" s="1301"/>
      <c r="P648" s="1301"/>
      <c r="Q648" s="1301"/>
      <c r="R648" s="1301"/>
      <c r="S648" s="1301"/>
      <c r="T648" s="1301"/>
      <c r="U648" s="1301"/>
      <c r="V648" s="1301"/>
      <c r="W648" s="1301"/>
      <c r="X648" s="1301"/>
      <c r="Y648" s="1301"/>
      <c r="Z648" s="1301"/>
      <c r="AA648" s="1301"/>
      <c r="AB648" s="1301"/>
      <c r="AC648" s="1301"/>
      <c r="AD648" s="1302"/>
      <c r="AF648" s="70"/>
      <c r="AK648" s="11"/>
      <c r="AL648" s="210"/>
      <c r="AM648" s="20"/>
      <c r="AN648" s="20"/>
      <c r="AO648" s="20"/>
      <c r="AP648" s="20"/>
      <c r="AQ648" s="211"/>
      <c r="AR648" s="73"/>
    </row>
    <row r="649" spans="1:44" ht="20.6" customHeight="1">
      <c r="A649" s="972" t="str">
        <f t="shared" si="16"/>
        <v/>
      </c>
      <c r="B649" s="66"/>
      <c r="E649" s="67"/>
      <c r="I649" s="88"/>
      <c r="J649" s="88"/>
      <c r="K649" s="88"/>
      <c r="L649" s="88"/>
      <c r="M649" s="88"/>
      <c r="N649" s="88"/>
      <c r="O649" s="88"/>
      <c r="P649" s="88"/>
      <c r="Q649" s="88"/>
      <c r="R649" s="88"/>
      <c r="S649" s="88"/>
      <c r="T649" s="88"/>
      <c r="U649" s="88"/>
      <c r="V649" s="88"/>
      <c r="W649" s="88"/>
      <c r="X649" s="88"/>
      <c r="Y649" s="88"/>
      <c r="Z649" s="88"/>
      <c r="AA649" s="88"/>
      <c r="AB649" s="88"/>
      <c r="AC649" s="88"/>
      <c r="AD649" s="88"/>
      <c r="AF649" s="70"/>
      <c r="AK649" s="11"/>
      <c r="AL649" s="210"/>
      <c r="AM649" s="20"/>
      <c r="AN649" s="20"/>
      <c r="AO649" s="20"/>
      <c r="AP649" s="20"/>
      <c r="AQ649" s="211"/>
      <c r="AR649" s="73"/>
    </row>
    <row r="650" spans="1:44" ht="27" customHeight="1">
      <c r="A650" s="972" t="str">
        <f t="shared" si="16"/>
        <v/>
      </c>
      <c r="B650" s="66"/>
      <c r="E650" s="67"/>
      <c r="AF650" s="70"/>
      <c r="AK650" s="11"/>
      <c r="AL650" s="210"/>
      <c r="AM650" s="20"/>
      <c r="AN650" s="20"/>
      <c r="AO650" s="20"/>
      <c r="AP650" s="20"/>
      <c r="AQ650" s="211"/>
      <c r="AR650" s="73"/>
    </row>
    <row r="651" spans="1:44" ht="27" customHeight="1">
      <c r="A651" s="972">
        <f t="shared" si="16"/>
        <v>68</v>
      </c>
      <c r="B651" s="1372" t="s">
        <v>626</v>
      </c>
      <c r="C651" s="1373"/>
      <c r="D651" s="1373"/>
      <c r="E651" s="1374"/>
      <c r="H651" s="1224" t="s">
        <v>361</v>
      </c>
      <c r="I651" s="1224"/>
      <c r="J651" s="1224"/>
      <c r="K651" s="1224"/>
      <c r="L651" s="1224"/>
      <c r="M651" s="1224"/>
      <c r="N651" s="1224"/>
      <c r="O651" s="1224"/>
      <c r="P651" s="1224"/>
      <c r="Q651" s="1224"/>
      <c r="R651" s="1224"/>
      <c r="S651" s="1224"/>
      <c r="T651" s="1224"/>
      <c r="U651" s="1224"/>
      <c r="V651" s="1224"/>
      <c r="W651" s="1224"/>
      <c r="X651" s="1224"/>
      <c r="Y651" s="1224"/>
      <c r="Z651" s="1224"/>
      <c r="AA651" s="1224"/>
      <c r="AB651" s="1224"/>
      <c r="AC651" s="1224"/>
      <c r="AD651" s="1224"/>
      <c r="AF651" s="70"/>
      <c r="AG651" s="713">
        <v>68</v>
      </c>
      <c r="AH651" s="1221" t="s">
        <v>106</v>
      </c>
      <c r="AI651" s="1222"/>
      <c r="AJ651" s="1223"/>
      <c r="AK651" s="11"/>
      <c r="AL651" s="1303" t="s">
        <v>628</v>
      </c>
      <c r="AM651" s="1304"/>
      <c r="AN651" s="1304"/>
      <c r="AO651" s="1304"/>
      <c r="AP651" s="1304"/>
      <c r="AQ651" s="1305"/>
      <c r="AR651" s="1232">
        <f>VLOOKUP(AH651,$CD$6:$CE$10,2,FALSE)</f>
        <v>0</v>
      </c>
    </row>
    <row r="652" spans="1:44" ht="27" customHeight="1">
      <c r="A652" s="972" t="str">
        <f t="shared" si="16"/>
        <v/>
      </c>
      <c r="B652" s="1372"/>
      <c r="C652" s="1373"/>
      <c r="D652" s="1373"/>
      <c r="E652" s="1374"/>
      <c r="AF652" s="70"/>
      <c r="AK652" s="11"/>
      <c r="AL652" s="1303"/>
      <c r="AM652" s="1304"/>
      <c r="AN652" s="1304"/>
      <c r="AO652" s="1304"/>
      <c r="AP652" s="1304"/>
      <c r="AQ652" s="1305"/>
      <c r="AR652" s="1232"/>
    </row>
    <row r="653" spans="1:44" ht="27" customHeight="1">
      <c r="A653" s="972" t="str">
        <f t="shared" si="16"/>
        <v/>
      </c>
      <c r="B653" s="229"/>
      <c r="C653" s="143"/>
      <c r="D653" s="143"/>
      <c r="E653" s="230"/>
      <c r="H653" s="1557"/>
      <c r="I653" s="1557"/>
      <c r="J653" s="1557"/>
      <c r="K653" s="1557"/>
      <c r="L653" s="1557"/>
      <c r="M653" s="1557"/>
      <c r="N653" s="1557"/>
      <c r="O653" s="1557"/>
      <c r="P653" s="1557"/>
      <c r="Q653" s="1557"/>
      <c r="R653" s="1557"/>
      <c r="S653" s="1557"/>
      <c r="T653" s="1557"/>
      <c r="U653" s="1557"/>
      <c r="V653" s="1557"/>
      <c r="W653" s="1557"/>
      <c r="X653" s="1557"/>
      <c r="Y653" s="1557"/>
      <c r="Z653" s="1557"/>
      <c r="AA653" s="1557"/>
      <c r="AB653" s="1557"/>
      <c r="AC653" s="1557"/>
      <c r="AD653" s="1557"/>
      <c r="AF653" s="70"/>
      <c r="AK653" s="11"/>
      <c r="AL653" s="2012"/>
      <c r="AM653" s="2013"/>
      <c r="AN653" s="2013"/>
      <c r="AO653" s="2013"/>
      <c r="AP653" s="2013"/>
      <c r="AQ653" s="2014"/>
      <c r="AR653" s="73"/>
    </row>
    <row r="654" spans="1:44" ht="27" customHeight="1">
      <c r="A654" s="972" t="str">
        <f t="shared" si="16"/>
        <v/>
      </c>
      <c r="B654" s="229"/>
      <c r="C654" s="143"/>
      <c r="D654" s="143"/>
      <c r="E654" s="230"/>
      <c r="H654" s="1557"/>
      <c r="I654" s="1557"/>
      <c r="J654" s="1557"/>
      <c r="K654" s="1557"/>
      <c r="L654" s="1557"/>
      <c r="M654" s="1557"/>
      <c r="N654" s="1557"/>
      <c r="O654" s="1557"/>
      <c r="P654" s="1557"/>
      <c r="Q654" s="1557"/>
      <c r="R654" s="1557"/>
      <c r="S654" s="1557"/>
      <c r="T654" s="1557"/>
      <c r="U654" s="1557"/>
      <c r="V654" s="1557"/>
      <c r="W654" s="1557"/>
      <c r="X654" s="1557"/>
      <c r="Y654" s="1557"/>
      <c r="Z654" s="1557"/>
      <c r="AA654" s="1557"/>
      <c r="AB654" s="1557"/>
      <c r="AC654" s="1557"/>
      <c r="AD654" s="1557"/>
      <c r="AF654" s="70"/>
      <c r="AK654" s="11"/>
      <c r="AL654" s="2012"/>
      <c r="AM654" s="2013"/>
      <c r="AN654" s="2013"/>
      <c r="AO654" s="2013"/>
      <c r="AP654" s="2013"/>
      <c r="AQ654" s="2014"/>
      <c r="AR654" s="73"/>
    </row>
    <row r="655" spans="1:44" ht="27" customHeight="1">
      <c r="A655" s="972" t="str">
        <f t="shared" si="16"/>
        <v/>
      </c>
      <c r="B655" s="66"/>
      <c r="E655" s="67"/>
      <c r="H655" s="1557"/>
      <c r="I655" s="1557"/>
      <c r="J655" s="1557"/>
      <c r="K655" s="1557"/>
      <c r="L655" s="1557"/>
      <c r="M655" s="1557"/>
      <c r="N655" s="1557"/>
      <c r="O655" s="1557"/>
      <c r="P655" s="1557"/>
      <c r="Q655" s="1557"/>
      <c r="R655" s="1557"/>
      <c r="S655" s="1557"/>
      <c r="T655" s="1557"/>
      <c r="U655" s="1557"/>
      <c r="V655" s="1557"/>
      <c r="W655" s="1557"/>
      <c r="X655" s="1557"/>
      <c r="Y655" s="1557"/>
      <c r="Z655" s="1557"/>
      <c r="AA655" s="1557"/>
      <c r="AB655" s="1557"/>
      <c r="AC655" s="1557"/>
      <c r="AD655" s="1557"/>
      <c r="AF655" s="70"/>
      <c r="AK655" s="11"/>
      <c r="AL655" s="210"/>
      <c r="AM655" s="20"/>
      <c r="AN655" s="20"/>
      <c r="AO655" s="20"/>
      <c r="AP655" s="20"/>
      <c r="AQ655" s="211"/>
      <c r="AR655" s="73"/>
    </row>
    <row r="656" spans="1:44" ht="27" customHeight="1">
      <c r="A656" s="972" t="str">
        <f t="shared" si="16"/>
        <v/>
      </c>
      <c r="B656" s="66"/>
      <c r="E656" s="67"/>
      <c r="AF656" s="70"/>
      <c r="AK656" s="11"/>
      <c r="AL656" s="210"/>
      <c r="AM656" s="20"/>
      <c r="AN656" s="20"/>
      <c r="AO656" s="20"/>
      <c r="AP656" s="20"/>
      <c r="AQ656" s="211"/>
      <c r="AR656" s="73"/>
    </row>
    <row r="657" spans="1:44" ht="27" customHeight="1">
      <c r="A657" s="972" t="str">
        <f t="shared" si="16"/>
        <v/>
      </c>
      <c r="B657" s="66"/>
      <c r="E657" s="67"/>
      <c r="H657" s="1336" t="s">
        <v>2704</v>
      </c>
      <c r="I657" s="1336"/>
      <c r="J657" s="1336"/>
      <c r="K657" s="1336"/>
      <c r="L657" s="1336"/>
      <c r="M657" s="1336"/>
      <c r="N657" s="1336"/>
      <c r="O657" s="1336"/>
      <c r="P657" s="1336"/>
      <c r="Q657" s="1336"/>
      <c r="R657" s="1336"/>
      <c r="S657" s="1336"/>
      <c r="T657" s="1336"/>
      <c r="U657" s="1336"/>
      <c r="V657" s="1336"/>
      <c r="W657" s="1336"/>
      <c r="X657" s="1336"/>
      <c r="Y657" s="1336"/>
      <c r="Z657" s="1336"/>
      <c r="AA657" s="1336"/>
      <c r="AB657" s="1336"/>
      <c r="AC657" s="1336"/>
      <c r="AD657" s="1336"/>
      <c r="AF657" s="70"/>
      <c r="AK657" s="11"/>
      <c r="AL657" s="1364" t="s">
        <v>2703</v>
      </c>
      <c r="AM657" s="1365"/>
      <c r="AN657" s="1365"/>
      <c r="AO657" s="1365"/>
      <c r="AP657" s="1365"/>
      <c r="AQ657" s="1366"/>
      <c r="AR657" s="73"/>
    </row>
    <row r="658" spans="1:44" ht="27" customHeight="1">
      <c r="A658" s="972" t="str">
        <f t="shared" si="16"/>
        <v/>
      </c>
      <c r="B658" s="66"/>
      <c r="E658" s="67"/>
      <c r="H658" s="1496" t="s">
        <v>2846</v>
      </c>
      <c r="I658" s="1496"/>
      <c r="J658" s="1496"/>
      <c r="K658" s="1496"/>
      <c r="L658" s="1496"/>
      <c r="M658" s="1496"/>
      <c r="N658" s="1496"/>
      <c r="O658" s="1496"/>
      <c r="P658" s="1496"/>
      <c r="Q658" s="1496"/>
      <c r="R658" s="1496"/>
      <c r="S658" s="1496"/>
      <c r="T658" s="1496"/>
      <c r="U658" s="1496"/>
      <c r="V658" s="1496"/>
      <c r="W658" s="1496"/>
      <c r="X658" s="1496"/>
      <c r="Y658" s="1496"/>
      <c r="Z658" s="1496"/>
      <c r="AA658" s="1496"/>
      <c r="AB658" s="1496"/>
      <c r="AC658" s="1496"/>
      <c r="AD658" s="1496"/>
      <c r="AF658" s="70"/>
      <c r="AK658" s="11"/>
      <c r="AL658" s="1364"/>
      <c r="AM658" s="1365"/>
      <c r="AN658" s="1365"/>
      <c r="AO658" s="1365"/>
      <c r="AP658" s="1365"/>
      <c r="AQ658" s="1366"/>
      <c r="AR658" s="73"/>
    </row>
    <row r="659" spans="1:44" ht="27" customHeight="1">
      <c r="A659" s="972" t="str">
        <f t="shared" si="16"/>
        <v/>
      </c>
      <c r="B659" s="66"/>
      <c r="E659" s="67"/>
      <c r="H659" s="1496"/>
      <c r="I659" s="1496"/>
      <c r="J659" s="1496"/>
      <c r="K659" s="1496"/>
      <c r="L659" s="1496"/>
      <c r="M659" s="1496"/>
      <c r="N659" s="1496"/>
      <c r="O659" s="1496"/>
      <c r="P659" s="1496"/>
      <c r="Q659" s="1496"/>
      <c r="R659" s="1496"/>
      <c r="S659" s="1496"/>
      <c r="T659" s="1496"/>
      <c r="U659" s="1496"/>
      <c r="V659" s="1496"/>
      <c r="W659" s="1496"/>
      <c r="X659" s="1496"/>
      <c r="Y659" s="1496"/>
      <c r="Z659" s="1496"/>
      <c r="AA659" s="1496"/>
      <c r="AB659" s="1496"/>
      <c r="AC659" s="1496"/>
      <c r="AD659" s="1496"/>
      <c r="AF659" s="70"/>
      <c r="AK659" s="11"/>
      <c r="AL659" s="210"/>
      <c r="AM659" s="20"/>
      <c r="AN659" s="20"/>
      <c r="AO659" s="20"/>
      <c r="AP659" s="20"/>
      <c r="AQ659" s="211"/>
      <c r="AR659" s="73"/>
    </row>
    <row r="660" spans="1:44" ht="27" customHeight="1">
      <c r="A660" s="972" t="str">
        <f t="shared" si="16"/>
        <v/>
      </c>
      <c r="B660" s="66"/>
      <c r="E660" s="67"/>
      <c r="H660" s="1496" t="s">
        <v>2847</v>
      </c>
      <c r="I660" s="1496"/>
      <c r="J660" s="1496"/>
      <c r="K660" s="1496"/>
      <c r="L660" s="1496"/>
      <c r="M660" s="1496"/>
      <c r="N660" s="1496"/>
      <c r="O660" s="1496"/>
      <c r="P660" s="1496"/>
      <c r="Q660" s="1496"/>
      <c r="R660" s="1496"/>
      <c r="S660" s="1496"/>
      <c r="T660" s="1496"/>
      <c r="U660" s="1496"/>
      <c r="V660" s="1496"/>
      <c r="W660" s="1496"/>
      <c r="X660" s="1496"/>
      <c r="Y660" s="1496"/>
      <c r="Z660" s="1496"/>
      <c r="AA660" s="1496"/>
      <c r="AB660" s="1496"/>
      <c r="AC660" s="1496"/>
      <c r="AD660" s="1496"/>
      <c r="AF660" s="70"/>
      <c r="AK660" s="11"/>
      <c r="AL660" s="210"/>
      <c r="AM660" s="20"/>
      <c r="AN660" s="20"/>
      <c r="AO660" s="20"/>
      <c r="AP660" s="20"/>
      <c r="AQ660" s="211"/>
      <c r="AR660" s="73"/>
    </row>
    <row r="661" spans="1:44" ht="27" customHeight="1">
      <c r="A661" s="972" t="str">
        <f t="shared" si="16"/>
        <v/>
      </c>
      <c r="B661" s="66"/>
      <c r="E661" s="67"/>
      <c r="H661" s="1496"/>
      <c r="I661" s="1496"/>
      <c r="J661" s="1496"/>
      <c r="K661" s="1496"/>
      <c r="L661" s="1496"/>
      <c r="M661" s="1496"/>
      <c r="N661" s="1496"/>
      <c r="O661" s="1496"/>
      <c r="P661" s="1496"/>
      <c r="Q661" s="1496"/>
      <c r="R661" s="1496"/>
      <c r="S661" s="1496"/>
      <c r="T661" s="1496"/>
      <c r="U661" s="1496"/>
      <c r="V661" s="1496"/>
      <c r="W661" s="1496"/>
      <c r="X661" s="1496"/>
      <c r="Y661" s="1496"/>
      <c r="Z661" s="1496"/>
      <c r="AA661" s="1496"/>
      <c r="AB661" s="1496"/>
      <c r="AC661" s="1496"/>
      <c r="AD661" s="1496"/>
      <c r="AF661" s="70"/>
      <c r="AK661" s="11"/>
      <c r="AL661" s="210"/>
      <c r="AM661" s="20"/>
      <c r="AN661" s="20"/>
      <c r="AO661" s="20"/>
      <c r="AP661" s="20"/>
      <c r="AQ661" s="211"/>
      <c r="AR661" s="73"/>
    </row>
    <row r="662" spans="1:44" ht="27" customHeight="1">
      <c r="A662" s="972" t="str">
        <f t="shared" si="16"/>
        <v/>
      </c>
      <c r="B662" s="66"/>
      <c r="E662" s="67"/>
      <c r="H662" s="1496"/>
      <c r="I662" s="1496"/>
      <c r="J662" s="1496"/>
      <c r="K662" s="1496"/>
      <c r="L662" s="1496"/>
      <c r="M662" s="1496"/>
      <c r="N662" s="1496"/>
      <c r="O662" s="1496"/>
      <c r="P662" s="1496"/>
      <c r="Q662" s="1496"/>
      <c r="R662" s="1496"/>
      <c r="S662" s="1496"/>
      <c r="T662" s="1496"/>
      <c r="U662" s="1496"/>
      <c r="V662" s="1496"/>
      <c r="W662" s="1496"/>
      <c r="X662" s="1496"/>
      <c r="Y662" s="1496"/>
      <c r="Z662" s="1496"/>
      <c r="AA662" s="1496"/>
      <c r="AB662" s="1496"/>
      <c r="AC662" s="1496"/>
      <c r="AD662" s="1496"/>
      <c r="AF662" s="70"/>
      <c r="AK662" s="11"/>
      <c r="AL662" s="210"/>
      <c r="AM662" s="20"/>
      <c r="AN662" s="20"/>
      <c r="AO662" s="20"/>
      <c r="AP662" s="20"/>
      <c r="AQ662" s="211"/>
      <c r="AR662" s="73"/>
    </row>
    <row r="663" spans="1:44" ht="27" customHeight="1">
      <c r="A663" s="972" t="str">
        <f t="shared" si="16"/>
        <v/>
      </c>
      <c r="B663" s="66"/>
      <c r="E663" s="67"/>
      <c r="H663" s="1988"/>
      <c r="I663" s="1988"/>
      <c r="J663" s="1988"/>
      <c r="K663" s="1988"/>
      <c r="L663" s="1988"/>
      <c r="M663" s="1988"/>
      <c r="N663" s="1988"/>
      <c r="O663" s="1988"/>
      <c r="P663" s="1988"/>
      <c r="Q663" s="1988"/>
      <c r="R663" s="1988"/>
      <c r="S663" s="1988"/>
      <c r="T663" s="1988"/>
      <c r="U663" s="1988"/>
      <c r="V663" s="1988"/>
      <c r="W663" s="1988"/>
      <c r="X663" s="1988"/>
      <c r="Y663" s="1988"/>
      <c r="Z663" s="1988"/>
      <c r="AA663" s="1988"/>
      <c r="AB663" s="1988"/>
      <c r="AC663" s="1988"/>
      <c r="AD663" s="1988"/>
      <c r="AF663" s="2016" t="s">
        <v>362</v>
      </c>
      <c r="AG663" s="1858"/>
      <c r="AH663" s="1858"/>
      <c r="AI663" s="1858"/>
      <c r="AJ663" s="1858"/>
      <c r="AK663" s="2017"/>
      <c r="AL663" s="210"/>
      <c r="AM663" s="20"/>
      <c r="AN663" s="20"/>
      <c r="AO663" s="20"/>
      <c r="AP663" s="20"/>
      <c r="AQ663" s="211"/>
      <c r="AR663" s="73"/>
    </row>
    <row r="664" spans="1:44" ht="27" customHeight="1">
      <c r="A664" s="972">
        <f t="shared" si="16"/>
        <v>69</v>
      </c>
      <c r="B664" s="66"/>
      <c r="E664" s="67"/>
      <c r="H664" s="1206" t="s">
        <v>1163</v>
      </c>
      <c r="I664" s="1206"/>
      <c r="J664" s="1206"/>
      <c r="K664" s="1206"/>
      <c r="L664" s="1206"/>
      <c r="M664" s="1206"/>
      <c r="N664" s="1206"/>
      <c r="O664" s="1206"/>
      <c r="P664" s="1206"/>
      <c r="Q664" s="1206"/>
      <c r="R664" s="1206"/>
      <c r="S664" s="1206"/>
      <c r="T664" s="1206"/>
      <c r="U664" s="1206"/>
      <c r="V664" s="1206"/>
      <c r="W664" s="1206"/>
      <c r="X664" s="1206"/>
      <c r="Y664" s="1206"/>
      <c r="Z664" s="1206"/>
      <c r="AA664" s="1206"/>
      <c r="AB664" s="1206"/>
      <c r="AC664" s="1206"/>
      <c r="AD664" s="1206"/>
      <c r="AF664" s="70"/>
      <c r="AG664" s="714">
        <v>69</v>
      </c>
      <c r="AH664" s="2007" t="s">
        <v>2487</v>
      </c>
      <c r="AI664" s="2008"/>
      <c r="AJ664" s="2009"/>
      <c r="AK664" s="247"/>
      <c r="AL664" s="210"/>
      <c r="AM664" s="20"/>
      <c r="AN664" s="20"/>
      <c r="AO664" s="20"/>
      <c r="AP664" s="20"/>
      <c r="AQ664" s="211"/>
      <c r="AR664" s="73"/>
    </row>
    <row r="665" spans="1:44" ht="27" customHeight="1" thickBot="1">
      <c r="A665" s="972" t="str">
        <f t="shared" si="16"/>
        <v/>
      </c>
      <c r="B665" s="66"/>
      <c r="E665" s="67"/>
      <c r="AF665" s="70"/>
      <c r="AK665" s="11"/>
      <c r="AL665" s="210"/>
      <c r="AM665" s="20"/>
      <c r="AN665" s="20"/>
      <c r="AO665" s="20"/>
      <c r="AP665" s="20"/>
      <c r="AQ665" s="211"/>
      <c r="AR665" s="73"/>
    </row>
    <row r="666" spans="1:44" ht="27" customHeight="1" thickBot="1">
      <c r="A666" s="972" t="str">
        <f t="shared" si="16"/>
        <v/>
      </c>
      <c r="B666" s="66"/>
      <c r="E666" s="67"/>
      <c r="H666" s="1287" t="s">
        <v>2490</v>
      </c>
      <c r="I666" s="1287"/>
      <c r="J666" s="1287"/>
      <c r="K666" s="1287"/>
      <c r="L666" s="1287"/>
      <c r="M666" s="1287"/>
      <c r="N666" s="1287"/>
      <c r="O666" s="1287"/>
      <c r="P666" s="1287"/>
      <c r="Q666" s="1287"/>
      <c r="R666" s="1287"/>
      <c r="S666" s="1287"/>
      <c r="T666" s="1287"/>
      <c r="U666" s="1287"/>
      <c r="V666" s="1287"/>
      <c r="W666" s="1287"/>
      <c r="X666" s="1287"/>
      <c r="Y666" s="139"/>
      <c r="Z666" s="1385" t="s">
        <v>2491</v>
      </c>
      <c r="AA666" s="1386"/>
      <c r="AB666" s="1387"/>
      <c r="AC666" s="139"/>
      <c r="AD666" s="139"/>
      <c r="AF666" s="70"/>
      <c r="AK666" s="11"/>
      <c r="AL666" s="210"/>
      <c r="AM666" s="20"/>
      <c r="AN666" s="20"/>
      <c r="AO666" s="20"/>
      <c r="AP666" s="20"/>
      <c r="AQ666" s="211"/>
      <c r="AR666" s="73"/>
    </row>
    <row r="667" spans="1:44" ht="27" customHeight="1" thickBot="1">
      <c r="A667" s="972" t="str">
        <f t="shared" si="16"/>
        <v/>
      </c>
      <c r="B667" s="66"/>
      <c r="E667" s="67"/>
      <c r="H667" s="1287" t="s">
        <v>627</v>
      </c>
      <c r="I667" s="1287"/>
      <c r="J667" s="1287"/>
      <c r="K667" s="1287"/>
      <c r="L667" s="1287"/>
      <c r="M667" s="1287"/>
      <c r="N667" s="1287"/>
      <c r="O667" s="1287"/>
      <c r="P667" s="1287"/>
      <c r="Q667" s="1287"/>
      <c r="R667" s="1287"/>
      <c r="S667" s="1287"/>
      <c r="T667" s="1287"/>
      <c r="U667" s="1287"/>
      <c r="V667" s="1287"/>
      <c r="W667" s="1287"/>
      <c r="X667" s="1287"/>
      <c r="Y667" s="139"/>
      <c r="Z667" s="1415"/>
      <c r="AA667" s="1892"/>
      <c r="AB667" s="696" t="s">
        <v>68</v>
      </c>
      <c r="AC667" s="139"/>
      <c r="AD667" s="139"/>
      <c r="AF667" s="70"/>
      <c r="AK667" s="11"/>
      <c r="AL667" s="210"/>
      <c r="AM667" s="20"/>
      <c r="AN667" s="20"/>
      <c r="AO667" s="20"/>
      <c r="AP667" s="20"/>
      <c r="AQ667" s="211"/>
      <c r="AR667" s="73"/>
    </row>
    <row r="668" spans="1:44" ht="27" customHeight="1" thickBot="1">
      <c r="A668" s="972" t="str">
        <f t="shared" si="16"/>
        <v/>
      </c>
      <c r="B668" s="57"/>
      <c r="C668" s="6"/>
      <c r="D668" s="6"/>
      <c r="E668" s="58"/>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59"/>
      <c r="AG668" s="716"/>
      <c r="AH668" s="60"/>
      <c r="AI668" s="60"/>
      <c r="AJ668" s="60"/>
      <c r="AK668" s="15"/>
      <c r="AL668" s="207"/>
      <c r="AM668" s="208"/>
      <c r="AN668" s="208"/>
      <c r="AO668" s="208"/>
      <c r="AP668" s="208"/>
      <c r="AQ668" s="209"/>
      <c r="AR668" s="73"/>
    </row>
    <row r="669" spans="1:44" ht="27" customHeight="1">
      <c r="A669" s="972" t="str">
        <f t="shared" ref="A669:A732" si="17">_xlfn.IFS(AG669=0,"",AG669&gt;0,AG669,AG669&lt;&gt;"","")</f>
        <v/>
      </c>
      <c r="B669" s="48"/>
      <c r="C669" s="12"/>
      <c r="D669" s="12"/>
      <c r="E669" s="49"/>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04"/>
      <c r="AG669" s="717"/>
      <c r="AH669" s="105"/>
      <c r="AI669" s="105"/>
      <c r="AJ669" s="105"/>
      <c r="AK669" s="26"/>
      <c r="AL669" s="200"/>
      <c r="AM669" s="201"/>
      <c r="AN669" s="201"/>
      <c r="AO669" s="201"/>
      <c r="AP669" s="201"/>
      <c r="AQ669" s="202"/>
      <c r="AR669" s="214"/>
    </row>
    <row r="670" spans="1:44" ht="27" customHeight="1">
      <c r="A670" s="972" t="str">
        <f t="shared" si="17"/>
        <v/>
      </c>
      <c r="B670" s="1372" t="s">
        <v>649</v>
      </c>
      <c r="C670" s="1373"/>
      <c r="D670" s="1373"/>
      <c r="E670" s="1374"/>
      <c r="H670" s="1550" t="s">
        <v>2076</v>
      </c>
      <c r="I670" s="1550"/>
      <c r="J670" s="1550"/>
      <c r="K670" s="1550"/>
      <c r="L670" s="1550"/>
      <c r="M670" s="1550"/>
      <c r="N670" s="1550"/>
      <c r="O670" s="1550"/>
      <c r="P670" s="1550"/>
      <c r="Q670" s="1550"/>
      <c r="R670" s="1550"/>
      <c r="S670" s="1550"/>
      <c r="T670" s="1550"/>
      <c r="U670" s="1550"/>
      <c r="V670" s="1550"/>
      <c r="W670" s="1550"/>
      <c r="X670" s="1550"/>
      <c r="Y670" s="1550"/>
      <c r="Z670" s="1550"/>
      <c r="AA670" s="1550"/>
      <c r="AB670" s="1550"/>
      <c r="AC670" s="1550"/>
      <c r="AD670" s="1550"/>
      <c r="AF670" s="70"/>
      <c r="AK670" s="11"/>
      <c r="AL670" s="1303" t="s">
        <v>2077</v>
      </c>
      <c r="AM670" s="1304"/>
      <c r="AN670" s="1304"/>
      <c r="AO670" s="1304"/>
      <c r="AP670" s="1304"/>
      <c r="AQ670" s="1305"/>
      <c r="AR670" s="214"/>
    </row>
    <row r="671" spans="1:44" ht="27" customHeight="1">
      <c r="A671" s="972" t="str">
        <f t="shared" si="17"/>
        <v/>
      </c>
      <c r="B671" s="1372"/>
      <c r="C671" s="1373"/>
      <c r="D671" s="1373"/>
      <c r="E671" s="1374"/>
      <c r="H671" s="1550"/>
      <c r="I671" s="1550"/>
      <c r="J671" s="1550"/>
      <c r="K671" s="1550"/>
      <c r="L671" s="1550"/>
      <c r="M671" s="1550"/>
      <c r="N671" s="1550"/>
      <c r="O671" s="1550"/>
      <c r="P671" s="1550"/>
      <c r="Q671" s="1550"/>
      <c r="R671" s="1550"/>
      <c r="S671" s="1550"/>
      <c r="T671" s="1550"/>
      <c r="U671" s="1550"/>
      <c r="V671" s="1550"/>
      <c r="W671" s="1550"/>
      <c r="X671" s="1550"/>
      <c r="Y671" s="1550"/>
      <c r="Z671" s="1550"/>
      <c r="AA671" s="1550"/>
      <c r="AB671" s="1550"/>
      <c r="AC671" s="1550"/>
      <c r="AD671" s="1550"/>
      <c r="AF671" s="70"/>
      <c r="AK671" s="11"/>
      <c r="AL671" s="1303"/>
      <c r="AM671" s="1304"/>
      <c r="AN671" s="1304"/>
      <c r="AO671" s="1304"/>
      <c r="AP671" s="1304"/>
      <c r="AQ671" s="1305"/>
      <c r="AR671" s="214"/>
    </row>
    <row r="672" spans="1:44" ht="27" customHeight="1">
      <c r="A672" s="972" t="str">
        <f t="shared" si="17"/>
        <v/>
      </c>
      <c r="B672" s="1372"/>
      <c r="C672" s="1373"/>
      <c r="D672" s="1373"/>
      <c r="E672" s="1374"/>
      <c r="H672" s="1550"/>
      <c r="I672" s="1550"/>
      <c r="J672" s="1550"/>
      <c r="K672" s="1550"/>
      <c r="L672" s="1550"/>
      <c r="M672" s="1550"/>
      <c r="N672" s="1550"/>
      <c r="O672" s="1550"/>
      <c r="P672" s="1550"/>
      <c r="Q672" s="1550"/>
      <c r="R672" s="1550"/>
      <c r="S672" s="1550"/>
      <c r="T672" s="1550"/>
      <c r="U672" s="1550"/>
      <c r="V672" s="1550"/>
      <c r="W672" s="1550"/>
      <c r="X672" s="1550"/>
      <c r="Y672" s="1550"/>
      <c r="Z672" s="1550"/>
      <c r="AA672" s="1550"/>
      <c r="AB672" s="1550"/>
      <c r="AC672" s="1550"/>
      <c r="AD672" s="1550"/>
      <c r="AF672" s="70"/>
      <c r="AK672" s="11"/>
      <c r="AL672" s="210"/>
      <c r="AM672" s="20"/>
      <c r="AN672" s="20"/>
      <c r="AO672" s="20"/>
      <c r="AP672" s="20"/>
      <c r="AQ672" s="211"/>
      <c r="AR672" s="214"/>
    </row>
    <row r="673" spans="1:44" ht="27" customHeight="1">
      <c r="A673" s="972" t="str">
        <f t="shared" si="17"/>
        <v/>
      </c>
      <c r="B673" s="1372"/>
      <c r="C673" s="1373"/>
      <c r="D673" s="1373"/>
      <c r="E673" s="1374"/>
      <c r="H673" s="1550"/>
      <c r="I673" s="1550"/>
      <c r="J673" s="1550"/>
      <c r="K673" s="1550"/>
      <c r="L673" s="1550"/>
      <c r="M673" s="1550"/>
      <c r="N673" s="1550"/>
      <c r="O673" s="1550"/>
      <c r="P673" s="1550"/>
      <c r="Q673" s="1550"/>
      <c r="R673" s="1550"/>
      <c r="S673" s="1550"/>
      <c r="T673" s="1550"/>
      <c r="U673" s="1550"/>
      <c r="V673" s="1550"/>
      <c r="W673" s="1550"/>
      <c r="X673" s="1550"/>
      <c r="Y673" s="1550"/>
      <c r="Z673" s="1550"/>
      <c r="AA673" s="1550"/>
      <c r="AB673" s="1550"/>
      <c r="AC673" s="1550"/>
      <c r="AD673" s="1550"/>
      <c r="AF673" s="70"/>
      <c r="AK673" s="11"/>
      <c r="AL673" s="210"/>
      <c r="AM673" s="20"/>
      <c r="AN673" s="20"/>
      <c r="AO673" s="20"/>
      <c r="AP673" s="20"/>
      <c r="AQ673" s="211"/>
      <c r="AR673" s="214"/>
    </row>
    <row r="674" spans="1:44" ht="27" customHeight="1">
      <c r="A674" s="972" t="str">
        <f t="shared" si="17"/>
        <v/>
      </c>
      <c r="B674" s="639"/>
      <c r="C674" s="388"/>
      <c r="D674" s="388"/>
      <c r="E674" s="640"/>
      <c r="AF674" s="70"/>
      <c r="AK674" s="11"/>
      <c r="AL674" s="210"/>
      <c r="AM674" s="20"/>
      <c r="AN674" s="20"/>
      <c r="AO674" s="20"/>
      <c r="AP674" s="20"/>
      <c r="AQ674" s="211"/>
      <c r="AR674" s="214"/>
    </row>
    <row r="675" spans="1:44" ht="27" customHeight="1">
      <c r="A675" s="972" t="str">
        <f t="shared" si="17"/>
        <v/>
      </c>
      <c r="B675" s="2004" t="s">
        <v>363</v>
      </c>
      <c r="C675" s="2005"/>
      <c r="D675" s="2005"/>
      <c r="E675" s="2006"/>
      <c r="F675" s="1349" t="s">
        <v>817</v>
      </c>
      <c r="G675" s="1350"/>
      <c r="H675" s="1231" t="s">
        <v>364</v>
      </c>
      <c r="I675" s="1231"/>
      <c r="J675" s="1231"/>
      <c r="K675" s="1231"/>
      <c r="L675" s="1231"/>
      <c r="M675" s="1231"/>
      <c r="N675" s="1231"/>
      <c r="O675" s="1231"/>
      <c r="P675" s="1231"/>
      <c r="Q675" s="1231"/>
      <c r="R675" s="1231"/>
      <c r="S675" s="1231"/>
      <c r="T675" s="1231"/>
      <c r="U675" s="1231"/>
      <c r="V675" s="1231"/>
      <c r="W675" s="1231"/>
      <c r="X675" s="1231"/>
      <c r="Y675" s="1231"/>
      <c r="Z675" s="1231"/>
      <c r="AA675" s="1231"/>
      <c r="AB675" s="1231"/>
      <c r="AC675" s="1231"/>
      <c r="AD675" s="1231"/>
      <c r="AF675" s="70"/>
      <c r="AK675" s="11"/>
      <c r="AL675" s="210"/>
      <c r="AM675" s="20"/>
      <c r="AN675" s="20"/>
      <c r="AO675" s="20"/>
      <c r="AP675" s="20"/>
      <c r="AQ675" s="211"/>
      <c r="AR675" s="121"/>
    </row>
    <row r="676" spans="1:44" ht="27" customHeight="1">
      <c r="A676" s="972" t="str">
        <f t="shared" si="17"/>
        <v/>
      </c>
      <c r="B676" s="675"/>
      <c r="C676" s="694"/>
      <c r="D676" s="694"/>
      <c r="E676" s="637"/>
      <c r="F676" s="249"/>
      <c r="G676" s="249"/>
      <c r="H676" s="129">
        <v>1</v>
      </c>
      <c r="I676" s="1231" t="s">
        <v>2078</v>
      </c>
      <c r="J676" s="1231"/>
      <c r="K676" s="1231"/>
      <c r="L676" s="1231"/>
      <c r="M676" s="1231"/>
      <c r="N676" s="1231"/>
      <c r="O676" s="1231"/>
      <c r="P676" s="1231"/>
      <c r="Q676" s="1231"/>
      <c r="R676" s="1231"/>
      <c r="S676" s="1231"/>
      <c r="T676" s="1231"/>
      <c r="U676" s="1231"/>
      <c r="V676" s="1231"/>
      <c r="W676" s="1231"/>
      <c r="X676" s="1231"/>
      <c r="Y676" s="1231"/>
      <c r="Z676" s="1231"/>
      <c r="AA676" s="1231"/>
      <c r="AB676" s="1231"/>
      <c r="AC676" s="1231"/>
      <c r="AD676" s="1231"/>
      <c r="AF676" s="70"/>
      <c r="AK676" s="11"/>
      <c r="AL676" s="210"/>
      <c r="AM676" s="20"/>
      <c r="AN676" s="20"/>
      <c r="AO676" s="20"/>
      <c r="AP676" s="20"/>
      <c r="AQ676" s="211"/>
      <c r="AR676" s="121"/>
    </row>
    <row r="677" spans="1:44" ht="27" customHeight="1">
      <c r="A677" s="972">
        <f t="shared" si="17"/>
        <v>70</v>
      </c>
      <c r="B677" s="68"/>
      <c r="C677" s="17"/>
      <c r="D677" s="17"/>
      <c r="E677" s="640"/>
      <c r="I677" s="1231" t="s">
        <v>2079</v>
      </c>
      <c r="J677" s="1231"/>
      <c r="K677" s="1231"/>
      <c r="L677" s="1231"/>
      <c r="M677" s="1231"/>
      <c r="N677" s="1231"/>
      <c r="O677" s="1231"/>
      <c r="P677" s="1231"/>
      <c r="Q677" s="1231"/>
      <c r="R677" s="1231"/>
      <c r="S677" s="1231"/>
      <c r="T677" s="1231"/>
      <c r="U677" s="1231"/>
      <c r="V677" s="1231"/>
      <c r="W677" s="1231"/>
      <c r="X677" s="1231"/>
      <c r="Y677" s="1231"/>
      <c r="Z677" s="1231"/>
      <c r="AA677" s="1231"/>
      <c r="AB677" s="1231"/>
      <c r="AC677" s="1231"/>
      <c r="AD677" s="129"/>
      <c r="AF677" s="70"/>
      <c r="AG677" s="713">
        <v>70</v>
      </c>
      <c r="AH677" s="1221" t="s">
        <v>106</v>
      </c>
      <c r="AI677" s="1222"/>
      <c r="AJ677" s="1223"/>
      <c r="AK677" s="11"/>
      <c r="AL677" s="1303" t="s">
        <v>2090</v>
      </c>
      <c r="AM677" s="1304"/>
      <c r="AN677" s="1304"/>
      <c r="AO677" s="1304"/>
      <c r="AP677" s="1304"/>
      <c r="AQ677" s="1305"/>
      <c r="AR677" s="214">
        <f t="shared" ref="AR677:AR687" si="18">VLOOKUP(AH677,$CD$6:$CE$10,2,FALSE)</f>
        <v>0</v>
      </c>
    </row>
    <row r="678" spans="1:44" ht="27" customHeight="1">
      <c r="A678" s="972">
        <f t="shared" si="17"/>
        <v>71</v>
      </c>
      <c r="B678" s="68"/>
      <c r="C678" s="17"/>
      <c r="D678" s="17"/>
      <c r="E678" s="640"/>
      <c r="I678" s="1231" t="s">
        <v>2080</v>
      </c>
      <c r="J678" s="1231"/>
      <c r="K678" s="1231"/>
      <c r="L678" s="1231"/>
      <c r="M678" s="1231"/>
      <c r="N678" s="1231"/>
      <c r="O678" s="1231"/>
      <c r="P678" s="1231"/>
      <c r="Q678" s="1231"/>
      <c r="R678" s="1231"/>
      <c r="S678" s="1231"/>
      <c r="T678" s="1231"/>
      <c r="U678" s="1231"/>
      <c r="V678" s="1231"/>
      <c r="W678" s="1231"/>
      <c r="X678" s="1231"/>
      <c r="Y678" s="1231"/>
      <c r="Z678" s="1231"/>
      <c r="AA678" s="1231"/>
      <c r="AB678" s="1231"/>
      <c r="AC678" s="1231"/>
      <c r="AD678" s="129"/>
      <c r="AF678" s="70"/>
      <c r="AG678" s="713">
        <v>71</v>
      </c>
      <c r="AH678" s="1221" t="s">
        <v>106</v>
      </c>
      <c r="AI678" s="1222"/>
      <c r="AJ678" s="1223"/>
      <c r="AK678" s="11"/>
      <c r="AL678" s="1303"/>
      <c r="AM678" s="1304"/>
      <c r="AN678" s="1304"/>
      <c r="AO678" s="1304"/>
      <c r="AP678" s="1304"/>
      <c r="AQ678" s="1305"/>
      <c r="AR678" s="214">
        <f t="shared" si="18"/>
        <v>0</v>
      </c>
    </row>
    <row r="679" spans="1:44" ht="27" customHeight="1">
      <c r="A679" s="972">
        <f t="shared" si="17"/>
        <v>72</v>
      </c>
      <c r="B679" s="68"/>
      <c r="C679" s="17"/>
      <c r="D679" s="17"/>
      <c r="E679" s="640"/>
      <c r="I679" s="1231" t="s">
        <v>2081</v>
      </c>
      <c r="J679" s="1231"/>
      <c r="K679" s="1231"/>
      <c r="L679" s="1231"/>
      <c r="M679" s="1231"/>
      <c r="N679" s="1231"/>
      <c r="O679" s="1231"/>
      <c r="P679" s="1231"/>
      <c r="Q679" s="1231"/>
      <c r="R679" s="1231"/>
      <c r="S679" s="1231"/>
      <c r="T679" s="1231"/>
      <c r="U679" s="1231"/>
      <c r="V679" s="1231"/>
      <c r="W679" s="1231"/>
      <c r="X679" s="1231"/>
      <c r="Y679" s="1231"/>
      <c r="Z679" s="1231"/>
      <c r="AA679" s="1231"/>
      <c r="AB679" s="1231"/>
      <c r="AC679" s="1231"/>
      <c r="AD679" s="129"/>
      <c r="AF679" s="70"/>
      <c r="AG679" s="713">
        <v>72</v>
      </c>
      <c r="AH679" s="1221" t="s">
        <v>106</v>
      </c>
      <c r="AI679" s="1222"/>
      <c r="AJ679" s="1223"/>
      <c r="AK679" s="11"/>
      <c r="AL679" s="1303"/>
      <c r="AM679" s="1304"/>
      <c r="AN679" s="1304"/>
      <c r="AO679" s="1304"/>
      <c r="AP679" s="1304"/>
      <c r="AQ679" s="1305"/>
      <c r="AR679" s="214">
        <f t="shared" si="18"/>
        <v>0</v>
      </c>
    </row>
    <row r="680" spans="1:44" ht="27" customHeight="1">
      <c r="A680" s="972">
        <f t="shared" si="17"/>
        <v>73</v>
      </c>
      <c r="B680" s="68"/>
      <c r="C680" s="17"/>
      <c r="D680" s="17"/>
      <c r="E680" s="640"/>
      <c r="I680" s="1231" t="s">
        <v>2082</v>
      </c>
      <c r="J680" s="1231"/>
      <c r="K680" s="1231"/>
      <c r="L680" s="1231"/>
      <c r="M680" s="1231"/>
      <c r="N680" s="1231"/>
      <c r="O680" s="1231"/>
      <c r="P680" s="1231"/>
      <c r="Q680" s="1231"/>
      <c r="R680" s="1231"/>
      <c r="S680" s="1231"/>
      <c r="T680" s="1231"/>
      <c r="U680" s="1231"/>
      <c r="V680" s="1231"/>
      <c r="W680" s="1231"/>
      <c r="X680" s="1231"/>
      <c r="Y680" s="1231"/>
      <c r="Z680" s="1231"/>
      <c r="AA680" s="1231"/>
      <c r="AB680" s="1231"/>
      <c r="AC680" s="1231"/>
      <c r="AD680" s="129"/>
      <c r="AF680" s="70"/>
      <c r="AG680" s="713">
        <v>73</v>
      </c>
      <c r="AH680" s="1221" t="s">
        <v>106</v>
      </c>
      <c r="AI680" s="1222"/>
      <c r="AJ680" s="1223"/>
      <c r="AK680" s="11"/>
      <c r="AL680" s="1303"/>
      <c r="AM680" s="1304"/>
      <c r="AN680" s="1304"/>
      <c r="AO680" s="1304"/>
      <c r="AP680" s="1304"/>
      <c r="AQ680" s="1305"/>
      <c r="AR680" s="214">
        <f t="shared" si="18"/>
        <v>0</v>
      </c>
    </row>
    <row r="681" spans="1:44" ht="27" customHeight="1">
      <c r="A681" s="972">
        <f t="shared" si="17"/>
        <v>74</v>
      </c>
      <c r="B681" s="66"/>
      <c r="E681" s="67"/>
      <c r="H681" s="17">
        <v>2</v>
      </c>
      <c r="I681" s="1231" t="s">
        <v>2083</v>
      </c>
      <c r="J681" s="1231"/>
      <c r="K681" s="1231"/>
      <c r="L681" s="1231"/>
      <c r="M681" s="1231"/>
      <c r="N681" s="1231"/>
      <c r="O681" s="1231"/>
      <c r="P681" s="1231"/>
      <c r="Q681" s="1231"/>
      <c r="R681" s="1231"/>
      <c r="S681" s="1231"/>
      <c r="T681" s="1231"/>
      <c r="U681" s="1231"/>
      <c r="V681" s="1231"/>
      <c r="W681" s="1231"/>
      <c r="X681" s="1231"/>
      <c r="Y681" s="1231"/>
      <c r="Z681" s="1231"/>
      <c r="AA681" s="1231"/>
      <c r="AB681" s="1231"/>
      <c r="AC681" s="1231"/>
      <c r="AD681" s="1231"/>
      <c r="AF681" s="70"/>
      <c r="AG681" s="713">
        <v>74</v>
      </c>
      <c r="AH681" s="1221" t="s">
        <v>106</v>
      </c>
      <c r="AI681" s="1222"/>
      <c r="AJ681" s="1223"/>
      <c r="AK681" s="11"/>
      <c r="AL681" s="1303"/>
      <c r="AM681" s="1304"/>
      <c r="AN681" s="1304"/>
      <c r="AO681" s="1304"/>
      <c r="AP681" s="1304"/>
      <c r="AQ681" s="1305"/>
      <c r="AR681" s="214">
        <f t="shared" si="18"/>
        <v>0</v>
      </c>
    </row>
    <row r="682" spans="1:44" ht="27" customHeight="1">
      <c r="A682" s="972">
        <f t="shared" si="17"/>
        <v>75</v>
      </c>
      <c r="B682" s="66"/>
      <c r="E682" s="67"/>
      <c r="H682" s="17">
        <v>3</v>
      </c>
      <c r="I682" s="1231" t="s">
        <v>2084</v>
      </c>
      <c r="J682" s="1231"/>
      <c r="K682" s="1231"/>
      <c r="L682" s="1231"/>
      <c r="M682" s="1231"/>
      <c r="N682" s="1231"/>
      <c r="O682" s="1231"/>
      <c r="P682" s="1231"/>
      <c r="Q682" s="1231"/>
      <c r="R682" s="1231"/>
      <c r="S682" s="1231"/>
      <c r="T682" s="1231"/>
      <c r="U682" s="1231"/>
      <c r="V682" s="1231"/>
      <c r="W682" s="1231"/>
      <c r="X682" s="1231"/>
      <c r="Y682" s="1231"/>
      <c r="Z682" s="1231"/>
      <c r="AA682" s="1231"/>
      <c r="AB682" s="1231"/>
      <c r="AC682" s="1231"/>
      <c r="AD682" s="1231"/>
      <c r="AF682" s="70"/>
      <c r="AG682" s="713">
        <v>75</v>
      </c>
      <c r="AH682" s="1221" t="s">
        <v>106</v>
      </c>
      <c r="AI682" s="1222"/>
      <c r="AJ682" s="1223"/>
      <c r="AK682" s="11"/>
      <c r="AL682" s="85"/>
      <c r="AM682" s="86"/>
      <c r="AN682" s="86"/>
      <c r="AO682" s="86"/>
      <c r="AP682" s="86"/>
      <c r="AQ682" s="87"/>
      <c r="AR682" s="214">
        <f t="shared" si="18"/>
        <v>0</v>
      </c>
    </row>
    <row r="683" spans="1:44" ht="27" customHeight="1">
      <c r="A683" s="972">
        <f t="shared" si="17"/>
        <v>76</v>
      </c>
      <c r="B683" s="66"/>
      <c r="E683" s="67"/>
      <c r="H683" s="17">
        <v>4</v>
      </c>
      <c r="I683" s="1231" t="s">
        <v>2085</v>
      </c>
      <c r="J683" s="1231"/>
      <c r="K683" s="1231"/>
      <c r="L683" s="1231"/>
      <c r="M683" s="1231"/>
      <c r="N683" s="1231"/>
      <c r="O683" s="1231"/>
      <c r="P683" s="1231"/>
      <c r="Q683" s="1231"/>
      <c r="R683" s="1231"/>
      <c r="S683" s="1231"/>
      <c r="T683" s="1231"/>
      <c r="U683" s="1231"/>
      <c r="V683" s="1231"/>
      <c r="W683" s="1231"/>
      <c r="X683" s="1231"/>
      <c r="Y683" s="1231"/>
      <c r="Z683" s="1231"/>
      <c r="AA683" s="1231"/>
      <c r="AB683" s="1231"/>
      <c r="AC683" s="1231"/>
      <c r="AD683" s="1231"/>
      <c r="AF683" s="70"/>
      <c r="AG683" s="713">
        <v>76</v>
      </c>
      <c r="AH683" s="1221" t="s">
        <v>106</v>
      </c>
      <c r="AI683" s="1222"/>
      <c r="AJ683" s="1223"/>
      <c r="AK683" s="11"/>
      <c r="AL683" s="85"/>
      <c r="AM683" s="86"/>
      <c r="AN683" s="86"/>
      <c r="AO683" s="86"/>
      <c r="AP683" s="86"/>
      <c r="AQ683" s="87"/>
      <c r="AR683" s="214">
        <f t="shared" si="18"/>
        <v>0</v>
      </c>
    </row>
    <row r="684" spans="1:44" ht="27" customHeight="1">
      <c r="A684" s="972">
        <f t="shared" si="17"/>
        <v>77</v>
      </c>
      <c r="B684" s="66"/>
      <c r="E684" s="67"/>
      <c r="H684" s="17">
        <v>5</v>
      </c>
      <c r="I684" s="1231" t="s">
        <v>2086</v>
      </c>
      <c r="J684" s="1231"/>
      <c r="K684" s="1231"/>
      <c r="L684" s="1231"/>
      <c r="M684" s="1231"/>
      <c r="N684" s="1231"/>
      <c r="O684" s="1231"/>
      <c r="P684" s="1231"/>
      <c r="Q684" s="1231"/>
      <c r="R684" s="1231"/>
      <c r="S684" s="1231"/>
      <c r="T684" s="1231"/>
      <c r="U684" s="1231"/>
      <c r="V684" s="1231"/>
      <c r="W684" s="1231"/>
      <c r="X684" s="1231"/>
      <c r="Y684" s="1231"/>
      <c r="Z684" s="1231"/>
      <c r="AA684" s="1231"/>
      <c r="AB684" s="1231"/>
      <c r="AC684" s="1231"/>
      <c r="AD684" s="1231"/>
      <c r="AF684" s="70"/>
      <c r="AG684" s="713">
        <v>77</v>
      </c>
      <c r="AH684" s="1221" t="s">
        <v>106</v>
      </c>
      <c r="AI684" s="1222"/>
      <c r="AJ684" s="1223"/>
      <c r="AK684" s="11"/>
      <c r="AL684" s="85"/>
      <c r="AM684" s="86"/>
      <c r="AN684" s="86"/>
      <c r="AO684" s="86"/>
      <c r="AP684" s="86"/>
      <c r="AQ684" s="87"/>
      <c r="AR684" s="214">
        <f t="shared" si="18"/>
        <v>0</v>
      </c>
    </row>
    <row r="685" spans="1:44" ht="27" customHeight="1">
      <c r="A685" s="972">
        <f t="shared" si="17"/>
        <v>78</v>
      </c>
      <c r="B685" s="66"/>
      <c r="E685" s="67"/>
      <c r="H685" s="17">
        <v>6</v>
      </c>
      <c r="I685" s="1231" t="s">
        <v>2087</v>
      </c>
      <c r="J685" s="1231"/>
      <c r="K685" s="1231"/>
      <c r="L685" s="1231"/>
      <c r="M685" s="1231"/>
      <c r="N685" s="1231"/>
      <c r="O685" s="1231"/>
      <c r="P685" s="1231"/>
      <c r="Q685" s="1231"/>
      <c r="R685" s="1231"/>
      <c r="S685" s="1231"/>
      <c r="T685" s="1231"/>
      <c r="U685" s="1231"/>
      <c r="V685" s="1231"/>
      <c r="W685" s="1231"/>
      <c r="X685" s="1231"/>
      <c r="Y685" s="1231"/>
      <c r="Z685" s="1231"/>
      <c r="AA685" s="1231"/>
      <c r="AB685" s="1231"/>
      <c r="AC685" s="1231"/>
      <c r="AD685" s="1231"/>
      <c r="AF685" s="70"/>
      <c r="AG685" s="713">
        <v>78</v>
      </c>
      <c r="AH685" s="1221" t="s">
        <v>106</v>
      </c>
      <c r="AI685" s="1222"/>
      <c r="AJ685" s="1223"/>
      <c r="AK685" s="11"/>
      <c r="AL685" s="85"/>
      <c r="AM685" s="86"/>
      <c r="AN685" s="86"/>
      <c r="AO685" s="86"/>
      <c r="AP685" s="86"/>
      <c r="AQ685" s="87"/>
      <c r="AR685" s="214">
        <f t="shared" si="18"/>
        <v>0</v>
      </c>
    </row>
    <row r="686" spans="1:44" ht="27" customHeight="1">
      <c r="A686" s="972">
        <f t="shared" si="17"/>
        <v>79</v>
      </c>
      <c r="B686" s="66"/>
      <c r="E686" s="67"/>
      <c r="H686" s="17">
        <v>7</v>
      </c>
      <c r="I686" s="1231" t="s">
        <v>2088</v>
      </c>
      <c r="J686" s="1231"/>
      <c r="K686" s="1231"/>
      <c r="L686" s="1231"/>
      <c r="M686" s="1231"/>
      <c r="N686" s="1231"/>
      <c r="O686" s="1231"/>
      <c r="P686" s="1231"/>
      <c r="Q686" s="1231"/>
      <c r="R686" s="1231"/>
      <c r="S686" s="1231"/>
      <c r="T686" s="1231"/>
      <c r="U686" s="1231"/>
      <c r="V686" s="1231"/>
      <c r="W686" s="1231"/>
      <c r="X686" s="1231"/>
      <c r="Y686" s="1231"/>
      <c r="Z686" s="1231"/>
      <c r="AA686" s="1231"/>
      <c r="AB686" s="1231"/>
      <c r="AC686" s="1231"/>
      <c r="AD686" s="1231"/>
      <c r="AF686" s="70"/>
      <c r="AG686" s="713">
        <v>79</v>
      </c>
      <c r="AH686" s="1221" t="s">
        <v>106</v>
      </c>
      <c r="AI686" s="1222"/>
      <c r="AJ686" s="1223"/>
      <c r="AK686" s="11"/>
      <c r="AL686" s="210"/>
      <c r="AM686" s="20"/>
      <c r="AN686" s="20"/>
      <c r="AO686" s="20"/>
      <c r="AP686" s="20"/>
      <c r="AQ686" s="211"/>
      <c r="AR686" s="214">
        <f t="shared" si="18"/>
        <v>0</v>
      </c>
    </row>
    <row r="687" spans="1:44" ht="27" customHeight="1">
      <c r="A687" s="972">
        <f t="shared" si="17"/>
        <v>80</v>
      </c>
      <c r="B687" s="66"/>
      <c r="E687" s="67"/>
      <c r="H687" s="17">
        <v>8</v>
      </c>
      <c r="I687" s="1231" t="s">
        <v>2089</v>
      </c>
      <c r="J687" s="1231"/>
      <c r="K687" s="1231"/>
      <c r="L687" s="1231"/>
      <c r="M687" s="1231"/>
      <c r="N687" s="1231"/>
      <c r="O687" s="1231"/>
      <c r="P687" s="1231"/>
      <c r="Q687" s="1231"/>
      <c r="R687" s="1231"/>
      <c r="S687" s="1231"/>
      <c r="T687" s="1231"/>
      <c r="U687" s="1231"/>
      <c r="V687" s="1231"/>
      <c r="W687" s="1231"/>
      <c r="X687" s="1231"/>
      <c r="Y687" s="1231"/>
      <c r="Z687" s="1231"/>
      <c r="AA687" s="1231"/>
      <c r="AB687" s="1231"/>
      <c r="AC687" s="1231"/>
      <c r="AD687" s="1231"/>
      <c r="AF687" s="70"/>
      <c r="AG687" s="713">
        <v>80</v>
      </c>
      <c r="AH687" s="1221" t="s">
        <v>106</v>
      </c>
      <c r="AI687" s="1222"/>
      <c r="AJ687" s="1223"/>
      <c r="AK687" s="11"/>
      <c r="AL687" s="210"/>
      <c r="AM687" s="20"/>
      <c r="AN687" s="20"/>
      <c r="AO687" s="20"/>
      <c r="AP687" s="20"/>
      <c r="AQ687" s="211"/>
      <c r="AR687" s="214">
        <f t="shared" si="18"/>
        <v>0</v>
      </c>
    </row>
    <row r="688" spans="1:44" ht="27" customHeight="1" thickBot="1">
      <c r="A688" s="972" t="str">
        <f t="shared" si="17"/>
        <v/>
      </c>
      <c r="B688" s="66"/>
      <c r="E688" s="67"/>
      <c r="I688" s="636"/>
      <c r="J688" s="636"/>
      <c r="K688" s="636"/>
      <c r="L688" s="636"/>
      <c r="M688" s="636"/>
      <c r="N688" s="636"/>
      <c r="O688" s="636"/>
      <c r="P688" s="636"/>
      <c r="Q688" s="636"/>
      <c r="R688" s="636"/>
      <c r="S688" s="636"/>
      <c r="T688" s="636"/>
      <c r="U688" s="636"/>
      <c r="V688" s="636"/>
      <c r="W688" s="636"/>
      <c r="X688" s="636"/>
      <c r="Y688" s="636"/>
      <c r="Z688" s="636"/>
      <c r="AA688" s="636"/>
      <c r="AB688" s="636"/>
      <c r="AC688" s="636"/>
      <c r="AD688" s="636"/>
      <c r="AF688" s="70"/>
      <c r="AH688" s="651"/>
      <c r="AI688" s="649"/>
      <c r="AJ688" s="650"/>
      <c r="AK688" s="11"/>
      <c r="AL688" s="210"/>
      <c r="AM688" s="20"/>
      <c r="AN688" s="20"/>
      <c r="AO688" s="20"/>
      <c r="AP688" s="20"/>
      <c r="AQ688" s="211"/>
      <c r="AR688" s="214"/>
    </row>
    <row r="689" spans="1:44" ht="27" customHeight="1">
      <c r="A689" s="972" t="str">
        <f t="shared" si="17"/>
        <v/>
      </c>
      <c r="B689" s="66"/>
      <c r="E689" s="67"/>
      <c r="H689" s="1691" t="s">
        <v>664</v>
      </c>
      <c r="I689" s="1692"/>
      <c r="J689" s="1388" t="s">
        <v>2091</v>
      </c>
      <c r="K689" s="1388"/>
      <c r="L689" s="1388"/>
      <c r="M689" s="1388"/>
      <c r="N689" s="1388"/>
      <c r="O689" s="1388"/>
      <c r="P689" s="1388"/>
      <c r="Q689" s="1388"/>
      <c r="R689" s="1388"/>
      <c r="S689" s="1388"/>
      <c r="T689" s="1388"/>
      <c r="U689" s="1388"/>
      <c r="V689" s="1388"/>
      <c r="W689" s="1388"/>
      <c r="X689" s="1388"/>
      <c r="Y689" s="1388"/>
      <c r="Z689" s="1388"/>
      <c r="AA689" s="1388"/>
      <c r="AB689" s="1388"/>
      <c r="AC689" s="1388"/>
      <c r="AD689" s="1544"/>
      <c r="AF689" s="70"/>
      <c r="AH689" s="651"/>
      <c r="AI689" s="651"/>
      <c r="AJ689" s="652"/>
      <c r="AK689" s="11"/>
      <c r="AL689" s="210"/>
      <c r="AM689" s="20"/>
      <c r="AN689" s="20"/>
      <c r="AO689" s="20"/>
      <c r="AP689" s="20"/>
      <c r="AQ689" s="211"/>
      <c r="AR689" s="214"/>
    </row>
    <row r="690" spans="1:44" ht="27" customHeight="1">
      <c r="A690" s="972" t="str">
        <f t="shared" si="17"/>
        <v/>
      </c>
      <c r="B690" s="66"/>
      <c r="E690" s="67"/>
      <c r="H690" s="68"/>
      <c r="I690" s="636"/>
      <c r="J690" s="1206"/>
      <c r="K690" s="1206"/>
      <c r="L690" s="1206"/>
      <c r="M690" s="1206"/>
      <c r="N690" s="1206"/>
      <c r="O690" s="1206"/>
      <c r="P690" s="1206"/>
      <c r="Q690" s="1206"/>
      <c r="R690" s="1206"/>
      <c r="S690" s="1206"/>
      <c r="T690" s="1206"/>
      <c r="U690" s="1206"/>
      <c r="V690" s="1206"/>
      <c r="W690" s="1206"/>
      <c r="X690" s="1206"/>
      <c r="Y690" s="1206"/>
      <c r="Z690" s="1206"/>
      <c r="AA690" s="1206"/>
      <c r="AB690" s="1206"/>
      <c r="AC690" s="1206"/>
      <c r="AD690" s="1207"/>
      <c r="AF690" s="70"/>
      <c r="AH690" s="651"/>
      <c r="AI690" s="651"/>
      <c r="AJ690" s="652"/>
      <c r="AK690" s="11"/>
      <c r="AL690" s="210"/>
      <c r="AM690" s="20"/>
      <c r="AN690" s="20"/>
      <c r="AO690" s="20"/>
      <c r="AP690" s="20"/>
      <c r="AQ690" s="211"/>
      <c r="AR690" s="214"/>
    </row>
    <row r="691" spans="1:44" ht="27" customHeight="1" thickBot="1">
      <c r="A691" s="972" t="str">
        <f t="shared" si="17"/>
        <v/>
      </c>
      <c r="B691" s="66"/>
      <c r="E691" s="67"/>
      <c r="H691" s="83"/>
      <c r="I691" s="638"/>
      <c r="J691" s="1301"/>
      <c r="K691" s="1301"/>
      <c r="L691" s="1301"/>
      <c r="M691" s="1301"/>
      <c r="N691" s="1301"/>
      <c r="O691" s="1301"/>
      <c r="P691" s="1301"/>
      <c r="Q691" s="1301"/>
      <c r="R691" s="1301"/>
      <c r="S691" s="1301"/>
      <c r="T691" s="1301"/>
      <c r="U691" s="1301"/>
      <c r="V691" s="1301"/>
      <c r="W691" s="1301"/>
      <c r="X691" s="1301"/>
      <c r="Y691" s="1301"/>
      <c r="Z691" s="1301"/>
      <c r="AA691" s="1301"/>
      <c r="AB691" s="1301"/>
      <c r="AC691" s="1301"/>
      <c r="AD691" s="1302"/>
      <c r="AF691" s="70"/>
      <c r="AH691" s="651"/>
      <c r="AI691" s="651"/>
      <c r="AJ691" s="652"/>
      <c r="AK691" s="11"/>
      <c r="AL691" s="210"/>
      <c r="AM691" s="20"/>
      <c r="AN691" s="20"/>
      <c r="AO691" s="20"/>
      <c r="AP691" s="20"/>
      <c r="AQ691" s="211"/>
      <c r="AR691" s="214"/>
    </row>
    <row r="692" spans="1:44" ht="27" customHeight="1" thickBot="1">
      <c r="A692" s="972" t="str">
        <f t="shared" si="17"/>
        <v/>
      </c>
      <c r="B692" s="57"/>
      <c r="C692" s="6"/>
      <c r="D692" s="6"/>
      <c r="E692" s="58"/>
      <c r="F692" s="61"/>
      <c r="G692" s="61"/>
      <c r="H692" s="61"/>
      <c r="I692" s="638"/>
      <c r="J692" s="633"/>
      <c r="K692" s="633"/>
      <c r="L692" s="633"/>
      <c r="M692" s="633"/>
      <c r="N692" s="633"/>
      <c r="O692" s="633"/>
      <c r="P692" s="633"/>
      <c r="Q692" s="633"/>
      <c r="R692" s="633"/>
      <c r="S692" s="633"/>
      <c r="T692" s="633"/>
      <c r="U692" s="633"/>
      <c r="V692" s="633"/>
      <c r="W692" s="633"/>
      <c r="X692" s="633"/>
      <c r="Y692" s="633"/>
      <c r="Z692" s="633"/>
      <c r="AA692" s="633"/>
      <c r="AB692" s="633"/>
      <c r="AC692" s="633"/>
      <c r="AD692" s="633"/>
      <c r="AE692" s="61"/>
      <c r="AF692" s="59"/>
      <c r="AG692" s="716"/>
      <c r="AH692" s="655"/>
      <c r="AI692" s="655"/>
      <c r="AJ692" s="656"/>
      <c r="AK692" s="15"/>
      <c r="AL692" s="207"/>
      <c r="AM692" s="208"/>
      <c r="AN692" s="208"/>
      <c r="AO692" s="208"/>
      <c r="AP692" s="208"/>
      <c r="AQ692" s="209"/>
      <c r="AR692" s="214"/>
    </row>
    <row r="693" spans="1:44" ht="27" customHeight="1">
      <c r="A693" s="972" t="str">
        <f t="shared" si="17"/>
        <v/>
      </c>
      <c r="B693" s="66"/>
      <c r="E693" s="67"/>
      <c r="I693" s="636"/>
      <c r="J693" s="632"/>
      <c r="K693" s="632"/>
      <c r="L693" s="632"/>
      <c r="M693" s="632"/>
      <c r="N693" s="632"/>
      <c r="O693" s="632"/>
      <c r="P693" s="632"/>
      <c r="Q693" s="632"/>
      <c r="R693" s="632"/>
      <c r="S693" s="632"/>
      <c r="T693" s="632"/>
      <c r="U693" s="632"/>
      <c r="V693" s="632"/>
      <c r="W693" s="632"/>
      <c r="X693" s="632"/>
      <c r="Y693" s="632"/>
      <c r="Z693" s="632"/>
      <c r="AA693" s="632"/>
      <c r="AB693" s="632"/>
      <c r="AC693" s="632"/>
      <c r="AD693" s="632"/>
      <c r="AF693" s="70"/>
      <c r="AH693" s="651"/>
      <c r="AI693" s="653"/>
      <c r="AJ693" s="654"/>
      <c r="AK693" s="11"/>
      <c r="AL693" s="210"/>
      <c r="AM693" s="20"/>
      <c r="AN693" s="20"/>
      <c r="AO693" s="20"/>
      <c r="AP693" s="20"/>
      <c r="AQ693" s="211"/>
      <c r="AR693" s="214"/>
    </row>
    <row r="694" spans="1:44" ht="27" customHeight="1">
      <c r="A694" s="972">
        <f t="shared" si="17"/>
        <v>81</v>
      </c>
      <c r="B694" s="1372" t="s">
        <v>629</v>
      </c>
      <c r="C694" s="1373"/>
      <c r="D694" s="1373"/>
      <c r="E694" s="1374"/>
      <c r="F694" s="1349" t="s">
        <v>150</v>
      </c>
      <c r="G694" s="1350"/>
      <c r="H694" s="1224" t="s">
        <v>2093</v>
      </c>
      <c r="I694" s="1224"/>
      <c r="J694" s="1224"/>
      <c r="K694" s="1224"/>
      <c r="L694" s="1224"/>
      <c r="M694" s="1224"/>
      <c r="N694" s="1224"/>
      <c r="O694" s="1224"/>
      <c r="P694" s="1224"/>
      <c r="Q694" s="1224"/>
      <c r="R694" s="1224"/>
      <c r="S694" s="1224"/>
      <c r="T694" s="1224"/>
      <c r="U694" s="1224"/>
      <c r="V694" s="1224"/>
      <c r="W694" s="1224"/>
      <c r="X694" s="1224"/>
      <c r="Y694" s="1224"/>
      <c r="Z694" s="1224"/>
      <c r="AA694" s="1224"/>
      <c r="AB694" s="1224"/>
      <c r="AC694" s="1224"/>
      <c r="AD694" s="1224"/>
      <c r="AF694" s="70"/>
      <c r="AG694" s="713">
        <v>81</v>
      </c>
      <c r="AH694" s="1221" t="s">
        <v>106</v>
      </c>
      <c r="AI694" s="1222"/>
      <c r="AJ694" s="1223"/>
      <c r="AK694" s="11"/>
      <c r="AL694" s="1303" t="s">
        <v>2096</v>
      </c>
      <c r="AM694" s="1304"/>
      <c r="AN694" s="1304"/>
      <c r="AO694" s="1304"/>
      <c r="AP694" s="1304"/>
      <c r="AQ694" s="1305"/>
      <c r="AR694" s="214">
        <f>VLOOKUP(AH694,$CD$6:$CE$10,2,FALSE)</f>
        <v>0</v>
      </c>
    </row>
    <row r="695" spans="1:44" ht="27" customHeight="1">
      <c r="A695" s="972" t="str">
        <f t="shared" si="17"/>
        <v/>
      </c>
      <c r="B695" s="1372"/>
      <c r="C695" s="1373"/>
      <c r="D695" s="1373"/>
      <c r="E695" s="1374"/>
      <c r="H695" s="1224"/>
      <c r="I695" s="1224"/>
      <c r="J695" s="1224"/>
      <c r="K695" s="1224"/>
      <c r="L695" s="1224"/>
      <c r="M695" s="1224"/>
      <c r="N695" s="1224"/>
      <c r="O695" s="1224"/>
      <c r="P695" s="1224"/>
      <c r="Q695" s="1224"/>
      <c r="R695" s="1224"/>
      <c r="S695" s="1224"/>
      <c r="T695" s="1224"/>
      <c r="U695" s="1224"/>
      <c r="V695" s="1224"/>
      <c r="W695" s="1224"/>
      <c r="X695" s="1224"/>
      <c r="Y695" s="1224"/>
      <c r="Z695" s="1224"/>
      <c r="AA695" s="1224"/>
      <c r="AB695" s="1224"/>
      <c r="AC695" s="1224"/>
      <c r="AD695" s="1224"/>
      <c r="AF695" s="70"/>
      <c r="AK695" s="11"/>
      <c r="AL695" s="1303"/>
      <c r="AM695" s="1304"/>
      <c r="AN695" s="1304"/>
      <c r="AO695" s="1304"/>
      <c r="AP695" s="1304"/>
      <c r="AQ695" s="1305"/>
      <c r="AR695" s="214"/>
    </row>
    <row r="696" spans="1:44" ht="27" customHeight="1">
      <c r="A696" s="972" t="str">
        <f t="shared" si="17"/>
        <v/>
      </c>
      <c r="B696" s="1372" t="s">
        <v>2092</v>
      </c>
      <c r="C696" s="1373"/>
      <c r="D696" s="1373"/>
      <c r="E696" s="1374"/>
      <c r="H696" s="1224"/>
      <c r="I696" s="1224"/>
      <c r="J696" s="1224"/>
      <c r="K696" s="1224"/>
      <c r="L696" s="1224"/>
      <c r="M696" s="1224"/>
      <c r="N696" s="1224"/>
      <c r="O696" s="1224"/>
      <c r="P696" s="1224"/>
      <c r="Q696" s="1224"/>
      <c r="R696" s="1224"/>
      <c r="S696" s="1224"/>
      <c r="T696" s="1224"/>
      <c r="U696" s="1224"/>
      <c r="V696" s="1224"/>
      <c r="W696" s="1224"/>
      <c r="X696" s="1224"/>
      <c r="Y696" s="1224"/>
      <c r="Z696" s="1224"/>
      <c r="AA696" s="1224"/>
      <c r="AB696" s="1224"/>
      <c r="AC696" s="1224"/>
      <c r="AD696" s="1224"/>
      <c r="AF696" s="70"/>
      <c r="AK696" s="11"/>
      <c r="AL696" s="210"/>
      <c r="AM696" s="20"/>
      <c r="AN696" s="20"/>
      <c r="AO696" s="20"/>
      <c r="AP696" s="20"/>
      <c r="AQ696" s="211"/>
      <c r="AR696" s="214"/>
    </row>
    <row r="697" spans="1:44" ht="27" customHeight="1">
      <c r="A697" s="972" t="str">
        <f t="shared" si="17"/>
        <v/>
      </c>
      <c r="B697" s="1372"/>
      <c r="C697" s="1373"/>
      <c r="D697" s="1373"/>
      <c r="E697" s="1374"/>
      <c r="H697" s="1224"/>
      <c r="I697" s="1224"/>
      <c r="J697" s="1224"/>
      <c r="K697" s="1224"/>
      <c r="L697" s="1224"/>
      <c r="M697" s="1224"/>
      <c r="N697" s="1224"/>
      <c r="O697" s="1224"/>
      <c r="P697" s="1224"/>
      <c r="Q697" s="1224"/>
      <c r="R697" s="1224"/>
      <c r="S697" s="1224"/>
      <c r="T697" s="1224"/>
      <c r="U697" s="1224"/>
      <c r="V697" s="1224"/>
      <c r="W697" s="1224"/>
      <c r="X697" s="1224"/>
      <c r="Y697" s="1224"/>
      <c r="Z697" s="1224"/>
      <c r="AA697" s="1224"/>
      <c r="AB697" s="1224"/>
      <c r="AC697" s="1224"/>
      <c r="AD697" s="1224"/>
      <c r="AF697" s="70"/>
      <c r="AK697" s="11"/>
      <c r="AL697" s="210"/>
      <c r="AM697" s="20"/>
      <c r="AN697" s="20"/>
      <c r="AO697" s="20"/>
      <c r="AP697" s="20"/>
      <c r="AQ697" s="211"/>
      <c r="AR697" s="214"/>
    </row>
    <row r="698" spans="1:44" ht="27" customHeight="1">
      <c r="A698" s="972" t="str">
        <f t="shared" si="17"/>
        <v/>
      </c>
      <c r="B698" s="66"/>
      <c r="E698" s="67"/>
      <c r="H698" s="1224"/>
      <c r="I698" s="1224"/>
      <c r="J698" s="1224"/>
      <c r="K698" s="1224"/>
      <c r="L698" s="1224"/>
      <c r="M698" s="1224"/>
      <c r="N698" s="1224"/>
      <c r="O698" s="1224"/>
      <c r="P698" s="1224"/>
      <c r="Q698" s="1224"/>
      <c r="R698" s="1224"/>
      <c r="S698" s="1224"/>
      <c r="T698" s="1224"/>
      <c r="U698" s="1224"/>
      <c r="V698" s="1224"/>
      <c r="W698" s="1224"/>
      <c r="X698" s="1224"/>
      <c r="Y698" s="1224"/>
      <c r="Z698" s="1224"/>
      <c r="AA698" s="1224"/>
      <c r="AB698" s="1224"/>
      <c r="AC698" s="1224"/>
      <c r="AD698" s="1224"/>
      <c r="AF698" s="70"/>
      <c r="AK698" s="11"/>
      <c r="AL698" s="210"/>
      <c r="AM698" s="20"/>
      <c r="AN698" s="20"/>
      <c r="AO698" s="20"/>
      <c r="AP698" s="20"/>
      <c r="AQ698" s="211"/>
      <c r="AR698" s="214"/>
    </row>
    <row r="699" spans="1:44" ht="27" customHeight="1">
      <c r="A699" s="972" t="str">
        <f t="shared" si="17"/>
        <v/>
      </c>
      <c r="B699" s="66"/>
      <c r="E699" s="67"/>
      <c r="AF699" s="70"/>
      <c r="AK699" s="11"/>
      <c r="AL699" s="210"/>
      <c r="AM699" s="20"/>
      <c r="AN699" s="20"/>
      <c r="AO699" s="20"/>
      <c r="AP699" s="20"/>
      <c r="AQ699" s="211"/>
      <c r="AR699" s="73"/>
    </row>
    <row r="700" spans="1:44" ht="27" customHeight="1">
      <c r="A700" s="972">
        <f t="shared" si="17"/>
        <v>82</v>
      </c>
      <c r="B700" s="1981" t="s">
        <v>2094</v>
      </c>
      <c r="C700" s="1982"/>
      <c r="D700" s="1982"/>
      <c r="E700" s="1983"/>
      <c r="F700" s="1349" t="s">
        <v>150</v>
      </c>
      <c r="G700" s="1350"/>
      <c r="H700" s="1999" t="s">
        <v>2095</v>
      </c>
      <c r="I700" s="1999"/>
      <c r="J700" s="1999"/>
      <c r="K700" s="1999"/>
      <c r="L700" s="1999"/>
      <c r="M700" s="1999"/>
      <c r="N700" s="1999"/>
      <c r="O700" s="1999"/>
      <c r="P700" s="1999"/>
      <c r="Q700" s="1999"/>
      <c r="R700" s="1999"/>
      <c r="S700" s="1999"/>
      <c r="T700" s="1999"/>
      <c r="U700" s="1999"/>
      <c r="V700" s="1999"/>
      <c r="W700" s="1999"/>
      <c r="X700" s="1999"/>
      <c r="Y700" s="1999"/>
      <c r="Z700" s="1999"/>
      <c r="AA700" s="1999"/>
      <c r="AB700" s="1999"/>
      <c r="AC700" s="1999"/>
      <c r="AD700" s="1999"/>
      <c r="AF700" s="70"/>
      <c r="AG700" s="713">
        <v>82</v>
      </c>
      <c r="AH700" s="1221" t="s">
        <v>106</v>
      </c>
      <c r="AI700" s="1222"/>
      <c r="AJ700" s="1223"/>
      <c r="AK700" s="11"/>
      <c r="AL700" s="1303" t="s">
        <v>2097</v>
      </c>
      <c r="AM700" s="1304"/>
      <c r="AN700" s="1304"/>
      <c r="AO700" s="1304"/>
      <c r="AP700" s="1304"/>
      <c r="AQ700" s="1305"/>
      <c r="AR700" s="214">
        <f>VLOOKUP(AH700,$CD$6:$CE$10,2,FALSE)</f>
        <v>0</v>
      </c>
    </row>
    <row r="701" spans="1:44" ht="27" customHeight="1">
      <c r="A701" s="972" t="str">
        <f t="shared" si="17"/>
        <v/>
      </c>
      <c r="B701" s="1981"/>
      <c r="C701" s="1982"/>
      <c r="D701" s="1982"/>
      <c r="E701" s="1983"/>
      <c r="H701" s="1999"/>
      <c r="I701" s="1999"/>
      <c r="J701" s="1999"/>
      <c r="K701" s="1999"/>
      <c r="L701" s="1999"/>
      <c r="M701" s="1999"/>
      <c r="N701" s="1999"/>
      <c r="O701" s="1999"/>
      <c r="P701" s="1999"/>
      <c r="Q701" s="1999"/>
      <c r="R701" s="1999"/>
      <c r="S701" s="1999"/>
      <c r="T701" s="1999"/>
      <c r="U701" s="1999"/>
      <c r="V701" s="1999"/>
      <c r="W701" s="1999"/>
      <c r="X701" s="1999"/>
      <c r="Y701" s="1999"/>
      <c r="Z701" s="1999"/>
      <c r="AA701" s="1999"/>
      <c r="AB701" s="1999"/>
      <c r="AC701" s="1999"/>
      <c r="AD701" s="1999"/>
      <c r="AF701" s="70"/>
      <c r="AK701" s="11"/>
      <c r="AL701" s="1303"/>
      <c r="AM701" s="1304"/>
      <c r="AN701" s="1304"/>
      <c r="AO701" s="1304"/>
      <c r="AP701" s="1304"/>
      <c r="AQ701" s="1305"/>
      <c r="AR701" s="73"/>
    </row>
    <row r="702" spans="1:44" ht="27" customHeight="1">
      <c r="A702" s="972" t="str">
        <f t="shared" si="17"/>
        <v/>
      </c>
      <c r="B702" s="66"/>
      <c r="E702" s="67"/>
      <c r="H702" s="1999"/>
      <c r="I702" s="1999"/>
      <c r="J702" s="1999"/>
      <c r="K702" s="1999"/>
      <c r="L702" s="1999"/>
      <c r="M702" s="1999"/>
      <c r="N702" s="1999"/>
      <c r="O702" s="1999"/>
      <c r="P702" s="1999"/>
      <c r="Q702" s="1999"/>
      <c r="R702" s="1999"/>
      <c r="S702" s="1999"/>
      <c r="T702" s="1999"/>
      <c r="U702" s="1999"/>
      <c r="V702" s="1999"/>
      <c r="W702" s="1999"/>
      <c r="X702" s="1999"/>
      <c r="Y702" s="1999"/>
      <c r="Z702" s="1999"/>
      <c r="AA702" s="1999"/>
      <c r="AB702" s="1999"/>
      <c r="AC702" s="1999"/>
      <c r="AD702" s="1999"/>
      <c r="AF702" s="70"/>
      <c r="AK702" s="11"/>
      <c r="AL702" s="210"/>
      <c r="AM702" s="20"/>
      <c r="AN702" s="20"/>
      <c r="AO702" s="20"/>
      <c r="AP702" s="20"/>
      <c r="AQ702" s="211"/>
      <c r="AR702" s="73"/>
    </row>
    <row r="703" spans="1:44" ht="27" customHeight="1">
      <c r="A703" s="972" t="str">
        <f t="shared" si="17"/>
        <v/>
      </c>
      <c r="B703" s="66"/>
      <c r="E703" s="67"/>
      <c r="AF703" s="70"/>
      <c r="AK703" s="11"/>
      <c r="AL703" s="210"/>
      <c r="AM703" s="20"/>
      <c r="AN703" s="20"/>
      <c r="AO703" s="20"/>
      <c r="AP703" s="20"/>
      <c r="AQ703" s="211"/>
      <c r="AR703" s="73"/>
    </row>
    <row r="704" spans="1:44" ht="27" customHeight="1">
      <c r="A704" s="972">
        <f t="shared" si="17"/>
        <v>83</v>
      </c>
      <c r="B704" s="66"/>
      <c r="E704" s="67"/>
      <c r="H704" s="1206" t="s">
        <v>2098</v>
      </c>
      <c r="I704" s="1206"/>
      <c r="J704" s="1206"/>
      <c r="K704" s="1206"/>
      <c r="L704" s="1206"/>
      <c r="M704" s="1206"/>
      <c r="N704" s="1206"/>
      <c r="O704" s="1206"/>
      <c r="P704" s="1206"/>
      <c r="Q704" s="1206"/>
      <c r="R704" s="1206"/>
      <c r="S704" s="1206"/>
      <c r="T704" s="1206"/>
      <c r="U704" s="1206"/>
      <c r="V704" s="1206"/>
      <c r="W704" s="1206"/>
      <c r="X704" s="1206"/>
      <c r="Y704" s="1206"/>
      <c r="Z704" s="1206"/>
      <c r="AA704" s="1206"/>
      <c r="AB704" s="1206"/>
      <c r="AC704" s="1206"/>
      <c r="AD704" s="1206"/>
      <c r="AF704" s="70"/>
      <c r="AG704" s="713">
        <v>83</v>
      </c>
      <c r="AH704" s="1221" t="s">
        <v>106</v>
      </c>
      <c r="AI704" s="1222"/>
      <c r="AJ704" s="1223"/>
      <c r="AK704" s="11"/>
      <c r="AL704" s="1303" t="s">
        <v>2099</v>
      </c>
      <c r="AM704" s="1304"/>
      <c r="AN704" s="1304"/>
      <c r="AO704" s="1304"/>
      <c r="AP704" s="1304"/>
      <c r="AQ704" s="1305"/>
      <c r="AR704" s="214">
        <f>VLOOKUP(AH704,$CD$6:$CE$10,2,FALSE)</f>
        <v>0</v>
      </c>
    </row>
    <row r="705" spans="1:44" ht="27" customHeight="1">
      <c r="A705" s="972" t="str">
        <f t="shared" si="17"/>
        <v/>
      </c>
      <c r="B705" s="66"/>
      <c r="E705" s="67"/>
      <c r="H705" s="1206"/>
      <c r="I705" s="1206"/>
      <c r="J705" s="1206"/>
      <c r="K705" s="1206"/>
      <c r="L705" s="1206"/>
      <c r="M705" s="1206"/>
      <c r="N705" s="1206"/>
      <c r="O705" s="1206"/>
      <c r="P705" s="1206"/>
      <c r="Q705" s="1206"/>
      <c r="R705" s="1206"/>
      <c r="S705" s="1206"/>
      <c r="T705" s="1206"/>
      <c r="U705" s="1206"/>
      <c r="V705" s="1206"/>
      <c r="W705" s="1206"/>
      <c r="X705" s="1206"/>
      <c r="Y705" s="1206"/>
      <c r="Z705" s="1206"/>
      <c r="AA705" s="1206"/>
      <c r="AB705" s="1206"/>
      <c r="AC705" s="1206"/>
      <c r="AD705" s="1206"/>
      <c r="AF705" s="70"/>
      <c r="AK705" s="11"/>
      <c r="AL705" s="1303"/>
      <c r="AM705" s="1304"/>
      <c r="AN705" s="1304"/>
      <c r="AO705" s="1304"/>
      <c r="AP705" s="1304"/>
      <c r="AQ705" s="1305"/>
      <c r="AR705" s="73"/>
    </row>
    <row r="706" spans="1:44" ht="27" customHeight="1">
      <c r="A706" s="972" t="str">
        <f t="shared" si="17"/>
        <v/>
      </c>
      <c r="B706" s="66"/>
      <c r="E706" s="67"/>
      <c r="AF706" s="70"/>
      <c r="AK706" s="11"/>
      <c r="AL706" s="210"/>
      <c r="AM706" s="20"/>
      <c r="AN706" s="20"/>
      <c r="AO706" s="20"/>
      <c r="AP706" s="20"/>
      <c r="AQ706" s="211"/>
      <c r="AR706" s="73"/>
    </row>
    <row r="707" spans="1:44" ht="27" customHeight="1">
      <c r="A707" s="972">
        <f t="shared" si="17"/>
        <v>84</v>
      </c>
      <c r="B707" s="1428" t="s">
        <v>2100</v>
      </c>
      <c r="C707" s="1309"/>
      <c r="D707" s="1309"/>
      <c r="E707" s="1310"/>
      <c r="F707" s="1349" t="s">
        <v>150</v>
      </c>
      <c r="G707" s="1350"/>
      <c r="H707" s="1206" t="s">
        <v>2101</v>
      </c>
      <c r="I707" s="1206"/>
      <c r="J707" s="1206"/>
      <c r="K707" s="1206"/>
      <c r="L707" s="1206"/>
      <c r="M707" s="1206"/>
      <c r="N707" s="1206"/>
      <c r="O707" s="1206"/>
      <c r="P707" s="1206"/>
      <c r="Q707" s="1206"/>
      <c r="R707" s="1206"/>
      <c r="S707" s="1206"/>
      <c r="T707" s="1206"/>
      <c r="U707" s="1206"/>
      <c r="V707" s="1206"/>
      <c r="W707" s="1206"/>
      <c r="X707" s="1206"/>
      <c r="Y707" s="1206"/>
      <c r="Z707" s="1206"/>
      <c r="AA707" s="1206"/>
      <c r="AB707" s="1206"/>
      <c r="AC707" s="1206"/>
      <c r="AD707" s="1206"/>
      <c r="AF707" s="70"/>
      <c r="AG707" s="713">
        <v>84</v>
      </c>
      <c r="AH707" s="1221" t="s">
        <v>106</v>
      </c>
      <c r="AI707" s="1222"/>
      <c r="AJ707" s="1223"/>
      <c r="AK707" s="11"/>
      <c r="AL707" s="1303" t="s">
        <v>2102</v>
      </c>
      <c r="AM707" s="1304"/>
      <c r="AN707" s="1304"/>
      <c r="AO707" s="1304"/>
      <c r="AP707" s="1304"/>
      <c r="AQ707" s="1305"/>
      <c r="AR707" s="1232">
        <f>VLOOKUP(AH707,$CD$6:$CE$10,2,FALSE)</f>
        <v>0</v>
      </c>
    </row>
    <row r="708" spans="1:44" ht="27" customHeight="1">
      <c r="A708" s="972" t="str">
        <f t="shared" si="17"/>
        <v/>
      </c>
      <c r="B708" s="66"/>
      <c r="E708" s="67"/>
      <c r="H708" s="1206"/>
      <c r="I708" s="1206"/>
      <c r="J708" s="1206"/>
      <c r="K708" s="1206"/>
      <c r="L708" s="1206"/>
      <c r="M708" s="1206"/>
      <c r="N708" s="1206"/>
      <c r="O708" s="1206"/>
      <c r="P708" s="1206"/>
      <c r="Q708" s="1206"/>
      <c r="R708" s="1206"/>
      <c r="S708" s="1206"/>
      <c r="T708" s="1206"/>
      <c r="U708" s="1206"/>
      <c r="V708" s="1206"/>
      <c r="W708" s="1206"/>
      <c r="X708" s="1206"/>
      <c r="Y708" s="1206"/>
      <c r="Z708" s="1206"/>
      <c r="AA708" s="1206"/>
      <c r="AB708" s="1206"/>
      <c r="AC708" s="1206"/>
      <c r="AD708" s="1206"/>
      <c r="AF708" s="70"/>
      <c r="AK708" s="11"/>
      <c r="AL708" s="1303"/>
      <c r="AM708" s="1304"/>
      <c r="AN708" s="1304"/>
      <c r="AO708" s="1304"/>
      <c r="AP708" s="1304"/>
      <c r="AQ708" s="1305"/>
      <c r="AR708" s="1232"/>
    </row>
    <row r="709" spans="1:44" ht="24" customHeight="1">
      <c r="A709" s="972" t="str">
        <f t="shared" si="17"/>
        <v/>
      </c>
      <c r="B709" s="66"/>
      <c r="E709" s="67"/>
      <c r="H709" s="1206"/>
      <c r="I709" s="1206"/>
      <c r="J709" s="1206"/>
      <c r="K709" s="1206"/>
      <c r="L709" s="1206"/>
      <c r="M709" s="1206"/>
      <c r="N709" s="1206"/>
      <c r="O709" s="1206"/>
      <c r="P709" s="1206"/>
      <c r="Q709" s="1206"/>
      <c r="R709" s="1206"/>
      <c r="S709" s="1206"/>
      <c r="T709" s="1206"/>
      <c r="U709" s="1206"/>
      <c r="V709" s="1206"/>
      <c r="W709" s="1206"/>
      <c r="X709" s="1206"/>
      <c r="Y709" s="1206"/>
      <c r="Z709" s="1206"/>
      <c r="AA709" s="1206"/>
      <c r="AB709" s="1206"/>
      <c r="AC709" s="1206"/>
      <c r="AD709" s="1206"/>
      <c r="AF709" s="70"/>
      <c r="AK709" s="11"/>
      <c r="AL709" s="1303"/>
      <c r="AM709" s="1304"/>
      <c r="AN709" s="1304"/>
      <c r="AO709" s="1304"/>
      <c r="AP709" s="1304"/>
      <c r="AQ709" s="1305"/>
      <c r="AR709" s="73"/>
    </row>
    <row r="710" spans="1:44" ht="24" customHeight="1">
      <c r="A710" s="972" t="str">
        <f t="shared" si="17"/>
        <v/>
      </c>
      <c r="B710" s="66"/>
      <c r="E710" s="67"/>
      <c r="H710" s="632"/>
      <c r="I710" s="632"/>
      <c r="J710" s="632"/>
      <c r="K710" s="632"/>
      <c r="L710" s="632"/>
      <c r="M710" s="632"/>
      <c r="N710" s="632"/>
      <c r="O710" s="632"/>
      <c r="P710" s="632"/>
      <c r="Q710" s="632"/>
      <c r="R710" s="632"/>
      <c r="S710" s="632"/>
      <c r="T710" s="632"/>
      <c r="U710" s="632"/>
      <c r="V710" s="632"/>
      <c r="W710" s="632"/>
      <c r="X710" s="632"/>
      <c r="Y710" s="632"/>
      <c r="Z710" s="632"/>
      <c r="AA710" s="632"/>
      <c r="AB710" s="632"/>
      <c r="AC710" s="632"/>
      <c r="AD710" s="632"/>
      <c r="AF710" s="70"/>
      <c r="AK710" s="11"/>
      <c r="AL710" s="204"/>
      <c r="AM710" s="205"/>
      <c r="AN710" s="205"/>
      <c r="AO710" s="205"/>
      <c r="AP710" s="205"/>
      <c r="AQ710" s="206"/>
      <c r="AR710" s="73"/>
    </row>
    <row r="711" spans="1:44" ht="24" customHeight="1">
      <c r="A711" s="972" t="str">
        <f t="shared" si="17"/>
        <v/>
      </c>
      <c r="B711" s="66"/>
      <c r="E711" s="67"/>
      <c r="H711" s="632"/>
      <c r="I711" s="632"/>
      <c r="J711" s="632"/>
      <c r="K711" s="632"/>
      <c r="L711" s="632"/>
      <c r="M711" s="632"/>
      <c r="N711" s="632"/>
      <c r="O711" s="632"/>
      <c r="P711" s="632"/>
      <c r="Q711" s="632"/>
      <c r="R711" s="632"/>
      <c r="S711" s="632"/>
      <c r="T711" s="632"/>
      <c r="U711" s="632"/>
      <c r="V711" s="632"/>
      <c r="W711" s="632"/>
      <c r="X711" s="632"/>
      <c r="Y711" s="632"/>
      <c r="Z711" s="632"/>
      <c r="AA711" s="632"/>
      <c r="AB711" s="632"/>
      <c r="AC711" s="632"/>
      <c r="AD711" s="632"/>
      <c r="AF711" s="70"/>
      <c r="AK711" s="11"/>
      <c r="AL711" s="204"/>
      <c r="AM711" s="205"/>
      <c r="AN711" s="205"/>
      <c r="AO711" s="205"/>
      <c r="AP711" s="205"/>
      <c r="AQ711" s="206"/>
      <c r="AR711" s="73"/>
    </row>
    <row r="712" spans="1:44" ht="24" customHeight="1">
      <c r="A712" s="972">
        <f t="shared" si="17"/>
        <v>85</v>
      </c>
      <c r="B712" s="1638" t="s">
        <v>2106</v>
      </c>
      <c r="C712" s="1448"/>
      <c r="D712" s="1448"/>
      <c r="E712" s="1639"/>
      <c r="F712" s="1102" t="s">
        <v>2820</v>
      </c>
      <c r="H712" s="1206" t="s">
        <v>2103</v>
      </c>
      <c r="I712" s="1206"/>
      <c r="J712" s="1206"/>
      <c r="K712" s="1206"/>
      <c r="L712" s="1206"/>
      <c r="M712" s="1206"/>
      <c r="N712" s="1206"/>
      <c r="O712" s="1206"/>
      <c r="P712" s="1206"/>
      <c r="Q712" s="1206"/>
      <c r="R712" s="1206"/>
      <c r="S712" s="1206"/>
      <c r="T712" s="1206"/>
      <c r="U712" s="1206"/>
      <c r="V712" s="1206"/>
      <c r="W712" s="1206"/>
      <c r="X712" s="1206"/>
      <c r="Y712" s="1206"/>
      <c r="Z712" s="1206"/>
      <c r="AA712" s="1206"/>
      <c r="AB712" s="1206"/>
      <c r="AC712" s="1206"/>
      <c r="AD712" s="1206"/>
      <c r="AF712" s="70"/>
      <c r="AG712" s="713">
        <v>85</v>
      </c>
      <c r="AH712" s="1277" t="s">
        <v>300</v>
      </c>
      <c r="AI712" s="1278"/>
      <c r="AJ712" s="1279"/>
      <c r="AK712" s="11"/>
      <c r="AL712" s="1303" t="s">
        <v>2104</v>
      </c>
      <c r="AM712" s="1304"/>
      <c r="AN712" s="1304"/>
      <c r="AO712" s="1304"/>
      <c r="AP712" s="1304"/>
      <c r="AQ712" s="1305"/>
      <c r="AR712" s="1232">
        <f>VLOOKUP(AH712,$CD$12:$CE$16,2,FALSE)</f>
        <v>0</v>
      </c>
    </row>
    <row r="713" spans="1:44" ht="24" customHeight="1">
      <c r="A713" s="972" t="str">
        <f t="shared" si="17"/>
        <v/>
      </c>
      <c r="B713" s="1638"/>
      <c r="C713" s="1448"/>
      <c r="D713" s="1448"/>
      <c r="E713" s="1639"/>
      <c r="H713" s="1206"/>
      <c r="I713" s="1206"/>
      <c r="J713" s="1206"/>
      <c r="K713" s="1206"/>
      <c r="L713" s="1206"/>
      <c r="M713" s="1206"/>
      <c r="N713" s="1206"/>
      <c r="O713" s="1206"/>
      <c r="P713" s="1206"/>
      <c r="Q713" s="1206"/>
      <c r="R713" s="1206"/>
      <c r="S713" s="1206"/>
      <c r="T713" s="1206"/>
      <c r="U713" s="1206"/>
      <c r="V713" s="1206"/>
      <c r="W713" s="1206"/>
      <c r="X713" s="1206"/>
      <c r="Y713" s="1206"/>
      <c r="Z713" s="1206"/>
      <c r="AA713" s="1206"/>
      <c r="AB713" s="1206"/>
      <c r="AC713" s="1206"/>
      <c r="AD713" s="1206"/>
      <c r="AF713" s="70"/>
      <c r="AK713" s="11"/>
      <c r="AL713" s="1303"/>
      <c r="AM713" s="1304"/>
      <c r="AN713" s="1304"/>
      <c r="AO713" s="1304"/>
      <c r="AP713" s="1304"/>
      <c r="AQ713" s="1305"/>
      <c r="AR713" s="1232"/>
    </row>
    <row r="714" spans="1:44" ht="24" customHeight="1">
      <c r="A714" s="972" t="str">
        <f t="shared" si="17"/>
        <v/>
      </c>
      <c r="B714" s="1638"/>
      <c r="C714" s="1448"/>
      <c r="D714" s="1448"/>
      <c r="E714" s="1639"/>
      <c r="H714" s="1206"/>
      <c r="I714" s="1206"/>
      <c r="J714" s="1206"/>
      <c r="K714" s="1206"/>
      <c r="L714" s="1206"/>
      <c r="M714" s="1206"/>
      <c r="N714" s="1206"/>
      <c r="O714" s="1206"/>
      <c r="P714" s="1206"/>
      <c r="Q714" s="1206"/>
      <c r="R714" s="1206"/>
      <c r="S714" s="1206"/>
      <c r="T714" s="1206"/>
      <c r="U714" s="1206"/>
      <c r="V714" s="1206"/>
      <c r="W714" s="1206"/>
      <c r="X714" s="1206"/>
      <c r="Y714" s="1206"/>
      <c r="Z714" s="1206"/>
      <c r="AA714" s="1206"/>
      <c r="AB714" s="1206"/>
      <c r="AC714" s="1206"/>
      <c r="AD714" s="1206"/>
      <c r="AF714" s="70"/>
      <c r="AK714" s="11"/>
      <c r="AL714" s="1303"/>
      <c r="AM714" s="1304"/>
      <c r="AN714" s="1304"/>
      <c r="AO714" s="1304"/>
      <c r="AP714" s="1304"/>
      <c r="AQ714" s="1305"/>
      <c r="AR714" s="73"/>
    </row>
    <row r="715" spans="1:44" ht="24" customHeight="1">
      <c r="A715" s="972" t="str">
        <f t="shared" si="17"/>
        <v/>
      </c>
      <c r="B715" s="229"/>
      <c r="C715" s="143"/>
      <c r="D715" s="143"/>
      <c r="E715" s="230"/>
      <c r="H715" s="1206"/>
      <c r="I715" s="1206"/>
      <c r="J715" s="1206"/>
      <c r="K715" s="1206"/>
      <c r="L715" s="1206"/>
      <c r="M715" s="1206"/>
      <c r="N715" s="1206"/>
      <c r="O715" s="1206"/>
      <c r="P715" s="1206"/>
      <c r="Q715" s="1206"/>
      <c r="R715" s="1206"/>
      <c r="S715" s="1206"/>
      <c r="T715" s="1206"/>
      <c r="U715" s="1206"/>
      <c r="V715" s="1206"/>
      <c r="W715" s="1206"/>
      <c r="X715" s="1206"/>
      <c r="Y715" s="1206"/>
      <c r="Z715" s="1206"/>
      <c r="AA715" s="1206"/>
      <c r="AB715" s="1206"/>
      <c r="AC715" s="1206"/>
      <c r="AD715" s="1206"/>
      <c r="AF715" s="70"/>
      <c r="AK715" s="11"/>
      <c r="AL715" s="204"/>
      <c r="AM715" s="205"/>
      <c r="AN715" s="205"/>
      <c r="AO715" s="205"/>
      <c r="AP715" s="205"/>
      <c r="AQ715" s="206"/>
      <c r="AR715" s="73"/>
    </row>
    <row r="716" spans="1:44" ht="24" customHeight="1">
      <c r="A716" s="972" t="str">
        <f t="shared" si="17"/>
        <v/>
      </c>
      <c r="B716" s="66"/>
      <c r="E716" s="67"/>
      <c r="H716" s="1206"/>
      <c r="I716" s="1206"/>
      <c r="J716" s="1206"/>
      <c r="K716" s="1206"/>
      <c r="L716" s="1206"/>
      <c r="M716" s="1206"/>
      <c r="N716" s="1206"/>
      <c r="O716" s="1206"/>
      <c r="P716" s="1206"/>
      <c r="Q716" s="1206"/>
      <c r="R716" s="1206"/>
      <c r="S716" s="1206"/>
      <c r="T716" s="1206"/>
      <c r="U716" s="1206"/>
      <c r="V716" s="1206"/>
      <c r="W716" s="1206"/>
      <c r="X716" s="1206"/>
      <c r="Y716" s="1206"/>
      <c r="Z716" s="1206"/>
      <c r="AA716" s="1206"/>
      <c r="AB716" s="1206"/>
      <c r="AC716" s="1206"/>
      <c r="AD716" s="1206"/>
      <c r="AF716" s="70"/>
      <c r="AK716" s="11"/>
      <c r="AL716" s="204"/>
      <c r="AM716" s="205"/>
      <c r="AN716" s="205"/>
      <c r="AO716" s="205"/>
      <c r="AP716" s="205"/>
      <c r="AQ716" s="206"/>
      <c r="AR716" s="73"/>
    </row>
    <row r="717" spans="1:44" ht="27" customHeight="1">
      <c r="A717" s="972" t="str">
        <f t="shared" si="17"/>
        <v/>
      </c>
      <c r="B717" s="66"/>
      <c r="E717" s="67"/>
      <c r="H717" s="1206"/>
      <c r="I717" s="1206"/>
      <c r="J717" s="1206"/>
      <c r="K717" s="1206"/>
      <c r="L717" s="1206"/>
      <c r="M717" s="1206"/>
      <c r="N717" s="1206"/>
      <c r="O717" s="1206"/>
      <c r="P717" s="1206"/>
      <c r="Q717" s="1206"/>
      <c r="R717" s="1206"/>
      <c r="S717" s="1206"/>
      <c r="T717" s="1206"/>
      <c r="U717" s="1206"/>
      <c r="V717" s="1206"/>
      <c r="W717" s="1206"/>
      <c r="X717" s="1206"/>
      <c r="Y717" s="1206"/>
      <c r="Z717" s="1206"/>
      <c r="AA717" s="1206"/>
      <c r="AB717" s="1206"/>
      <c r="AC717" s="1206"/>
      <c r="AD717" s="1206"/>
      <c r="AF717" s="70"/>
      <c r="AK717" s="11"/>
      <c r="AL717" s="210"/>
      <c r="AM717" s="20"/>
      <c r="AN717" s="20"/>
      <c r="AO717" s="20"/>
      <c r="AP717" s="20"/>
      <c r="AQ717" s="211"/>
      <c r="AR717" s="1830"/>
    </row>
    <row r="718" spans="1:44" ht="24" customHeight="1">
      <c r="A718" s="972" t="str">
        <f t="shared" si="17"/>
        <v/>
      </c>
      <c r="B718" s="66"/>
      <c r="E718" s="67"/>
      <c r="AF718" s="70"/>
      <c r="AK718" s="11"/>
      <c r="AL718" s="210"/>
      <c r="AM718" s="20"/>
      <c r="AN718" s="20"/>
      <c r="AO718" s="20"/>
      <c r="AP718" s="20"/>
      <c r="AQ718" s="211"/>
      <c r="AR718" s="1830"/>
    </row>
    <row r="719" spans="1:44" ht="27" customHeight="1">
      <c r="A719" s="972">
        <f t="shared" si="17"/>
        <v>86</v>
      </c>
      <c r="B719" s="66"/>
      <c r="E719" s="67"/>
      <c r="F719" s="1349" t="s">
        <v>846</v>
      </c>
      <c r="G719" s="1350"/>
      <c r="H719" s="1206" t="s">
        <v>2107</v>
      </c>
      <c r="I719" s="1206"/>
      <c r="J719" s="1206"/>
      <c r="K719" s="1206"/>
      <c r="L719" s="1206"/>
      <c r="M719" s="1206"/>
      <c r="N719" s="1206"/>
      <c r="O719" s="1206"/>
      <c r="P719" s="1206"/>
      <c r="Q719" s="1206"/>
      <c r="R719" s="1206"/>
      <c r="S719" s="1206"/>
      <c r="T719" s="1206"/>
      <c r="U719" s="1206"/>
      <c r="V719" s="1206"/>
      <c r="W719" s="1206"/>
      <c r="X719" s="1206"/>
      <c r="Y719" s="1206"/>
      <c r="Z719" s="1206"/>
      <c r="AA719" s="1206"/>
      <c r="AB719" s="1206"/>
      <c r="AC719" s="1206"/>
      <c r="AD719" s="1206"/>
      <c r="AF719" s="70"/>
      <c r="AG719" s="713">
        <v>86</v>
      </c>
      <c r="AH719" s="1221" t="s">
        <v>106</v>
      </c>
      <c r="AI719" s="1222"/>
      <c r="AJ719" s="1223"/>
      <c r="AK719" s="11"/>
      <c r="AL719" s="1303" t="s">
        <v>2108</v>
      </c>
      <c r="AM719" s="1304"/>
      <c r="AN719" s="1304"/>
      <c r="AO719" s="1304"/>
      <c r="AP719" s="1304"/>
      <c r="AQ719" s="1305"/>
      <c r="AR719" s="214">
        <f>VLOOKUP(AH719,$CD$6:$CE$10,2,FALSE)</f>
        <v>0</v>
      </c>
    </row>
    <row r="720" spans="1:44" ht="27" customHeight="1">
      <c r="A720" s="972" t="str">
        <f t="shared" si="17"/>
        <v/>
      </c>
      <c r="B720" s="66"/>
      <c r="E720" s="67"/>
      <c r="F720" s="248"/>
      <c r="G720" s="249"/>
      <c r="H720" s="1206"/>
      <c r="I720" s="1206"/>
      <c r="J720" s="1206"/>
      <c r="K720" s="1206"/>
      <c r="L720" s="1206"/>
      <c r="M720" s="1206"/>
      <c r="N720" s="1206"/>
      <c r="O720" s="1206"/>
      <c r="P720" s="1206"/>
      <c r="Q720" s="1206"/>
      <c r="R720" s="1206"/>
      <c r="S720" s="1206"/>
      <c r="T720" s="1206"/>
      <c r="U720" s="1206"/>
      <c r="V720" s="1206"/>
      <c r="W720" s="1206"/>
      <c r="X720" s="1206"/>
      <c r="Y720" s="1206"/>
      <c r="Z720" s="1206"/>
      <c r="AA720" s="1206"/>
      <c r="AB720" s="1206"/>
      <c r="AC720" s="1206"/>
      <c r="AD720" s="1206"/>
      <c r="AF720" s="70"/>
      <c r="AH720" s="657"/>
      <c r="AI720" s="657"/>
      <c r="AJ720" s="657"/>
      <c r="AK720" s="11"/>
      <c r="AL720" s="1303"/>
      <c r="AM720" s="1304"/>
      <c r="AN720" s="1304"/>
      <c r="AO720" s="1304"/>
      <c r="AP720" s="1304"/>
      <c r="AQ720" s="1305"/>
      <c r="AR720" s="121"/>
    </row>
    <row r="721" spans="1:44" ht="24" customHeight="1">
      <c r="A721" s="972" t="str">
        <f t="shared" si="17"/>
        <v/>
      </c>
      <c r="B721" s="66"/>
      <c r="E721" s="67"/>
      <c r="F721" s="1349"/>
      <c r="G721" s="1350"/>
      <c r="AF721" s="70"/>
      <c r="AK721" s="11"/>
      <c r="AL721" s="1303"/>
      <c r="AM721" s="1304"/>
      <c r="AN721" s="1304"/>
      <c r="AO721" s="1304"/>
      <c r="AP721" s="1304"/>
      <c r="AQ721" s="1305"/>
      <c r="AR721" s="121"/>
    </row>
    <row r="722" spans="1:44" ht="24" customHeight="1">
      <c r="A722" s="972" t="str">
        <f t="shared" si="17"/>
        <v/>
      </c>
      <c r="B722" s="66"/>
      <c r="E722" s="67"/>
      <c r="F722" s="248"/>
      <c r="G722" s="249"/>
      <c r="H722" s="1224" t="s">
        <v>2109</v>
      </c>
      <c r="I722" s="1224"/>
      <c r="J722" s="1224"/>
      <c r="K722" s="1224"/>
      <c r="L722" s="1224"/>
      <c r="M722" s="1224"/>
      <c r="N722" s="1224"/>
      <c r="O722" s="1224"/>
      <c r="P722" s="1224"/>
      <c r="Q722" s="1224"/>
      <c r="R722" s="1224"/>
      <c r="S722" s="1224"/>
      <c r="T722" s="1224"/>
      <c r="U722" s="1224"/>
      <c r="V722" s="1224"/>
      <c r="W722" s="1224"/>
      <c r="X722" s="1224"/>
      <c r="Y722" s="1224"/>
      <c r="Z722" s="1224"/>
      <c r="AA722" s="1224"/>
      <c r="AB722" s="1224"/>
      <c r="AC722" s="1224"/>
      <c r="AD722" s="1224"/>
      <c r="AF722" s="70"/>
      <c r="AK722" s="11"/>
      <c r="AL722" s="1303" t="s">
        <v>2111</v>
      </c>
      <c r="AM722" s="1304"/>
      <c r="AN722" s="1304"/>
      <c r="AO722" s="1304"/>
      <c r="AP722" s="1304"/>
      <c r="AQ722" s="1305"/>
      <c r="AR722" s="214"/>
    </row>
    <row r="723" spans="1:44" ht="24" customHeight="1" thickBot="1">
      <c r="A723" s="972" t="str">
        <f t="shared" si="17"/>
        <v/>
      </c>
      <c r="B723" s="66"/>
      <c r="E723" s="67"/>
      <c r="F723" s="248"/>
      <c r="G723" s="249"/>
      <c r="H723" s="1224"/>
      <c r="I723" s="1224"/>
      <c r="J723" s="1224"/>
      <c r="K723" s="1224"/>
      <c r="L723" s="1224"/>
      <c r="M723" s="1224"/>
      <c r="N723" s="1224"/>
      <c r="O723" s="1224"/>
      <c r="P723" s="1224"/>
      <c r="Q723" s="1224"/>
      <c r="R723" s="1224"/>
      <c r="S723" s="1224"/>
      <c r="T723" s="1224"/>
      <c r="U723" s="1224"/>
      <c r="V723" s="1224"/>
      <c r="W723" s="1224"/>
      <c r="X723" s="1224"/>
      <c r="Y723" s="1224"/>
      <c r="Z723" s="1224"/>
      <c r="AA723" s="1224"/>
      <c r="AB723" s="1224"/>
      <c r="AC723" s="1224"/>
      <c r="AD723" s="1224"/>
      <c r="AF723" s="70"/>
      <c r="AK723" s="11"/>
      <c r="AL723" s="1303"/>
      <c r="AM723" s="1304"/>
      <c r="AN723" s="1304"/>
      <c r="AO723" s="1304"/>
      <c r="AP723" s="1304"/>
      <c r="AQ723" s="1305"/>
      <c r="AR723" s="214"/>
    </row>
    <row r="724" spans="1:44" ht="24" customHeight="1">
      <c r="A724" s="972" t="str">
        <f t="shared" si="17"/>
        <v/>
      </c>
      <c r="B724" s="66"/>
      <c r="E724" s="67"/>
      <c r="F724" s="248"/>
      <c r="G724" s="249"/>
      <c r="H724" s="75"/>
      <c r="I724" s="1237" t="s">
        <v>2110</v>
      </c>
      <c r="J724" s="1237"/>
      <c r="K724" s="1237"/>
      <c r="L724" s="1237"/>
      <c r="M724" s="1237"/>
      <c r="N724" s="1237"/>
      <c r="O724" s="1237"/>
      <c r="P724" s="1237"/>
      <c r="Q724" s="1237"/>
      <c r="R724" s="1237"/>
      <c r="S724" s="1237"/>
      <c r="T724" s="1237"/>
      <c r="U724" s="1237"/>
      <c r="V724" s="1237"/>
      <c r="W724" s="1237"/>
      <c r="X724" s="1237"/>
      <c r="Y724" s="1237"/>
      <c r="Z724" s="1237"/>
      <c r="AA724" s="1237"/>
      <c r="AB724" s="1237"/>
      <c r="AC724" s="1237"/>
      <c r="AD724" s="26"/>
      <c r="AF724" s="70"/>
      <c r="AK724" s="11"/>
      <c r="AL724" s="204"/>
      <c r="AM724" s="205"/>
      <c r="AN724" s="205"/>
      <c r="AO724" s="205"/>
      <c r="AP724" s="205"/>
      <c r="AQ724" s="206"/>
      <c r="AR724" s="214"/>
    </row>
    <row r="725" spans="1:44" ht="24" customHeight="1">
      <c r="A725" s="972" t="str">
        <f t="shared" si="17"/>
        <v/>
      </c>
      <c r="B725" s="66"/>
      <c r="E725" s="67"/>
      <c r="F725" s="248"/>
      <c r="G725" s="249"/>
      <c r="H725" s="68"/>
      <c r="I725" s="1224"/>
      <c r="J725" s="1224"/>
      <c r="K725" s="1224"/>
      <c r="L725" s="1224"/>
      <c r="M725" s="1224"/>
      <c r="N725" s="1224"/>
      <c r="O725" s="1224"/>
      <c r="P725" s="1224"/>
      <c r="Q725" s="1224"/>
      <c r="R725" s="1224"/>
      <c r="S725" s="1224"/>
      <c r="T725" s="1224"/>
      <c r="U725" s="1224"/>
      <c r="V725" s="1224"/>
      <c r="W725" s="1224"/>
      <c r="X725" s="1224"/>
      <c r="Y725" s="1224"/>
      <c r="Z725" s="1224"/>
      <c r="AA725" s="1224"/>
      <c r="AB725" s="1224"/>
      <c r="AC725" s="1224"/>
      <c r="AD725" s="11"/>
      <c r="AF725" s="70"/>
      <c r="AK725" s="11"/>
      <c r="AL725" s="204"/>
      <c r="AM725" s="205"/>
      <c r="AN725" s="205"/>
      <c r="AO725" s="205"/>
      <c r="AP725" s="205"/>
      <c r="AQ725" s="206"/>
      <c r="AR725" s="214"/>
    </row>
    <row r="726" spans="1:44" ht="24" customHeight="1">
      <c r="A726" s="972" t="str">
        <f t="shared" si="17"/>
        <v/>
      </c>
      <c r="B726" s="66"/>
      <c r="E726" s="67"/>
      <c r="F726" s="248"/>
      <c r="G726" s="249"/>
      <c r="H726" s="68"/>
      <c r="I726" s="1224"/>
      <c r="J726" s="1224"/>
      <c r="K726" s="1224"/>
      <c r="L726" s="1224"/>
      <c r="M726" s="1224"/>
      <c r="N726" s="1224"/>
      <c r="O726" s="1224"/>
      <c r="P726" s="1224"/>
      <c r="Q726" s="1224"/>
      <c r="R726" s="1224"/>
      <c r="S726" s="1224"/>
      <c r="T726" s="1224"/>
      <c r="U726" s="1224"/>
      <c r="V726" s="1224"/>
      <c r="W726" s="1224"/>
      <c r="X726" s="1224"/>
      <c r="Y726" s="1224"/>
      <c r="Z726" s="1224"/>
      <c r="AA726" s="1224"/>
      <c r="AB726" s="1224"/>
      <c r="AC726" s="1224"/>
      <c r="AD726" s="11"/>
      <c r="AF726" s="70"/>
      <c r="AK726" s="11"/>
      <c r="AL726" s="204"/>
      <c r="AM726" s="205"/>
      <c r="AN726" s="205"/>
      <c r="AO726" s="205"/>
      <c r="AP726" s="205"/>
      <c r="AQ726" s="206"/>
      <c r="AR726" s="214"/>
    </row>
    <row r="727" spans="1:44" ht="24" customHeight="1">
      <c r="A727" s="972" t="str">
        <f t="shared" si="17"/>
        <v/>
      </c>
      <c r="B727" s="66"/>
      <c r="E727" s="67"/>
      <c r="F727" s="248"/>
      <c r="G727" s="249"/>
      <c r="H727" s="68"/>
      <c r="I727" s="1224"/>
      <c r="J727" s="1224"/>
      <c r="K727" s="1224"/>
      <c r="L727" s="1224"/>
      <c r="M727" s="1224"/>
      <c r="N727" s="1224"/>
      <c r="O727" s="1224"/>
      <c r="P727" s="1224"/>
      <c r="Q727" s="1224"/>
      <c r="R727" s="1224"/>
      <c r="S727" s="1224"/>
      <c r="T727" s="1224"/>
      <c r="U727" s="1224"/>
      <c r="V727" s="1224"/>
      <c r="W727" s="1224"/>
      <c r="X727" s="1224"/>
      <c r="Y727" s="1224"/>
      <c r="Z727" s="1224"/>
      <c r="AA727" s="1224"/>
      <c r="AB727" s="1224"/>
      <c r="AC727" s="1224"/>
      <c r="AD727" s="11"/>
      <c r="AF727" s="70"/>
      <c r="AK727" s="11"/>
      <c r="AL727" s="204"/>
      <c r="AM727" s="205"/>
      <c r="AN727" s="205"/>
      <c r="AO727" s="205"/>
      <c r="AP727" s="205"/>
      <c r="AQ727" s="206"/>
      <c r="AR727" s="214"/>
    </row>
    <row r="728" spans="1:44" ht="24" customHeight="1" thickBot="1">
      <c r="A728" s="972" t="str">
        <f t="shared" si="17"/>
        <v/>
      </c>
      <c r="B728" s="66"/>
      <c r="E728" s="67"/>
      <c r="F728" s="248"/>
      <c r="G728" s="249"/>
      <c r="H728" s="83"/>
      <c r="I728" s="1242"/>
      <c r="J728" s="1242"/>
      <c r="K728" s="1242"/>
      <c r="L728" s="1242"/>
      <c r="M728" s="1242"/>
      <c r="N728" s="1242"/>
      <c r="O728" s="1242"/>
      <c r="P728" s="1242"/>
      <c r="Q728" s="1242"/>
      <c r="R728" s="1242"/>
      <c r="S728" s="1242"/>
      <c r="T728" s="1242"/>
      <c r="U728" s="1242"/>
      <c r="V728" s="1242"/>
      <c r="W728" s="1242"/>
      <c r="X728" s="1242"/>
      <c r="Y728" s="1242"/>
      <c r="Z728" s="1242"/>
      <c r="AA728" s="1242"/>
      <c r="AB728" s="1242"/>
      <c r="AC728" s="1242"/>
      <c r="AD728" s="15"/>
      <c r="AF728" s="70"/>
      <c r="AK728" s="11"/>
      <c r="AL728" s="204"/>
      <c r="AM728" s="205"/>
      <c r="AN728" s="205"/>
      <c r="AO728" s="205"/>
      <c r="AP728" s="205"/>
      <c r="AQ728" s="206"/>
      <c r="AR728" s="214"/>
    </row>
    <row r="729" spans="1:44" ht="24" customHeight="1">
      <c r="A729" s="972" t="str">
        <f t="shared" si="17"/>
        <v/>
      </c>
      <c r="B729" s="66"/>
      <c r="E729" s="67"/>
      <c r="F729" s="248"/>
      <c r="G729" s="249"/>
      <c r="AF729" s="70"/>
      <c r="AK729" s="11"/>
      <c r="AL729" s="204"/>
      <c r="AM729" s="205"/>
      <c r="AN729" s="205"/>
      <c r="AO729" s="205"/>
      <c r="AP729" s="205"/>
      <c r="AQ729" s="206"/>
      <c r="AR729" s="214"/>
    </row>
    <row r="730" spans="1:44" ht="24" customHeight="1">
      <c r="A730" s="972">
        <f t="shared" si="17"/>
        <v>87</v>
      </c>
      <c r="B730" s="66"/>
      <c r="E730" s="67"/>
      <c r="F730" s="1349" t="s">
        <v>847</v>
      </c>
      <c r="G730" s="1350"/>
      <c r="H730" s="1206" t="s">
        <v>2112</v>
      </c>
      <c r="I730" s="1206"/>
      <c r="J730" s="1206"/>
      <c r="K730" s="1206"/>
      <c r="L730" s="1206"/>
      <c r="M730" s="1206"/>
      <c r="N730" s="1206"/>
      <c r="O730" s="1206"/>
      <c r="P730" s="1206"/>
      <c r="Q730" s="1206"/>
      <c r="R730" s="1206"/>
      <c r="S730" s="1206"/>
      <c r="T730" s="1206"/>
      <c r="U730" s="1206"/>
      <c r="V730" s="1206"/>
      <c r="W730" s="1206"/>
      <c r="X730" s="1206"/>
      <c r="Y730" s="1206"/>
      <c r="Z730" s="1206"/>
      <c r="AA730" s="1206"/>
      <c r="AB730" s="1206"/>
      <c r="AC730" s="1206"/>
      <c r="AD730" s="1206"/>
      <c r="AF730" s="70"/>
      <c r="AG730" s="713">
        <v>87</v>
      </c>
      <c r="AH730" s="1277" t="s">
        <v>300</v>
      </c>
      <c r="AI730" s="1278"/>
      <c r="AJ730" s="1279"/>
      <c r="AK730" s="11"/>
      <c r="AL730" s="1303" t="s">
        <v>2113</v>
      </c>
      <c r="AM730" s="1304"/>
      <c r="AN730" s="1304"/>
      <c r="AO730" s="1304"/>
      <c r="AP730" s="1304"/>
      <c r="AQ730" s="1305"/>
      <c r="AR730" s="1232">
        <f>VLOOKUP(AH730,$CD$12:$CE$16,2,FALSE)</f>
        <v>0</v>
      </c>
    </row>
    <row r="731" spans="1:44" ht="24" customHeight="1">
      <c r="A731" s="972" t="str">
        <f t="shared" si="17"/>
        <v/>
      </c>
      <c r="B731" s="66"/>
      <c r="E731" s="67"/>
      <c r="F731" s="248"/>
      <c r="G731" s="249"/>
      <c r="H731" s="1206"/>
      <c r="I731" s="1206"/>
      <c r="J731" s="1206"/>
      <c r="K731" s="1206"/>
      <c r="L731" s="1206"/>
      <c r="M731" s="1206"/>
      <c r="N731" s="1206"/>
      <c r="O731" s="1206"/>
      <c r="P731" s="1206"/>
      <c r="Q731" s="1206"/>
      <c r="R731" s="1206"/>
      <c r="S731" s="1206"/>
      <c r="T731" s="1206"/>
      <c r="U731" s="1206"/>
      <c r="V731" s="1206"/>
      <c r="W731" s="1206"/>
      <c r="X731" s="1206"/>
      <c r="Y731" s="1206"/>
      <c r="Z731" s="1206"/>
      <c r="AA731" s="1206"/>
      <c r="AB731" s="1206"/>
      <c r="AC731" s="1206"/>
      <c r="AD731" s="1206"/>
      <c r="AF731" s="70"/>
      <c r="AK731" s="11"/>
      <c r="AL731" s="1303"/>
      <c r="AM731" s="1304"/>
      <c r="AN731" s="1304"/>
      <c r="AO731" s="1304"/>
      <c r="AP731" s="1304"/>
      <c r="AQ731" s="1305"/>
      <c r="AR731" s="1232"/>
    </row>
    <row r="732" spans="1:44" ht="24" customHeight="1">
      <c r="A732" s="972" t="str">
        <f t="shared" si="17"/>
        <v/>
      </c>
      <c r="B732" s="66"/>
      <c r="E732" s="67"/>
      <c r="F732" s="248"/>
      <c r="G732" s="249"/>
      <c r="H732" s="1206"/>
      <c r="I732" s="1206"/>
      <c r="J732" s="1206"/>
      <c r="K732" s="1206"/>
      <c r="L732" s="1206"/>
      <c r="M732" s="1206"/>
      <c r="N732" s="1206"/>
      <c r="O732" s="1206"/>
      <c r="P732" s="1206"/>
      <c r="Q732" s="1206"/>
      <c r="R732" s="1206"/>
      <c r="S732" s="1206"/>
      <c r="T732" s="1206"/>
      <c r="U732" s="1206"/>
      <c r="V732" s="1206"/>
      <c r="W732" s="1206"/>
      <c r="X732" s="1206"/>
      <c r="Y732" s="1206"/>
      <c r="Z732" s="1206"/>
      <c r="AA732" s="1206"/>
      <c r="AB732" s="1206"/>
      <c r="AC732" s="1206"/>
      <c r="AD732" s="1206"/>
      <c r="AF732" s="70"/>
      <c r="AK732" s="11"/>
      <c r="AL732" s="204"/>
      <c r="AM732" s="205"/>
      <c r="AN732" s="205"/>
      <c r="AO732" s="205"/>
      <c r="AP732" s="205"/>
      <c r="AQ732" s="206"/>
      <c r="AR732" s="214"/>
    </row>
    <row r="733" spans="1:44" ht="24" customHeight="1">
      <c r="A733" s="972" t="str">
        <f t="shared" ref="A733:A796" si="19">_xlfn.IFS(AG733=0,"",AG733&gt;0,AG733,AG733&lt;&gt;"","")</f>
        <v/>
      </c>
      <c r="B733" s="66"/>
      <c r="E733" s="67"/>
      <c r="F733" s="248"/>
      <c r="G733" s="249"/>
      <c r="H733" s="1206"/>
      <c r="I733" s="1206"/>
      <c r="J733" s="1206"/>
      <c r="K733" s="1206"/>
      <c r="L733" s="1206"/>
      <c r="M733" s="1206"/>
      <c r="N733" s="1206"/>
      <c r="O733" s="1206"/>
      <c r="P733" s="1206"/>
      <c r="Q733" s="1206"/>
      <c r="R733" s="1206"/>
      <c r="S733" s="1206"/>
      <c r="T733" s="1206"/>
      <c r="U733" s="1206"/>
      <c r="V733" s="1206"/>
      <c r="W733" s="1206"/>
      <c r="X733" s="1206"/>
      <c r="Y733" s="1206"/>
      <c r="Z733" s="1206"/>
      <c r="AA733" s="1206"/>
      <c r="AB733" s="1206"/>
      <c r="AC733" s="1206"/>
      <c r="AD733" s="1206"/>
      <c r="AF733" s="70"/>
      <c r="AK733" s="11"/>
      <c r="AL733" s="204"/>
      <c r="AM733" s="205"/>
      <c r="AN733" s="205"/>
      <c r="AO733" s="205"/>
      <c r="AP733" s="205"/>
      <c r="AQ733" s="206"/>
      <c r="AR733" s="214"/>
    </row>
    <row r="734" spans="1:44" ht="24" customHeight="1">
      <c r="A734" s="972" t="str">
        <f t="shared" si="19"/>
        <v/>
      </c>
      <c r="B734" s="66"/>
      <c r="E734" s="67"/>
      <c r="F734" s="248"/>
      <c r="G734" s="249"/>
      <c r="H734" s="632"/>
      <c r="I734" s="632"/>
      <c r="J734" s="632"/>
      <c r="K734" s="632"/>
      <c r="L734" s="632"/>
      <c r="M734" s="632"/>
      <c r="N734" s="632"/>
      <c r="O734" s="632"/>
      <c r="P734" s="632"/>
      <c r="Q734" s="632"/>
      <c r="R734" s="632"/>
      <c r="S734" s="632"/>
      <c r="T734" s="632"/>
      <c r="U734" s="632"/>
      <c r="V734" s="632"/>
      <c r="W734" s="632"/>
      <c r="X734" s="632"/>
      <c r="Y734" s="632"/>
      <c r="Z734" s="632"/>
      <c r="AA734" s="632"/>
      <c r="AB734" s="632"/>
      <c r="AC734" s="632"/>
      <c r="AD734" s="632"/>
      <c r="AF734" s="70"/>
      <c r="AK734" s="11"/>
      <c r="AL734" s="204"/>
      <c r="AM734" s="205"/>
      <c r="AN734" s="205"/>
      <c r="AO734" s="205"/>
      <c r="AP734" s="205"/>
      <c r="AQ734" s="206"/>
      <c r="AR734" s="214"/>
    </row>
    <row r="735" spans="1:44" ht="24" customHeight="1">
      <c r="A735" s="972" t="str">
        <f t="shared" si="19"/>
        <v/>
      </c>
      <c r="B735" s="66"/>
      <c r="E735" s="67"/>
      <c r="F735" s="248"/>
      <c r="G735" s="249" t="s">
        <v>330</v>
      </c>
      <c r="H735" s="1206" t="s">
        <v>2114</v>
      </c>
      <c r="I735" s="1206"/>
      <c r="J735" s="1206"/>
      <c r="K735" s="1206"/>
      <c r="L735" s="1206"/>
      <c r="M735" s="1206"/>
      <c r="N735" s="1206"/>
      <c r="O735" s="1206"/>
      <c r="P735" s="1206"/>
      <c r="Q735" s="1206"/>
      <c r="R735" s="1206"/>
      <c r="S735" s="1206"/>
      <c r="T735" s="1206"/>
      <c r="U735" s="1206"/>
      <c r="V735" s="1206"/>
      <c r="W735" s="1206"/>
      <c r="X735" s="1206"/>
      <c r="Y735" s="1206"/>
      <c r="Z735" s="1206"/>
      <c r="AA735" s="1206"/>
      <c r="AB735" s="1206"/>
      <c r="AC735" s="1206"/>
      <c r="AD735" s="1206"/>
      <c r="AF735" s="70"/>
      <c r="AK735" s="11"/>
      <c r="AL735" s="1303" t="s">
        <v>2115</v>
      </c>
      <c r="AM735" s="1304"/>
      <c r="AN735" s="1304"/>
      <c r="AO735" s="1304"/>
      <c r="AP735" s="1304"/>
      <c r="AQ735" s="1305"/>
      <c r="AR735" s="214"/>
    </row>
    <row r="736" spans="1:44" ht="24" customHeight="1">
      <c r="A736" s="972" t="str">
        <f t="shared" si="19"/>
        <v/>
      </c>
      <c r="B736" s="66"/>
      <c r="E736" s="67"/>
      <c r="F736" s="248"/>
      <c r="G736" s="249"/>
      <c r="H736" s="632"/>
      <c r="I736" s="632"/>
      <c r="J736" s="632"/>
      <c r="K736" s="632"/>
      <c r="L736" s="632"/>
      <c r="M736" s="632"/>
      <c r="N736" s="632"/>
      <c r="O736" s="632"/>
      <c r="P736" s="632"/>
      <c r="Q736" s="632"/>
      <c r="R736" s="632"/>
      <c r="S736" s="632"/>
      <c r="T736" s="632"/>
      <c r="U736" s="632"/>
      <c r="V736" s="632"/>
      <c r="W736" s="632"/>
      <c r="X736" s="632"/>
      <c r="Y736" s="632"/>
      <c r="Z736" s="632"/>
      <c r="AA736" s="632"/>
      <c r="AB736" s="632"/>
      <c r="AC736" s="632"/>
      <c r="AD736" s="632"/>
      <c r="AF736" s="70"/>
      <c r="AK736" s="11"/>
      <c r="AL736" s="1303"/>
      <c r="AM736" s="1304"/>
      <c r="AN736" s="1304"/>
      <c r="AO736" s="1304"/>
      <c r="AP736" s="1304"/>
      <c r="AQ736" s="1305"/>
      <c r="AR736" s="214"/>
    </row>
    <row r="737" spans="1:44" ht="24" customHeight="1" thickBot="1">
      <c r="A737" s="972" t="str">
        <f t="shared" si="19"/>
        <v/>
      </c>
      <c r="B737" s="66"/>
      <c r="E737" s="67"/>
      <c r="F737" s="248"/>
      <c r="G737" s="249"/>
      <c r="I737" s="1287" t="s">
        <v>2931</v>
      </c>
      <c r="J737" s="1287"/>
      <c r="K737" s="1287"/>
      <c r="L737" s="1287"/>
      <c r="M737" s="1287"/>
      <c r="N737" s="1287"/>
      <c r="O737" s="1287"/>
      <c r="P737" s="1287"/>
      <c r="Q737" s="1287"/>
      <c r="R737" s="1287"/>
      <c r="S737" s="1287"/>
      <c r="T737" s="1868"/>
      <c r="U737" s="1868"/>
      <c r="V737" s="1868"/>
      <c r="W737" s="61" t="s">
        <v>68</v>
      </c>
      <c r="AF737" s="70"/>
      <c r="AK737" s="11"/>
      <c r="AL737" s="204"/>
      <c r="AM737" s="205"/>
      <c r="AN737" s="205"/>
      <c r="AO737" s="205"/>
      <c r="AP737" s="205"/>
      <c r="AQ737" s="206"/>
      <c r="AR737" s="214"/>
    </row>
    <row r="738" spans="1:44" ht="24" customHeight="1">
      <c r="A738" s="972" t="str">
        <f t="shared" si="19"/>
        <v/>
      </c>
      <c r="B738" s="66"/>
      <c r="E738" s="67"/>
      <c r="F738" s="248"/>
      <c r="G738" s="249"/>
      <c r="T738" s="1834" t="s">
        <v>2116</v>
      </c>
      <c r="U738" s="1834"/>
      <c r="V738" s="1834"/>
      <c r="W738" s="1834"/>
      <c r="X738" s="22"/>
      <c r="Y738" s="22"/>
      <c r="Z738" s="22"/>
      <c r="AF738" s="70"/>
      <c r="AK738" s="11"/>
      <c r="AL738" s="204"/>
      <c r="AM738" s="205"/>
      <c r="AN738" s="205"/>
      <c r="AO738" s="205"/>
      <c r="AP738" s="205"/>
      <c r="AQ738" s="206"/>
      <c r="AR738" s="214"/>
    </row>
    <row r="739" spans="1:44" ht="27" customHeight="1">
      <c r="A739" s="972">
        <f t="shared" si="19"/>
        <v>88</v>
      </c>
      <c r="B739" s="66"/>
      <c r="E739" s="67"/>
      <c r="F739" s="1349" t="s">
        <v>848</v>
      </c>
      <c r="G739" s="1350"/>
      <c r="H739" s="1206" t="s">
        <v>2117</v>
      </c>
      <c r="I739" s="1206"/>
      <c r="J739" s="1206"/>
      <c r="K739" s="1206"/>
      <c r="L739" s="1206"/>
      <c r="M739" s="1206"/>
      <c r="N739" s="1206"/>
      <c r="O739" s="1206"/>
      <c r="P739" s="1206"/>
      <c r="Q739" s="1206"/>
      <c r="R739" s="1206"/>
      <c r="S739" s="1206"/>
      <c r="T739" s="1206"/>
      <c r="U739" s="1206"/>
      <c r="V739" s="1206"/>
      <c r="W739" s="1206"/>
      <c r="X739" s="1206"/>
      <c r="Y739" s="1206"/>
      <c r="Z739" s="1206"/>
      <c r="AA739" s="1206"/>
      <c r="AB739" s="1206"/>
      <c r="AC739" s="1206"/>
      <c r="AD739" s="1206"/>
      <c r="AF739" s="70"/>
      <c r="AG739" s="713">
        <v>88</v>
      </c>
      <c r="AH739" s="1221" t="s">
        <v>106</v>
      </c>
      <c r="AI739" s="1222"/>
      <c r="AJ739" s="1223"/>
      <c r="AK739" s="11"/>
      <c r="AL739" s="1303" t="s">
        <v>2118</v>
      </c>
      <c r="AM739" s="1304"/>
      <c r="AN739" s="1304"/>
      <c r="AO739" s="1304"/>
      <c r="AP739" s="1304"/>
      <c r="AQ739" s="1305"/>
      <c r="AR739" s="1232">
        <f>VLOOKUP(AH739,$CD$6:$CE$10,2,FALSE)</f>
        <v>0</v>
      </c>
    </row>
    <row r="740" spans="1:44" ht="27" customHeight="1">
      <c r="A740" s="972" t="str">
        <f t="shared" si="19"/>
        <v/>
      </c>
      <c r="B740" s="66"/>
      <c r="E740" s="67"/>
      <c r="F740" s="1349"/>
      <c r="G740" s="1350"/>
      <c r="H740" s="1206"/>
      <c r="I740" s="1206"/>
      <c r="J740" s="1206"/>
      <c r="K740" s="1206"/>
      <c r="L740" s="1206"/>
      <c r="M740" s="1206"/>
      <c r="N740" s="1206"/>
      <c r="O740" s="1206"/>
      <c r="P740" s="1206"/>
      <c r="Q740" s="1206"/>
      <c r="R740" s="1206"/>
      <c r="S740" s="1206"/>
      <c r="T740" s="1206"/>
      <c r="U740" s="1206"/>
      <c r="V740" s="1206"/>
      <c r="W740" s="1206"/>
      <c r="X740" s="1206"/>
      <c r="Y740" s="1206"/>
      <c r="Z740" s="1206"/>
      <c r="AA740" s="1206"/>
      <c r="AB740" s="1206"/>
      <c r="AC740" s="1206"/>
      <c r="AD740" s="1206"/>
      <c r="AF740" s="70"/>
      <c r="AK740" s="11"/>
      <c r="AL740" s="1303"/>
      <c r="AM740" s="1304"/>
      <c r="AN740" s="1304"/>
      <c r="AO740" s="1304"/>
      <c r="AP740" s="1304"/>
      <c r="AQ740" s="1305"/>
      <c r="AR740" s="1232"/>
    </row>
    <row r="741" spans="1:44" ht="27" customHeight="1" thickBot="1">
      <c r="A741" s="972" t="str">
        <f t="shared" si="19"/>
        <v/>
      </c>
      <c r="B741" s="66"/>
      <c r="E741" s="67"/>
      <c r="F741" s="249"/>
      <c r="G741" s="249"/>
      <c r="H741" s="632"/>
      <c r="I741" s="632"/>
      <c r="J741" s="632"/>
      <c r="K741" s="632"/>
      <c r="L741" s="632"/>
      <c r="M741" s="632"/>
      <c r="N741" s="632"/>
      <c r="O741" s="632"/>
      <c r="P741" s="632"/>
      <c r="Q741" s="632"/>
      <c r="R741" s="632"/>
      <c r="S741" s="632"/>
      <c r="T741" s="632"/>
      <c r="U741" s="632"/>
      <c r="V741" s="632"/>
      <c r="W741" s="632"/>
      <c r="X741" s="632"/>
      <c r="Y741" s="632"/>
      <c r="Z741" s="632"/>
      <c r="AA741" s="632"/>
      <c r="AB741" s="632"/>
      <c r="AC741" s="632"/>
      <c r="AD741" s="632"/>
      <c r="AF741" s="70"/>
      <c r="AK741" s="11"/>
      <c r="AL741" s="1303"/>
      <c r="AM741" s="1304"/>
      <c r="AN741" s="1304"/>
      <c r="AO741" s="1304"/>
      <c r="AP741" s="1304"/>
      <c r="AQ741" s="1305"/>
      <c r="AR741" s="214"/>
    </row>
    <row r="742" spans="1:44" ht="27" customHeight="1">
      <c r="A742" s="972" t="str">
        <f t="shared" si="19"/>
        <v/>
      </c>
      <c r="B742" s="66"/>
      <c r="E742" s="67"/>
      <c r="F742" s="249"/>
      <c r="G742" s="249"/>
      <c r="H742" s="645"/>
      <c r="I742" s="1388" t="s">
        <v>2119</v>
      </c>
      <c r="J742" s="1388"/>
      <c r="K742" s="1388"/>
      <c r="L742" s="1388"/>
      <c r="M742" s="1388"/>
      <c r="N742" s="1388"/>
      <c r="O742" s="1388"/>
      <c r="P742" s="1388"/>
      <c r="Q742" s="1388"/>
      <c r="R742" s="1388"/>
      <c r="S742" s="1388"/>
      <c r="T742" s="1388"/>
      <c r="U742" s="1388"/>
      <c r="V742" s="1388"/>
      <c r="W742" s="1388"/>
      <c r="X742" s="1388"/>
      <c r="Y742" s="1388"/>
      <c r="Z742" s="1388"/>
      <c r="AA742" s="1388"/>
      <c r="AB742" s="1388"/>
      <c r="AC742" s="1388"/>
      <c r="AD742" s="658"/>
      <c r="AF742" s="70"/>
      <c r="AK742" s="11"/>
      <c r="AL742" s="204"/>
      <c r="AM742" s="205"/>
      <c r="AN742" s="205"/>
      <c r="AO742" s="205"/>
      <c r="AP742" s="205"/>
      <c r="AQ742" s="206"/>
      <c r="AR742" s="214"/>
    </row>
    <row r="743" spans="1:44" ht="27" customHeight="1">
      <c r="A743" s="972" t="str">
        <f t="shared" si="19"/>
        <v/>
      </c>
      <c r="B743" s="66"/>
      <c r="E743" s="67"/>
      <c r="F743" s="249"/>
      <c r="G743" s="249"/>
      <c r="H743" s="642"/>
      <c r="I743" s="1206"/>
      <c r="J743" s="1206"/>
      <c r="K743" s="1206"/>
      <c r="L743" s="1206"/>
      <c r="M743" s="1206"/>
      <c r="N743" s="1206"/>
      <c r="O743" s="1206"/>
      <c r="P743" s="1206"/>
      <c r="Q743" s="1206"/>
      <c r="R743" s="1206"/>
      <c r="S743" s="1206"/>
      <c r="T743" s="1206"/>
      <c r="U743" s="1206"/>
      <c r="V743" s="1206"/>
      <c r="W743" s="1206"/>
      <c r="X743" s="1206"/>
      <c r="Y743" s="1206"/>
      <c r="Z743" s="1206"/>
      <c r="AA743" s="1206"/>
      <c r="AB743" s="1206"/>
      <c r="AC743" s="1206"/>
      <c r="AD743" s="659"/>
      <c r="AF743" s="70"/>
      <c r="AK743" s="11"/>
      <c r="AL743" s="204"/>
      <c r="AM743" s="205"/>
      <c r="AN743" s="205"/>
      <c r="AO743" s="205"/>
      <c r="AP743" s="205"/>
      <c r="AQ743" s="206"/>
      <c r="AR743" s="214"/>
    </row>
    <row r="744" spans="1:44" ht="27" customHeight="1">
      <c r="A744" s="972" t="str">
        <f t="shared" si="19"/>
        <v/>
      </c>
      <c r="B744" s="66"/>
      <c r="E744" s="67"/>
      <c r="F744" s="249"/>
      <c r="G744" s="249"/>
      <c r="H744" s="642"/>
      <c r="I744" s="1206"/>
      <c r="J744" s="1206"/>
      <c r="K744" s="1206"/>
      <c r="L744" s="1206"/>
      <c r="M744" s="1206"/>
      <c r="N744" s="1206"/>
      <c r="O744" s="1206"/>
      <c r="P744" s="1206"/>
      <c r="Q744" s="1206"/>
      <c r="R744" s="1206"/>
      <c r="S744" s="1206"/>
      <c r="T744" s="1206"/>
      <c r="U744" s="1206"/>
      <c r="V744" s="1206"/>
      <c r="W744" s="1206"/>
      <c r="X744" s="1206"/>
      <c r="Y744" s="1206"/>
      <c r="Z744" s="1206"/>
      <c r="AA744" s="1206"/>
      <c r="AB744" s="1206"/>
      <c r="AC744" s="1206"/>
      <c r="AD744" s="659"/>
      <c r="AF744" s="70"/>
      <c r="AK744" s="11"/>
      <c r="AL744" s="204"/>
      <c r="AM744" s="205"/>
      <c r="AN744" s="205"/>
      <c r="AO744" s="205"/>
      <c r="AP744" s="205"/>
      <c r="AQ744" s="206"/>
      <c r="AR744" s="214"/>
    </row>
    <row r="745" spans="1:44" ht="27" customHeight="1">
      <c r="A745" s="972" t="str">
        <f t="shared" si="19"/>
        <v/>
      </c>
      <c r="B745" s="66"/>
      <c r="E745" s="67"/>
      <c r="F745" s="249"/>
      <c r="G745" s="249"/>
      <c r="H745" s="642"/>
      <c r="I745" s="1206"/>
      <c r="J745" s="1206"/>
      <c r="K745" s="1206"/>
      <c r="L745" s="1206"/>
      <c r="M745" s="1206"/>
      <c r="N745" s="1206"/>
      <c r="O745" s="1206"/>
      <c r="P745" s="1206"/>
      <c r="Q745" s="1206"/>
      <c r="R745" s="1206"/>
      <c r="S745" s="1206"/>
      <c r="T745" s="1206"/>
      <c r="U745" s="1206"/>
      <c r="V745" s="1206"/>
      <c r="W745" s="1206"/>
      <c r="X745" s="1206"/>
      <c r="Y745" s="1206"/>
      <c r="Z745" s="1206"/>
      <c r="AA745" s="1206"/>
      <c r="AB745" s="1206"/>
      <c r="AC745" s="1206"/>
      <c r="AD745" s="659"/>
      <c r="AF745" s="70"/>
      <c r="AK745" s="11"/>
      <c r="AL745" s="204"/>
      <c r="AM745" s="205"/>
      <c r="AN745" s="205"/>
      <c r="AO745" s="205"/>
      <c r="AP745" s="205"/>
      <c r="AQ745" s="206"/>
      <c r="AR745" s="214"/>
    </row>
    <row r="746" spans="1:44" ht="27" customHeight="1" thickBot="1">
      <c r="A746" s="972" t="str">
        <f t="shared" si="19"/>
        <v/>
      </c>
      <c r="B746" s="66"/>
      <c r="E746" s="67"/>
      <c r="F746" s="249"/>
      <c r="G746" s="249"/>
      <c r="H746" s="644"/>
      <c r="I746" s="1301"/>
      <c r="J746" s="1301"/>
      <c r="K746" s="1301"/>
      <c r="L746" s="1301"/>
      <c r="M746" s="1301"/>
      <c r="N746" s="1301"/>
      <c r="O746" s="1301"/>
      <c r="P746" s="1301"/>
      <c r="Q746" s="1301"/>
      <c r="R746" s="1301"/>
      <c r="S746" s="1301"/>
      <c r="T746" s="1301"/>
      <c r="U746" s="1301"/>
      <c r="V746" s="1301"/>
      <c r="W746" s="1301"/>
      <c r="X746" s="1301"/>
      <c r="Y746" s="1301"/>
      <c r="Z746" s="1301"/>
      <c r="AA746" s="1301"/>
      <c r="AB746" s="1301"/>
      <c r="AC746" s="1301"/>
      <c r="AD746" s="660"/>
      <c r="AF746" s="70"/>
      <c r="AK746" s="11"/>
      <c r="AL746" s="204"/>
      <c r="AM746" s="205"/>
      <c r="AN746" s="205"/>
      <c r="AO746" s="205"/>
      <c r="AP746" s="205"/>
      <c r="AQ746" s="206"/>
      <c r="AR746" s="214"/>
    </row>
    <row r="747" spans="1:44" ht="24" customHeight="1">
      <c r="A747" s="972" t="str">
        <f t="shared" si="19"/>
        <v/>
      </c>
      <c r="B747" s="66"/>
      <c r="E747" s="67"/>
      <c r="I747" s="97"/>
      <c r="J747" s="97"/>
      <c r="K747" s="97"/>
      <c r="L747" s="97"/>
      <c r="M747" s="97"/>
      <c r="N747" s="97"/>
      <c r="O747" s="97"/>
      <c r="P747" s="97"/>
      <c r="Q747" s="97"/>
      <c r="R747" s="97"/>
      <c r="S747" s="97"/>
      <c r="T747" s="97"/>
      <c r="U747" s="97"/>
      <c r="V747" s="97"/>
      <c r="W747" s="97"/>
      <c r="X747" s="97"/>
      <c r="Y747" s="97"/>
      <c r="Z747" s="97"/>
      <c r="AA747" s="97"/>
      <c r="AB747" s="97"/>
      <c r="AC747" s="97"/>
      <c r="AD747" s="97"/>
      <c r="AF747" s="70"/>
      <c r="AK747" s="11"/>
      <c r="AL747" s="210"/>
      <c r="AM747" s="20"/>
      <c r="AN747" s="20"/>
      <c r="AO747" s="20"/>
      <c r="AP747" s="20"/>
      <c r="AQ747" s="211"/>
      <c r="AR747" s="73"/>
    </row>
    <row r="748" spans="1:44" ht="27" customHeight="1">
      <c r="A748" s="972">
        <f t="shared" si="19"/>
        <v>89</v>
      </c>
      <c r="B748" s="1638" t="s">
        <v>2121</v>
      </c>
      <c r="C748" s="1448"/>
      <c r="D748" s="1448"/>
      <c r="E748" s="1639"/>
      <c r="F748" s="1349" t="s">
        <v>829</v>
      </c>
      <c r="G748" s="1350"/>
      <c r="H748" s="1206" t="s">
        <v>2122</v>
      </c>
      <c r="I748" s="1206"/>
      <c r="J748" s="1206"/>
      <c r="K748" s="1206"/>
      <c r="L748" s="1206"/>
      <c r="M748" s="1206"/>
      <c r="N748" s="1206"/>
      <c r="O748" s="1206"/>
      <c r="P748" s="1206"/>
      <c r="Q748" s="1206"/>
      <c r="R748" s="1206"/>
      <c r="S748" s="1206"/>
      <c r="T748" s="1206"/>
      <c r="U748" s="1206"/>
      <c r="V748" s="1206"/>
      <c r="W748" s="1206"/>
      <c r="X748" s="1206"/>
      <c r="Y748" s="1206"/>
      <c r="Z748" s="1206"/>
      <c r="AA748" s="1206"/>
      <c r="AB748" s="1206"/>
      <c r="AC748" s="1206"/>
      <c r="AD748" s="1206"/>
      <c r="AF748" s="70"/>
      <c r="AG748" s="713">
        <v>89</v>
      </c>
      <c r="AH748" s="1221" t="s">
        <v>106</v>
      </c>
      <c r="AI748" s="1222"/>
      <c r="AJ748" s="1223"/>
      <c r="AK748" s="11"/>
      <c r="AL748" s="1303" t="s">
        <v>2123</v>
      </c>
      <c r="AM748" s="1304"/>
      <c r="AN748" s="1304"/>
      <c r="AO748" s="1304"/>
      <c r="AP748" s="1304"/>
      <c r="AQ748" s="1305"/>
      <c r="AR748" s="1232">
        <f>VLOOKUP(AH748,$CD$6:$CE$10,2,FALSE)</f>
        <v>0</v>
      </c>
    </row>
    <row r="749" spans="1:44" ht="24" customHeight="1">
      <c r="A749" s="972" t="str">
        <f t="shared" si="19"/>
        <v/>
      </c>
      <c r="B749" s="1638"/>
      <c r="C749" s="1448"/>
      <c r="D749" s="1448"/>
      <c r="E749" s="1639"/>
      <c r="F749" s="1349"/>
      <c r="G749" s="1350"/>
      <c r="H749" s="1206"/>
      <c r="I749" s="1206"/>
      <c r="J749" s="1206"/>
      <c r="K749" s="1206"/>
      <c r="L749" s="1206"/>
      <c r="M749" s="1206"/>
      <c r="N749" s="1206"/>
      <c r="O749" s="1206"/>
      <c r="P749" s="1206"/>
      <c r="Q749" s="1206"/>
      <c r="R749" s="1206"/>
      <c r="S749" s="1206"/>
      <c r="T749" s="1206"/>
      <c r="U749" s="1206"/>
      <c r="V749" s="1206"/>
      <c r="W749" s="1206"/>
      <c r="X749" s="1206"/>
      <c r="Y749" s="1206"/>
      <c r="Z749" s="1206"/>
      <c r="AA749" s="1206"/>
      <c r="AB749" s="1206"/>
      <c r="AC749" s="1206"/>
      <c r="AD749" s="1206"/>
      <c r="AF749" s="70"/>
      <c r="AK749" s="11"/>
      <c r="AL749" s="1303"/>
      <c r="AM749" s="1304"/>
      <c r="AN749" s="1304"/>
      <c r="AO749" s="1304"/>
      <c r="AP749" s="1304"/>
      <c r="AQ749" s="1305"/>
      <c r="AR749" s="1232"/>
    </row>
    <row r="750" spans="1:44" ht="24" customHeight="1">
      <c r="A750" s="972" t="str">
        <f t="shared" si="19"/>
        <v/>
      </c>
      <c r="B750" s="1638"/>
      <c r="C750" s="1448"/>
      <c r="D750" s="1448"/>
      <c r="E750" s="1639"/>
      <c r="F750" s="248"/>
      <c r="G750" s="249"/>
      <c r="H750" s="1206"/>
      <c r="I750" s="1206"/>
      <c r="J750" s="1206"/>
      <c r="K750" s="1206"/>
      <c r="L750" s="1206"/>
      <c r="M750" s="1206"/>
      <c r="N750" s="1206"/>
      <c r="O750" s="1206"/>
      <c r="P750" s="1206"/>
      <c r="Q750" s="1206"/>
      <c r="R750" s="1206"/>
      <c r="S750" s="1206"/>
      <c r="T750" s="1206"/>
      <c r="U750" s="1206"/>
      <c r="V750" s="1206"/>
      <c r="W750" s="1206"/>
      <c r="X750" s="1206"/>
      <c r="Y750" s="1206"/>
      <c r="Z750" s="1206"/>
      <c r="AA750" s="1206"/>
      <c r="AB750" s="1206"/>
      <c r="AC750" s="1206"/>
      <c r="AD750" s="1206"/>
      <c r="AF750" s="70"/>
      <c r="AK750" s="11"/>
      <c r="AL750" s="204"/>
      <c r="AM750" s="205"/>
      <c r="AN750" s="205"/>
      <c r="AO750" s="205"/>
      <c r="AP750" s="205"/>
      <c r="AQ750" s="206"/>
      <c r="AR750" s="214"/>
    </row>
    <row r="751" spans="1:44" ht="24" customHeight="1">
      <c r="A751" s="972" t="str">
        <f t="shared" si="19"/>
        <v/>
      </c>
      <c r="B751" s="229"/>
      <c r="C751" s="143"/>
      <c r="D751" s="143"/>
      <c r="E751" s="230"/>
      <c r="F751" s="248"/>
      <c r="G751" s="249"/>
      <c r="H751" s="1206"/>
      <c r="I751" s="1206"/>
      <c r="J751" s="1206"/>
      <c r="K751" s="1206"/>
      <c r="L751" s="1206"/>
      <c r="M751" s="1206"/>
      <c r="N751" s="1206"/>
      <c r="O751" s="1206"/>
      <c r="P751" s="1206"/>
      <c r="Q751" s="1206"/>
      <c r="R751" s="1206"/>
      <c r="S751" s="1206"/>
      <c r="T751" s="1206"/>
      <c r="U751" s="1206"/>
      <c r="V751" s="1206"/>
      <c r="W751" s="1206"/>
      <c r="X751" s="1206"/>
      <c r="Y751" s="1206"/>
      <c r="Z751" s="1206"/>
      <c r="AA751" s="1206"/>
      <c r="AB751" s="1206"/>
      <c r="AC751" s="1206"/>
      <c r="AD751" s="1206"/>
      <c r="AF751" s="70"/>
      <c r="AK751" s="11"/>
      <c r="AL751" s="204"/>
      <c r="AM751" s="205"/>
      <c r="AN751" s="205"/>
      <c r="AO751" s="205"/>
      <c r="AP751" s="205"/>
      <c r="AQ751" s="206"/>
      <c r="AR751" s="214"/>
    </row>
    <row r="752" spans="1:44" ht="18" customHeight="1">
      <c r="A752" s="972" t="str">
        <f t="shared" si="19"/>
        <v/>
      </c>
      <c r="B752" s="66"/>
      <c r="E752" s="67"/>
      <c r="F752" s="248"/>
      <c r="G752" s="249"/>
      <c r="H752" s="1206"/>
      <c r="I752" s="1206"/>
      <c r="J752" s="1206"/>
      <c r="K752" s="1206"/>
      <c r="L752" s="1206"/>
      <c r="M752" s="1206"/>
      <c r="N752" s="1206"/>
      <c r="O752" s="1206"/>
      <c r="P752" s="1206"/>
      <c r="Q752" s="1206"/>
      <c r="R752" s="1206"/>
      <c r="S752" s="1206"/>
      <c r="T752" s="1206"/>
      <c r="U752" s="1206"/>
      <c r="V752" s="1206"/>
      <c r="W752" s="1206"/>
      <c r="X752" s="1206"/>
      <c r="Y752" s="1206"/>
      <c r="Z752" s="1206"/>
      <c r="AA752" s="1206"/>
      <c r="AB752" s="1206"/>
      <c r="AC752" s="1206"/>
      <c r="AD752" s="1206"/>
      <c r="AF752" s="70"/>
      <c r="AK752" s="11"/>
      <c r="AL752" s="204"/>
      <c r="AM752" s="205"/>
      <c r="AN752" s="205"/>
      <c r="AO752" s="205"/>
      <c r="AP752" s="205"/>
      <c r="AQ752" s="206"/>
      <c r="AR752" s="214"/>
    </row>
    <row r="753" spans="1:44" ht="24" customHeight="1">
      <c r="A753" s="972" t="str">
        <f t="shared" si="19"/>
        <v/>
      </c>
      <c r="B753" s="66"/>
      <c r="E753" s="67"/>
      <c r="F753" s="248"/>
      <c r="G753" s="249"/>
      <c r="AF753" s="70"/>
      <c r="AK753" s="11"/>
      <c r="AL753" s="204"/>
      <c r="AM753" s="205"/>
      <c r="AN753" s="205"/>
      <c r="AO753" s="205"/>
      <c r="AP753" s="205"/>
      <c r="AQ753" s="206"/>
      <c r="AR753" s="214"/>
    </row>
    <row r="754" spans="1:44" ht="27" customHeight="1">
      <c r="A754" s="972">
        <f t="shared" si="19"/>
        <v>90</v>
      </c>
      <c r="B754" s="66"/>
      <c r="E754" s="67"/>
      <c r="F754" s="1349" t="s">
        <v>836</v>
      </c>
      <c r="G754" s="1350"/>
      <c r="H754" s="1231" t="s">
        <v>2124</v>
      </c>
      <c r="I754" s="1231"/>
      <c r="J754" s="1231"/>
      <c r="K754" s="1231"/>
      <c r="L754" s="1231"/>
      <c r="M754" s="1231"/>
      <c r="N754" s="1231"/>
      <c r="O754" s="1231"/>
      <c r="P754" s="1231"/>
      <c r="Q754" s="1231"/>
      <c r="R754" s="1231"/>
      <c r="S754" s="1231"/>
      <c r="T754" s="1231"/>
      <c r="U754" s="1231"/>
      <c r="V754" s="1231"/>
      <c r="W754" s="1231"/>
      <c r="X754" s="1231"/>
      <c r="Y754" s="1231"/>
      <c r="Z754" s="1231"/>
      <c r="AA754" s="1231"/>
      <c r="AB754" s="1231"/>
      <c r="AC754" s="1231"/>
      <c r="AD754" s="1231"/>
      <c r="AF754" s="70"/>
      <c r="AG754" s="713">
        <v>90</v>
      </c>
      <c r="AH754" s="1221" t="s">
        <v>106</v>
      </c>
      <c r="AI754" s="1222"/>
      <c r="AJ754" s="1223"/>
      <c r="AK754" s="11"/>
      <c r="AL754" s="1303" t="s">
        <v>2123</v>
      </c>
      <c r="AM754" s="1304"/>
      <c r="AN754" s="1304"/>
      <c r="AO754" s="1304"/>
      <c r="AP754" s="1304"/>
      <c r="AQ754" s="1305"/>
      <c r="AR754" s="1232">
        <f>VLOOKUP(AH754,$CD$6:$CE$10,2,FALSE)</f>
        <v>0</v>
      </c>
    </row>
    <row r="755" spans="1:44" ht="27" customHeight="1">
      <c r="A755" s="972" t="str">
        <f t="shared" si="19"/>
        <v/>
      </c>
      <c r="B755" s="66"/>
      <c r="E755" s="67"/>
      <c r="F755" s="1349"/>
      <c r="G755" s="1350"/>
      <c r="H755" s="141"/>
      <c r="I755" s="141"/>
      <c r="J755" s="141"/>
      <c r="K755" s="141"/>
      <c r="L755" s="141"/>
      <c r="M755" s="141"/>
      <c r="N755" s="141"/>
      <c r="O755" s="141"/>
      <c r="P755" s="141"/>
      <c r="Q755" s="141"/>
      <c r="R755" s="141"/>
      <c r="S755" s="141"/>
      <c r="T755" s="141"/>
      <c r="U755" s="141"/>
      <c r="V755" s="141"/>
      <c r="W755" s="141"/>
      <c r="X755" s="141"/>
      <c r="Y755" s="141"/>
      <c r="Z755" s="141"/>
      <c r="AA755" s="141"/>
      <c r="AB755" s="141"/>
      <c r="AC755" s="141"/>
      <c r="AD755" s="141"/>
      <c r="AF755" s="70"/>
      <c r="AK755" s="11"/>
      <c r="AL755" s="1303"/>
      <c r="AM755" s="1304"/>
      <c r="AN755" s="1304"/>
      <c r="AO755" s="1304"/>
      <c r="AP755" s="1304"/>
      <c r="AQ755" s="1305"/>
      <c r="AR755" s="1232"/>
    </row>
    <row r="756" spans="1:44" ht="24" customHeight="1" thickBot="1">
      <c r="A756" s="972" t="str">
        <f t="shared" si="19"/>
        <v/>
      </c>
      <c r="B756" s="66"/>
      <c r="E756" s="67"/>
      <c r="F756" s="248"/>
      <c r="G756" s="249"/>
      <c r="I756" s="119"/>
      <c r="J756" s="119"/>
      <c r="K756" s="119"/>
      <c r="L756" s="119"/>
      <c r="M756" s="119"/>
      <c r="N756" s="119"/>
      <c r="O756" s="119"/>
      <c r="P756" s="119"/>
      <c r="Q756" s="119"/>
      <c r="R756" s="119"/>
      <c r="S756" s="119"/>
      <c r="T756" s="119"/>
      <c r="U756" s="119"/>
      <c r="V756" s="119"/>
      <c r="W756" s="119"/>
      <c r="X756" s="119"/>
      <c r="Y756" s="119"/>
      <c r="Z756" s="119"/>
      <c r="AA756" s="119"/>
      <c r="AB756" s="119"/>
      <c r="AC756" s="119"/>
      <c r="AD756" s="119"/>
      <c r="AF756" s="70"/>
      <c r="AK756" s="11"/>
      <c r="AL756" s="204"/>
      <c r="AM756" s="205"/>
      <c r="AN756" s="205"/>
      <c r="AO756" s="205"/>
      <c r="AP756" s="205"/>
      <c r="AQ756" s="206"/>
      <c r="AR756" s="96"/>
    </row>
    <row r="757" spans="1:44" ht="24" customHeight="1">
      <c r="A757" s="972" t="str">
        <f t="shared" si="19"/>
        <v/>
      </c>
      <c r="B757" s="66"/>
      <c r="E757" s="67"/>
      <c r="F757" s="248"/>
      <c r="G757" s="249"/>
      <c r="H757" s="75" t="s">
        <v>420</v>
      </c>
      <c r="I757" s="1388" t="s">
        <v>2125</v>
      </c>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544"/>
      <c r="AF757" s="70"/>
      <c r="AK757" s="11"/>
      <c r="AL757" s="204"/>
      <c r="AM757" s="205"/>
      <c r="AN757" s="205"/>
      <c r="AO757" s="205"/>
      <c r="AP757" s="205"/>
      <c r="AQ757" s="206"/>
      <c r="AR757" s="96"/>
    </row>
    <row r="758" spans="1:44" ht="24" customHeight="1">
      <c r="A758" s="972" t="str">
        <f t="shared" si="19"/>
        <v/>
      </c>
      <c r="B758" s="66"/>
      <c r="E758" s="67"/>
      <c r="F758" s="248"/>
      <c r="G758" s="249"/>
      <c r="H758" s="68"/>
      <c r="I758" s="1206"/>
      <c r="J758" s="1206"/>
      <c r="K758" s="1206"/>
      <c r="L758" s="1206"/>
      <c r="M758" s="1206"/>
      <c r="N758" s="1206"/>
      <c r="O758" s="1206"/>
      <c r="P758" s="1206"/>
      <c r="Q758" s="1206"/>
      <c r="R758" s="1206"/>
      <c r="S758" s="1206"/>
      <c r="T758" s="1206"/>
      <c r="U758" s="1206"/>
      <c r="V758" s="1206"/>
      <c r="W758" s="1206"/>
      <c r="X758" s="1206"/>
      <c r="Y758" s="1206"/>
      <c r="Z758" s="1206"/>
      <c r="AA758" s="1206"/>
      <c r="AB758" s="1206"/>
      <c r="AC758" s="1206"/>
      <c r="AD758" s="1207"/>
      <c r="AF758" s="70"/>
      <c r="AK758" s="11"/>
      <c r="AL758" s="204"/>
      <c r="AM758" s="205"/>
      <c r="AN758" s="205"/>
      <c r="AO758" s="205"/>
      <c r="AP758" s="205"/>
      <c r="AQ758" s="206"/>
      <c r="AR758" s="96"/>
    </row>
    <row r="759" spans="1:44" ht="24" customHeight="1">
      <c r="A759" s="972" t="str">
        <f t="shared" si="19"/>
        <v/>
      </c>
      <c r="B759" s="66"/>
      <c r="E759" s="67"/>
      <c r="F759" s="248"/>
      <c r="G759" s="249"/>
      <c r="H759" s="68" t="s">
        <v>421</v>
      </c>
      <c r="I759" s="1206" t="s">
        <v>2126</v>
      </c>
      <c r="J759" s="1206"/>
      <c r="K759" s="1206"/>
      <c r="L759" s="1206"/>
      <c r="M759" s="1206"/>
      <c r="N759" s="1206"/>
      <c r="O759" s="1206"/>
      <c r="P759" s="1206"/>
      <c r="Q759" s="1206"/>
      <c r="R759" s="1206"/>
      <c r="S759" s="1206"/>
      <c r="T759" s="1206"/>
      <c r="U759" s="1206"/>
      <c r="V759" s="1206"/>
      <c r="W759" s="1206"/>
      <c r="X759" s="1206"/>
      <c r="Y759" s="1206"/>
      <c r="Z759" s="1206"/>
      <c r="AA759" s="1206"/>
      <c r="AB759" s="1206"/>
      <c r="AC759" s="1206"/>
      <c r="AD759" s="1207"/>
      <c r="AF759" s="70"/>
      <c r="AK759" s="11"/>
      <c r="AL759" s="204"/>
      <c r="AM759" s="205"/>
      <c r="AN759" s="205"/>
      <c r="AO759" s="205"/>
      <c r="AP759" s="205"/>
      <c r="AQ759" s="206"/>
      <c r="AR759" s="96"/>
    </row>
    <row r="760" spans="1:44" ht="24" customHeight="1">
      <c r="A760" s="972" t="str">
        <f t="shared" si="19"/>
        <v/>
      </c>
      <c r="B760" s="66"/>
      <c r="E760" s="67"/>
      <c r="F760" s="248"/>
      <c r="G760" s="249"/>
      <c r="H760" s="68"/>
      <c r="I760" s="1206"/>
      <c r="J760" s="1206"/>
      <c r="K760" s="1206"/>
      <c r="L760" s="1206"/>
      <c r="M760" s="1206"/>
      <c r="N760" s="1206"/>
      <c r="O760" s="1206"/>
      <c r="P760" s="1206"/>
      <c r="Q760" s="1206"/>
      <c r="R760" s="1206"/>
      <c r="S760" s="1206"/>
      <c r="T760" s="1206"/>
      <c r="U760" s="1206"/>
      <c r="V760" s="1206"/>
      <c r="W760" s="1206"/>
      <c r="X760" s="1206"/>
      <c r="Y760" s="1206"/>
      <c r="Z760" s="1206"/>
      <c r="AA760" s="1206"/>
      <c r="AB760" s="1206"/>
      <c r="AC760" s="1206"/>
      <c r="AD760" s="1207"/>
      <c r="AF760" s="70"/>
      <c r="AK760" s="11"/>
      <c r="AL760" s="204"/>
      <c r="AM760" s="205"/>
      <c r="AN760" s="205"/>
      <c r="AO760" s="205"/>
      <c r="AP760" s="205"/>
      <c r="AQ760" s="206"/>
      <c r="AR760" s="96"/>
    </row>
    <row r="761" spans="1:44" ht="30" customHeight="1">
      <c r="A761" s="972" t="str">
        <f t="shared" si="19"/>
        <v/>
      </c>
      <c r="B761" s="66"/>
      <c r="E761" s="67"/>
      <c r="F761" s="248"/>
      <c r="G761" s="249"/>
      <c r="H761" s="68"/>
      <c r="I761" s="1206"/>
      <c r="J761" s="1206"/>
      <c r="K761" s="1206"/>
      <c r="L761" s="1206"/>
      <c r="M761" s="1206"/>
      <c r="N761" s="1206"/>
      <c r="O761" s="1206"/>
      <c r="P761" s="1206"/>
      <c r="Q761" s="1206"/>
      <c r="R761" s="1206"/>
      <c r="S761" s="1206"/>
      <c r="T761" s="1206"/>
      <c r="U761" s="1206"/>
      <c r="V761" s="1206"/>
      <c r="W761" s="1206"/>
      <c r="X761" s="1206"/>
      <c r="Y761" s="1206"/>
      <c r="Z761" s="1206"/>
      <c r="AA761" s="1206"/>
      <c r="AB761" s="1206"/>
      <c r="AC761" s="1206"/>
      <c r="AD761" s="1207"/>
      <c r="AF761" s="70"/>
      <c r="AK761" s="11"/>
      <c r="AL761" s="204"/>
      <c r="AM761" s="205"/>
      <c r="AN761" s="205"/>
      <c r="AO761" s="205"/>
      <c r="AP761" s="205"/>
      <c r="AQ761" s="206"/>
      <c r="AR761" s="96"/>
    </row>
    <row r="762" spans="1:44" ht="24" customHeight="1">
      <c r="A762" s="972" t="str">
        <f t="shared" si="19"/>
        <v/>
      </c>
      <c r="B762" s="66"/>
      <c r="E762" s="67"/>
      <c r="F762" s="248"/>
      <c r="G762" s="249"/>
      <c r="H762" s="68" t="s">
        <v>548</v>
      </c>
      <c r="I762" s="1206" t="s">
        <v>2127</v>
      </c>
      <c r="J762" s="1206"/>
      <c r="K762" s="1206"/>
      <c r="L762" s="1206"/>
      <c r="M762" s="1206"/>
      <c r="N762" s="1206"/>
      <c r="O762" s="1206"/>
      <c r="P762" s="1206"/>
      <c r="Q762" s="1206"/>
      <c r="R762" s="1206"/>
      <c r="S762" s="1206"/>
      <c r="T762" s="1206"/>
      <c r="U762" s="1206"/>
      <c r="V762" s="1206"/>
      <c r="W762" s="1206"/>
      <c r="X762" s="1206"/>
      <c r="Y762" s="1206"/>
      <c r="Z762" s="1206"/>
      <c r="AA762" s="1206"/>
      <c r="AB762" s="1206"/>
      <c r="AC762" s="1206"/>
      <c r="AD762" s="1207"/>
      <c r="AF762" s="70"/>
      <c r="AK762" s="11"/>
      <c r="AL762" s="204"/>
      <c r="AM762" s="205"/>
      <c r="AN762" s="205"/>
      <c r="AO762" s="205"/>
      <c r="AP762" s="205"/>
      <c r="AQ762" s="206"/>
      <c r="AR762" s="96"/>
    </row>
    <row r="763" spans="1:44" ht="24" customHeight="1">
      <c r="A763" s="972" t="str">
        <f t="shared" si="19"/>
        <v/>
      </c>
      <c r="B763" s="66"/>
      <c r="E763" s="67"/>
      <c r="F763" s="248"/>
      <c r="G763" s="249"/>
      <c r="H763" s="68"/>
      <c r="I763" s="1206"/>
      <c r="J763" s="1206"/>
      <c r="K763" s="1206"/>
      <c r="L763" s="1206"/>
      <c r="M763" s="1206"/>
      <c r="N763" s="1206"/>
      <c r="O763" s="1206"/>
      <c r="P763" s="1206"/>
      <c r="Q763" s="1206"/>
      <c r="R763" s="1206"/>
      <c r="S763" s="1206"/>
      <c r="T763" s="1206"/>
      <c r="U763" s="1206"/>
      <c r="V763" s="1206"/>
      <c r="W763" s="1206"/>
      <c r="X763" s="1206"/>
      <c r="Y763" s="1206"/>
      <c r="Z763" s="1206"/>
      <c r="AA763" s="1206"/>
      <c r="AB763" s="1206"/>
      <c r="AC763" s="1206"/>
      <c r="AD763" s="1207"/>
      <c r="AF763" s="70"/>
      <c r="AK763" s="11"/>
      <c r="AL763" s="204"/>
      <c r="AM763" s="205"/>
      <c r="AN763" s="205"/>
      <c r="AO763" s="205"/>
      <c r="AP763" s="205"/>
      <c r="AQ763" s="206"/>
      <c r="AR763" s="96"/>
    </row>
    <row r="764" spans="1:44" ht="24" customHeight="1">
      <c r="A764" s="972" t="str">
        <f t="shared" si="19"/>
        <v/>
      </c>
      <c r="B764" s="66"/>
      <c r="E764" s="67"/>
      <c r="F764" s="248"/>
      <c r="G764" s="249"/>
      <c r="H764" s="68" t="s">
        <v>549</v>
      </c>
      <c r="I764" s="1206" t="s">
        <v>2128</v>
      </c>
      <c r="J764" s="1206"/>
      <c r="K764" s="1206"/>
      <c r="L764" s="1206"/>
      <c r="M764" s="1206"/>
      <c r="N764" s="1206"/>
      <c r="O764" s="1206"/>
      <c r="P764" s="1206"/>
      <c r="Q764" s="1206"/>
      <c r="R764" s="1206"/>
      <c r="S764" s="1206"/>
      <c r="T764" s="1206"/>
      <c r="U764" s="1206"/>
      <c r="V764" s="1206"/>
      <c r="W764" s="1206"/>
      <c r="X764" s="1206"/>
      <c r="Y764" s="1206"/>
      <c r="Z764" s="1206"/>
      <c r="AA764" s="1206"/>
      <c r="AB764" s="1206"/>
      <c r="AC764" s="1206"/>
      <c r="AD764" s="1207"/>
      <c r="AF764" s="70"/>
      <c r="AK764" s="11"/>
      <c r="AL764" s="204"/>
      <c r="AM764" s="205"/>
      <c r="AN764" s="205"/>
      <c r="AO764" s="205"/>
      <c r="AP764" s="205"/>
      <c r="AQ764" s="206"/>
      <c r="AR764" s="96"/>
    </row>
    <row r="765" spans="1:44" ht="24" customHeight="1">
      <c r="A765" s="972" t="str">
        <f t="shared" si="19"/>
        <v/>
      </c>
      <c r="B765" s="66"/>
      <c r="E765" s="67"/>
      <c r="F765" s="248"/>
      <c r="G765" s="249"/>
      <c r="H765" s="68"/>
      <c r="I765" s="1206"/>
      <c r="J765" s="1206"/>
      <c r="K765" s="1206"/>
      <c r="L765" s="1206"/>
      <c r="M765" s="1206"/>
      <c r="N765" s="1206"/>
      <c r="O765" s="1206"/>
      <c r="P765" s="1206"/>
      <c r="Q765" s="1206"/>
      <c r="R765" s="1206"/>
      <c r="S765" s="1206"/>
      <c r="T765" s="1206"/>
      <c r="U765" s="1206"/>
      <c r="V765" s="1206"/>
      <c r="W765" s="1206"/>
      <c r="X765" s="1206"/>
      <c r="Y765" s="1206"/>
      <c r="Z765" s="1206"/>
      <c r="AA765" s="1206"/>
      <c r="AB765" s="1206"/>
      <c r="AC765" s="1206"/>
      <c r="AD765" s="1207"/>
      <c r="AF765" s="70"/>
      <c r="AK765" s="11"/>
      <c r="AL765" s="204"/>
      <c r="AM765" s="205"/>
      <c r="AN765" s="205"/>
      <c r="AO765" s="205"/>
      <c r="AP765" s="205"/>
      <c r="AQ765" s="206"/>
      <c r="AR765" s="96"/>
    </row>
    <row r="766" spans="1:44" ht="30" customHeight="1">
      <c r="A766" s="972" t="str">
        <f t="shared" si="19"/>
        <v/>
      </c>
      <c r="B766" s="66"/>
      <c r="E766" s="67"/>
      <c r="F766" s="248"/>
      <c r="G766" s="249"/>
      <c r="H766" s="68"/>
      <c r="I766" s="1206"/>
      <c r="J766" s="1206"/>
      <c r="K766" s="1206"/>
      <c r="L766" s="1206"/>
      <c r="M766" s="1206"/>
      <c r="N766" s="1206"/>
      <c r="O766" s="1206"/>
      <c r="P766" s="1206"/>
      <c r="Q766" s="1206"/>
      <c r="R766" s="1206"/>
      <c r="S766" s="1206"/>
      <c r="T766" s="1206"/>
      <c r="U766" s="1206"/>
      <c r="V766" s="1206"/>
      <c r="W766" s="1206"/>
      <c r="X766" s="1206"/>
      <c r="Y766" s="1206"/>
      <c r="Z766" s="1206"/>
      <c r="AA766" s="1206"/>
      <c r="AB766" s="1206"/>
      <c r="AC766" s="1206"/>
      <c r="AD766" s="1207"/>
      <c r="AF766" s="70"/>
      <c r="AK766" s="11"/>
      <c r="AL766" s="204"/>
      <c r="AM766" s="205"/>
      <c r="AN766" s="205"/>
      <c r="AO766" s="205"/>
      <c r="AP766" s="205"/>
      <c r="AQ766" s="206"/>
      <c r="AR766" s="96"/>
    </row>
    <row r="767" spans="1:44" ht="24" customHeight="1">
      <c r="A767" s="972" t="str">
        <f t="shared" si="19"/>
        <v/>
      </c>
      <c r="B767" s="66"/>
      <c r="D767" s="55"/>
      <c r="E767" s="67"/>
      <c r="F767" s="248"/>
      <c r="G767" s="249"/>
      <c r="H767" s="68" t="s">
        <v>685</v>
      </c>
      <c r="I767" s="1206" t="s">
        <v>2129</v>
      </c>
      <c r="J767" s="1206"/>
      <c r="K767" s="1206"/>
      <c r="L767" s="1206"/>
      <c r="M767" s="1206"/>
      <c r="N767" s="1206"/>
      <c r="O767" s="1206"/>
      <c r="P767" s="1206"/>
      <c r="Q767" s="1206"/>
      <c r="R767" s="1206"/>
      <c r="S767" s="1206"/>
      <c r="T767" s="1206"/>
      <c r="U767" s="1206"/>
      <c r="V767" s="1206"/>
      <c r="W767" s="1206"/>
      <c r="X767" s="1206"/>
      <c r="Y767" s="1206"/>
      <c r="Z767" s="1206"/>
      <c r="AA767" s="1206"/>
      <c r="AB767" s="1206"/>
      <c r="AC767" s="1206"/>
      <c r="AD767" s="1207"/>
      <c r="AF767" s="70"/>
      <c r="AK767" s="11"/>
      <c r="AL767" s="204"/>
      <c r="AM767" s="205"/>
      <c r="AN767" s="205"/>
      <c r="AO767" s="205"/>
      <c r="AP767" s="205"/>
      <c r="AQ767" s="206"/>
      <c r="AR767" s="96"/>
    </row>
    <row r="768" spans="1:44" ht="24" customHeight="1" thickBot="1">
      <c r="A768" s="972" t="str">
        <f t="shared" si="19"/>
        <v/>
      </c>
      <c r="B768" s="66"/>
      <c r="E768" s="67"/>
      <c r="F768" s="248"/>
      <c r="G768" s="249"/>
      <c r="H768" s="661"/>
      <c r="I768" s="1301"/>
      <c r="J768" s="1301"/>
      <c r="K768" s="1301"/>
      <c r="L768" s="1301"/>
      <c r="M768" s="1301"/>
      <c r="N768" s="1301"/>
      <c r="O768" s="1301"/>
      <c r="P768" s="1301"/>
      <c r="Q768" s="1301"/>
      <c r="R768" s="1301"/>
      <c r="S768" s="1301"/>
      <c r="T768" s="1301"/>
      <c r="U768" s="1301"/>
      <c r="V768" s="1301"/>
      <c r="W768" s="1301"/>
      <c r="X768" s="1301"/>
      <c r="Y768" s="1301"/>
      <c r="Z768" s="1301"/>
      <c r="AA768" s="1301"/>
      <c r="AB768" s="1301"/>
      <c r="AC768" s="1301"/>
      <c r="AD768" s="1302"/>
      <c r="AF768" s="70"/>
      <c r="AK768" s="11"/>
      <c r="AL768" s="204"/>
      <c r="AM768" s="205"/>
      <c r="AN768" s="205"/>
      <c r="AO768" s="205"/>
      <c r="AP768" s="205"/>
      <c r="AQ768" s="206"/>
      <c r="AR768" s="96"/>
    </row>
    <row r="769" spans="1:44" ht="24" customHeight="1">
      <c r="A769" s="972" t="str">
        <f t="shared" si="19"/>
        <v/>
      </c>
      <c r="B769" s="66"/>
      <c r="E769" s="67"/>
      <c r="F769" s="248"/>
      <c r="G769" s="249"/>
      <c r="H769" s="88"/>
      <c r="I769" s="88"/>
      <c r="J769" s="88"/>
      <c r="K769" s="88"/>
      <c r="L769" s="88"/>
      <c r="M769" s="88"/>
      <c r="N769" s="88"/>
      <c r="O769" s="88"/>
      <c r="P769" s="88"/>
      <c r="Q769" s="88"/>
      <c r="R769" s="88"/>
      <c r="S769" s="88"/>
      <c r="T769" s="88"/>
      <c r="U769" s="88"/>
      <c r="V769" s="88"/>
      <c r="W769" s="88"/>
      <c r="X769" s="88"/>
      <c r="Y769" s="88"/>
      <c r="Z769" s="88"/>
      <c r="AA769" s="88"/>
      <c r="AB769" s="88"/>
      <c r="AC769" s="88"/>
      <c r="AD769" s="88"/>
      <c r="AF769" s="70"/>
      <c r="AK769" s="11"/>
      <c r="AL769" s="204"/>
      <c r="AM769" s="205"/>
      <c r="AN769" s="205"/>
      <c r="AO769" s="205"/>
      <c r="AP769" s="205"/>
      <c r="AQ769" s="206"/>
      <c r="AR769" s="96"/>
    </row>
    <row r="770" spans="1:44" ht="24" customHeight="1">
      <c r="A770" s="972" t="str">
        <f t="shared" si="19"/>
        <v/>
      </c>
      <c r="B770" s="66"/>
      <c r="E770" s="67"/>
      <c r="F770" s="248"/>
      <c r="G770" s="249" t="s">
        <v>330</v>
      </c>
      <c r="H770" s="1206" t="s">
        <v>2130</v>
      </c>
      <c r="I770" s="1206"/>
      <c r="J770" s="1206"/>
      <c r="K770" s="1206"/>
      <c r="L770" s="1206"/>
      <c r="M770" s="1206"/>
      <c r="N770" s="1206"/>
      <c r="O770" s="1206"/>
      <c r="P770" s="1206"/>
      <c r="Q770" s="1206"/>
      <c r="R770" s="1206"/>
      <c r="S770" s="1206"/>
      <c r="T770" s="1206"/>
      <c r="U770" s="1206"/>
      <c r="V770" s="1206"/>
      <c r="W770" s="1206"/>
      <c r="X770" s="1206"/>
      <c r="Y770" s="1206"/>
      <c r="Z770" s="1206"/>
      <c r="AA770" s="1206"/>
      <c r="AB770" s="1206"/>
      <c r="AC770" s="1206"/>
      <c r="AD770" s="1206"/>
      <c r="AF770" s="70"/>
      <c r="AK770" s="11"/>
      <c r="AL770" s="1303" t="s">
        <v>2123</v>
      </c>
      <c r="AM770" s="1304"/>
      <c r="AN770" s="1304"/>
      <c r="AO770" s="1304"/>
      <c r="AP770" s="1304"/>
      <c r="AQ770" s="1305"/>
      <c r="AR770" s="96"/>
    </row>
    <row r="771" spans="1:44" ht="26.5" customHeight="1">
      <c r="A771" s="972" t="str">
        <f t="shared" si="19"/>
        <v/>
      </c>
      <c r="B771" s="66"/>
      <c r="E771" s="67"/>
      <c r="F771" s="248"/>
      <c r="G771" s="249"/>
      <c r="H771" s="1206"/>
      <c r="I771" s="1206"/>
      <c r="J771" s="1206"/>
      <c r="K771" s="1206"/>
      <c r="L771" s="1206"/>
      <c r="M771" s="1206"/>
      <c r="N771" s="1206"/>
      <c r="O771" s="1206"/>
      <c r="P771" s="1206"/>
      <c r="Q771" s="1206"/>
      <c r="R771" s="1206"/>
      <c r="S771" s="1206"/>
      <c r="T771" s="1206"/>
      <c r="U771" s="1206"/>
      <c r="V771" s="1206"/>
      <c r="W771" s="1206"/>
      <c r="X771" s="1206"/>
      <c r="Y771" s="1206"/>
      <c r="Z771" s="1206"/>
      <c r="AA771" s="1206"/>
      <c r="AB771" s="1206"/>
      <c r="AC771" s="1206"/>
      <c r="AD771" s="1206"/>
      <c r="AF771" s="70"/>
      <c r="AK771" s="11"/>
      <c r="AL771" s="1303"/>
      <c r="AM771" s="1304"/>
      <c r="AN771" s="1304"/>
      <c r="AO771" s="1304"/>
      <c r="AP771" s="1304"/>
      <c r="AQ771" s="1305"/>
      <c r="AR771" s="96"/>
    </row>
    <row r="772" spans="1:44" ht="24" customHeight="1">
      <c r="A772" s="972" t="str">
        <f t="shared" si="19"/>
        <v/>
      </c>
      <c r="B772" s="66"/>
      <c r="E772" s="67"/>
      <c r="AF772" s="70"/>
      <c r="AK772" s="11"/>
      <c r="AL772" s="1303"/>
      <c r="AM772" s="1304"/>
      <c r="AN772" s="1304"/>
      <c r="AO772" s="1304"/>
      <c r="AP772" s="1304"/>
      <c r="AQ772" s="1305"/>
      <c r="AR772" s="214"/>
    </row>
    <row r="773" spans="1:44" ht="27" customHeight="1">
      <c r="A773" s="972">
        <f t="shared" si="19"/>
        <v>91</v>
      </c>
      <c r="B773" s="66"/>
      <c r="E773" s="67"/>
      <c r="F773" s="1349" t="s">
        <v>841</v>
      </c>
      <c r="G773" s="1350"/>
      <c r="H773" s="1231" t="s">
        <v>367</v>
      </c>
      <c r="I773" s="1231"/>
      <c r="J773" s="1231"/>
      <c r="K773" s="1231"/>
      <c r="L773" s="1231"/>
      <c r="M773" s="1231"/>
      <c r="N773" s="1231"/>
      <c r="O773" s="1231"/>
      <c r="P773" s="1231"/>
      <c r="Q773" s="1231"/>
      <c r="R773" s="1231"/>
      <c r="S773" s="1231"/>
      <c r="T773" s="1231"/>
      <c r="U773" s="1231"/>
      <c r="V773" s="1231"/>
      <c r="W773" s="1231"/>
      <c r="X773" s="1231"/>
      <c r="Y773" s="1231"/>
      <c r="Z773" s="1231"/>
      <c r="AA773" s="1231"/>
      <c r="AB773" s="1231"/>
      <c r="AC773" s="1231"/>
      <c r="AD773" s="1231"/>
      <c r="AF773" s="70"/>
      <c r="AG773" s="713">
        <v>91</v>
      </c>
      <c r="AH773" s="1221" t="s">
        <v>106</v>
      </c>
      <c r="AI773" s="1222"/>
      <c r="AJ773" s="1223"/>
      <c r="AK773" s="11"/>
      <c r="AL773" s="1303" t="s">
        <v>2131</v>
      </c>
      <c r="AM773" s="1304"/>
      <c r="AN773" s="1304"/>
      <c r="AO773" s="1304"/>
      <c r="AP773" s="1304"/>
      <c r="AQ773" s="1305"/>
      <c r="AR773" s="1232">
        <f>VLOOKUP(AH773,$CD$6:$CE$10,2,FALSE)</f>
        <v>0</v>
      </c>
    </row>
    <row r="774" spans="1:44" ht="24" customHeight="1">
      <c r="A774" s="972" t="str">
        <f t="shared" si="19"/>
        <v/>
      </c>
      <c r="B774" s="66"/>
      <c r="E774" s="67"/>
      <c r="F774" s="1349"/>
      <c r="G774" s="1350"/>
      <c r="AF774" s="70"/>
      <c r="AK774" s="11"/>
      <c r="AL774" s="1303"/>
      <c r="AM774" s="1304"/>
      <c r="AN774" s="1304"/>
      <c r="AO774" s="1304"/>
      <c r="AP774" s="1304"/>
      <c r="AQ774" s="1305"/>
      <c r="AR774" s="1232"/>
    </row>
    <row r="775" spans="1:44" ht="27" customHeight="1">
      <c r="A775" s="972">
        <f t="shared" si="19"/>
        <v>92</v>
      </c>
      <c r="B775" s="66"/>
      <c r="E775" s="67"/>
      <c r="F775" s="1349" t="s">
        <v>845</v>
      </c>
      <c r="G775" s="1350"/>
      <c r="H775" s="1391" t="s">
        <v>2932</v>
      </c>
      <c r="I775" s="1391"/>
      <c r="J775" s="1391"/>
      <c r="K775" s="1391"/>
      <c r="L775" s="1391"/>
      <c r="M775" s="1391"/>
      <c r="N775" s="1391"/>
      <c r="O775" s="1391"/>
      <c r="P775" s="1391"/>
      <c r="Q775" s="1391"/>
      <c r="R775" s="1391"/>
      <c r="S775" s="1391"/>
      <c r="T775" s="1391"/>
      <c r="U775" s="1391"/>
      <c r="V775" s="1391"/>
      <c r="W775" s="1391"/>
      <c r="X775" s="1391"/>
      <c r="Y775" s="1391"/>
      <c r="Z775" s="1391"/>
      <c r="AA775" s="1391"/>
      <c r="AB775" s="1391"/>
      <c r="AC775" s="1391"/>
      <c r="AD775" s="1391"/>
      <c r="AF775" s="70"/>
      <c r="AG775" s="713">
        <v>92</v>
      </c>
      <c r="AH775" s="1221" t="s">
        <v>106</v>
      </c>
      <c r="AI775" s="1222"/>
      <c r="AJ775" s="1223"/>
      <c r="AK775" s="11"/>
      <c r="AL775" s="1303" t="s">
        <v>2132</v>
      </c>
      <c r="AM775" s="1304"/>
      <c r="AN775" s="1304"/>
      <c r="AO775" s="1304"/>
      <c r="AP775" s="1304"/>
      <c r="AQ775" s="1305"/>
      <c r="AR775" s="1232">
        <f>VLOOKUP(AH775,$CD$6:$CE$10,2,FALSE)</f>
        <v>0</v>
      </c>
    </row>
    <row r="776" spans="1:44" ht="27" customHeight="1">
      <c r="A776" s="972" t="str">
        <f t="shared" si="19"/>
        <v/>
      </c>
      <c r="B776" s="66"/>
      <c r="E776" s="67"/>
      <c r="F776" s="249"/>
      <c r="G776" s="249"/>
      <c r="H776" s="1391"/>
      <c r="I776" s="1391"/>
      <c r="J776" s="1391"/>
      <c r="K776" s="1391"/>
      <c r="L776" s="1391"/>
      <c r="M776" s="1391"/>
      <c r="N776" s="1391"/>
      <c r="O776" s="1391"/>
      <c r="P776" s="1391"/>
      <c r="Q776" s="1391"/>
      <c r="R776" s="1391"/>
      <c r="S776" s="1391"/>
      <c r="T776" s="1391"/>
      <c r="U776" s="1391"/>
      <c r="V776" s="1391"/>
      <c r="W776" s="1391"/>
      <c r="X776" s="1391"/>
      <c r="Y776" s="1391"/>
      <c r="Z776" s="1391"/>
      <c r="AA776" s="1391"/>
      <c r="AB776" s="1391"/>
      <c r="AC776" s="1391"/>
      <c r="AD776" s="1391"/>
      <c r="AF776" s="70"/>
      <c r="AK776" s="11"/>
      <c r="AL776" s="1303"/>
      <c r="AM776" s="1304"/>
      <c r="AN776" s="1304"/>
      <c r="AO776" s="1304"/>
      <c r="AP776" s="1304"/>
      <c r="AQ776" s="1305"/>
      <c r="AR776" s="1232"/>
    </row>
    <row r="777" spans="1:44" ht="27" customHeight="1">
      <c r="A777" s="972" t="str">
        <f t="shared" si="19"/>
        <v/>
      </c>
      <c r="B777" s="66"/>
      <c r="E777" s="67"/>
      <c r="F777" s="249"/>
      <c r="G777" s="249"/>
      <c r="H777" s="1391"/>
      <c r="I777" s="1391"/>
      <c r="J777" s="1391"/>
      <c r="K777" s="1391"/>
      <c r="L777" s="1391"/>
      <c r="M777" s="1391"/>
      <c r="N777" s="1391"/>
      <c r="O777" s="1391"/>
      <c r="P777" s="1391"/>
      <c r="Q777" s="1391"/>
      <c r="R777" s="1391"/>
      <c r="S777" s="1391"/>
      <c r="T777" s="1391"/>
      <c r="U777" s="1391"/>
      <c r="V777" s="1391"/>
      <c r="W777" s="1391"/>
      <c r="X777" s="1391"/>
      <c r="Y777" s="1391"/>
      <c r="Z777" s="1391"/>
      <c r="AA777" s="1391"/>
      <c r="AB777" s="1391"/>
      <c r="AC777" s="1391"/>
      <c r="AD777" s="1391"/>
      <c r="AF777" s="70"/>
      <c r="AK777" s="11"/>
      <c r="AL777" s="204"/>
      <c r="AM777" s="205"/>
      <c r="AN777" s="205"/>
      <c r="AO777" s="205"/>
      <c r="AP777" s="205"/>
      <c r="AQ777" s="206"/>
      <c r="AR777" s="214"/>
    </row>
    <row r="778" spans="1:44" ht="24" customHeight="1">
      <c r="A778" s="972" t="str">
        <f t="shared" si="19"/>
        <v/>
      </c>
      <c r="B778" s="66"/>
      <c r="E778" s="67"/>
      <c r="F778" s="249"/>
      <c r="G778" s="249"/>
      <c r="H778" s="88"/>
      <c r="I778" s="88"/>
      <c r="J778" s="88"/>
      <c r="K778" s="88"/>
      <c r="L778" s="88"/>
      <c r="M778" s="88"/>
      <c r="N778" s="88"/>
      <c r="O778" s="88"/>
      <c r="P778" s="88"/>
      <c r="Q778" s="88"/>
      <c r="R778" s="88"/>
      <c r="S778" s="88"/>
      <c r="T778" s="88"/>
      <c r="U778" s="88"/>
      <c r="V778" s="88"/>
      <c r="W778" s="88"/>
      <c r="X778" s="88"/>
      <c r="Y778" s="88"/>
      <c r="Z778" s="88"/>
      <c r="AA778" s="88"/>
      <c r="AB778" s="88"/>
      <c r="AC778" s="88"/>
      <c r="AD778" s="88"/>
      <c r="AF778" s="70"/>
      <c r="AK778" s="11"/>
      <c r="AL778" s="204"/>
      <c r="AM778" s="205"/>
      <c r="AN778" s="205"/>
      <c r="AO778" s="205"/>
      <c r="AP778" s="205"/>
      <c r="AQ778" s="206"/>
      <c r="AR778" s="214"/>
    </row>
    <row r="779" spans="1:44" ht="24" customHeight="1">
      <c r="A779" s="972" t="str">
        <f t="shared" si="19"/>
        <v/>
      </c>
      <c r="B779" s="66"/>
      <c r="E779" s="67"/>
      <c r="F779" s="249"/>
      <c r="G779" s="249"/>
      <c r="H779" s="1291" t="s">
        <v>2933</v>
      </c>
      <c r="I779" s="1291"/>
      <c r="J779" s="1291"/>
      <c r="K779" s="1291"/>
      <c r="L779" s="1291"/>
      <c r="M779" s="1291"/>
      <c r="N779" s="1291"/>
      <c r="O779" s="1291"/>
      <c r="P779" s="1291"/>
      <c r="Q779" s="1291"/>
      <c r="R779" s="1291"/>
      <c r="S779" s="1291"/>
      <c r="T779" s="1291"/>
      <c r="U779" s="1291"/>
      <c r="V779" s="1291"/>
      <c r="W779" s="1291"/>
      <c r="X779" s="1291"/>
      <c r="Y779" s="1291"/>
      <c r="Z779" s="1291"/>
      <c r="AA779" s="1291"/>
      <c r="AB779" s="1291"/>
      <c r="AC779" s="1291"/>
      <c r="AD779" s="1291"/>
      <c r="AF779" s="70"/>
      <c r="AK779" s="11"/>
      <c r="AL779" s="204"/>
      <c r="AM779" s="205"/>
      <c r="AN779" s="205"/>
      <c r="AO779" s="205"/>
      <c r="AP779" s="205"/>
      <c r="AQ779" s="206"/>
      <c r="AR779" s="214"/>
    </row>
    <row r="780" spans="1:44" ht="24" customHeight="1">
      <c r="A780" s="972" t="str">
        <f t="shared" si="19"/>
        <v/>
      </c>
      <c r="B780" s="66"/>
      <c r="E780" s="67"/>
      <c r="F780" s="249"/>
      <c r="G780" s="249"/>
      <c r="H780" s="1869"/>
      <c r="I780" s="1870"/>
      <c r="J780" s="1870"/>
      <c r="K780" s="1870"/>
      <c r="L780" s="1870"/>
      <c r="M780" s="1870"/>
      <c r="N780" s="1870"/>
      <c r="O780" s="1870"/>
      <c r="P780" s="1870"/>
      <c r="Q780" s="1870"/>
      <c r="R780" s="1870"/>
      <c r="S780" s="1870"/>
      <c r="T780" s="1870"/>
      <c r="U780" s="1870"/>
      <c r="V780" s="1870"/>
      <c r="W780" s="1870"/>
      <c r="X780" s="1870"/>
      <c r="Y780" s="1870"/>
      <c r="Z780" s="1870"/>
      <c r="AA780" s="1870"/>
      <c r="AB780" s="1870"/>
      <c r="AC780" s="1870"/>
      <c r="AD780" s="1870"/>
      <c r="AE780" s="1871"/>
      <c r="AF780" s="70"/>
      <c r="AK780" s="11"/>
      <c r="AL780" s="204"/>
      <c r="AM780" s="205"/>
      <c r="AN780" s="205"/>
      <c r="AO780" s="205"/>
      <c r="AP780" s="205"/>
      <c r="AQ780" s="206"/>
      <c r="AR780" s="214"/>
    </row>
    <row r="781" spans="1:44" ht="24" customHeight="1">
      <c r="A781" s="972" t="str">
        <f t="shared" si="19"/>
        <v/>
      </c>
      <c r="B781" s="66"/>
      <c r="E781" s="67"/>
      <c r="F781" s="249"/>
      <c r="G781" s="249"/>
      <c r="H781" s="1872"/>
      <c r="I781" s="1873"/>
      <c r="J781" s="1873"/>
      <c r="K781" s="1873"/>
      <c r="L781" s="1873"/>
      <c r="M781" s="1873"/>
      <c r="N781" s="1873"/>
      <c r="O781" s="1873"/>
      <c r="P781" s="1873"/>
      <c r="Q781" s="1873"/>
      <c r="R781" s="1873"/>
      <c r="S781" s="1873"/>
      <c r="T781" s="1873"/>
      <c r="U781" s="1873"/>
      <c r="V781" s="1873"/>
      <c r="W781" s="1873"/>
      <c r="X781" s="1873"/>
      <c r="Y781" s="1873"/>
      <c r="Z781" s="1873"/>
      <c r="AA781" s="1873"/>
      <c r="AB781" s="1873"/>
      <c r="AC781" s="1873"/>
      <c r="AD781" s="1873"/>
      <c r="AE781" s="1874"/>
      <c r="AF781" s="70"/>
      <c r="AK781" s="11"/>
      <c r="AL781" s="204"/>
      <c r="AM781" s="205"/>
      <c r="AN781" s="205"/>
      <c r="AO781" s="205"/>
      <c r="AP781" s="205"/>
      <c r="AQ781" s="206"/>
      <c r="AR781" s="214"/>
    </row>
    <row r="782" spans="1:44" ht="24" customHeight="1">
      <c r="A782" s="972" t="str">
        <f t="shared" si="19"/>
        <v/>
      </c>
      <c r="B782" s="66"/>
      <c r="E782" s="67"/>
      <c r="F782" s="249"/>
      <c r="G782" s="249"/>
      <c r="H782" s="1872"/>
      <c r="I782" s="1873"/>
      <c r="J782" s="1873"/>
      <c r="K782" s="1873"/>
      <c r="L782" s="1873"/>
      <c r="M782" s="1873"/>
      <c r="N782" s="1873"/>
      <c r="O782" s="1873"/>
      <c r="P782" s="1873"/>
      <c r="Q782" s="1873"/>
      <c r="R782" s="1873"/>
      <c r="S782" s="1873"/>
      <c r="T782" s="1873"/>
      <c r="U782" s="1873"/>
      <c r="V782" s="1873"/>
      <c r="W782" s="1873"/>
      <c r="X782" s="1873"/>
      <c r="Y782" s="1873"/>
      <c r="Z782" s="1873"/>
      <c r="AA782" s="1873"/>
      <c r="AB782" s="1873"/>
      <c r="AC782" s="1873"/>
      <c r="AD782" s="1873"/>
      <c r="AE782" s="1874"/>
      <c r="AF782" s="70"/>
      <c r="AK782" s="11"/>
      <c r="AL782" s="204"/>
      <c r="AM782" s="205"/>
      <c r="AN782" s="205"/>
      <c r="AO782" s="205"/>
      <c r="AP782" s="205"/>
      <c r="AQ782" s="206"/>
      <c r="AR782" s="214"/>
    </row>
    <row r="783" spans="1:44" ht="24" customHeight="1">
      <c r="A783" s="972" t="str">
        <f t="shared" si="19"/>
        <v/>
      </c>
      <c r="B783" s="66"/>
      <c r="E783" s="67"/>
      <c r="F783" s="249"/>
      <c r="G783" s="249"/>
      <c r="H783" s="1875"/>
      <c r="I783" s="1876"/>
      <c r="J783" s="1876"/>
      <c r="K783" s="1876"/>
      <c r="L783" s="1876"/>
      <c r="M783" s="1876"/>
      <c r="N783" s="1876"/>
      <c r="O783" s="1876"/>
      <c r="P783" s="1876"/>
      <c r="Q783" s="1876"/>
      <c r="R783" s="1876"/>
      <c r="S783" s="1876"/>
      <c r="T783" s="1876"/>
      <c r="U783" s="1876"/>
      <c r="V783" s="1876"/>
      <c r="W783" s="1876"/>
      <c r="X783" s="1876"/>
      <c r="Y783" s="1876"/>
      <c r="Z783" s="1876"/>
      <c r="AA783" s="1876"/>
      <c r="AB783" s="1876"/>
      <c r="AC783" s="1876"/>
      <c r="AD783" s="1876"/>
      <c r="AE783" s="1877"/>
      <c r="AF783" s="70"/>
      <c r="AK783" s="11"/>
      <c r="AL783" s="204"/>
      <c r="AM783" s="205"/>
      <c r="AN783" s="205"/>
      <c r="AO783" s="205"/>
      <c r="AP783" s="205"/>
      <c r="AQ783" s="206"/>
      <c r="AR783" s="214"/>
    </row>
    <row r="784" spans="1:44" ht="24" customHeight="1">
      <c r="A784" s="972" t="str">
        <f t="shared" si="19"/>
        <v/>
      </c>
      <c r="B784" s="66"/>
      <c r="E784" s="67"/>
      <c r="F784" s="249"/>
      <c r="G784" s="249"/>
      <c r="AF784" s="70"/>
      <c r="AK784" s="11"/>
      <c r="AL784" s="204"/>
      <c r="AM784" s="205"/>
      <c r="AN784" s="205"/>
      <c r="AO784" s="205"/>
      <c r="AP784" s="205"/>
      <c r="AQ784" s="206"/>
      <c r="AR784" s="214"/>
    </row>
    <row r="785" spans="1:44" ht="24" customHeight="1">
      <c r="A785" s="972">
        <f t="shared" si="19"/>
        <v>93</v>
      </c>
      <c r="B785" s="66"/>
      <c r="E785" s="67"/>
      <c r="F785" s="1349" t="s">
        <v>850</v>
      </c>
      <c r="G785" s="1350"/>
      <c r="H785" s="1233" t="s">
        <v>2133</v>
      </c>
      <c r="I785" s="1233"/>
      <c r="J785" s="1233"/>
      <c r="K785" s="1233"/>
      <c r="L785" s="1233"/>
      <c r="M785" s="1233"/>
      <c r="N785" s="1233"/>
      <c r="O785" s="1233"/>
      <c r="P785" s="1233"/>
      <c r="Q785" s="1233"/>
      <c r="R785" s="1233"/>
      <c r="S785" s="1233"/>
      <c r="T785" s="1233"/>
      <c r="U785" s="1233"/>
      <c r="V785" s="1233"/>
      <c r="W785" s="1233"/>
      <c r="X785" s="1233"/>
      <c r="Y785" s="1233"/>
      <c r="Z785" s="1233"/>
      <c r="AA785" s="1233"/>
      <c r="AB785" s="1233"/>
      <c r="AC785" s="1233"/>
      <c r="AD785" s="1233"/>
      <c r="AF785" s="70"/>
      <c r="AG785" s="713">
        <v>93</v>
      </c>
      <c r="AH785" s="1221" t="s">
        <v>106</v>
      </c>
      <c r="AI785" s="1222"/>
      <c r="AJ785" s="1223"/>
      <c r="AK785" s="11"/>
      <c r="AL785" s="1303" t="s">
        <v>2134</v>
      </c>
      <c r="AM785" s="1304"/>
      <c r="AN785" s="1304"/>
      <c r="AO785" s="1304"/>
      <c r="AP785" s="1304"/>
      <c r="AQ785" s="1305"/>
      <c r="AR785" s="1232">
        <f>VLOOKUP(AH785,$CD$6:$CE$10,2,FALSE)</f>
        <v>0</v>
      </c>
    </row>
    <row r="786" spans="1:44" ht="24" customHeight="1">
      <c r="A786" s="972" t="str">
        <f t="shared" si="19"/>
        <v/>
      </c>
      <c r="B786" s="66"/>
      <c r="E786" s="67"/>
      <c r="F786" s="249"/>
      <c r="G786" s="249"/>
      <c r="AF786" s="70"/>
      <c r="AK786" s="11"/>
      <c r="AL786" s="1303"/>
      <c r="AM786" s="1304"/>
      <c r="AN786" s="1304"/>
      <c r="AO786" s="1304"/>
      <c r="AP786" s="1304"/>
      <c r="AQ786" s="1305"/>
      <c r="AR786" s="1232"/>
    </row>
    <row r="787" spans="1:44" ht="24" customHeight="1">
      <c r="A787" s="972">
        <f t="shared" si="19"/>
        <v>94</v>
      </c>
      <c r="B787" s="66"/>
      <c r="E787" s="67"/>
      <c r="F787" s="1349" t="s">
        <v>851</v>
      </c>
      <c r="G787" s="1350"/>
      <c r="H787" s="1224" t="s">
        <v>2135</v>
      </c>
      <c r="I787" s="1224"/>
      <c r="J787" s="1224"/>
      <c r="K787" s="1224"/>
      <c r="L787" s="1224"/>
      <c r="M787" s="1224"/>
      <c r="N787" s="1224"/>
      <c r="O787" s="1224"/>
      <c r="P787" s="1224"/>
      <c r="Q787" s="1224"/>
      <c r="R787" s="1224"/>
      <c r="S787" s="1224"/>
      <c r="T787" s="1224"/>
      <c r="U787" s="1224"/>
      <c r="V787" s="1224"/>
      <c r="W787" s="1224"/>
      <c r="X787" s="1224"/>
      <c r="Y787" s="1224"/>
      <c r="Z787" s="1224"/>
      <c r="AA787" s="1224"/>
      <c r="AB787" s="1224"/>
      <c r="AC787" s="1224"/>
      <c r="AD787" s="1224"/>
      <c r="AF787" s="70"/>
      <c r="AG787" s="713">
        <v>94</v>
      </c>
      <c r="AH787" s="1221" t="s">
        <v>106</v>
      </c>
      <c r="AI787" s="1222"/>
      <c r="AJ787" s="1223"/>
      <c r="AK787" s="11"/>
      <c r="AL787" s="1303" t="s">
        <v>2136</v>
      </c>
      <c r="AM787" s="1304"/>
      <c r="AN787" s="1304"/>
      <c r="AO787" s="1304"/>
      <c r="AP787" s="1304"/>
      <c r="AQ787" s="1305"/>
      <c r="AR787" s="1232">
        <f>VLOOKUP(AH787,$CD$6:$CE$10,2,FALSE)</f>
        <v>0</v>
      </c>
    </row>
    <row r="788" spans="1:44" ht="24" customHeight="1">
      <c r="A788" s="972" t="str">
        <f t="shared" si="19"/>
        <v/>
      </c>
      <c r="B788" s="66"/>
      <c r="E788" s="67"/>
      <c r="F788" s="249"/>
      <c r="G788" s="249"/>
      <c r="H788" s="1224"/>
      <c r="I788" s="1224"/>
      <c r="J788" s="1224"/>
      <c r="K788" s="1224"/>
      <c r="L788" s="1224"/>
      <c r="M788" s="1224"/>
      <c r="N788" s="1224"/>
      <c r="O788" s="1224"/>
      <c r="P788" s="1224"/>
      <c r="Q788" s="1224"/>
      <c r="R788" s="1224"/>
      <c r="S788" s="1224"/>
      <c r="T788" s="1224"/>
      <c r="U788" s="1224"/>
      <c r="V788" s="1224"/>
      <c r="W788" s="1224"/>
      <c r="X788" s="1224"/>
      <c r="Y788" s="1224"/>
      <c r="Z788" s="1224"/>
      <c r="AA788" s="1224"/>
      <c r="AB788" s="1224"/>
      <c r="AC788" s="1224"/>
      <c r="AD788" s="1224"/>
      <c r="AF788" s="70"/>
      <c r="AK788" s="11"/>
      <c r="AL788" s="1303"/>
      <c r="AM788" s="1304"/>
      <c r="AN788" s="1304"/>
      <c r="AO788" s="1304"/>
      <c r="AP788" s="1304"/>
      <c r="AQ788" s="1305"/>
      <c r="AR788" s="1232"/>
    </row>
    <row r="789" spans="1:44" ht="24" customHeight="1">
      <c r="A789" s="972" t="str">
        <f t="shared" si="19"/>
        <v/>
      </c>
      <c r="B789" s="66"/>
      <c r="E789" s="67"/>
      <c r="F789" s="249"/>
      <c r="G789" s="249"/>
      <c r="AF789" s="70"/>
      <c r="AK789" s="11"/>
      <c r="AL789" s="204"/>
      <c r="AM789" s="205"/>
      <c r="AN789" s="205"/>
      <c r="AO789" s="205"/>
      <c r="AP789" s="205"/>
      <c r="AQ789" s="206"/>
      <c r="AR789" s="214"/>
    </row>
    <row r="790" spans="1:44" ht="24" customHeight="1">
      <c r="A790" s="972">
        <f t="shared" si="19"/>
        <v>95</v>
      </c>
      <c r="B790" s="66"/>
      <c r="E790" s="67"/>
      <c r="F790" s="1349" t="s">
        <v>852</v>
      </c>
      <c r="G790" s="1350"/>
      <c r="H790" s="1224" t="s">
        <v>2137</v>
      </c>
      <c r="I790" s="1224"/>
      <c r="J790" s="1224"/>
      <c r="K790" s="1224"/>
      <c r="L790" s="1224"/>
      <c r="M790" s="1224"/>
      <c r="N790" s="1224"/>
      <c r="O790" s="1224"/>
      <c r="P790" s="1224"/>
      <c r="Q790" s="1224"/>
      <c r="R790" s="1224"/>
      <c r="S790" s="1224"/>
      <c r="T790" s="1224"/>
      <c r="U790" s="1224"/>
      <c r="V790" s="1224"/>
      <c r="W790" s="1224"/>
      <c r="X790" s="1224"/>
      <c r="Y790" s="1224"/>
      <c r="Z790" s="1224"/>
      <c r="AA790" s="1224"/>
      <c r="AB790" s="1224"/>
      <c r="AC790" s="1224"/>
      <c r="AD790" s="1224"/>
      <c r="AF790" s="70"/>
      <c r="AG790" s="713">
        <v>95</v>
      </c>
      <c r="AH790" s="1221" t="s">
        <v>106</v>
      </c>
      <c r="AI790" s="1222"/>
      <c r="AJ790" s="1223"/>
      <c r="AK790" s="11"/>
      <c r="AL790" s="1303" t="s">
        <v>2139</v>
      </c>
      <c r="AM790" s="1304"/>
      <c r="AN790" s="1304"/>
      <c r="AO790" s="1304"/>
      <c r="AP790" s="1304"/>
      <c r="AQ790" s="1305"/>
      <c r="AR790" s="1232">
        <f>VLOOKUP(AH790,$CD$6:$CE$10,2,FALSE)</f>
        <v>0</v>
      </c>
    </row>
    <row r="791" spans="1:44" ht="24" customHeight="1">
      <c r="A791" s="972" t="str">
        <f t="shared" si="19"/>
        <v/>
      </c>
      <c r="B791" s="66"/>
      <c r="E791" s="67"/>
      <c r="F791" s="249"/>
      <c r="G791" s="249"/>
      <c r="H791" s="1224"/>
      <c r="I791" s="1224"/>
      <c r="J791" s="1224"/>
      <c r="K791" s="1224"/>
      <c r="L791" s="1224"/>
      <c r="M791" s="1224"/>
      <c r="N791" s="1224"/>
      <c r="O791" s="1224"/>
      <c r="P791" s="1224"/>
      <c r="Q791" s="1224"/>
      <c r="R791" s="1224"/>
      <c r="S791" s="1224"/>
      <c r="T791" s="1224"/>
      <c r="U791" s="1224"/>
      <c r="V791" s="1224"/>
      <c r="W791" s="1224"/>
      <c r="X791" s="1224"/>
      <c r="Y791" s="1224"/>
      <c r="Z791" s="1224"/>
      <c r="AA791" s="1224"/>
      <c r="AB791" s="1224"/>
      <c r="AC791" s="1224"/>
      <c r="AD791" s="1224"/>
      <c r="AF791" s="70"/>
      <c r="AK791" s="11"/>
      <c r="AL791" s="1303"/>
      <c r="AM791" s="1304"/>
      <c r="AN791" s="1304"/>
      <c r="AO791" s="1304"/>
      <c r="AP791" s="1304"/>
      <c r="AQ791" s="1305"/>
      <c r="AR791" s="1232"/>
    </row>
    <row r="792" spans="1:44" ht="24" customHeight="1">
      <c r="A792" s="972" t="str">
        <f t="shared" si="19"/>
        <v/>
      </c>
      <c r="B792" s="66"/>
      <c r="E792" s="67"/>
      <c r="F792" s="249"/>
      <c r="G792" s="249"/>
      <c r="H792" s="641"/>
      <c r="I792" s="64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F792" s="70"/>
      <c r="AK792" s="11"/>
      <c r="AL792" s="204"/>
      <c r="AM792" s="205"/>
      <c r="AN792" s="205"/>
      <c r="AO792" s="205"/>
      <c r="AP792" s="205"/>
      <c r="AQ792" s="206"/>
      <c r="AR792" s="214"/>
    </row>
    <row r="793" spans="1:44" ht="24" customHeight="1">
      <c r="A793" s="972">
        <f t="shared" si="19"/>
        <v>96</v>
      </c>
      <c r="B793" s="66"/>
      <c r="E793" s="67"/>
      <c r="F793" s="1349" t="s">
        <v>874</v>
      </c>
      <c r="G793" s="1350"/>
      <c r="H793" s="1233" t="s">
        <v>2138</v>
      </c>
      <c r="I793" s="1233"/>
      <c r="J793" s="1233"/>
      <c r="K793" s="1233"/>
      <c r="L793" s="1233"/>
      <c r="M793" s="1233"/>
      <c r="N793" s="1233"/>
      <c r="O793" s="1233"/>
      <c r="P793" s="1233"/>
      <c r="Q793" s="1233"/>
      <c r="R793" s="1233"/>
      <c r="S793" s="1233"/>
      <c r="T793" s="1233"/>
      <c r="U793" s="1233"/>
      <c r="V793" s="1233"/>
      <c r="W793" s="1233"/>
      <c r="X793" s="1233"/>
      <c r="Y793" s="1233"/>
      <c r="Z793" s="1233"/>
      <c r="AA793" s="1233"/>
      <c r="AB793" s="1233"/>
      <c r="AC793" s="1233"/>
      <c r="AD793" s="1233"/>
      <c r="AF793" s="70"/>
      <c r="AG793" s="713">
        <v>96</v>
      </c>
      <c r="AH793" s="1221" t="s">
        <v>106</v>
      </c>
      <c r="AI793" s="1222"/>
      <c r="AJ793" s="1223"/>
      <c r="AK793" s="11"/>
      <c r="AL793" s="1303" t="s">
        <v>2140</v>
      </c>
      <c r="AM793" s="1304"/>
      <c r="AN793" s="1304"/>
      <c r="AO793" s="1304"/>
      <c r="AP793" s="1304"/>
      <c r="AQ793" s="1305"/>
      <c r="AR793" s="1232">
        <f>VLOOKUP(AH793,$CD$6:$CE$10,2,FALSE)</f>
        <v>0</v>
      </c>
    </row>
    <row r="794" spans="1:44" ht="27" customHeight="1">
      <c r="A794" s="972" t="str">
        <f t="shared" si="19"/>
        <v/>
      </c>
      <c r="B794" s="66"/>
      <c r="E794" s="67"/>
      <c r="F794" s="249"/>
      <c r="G794" s="249"/>
      <c r="H794" s="641"/>
      <c r="I794" s="641"/>
      <c r="J794" s="641"/>
      <c r="K794" s="641"/>
      <c r="L794" s="641"/>
      <c r="M794" s="641"/>
      <c r="N794" s="641"/>
      <c r="O794" s="641"/>
      <c r="P794" s="641"/>
      <c r="Q794" s="641"/>
      <c r="R794" s="641"/>
      <c r="S794" s="641"/>
      <c r="T794" s="641"/>
      <c r="U794" s="641"/>
      <c r="V794" s="641"/>
      <c r="W794" s="641"/>
      <c r="X794" s="641"/>
      <c r="Y794" s="641"/>
      <c r="Z794" s="641"/>
      <c r="AA794" s="641"/>
      <c r="AB794" s="641"/>
      <c r="AC794" s="641"/>
      <c r="AD794" s="641"/>
      <c r="AF794" s="70"/>
      <c r="AK794" s="11"/>
      <c r="AL794" s="1303"/>
      <c r="AM794" s="1304"/>
      <c r="AN794" s="1304"/>
      <c r="AO794" s="1304"/>
      <c r="AP794" s="1304"/>
      <c r="AQ794" s="1305"/>
      <c r="AR794" s="1232"/>
    </row>
    <row r="795" spans="1:44" ht="24" customHeight="1">
      <c r="A795" s="972" t="str">
        <f t="shared" si="19"/>
        <v/>
      </c>
      <c r="B795" s="66"/>
      <c r="E795" s="67"/>
      <c r="F795" s="249"/>
      <c r="G795" s="249"/>
      <c r="H795" s="641"/>
      <c r="I795" s="641"/>
      <c r="J795" s="641"/>
      <c r="K795" s="641"/>
      <c r="L795" s="641"/>
      <c r="M795" s="641"/>
      <c r="N795" s="641"/>
      <c r="O795" s="641"/>
      <c r="P795" s="641"/>
      <c r="Q795" s="641"/>
      <c r="R795" s="641"/>
      <c r="S795" s="641"/>
      <c r="T795" s="641"/>
      <c r="U795" s="641"/>
      <c r="V795" s="641"/>
      <c r="W795" s="641"/>
      <c r="X795" s="641"/>
      <c r="Y795" s="641"/>
      <c r="Z795" s="641"/>
      <c r="AA795" s="641"/>
      <c r="AB795" s="641"/>
      <c r="AC795" s="641"/>
      <c r="AD795" s="641"/>
      <c r="AF795" s="70"/>
      <c r="AK795" s="11"/>
      <c r="AL795" s="204"/>
      <c r="AM795" s="205"/>
      <c r="AN795" s="205"/>
      <c r="AO795" s="205"/>
      <c r="AP795" s="205"/>
      <c r="AQ795" s="206"/>
      <c r="AR795" s="214"/>
    </row>
    <row r="796" spans="1:44" ht="24" customHeight="1">
      <c r="A796" s="972" t="str">
        <f t="shared" si="19"/>
        <v/>
      </c>
      <c r="B796" s="66"/>
      <c r="E796" s="67"/>
      <c r="F796" s="249"/>
      <c r="G796" s="249"/>
      <c r="H796" s="641"/>
      <c r="I796" s="641"/>
      <c r="J796" s="641"/>
      <c r="K796" s="641"/>
      <c r="L796" s="641"/>
      <c r="M796" s="641"/>
      <c r="N796" s="641"/>
      <c r="O796" s="641"/>
      <c r="P796" s="641"/>
      <c r="Q796" s="641"/>
      <c r="R796" s="641"/>
      <c r="S796" s="641"/>
      <c r="T796" s="641"/>
      <c r="U796" s="641"/>
      <c r="V796" s="641"/>
      <c r="W796" s="641"/>
      <c r="X796" s="641"/>
      <c r="Y796" s="641"/>
      <c r="Z796" s="641"/>
      <c r="AA796" s="641"/>
      <c r="AB796" s="641"/>
      <c r="AC796" s="641"/>
      <c r="AD796" s="641"/>
      <c r="AF796" s="70"/>
      <c r="AK796" s="11"/>
      <c r="AL796" s="204"/>
      <c r="AM796" s="205"/>
      <c r="AN796" s="205"/>
      <c r="AO796" s="205"/>
      <c r="AP796" s="205"/>
      <c r="AQ796" s="206"/>
      <c r="AR796" s="214"/>
    </row>
    <row r="797" spans="1:44" ht="27" customHeight="1">
      <c r="A797" s="972">
        <f t="shared" ref="A797:A860" si="20">_xlfn.IFS(AG797=0,"",AG797&gt;0,AG797,AG797&lt;&gt;"","")</f>
        <v>97</v>
      </c>
      <c r="B797" s="1638" t="s">
        <v>2143</v>
      </c>
      <c r="C797" s="1448"/>
      <c r="D797" s="1448"/>
      <c r="E797" s="1639"/>
      <c r="F797" s="1349" t="s">
        <v>150</v>
      </c>
      <c r="G797" s="1350"/>
      <c r="H797" s="1224" t="s">
        <v>2144</v>
      </c>
      <c r="I797" s="1224"/>
      <c r="J797" s="1224"/>
      <c r="K797" s="1224"/>
      <c r="L797" s="1224"/>
      <c r="M797" s="1224"/>
      <c r="N797" s="1224"/>
      <c r="O797" s="1224"/>
      <c r="P797" s="1224"/>
      <c r="Q797" s="1224"/>
      <c r="R797" s="1224"/>
      <c r="S797" s="1224"/>
      <c r="T797" s="1224"/>
      <c r="U797" s="1224"/>
      <c r="V797" s="1224"/>
      <c r="W797" s="1224"/>
      <c r="X797" s="1224"/>
      <c r="Y797" s="1224"/>
      <c r="Z797" s="1224"/>
      <c r="AA797" s="1224"/>
      <c r="AB797" s="1224"/>
      <c r="AC797" s="1224"/>
      <c r="AD797" s="1224"/>
      <c r="AF797" s="70"/>
      <c r="AG797" s="713">
        <v>97</v>
      </c>
      <c r="AH797" s="1221" t="s">
        <v>106</v>
      </c>
      <c r="AI797" s="1222"/>
      <c r="AJ797" s="1223"/>
      <c r="AK797" s="11"/>
      <c r="AL797" s="1303" t="s">
        <v>2145</v>
      </c>
      <c r="AM797" s="1304"/>
      <c r="AN797" s="1304"/>
      <c r="AO797" s="1304"/>
      <c r="AP797" s="1304"/>
      <c r="AQ797" s="1305"/>
      <c r="AR797" s="1232">
        <f>VLOOKUP(AH797,$CD$6:$CE$10,2,FALSE)</f>
        <v>0</v>
      </c>
    </row>
    <row r="798" spans="1:44" ht="27" customHeight="1">
      <c r="A798" s="972" t="str">
        <f t="shared" si="20"/>
        <v/>
      </c>
      <c r="B798" s="1638"/>
      <c r="C798" s="1448"/>
      <c r="D798" s="1448"/>
      <c r="E798" s="1639"/>
      <c r="F798" s="249"/>
      <c r="G798" s="249"/>
      <c r="H798" s="1224"/>
      <c r="I798" s="1224"/>
      <c r="J798" s="1224"/>
      <c r="K798" s="1224"/>
      <c r="L798" s="1224"/>
      <c r="M798" s="1224"/>
      <c r="N798" s="1224"/>
      <c r="O798" s="1224"/>
      <c r="P798" s="1224"/>
      <c r="Q798" s="1224"/>
      <c r="R798" s="1224"/>
      <c r="S798" s="1224"/>
      <c r="T798" s="1224"/>
      <c r="U798" s="1224"/>
      <c r="V798" s="1224"/>
      <c r="W798" s="1224"/>
      <c r="X798" s="1224"/>
      <c r="Y798" s="1224"/>
      <c r="Z798" s="1224"/>
      <c r="AA798" s="1224"/>
      <c r="AB798" s="1224"/>
      <c r="AC798" s="1224"/>
      <c r="AD798" s="1224"/>
      <c r="AF798" s="70"/>
      <c r="AK798" s="11"/>
      <c r="AL798" s="1303"/>
      <c r="AM798" s="1304"/>
      <c r="AN798" s="1304"/>
      <c r="AO798" s="1304"/>
      <c r="AP798" s="1304"/>
      <c r="AQ798" s="1305"/>
      <c r="AR798" s="1232"/>
    </row>
    <row r="799" spans="1:44" ht="27" customHeight="1">
      <c r="A799" s="972" t="str">
        <f t="shared" si="20"/>
        <v/>
      </c>
      <c r="B799" s="66"/>
      <c r="E799" s="67"/>
      <c r="F799" s="249"/>
      <c r="G799" s="249"/>
      <c r="H799" s="641"/>
      <c r="I799" s="641"/>
      <c r="J799" s="641"/>
      <c r="K799" s="641"/>
      <c r="L799" s="641"/>
      <c r="M799" s="641"/>
      <c r="N799" s="641"/>
      <c r="O799" s="641"/>
      <c r="P799" s="641"/>
      <c r="Q799" s="641"/>
      <c r="R799" s="641"/>
      <c r="S799" s="641"/>
      <c r="T799" s="641"/>
      <c r="U799" s="641"/>
      <c r="V799" s="641"/>
      <c r="W799" s="641"/>
      <c r="X799" s="641"/>
      <c r="Y799" s="641"/>
      <c r="Z799" s="641"/>
      <c r="AA799" s="641"/>
      <c r="AB799" s="641"/>
      <c r="AC799" s="641"/>
      <c r="AD799" s="641"/>
      <c r="AF799" s="70"/>
      <c r="AK799" s="11"/>
      <c r="AL799" s="204"/>
      <c r="AM799" s="205"/>
      <c r="AN799" s="205"/>
      <c r="AO799" s="205"/>
      <c r="AP799" s="205"/>
      <c r="AQ799" s="206"/>
      <c r="AR799" s="214"/>
    </row>
    <row r="800" spans="1:44" ht="27" customHeight="1">
      <c r="A800" s="972">
        <f t="shared" si="20"/>
        <v>98</v>
      </c>
      <c r="B800" s="66"/>
      <c r="E800" s="67"/>
      <c r="F800" s="1349" t="s">
        <v>365</v>
      </c>
      <c r="G800" s="1350"/>
      <c r="H800" s="1206" t="s">
        <v>2146</v>
      </c>
      <c r="I800" s="1206"/>
      <c r="J800" s="1206"/>
      <c r="K800" s="1206"/>
      <c r="L800" s="1206"/>
      <c r="M800" s="1206"/>
      <c r="N800" s="1206"/>
      <c r="O800" s="1206"/>
      <c r="P800" s="1206"/>
      <c r="Q800" s="1206"/>
      <c r="R800" s="1206"/>
      <c r="S800" s="1206"/>
      <c r="T800" s="1206"/>
      <c r="U800" s="1206"/>
      <c r="V800" s="1206"/>
      <c r="W800" s="1206"/>
      <c r="X800" s="1206"/>
      <c r="Y800" s="1206"/>
      <c r="Z800" s="1206"/>
      <c r="AA800" s="1206"/>
      <c r="AB800" s="1206"/>
      <c r="AC800" s="1206"/>
      <c r="AD800" s="1206"/>
      <c r="AF800" s="70"/>
      <c r="AG800" s="713">
        <v>98</v>
      </c>
      <c r="AH800" s="1221" t="s">
        <v>106</v>
      </c>
      <c r="AI800" s="1222"/>
      <c r="AJ800" s="1223"/>
      <c r="AK800" s="11"/>
      <c r="AL800" s="1303" t="s">
        <v>2147</v>
      </c>
      <c r="AM800" s="1304"/>
      <c r="AN800" s="1304"/>
      <c r="AO800" s="1304"/>
      <c r="AP800" s="1304"/>
      <c r="AQ800" s="1305"/>
      <c r="AR800" s="1232">
        <f>VLOOKUP(AH800,$CD$6:$CE$10,2,FALSE)</f>
        <v>0</v>
      </c>
    </row>
    <row r="801" spans="1:44" ht="27" customHeight="1">
      <c r="A801" s="972" t="str">
        <f t="shared" si="20"/>
        <v/>
      </c>
      <c r="B801" s="66"/>
      <c r="E801" s="67"/>
      <c r="F801" s="249"/>
      <c r="G801" s="249"/>
      <c r="H801" s="1206"/>
      <c r="I801" s="1206"/>
      <c r="J801" s="1206"/>
      <c r="K801" s="1206"/>
      <c r="L801" s="1206"/>
      <c r="M801" s="1206"/>
      <c r="N801" s="1206"/>
      <c r="O801" s="1206"/>
      <c r="P801" s="1206"/>
      <c r="Q801" s="1206"/>
      <c r="R801" s="1206"/>
      <c r="S801" s="1206"/>
      <c r="T801" s="1206"/>
      <c r="U801" s="1206"/>
      <c r="V801" s="1206"/>
      <c r="W801" s="1206"/>
      <c r="X801" s="1206"/>
      <c r="Y801" s="1206"/>
      <c r="Z801" s="1206"/>
      <c r="AA801" s="1206"/>
      <c r="AB801" s="1206"/>
      <c r="AC801" s="1206"/>
      <c r="AD801" s="1206"/>
      <c r="AF801" s="70"/>
      <c r="AK801" s="11"/>
      <c r="AL801" s="1303"/>
      <c r="AM801" s="1304"/>
      <c r="AN801" s="1304"/>
      <c r="AO801" s="1304"/>
      <c r="AP801" s="1304"/>
      <c r="AQ801" s="1305"/>
      <c r="AR801" s="1232"/>
    </row>
    <row r="802" spans="1:44" ht="27" customHeight="1">
      <c r="A802" s="972" t="str">
        <f t="shared" si="20"/>
        <v/>
      </c>
      <c r="B802" s="66"/>
      <c r="E802" s="67"/>
      <c r="F802" s="249"/>
      <c r="G802" s="249"/>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F802" s="70"/>
      <c r="AK802" s="11"/>
      <c r="AL802" s="204"/>
      <c r="AM802" s="205"/>
      <c r="AN802" s="205"/>
      <c r="AO802" s="205"/>
      <c r="AP802" s="205"/>
      <c r="AQ802" s="206"/>
      <c r="AR802" s="214"/>
    </row>
    <row r="803" spans="1:44" ht="27" customHeight="1">
      <c r="A803" s="972">
        <f t="shared" si="20"/>
        <v>99</v>
      </c>
      <c r="B803" s="66"/>
      <c r="E803" s="67"/>
      <c r="F803" s="1349" t="s">
        <v>847</v>
      </c>
      <c r="G803" s="1350"/>
      <c r="H803" s="1224" t="s">
        <v>2148</v>
      </c>
      <c r="I803" s="1224"/>
      <c r="J803" s="1224"/>
      <c r="K803" s="1224"/>
      <c r="L803" s="1224"/>
      <c r="M803" s="1224"/>
      <c r="N803" s="1224"/>
      <c r="O803" s="1224"/>
      <c r="P803" s="1224"/>
      <c r="Q803" s="1224"/>
      <c r="R803" s="1224"/>
      <c r="S803" s="1224"/>
      <c r="T803" s="1224"/>
      <c r="U803" s="1224"/>
      <c r="V803" s="1224"/>
      <c r="W803" s="1224"/>
      <c r="X803" s="1224"/>
      <c r="Y803" s="1224"/>
      <c r="Z803" s="1224"/>
      <c r="AA803" s="1224"/>
      <c r="AB803" s="1224"/>
      <c r="AC803" s="1224"/>
      <c r="AD803" s="1224"/>
      <c r="AF803" s="70"/>
      <c r="AG803" s="713">
        <v>99</v>
      </c>
      <c r="AH803" s="1221" t="s">
        <v>106</v>
      </c>
      <c r="AI803" s="1222"/>
      <c r="AJ803" s="1223"/>
      <c r="AK803" s="11"/>
      <c r="AL803" s="1303" t="s">
        <v>2150</v>
      </c>
      <c r="AM803" s="1304"/>
      <c r="AN803" s="1304"/>
      <c r="AO803" s="1304"/>
      <c r="AP803" s="1304"/>
      <c r="AQ803" s="1305"/>
      <c r="AR803" s="1232">
        <f>VLOOKUP(AH803,$CD$6:$CE$10,2,FALSE)</f>
        <v>0</v>
      </c>
    </row>
    <row r="804" spans="1:44" ht="27" customHeight="1">
      <c r="A804" s="972" t="str">
        <f t="shared" si="20"/>
        <v/>
      </c>
      <c r="B804" s="66"/>
      <c r="E804" s="67"/>
      <c r="F804" s="249"/>
      <c r="G804" s="249"/>
      <c r="H804" s="1224"/>
      <c r="I804" s="1224"/>
      <c r="J804" s="1224"/>
      <c r="K804" s="1224"/>
      <c r="L804" s="1224"/>
      <c r="M804" s="1224"/>
      <c r="N804" s="1224"/>
      <c r="O804" s="1224"/>
      <c r="P804" s="1224"/>
      <c r="Q804" s="1224"/>
      <c r="R804" s="1224"/>
      <c r="S804" s="1224"/>
      <c r="T804" s="1224"/>
      <c r="U804" s="1224"/>
      <c r="V804" s="1224"/>
      <c r="W804" s="1224"/>
      <c r="X804" s="1224"/>
      <c r="Y804" s="1224"/>
      <c r="Z804" s="1224"/>
      <c r="AA804" s="1224"/>
      <c r="AB804" s="1224"/>
      <c r="AC804" s="1224"/>
      <c r="AD804" s="1224"/>
      <c r="AF804" s="70"/>
      <c r="AK804" s="11"/>
      <c r="AL804" s="1303"/>
      <c r="AM804" s="1304"/>
      <c r="AN804" s="1304"/>
      <c r="AO804" s="1304"/>
      <c r="AP804" s="1304"/>
      <c r="AQ804" s="1305"/>
      <c r="AR804" s="1232"/>
    </row>
    <row r="805" spans="1:44" ht="27" customHeight="1">
      <c r="A805" s="972" t="str">
        <f t="shared" si="20"/>
        <v/>
      </c>
      <c r="B805" s="66"/>
      <c r="E805" s="67"/>
      <c r="F805" s="249"/>
      <c r="G805" s="249"/>
      <c r="H805" s="641"/>
      <c r="I805" s="641"/>
      <c r="J805" s="641"/>
      <c r="K805" s="641"/>
      <c r="L805" s="641"/>
      <c r="M805" s="641"/>
      <c r="N805" s="641"/>
      <c r="O805" s="641"/>
      <c r="P805" s="641"/>
      <c r="Q805" s="641"/>
      <c r="R805" s="641"/>
      <c r="S805" s="641"/>
      <c r="T805" s="641"/>
      <c r="U805" s="641"/>
      <c r="V805" s="641"/>
      <c r="W805" s="641"/>
      <c r="X805" s="641"/>
      <c r="Y805" s="641"/>
      <c r="Z805" s="641"/>
      <c r="AA805" s="641"/>
      <c r="AB805" s="641"/>
      <c r="AC805" s="641"/>
      <c r="AD805" s="641"/>
      <c r="AF805" s="70"/>
      <c r="AK805" s="11"/>
      <c r="AL805" s="204"/>
      <c r="AM805" s="205"/>
      <c r="AN805" s="205"/>
      <c r="AO805" s="205"/>
      <c r="AP805" s="205"/>
      <c r="AQ805" s="206"/>
      <c r="AR805" s="214"/>
    </row>
    <row r="806" spans="1:44" ht="27" customHeight="1">
      <c r="A806" s="972">
        <f t="shared" si="20"/>
        <v>100</v>
      </c>
      <c r="B806" s="66"/>
      <c r="E806" s="67"/>
      <c r="F806" s="1349" t="s">
        <v>848</v>
      </c>
      <c r="G806" s="1350"/>
      <c r="H806" s="1224" t="s">
        <v>2149</v>
      </c>
      <c r="I806" s="1224"/>
      <c r="J806" s="1224"/>
      <c r="K806" s="1224"/>
      <c r="L806" s="1224"/>
      <c r="M806" s="1224"/>
      <c r="N806" s="1224"/>
      <c r="O806" s="1224"/>
      <c r="P806" s="1224"/>
      <c r="Q806" s="1224"/>
      <c r="R806" s="1224"/>
      <c r="S806" s="1224"/>
      <c r="T806" s="1224"/>
      <c r="U806" s="1224"/>
      <c r="V806" s="1224"/>
      <c r="W806" s="1224"/>
      <c r="X806" s="1224"/>
      <c r="Y806" s="1224"/>
      <c r="Z806" s="1224"/>
      <c r="AA806" s="1224"/>
      <c r="AB806" s="1224"/>
      <c r="AC806" s="1224"/>
      <c r="AD806" s="1224"/>
      <c r="AF806" s="70"/>
      <c r="AG806" s="713">
        <v>100</v>
      </c>
      <c r="AH806" s="1221" t="s">
        <v>106</v>
      </c>
      <c r="AI806" s="1222"/>
      <c r="AJ806" s="1223"/>
      <c r="AK806" s="11"/>
      <c r="AL806" s="1303" t="s">
        <v>2151</v>
      </c>
      <c r="AM806" s="1304"/>
      <c r="AN806" s="1304"/>
      <c r="AO806" s="1304"/>
      <c r="AP806" s="1304"/>
      <c r="AQ806" s="1305"/>
      <c r="AR806" s="1232">
        <f>VLOOKUP(AH806,$CD$6:$CE$10,2,FALSE)</f>
        <v>0</v>
      </c>
    </row>
    <row r="807" spans="1:44" ht="27" customHeight="1">
      <c r="A807" s="972" t="str">
        <f t="shared" si="20"/>
        <v/>
      </c>
      <c r="B807" s="66"/>
      <c r="E807" s="67"/>
      <c r="F807" s="249"/>
      <c r="G807" s="249"/>
      <c r="H807" s="1224"/>
      <c r="I807" s="1224"/>
      <c r="J807" s="1224"/>
      <c r="K807" s="1224"/>
      <c r="L807" s="1224"/>
      <c r="M807" s="1224"/>
      <c r="N807" s="1224"/>
      <c r="O807" s="1224"/>
      <c r="P807" s="1224"/>
      <c r="Q807" s="1224"/>
      <c r="R807" s="1224"/>
      <c r="S807" s="1224"/>
      <c r="T807" s="1224"/>
      <c r="U807" s="1224"/>
      <c r="V807" s="1224"/>
      <c r="W807" s="1224"/>
      <c r="X807" s="1224"/>
      <c r="Y807" s="1224"/>
      <c r="Z807" s="1224"/>
      <c r="AA807" s="1224"/>
      <c r="AB807" s="1224"/>
      <c r="AC807" s="1224"/>
      <c r="AD807" s="1224"/>
      <c r="AF807" s="70"/>
      <c r="AK807" s="11"/>
      <c r="AL807" s="1303"/>
      <c r="AM807" s="1304"/>
      <c r="AN807" s="1304"/>
      <c r="AO807" s="1304"/>
      <c r="AP807" s="1304"/>
      <c r="AQ807" s="1305"/>
      <c r="AR807" s="1232"/>
    </row>
    <row r="808" spans="1:44" ht="27" customHeight="1">
      <c r="A808" s="972" t="str">
        <f t="shared" si="20"/>
        <v/>
      </c>
      <c r="B808" s="66"/>
      <c r="E808" s="67"/>
      <c r="F808" s="249"/>
      <c r="G808" s="249"/>
      <c r="H808" s="139"/>
      <c r="I808" s="139"/>
      <c r="J808" s="139"/>
      <c r="K808" s="139"/>
      <c r="L808" s="139"/>
      <c r="M808" s="139"/>
      <c r="N808" s="139"/>
      <c r="O808" s="139"/>
      <c r="P808" s="139"/>
      <c r="Q808" s="139"/>
      <c r="R808" s="139"/>
      <c r="S808" s="139"/>
      <c r="T808" s="139"/>
      <c r="U808" s="139"/>
      <c r="V808" s="139"/>
      <c r="W808" s="139"/>
      <c r="X808" s="139"/>
      <c r="Y808" s="139"/>
      <c r="Z808" s="139"/>
      <c r="AA808" s="139"/>
      <c r="AB808" s="139"/>
      <c r="AC808" s="139"/>
      <c r="AD808" s="139"/>
      <c r="AF808" s="70"/>
      <c r="AK808" s="11"/>
      <c r="AL808" s="204"/>
      <c r="AM808" s="205"/>
      <c r="AN808" s="205"/>
      <c r="AO808" s="205"/>
      <c r="AP808" s="205"/>
      <c r="AQ808" s="206"/>
      <c r="AR808" s="214"/>
    </row>
    <row r="809" spans="1:44" ht="27" customHeight="1">
      <c r="A809" s="972">
        <f t="shared" si="20"/>
        <v>101</v>
      </c>
      <c r="B809" s="66"/>
      <c r="E809" s="67"/>
      <c r="F809" s="1349" t="s">
        <v>829</v>
      </c>
      <c r="G809" s="1350"/>
      <c r="H809" s="1206" t="s">
        <v>2152</v>
      </c>
      <c r="I809" s="1206"/>
      <c r="J809" s="1206"/>
      <c r="K809" s="1206"/>
      <c r="L809" s="1206"/>
      <c r="M809" s="1206"/>
      <c r="N809" s="1206"/>
      <c r="O809" s="1206"/>
      <c r="P809" s="1206"/>
      <c r="Q809" s="1206"/>
      <c r="R809" s="1206"/>
      <c r="S809" s="1206"/>
      <c r="T809" s="1206"/>
      <c r="U809" s="1206"/>
      <c r="V809" s="1206"/>
      <c r="W809" s="1206"/>
      <c r="X809" s="1206"/>
      <c r="Y809" s="1206"/>
      <c r="Z809" s="1206"/>
      <c r="AA809" s="1206"/>
      <c r="AB809" s="1206"/>
      <c r="AC809" s="1206"/>
      <c r="AD809" s="1206"/>
      <c r="AF809" s="70"/>
      <c r="AG809" s="713">
        <v>101</v>
      </c>
      <c r="AH809" s="1221" t="s">
        <v>106</v>
      </c>
      <c r="AI809" s="1222"/>
      <c r="AJ809" s="1223"/>
      <c r="AK809" s="11"/>
      <c r="AL809" s="1303" t="s">
        <v>2153</v>
      </c>
      <c r="AM809" s="1304"/>
      <c r="AN809" s="1304"/>
      <c r="AO809" s="1304"/>
      <c r="AP809" s="1304"/>
      <c r="AQ809" s="1305"/>
      <c r="AR809" s="1232">
        <f>VLOOKUP(AH809,$CD$6:$CE$10,2,FALSE)</f>
        <v>0</v>
      </c>
    </row>
    <row r="810" spans="1:44" ht="27" customHeight="1">
      <c r="A810" s="972" t="str">
        <f t="shared" si="20"/>
        <v/>
      </c>
      <c r="B810" s="66"/>
      <c r="E810" s="67"/>
      <c r="F810" s="249"/>
      <c r="G810" s="249"/>
      <c r="H810" s="1206"/>
      <c r="I810" s="1206"/>
      <c r="J810" s="1206"/>
      <c r="K810" s="1206"/>
      <c r="L810" s="1206"/>
      <c r="M810" s="1206"/>
      <c r="N810" s="1206"/>
      <c r="O810" s="1206"/>
      <c r="P810" s="1206"/>
      <c r="Q810" s="1206"/>
      <c r="R810" s="1206"/>
      <c r="S810" s="1206"/>
      <c r="T810" s="1206"/>
      <c r="U810" s="1206"/>
      <c r="V810" s="1206"/>
      <c r="W810" s="1206"/>
      <c r="X810" s="1206"/>
      <c r="Y810" s="1206"/>
      <c r="Z810" s="1206"/>
      <c r="AA810" s="1206"/>
      <c r="AB810" s="1206"/>
      <c r="AC810" s="1206"/>
      <c r="AD810" s="1206"/>
      <c r="AF810" s="70"/>
      <c r="AK810" s="11"/>
      <c r="AL810" s="1303"/>
      <c r="AM810" s="1304"/>
      <c r="AN810" s="1304"/>
      <c r="AO810" s="1304"/>
      <c r="AP810" s="1304"/>
      <c r="AQ810" s="1305"/>
      <c r="AR810" s="1232"/>
    </row>
    <row r="811" spans="1:44" ht="27" customHeight="1">
      <c r="A811" s="972" t="str">
        <f t="shared" si="20"/>
        <v/>
      </c>
      <c r="B811" s="66"/>
      <c r="E811" s="67"/>
      <c r="F811" s="249"/>
      <c r="G811" s="249"/>
      <c r="H811" s="641"/>
      <c r="I811" s="641"/>
      <c r="J811" s="641"/>
      <c r="K811" s="641"/>
      <c r="L811" s="641"/>
      <c r="M811" s="641"/>
      <c r="N811" s="641"/>
      <c r="O811" s="641"/>
      <c r="P811" s="641"/>
      <c r="Q811" s="641"/>
      <c r="R811" s="641"/>
      <c r="S811" s="641"/>
      <c r="T811" s="641"/>
      <c r="U811" s="641"/>
      <c r="V811" s="641"/>
      <c r="W811" s="641"/>
      <c r="X811" s="641"/>
      <c r="Y811" s="641"/>
      <c r="Z811" s="641"/>
      <c r="AA811" s="641"/>
      <c r="AB811" s="641"/>
      <c r="AC811" s="641"/>
      <c r="AD811" s="641"/>
      <c r="AF811" s="70"/>
      <c r="AK811" s="11"/>
      <c r="AL811" s="204"/>
      <c r="AM811" s="205"/>
      <c r="AN811" s="205"/>
      <c r="AO811" s="205"/>
      <c r="AP811" s="205"/>
      <c r="AQ811" s="206"/>
      <c r="AR811" s="214"/>
    </row>
    <row r="812" spans="1:44" ht="27" customHeight="1">
      <c r="A812" s="972">
        <f t="shared" si="20"/>
        <v>102</v>
      </c>
      <c r="B812" s="66"/>
      <c r="E812" s="67"/>
      <c r="F812" s="249"/>
      <c r="G812" s="249"/>
      <c r="H812" s="1206" t="s">
        <v>2154</v>
      </c>
      <c r="I812" s="1206"/>
      <c r="J812" s="1206"/>
      <c r="K812" s="1206"/>
      <c r="L812" s="1206"/>
      <c r="M812" s="1206"/>
      <c r="N812" s="1206"/>
      <c r="O812" s="1206"/>
      <c r="P812" s="1206"/>
      <c r="Q812" s="1206"/>
      <c r="R812" s="1206"/>
      <c r="S812" s="1206"/>
      <c r="T812" s="1206"/>
      <c r="U812" s="1206"/>
      <c r="V812" s="1206"/>
      <c r="W812" s="1206"/>
      <c r="X812" s="1206"/>
      <c r="Y812" s="1206"/>
      <c r="Z812" s="1206"/>
      <c r="AA812" s="1206"/>
      <c r="AB812" s="1206"/>
      <c r="AC812" s="1206"/>
      <c r="AD812" s="1206"/>
      <c r="AF812" s="70"/>
      <c r="AG812" s="713">
        <v>102</v>
      </c>
      <c r="AH812" s="1221" t="s">
        <v>106</v>
      </c>
      <c r="AI812" s="1222"/>
      <c r="AJ812" s="1223"/>
      <c r="AK812" s="11"/>
      <c r="AL812" s="1303" t="s">
        <v>2153</v>
      </c>
      <c r="AM812" s="1304"/>
      <c r="AN812" s="1304"/>
      <c r="AO812" s="1304"/>
      <c r="AP812" s="1304"/>
      <c r="AQ812" s="1305"/>
      <c r="AR812" s="1232">
        <f>VLOOKUP(AH812,$CD$6:$CE$10,2,FALSE)</f>
        <v>0</v>
      </c>
    </row>
    <row r="813" spans="1:44" ht="27" customHeight="1">
      <c r="A813" s="972" t="str">
        <f t="shared" si="20"/>
        <v/>
      </c>
      <c r="B813" s="66"/>
      <c r="E813" s="67"/>
      <c r="F813" s="249"/>
      <c r="G813" s="249"/>
      <c r="H813" s="1206"/>
      <c r="I813" s="1206"/>
      <c r="J813" s="1206"/>
      <c r="K813" s="1206"/>
      <c r="L813" s="1206"/>
      <c r="M813" s="1206"/>
      <c r="N813" s="1206"/>
      <c r="O813" s="1206"/>
      <c r="P813" s="1206"/>
      <c r="Q813" s="1206"/>
      <c r="R813" s="1206"/>
      <c r="S813" s="1206"/>
      <c r="T813" s="1206"/>
      <c r="U813" s="1206"/>
      <c r="V813" s="1206"/>
      <c r="W813" s="1206"/>
      <c r="X813" s="1206"/>
      <c r="Y813" s="1206"/>
      <c r="Z813" s="1206"/>
      <c r="AA813" s="1206"/>
      <c r="AB813" s="1206"/>
      <c r="AC813" s="1206"/>
      <c r="AD813" s="1206"/>
      <c r="AF813" s="70"/>
      <c r="AK813" s="11"/>
      <c r="AL813" s="1303"/>
      <c r="AM813" s="1304"/>
      <c r="AN813" s="1304"/>
      <c r="AO813" s="1304"/>
      <c r="AP813" s="1304"/>
      <c r="AQ813" s="1305"/>
      <c r="AR813" s="1232"/>
    </row>
    <row r="814" spans="1:44" ht="27" customHeight="1">
      <c r="A814" s="972" t="str">
        <f t="shared" si="20"/>
        <v/>
      </c>
      <c r="B814" s="66"/>
      <c r="E814" s="67"/>
      <c r="F814" s="249"/>
      <c r="G814" s="249"/>
      <c r="H814" s="1206"/>
      <c r="I814" s="1206"/>
      <c r="J814" s="1206"/>
      <c r="K814" s="1206"/>
      <c r="L814" s="1206"/>
      <c r="M814" s="1206"/>
      <c r="N814" s="1206"/>
      <c r="O814" s="1206"/>
      <c r="P814" s="1206"/>
      <c r="Q814" s="1206"/>
      <c r="R814" s="1206"/>
      <c r="S814" s="1206"/>
      <c r="T814" s="1206"/>
      <c r="U814" s="1206"/>
      <c r="V814" s="1206"/>
      <c r="W814" s="1206"/>
      <c r="X814" s="1206"/>
      <c r="Y814" s="1206"/>
      <c r="Z814" s="1206"/>
      <c r="AA814" s="1206"/>
      <c r="AB814" s="1206"/>
      <c r="AC814" s="1206"/>
      <c r="AD814" s="1206"/>
      <c r="AF814" s="70"/>
      <c r="AK814" s="11"/>
      <c r="AL814" s="204"/>
      <c r="AM814" s="205"/>
      <c r="AN814" s="205"/>
      <c r="AO814" s="205"/>
      <c r="AP814" s="205"/>
      <c r="AQ814" s="206"/>
      <c r="AR814" s="214"/>
    </row>
    <row r="815" spans="1:44" ht="27" customHeight="1">
      <c r="A815" s="972" t="str">
        <f t="shared" si="20"/>
        <v/>
      </c>
      <c r="B815" s="66"/>
      <c r="E815" s="67"/>
      <c r="F815" s="249"/>
      <c r="G815" s="249"/>
      <c r="H815" s="141"/>
      <c r="I815" s="141"/>
      <c r="J815" s="141"/>
      <c r="K815" s="141"/>
      <c r="L815" s="141"/>
      <c r="M815" s="141"/>
      <c r="N815" s="141"/>
      <c r="O815" s="141"/>
      <c r="P815" s="141"/>
      <c r="Q815" s="141"/>
      <c r="R815" s="141"/>
      <c r="S815" s="141"/>
      <c r="T815" s="141"/>
      <c r="U815" s="141"/>
      <c r="V815" s="141"/>
      <c r="W815" s="141"/>
      <c r="X815" s="141"/>
      <c r="Y815" s="141"/>
      <c r="Z815" s="141"/>
      <c r="AA815" s="141"/>
      <c r="AB815" s="141"/>
      <c r="AC815" s="141"/>
      <c r="AD815" s="141"/>
      <c r="AF815" s="70"/>
      <c r="AK815" s="11"/>
      <c r="AL815" s="204"/>
      <c r="AM815" s="205"/>
      <c r="AN815" s="205"/>
      <c r="AO815" s="205"/>
      <c r="AP815" s="205"/>
      <c r="AQ815" s="206"/>
      <c r="AR815" s="214"/>
    </row>
    <row r="816" spans="1:44" ht="27" customHeight="1">
      <c r="A816" s="972">
        <f t="shared" si="20"/>
        <v>103</v>
      </c>
      <c r="B816" s="1638" t="s">
        <v>630</v>
      </c>
      <c r="C816" s="1448"/>
      <c r="D816" s="1448"/>
      <c r="E816" s="1639"/>
      <c r="F816" s="1349" t="s">
        <v>150</v>
      </c>
      <c r="G816" s="1350"/>
      <c r="H816" s="1233" t="s">
        <v>2155</v>
      </c>
      <c r="I816" s="1233"/>
      <c r="J816" s="1233"/>
      <c r="K816" s="1233"/>
      <c r="L816" s="1233"/>
      <c r="M816" s="1233"/>
      <c r="N816" s="1233"/>
      <c r="O816" s="1233"/>
      <c r="P816" s="1233"/>
      <c r="Q816" s="1233"/>
      <c r="R816" s="1233"/>
      <c r="S816" s="1233"/>
      <c r="T816" s="1233"/>
      <c r="U816" s="1233"/>
      <c r="V816" s="1233"/>
      <c r="W816" s="1233"/>
      <c r="X816" s="1233"/>
      <c r="Y816" s="1233"/>
      <c r="Z816" s="1233"/>
      <c r="AA816" s="1233"/>
      <c r="AB816" s="1233"/>
      <c r="AC816" s="1233"/>
      <c r="AD816" s="1233"/>
      <c r="AF816" s="70"/>
      <c r="AG816" s="713">
        <v>103</v>
      </c>
      <c r="AH816" s="1221" t="s">
        <v>106</v>
      </c>
      <c r="AI816" s="1222"/>
      <c r="AJ816" s="1223"/>
      <c r="AK816" s="11"/>
      <c r="AL816" s="1303" t="s">
        <v>2156</v>
      </c>
      <c r="AM816" s="1304"/>
      <c r="AN816" s="1304"/>
      <c r="AO816" s="1304"/>
      <c r="AP816" s="1304"/>
      <c r="AQ816" s="1305"/>
      <c r="AR816" s="1232">
        <f>VLOOKUP(AH816,$CD$6:$CE$10,2,FALSE)</f>
        <v>0</v>
      </c>
    </row>
    <row r="817" spans="1:44" ht="27" customHeight="1" thickBot="1">
      <c r="A817" s="972" t="str">
        <f t="shared" si="20"/>
        <v/>
      </c>
      <c r="B817" s="1638"/>
      <c r="C817" s="1448"/>
      <c r="D817" s="1448"/>
      <c r="E817" s="1639"/>
      <c r="F817" s="249"/>
      <c r="G817" s="249"/>
      <c r="AF817" s="70"/>
      <c r="AK817" s="11"/>
      <c r="AL817" s="1303"/>
      <c r="AM817" s="1304"/>
      <c r="AN817" s="1304"/>
      <c r="AO817" s="1304"/>
      <c r="AP817" s="1304"/>
      <c r="AQ817" s="1305"/>
      <c r="AR817" s="1232"/>
    </row>
    <row r="818" spans="1:44" ht="27" customHeight="1">
      <c r="A818" s="972" t="str">
        <f t="shared" si="20"/>
        <v/>
      </c>
      <c r="B818" s="66"/>
      <c r="E818" s="67"/>
      <c r="H818" s="1236" t="s">
        <v>2157</v>
      </c>
      <c r="I818" s="1237"/>
      <c r="J818" s="1237"/>
      <c r="K818" s="1237"/>
      <c r="L818" s="1237"/>
      <c r="M818" s="1237"/>
      <c r="N818" s="1237"/>
      <c r="O818" s="1237"/>
      <c r="P818" s="1237"/>
      <c r="Q818" s="1237"/>
      <c r="R818" s="1237"/>
      <c r="S818" s="1237"/>
      <c r="T818" s="1237"/>
      <c r="U818" s="1237"/>
      <c r="V818" s="1237"/>
      <c r="W818" s="1237"/>
      <c r="X818" s="1237"/>
      <c r="Y818" s="1237"/>
      <c r="Z818" s="1237"/>
      <c r="AA818" s="1237"/>
      <c r="AB818" s="1237"/>
      <c r="AC818" s="1237"/>
      <c r="AD818" s="1238"/>
      <c r="AF818" s="70"/>
      <c r="AK818" s="11"/>
      <c r="AL818" s="1303" t="s">
        <v>2158</v>
      </c>
      <c r="AM818" s="1304"/>
      <c r="AN818" s="1304"/>
      <c r="AO818" s="1304"/>
      <c r="AP818" s="1304"/>
      <c r="AQ818" s="1305"/>
      <c r="AR818" s="73"/>
    </row>
    <row r="819" spans="1:44" ht="27" customHeight="1" thickBot="1">
      <c r="A819" s="972" t="str">
        <f t="shared" si="20"/>
        <v/>
      </c>
      <c r="B819" s="66"/>
      <c r="E819" s="67"/>
      <c r="H819" s="1241"/>
      <c r="I819" s="1242"/>
      <c r="J819" s="1242"/>
      <c r="K819" s="1242"/>
      <c r="L819" s="1242"/>
      <c r="M819" s="1242"/>
      <c r="N819" s="1242"/>
      <c r="O819" s="1242"/>
      <c r="P819" s="1242"/>
      <c r="Q819" s="1242"/>
      <c r="R819" s="1242"/>
      <c r="S819" s="1242"/>
      <c r="T819" s="1242"/>
      <c r="U819" s="1242"/>
      <c r="V819" s="1242"/>
      <c r="W819" s="1242"/>
      <c r="X819" s="1242"/>
      <c r="Y819" s="1242"/>
      <c r="Z819" s="1242"/>
      <c r="AA819" s="1242"/>
      <c r="AB819" s="1242"/>
      <c r="AC819" s="1242"/>
      <c r="AD819" s="1243"/>
      <c r="AF819" s="70"/>
      <c r="AK819" s="11"/>
      <c r="AL819" s="1303"/>
      <c r="AM819" s="1304"/>
      <c r="AN819" s="1304"/>
      <c r="AO819" s="1304"/>
      <c r="AP819" s="1304"/>
      <c r="AQ819" s="1305"/>
      <c r="AR819" s="73"/>
    </row>
    <row r="820" spans="1:44" ht="27" customHeight="1">
      <c r="A820" s="972" t="str">
        <f t="shared" si="20"/>
        <v/>
      </c>
      <c r="B820" s="66"/>
      <c r="E820" s="67"/>
      <c r="AF820" s="70"/>
      <c r="AK820" s="11"/>
      <c r="AL820" s="210"/>
      <c r="AM820" s="20"/>
      <c r="AN820" s="20"/>
      <c r="AO820" s="20"/>
      <c r="AP820" s="20"/>
      <c r="AQ820" s="211"/>
      <c r="AR820" s="73"/>
    </row>
    <row r="821" spans="1:44" ht="27" customHeight="1">
      <c r="A821" s="972">
        <f t="shared" si="20"/>
        <v>104</v>
      </c>
      <c r="B821" s="66"/>
      <c r="E821" s="67"/>
      <c r="F821" s="1349" t="s">
        <v>365</v>
      </c>
      <c r="G821" s="1350"/>
      <c r="H821" s="1206" t="s">
        <v>2159</v>
      </c>
      <c r="I821" s="1206"/>
      <c r="J821" s="1206"/>
      <c r="K821" s="1206"/>
      <c r="L821" s="1206"/>
      <c r="M821" s="1206"/>
      <c r="N821" s="1206"/>
      <c r="O821" s="1206"/>
      <c r="P821" s="1206"/>
      <c r="Q821" s="1206"/>
      <c r="R821" s="1206"/>
      <c r="S821" s="1206"/>
      <c r="T821" s="1206"/>
      <c r="U821" s="1206"/>
      <c r="V821" s="1206"/>
      <c r="W821" s="1206"/>
      <c r="X821" s="1206"/>
      <c r="Y821" s="1206"/>
      <c r="Z821" s="1206"/>
      <c r="AA821" s="1206"/>
      <c r="AB821" s="1206"/>
      <c r="AC821" s="1206"/>
      <c r="AD821" s="1206"/>
      <c r="AF821" s="70"/>
      <c r="AG821" s="713">
        <v>104</v>
      </c>
      <c r="AH821" s="1221" t="s">
        <v>106</v>
      </c>
      <c r="AI821" s="1222"/>
      <c r="AJ821" s="1223"/>
      <c r="AK821" s="11"/>
      <c r="AL821" s="1303" t="s">
        <v>2158</v>
      </c>
      <c r="AM821" s="1304"/>
      <c r="AN821" s="1304"/>
      <c r="AO821" s="1304"/>
      <c r="AP821" s="1304"/>
      <c r="AQ821" s="1305"/>
      <c r="AR821" s="1232">
        <f>VLOOKUP(AH821,$CD$6:$CE$10,2,FALSE)</f>
        <v>0</v>
      </c>
    </row>
    <row r="822" spans="1:44" ht="27" customHeight="1">
      <c r="A822" s="972" t="str">
        <f t="shared" si="20"/>
        <v/>
      </c>
      <c r="B822" s="66"/>
      <c r="E822" s="67"/>
      <c r="H822" s="1206"/>
      <c r="I822" s="1206"/>
      <c r="J822" s="1206"/>
      <c r="K822" s="1206"/>
      <c r="L822" s="1206"/>
      <c r="M822" s="1206"/>
      <c r="N822" s="1206"/>
      <c r="O822" s="1206"/>
      <c r="P822" s="1206"/>
      <c r="Q822" s="1206"/>
      <c r="R822" s="1206"/>
      <c r="S822" s="1206"/>
      <c r="T822" s="1206"/>
      <c r="U822" s="1206"/>
      <c r="V822" s="1206"/>
      <c r="W822" s="1206"/>
      <c r="X822" s="1206"/>
      <c r="Y822" s="1206"/>
      <c r="Z822" s="1206"/>
      <c r="AA822" s="1206"/>
      <c r="AB822" s="1206"/>
      <c r="AC822" s="1206"/>
      <c r="AD822" s="1206"/>
      <c r="AF822" s="70"/>
      <c r="AK822" s="11"/>
      <c r="AL822" s="1303"/>
      <c r="AM822" s="1304"/>
      <c r="AN822" s="1304"/>
      <c r="AO822" s="1304"/>
      <c r="AP822" s="1304"/>
      <c r="AQ822" s="1305"/>
      <c r="AR822" s="1232"/>
    </row>
    <row r="823" spans="1:44" ht="27" customHeight="1">
      <c r="A823" s="972" t="str">
        <f t="shared" si="20"/>
        <v/>
      </c>
      <c r="B823" s="66"/>
      <c r="E823" s="67"/>
      <c r="H823" s="632"/>
      <c r="I823" s="632"/>
      <c r="J823" s="632"/>
      <c r="K823" s="632"/>
      <c r="L823" s="632"/>
      <c r="M823" s="632"/>
      <c r="N823" s="632"/>
      <c r="O823" s="632"/>
      <c r="P823" s="632"/>
      <c r="Q823" s="632"/>
      <c r="R823" s="632"/>
      <c r="S823" s="632"/>
      <c r="T823" s="632"/>
      <c r="U823" s="632"/>
      <c r="V823" s="632"/>
      <c r="W823" s="632"/>
      <c r="X823" s="632"/>
      <c r="Y823" s="632"/>
      <c r="Z823" s="632"/>
      <c r="AA823" s="632"/>
      <c r="AB823" s="632"/>
      <c r="AC823" s="632"/>
      <c r="AD823" s="632"/>
      <c r="AF823" s="70"/>
      <c r="AK823" s="11"/>
      <c r="AL823" s="204"/>
      <c r="AM823" s="205"/>
      <c r="AN823" s="205"/>
      <c r="AO823" s="205"/>
      <c r="AP823" s="205"/>
      <c r="AQ823" s="206"/>
      <c r="AR823" s="214"/>
    </row>
    <row r="824" spans="1:44" ht="27" customHeight="1">
      <c r="A824" s="972">
        <f t="shared" si="20"/>
        <v>105</v>
      </c>
      <c r="B824" s="1428" t="s">
        <v>2160</v>
      </c>
      <c r="C824" s="1309"/>
      <c r="D824" s="1309"/>
      <c r="E824" s="1310"/>
      <c r="F824" s="1349" t="s">
        <v>150</v>
      </c>
      <c r="G824" s="1350"/>
      <c r="H824" s="1231" t="s">
        <v>2155</v>
      </c>
      <c r="I824" s="1231"/>
      <c r="J824" s="1231"/>
      <c r="K824" s="1231"/>
      <c r="L824" s="1231"/>
      <c r="M824" s="1231"/>
      <c r="N824" s="1231"/>
      <c r="O824" s="1231"/>
      <c r="P824" s="1231"/>
      <c r="Q824" s="1231"/>
      <c r="R824" s="1231"/>
      <c r="S824" s="1231"/>
      <c r="T824" s="1231"/>
      <c r="U824" s="1231"/>
      <c r="V824" s="1231"/>
      <c r="W824" s="1231"/>
      <c r="X824" s="1231"/>
      <c r="Y824" s="1231"/>
      <c r="Z824" s="1231"/>
      <c r="AA824" s="1231"/>
      <c r="AB824" s="1231"/>
      <c r="AC824" s="1231"/>
      <c r="AD824" s="1231"/>
      <c r="AF824" s="70"/>
      <c r="AG824" s="713">
        <v>105</v>
      </c>
      <c r="AH824" s="1221" t="s">
        <v>106</v>
      </c>
      <c r="AI824" s="1222"/>
      <c r="AJ824" s="1223"/>
      <c r="AK824" s="11"/>
      <c r="AL824" s="1303" t="s">
        <v>2161</v>
      </c>
      <c r="AM824" s="1304"/>
      <c r="AN824" s="1304"/>
      <c r="AO824" s="1304"/>
      <c r="AP824" s="1304"/>
      <c r="AQ824" s="1305"/>
      <c r="AR824" s="1232">
        <f>VLOOKUP(AH824,$CD$6:$CE$10,2,FALSE)</f>
        <v>0</v>
      </c>
    </row>
    <row r="825" spans="1:44" ht="27" customHeight="1" thickBot="1">
      <c r="A825" s="972" t="str">
        <f t="shared" si="20"/>
        <v/>
      </c>
      <c r="B825" s="66"/>
      <c r="E825" s="67"/>
      <c r="H825" s="632"/>
      <c r="I825" s="632"/>
      <c r="J825" s="632"/>
      <c r="K825" s="632"/>
      <c r="L825" s="632"/>
      <c r="M825" s="632"/>
      <c r="N825" s="632"/>
      <c r="O825" s="632"/>
      <c r="P825" s="632"/>
      <c r="Q825" s="632"/>
      <c r="R825" s="632"/>
      <c r="S825" s="632"/>
      <c r="T825" s="632"/>
      <c r="U825" s="632"/>
      <c r="V825" s="632"/>
      <c r="W825" s="632"/>
      <c r="X825" s="632"/>
      <c r="Y825" s="632"/>
      <c r="Z825" s="632"/>
      <c r="AA825" s="632"/>
      <c r="AB825" s="632"/>
      <c r="AC825" s="632"/>
      <c r="AD825" s="632"/>
      <c r="AF825" s="70"/>
      <c r="AK825" s="11"/>
      <c r="AL825" s="1303"/>
      <c r="AM825" s="1304"/>
      <c r="AN825" s="1304"/>
      <c r="AO825" s="1304"/>
      <c r="AP825" s="1304"/>
      <c r="AQ825" s="1305"/>
      <c r="AR825" s="1232"/>
    </row>
    <row r="826" spans="1:44" ht="27" customHeight="1">
      <c r="A826" s="972" t="str">
        <f t="shared" si="20"/>
        <v/>
      </c>
      <c r="B826" s="66"/>
      <c r="E826" s="67"/>
      <c r="H826" s="1236" t="s">
        <v>2157</v>
      </c>
      <c r="I826" s="1237"/>
      <c r="J826" s="1237"/>
      <c r="K826" s="1237"/>
      <c r="L826" s="1237"/>
      <c r="M826" s="1237"/>
      <c r="N826" s="1237"/>
      <c r="O826" s="1237"/>
      <c r="P826" s="1237"/>
      <c r="Q826" s="1237"/>
      <c r="R826" s="1237"/>
      <c r="S826" s="1237"/>
      <c r="T826" s="1237"/>
      <c r="U826" s="1237"/>
      <c r="V826" s="1237"/>
      <c r="W826" s="1237"/>
      <c r="X826" s="1237"/>
      <c r="Y826" s="1237"/>
      <c r="Z826" s="1237"/>
      <c r="AA826" s="1237"/>
      <c r="AB826" s="1237"/>
      <c r="AC826" s="1237"/>
      <c r="AD826" s="1238"/>
      <c r="AF826" s="70"/>
      <c r="AK826" s="11"/>
      <c r="AL826" s="1303" t="s">
        <v>2162</v>
      </c>
      <c r="AM826" s="1304"/>
      <c r="AN826" s="1304"/>
      <c r="AO826" s="1304"/>
      <c r="AP826" s="1304"/>
      <c r="AQ826" s="1305"/>
      <c r="AR826" s="73"/>
    </row>
    <row r="827" spans="1:44" ht="27" customHeight="1" thickBot="1">
      <c r="A827" s="972" t="str">
        <f t="shared" si="20"/>
        <v/>
      </c>
      <c r="B827" s="66"/>
      <c r="E827" s="67"/>
      <c r="H827" s="1241"/>
      <c r="I827" s="1242"/>
      <c r="J827" s="1242"/>
      <c r="K827" s="1242"/>
      <c r="L827" s="1242"/>
      <c r="M827" s="1242"/>
      <c r="N827" s="1242"/>
      <c r="O827" s="1242"/>
      <c r="P827" s="1242"/>
      <c r="Q827" s="1242"/>
      <c r="R827" s="1242"/>
      <c r="S827" s="1242"/>
      <c r="T827" s="1242"/>
      <c r="U827" s="1242"/>
      <c r="V827" s="1242"/>
      <c r="W827" s="1242"/>
      <c r="X827" s="1242"/>
      <c r="Y827" s="1242"/>
      <c r="Z827" s="1242"/>
      <c r="AA827" s="1242"/>
      <c r="AB827" s="1242"/>
      <c r="AC827" s="1242"/>
      <c r="AD827" s="1243"/>
      <c r="AF827" s="70"/>
      <c r="AK827" s="11"/>
      <c r="AL827" s="1303"/>
      <c r="AM827" s="1304"/>
      <c r="AN827" s="1304"/>
      <c r="AO827" s="1304"/>
      <c r="AP827" s="1304"/>
      <c r="AQ827" s="1305"/>
      <c r="AR827" s="73"/>
    </row>
    <row r="828" spans="1:44" ht="27" customHeight="1">
      <c r="A828" s="972" t="str">
        <f t="shared" si="20"/>
        <v/>
      </c>
      <c r="B828" s="66"/>
      <c r="E828" s="67"/>
      <c r="H828" s="632"/>
      <c r="I828" s="632"/>
      <c r="J828" s="632"/>
      <c r="K828" s="632"/>
      <c r="L828" s="632"/>
      <c r="M828" s="632"/>
      <c r="N828" s="632"/>
      <c r="O828" s="632"/>
      <c r="P828" s="632"/>
      <c r="Q828" s="632"/>
      <c r="R828" s="632"/>
      <c r="S828" s="632"/>
      <c r="T828" s="632"/>
      <c r="U828" s="632"/>
      <c r="V828" s="632"/>
      <c r="W828" s="632"/>
      <c r="X828" s="632"/>
      <c r="Y828" s="632"/>
      <c r="Z828" s="632"/>
      <c r="AA828" s="632"/>
      <c r="AB828" s="632"/>
      <c r="AC828" s="632"/>
      <c r="AD828" s="632"/>
      <c r="AF828" s="70"/>
      <c r="AK828" s="11"/>
      <c r="AL828" s="204"/>
      <c r="AM828" s="205"/>
      <c r="AN828" s="205"/>
      <c r="AO828" s="205"/>
      <c r="AP828" s="205"/>
      <c r="AQ828" s="206"/>
      <c r="AR828" s="214"/>
    </row>
    <row r="829" spans="1:44" ht="27" customHeight="1">
      <c r="A829" s="972">
        <f t="shared" si="20"/>
        <v>106</v>
      </c>
      <c r="B829" s="66"/>
      <c r="E829" s="67"/>
      <c r="F829" s="1349" t="s">
        <v>365</v>
      </c>
      <c r="G829" s="1350"/>
      <c r="H829" s="1206" t="s">
        <v>2159</v>
      </c>
      <c r="I829" s="1206"/>
      <c r="J829" s="1206"/>
      <c r="K829" s="1206"/>
      <c r="L829" s="1206"/>
      <c r="M829" s="1206"/>
      <c r="N829" s="1206"/>
      <c r="O829" s="1206"/>
      <c r="P829" s="1206"/>
      <c r="Q829" s="1206"/>
      <c r="R829" s="1206"/>
      <c r="S829" s="1206"/>
      <c r="T829" s="1206"/>
      <c r="U829" s="1206"/>
      <c r="V829" s="1206"/>
      <c r="W829" s="1206"/>
      <c r="X829" s="1206"/>
      <c r="Y829" s="1206"/>
      <c r="Z829" s="1206"/>
      <c r="AA829" s="1206"/>
      <c r="AB829" s="1206"/>
      <c r="AC829" s="1206"/>
      <c r="AD829" s="1206"/>
      <c r="AF829" s="70"/>
      <c r="AG829" s="713">
        <v>106</v>
      </c>
      <c r="AH829" s="1221" t="s">
        <v>106</v>
      </c>
      <c r="AI829" s="1222"/>
      <c r="AJ829" s="1223"/>
      <c r="AK829" s="11"/>
      <c r="AL829" s="1303" t="s">
        <v>2162</v>
      </c>
      <c r="AM829" s="1304"/>
      <c r="AN829" s="1304"/>
      <c r="AO829" s="1304"/>
      <c r="AP829" s="1304"/>
      <c r="AQ829" s="1305"/>
      <c r="AR829" s="1232">
        <f>VLOOKUP(AH829,$CD$6:$CE$10,2,FALSE)</f>
        <v>0</v>
      </c>
    </row>
    <row r="830" spans="1:44" ht="27" customHeight="1">
      <c r="A830" s="972" t="str">
        <f t="shared" si="20"/>
        <v/>
      </c>
      <c r="B830" s="66"/>
      <c r="E830" s="67"/>
      <c r="F830" s="249"/>
      <c r="G830" s="249"/>
      <c r="H830" s="1206"/>
      <c r="I830" s="1206"/>
      <c r="J830" s="1206"/>
      <c r="K830" s="1206"/>
      <c r="L830" s="1206"/>
      <c r="M830" s="1206"/>
      <c r="N830" s="1206"/>
      <c r="O830" s="1206"/>
      <c r="P830" s="1206"/>
      <c r="Q830" s="1206"/>
      <c r="R830" s="1206"/>
      <c r="S830" s="1206"/>
      <c r="T830" s="1206"/>
      <c r="U830" s="1206"/>
      <c r="V830" s="1206"/>
      <c r="W830" s="1206"/>
      <c r="X830" s="1206"/>
      <c r="Y830" s="1206"/>
      <c r="Z830" s="1206"/>
      <c r="AA830" s="1206"/>
      <c r="AB830" s="1206"/>
      <c r="AC830" s="1206"/>
      <c r="AD830" s="1206"/>
      <c r="AF830" s="70"/>
      <c r="AK830" s="11"/>
      <c r="AL830" s="1303"/>
      <c r="AM830" s="1304"/>
      <c r="AN830" s="1304"/>
      <c r="AO830" s="1304"/>
      <c r="AP830" s="1304"/>
      <c r="AQ830" s="1305"/>
      <c r="AR830" s="1232"/>
    </row>
    <row r="831" spans="1:44" ht="27" customHeight="1">
      <c r="A831" s="972" t="str">
        <f t="shared" si="20"/>
        <v/>
      </c>
      <c r="B831" s="66"/>
      <c r="E831" s="67"/>
      <c r="F831" s="249"/>
      <c r="G831" s="249"/>
      <c r="H831" s="632"/>
      <c r="I831" s="632"/>
      <c r="J831" s="632"/>
      <c r="K831" s="632"/>
      <c r="L831" s="632"/>
      <c r="M831" s="632"/>
      <c r="N831" s="632"/>
      <c r="O831" s="632"/>
      <c r="P831" s="632"/>
      <c r="Q831" s="632"/>
      <c r="R831" s="632"/>
      <c r="S831" s="632"/>
      <c r="T831" s="632"/>
      <c r="U831" s="632"/>
      <c r="V831" s="632"/>
      <c r="W831" s="632"/>
      <c r="X831" s="632"/>
      <c r="Y831" s="632"/>
      <c r="Z831" s="632"/>
      <c r="AA831" s="632"/>
      <c r="AB831" s="632"/>
      <c r="AC831" s="632"/>
      <c r="AD831" s="632"/>
      <c r="AF831" s="70"/>
      <c r="AK831" s="11"/>
      <c r="AL831" s="204"/>
      <c r="AM831" s="205"/>
      <c r="AN831" s="205"/>
      <c r="AO831" s="205"/>
      <c r="AP831" s="205"/>
      <c r="AQ831" s="206"/>
      <c r="AR831" s="214"/>
    </row>
    <row r="832" spans="1:44" ht="27" customHeight="1">
      <c r="A832" s="972">
        <f t="shared" si="20"/>
        <v>107</v>
      </c>
      <c r="B832" s="66"/>
      <c r="E832" s="67"/>
      <c r="F832" s="1349" t="s">
        <v>847</v>
      </c>
      <c r="G832" s="1350"/>
      <c r="H832" s="1231" t="s">
        <v>369</v>
      </c>
      <c r="I832" s="1231"/>
      <c r="J832" s="1231"/>
      <c r="K832" s="1231"/>
      <c r="L832" s="1231"/>
      <c r="M832" s="1231"/>
      <c r="N832" s="1231"/>
      <c r="O832" s="1231"/>
      <c r="P832" s="1231"/>
      <c r="Q832" s="1231"/>
      <c r="R832" s="1231"/>
      <c r="S832" s="1231"/>
      <c r="T832" s="1231"/>
      <c r="U832" s="1231"/>
      <c r="V832" s="1231"/>
      <c r="W832" s="1231"/>
      <c r="X832" s="1231"/>
      <c r="Y832" s="1231"/>
      <c r="Z832" s="1231"/>
      <c r="AA832" s="1231"/>
      <c r="AB832" s="1231"/>
      <c r="AC832" s="1231"/>
      <c r="AD832" s="1231"/>
      <c r="AF832" s="70"/>
      <c r="AG832" s="713">
        <v>107</v>
      </c>
      <c r="AH832" s="1221" t="s">
        <v>106</v>
      </c>
      <c r="AI832" s="1222"/>
      <c r="AJ832" s="1223"/>
      <c r="AK832" s="11"/>
      <c r="AL832" s="1303" t="s">
        <v>2163</v>
      </c>
      <c r="AM832" s="1304"/>
      <c r="AN832" s="1304"/>
      <c r="AO832" s="1304"/>
      <c r="AP832" s="1304"/>
      <c r="AQ832" s="1305"/>
      <c r="AR832" s="1232">
        <f>VLOOKUP(AH832,$CD$6:$CE$10,2,FALSE)</f>
        <v>0</v>
      </c>
    </row>
    <row r="833" spans="1:44" ht="27" customHeight="1">
      <c r="A833" s="972" t="str">
        <f t="shared" si="20"/>
        <v/>
      </c>
      <c r="B833" s="66"/>
      <c r="E833" s="67"/>
      <c r="H833" s="632"/>
      <c r="I833" s="632"/>
      <c r="J833" s="632"/>
      <c r="K833" s="632"/>
      <c r="L833" s="632"/>
      <c r="M833" s="632"/>
      <c r="N833" s="632"/>
      <c r="O833" s="632"/>
      <c r="P833" s="632"/>
      <c r="Q833" s="632"/>
      <c r="R833" s="632"/>
      <c r="S833" s="632"/>
      <c r="T833" s="632"/>
      <c r="U833" s="632"/>
      <c r="V833" s="632"/>
      <c r="W833" s="632"/>
      <c r="X833" s="632"/>
      <c r="Y833" s="632"/>
      <c r="Z833" s="632"/>
      <c r="AA833" s="632"/>
      <c r="AB833" s="632"/>
      <c r="AC833" s="632"/>
      <c r="AD833" s="632"/>
      <c r="AF833" s="70"/>
      <c r="AK833" s="11"/>
      <c r="AL833" s="1303"/>
      <c r="AM833" s="1304"/>
      <c r="AN833" s="1304"/>
      <c r="AO833" s="1304"/>
      <c r="AP833" s="1304"/>
      <c r="AQ833" s="1305"/>
      <c r="AR833" s="1232"/>
    </row>
    <row r="834" spans="1:44" ht="27" customHeight="1">
      <c r="A834" s="972">
        <f t="shared" si="20"/>
        <v>108</v>
      </c>
      <c r="B834" s="66"/>
      <c r="E834" s="67"/>
      <c r="F834" s="1349" t="s">
        <v>848</v>
      </c>
      <c r="G834" s="1350"/>
      <c r="H834" s="1231" t="s">
        <v>367</v>
      </c>
      <c r="I834" s="1231"/>
      <c r="J834" s="1231"/>
      <c r="K834" s="1231"/>
      <c r="L834" s="1231"/>
      <c r="M834" s="1231"/>
      <c r="N834" s="1231"/>
      <c r="O834" s="1231"/>
      <c r="P834" s="1231"/>
      <c r="Q834" s="1231"/>
      <c r="R834" s="1231"/>
      <c r="S834" s="1231"/>
      <c r="T834" s="1231"/>
      <c r="U834" s="1231"/>
      <c r="V834" s="1231"/>
      <c r="W834" s="1231"/>
      <c r="X834" s="1231"/>
      <c r="Y834" s="1231"/>
      <c r="Z834" s="1231"/>
      <c r="AA834" s="1231"/>
      <c r="AB834" s="1231"/>
      <c r="AC834" s="1231"/>
      <c r="AD834" s="1231"/>
      <c r="AF834" s="70"/>
      <c r="AG834" s="713">
        <v>108</v>
      </c>
      <c r="AH834" s="1221" t="s">
        <v>106</v>
      </c>
      <c r="AI834" s="1222"/>
      <c r="AJ834" s="1223"/>
      <c r="AK834" s="11"/>
      <c r="AL834" s="1303" t="s">
        <v>2163</v>
      </c>
      <c r="AM834" s="1304"/>
      <c r="AN834" s="1304"/>
      <c r="AO834" s="1304"/>
      <c r="AP834" s="1304"/>
      <c r="AQ834" s="1305"/>
      <c r="AR834" s="1232">
        <f>VLOOKUP(AH834,$CD$6:$CE$10,2,FALSE)</f>
        <v>0</v>
      </c>
    </row>
    <row r="835" spans="1:44" ht="27" customHeight="1">
      <c r="A835" s="972" t="str">
        <f t="shared" si="20"/>
        <v/>
      </c>
      <c r="B835" s="66"/>
      <c r="E835" s="67"/>
      <c r="H835" s="632"/>
      <c r="I835" s="632"/>
      <c r="J835" s="632"/>
      <c r="K835" s="632"/>
      <c r="L835" s="632"/>
      <c r="M835" s="632"/>
      <c r="N835" s="632"/>
      <c r="O835" s="632"/>
      <c r="P835" s="632"/>
      <c r="Q835" s="632"/>
      <c r="R835" s="632"/>
      <c r="S835" s="632"/>
      <c r="T835" s="632"/>
      <c r="U835" s="632"/>
      <c r="V835" s="632"/>
      <c r="W835" s="632"/>
      <c r="X835" s="632"/>
      <c r="Y835" s="632"/>
      <c r="Z835" s="632"/>
      <c r="AA835" s="632"/>
      <c r="AB835" s="632"/>
      <c r="AC835" s="632"/>
      <c r="AD835" s="632"/>
      <c r="AF835" s="70"/>
      <c r="AK835" s="11"/>
      <c r="AL835" s="1303"/>
      <c r="AM835" s="1304"/>
      <c r="AN835" s="1304"/>
      <c r="AO835" s="1304"/>
      <c r="AP835" s="1304"/>
      <c r="AQ835" s="1305"/>
      <c r="AR835" s="1232"/>
    </row>
    <row r="836" spans="1:44" ht="27" customHeight="1">
      <c r="A836" s="972">
        <f t="shared" si="20"/>
        <v>109</v>
      </c>
      <c r="B836" s="1428" t="s">
        <v>2164</v>
      </c>
      <c r="C836" s="1309"/>
      <c r="D836" s="1309"/>
      <c r="E836" s="1310"/>
      <c r="F836" s="1349" t="s">
        <v>150</v>
      </c>
      <c r="G836" s="1350"/>
      <c r="H836" s="1231" t="s">
        <v>368</v>
      </c>
      <c r="I836" s="1231"/>
      <c r="J836" s="1231"/>
      <c r="K836" s="1231"/>
      <c r="L836" s="1231"/>
      <c r="M836" s="1231"/>
      <c r="N836" s="1231"/>
      <c r="O836" s="1231"/>
      <c r="P836" s="1231"/>
      <c r="Q836" s="1231"/>
      <c r="R836" s="1231"/>
      <c r="S836" s="1231"/>
      <c r="T836" s="1231"/>
      <c r="U836" s="1231"/>
      <c r="V836" s="1231"/>
      <c r="W836" s="1231"/>
      <c r="X836" s="1231"/>
      <c r="Y836" s="1231"/>
      <c r="Z836" s="1231"/>
      <c r="AA836" s="1231"/>
      <c r="AB836" s="1231"/>
      <c r="AC836" s="1231"/>
      <c r="AD836" s="1231"/>
      <c r="AF836" s="70"/>
      <c r="AG836" s="713">
        <v>109</v>
      </c>
      <c r="AH836" s="1221" t="s">
        <v>106</v>
      </c>
      <c r="AI836" s="1222"/>
      <c r="AJ836" s="1223"/>
      <c r="AK836" s="11"/>
      <c r="AL836" s="1303" t="s">
        <v>2165</v>
      </c>
      <c r="AM836" s="1304"/>
      <c r="AN836" s="1304"/>
      <c r="AO836" s="1304"/>
      <c r="AP836" s="1304"/>
      <c r="AQ836" s="1305"/>
      <c r="AR836" s="1232">
        <f>VLOOKUP(AH836,$CD$6:$CE$10,2,FALSE)</f>
        <v>0</v>
      </c>
    </row>
    <row r="837" spans="1:44" ht="24" customHeight="1">
      <c r="A837" s="972" t="str">
        <f t="shared" si="20"/>
        <v/>
      </c>
      <c r="B837" s="66"/>
      <c r="E837" s="67"/>
      <c r="AF837" s="70"/>
      <c r="AK837" s="11"/>
      <c r="AL837" s="1303"/>
      <c r="AM837" s="1304"/>
      <c r="AN837" s="1304"/>
      <c r="AO837" s="1304"/>
      <c r="AP837" s="1304"/>
      <c r="AQ837" s="1305"/>
      <c r="AR837" s="1232"/>
    </row>
    <row r="838" spans="1:44" ht="24" customHeight="1">
      <c r="A838" s="972">
        <f t="shared" si="20"/>
        <v>110</v>
      </c>
      <c r="B838" s="66"/>
      <c r="E838" s="67"/>
      <c r="F838" s="1349" t="s">
        <v>365</v>
      </c>
      <c r="G838" s="1350"/>
      <c r="H838" s="1815" t="s">
        <v>2166</v>
      </c>
      <c r="I838" s="1816"/>
      <c r="J838" s="1816"/>
      <c r="K838" s="1816"/>
      <c r="L838" s="1816"/>
      <c r="M838" s="1816"/>
      <c r="N838" s="1816"/>
      <c r="O838" s="1816"/>
      <c r="P838" s="1816"/>
      <c r="Q838" s="1816"/>
      <c r="R838" s="1816"/>
      <c r="S838" s="1816"/>
      <c r="T838" s="1816"/>
      <c r="U838" s="1816"/>
      <c r="V838" s="1816"/>
      <c r="W838" s="1816"/>
      <c r="X838" s="1816"/>
      <c r="Y838" s="1816"/>
      <c r="Z838" s="1816"/>
      <c r="AA838" s="1816"/>
      <c r="AB838" s="1816"/>
      <c r="AC838" s="1816"/>
      <c r="AD838" s="1816"/>
      <c r="AF838" s="70"/>
      <c r="AG838" s="713">
        <v>110</v>
      </c>
      <c r="AH838" s="1221" t="s">
        <v>106</v>
      </c>
      <c r="AI838" s="1222"/>
      <c r="AJ838" s="1223"/>
      <c r="AK838" s="11"/>
      <c r="AL838" s="1303" t="s">
        <v>2167</v>
      </c>
      <c r="AM838" s="1304"/>
      <c r="AN838" s="1304"/>
      <c r="AO838" s="1304"/>
      <c r="AP838" s="1304"/>
      <c r="AQ838" s="1305"/>
      <c r="AR838" s="1232">
        <f>VLOOKUP(AH838,$CD$6:$CE$10,2,FALSE)</f>
        <v>0</v>
      </c>
    </row>
    <row r="839" spans="1:44" ht="24" customHeight="1">
      <c r="A839" s="972" t="str">
        <f t="shared" si="20"/>
        <v/>
      </c>
      <c r="B839" s="66"/>
      <c r="E839" s="67"/>
      <c r="AF839" s="70"/>
      <c r="AK839" s="11"/>
      <c r="AL839" s="1303"/>
      <c r="AM839" s="1304"/>
      <c r="AN839" s="1304"/>
      <c r="AO839" s="1304"/>
      <c r="AP839" s="1304"/>
      <c r="AQ839" s="1305"/>
      <c r="AR839" s="1232"/>
    </row>
    <row r="840" spans="1:44" ht="24" customHeight="1">
      <c r="A840" s="972">
        <f t="shared" si="20"/>
        <v>111</v>
      </c>
      <c r="B840" s="66"/>
      <c r="E840" s="67"/>
      <c r="F840" s="1349" t="s">
        <v>847</v>
      </c>
      <c r="G840" s="1350"/>
      <c r="H840" s="1224" t="s">
        <v>2168</v>
      </c>
      <c r="I840" s="1224"/>
      <c r="J840" s="1224"/>
      <c r="K840" s="1224"/>
      <c r="L840" s="1224"/>
      <c r="M840" s="1224"/>
      <c r="N840" s="1224"/>
      <c r="O840" s="1224"/>
      <c r="P840" s="1224"/>
      <c r="Q840" s="1224"/>
      <c r="R840" s="1224"/>
      <c r="S840" s="1224"/>
      <c r="T840" s="1224"/>
      <c r="U840" s="1224"/>
      <c r="V840" s="1224"/>
      <c r="W840" s="1224"/>
      <c r="X840" s="1224"/>
      <c r="Y840" s="1224"/>
      <c r="Z840" s="1224"/>
      <c r="AA840" s="1224"/>
      <c r="AB840" s="1224"/>
      <c r="AC840" s="1224"/>
      <c r="AD840" s="1224"/>
      <c r="AF840" s="70"/>
      <c r="AG840" s="713">
        <v>111</v>
      </c>
      <c r="AH840" s="1221" t="s">
        <v>106</v>
      </c>
      <c r="AI840" s="1222"/>
      <c r="AJ840" s="1223"/>
      <c r="AK840" s="11"/>
      <c r="AL840" s="1303" t="s">
        <v>2169</v>
      </c>
      <c r="AM840" s="1304"/>
      <c r="AN840" s="1304"/>
      <c r="AO840" s="1304"/>
      <c r="AP840" s="1304"/>
      <c r="AQ840" s="1305"/>
      <c r="AR840" s="1232">
        <f>VLOOKUP(AH840,$CD$6:$CE$10,2,FALSE)</f>
        <v>0</v>
      </c>
    </row>
    <row r="841" spans="1:44" ht="24" customHeight="1">
      <c r="A841" s="972" t="str">
        <f t="shared" si="20"/>
        <v/>
      </c>
      <c r="B841" s="66"/>
      <c r="E841" s="67"/>
      <c r="H841" s="1224"/>
      <c r="I841" s="1224"/>
      <c r="J841" s="1224"/>
      <c r="K841" s="1224"/>
      <c r="L841" s="1224"/>
      <c r="M841" s="1224"/>
      <c r="N841" s="1224"/>
      <c r="O841" s="1224"/>
      <c r="P841" s="1224"/>
      <c r="Q841" s="1224"/>
      <c r="R841" s="1224"/>
      <c r="S841" s="1224"/>
      <c r="T841" s="1224"/>
      <c r="U841" s="1224"/>
      <c r="V841" s="1224"/>
      <c r="W841" s="1224"/>
      <c r="X841" s="1224"/>
      <c r="Y841" s="1224"/>
      <c r="Z841" s="1224"/>
      <c r="AA841" s="1224"/>
      <c r="AB841" s="1224"/>
      <c r="AC841" s="1224"/>
      <c r="AD841" s="1224"/>
      <c r="AF841" s="70"/>
      <c r="AK841" s="11"/>
      <c r="AL841" s="1303"/>
      <c r="AM841" s="1304"/>
      <c r="AN841" s="1304"/>
      <c r="AO841" s="1304"/>
      <c r="AP841" s="1304"/>
      <c r="AQ841" s="1305"/>
      <c r="AR841" s="1232"/>
    </row>
    <row r="842" spans="1:44" ht="24" customHeight="1">
      <c r="A842" s="972" t="str">
        <f t="shared" si="20"/>
        <v/>
      </c>
      <c r="B842" s="66"/>
      <c r="E842" s="67"/>
      <c r="AF842" s="70"/>
      <c r="AK842" s="11"/>
      <c r="AL842" s="204"/>
      <c r="AM842" s="205"/>
      <c r="AN842" s="205"/>
      <c r="AO842" s="205"/>
      <c r="AP842" s="205"/>
      <c r="AQ842" s="206"/>
      <c r="AR842" s="214"/>
    </row>
    <row r="843" spans="1:44" ht="24" customHeight="1">
      <c r="A843" s="972" t="str">
        <f t="shared" si="20"/>
        <v/>
      </c>
      <c r="B843" s="66"/>
      <c r="E843" s="67"/>
      <c r="AF843" s="70"/>
      <c r="AK843" s="11"/>
      <c r="AL843" s="210"/>
      <c r="AM843" s="20"/>
      <c r="AN843" s="20"/>
      <c r="AO843" s="20"/>
      <c r="AP843" s="20"/>
      <c r="AQ843" s="211"/>
      <c r="AR843" s="73"/>
    </row>
    <row r="844" spans="1:44" ht="27" customHeight="1">
      <c r="A844" s="972">
        <f t="shared" si="20"/>
        <v>112</v>
      </c>
      <c r="B844" s="1428" t="s">
        <v>2170</v>
      </c>
      <c r="C844" s="1309"/>
      <c r="D844" s="1309"/>
      <c r="E844" s="1310"/>
      <c r="F844" s="1349" t="s">
        <v>817</v>
      </c>
      <c r="G844" s="1350"/>
      <c r="H844" s="1231" t="s">
        <v>370</v>
      </c>
      <c r="I844" s="1231"/>
      <c r="J844" s="1231"/>
      <c r="K844" s="1231"/>
      <c r="L844" s="1231"/>
      <c r="M844" s="1231"/>
      <c r="N844" s="1231"/>
      <c r="O844" s="1231"/>
      <c r="P844" s="1231"/>
      <c r="Q844" s="1231"/>
      <c r="R844" s="1231"/>
      <c r="S844" s="1231"/>
      <c r="T844" s="1231"/>
      <c r="U844" s="1231"/>
      <c r="V844" s="1231"/>
      <c r="W844" s="1231"/>
      <c r="X844" s="1231"/>
      <c r="Y844" s="1231"/>
      <c r="Z844" s="1231"/>
      <c r="AA844" s="1231"/>
      <c r="AB844" s="1231"/>
      <c r="AC844" s="1231"/>
      <c r="AD844" s="1231"/>
      <c r="AF844" s="70"/>
      <c r="AG844" s="713">
        <v>112</v>
      </c>
      <c r="AH844" s="1221" t="s">
        <v>106</v>
      </c>
      <c r="AI844" s="1222"/>
      <c r="AJ844" s="1223"/>
      <c r="AK844" s="11"/>
      <c r="AL844" s="1303" t="s">
        <v>2171</v>
      </c>
      <c r="AM844" s="1304"/>
      <c r="AN844" s="1304"/>
      <c r="AO844" s="1304"/>
      <c r="AP844" s="1304"/>
      <c r="AQ844" s="1305"/>
      <c r="AR844" s="1232">
        <f>VLOOKUP(AH844,$CD$6:$CE$10,2,FALSE)</f>
        <v>0</v>
      </c>
    </row>
    <row r="845" spans="1:44" ht="24" customHeight="1">
      <c r="A845" s="972" t="str">
        <f t="shared" si="20"/>
        <v/>
      </c>
      <c r="B845" s="66"/>
      <c r="E845" s="67"/>
      <c r="F845" s="1349"/>
      <c r="G845" s="1350"/>
      <c r="AF845" s="70"/>
      <c r="AK845" s="11"/>
      <c r="AL845" s="1303"/>
      <c r="AM845" s="1304"/>
      <c r="AN845" s="1304"/>
      <c r="AO845" s="1304"/>
      <c r="AP845" s="1304"/>
      <c r="AQ845" s="1305"/>
      <c r="AR845" s="1232"/>
    </row>
    <row r="846" spans="1:44" ht="27" customHeight="1" thickBot="1">
      <c r="A846" s="972" t="str">
        <f t="shared" si="20"/>
        <v/>
      </c>
      <c r="B846" s="66"/>
      <c r="E846" s="67"/>
      <c r="I846" s="17" t="s">
        <v>371</v>
      </c>
      <c r="AF846" s="70"/>
      <c r="AK846" s="11"/>
      <c r="AL846" s="210"/>
      <c r="AM846" s="20"/>
      <c r="AN846" s="20"/>
      <c r="AO846" s="20"/>
      <c r="AP846" s="20"/>
      <c r="AQ846" s="211"/>
      <c r="AR846" s="73"/>
    </row>
    <row r="847" spans="1:44" ht="27" customHeight="1" thickBot="1">
      <c r="A847" s="972" t="str">
        <f t="shared" si="20"/>
        <v/>
      </c>
      <c r="B847" s="66"/>
      <c r="E847" s="67"/>
      <c r="I847" s="1453" t="s">
        <v>372</v>
      </c>
      <c r="J847" s="1421"/>
      <c r="K847" s="1421"/>
      <c r="L847" s="1421"/>
      <c r="M847" s="1421"/>
      <c r="N847" s="1421"/>
      <c r="O847" s="1421"/>
      <c r="P847" s="1454"/>
      <c r="Q847" s="1453" t="s">
        <v>373</v>
      </c>
      <c r="R847" s="1421"/>
      <c r="S847" s="1421"/>
      <c r="T847" s="1421"/>
      <c r="U847" s="1421"/>
      <c r="V847" s="1421"/>
      <c r="W847" s="1421"/>
      <c r="X847" s="1421"/>
      <c r="Y847" s="1421"/>
      <c r="Z847" s="1421"/>
      <c r="AA847" s="1454"/>
      <c r="AB847" s="80"/>
      <c r="AC847" s="80"/>
      <c r="AD847" s="80"/>
      <c r="AF847" s="70"/>
      <c r="AK847" s="11"/>
      <c r="AL847" s="210"/>
      <c r="AM847" s="20"/>
      <c r="AN847" s="20"/>
      <c r="AO847" s="20"/>
      <c r="AP847" s="20"/>
      <c r="AQ847" s="211"/>
      <c r="AR847" s="73"/>
    </row>
    <row r="848" spans="1:44" ht="27" customHeight="1" thickBot="1">
      <c r="A848" s="972" t="str">
        <f t="shared" si="20"/>
        <v/>
      </c>
      <c r="B848" s="66"/>
      <c r="E848" s="67"/>
      <c r="I848" s="1453"/>
      <c r="J848" s="1421"/>
      <c r="K848" s="1421"/>
      <c r="L848" s="1421"/>
      <c r="M848" s="1421"/>
      <c r="N848" s="1421"/>
      <c r="O848" s="1421"/>
      <c r="P848" s="1454"/>
      <c r="Q848" s="1453"/>
      <c r="R848" s="1421"/>
      <c r="S848" s="1421"/>
      <c r="T848" s="1421"/>
      <c r="U848" s="1421"/>
      <c r="V848" s="1421"/>
      <c r="W848" s="1421"/>
      <c r="X848" s="1421"/>
      <c r="Y848" s="1421"/>
      <c r="Z848" s="1421"/>
      <c r="AA848" s="1454"/>
      <c r="AB848" s="80"/>
      <c r="AC848" s="80"/>
      <c r="AD848" s="80"/>
      <c r="AF848" s="70"/>
      <c r="AK848" s="11"/>
      <c r="AL848" s="210"/>
      <c r="AM848" s="20"/>
      <c r="AN848" s="20"/>
      <c r="AO848" s="20"/>
      <c r="AP848" s="20"/>
      <c r="AQ848" s="211"/>
      <c r="AR848" s="73"/>
    </row>
    <row r="849" spans="1:44" ht="27" customHeight="1">
      <c r="A849" s="972" t="str">
        <f t="shared" si="20"/>
        <v/>
      </c>
      <c r="B849" s="66"/>
      <c r="E849" s="67"/>
      <c r="I849" s="1754" t="s">
        <v>376</v>
      </c>
      <c r="J849" s="1754"/>
      <c r="K849" s="1754"/>
      <c r="L849" s="1754"/>
      <c r="M849" s="1754"/>
      <c r="N849" s="1754"/>
      <c r="O849" s="1754"/>
      <c r="P849" s="1754"/>
      <c r="Q849" s="1754" t="s">
        <v>375</v>
      </c>
      <c r="R849" s="1754"/>
      <c r="S849" s="1754"/>
      <c r="T849" s="1754"/>
      <c r="U849" s="1754"/>
      <c r="V849" s="1754"/>
      <c r="W849" s="1754"/>
      <c r="X849" s="1754"/>
      <c r="Y849" s="1754"/>
      <c r="Z849" s="1754"/>
      <c r="AA849" s="1754"/>
      <c r="AB849" s="80"/>
      <c r="AC849" s="80"/>
      <c r="AD849" s="80"/>
      <c r="AF849" s="70"/>
      <c r="AK849" s="11"/>
      <c r="AL849" s="210"/>
      <c r="AM849" s="20"/>
      <c r="AN849" s="20"/>
      <c r="AO849" s="20"/>
      <c r="AP849" s="20"/>
      <c r="AQ849" s="211"/>
      <c r="AR849" s="73"/>
    </row>
    <row r="850" spans="1:44" ht="24" customHeight="1">
      <c r="A850" s="972" t="str">
        <f t="shared" si="20"/>
        <v/>
      </c>
      <c r="B850" s="66"/>
      <c r="E850" s="67"/>
      <c r="I850" s="80"/>
      <c r="J850" s="80"/>
      <c r="K850" s="80"/>
      <c r="L850" s="80"/>
      <c r="M850" s="80"/>
      <c r="N850" s="80"/>
      <c r="O850" s="80"/>
      <c r="P850" s="80"/>
      <c r="Q850" s="80"/>
      <c r="R850" s="80"/>
      <c r="S850" s="80"/>
      <c r="T850" s="80"/>
      <c r="U850" s="80"/>
      <c r="V850" s="80"/>
      <c r="W850" s="80"/>
      <c r="X850" s="80"/>
      <c r="Y850" s="80"/>
      <c r="Z850" s="80"/>
      <c r="AA850" s="80"/>
      <c r="AB850" s="80"/>
      <c r="AC850" s="80"/>
      <c r="AD850" s="80"/>
      <c r="AF850" s="70"/>
      <c r="AK850" s="11"/>
      <c r="AL850" s="210"/>
      <c r="AM850" s="20"/>
      <c r="AN850" s="20"/>
      <c r="AO850" s="20"/>
      <c r="AP850" s="20"/>
      <c r="AQ850" s="211"/>
      <c r="AR850" s="73"/>
    </row>
    <row r="851" spans="1:44" ht="27" customHeight="1">
      <c r="A851" s="972">
        <f t="shared" si="20"/>
        <v>113</v>
      </c>
      <c r="B851" s="66"/>
      <c r="E851" s="67"/>
      <c r="F851" s="1349" t="s">
        <v>846</v>
      </c>
      <c r="G851" s="1350"/>
      <c r="H851" s="1206" t="s">
        <v>377</v>
      </c>
      <c r="I851" s="1206"/>
      <c r="J851" s="1206"/>
      <c r="K851" s="1206"/>
      <c r="L851" s="1206"/>
      <c r="M851" s="1206"/>
      <c r="N851" s="1206"/>
      <c r="O851" s="1206"/>
      <c r="P851" s="1206"/>
      <c r="Q851" s="1206"/>
      <c r="R851" s="1206"/>
      <c r="S851" s="1206"/>
      <c r="T851" s="1206"/>
      <c r="U851" s="1206"/>
      <c r="V851" s="1206"/>
      <c r="W851" s="1206"/>
      <c r="X851" s="1206"/>
      <c r="Y851" s="1206"/>
      <c r="Z851" s="1206"/>
      <c r="AA851" s="1206"/>
      <c r="AB851" s="1206"/>
      <c r="AC851" s="1206"/>
      <c r="AD851" s="1206"/>
      <c r="AF851" s="70"/>
      <c r="AG851" s="713">
        <v>113</v>
      </c>
      <c r="AH851" s="1221" t="s">
        <v>106</v>
      </c>
      <c r="AI851" s="1222"/>
      <c r="AJ851" s="1223"/>
      <c r="AK851" s="11"/>
      <c r="AL851" s="1303" t="s">
        <v>2173</v>
      </c>
      <c r="AM851" s="1304"/>
      <c r="AN851" s="1304"/>
      <c r="AO851" s="1304"/>
      <c r="AP851" s="1304"/>
      <c r="AQ851" s="1305"/>
      <c r="AR851" s="1232">
        <f>VLOOKUP(AH851,$CD$6:$CE$10,2,FALSE)</f>
        <v>0</v>
      </c>
    </row>
    <row r="852" spans="1:44" ht="27" customHeight="1">
      <c r="A852" s="972" t="str">
        <f t="shared" si="20"/>
        <v/>
      </c>
      <c r="B852" s="66"/>
      <c r="E852" s="67"/>
      <c r="H852" s="1206"/>
      <c r="I852" s="1206"/>
      <c r="J852" s="1206"/>
      <c r="K852" s="1206"/>
      <c r="L852" s="1206"/>
      <c r="M852" s="1206"/>
      <c r="N852" s="1206"/>
      <c r="O852" s="1206"/>
      <c r="P852" s="1206"/>
      <c r="Q852" s="1206"/>
      <c r="R852" s="1206"/>
      <c r="S852" s="1206"/>
      <c r="T852" s="1206"/>
      <c r="U852" s="1206"/>
      <c r="V852" s="1206"/>
      <c r="W852" s="1206"/>
      <c r="X852" s="1206"/>
      <c r="Y852" s="1206"/>
      <c r="Z852" s="1206"/>
      <c r="AA852" s="1206"/>
      <c r="AB852" s="1206"/>
      <c r="AC852" s="1206"/>
      <c r="AD852" s="1206"/>
      <c r="AF852" s="70"/>
      <c r="AK852" s="11"/>
      <c r="AL852" s="1303"/>
      <c r="AM852" s="1304"/>
      <c r="AN852" s="1304"/>
      <c r="AO852" s="1304"/>
      <c r="AP852" s="1304"/>
      <c r="AQ852" s="1305"/>
      <c r="AR852" s="1232"/>
    </row>
    <row r="853" spans="1:44" ht="27" customHeight="1">
      <c r="A853" s="972" t="str">
        <f t="shared" si="20"/>
        <v/>
      </c>
      <c r="B853" s="66"/>
      <c r="E853" s="67"/>
      <c r="H853" s="632"/>
      <c r="I853" s="632"/>
      <c r="J853" s="632"/>
      <c r="K853" s="632"/>
      <c r="L853" s="632"/>
      <c r="M853" s="632"/>
      <c r="N853" s="632"/>
      <c r="O853" s="632"/>
      <c r="P853" s="632"/>
      <c r="Q853" s="632"/>
      <c r="R853" s="632"/>
      <c r="S853" s="632"/>
      <c r="T853" s="632"/>
      <c r="U853" s="632"/>
      <c r="V853" s="632"/>
      <c r="W853" s="632"/>
      <c r="X853" s="632"/>
      <c r="Y853" s="632"/>
      <c r="Z853" s="632"/>
      <c r="AA853" s="632"/>
      <c r="AB853" s="632"/>
      <c r="AC853" s="632"/>
      <c r="AD853" s="632"/>
      <c r="AF853" s="70"/>
      <c r="AK853" s="11"/>
      <c r="AL853" s="204"/>
      <c r="AM853" s="205"/>
      <c r="AN853" s="205"/>
      <c r="AO853" s="205"/>
      <c r="AP853" s="205"/>
      <c r="AQ853" s="206"/>
      <c r="AR853" s="214"/>
    </row>
    <row r="854" spans="1:44" ht="27" customHeight="1">
      <c r="A854" s="972">
        <f t="shared" si="20"/>
        <v>114</v>
      </c>
      <c r="B854" s="66"/>
      <c r="E854" s="67"/>
      <c r="F854" s="1349" t="s">
        <v>847</v>
      </c>
      <c r="G854" s="1350"/>
      <c r="H854" s="1206" t="s">
        <v>2168</v>
      </c>
      <c r="I854" s="1206"/>
      <c r="J854" s="1206"/>
      <c r="K854" s="1206"/>
      <c r="L854" s="1206"/>
      <c r="M854" s="1206"/>
      <c r="N854" s="1206"/>
      <c r="O854" s="1206"/>
      <c r="P854" s="1206"/>
      <c r="Q854" s="1206"/>
      <c r="R854" s="1206"/>
      <c r="S854" s="1206"/>
      <c r="T854" s="1206"/>
      <c r="U854" s="1206"/>
      <c r="V854" s="1206"/>
      <c r="W854" s="1206"/>
      <c r="X854" s="1206"/>
      <c r="Y854" s="1206"/>
      <c r="Z854" s="1206"/>
      <c r="AA854" s="1206"/>
      <c r="AB854" s="1206"/>
      <c r="AC854" s="1206"/>
      <c r="AD854" s="1206"/>
      <c r="AF854" s="70"/>
      <c r="AG854" s="713">
        <v>114</v>
      </c>
      <c r="AH854" s="1221" t="s">
        <v>106</v>
      </c>
      <c r="AI854" s="1222"/>
      <c r="AJ854" s="1223"/>
      <c r="AK854" s="11"/>
      <c r="AL854" s="1303" t="s">
        <v>2169</v>
      </c>
      <c r="AM854" s="1304"/>
      <c r="AN854" s="1304"/>
      <c r="AO854" s="1304"/>
      <c r="AP854" s="1304"/>
      <c r="AQ854" s="1305"/>
      <c r="AR854" s="1232">
        <f>VLOOKUP(AH854,$CD$6:$CE$10,2,FALSE)</f>
        <v>0</v>
      </c>
    </row>
    <row r="855" spans="1:44" ht="27" customHeight="1">
      <c r="A855" s="972" t="str">
        <f t="shared" si="20"/>
        <v/>
      </c>
      <c r="B855" s="66"/>
      <c r="E855" s="67"/>
      <c r="H855" s="1206"/>
      <c r="I855" s="1206"/>
      <c r="J855" s="1206"/>
      <c r="K855" s="1206"/>
      <c r="L855" s="1206"/>
      <c r="M855" s="1206"/>
      <c r="N855" s="1206"/>
      <c r="O855" s="1206"/>
      <c r="P855" s="1206"/>
      <c r="Q855" s="1206"/>
      <c r="R855" s="1206"/>
      <c r="S855" s="1206"/>
      <c r="T855" s="1206"/>
      <c r="U855" s="1206"/>
      <c r="V855" s="1206"/>
      <c r="W855" s="1206"/>
      <c r="X855" s="1206"/>
      <c r="Y855" s="1206"/>
      <c r="Z855" s="1206"/>
      <c r="AA855" s="1206"/>
      <c r="AB855" s="1206"/>
      <c r="AC855" s="1206"/>
      <c r="AD855" s="1206"/>
      <c r="AF855" s="70"/>
      <c r="AK855" s="11"/>
      <c r="AL855" s="1303"/>
      <c r="AM855" s="1304"/>
      <c r="AN855" s="1304"/>
      <c r="AO855" s="1304"/>
      <c r="AP855" s="1304"/>
      <c r="AQ855" s="1305"/>
      <c r="AR855" s="1232"/>
    </row>
    <row r="856" spans="1:44" ht="24" customHeight="1">
      <c r="A856" s="972" t="str">
        <f t="shared" si="20"/>
        <v/>
      </c>
      <c r="B856" s="66"/>
      <c r="E856" s="67"/>
      <c r="AF856" s="70"/>
      <c r="AK856" s="11"/>
      <c r="AL856" s="210"/>
      <c r="AM856" s="20"/>
      <c r="AN856" s="20"/>
      <c r="AO856" s="20"/>
      <c r="AP856" s="20"/>
      <c r="AQ856" s="211"/>
      <c r="AR856" s="73"/>
    </row>
    <row r="857" spans="1:44" ht="27" customHeight="1">
      <c r="A857" s="972">
        <f t="shared" si="20"/>
        <v>115</v>
      </c>
      <c r="B857" s="1428" t="s">
        <v>2174</v>
      </c>
      <c r="C857" s="1309"/>
      <c r="D857" s="1309"/>
      <c r="E857" s="1310"/>
      <c r="H857" s="1206" t="s">
        <v>378</v>
      </c>
      <c r="I857" s="1206"/>
      <c r="J857" s="1206"/>
      <c r="K857" s="1206"/>
      <c r="L857" s="1206"/>
      <c r="M857" s="1206"/>
      <c r="N857" s="1206"/>
      <c r="O857" s="1206"/>
      <c r="P857" s="1206"/>
      <c r="Q857" s="1206"/>
      <c r="R857" s="1206"/>
      <c r="S857" s="1206"/>
      <c r="T857" s="1206"/>
      <c r="U857" s="1206"/>
      <c r="V857" s="1206"/>
      <c r="W857" s="1206"/>
      <c r="X857" s="1206"/>
      <c r="Y857" s="1206"/>
      <c r="Z857" s="1206"/>
      <c r="AA857" s="1206"/>
      <c r="AB857" s="1206"/>
      <c r="AC857" s="1206"/>
      <c r="AD857" s="1206"/>
      <c r="AF857" s="70"/>
      <c r="AG857" s="713">
        <v>115</v>
      </c>
      <c r="AH857" s="1221" t="s">
        <v>106</v>
      </c>
      <c r="AI857" s="1222"/>
      <c r="AJ857" s="1223"/>
      <c r="AK857" s="11"/>
      <c r="AL857" s="1303" t="s">
        <v>631</v>
      </c>
      <c r="AM857" s="1304"/>
      <c r="AN857" s="1304"/>
      <c r="AO857" s="1304"/>
      <c r="AP857" s="1304"/>
      <c r="AQ857" s="1305"/>
      <c r="AR857" s="1232">
        <f>VLOOKUP(AH857,$CD$6:$CE$10,2,FALSE)</f>
        <v>0</v>
      </c>
    </row>
    <row r="858" spans="1:44" ht="27" customHeight="1">
      <c r="A858" s="972" t="str">
        <f t="shared" si="20"/>
        <v/>
      </c>
      <c r="B858" s="66"/>
      <c r="E858" s="67"/>
      <c r="H858" s="1206"/>
      <c r="I858" s="1206"/>
      <c r="J858" s="1206"/>
      <c r="K858" s="1206"/>
      <c r="L858" s="1206"/>
      <c r="M858" s="1206"/>
      <c r="N858" s="1206"/>
      <c r="O858" s="1206"/>
      <c r="P858" s="1206"/>
      <c r="Q858" s="1206"/>
      <c r="R858" s="1206"/>
      <c r="S858" s="1206"/>
      <c r="T858" s="1206"/>
      <c r="U858" s="1206"/>
      <c r="V858" s="1206"/>
      <c r="W858" s="1206"/>
      <c r="X858" s="1206"/>
      <c r="Y858" s="1206"/>
      <c r="Z858" s="1206"/>
      <c r="AA858" s="1206"/>
      <c r="AB858" s="1206"/>
      <c r="AC858" s="1206"/>
      <c r="AD858" s="1206"/>
      <c r="AF858" s="70"/>
      <c r="AK858" s="11"/>
      <c r="AL858" s="1303"/>
      <c r="AM858" s="1304"/>
      <c r="AN858" s="1304"/>
      <c r="AO858" s="1304"/>
      <c r="AP858" s="1304"/>
      <c r="AQ858" s="1305"/>
      <c r="AR858" s="1232"/>
    </row>
    <row r="859" spans="1:44" ht="27" customHeight="1">
      <c r="A859" s="972" t="str">
        <f t="shared" si="20"/>
        <v/>
      </c>
      <c r="B859" s="66"/>
      <c r="E859" s="67"/>
      <c r="AF859" s="70"/>
      <c r="AK859" s="11"/>
      <c r="AL859" s="1303"/>
      <c r="AM859" s="1304"/>
      <c r="AN859" s="1304"/>
      <c r="AO859" s="1304"/>
      <c r="AP859" s="1304"/>
      <c r="AQ859" s="1305"/>
      <c r="AR859" s="214"/>
    </row>
    <row r="860" spans="1:44" ht="27" customHeight="1">
      <c r="A860" s="972">
        <f t="shared" si="20"/>
        <v>116</v>
      </c>
      <c r="B860" s="1372" t="s">
        <v>632</v>
      </c>
      <c r="C860" s="1373"/>
      <c r="D860" s="1373"/>
      <c r="E860" s="1374"/>
      <c r="F860" s="1349" t="s">
        <v>817</v>
      </c>
      <c r="G860" s="1350"/>
      <c r="H860" s="1231" t="s">
        <v>379</v>
      </c>
      <c r="I860" s="1231"/>
      <c r="J860" s="1231"/>
      <c r="K860" s="1231"/>
      <c r="L860" s="1231"/>
      <c r="M860" s="1231"/>
      <c r="N860" s="1231"/>
      <c r="O860" s="1231"/>
      <c r="P860" s="1231"/>
      <c r="Q860" s="1231"/>
      <c r="R860" s="1231"/>
      <c r="S860" s="1231"/>
      <c r="T860" s="1231"/>
      <c r="U860" s="1231"/>
      <c r="V860" s="1231"/>
      <c r="W860" s="1231"/>
      <c r="X860" s="1231"/>
      <c r="Y860" s="1231"/>
      <c r="Z860" s="1231"/>
      <c r="AA860" s="1231"/>
      <c r="AB860" s="1231"/>
      <c r="AC860" s="1231"/>
      <c r="AD860" s="1231"/>
      <c r="AF860" s="70"/>
      <c r="AG860" s="713">
        <v>116</v>
      </c>
      <c r="AH860" s="1221" t="s">
        <v>106</v>
      </c>
      <c r="AI860" s="1222"/>
      <c r="AJ860" s="1223"/>
      <c r="AK860" s="11"/>
      <c r="AL860" s="1303" t="s">
        <v>635</v>
      </c>
      <c r="AM860" s="1304"/>
      <c r="AN860" s="1304"/>
      <c r="AO860" s="1304"/>
      <c r="AP860" s="1304"/>
      <c r="AQ860" s="1305"/>
      <c r="AR860" s="1232">
        <f>VLOOKUP(AH860,$CD$6:$CE$10,2,FALSE)</f>
        <v>0</v>
      </c>
    </row>
    <row r="861" spans="1:44" ht="27" customHeight="1">
      <c r="A861" s="972" t="str">
        <f t="shared" ref="A861:A924" si="21">_xlfn.IFS(AG861=0,"",AG861&gt;0,AG861,AG861&lt;&gt;"","")</f>
        <v/>
      </c>
      <c r="B861" s="1372"/>
      <c r="C861" s="1373"/>
      <c r="D861" s="1373"/>
      <c r="E861" s="1374"/>
      <c r="F861" s="1349"/>
      <c r="G861" s="1350"/>
      <c r="AF861" s="70"/>
      <c r="AK861" s="11"/>
      <c r="AL861" s="1303"/>
      <c r="AM861" s="1304"/>
      <c r="AN861" s="1304"/>
      <c r="AO861" s="1304"/>
      <c r="AP861" s="1304"/>
      <c r="AQ861" s="1305"/>
      <c r="AR861" s="1232"/>
    </row>
    <row r="862" spans="1:44" ht="27" customHeight="1">
      <c r="A862" s="972">
        <f t="shared" si="21"/>
        <v>117</v>
      </c>
      <c r="B862" s="66"/>
      <c r="E862" s="67"/>
      <c r="F862" s="1349" t="s">
        <v>846</v>
      </c>
      <c r="G862" s="1350"/>
      <c r="H862" s="1231" t="s">
        <v>380</v>
      </c>
      <c r="I862" s="1231"/>
      <c r="J862" s="1231"/>
      <c r="K862" s="1231"/>
      <c r="L862" s="1231"/>
      <c r="M862" s="1231"/>
      <c r="N862" s="1231"/>
      <c r="O862" s="1231"/>
      <c r="P862" s="1231"/>
      <c r="Q862" s="1231"/>
      <c r="R862" s="1231"/>
      <c r="S862" s="1231"/>
      <c r="T862" s="1231"/>
      <c r="U862" s="1231"/>
      <c r="V862" s="1231"/>
      <c r="W862" s="1231"/>
      <c r="X862" s="1231"/>
      <c r="Y862" s="1231"/>
      <c r="Z862" s="1231"/>
      <c r="AA862" s="1231"/>
      <c r="AB862" s="1231"/>
      <c r="AC862" s="1231"/>
      <c r="AD862" s="1231"/>
      <c r="AF862" s="70"/>
      <c r="AG862" s="713">
        <v>117</v>
      </c>
      <c r="AH862" s="1221" t="s">
        <v>106</v>
      </c>
      <c r="AI862" s="1222"/>
      <c r="AJ862" s="1223"/>
      <c r="AK862" s="11"/>
      <c r="AL862" s="1303" t="s">
        <v>635</v>
      </c>
      <c r="AM862" s="1304"/>
      <c r="AN862" s="1304"/>
      <c r="AO862" s="1304"/>
      <c r="AP862" s="1304"/>
      <c r="AQ862" s="1305"/>
      <c r="AR862" s="1232">
        <f>VLOOKUP(AH862,$CD$6:$CE$10,2,FALSE)</f>
        <v>0</v>
      </c>
    </row>
    <row r="863" spans="1:44" ht="27" customHeight="1">
      <c r="A863" s="972" t="str">
        <f t="shared" si="21"/>
        <v/>
      </c>
      <c r="B863" s="66"/>
      <c r="E863" s="67"/>
      <c r="AF863" s="70"/>
      <c r="AK863" s="11"/>
      <c r="AL863" s="1303"/>
      <c r="AM863" s="1304"/>
      <c r="AN863" s="1304"/>
      <c r="AO863" s="1304"/>
      <c r="AP863" s="1304"/>
      <c r="AQ863" s="1305"/>
      <c r="AR863" s="1232"/>
    </row>
    <row r="864" spans="1:44" ht="27" customHeight="1">
      <c r="A864" s="972">
        <f t="shared" si="21"/>
        <v>118</v>
      </c>
      <c r="B864" s="1372" t="s">
        <v>648</v>
      </c>
      <c r="C864" s="1373"/>
      <c r="D864" s="1373"/>
      <c r="E864" s="1374"/>
      <c r="F864" s="1349" t="s">
        <v>150</v>
      </c>
      <c r="G864" s="1350"/>
      <c r="H864" s="1206" t="s">
        <v>2176</v>
      </c>
      <c r="I864" s="1206"/>
      <c r="J864" s="1206"/>
      <c r="K864" s="1206"/>
      <c r="L864" s="1206"/>
      <c r="M864" s="1206"/>
      <c r="N864" s="1206"/>
      <c r="O864" s="1206"/>
      <c r="P864" s="1206"/>
      <c r="Q864" s="1206"/>
      <c r="R864" s="1206"/>
      <c r="S864" s="1206"/>
      <c r="T864" s="1206"/>
      <c r="U864" s="1206"/>
      <c r="V864" s="1206"/>
      <c r="W864" s="1206"/>
      <c r="X864" s="1206"/>
      <c r="Y864" s="1206"/>
      <c r="Z864" s="1206"/>
      <c r="AA864" s="1206"/>
      <c r="AB864" s="1206"/>
      <c r="AC864" s="1206"/>
      <c r="AD864" s="1206"/>
      <c r="AF864" s="70"/>
      <c r="AG864" s="713">
        <v>118</v>
      </c>
      <c r="AH864" s="1221" t="s">
        <v>106</v>
      </c>
      <c r="AI864" s="1222"/>
      <c r="AJ864" s="1223"/>
      <c r="AK864" s="11"/>
      <c r="AL864" s="1303" t="s">
        <v>2185</v>
      </c>
      <c r="AM864" s="1304"/>
      <c r="AN864" s="1304"/>
      <c r="AO864" s="1304"/>
      <c r="AP864" s="1304"/>
      <c r="AQ864" s="1305"/>
      <c r="AR864" s="1232">
        <f>VLOOKUP(AH864,$CD$6:$CE$10,2,FALSE)</f>
        <v>0</v>
      </c>
    </row>
    <row r="865" spans="1:44" ht="27" customHeight="1">
      <c r="A865" s="972" t="str">
        <f t="shared" si="21"/>
        <v/>
      </c>
      <c r="B865" s="1372"/>
      <c r="C865" s="1373"/>
      <c r="D865" s="1373"/>
      <c r="E865" s="1374"/>
      <c r="H865" s="1206"/>
      <c r="I865" s="1206"/>
      <c r="J865" s="1206"/>
      <c r="K865" s="1206"/>
      <c r="L865" s="1206"/>
      <c r="M865" s="1206"/>
      <c r="N865" s="1206"/>
      <c r="O865" s="1206"/>
      <c r="P865" s="1206"/>
      <c r="Q865" s="1206"/>
      <c r="R865" s="1206"/>
      <c r="S865" s="1206"/>
      <c r="T865" s="1206"/>
      <c r="U865" s="1206"/>
      <c r="V865" s="1206"/>
      <c r="W865" s="1206"/>
      <c r="X865" s="1206"/>
      <c r="Y865" s="1206"/>
      <c r="Z865" s="1206"/>
      <c r="AA865" s="1206"/>
      <c r="AB865" s="1206"/>
      <c r="AC865" s="1206"/>
      <c r="AD865" s="1206"/>
      <c r="AF865" s="70"/>
      <c r="AK865" s="11"/>
      <c r="AL865" s="1303"/>
      <c r="AM865" s="1304"/>
      <c r="AN865" s="1304"/>
      <c r="AO865" s="1304"/>
      <c r="AP865" s="1304"/>
      <c r="AQ865" s="1305"/>
      <c r="AR865" s="1232"/>
    </row>
    <row r="866" spans="1:44" ht="27" customHeight="1">
      <c r="A866" s="972" t="str">
        <f t="shared" si="21"/>
        <v/>
      </c>
      <c r="B866" s="1372"/>
      <c r="C866" s="1373"/>
      <c r="D866" s="1373"/>
      <c r="E866" s="1374"/>
      <c r="H866" s="1206"/>
      <c r="I866" s="1206"/>
      <c r="J866" s="1206"/>
      <c r="K866" s="1206"/>
      <c r="L866" s="1206"/>
      <c r="M866" s="1206"/>
      <c r="N866" s="1206"/>
      <c r="O866" s="1206"/>
      <c r="P866" s="1206"/>
      <c r="Q866" s="1206"/>
      <c r="R866" s="1206"/>
      <c r="S866" s="1206"/>
      <c r="T866" s="1206"/>
      <c r="U866" s="1206"/>
      <c r="V866" s="1206"/>
      <c r="W866" s="1206"/>
      <c r="X866" s="1206"/>
      <c r="Y866" s="1206"/>
      <c r="Z866" s="1206"/>
      <c r="AA866" s="1206"/>
      <c r="AB866" s="1206"/>
      <c r="AC866" s="1206"/>
      <c r="AD866" s="1206"/>
      <c r="AF866" s="70"/>
      <c r="AK866" s="11"/>
      <c r="AL866" s="1303"/>
      <c r="AM866" s="1304"/>
      <c r="AN866" s="1304"/>
      <c r="AO866" s="1304"/>
      <c r="AP866" s="1304"/>
      <c r="AQ866" s="1305"/>
      <c r="AR866" s="214"/>
    </row>
    <row r="867" spans="1:44" ht="27" customHeight="1" thickBot="1">
      <c r="A867" s="972" t="str">
        <f t="shared" si="21"/>
        <v/>
      </c>
      <c r="B867" s="634"/>
      <c r="C867" s="693"/>
      <c r="D867" s="693"/>
      <c r="E867" s="635"/>
      <c r="H867" s="632"/>
      <c r="I867" s="632"/>
      <c r="J867" s="632"/>
      <c r="K867" s="632"/>
      <c r="L867" s="632"/>
      <c r="M867" s="632"/>
      <c r="N867" s="632"/>
      <c r="O867" s="632"/>
      <c r="P867" s="632"/>
      <c r="Q867" s="632"/>
      <c r="R867" s="632"/>
      <c r="S867" s="632"/>
      <c r="T867" s="632"/>
      <c r="U867" s="632"/>
      <c r="V867" s="632"/>
      <c r="W867" s="632"/>
      <c r="X867" s="632"/>
      <c r="Y867" s="632"/>
      <c r="Z867" s="632"/>
      <c r="AA867" s="632"/>
      <c r="AB867" s="632"/>
      <c r="AC867" s="632"/>
      <c r="AD867" s="632"/>
      <c r="AF867" s="70"/>
      <c r="AK867" s="11"/>
      <c r="AL867" s="204"/>
      <c r="AM867" s="205"/>
      <c r="AN867" s="205"/>
      <c r="AO867" s="205"/>
      <c r="AP867" s="205"/>
      <c r="AQ867" s="206"/>
      <c r="AR867" s="214"/>
    </row>
    <row r="868" spans="1:44" ht="27" customHeight="1">
      <c r="A868" s="972" t="str">
        <f t="shared" si="21"/>
        <v/>
      </c>
      <c r="B868" s="634"/>
      <c r="C868" s="693"/>
      <c r="D868" s="693"/>
      <c r="E868" s="635"/>
      <c r="H868" s="645"/>
      <c r="I868" s="1388" t="s">
        <v>2177</v>
      </c>
      <c r="J868" s="1388"/>
      <c r="K868" s="1388"/>
      <c r="L868" s="1388"/>
      <c r="M868" s="1388"/>
      <c r="N868" s="1388"/>
      <c r="O868" s="1388"/>
      <c r="P868" s="1388"/>
      <c r="Q868" s="1388"/>
      <c r="R868" s="1388"/>
      <c r="S868" s="1388"/>
      <c r="T868" s="1388"/>
      <c r="U868" s="1388"/>
      <c r="V868" s="1388"/>
      <c r="W868" s="1388"/>
      <c r="X868" s="1388"/>
      <c r="Y868" s="1388"/>
      <c r="Z868" s="1388"/>
      <c r="AA868" s="1388"/>
      <c r="AB868" s="1388"/>
      <c r="AC868" s="1388"/>
      <c r="AD868" s="646"/>
      <c r="AF868" s="70"/>
      <c r="AK868" s="11"/>
      <c r="AL868" s="1303" t="s">
        <v>2181</v>
      </c>
      <c r="AM868" s="1304"/>
      <c r="AN868" s="1304"/>
      <c r="AO868" s="1304"/>
      <c r="AP868" s="1304"/>
      <c r="AQ868" s="1305"/>
      <c r="AR868" s="214"/>
    </row>
    <row r="869" spans="1:44" ht="27" customHeight="1">
      <c r="A869" s="972" t="str">
        <f t="shared" si="21"/>
        <v/>
      </c>
      <c r="B869" s="634"/>
      <c r="C869" s="693"/>
      <c r="D869" s="693"/>
      <c r="E869" s="635"/>
      <c r="H869" s="642"/>
      <c r="I869" s="1206"/>
      <c r="J869" s="1206"/>
      <c r="K869" s="1206"/>
      <c r="L869" s="1206"/>
      <c r="M869" s="1206"/>
      <c r="N869" s="1206"/>
      <c r="O869" s="1206"/>
      <c r="P869" s="1206"/>
      <c r="Q869" s="1206"/>
      <c r="R869" s="1206"/>
      <c r="S869" s="1206"/>
      <c r="T869" s="1206"/>
      <c r="U869" s="1206"/>
      <c r="V869" s="1206"/>
      <c r="W869" s="1206"/>
      <c r="X869" s="1206"/>
      <c r="Y869" s="1206"/>
      <c r="Z869" s="1206"/>
      <c r="AA869" s="1206"/>
      <c r="AB869" s="1206"/>
      <c r="AC869" s="1206"/>
      <c r="AD869" s="643"/>
      <c r="AF869" s="70"/>
      <c r="AK869" s="11"/>
      <c r="AL869" s="1303"/>
      <c r="AM869" s="1304"/>
      <c r="AN869" s="1304"/>
      <c r="AO869" s="1304"/>
      <c r="AP869" s="1304"/>
      <c r="AQ869" s="1305"/>
      <c r="AR869" s="214"/>
    </row>
    <row r="870" spans="1:44" ht="27" customHeight="1">
      <c r="A870" s="972" t="str">
        <f t="shared" si="21"/>
        <v/>
      </c>
      <c r="B870" s="66"/>
      <c r="E870" s="67"/>
      <c r="H870" s="68"/>
      <c r="I870" s="1206"/>
      <c r="J870" s="1206"/>
      <c r="K870" s="1206"/>
      <c r="L870" s="1206"/>
      <c r="M870" s="1206"/>
      <c r="N870" s="1206"/>
      <c r="O870" s="1206"/>
      <c r="P870" s="1206"/>
      <c r="Q870" s="1206"/>
      <c r="R870" s="1206"/>
      <c r="S870" s="1206"/>
      <c r="T870" s="1206"/>
      <c r="U870" s="1206"/>
      <c r="V870" s="1206"/>
      <c r="W870" s="1206"/>
      <c r="X870" s="1206"/>
      <c r="Y870" s="1206"/>
      <c r="Z870" s="1206"/>
      <c r="AA870" s="1206"/>
      <c r="AB870" s="1206"/>
      <c r="AC870" s="1206"/>
      <c r="AD870" s="11"/>
      <c r="AF870" s="70"/>
      <c r="AK870" s="11"/>
      <c r="AL870" s="204"/>
      <c r="AM870" s="205"/>
      <c r="AN870" s="205"/>
      <c r="AO870" s="205"/>
      <c r="AP870" s="205"/>
      <c r="AQ870" s="206"/>
      <c r="AR870" s="214"/>
    </row>
    <row r="871" spans="1:44" ht="27" customHeight="1">
      <c r="A871" s="972" t="str">
        <f t="shared" si="21"/>
        <v/>
      </c>
      <c r="B871" s="66"/>
      <c r="E871" s="67"/>
      <c r="H871" s="68" t="s">
        <v>2179</v>
      </c>
      <c r="I871" s="1343" t="s">
        <v>2180</v>
      </c>
      <c r="J871" s="1343"/>
      <c r="K871" s="1343"/>
      <c r="L871" s="1343"/>
      <c r="M871" s="1343"/>
      <c r="N871" s="1343"/>
      <c r="O871" s="1343"/>
      <c r="P871" s="1343"/>
      <c r="Q871" s="1343"/>
      <c r="R871" s="1343"/>
      <c r="S871" s="1343"/>
      <c r="T871" s="1343"/>
      <c r="U871" s="1343"/>
      <c r="V871" s="1343"/>
      <c r="W871" s="1343"/>
      <c r="X871" s="1343"/>
      <c r="Y871" s="1343"/>
      <c r="Z871" s="1343"/>
      <c r="AA871" s="1343"/>
      <c r="AB871" s="1343"/>
      <c r="AC871" s="1343"/>
      <c r="AD871" s="659"/>
      <c r="AF871" s="70"/>
      <c r="AK871" s="11"/>
      <c r="AL871" s="204"/>
      <c r="AM871" s="205"/>
      <c r="AN871" s="205"/>
      <c r="AO871" s="205"/>
      <c r="AP871" s="205"/>
      <c r="AQ871" s="206"/>
      <c r="AR871" s="214"/>
    </row>
    <row r="872" spans="1:44" ht="27" customHeight="1">
      <c r="A872" s="972" t="str">
        <f t="shared" si="21"/>
        <v/>
      </c>
      <c r="B872" s="66"/>
      <c r="E872" s="67"/>
      <c r="H872" s="663"/>
      <c r="I872" s="1343"/>
      <c r="J872" s="1343"/>
      <c r="K872" s="1343"/>
      <c r="L872" s="1343"/>
      <c r="M872" s="1343"/>
      <c r="N872" s="1343"/>
      <c r="O872" s="1343"/>
      <c r="P872" s="1343"/>
      <c r="Q872" s="1343"/>
      <c r="R872" s="1343"/>
      <c r="S872" s="1343"/>
      <c r="T872" s="1343"/>
      <c r="U872" s="1343"/>
      <c r="V872" s="1343"/>
      <c r="W872" s="1343"/>
      <c r="X872" s="1343"/>
      <c r="Y872" s="1343"/>
      <c r="Z872" s="1343"/>
      <c r="AA872" s="1343"/>
      <c r="AB872" s="1343"/>
      <c r="AC872" s="1343"/>
      <c r="AD872" s="659"/>
      <c r="AF872" s="70"/>
      <c r="AK872" s="11"/>
      <c r="AL872" s="204"/>
      <c r="AM872" s="205"/>
      <c r="AN872" s="205"/>
      <c r="AO872" s="205"/>
      <c r="AP872" s="205"/>
      <c r="AQ872" s="206"/>
      <c r="AR872" s="214"/>
    </row>
    <row r="873" spans="1:44" ht="27" customHeight="1" thickBot="1">
      <c r="A873" s="972" t="str">
        <f t="shared" si="21"/>
        <v/>
      </c>
      <c r="B873" s="66"/>
      <c r="E873" s="67"/>
      <c r="H873" s="664"/>
      <c r="I873" s="1389"/>
      <c r="J873" s="1389"/>
      <c r="K873" s="1389"/>
      <c r="L873" s="1389"/>
      <c r="M873" s="1389"/>
      <c r="N873" s="1389"/>
      <c r="O873" s="1389"/>
      <c r="P873" s="1389"/>
      <c r="Q873" s="1389"/>
      <c r="R873" s="1389"/>
      <c r="S873" s="1389"/>
      <c r="T873" s="1389"/>
      <c r="U873" s="1389"/>
      <c r="V873" s="1389"/>
      <c r="W873" s="1389"/>
      <c r="X873" s="1389"/>
      <c r="Y873" s="1389"/>
      <c r="Z873" s="1389"/>
      <c r="AA873" s="1389"/>
      <c r="AB873" s="1389"/>
      <c r="AC873" s="1389"/>
      <c r="AD873" s="660"/>
      <c r="AF873" s="70"/>
      <c r="AK873" s="11"/>
      <c r="AL873" s="204"/>
      <c r="AM873" s="205"/>
      <c r="AN873" s="205"/>
      <c r="AO873" s="205"/>
      <c r="AP873" s="205"/>
      <c r="AQ873" s="206"/>
      <c r="AR873" s="214"/>
    </row>
    <row r="874" spans="1:44" ht="27" customHeight="1" thickBot="1">
      <c r="A874" s="972" t="str">
        <f t="shared" si="21"/>
        <v/>
      </c>
      <c r="B874" s="66"/>
      <c r="E874" s="67"/>
      <c r="H874" s="141"/>
      <c r="I874" s="141"/>
      <c r="J874" s="141"/>
      <c r="K874" s="141"/>
      <c r="L874" s="141"/>
      <c r="M874" s="141"/>
      <c r="N874" s="141"/>
      <c r="O874" s="141"/>
      <c r="P874" s="141"/>
      <c r="Q874" s="141"/>
      <c r="R874" s="141"/>
      <c r="S874" s="141"/>
      <c r="T874" s="141"/>
      <c r="U874" s="141"/>
      <c r="V874" s="141"/>
      <c r="W874" s="141"/>
      <c r="X874" s="141"/>
      <c r="Y874" s="141"/>
      <c r="Z874" s="141"/>
      <c r="AA874" s="141"/>
      <c r="AB874" s="141"/>
      <c r="AC874" s="141"/>
      <c r="AD874" s="141"/>
      <c r="AF874" s="70"/>
      <c r="AK874" s="11"/>
      <c r="AL874" s="204"/>
      <c r="AM874" s="205"/>
      <c r="AN874" s="205"/>
      <c r="AO874" s="205"/>
      <c r="AP874" s="205"/>
      <c r="AQ874" s="206"/>
      <c r="AR874" s="214"/>
    </row>
    <row r="875" spans="1:44" ht="27" customHeight="1">
      <c r="A875" s="972" t="str">
        <f t="shared" si="21"/>
        <v/>
      </c>
      <c r="B875" s="66"/>
      <c r="E875" s="67"/>
      <c r="H875" s="665" t="s">
        <v>2178</v>
      </c>
      <c r="I875" s="1388" t="s">
        <v>2182</v>
      </c>
      <c r="J875" s="1388"/>
      <c r="K875" s="1388"/>
      <c r="L875" s="1388"/>
      <c r="M875" s="1388"/>
      <c r="N875" s="1388"/>
      <c r="O875" s="1388"/>
      <c r="P875" s="1388"/>
      <c r="Q875" s="1388"/>
      <c r="R875" s="1388"/>
      <c r="S875" s="1388"/>
      <c r="T875" s="1388"/>
      <c r="U875" s="1388"/>
      <c r="V875" s="1388"/>
      <c r="W875" s="1388"/>
      <c r="X875" s="1388"/>
      <c r="Y875" s="1388"/>
      <c r="Z875" s="1388"/>
      <c r="AA875" s="1388"/>
      <c r="AB875" s="1388"/>
      <c r="AC875" s="1388"/>
      <c r="AD875" s="658"/>
      <c r="AF875" s="70"/>
      <c r="AK875" s="11"/>
      <c r="AL875" s="1303" t="s">
        <v>2183</v>
      </c>
      <c r="AM875" s="1304"/>
      <c r="AN875" s="1304"/>
      <c r="AO875" s="1304"/>
      <c r="AP875" s="1304"/>
      <c r="AQ875" s="1305"/>
      <c r="AR875" s="214"/>
    </row>
    <row r="876" spans="1:44" ht="27" customHeight="1" thickBot="1">
      <c r="A876" s="972" t="str">
        <f t="shared" si="21"/>
        <v/>
      </c>
      <c r="B876" s="66"/>
      <c r="E876" s="67"/>
      <c r="H876" s="664"/>
      <c r="I876" s="1301"/>
      <c r="J876" s="1301"/>
      <c r="K876" s="1301"/>
      <c r="L876" s="1301"/>
      <c r="M876" s="1301"/>
      <c r="N876" s="1301"/>
      <c r="O876" s="1301"/>
      <c r="P876" s="1301"/>
      <c r="Q876" s="1301"/>
      <c r="R876" s="1301"/>
      <c r="S876" s="1301"/>
      <c r="T876" s="1301"/>
      <c r="U876" s="1301"/>
      <c r="V876" s="1301"/>
      <c r="W876" s="1301"/>
      <c r="X876" s="1301"/>
      <c r="Y876" s="1301"/>
      <c r="Z876" s="1301"/>
      <c r="AA876" s="1301"/>
      <c r="AB876" s="1301"/>
      <c r="AC876" s="1301"/>
      <c r="AD876" s="660"/>
      <c r="AF876" s="70"/>
      <c r="AK876" s="11"/>
      <c r="AL876" s="1303"/>
      <c r="AM876" s="1304"/>
      <c r="AN876" s="1304"/>
      <c r="AO876" s="1304"/>
      <c r="AP876" s="1304"/>
      <c r="AQ876" s="1305"/>
      <c r="AR876" s="214"/>
    </row>
    <row r="877" spans="1:44" ht="27" customHeight="1">
      <c r="A877" s="972" t="str">
        <f t="shared" si="21"/>
        <v/>
      </c>
      <c r="B877" s="66"/>
      <c r="E877" s="67"/>
      <c r="H877" s="88"/>
      <c r="I877" s="88"/>
      <c r="J877" s="88"/>
      <c r="K877" s="88"/>
      <c r="L877" s="88"/>
      <c r="M877" s="88"/>
      <c r="N877" s="88"/>
      <c r="O877" s="88"/>
      <c r="P877" s="88"/>
      <c r="Q877" s="88"/>
      <c r="R877" s="88"/>
      <c r="S877" s="88"/>
      <c r="T877" s="88"/>
      <c r="U877" s="88"/>
      <c r="V877" s="88"/>
      <c r="W877" s="88"/>
      <c r="X877" s="88"/>
      <c r="Y877" s="88"/>
      <c r="Z877" s="88"/>
      <c r="AA877" s="88"/>
      <c r="AB877" s="88"/>
      <c r="AC877" s="88"/>
      <c r="AF877" s="70"/>
      <c r="AK877" s="11"/>
      <c r="AL877" s="204"/>
      <c r="AM877" s="205"/>
      <c r="AN877" s="205"/>
      <c r="AO877" s="205"/>
      <c r="AP877" s="205"/>
      <c r="AQ877" s="206"/>
      <c r="AR877" s="214"/>
    </row>
    <row r="878" spans="1:44" ht="27" customHeight="1">
      <c r="A878" s="972">
        <f t="shared" si="21"/>
        <v>119</v>
      </c>
      <c r="B878" s="66"/>
      <c r="E878" s="67"/>
      <c r="F878" s="1349" t="s">
        <v>365</v>
      </c>
      <c r="G878" s="1350"/>
      <c r="H878" s="1231" t="s">
        <v>382</v>
      </c>
      <c r="I878" s="1231"/>
      <c r="J878" s="1231"/>
      <c r="K878" s="1231"/>
      <c r="L878" s="1231"/>
      <c r="M878" s="1231"/>
      <c r="N878" s="1231"/>
      <c r="O878" s="1231"/>
      <c r="P878" s="1231"/>
      <c r="Q878" s="1231"/>
      <c r="R878" s="1231"/>
      <c r="S878" s="1231"/>
      <c r="T878" s="1231"/>
      <c r="U878" s="1231"/>
      <c r="V878" s="1231"/>
      <c r="W878" s="1231"/>
      <c r="X878" s="1231"/>
      <c r="Y878" s="1231"/>
      <c r="Z878" s="1231"/>
      <c r="AA878" s="1231"/>
      <c r="AB878" s="1231"/>
      <c r="AC878" s="1231"/>
      <c r="AD878" s="1231"/>
      <c r="AF878" s="70"/>
      <c r="AG878" s="713">
        <v>119</v>
      </c>
      <c r="AH878" s="1221" t="s">
        <v>106</v>
      </c>
      <c r="AI878" s="1222"/>
      <c r="AJ878" s="1223"/>
      <c r="AK878" s="11"/>
      <c r="AL878" s="1303" t="s">
        <v>2184</v>
      </c>
      <c r="AM878" s="1304"/>
      <c r="AN878" s="1304"/>
      <c r="AO878" s="1304"/>
      <c r="AP878" s="1304"/>
      <c r="AQ878" s="1305"/>
      <c r="AR878" s="1232">
        <f>VLOOKUP(AH878,$CD$6:$CE$10,2,FALSE)</f>
        <v>0</v>
      </c>
    </row>
    <row r="879" spans="1:44" ht="27" customHeight="1">
      <c r="A879" s="972" t="str">
        <f t="shared" si="21"/>
        <v/>
      </c>
      <c r="B879" s="66"/>
      <c r="E879" s="67"/>
      <c r="H879" s="88"/>
      <c r="I879" s="88"/>
      <c r="J879" s="88"/>
      <c r="K879" s="88"/>
      <c r="L879" s="88"/>
      <c r="M879" s="88"/>
      <c r="N879" s="88"/>
      <c r="O879" s="88"/>
      <c r="P879" s="88"/>
      <c r="Q879" s="88"/>
      <c r="R879" s="88"/>
      <c r="S879" s="88"/>
      <c r="T879" s="88"/>
      <c r="U879" s="88"/>
      <c r="V879" s="88"/>
      <c r="W879" s="88"/>
      <c r="X879" s="88"/>
      <c r="Y879" s="88"/>
      <c r="Z879" s="88"/>
      <c r="AA879" s="88"/>
      <c r="AB879" s="88"/>
      <c r="AC879" s="88"/>
      <c r="AF879" s="70"/>
      <c r="AK879" s="11"/>
      <c r="AL879" s="1303"/>
      <c r="AM879" s="1304"/>
      <c r="AN879" s="1304"/>
      <c r="AO879" s="1304"/>
      <c r="AP879" s="1304"/>
      <c r="AQ879" s="1305"/>
      <c r="AR879" s="1232"/>
    </row>
    <row r="880" spans="1:44" ht="27" customHeight="1">
      <c r="A880" s="972">
        <f t="shared" si="21"/>
        <v>120</v>
      </c>
      <c r="B880" s="66"/>
      <c r="E880" s="67"/>
      <c r="F880" s="1349" t="s">
        <v>847</v>
      </c>
      <c r="G880" s="1350"/>
      <c r="H880" s="1231" t="s">
        <v>383</v>
      </c>
      <c r="I880" s="1231"/>
      <c r="J880" s="1231"/>
      <c r="K880" s="1231"/>
      <c r="L880" s="1231"/>
      <c r="M880" s="1231"/>
      <c r="N880" s="1231"/>
      <c r="O880" s="1231"/>
      <c r="P880" s="1231"/>
      <c r="Q880" s="1231"/>
      <c r="R880" s="1231"/>
      <c r="S880" s="1231"/>
      <c r="T880" s="1231"/>
      <c r="U880" s="1231"/>
      <c r="V880" s="1231"/>
      <c r="W880" s="1231"/>
      <c r="X880" s="1231"/>
      <c r="Y880" s="1231"/>
      <c r="Z880" s="1231"/>
      <c r="AA880" s="1231"/>
      <c r="AB880" s="1231"/>
      <c r="AC880" s="1231"/>
      <c r="AD880" s="1231"/>
      <c r="AF880" s="70"/>
      <c r="AG880" s="713">
        <v>120</v>
      </c>
      <c r="AH880" s="1221" t="s">
        <v>106</v>
      </c>
      <c r="AI880" s="1222"/>
      <c r="AJ880" s="1223"/>
      <c r="AK880" s="11"/>
      <c r="AL880" s="1303" t="s">
        <v>2188</v>
      </c>
      <c r="AM880" s="1304"/>
      <c r="AN880" s="1304"/>
      <c r="AO880" s="1304"/>
      <c r="AP880" s="1304"/>
      <c r="AQ880" s="1305"/>
      <c r="AR880" s="1232">
        <f>VLOOKUP(AH880,$CD$6:$CE$10,2,FALSE)</f>
        <v>0</v>
      </c>
    </row>
    <row r="881" spans="1:44" ht="27" customHeight="1">
      <c r="A881" s="972" t="str">
        <f t="shared" si="21"/>
        <v/>
      </c>
      <c r="B881" s="66"/>
      <c r="E881" s="67"/>
      <c r="H881" s="88"/>
      <c r="I881" s="88"/>
      <c r="J881" s="88"/>
      <c r="K881" s="88"/>
      <c r="L881" s="88"/>
      <c r="M881" s="88"/>
      <c r="N881" s="88"/>
      <c r="O881" s="88"/>
      <c r="P881" s="88"/>
      <c r="Q881" s="88"/>
      <c r="R881" s="88"/>
      <c r="S881" s="88"/>
      <c r="T881" s="88"/>
      <c r="U881" s="88"/>
      <c r="V881" s="88"/>
      <c r="W881" s="88"/>
      <c r="X881" s="88"/>
      <c r="Y881" s="88"/>
      <c r="Z881" s="88"/>
      <c r="AA881" s="88"/>
      <c r="AB881" s="88"/>
      <c r="AC881" s="88"/>
      <c r="AF881" s="70"/>
      <c r="AK881" s="11"/>
      <c r="AL881" s="1303"/>
      <c r="AM881" s="1304"/>
      <c r="AN881" s="1304"/>
      <c r="AO881" s="1304"/>
      <c r="AP881" s="1304"/>
      <c r="AQ881" s="1305"/>
      <c r="AR881" s="1232"/>
    </row>
    <row r="882" spans="1:44" ht="27" customHeight="1">
      <c r="A882" s="972">
        <f t="shared" si="21"/>
        <v>121</v>
      </c>
      <c r="B882" s="66"/>
      <c r="E882" s="67"/>
      <c r="F882" s="1349" t="s">
        <v>848</v>
      </c>
      <c r="G882" s="1350"/>
      <c r="H882" s="1231" t="s">
        <v>384</v>
      </c>
      <c r="I882" s="1231"/>
      <c r="J882" s="1231"/>
      <c r="K882" s="1231"/>
      <c r="L882" s="1231"/>
      <c r="M882" s="1231"/>
      <c r="N882" s="1231"/>
      <c r="O882" s="1231"/>
      <c r="P882" s="1231"/>
      <c r="Q882" s="1231"/>
      <c r="R882" s="1231"/>
      <c r="S882" s="1231"/>
      <c r="T882" s="1231"/>
      <c r="U882" s="1231"/>
      <c r="V882" s="1231"/>
      <c r="W882" s="1231"/>
      <c r="X882" s="1231"/>
      <c r="Y882" s="1231"/>
      <c r="Z882" s="1231"/>
      <c r="AA882" s="1231"/>
      <c r="AB882" s="1231"/>
      <c r="AC882" s="1231"/>
      <c r="AD882" s="1231"/>
      <c r="AF882" s="70"/>
      <c r="AG882" s="713">
        <v>121</v>
      </c>
      <c r="AH882" s="1221" t="s">
        <v>106</v>
      </c>
      <c r="AI882" s="1222"/>
      <c r="AJ882" s="1223"/>
      <c r="AK882" s="11"/>
      <c r="AL882" s="1303" t="s">
        <v>2189</v>
      </c>
      <c r="AM882" s="1304"/>
      <c r="AN882" s="1304"/>
      <c r="AO882" s="1304"/>
      <c r="AP882" s="1304"/>
      <c r="AQ882" s="1305"/>
      <c r="AR882" s="1232">
        <f>VLOOKUP(AH882,$CD$6:$CE$10,2,FALSE)</f>
        <v>0</v>
      </c>
    </row>
    <row r="883" spans="1:44" ht="27" customHeight="1">
      <c r="A883" s="972" t="str">
        <f t="shared" si="21"/>
        <v/>
      </c>
      <c r="B883" s="66"/>
      <c r="E883" s="67"/>
      <c r="F883" s="249"/>
      <c r="G883" s="249"/>
      <c r="H883" s="88"/>
      <c r="I883" s="88"/>
      <c r="J883" s="88"/>
      <c r="K883" s="88"/>
      <c r="L883" s="88"/>
      <c r="M883" s="88"/>
      <c r="N883" s="88"/>
      <c r="O883" s="88"/>
      <c r="P883" s="88"/>
      <c r="Q883" s="88"/>
      <c r="R883" s="88"/>
      <c r="S883" s="88"/>
      <c r="T883" s="88"/>
      <c r="U883" s="88"/>
      <c r="V883" s="88"/>
      <c r="W883" s="88"/>
      <c r="X883" s="88"/>
      <c r="Y883" s="88"/>
      <c r="Z883" s="88"/>
      <c r="AA883" s="88"/>
      <c r="AB883" s="88"/>
      <c r="AC883" s="88"/>
      <c r="AF883" s="70"/>
      <c r="AK883" s="11"/>
      <c r="AL883" s="1303"/>
      <c r="AM883" s="1304"/>
      <c r="AN883" s="1304"/>
      <c r="AO883" s="1304"/>
      <c r="AP883" s="1304"/>
      <c r="AQ883" s="1305"/>
      <c r="AR883" s="1232"/>
    </row>
    <row r="884" spans="1:44" ht="27" customHeight="1">
      <c r="A884" s="972">
        <f t="shared" si="21"/>
        <v>122</v>
      </c>
      <c r="B884" s="66"/>
      <c r="E884" s="67"/>
      <c r="F884" s="1349" t="s">
        <v>829</v>
      </c>
      <c r="G884" s="1350"/>
      <c r="H884" s="1206" t="s">
        <v>2186</v>
      </c>
      <c r="I884" s="1206"/>
      <c r="J884" s="1206"/>
      <c r="K884" s="1206"/>
      <c r="L884" s="1206"/>
      <c r="M884" s="1206"/>
      <c r="N884" s="1206"/>
      <c r="O884" s="1206"/>
      <c r="P884" s="1206"/>
      <c r="Q884" s="1206"/>
      <c r="R884" s="1206"/>
      <c r="S884" s="1206"/>
      <c r="T884" s="1206"/>
      <c r="U884" s="1206"/>
      <c r="V884" s="1206"/>
      <c r="W884" s="1206"/>
      <c r="X884" s="1206"/>
      <c r="Y884" s="1206"/>
      <c r="Z884" s="1206"/>
      <c r="AA884" s="1206"/>
      <c r="AB884" s="1206"/>
      <c r="AC884" s="1206"/>
      <c r="AD884" s="1206"/>
      <c r="AF884" s="70"/>
      <c r="AG884" s="713">
        <v>122</v>
      </c>
      <c r="AH884" s="1221" t="s">
        <v>106</v>
      </c>
      <c r="AI884" s="1222"/>
      <c r="AJ884" s="1223"/>
      <c r="AK884" s="11"/>
      <c r="AL884" s="1303" t="s">
        <v>2190</v>
      </c>
      <c r="AM884" s="1304"/>
      <c r="AN884" s="1304"/>
      <c r="AO884" s="1304"/>
      <c r="AP884" s="1304"/>
      <c r="AQ884" s="1305"/>
      <c r="AR884" s="1232">
        <f>VLOOKUP(AH884,$CD$40:$CE$45,2,FALSE)</f>
        <v>0</v>
      </c>
    </row>
    <row r="885" spans="1:44" ht="27" customHeight="1">
      <c r="A885" s="972" t="str">
        <f t="shared" si="21"/>
        <v/>
      </c>
      <c r="B885" s="66"/>
      <c r="E885" s="67"/>
      <c r="F885" s="249"/>
      <c r="G885" s="249"/>
      <c r="H885" s="1206"/>
      <c r="I885" s="1206"/>
      <c r="J885" s="1206"/>
      <c r="K885" s="1206"/>
      <c r="L885" s="1206"/>
      <c r="M885" s="1206"/>
      <c r="N885" s="1206"/>
      <c r="O885" s="1206"/>
      <c r="P885" s="1206"/>
      <c r="Q885" s="1206"/>
      <c r="R885" s="1206"/>
      <c r="S885" s="1206"/>
      <c r="T885" s="1206"/>
      <c r="U885" s="1206"/>
      <c r="V885" s="1206"/>
      <c r="W885" s="1206"/>
      <c r="X885" s="1206"/>
      <c r="Y885" s="1206"/>
      <c r="Z885" s="1206"/>
      <c r="AA885" s="1206"/>
      <c r="AB885" s="1206"/>
      <c r="AC885" s="1206"/>
      <c r="AD885" s="1206"/>
      <c r="AF885" s="70"/>
      <c r="AK885" s="11"/>
      <c r="AL885" s="1303"/>
      <c r="AM885" s="1304"/>
      <c r="AN885" s="1304"/>
      <c r="AO885" s="1304"/>
      <c r="AP885" s="1304"/>
      <c r="AQ885" s="1305"/>
      <c r="AR885" s="1232"/>
    </row>
    <row r="886" spans="1:44" ht="24" customHeight="1">
      <c r="A886" s="972" t="str">
        <f t="shared" si="21"/>
        <v/>
      </c>
      <c r="B886" s="66"/>
      <c r="E886" s="67"/>
      <c r="F886" s="249"/>
      <c r="G886" s="249"/>
      <c r="H886" s="632"/>
      <c r="I886" s="632"/>
      <c r="J886" s="632"/>
      <c r="K886" s="632"/>
      <c r="L886" s="632"/>
      <c r="M886" s="632"/>
      <c r="N886" s="632"/>
      <c r="O886" s="632"/>
      <c r="P886" s="632"/>
      <c r="Q886" s="632"/>
      <c r="R886" s="632"/>
      <c r="S886" s="632"/>
      <c r="T886" s="632"/>
      <c r="U886" s="632"/>
      <c r="V886" s="632"/>
      <c r="W886" s="632"/>
      <c r="X886" s="632"/>
      <c r="Y886" s="632"/>
      <c r="Z886" s="632"/>
      <c r="AA886" s="632"/>
      <c r="AB886" s="632"/>
      <c r="AC886" s="632"/>
      <c r="AD886" s="632"/>
      <c r="AF886" s="70"/>
      <c r="AK886" s="11"/>
      <c r="AL886" s="204"/>
      <c r="AM886" s="205"/>
      <c r="AN886" s="205"/>
      <c r="AO886" s="205"/>
      <c r="AP886" s="205"/>
      <c r="AQ886" s="206"/>
      <c r="AR886" s="214"/>
    </row>
    <row r="887" spans="1:44" ht="24" customHeight="1">
      <c r="A887" s="972" t="str">
        <f t="shared" si="21"/>
        <v/>
      </c>
      <c r="B887" s="66"/>
      <c r="E887" s="67"/>
      <c r="F887" s="249"/>
      <c r="G887" s="249"/>
      <c r="H887" s="632"/>
      <c r="I887" s="632"/>
      <c r="J887" s="632"/>
      <c r="K887" s="632"/>
      <c r="L887" s="632"/>
      <c r="M887" s="632"/>
      <c r="N887" s="632"/>
      <c r="O887" s="632"/>
      <c r="P887" s="632"/>
      <c r="Q887" s="632"/>
      <c r="R887" s="632"/>
      <c r="S887" s="632"/>
      <c r="T887" s="632"/>
      <c r="U887" s="632"/>
      <c r="V887" s="632"/>
      <c r="W887" s="632"/>
      <c r="X887" s="632"/>
      <c r="Y887" s="632"/>
      <c r="Z887" s="632"/>
      <c r="AA887" s="632"/>
      <c r="AB887" s="632"/>
      <c r="AC887" s="632"/>
      <c r="AD887" s="632"/>
      <c r="AF887" s="70"/>
      <c r="AK887" s="11"/>
      <c r="AL887" s="204"/>
      <c r="AM887" s="205"/>
      <c r="AN887" s="205"/>
      <c r="AO887" s="205"/>
      <c r="AP887" s="205"/>
      <c r="AQ887" s="206"/>
      <c r="AR887" s="214"/>
    </row>
    <row r="888" spans="1:44" ht="27" customHeight="1">
      <c r="A888" s="972">
        <f t="shared" si="21"/>
        <v>123</v>
      </c>
      <c r="B888" s="66"/>
      <c r="E888" s="67"/>
      <c r="F888" s="1349" t="s">
        <v>836</v>
      </c>
      <c r="G888" s="1350"/>
      <c r="H888" s="1231" t="s">
        <v>2187</v>
      </c>
      <c r="I888" s="1231"/>
      <c r="J888" s="1231"/>
      <c r="K888" s="1231"/>
      <c r="L888" s="1231"/>
      <c r="M888" s="1231"/>
      <c r="N888" s="1231"/>
      <c r="O888" s="1231"/>
      <c r="P888" s="1231"/>
      <c r="Q888" s="1231"/>
      <c r="R888" s="1231"/>
      <c r="S888" s="1231"/>
      <c r="T888" s="1231"/>
      <c r="U888" s="1231"/>
      <c r="V888" s="1231"/>
      <c r="W888" s="1231"/>
      <c r="X888" s="1231"/>
      <c r="Y888" s="1231"/>
      <c r="Z888" s="1231"/>
      <c r="AA888" s="1231"/>
      <c r="AB888" s="1231"/>
      <c r="AC888" s="1231"/>
      <c r="AD888" s="1231"/>
      <c r="AF888" s="70"/>
      <c r="AG888" s="713">
        <v>123</v>
      </c>
      <c r="AH888" s="1277" t="s">
        <v>300</v>
      </c>
      <c r="AI888" s="1278"/>
      <c r="AJ888" s="1279"/>
      <c r="AK888" s="11"/>
      <c r="AL888" s="1303" t="s">
        <v>2191</v>
      </c>
      <c r="AM888" s="1304"/>
      <c r="AN888" s="1304"/>
      <c r="AO888" s="1304"/>
      <c r="AP888" s="1304"/>
      <c r="AQ888" s="1305"/>
      <c r="AR888" s="1232">
        <f>VLOOKUP(AH888,$CD$12:$CE$16,2,FALSE)</f>
        <v>0</v>
      </c>
    </row>
    <row r="889" spans="1:44" ht="27" customHeight="1">
      <c r="A889" s="972" t="str">
        <f t="shared" si="21"/>
        <v/>
      </c>
      <c r="B889" s="66"/>
      <c r="E889" s="67"/>
      <c r="F889" s="249"/>
      <c r="G889" s="249"/>
      <c r="H889" s="636"/>
      <c r="I889" s="636"/>
      <c r="J889" s="636"/>
      <c r="K889" s="636"/>
      <c r="L889" s="636"/>
      <c r="M889" s="636"/>
      <c r="N889" s="636"/>
      <c r="O889" s="636"/>
      <c r="P889" s="636"/>
      <c r="Q889" s="636"/>
      <c r="R889" s="636"/>
      <c r="S889" s="636"/>
      <c r="T889" s="636"/>
      <c r="U889" s="636"/>
      <c r="V889" s="636"/>
      <c r="W889" s="636"/>
      <c r="X889" s="636"/>
      <c r="Y889" s="636"/>
      <c r="Z889" s="636"/>
      <c r="AA889" s="636"/>
      <c r="AB889" s="636"/>
      <c r="AC889" s="636"/>
      <c r="AD889" s="636"/>
      <c r="AF889" s="70"/>
      <c r="AK889" s="11"/>
      <c r="AL889" s="1303"/>
      <c r="AM889" s="1304"/>
      <c r="AN889" s="1304"/>
      <c r="AO889" s="1304"/>
      <c r="AP889" s="1304"/>
      <c r="AQ889" s="1305"/>
      <c r="AR889" s="1232"/>
    </row>
    <row r="890" spans="1:44" ht="27" customHeight="1">
      <c r="A890" s="972" t="str">
        <f t="shared" si="21"/>
        <v/>
      </c>
      <c r="B890" s="66"/>
      <c r="E890" s="67"/>
      <c r="F890" s="249"/>
      <c r="G890" s="249"/>
      <c r="H890" s="1206" t="s">
        <v>637</v>
      </c>
      <c r="I890" s="1206"/>
      <c r="J890" s="1206"/>
      <c r="K890" s="1206"/>
      <c r="L890" s="1206"/>
      <c r="M890" s="1206"/>
      <c r="N890" s="1206"/>
      <c r="O890" s="1206"/>
      <c r="P890" s="1206"/>
      <c r="Q890" s="1206"/>
      <c r="R890" s="1206"/>
      <c r="S890" s="1206"/>
      <c r="T890" s="1206"/>
      <c r="U890" s="1206"/>
      <c r="V890" s="1206"/>
      <c r="W890" s="1206"/>
      <c r="X890" s="1206"/>
      <c r="Y890" s="1206"/>
      <c r="Z890" s="1206"/>
      <c r="AA890" s="1206"/>
      <c r="AB890" s="1206"/>
      <c r="AC890" s="1206"/>
      <c r="AD890" s="1206"/>
      <c r="AF890" s="70"/>
      <c r="AK890" s="11"/>
      <c r="AL890" s="204"/>
      <c r="AM890" s="205"/>
      <c r="AN890" s="205"/>
      <c r="AO890" s="205"/>
      <c r="AP890" s="205"/>
      <c r="AQ890" s="206"/>
      <c r="AR890" s="214"/>
    </row>
    <row r="891" spans="1:44" ht="27" customHeight="1">
      <c r="A891" s="972" t="str">
        <f t="shared" si="21"/>
        <v/>
      </c>
      <c r="B891" s="66"/>
      <c r="E891" s="67"/>
      <c r="F891" s="249"/>
      <c r="G891" s="249"/>
      <c r="H891" s="1206"/>
      <c r="I891" s="1206"/>
      <c r="J891" s="1206"/>
      <c r="K891" s="1206"/>
      <c r="L891" s="1206"/>
      <c r="M891" s="1206"/>
      <c r="N891" s="1206"/>
      <c r="O891" s="1206"/>
      <c r="P891" s="1206"/>
      <c r="Q891" s="1206"/>
      <c r="R891" s="1206"/>
      <c r="S891" s="1206"/>
      <c r="T891" s="1206"/>
      <c r="U891" s="1206"/>
      <c r="V891" s="1206"/>
      <c r="W891" s="1206"/>
      <c r="X891" s="1206"/>
      <c r="Y891" s="1206"/>
      <c r="Z891" s="1206"/>
      <c r="AA891" s="1206"/>
      <c r="AB891" s="1206"/>
      <c r="AC891" s="1206"/>
      <c r="AD891" s="1206"/>
      <c r="AF891" s="70"/>
      <c r="AK891" s="11"/>
      <c r="AL891" s="204"/>
      <c r="AM891" s="205"/>
      <c r="AN891" s="205"/>
      <c r="AO891" s="205"/>
      <c r="AP891" s="205"/>
      <c r="AQ891" s="206"/>
      <c r="AR891" s="214"/>
    </row>
    <row r="892" spans="1:44" ht="27" customHeight="1" thickBot="1">
      <c r="A892" s="972" t="str">
        <f t="shared" si="21"/>
        <v/>
      </c>
      <c r="B892" s="66"/>
      <c r="E892" s="67"/>
      <c r="F892" s="249"/>
      <c r="G892" s="249"/>
      <c r="H892" s="636"/>
      <c r="I892" s="636"/>
      <c r="J892" s="636"/>
      <c r="K892" s="636"/>
      <c r="L892" s="636"/>
      <c r="M892" s="636"/>
      <c r="N892" s="636"/>
      <c r="O892" s="636"/>
      <c r="P892" s="636"/>
      <c r="Q892" s="636"/>
      <c r="R892" s="636"/>
      <c r="S892" s="636"/>
      <c r="T892" s="636"/>
      <c r="U892" s="636"/>
      <c r="V892" s="636"/>
      <c r="W892" s="636"/>
      <c r="X892" s="636"/>
      <c r="Y892" s="636"/>
      <c r="Z892" s="636"/>
      <c r="AA892" s="636"/>
      <c r="AB892" s="636"/>
      <c r="AC892" s="636"/>
      <c r="AD892" s="636"/>
      <c r="AF892" s="70"/>
      <c r="AK892" s="11"/>
      <c r="AL892" s="204"/>
      <c r="AM892" s="205"/>
      <c r="AN892" s="205"/>
      <c r="AO892" s="205"/>
      <c r="AP892" s="205"/>
      <c r="AQ892" s="206"/>
      <c r="AR892" s="214"/>
    </row>
    <row r="893" spans="1:44" ht="27" customHeight="1">
      <c r="A893" s="972" t="str">
        <f t="shared" si="21"/>
        <v/>
      </c>
      <c r="B893" s="66"/>
      <c r="E893" s="67"/>
      <c r="F893" s="249"/>
      <c r="G893" s="249"/>
      <c r="H893" s="666">
        <v>1</v>
      </c>
      <c r="I893" s="1388" t="s">
        <v>2192</v>
      </c>
      <c r="J893" s="1388"/>
      <c r="K893" s="1388"/>
      <c r="L893" s="1388"/>
      <c r="M893" s="1388"/>
      <c r="N893" s="1388"/>
      <c r="O893" s="1388"/>
      <c r="P893" s="1388"/>
      <c r="Q893" s="1388"/>
      <c r="R893" s="1388"/>
      <c r="S893" s="1388"/>
      <c r="T893" s="1388"/>
      <c r="U893" s="1388"/>
      <c r="V893" s="1388"/>
      <c r="W893" s="1388"/>
      <c r="X893" s="1388"/>
      <c r="Y893" s="1388"/>
      <c r="Z893" s="1388"/>
      <c r="AA893" s="1388"/>
      <c r="AB893" s="1388"/>
      <c r="AC893" s="1388"/>
      <c r="AD893" s="1544"/>
      <c r="AF893" s="70"/>
      <c r="AK893" s="11"/>
      <c r="AL893" s="204"/>
      <c r="AM893" s="205"/>
      <c r="AN893" s="205"/>
      <c r="AO893" s="205"/>
      <c r="AP893" s="205"/>
      <c r="AQ893" s="206"/>
      <c r="AR893" s="214"/>
    </row>
    <row r="894" spans="1:44" ht="27" customHeight="1">
      <c r="A894" s="972" t="str">
        <f t="shared" si="21"/>
        <v/>
      </c>
      <c r="B894" s="66"/>
      <c r="E894" s="67"/>
      <c r="F894" s="249"/>
      <c r="G894" s="249"/>
      <c r="H894" s="667"/>
      <c r="I894" s="1206"/>
      <c r="J894" s="1206"/>
      <c r="K894" s="1206"/>
      <c r="L894" s="1206"/>
      <c r="M894" s="1206"/>
      <c r="N894" s="1206"/>
      <c r="O894" s="1206"/>
      <c r="P894" s="1206"/>
      <c r="Q894" s="1206"/>
      <c r="R894" s="1206"/>
      <c r="S894" s="1206"/>
      <c r="T894" s="1206"/>
      <c r="U894" s="1206"/>
      <c r="V894" s="1206"/>
      <c r="W894" s="1206"/>
      <c r="X894" s="1206"/>
      <c r="Y894" s="1206"/>
      <c r="Z894" s="1206"/>
      <c r="AA894" s="1206"/>
      <c r="AB894" s="1206"/>
      <c r="AC894" s="1206"/>
      <c r="AD894" s="1207"/>
      <c r="AF894" s="70"/>
      <c r="AK894" s="11"/>
      <c r="AL894" s="204"/>
      <c r="AM894" s="205"/>
      <c r="AN894" s="205"/>
      <c r="AO894" s="205"/>
      <c r="AP894" s="205"/>
      <c r="AQ894" s="206"/>
      <c r="AR894" s="214"/>
    </row>
    <row r="895" spans="1:44" ht="27" customHeight="1">
      <c r="A895" s="972" t="str">
        <f t="shared" si="21"/>
        <v/>
      </c>
      <c r="B895" s="66"/>
      <c r="E895" s="67"/>
      <c r="F895" s="249"/>
      <c r="G895" s="249"/>
      <c r="H895" s="667"/>
      <c r="I895" s="1206"/>
      <c r="J895" s="1206"/>
      <c r="K895" s="1206"/>
      <c r="L895" s="1206"/>
      <c r="M895" s="1206"/>
      <c r="N895" s="1206"/>
      <c r="O895" s="1206"/>
      <c r="P895" s="1206"/>
      <c r="Q895" s="1206"/>
      <c r="R895" s="1206"/>
      <c r="S895" s="1206"/>
      <c r="T895" s="1206"/>
      <c r="U895" s="1206"/>
      <c r="V895" s="1206"/>
      <c r="W895" s="1206"/>
      <c r="X895" s="1206"/>
      <c r="Y895" s="1206"/>
      <c r="Z895" s="1206"/>
      <c r="AA895" s="1206"/>
      <c r="AB895" s="1206"/>
      <c r="AC895" s="1206"/>
      <c r="AD895" s="1207"/>
      <c r="AF895" s="70"/>
      <c r="AK895" s="11"/>
      <c r="AL895" s="204"/>
      <c r="AM895" s="205"/>
      <c r="AN895" s="205"/>
      <c r="AO895" s="205"/>
      <c r="AP895" s="205"/>
      <c r="AQ895" s="206"/>
      <c r="AR895" s="214"/>
    </row>
    <row r="896" spans="1:44" ht="27" customHeight="1">
      <c r="A896" s="972" t="str">
        <f t="shared" si="21"/>
        <v/>
      </c>
      <c r="B896" s="66"/>
      <c r="E896" s="67"/>
      <c r="F896" s="249"/>
      <c r="G896" s="249"/>
      <c r="H896" s="667"/>
      <c r="I896" s="1206"/>
      <c r="J896" s="1206"/>
      <c r="K896" s="1206"/>
      <c r="L896" s="1206"/>
      <c r="M896" s="1206"/>
      <c r="N896" s="1206"/>
      <c r="O896" s="1206"/>
      <c r="P896" s="1206"/>
      <c r="Q896" s="1206"/>
      <c r="R896" s="1206"/>
      <c r="S896" s="1206"/>
      <c r="T896" s="1206"/>
      <c r="U896" s="1206"/>
      <c r="V896" s="1206"/>
      <c r="W896" s="1206"/>
      <c r="X896" s="1206"/>
      <c r="Y896" s="1206"/>
      <c r="Z896" s="1206"/>
      <c r="AA896" s="1206"/>
      <c r="AB896" s="1206"/>
      <c r="AC896" s="1206"/>
      <c r="AD896" s="1207"/>
      <c r="AF896" s="70"/>
      <c r="AK896" s="11"/>
      <c r="AL896" s="204"/>
      <c r="AM896" s="205"/>
      <c r="AN896" s="205"/>
      <c r="AO896" s="205"/>
      <c r="AP896" s="205"/>
      <c r="AQ896" s="206"/>
      <c r="AR896" s="214"/>
    </row>
    <row r="897" spans="1:44" ht="27" customHeight="1">
      <c r="A897" s="972" t="str">
        <f t="shared" si="21"/>
        <v/>
      </c>
      <c r="B897" s="66"/>
      <c r="E897" s="67"/>
      <c r="F897" s="249"/>
      <c r="G897" s="249"/>
      <c r="H897" s="667">
        <v>2</v>
      </c>
      <c r="I897" s="1206" t="s">
        <v>2193</v>
      </c>
      <c r="J897" s="1206"/>
      <c r="K897" s="1206"/>
      <c r="L897" s="1206"/>
      <c r="M897" s="1206"/>
      <c r="N897" s="1206"/>
      <c r="O897" s="1206"/>
      <c r="P897" s="1206"/>
      <c r="Q897" s="1206"/>
      <c r="R897" s="1206"/>
      <c r="S897" s="1206"/>
      <c r="T897" s="1206"/>
      <c r="U897" s="1206"/>
      <c r="V897" s="1206"/>
      <c r="W897" s="1206"/>
      <c r="X897" s="1206"/>
      <c r="Y897" s="1206"/>
      <c r="Z897" s="1206"/>
      <c r="AA897" s="1206"/>
      <c r="AB897" s="1206"/>
      <c r="AC897" s="1206"/>
      <c r="AD897" s="1207"/>
      <c r="AF897" s="70"/>
      <c r="AK897" s="11"/>
      <c r="AL897" s="204"/>
      <c r="AM897" s="205"/>
      <c r="AN897" s="205"/>
      <c r="AO897" s="205"/>
      <c r="AP897" s="205"/>
      <c r="AQ897" s="206"/>
      <c r="AR897" s="214"/>
    </row>
    <row r="898" spans="1:44" ht="27" customHeight="1">
      <c r="A898" s="972" t="str">
        <f t="shared" si="21"/>
        <v/>
      </c>
      <c r="B898" s="66"/>
      <c r="E898" s="67"/>
      <c r="F898" s="249"/>
      <c r="G898" s="249"/>
      <c r="H898" s="667"/>
      <c r="I898" s="1206"/>
      <c r="J898" s="1206"/>
      <c r="K898" s="1206"/>
      <c r="L898" s="1206"/>
      <c r="M898" s="1206"/>
      <c r="N898" s="1206"/>
      <c r="O898" s="1206"/>
      <c r="P898" s="1206"/>
      <c r="Q898" s="1206"/>
      <c r="R898" s="1206"/>
      <c r="S898" s="1206"/>
      <c r="T898" s="1206"/>
      <c r="U898" s="1206"/>
      <c r="V898" s="1206"/>
      <c r="W898" s="1206"/>
      <c r="X898" s="1206"/>
      <c r="Y898" s="1206"/>
      <c r="Z898" s="1206"/>
      <c r="AA898" s="1206"/>
      <c r="AB898" s="1206"/>
      <c r="AC898" s="1206"/>
      <c r="AD898" s="1207"/>
      <c r="AF898" s="70"/>
      <c r="AK898" s="11"/>
      <c r="AL898" s="204"/>
      <c r="AM898" s="205"/>
      <c r="AN898" s="205"/>
      <c r="AO898" s="205"/>
      <c r="AP898" s="205"/>
      <c r="AQ898" s="206"/>
      <c r="AR898" s="214"/>
    </row>
    <row r="899" spans="1:44" ht="27" customHeight="1">
      <c r="A899" s="972" t="str">
        <f t="shared" si="21"/>
        <v/>
      </c>
      <c r="B899" s="66"/>
      <c r="E899" s="67"/>
      <c r="F899" s="249"/>
      <c r="G899" s="249"/>
      <c r="H899" s="667">
        <v>3</v>
      </c>
      <c r="I899" s="1206" t="s">
        <v>2194</v>
      </c>
      <c r="J899" s="1206"/>
      <c r="K899" s="1206"/>
      <c r="L899" s="1206"/>
      <c r="M899" s="1206"/>
      <c r="N899" s="1206"/>
      <c r="O899" s="1206"/>
      <c r="P899" s="1206"/>
      <c r="Q899" s="1206"/>
      <c r="R899" s="1206"/>
      <c r="S899" s="1206"/>
      <c r="T899" s="1206"/>
      <c r="U899" s="1206"/>
      <c r="V899" s="1206"/>
      <c r="W899" s="1206"/>
      <c r="X899" s="1206"/>
      <c r="Y899" s="1206"/>
      <c r="Z899" s="1206"/>
      <c r="AA899" s="1206"/>
      <c r="AB899" s="1206"/>
      <c r="AC899" s="1206"/>
      <c r="AD899" s="1207"/>
      <c r="AF899" s="70"/>
      <c r="AK899" s="11"/>
      <c r="AL899" s="204"/>
      <c r="AM899" s="205"/>
      <c r="AN899" s="205"/>
      <c r="AO899" s="205"/>
      <c r="AP899" s="205"/>
      <c r="AQ899" s="206"/>
      <c r="AR899" s="214"/>
    </row>
    <row r="900" spans="1:44" ht="27" customHeight="1" thickBot="1">
      <c r="A900" s="972" t="str">
        <f t="shared" si="21"/>
        <v/>
      </c>
      <c r="B900" s="66"/>
      <c r="E900" s="67"/>
      <c r="F900" s="249"/>
      <c r="G900" s="249"/>
      <c r="H900" s="668"/>
      <c r="I900" s="1301"/>
      <c r="J900" s="1301"/>
      <c r="K900" s="1301"/>
      <c r="L900" s="1301"/>
      <c r="M900" s="1301"/>
      <c r="N900" s="1301"/>
      <c r="O900" s="1301"/>
      <c r="P900" s="1301"/>
      <c r="Q900" s="1301"/>
      <c r="R900" s="1301"/>
      <c r="S900" s="1301"/>
      <c r="T900" s="1301"/>
      <c r="U900" s="1301"/>
      <c r="V900" s="1301"/>
      <c r="W900" s="1301"/>
      <c r="X900" s="1301"/>
      <c r="Y900" s="1301"/>
      <c r="Z900" s="1301"/>
      <c r="AA900" s="1301"/>
      <c r="AB900" s="1301"/>
      <c r="AC900" s="1301"/>
      <c r="AD900" s="1302"/>
      <c r="AF900" s="70"/>
      <c r="AK900" s="11"/>
      <c r="AL900" s="204"/>
      <c r="AM900" s="205"/>
      <c r="AN900" s="205"/>
      <c r="AO900" s="205"/>
      <c r="AP900" s="205"/>
      <c r="AQ900" s="206"/>
      <c r="AR900" s="214"/>
    </row>
    <row r="901" spans="1:44" ht="27" customHeight="1">
      <c r="A901" s="972" t="str">
        <f t="shared" si="21"/>
        <v/>
      </c>
      <c r="B901" s="66"/>
      <c r="E901" s="67"/>
      <c r="F901" s="249"/>
      <c r="G901" s="249"/>
      <c r="H901" s="636"/>
      <c r="I901" s="141"/>
      <c r="J901" s="141"/>
      <c r="K901" s="141"/>
      <c r="L901" s="141"/>
      <c r="M901" s="141"/>
      <c r="N901" s="141"/>
      <c r="O901" s="141"/>
      <c r="P901" s="141"/>
      <c r="Q901" s="141"/>
      <c r="R901" s="141"/>
      <c r="S901" s="141"/>
      <c r="T901" s="141"/>
      <c r="U901" s="141"/>
      <c r="V901" s="141"/>
      <c r="W901" s="141"/>
      <c r="X901" s="141"/>
      <c r="Y901" s="141"/>
      <c r="Z901" s="141"/>
      <c r="AA901" s="141"/>
      <c r="AB901" s="141"/>
      <c r="AC901" s="141"/>
      <c r="AD901" s="141"/>
      <c r="AF901" s="70"/>
      <c r="AK901" s="11"/>
      <c r="AL901" s="204"/>
      <c r="AM901" s="205"/>
      <c r="AN901" s="205"/>
      <c r="AO901" s="205"/>
      <c r="AP901" s="205"/>
      <c r="AQ901" s="206"/>
      <c r="AR901" s="214"/>
    </row>
    <row r="902" spans="1:44" ht="27" customHeight="1">
      <c r="A902" s="972">
        <f t="shared" si="21"/>
        <v>124</v>
      </c>
      <c r="B902" s="1638" t="s">
        <v>2195</v>
      </c>
      <c r="C902" s="1448"/>
      <c r="D902" s="1448"/>
      <c r="E902" s="1639"/>
      <c r="F902" s="1349" t="s">
        <v>150</v>
      </c>
      <c r="G902" s="1350"/>
      <c r="H902" s="1206" t="s">
        <v>2196</v>
      </c>
      <c r="I902" s="1206"/>
      <c r="J902" s="1206"/>
      <c r="K902" s="1206"/>
      <c r="L902" s="1206"/>
      <c r="M902" s="1206"/>
      <c r="N902" s="1206"/>
      <c r="O902" s="1206"/>
      <c r="P902" s="1206"/>
      <c r="Q902" s="1206"/>
      <c r="R902" s="1206"/>
      <c r="S902" s="1206"/>
      <c r="T902" s="1206"/>
      <c r="U902" s="1206"/>
      <c r="V902" s="1206"/>
      <c r="W902" s="1206"/>
      <c r="X902" s="1206"/>
      <c r="Y902" s="1206"/>
      <c r="Z902" s="1206"/>
      <c r="AA902" s="1206"/>
      <c r="AB902" s="1206"/>
      <c r="AC902" s="1206"/>
      <c r="AD902" s="1206"/>
      <c r="AF902" s="70"/>
      <c r="AG902" s="713">
        <v>124</v>
      </c>
      <c r="AH902" s="1221" t="s">
        <v>106</v>
      </c>
      <c r="AI902" s="1222"/>
      <c r="AJ902" s="1223"/>
      <c r="AK902" s="11"/>
      <c r="AL902" s="1303" t="s">
        <v>2197</v>
      </c>
      <c r="AM902" s="1304"/>
      <c r="AN902" s="1304"/>
      <c r="AO902" s="1304"/>
      <c r="AP902" s="1304"/>
      <c r="AQ902" s="1305"/>
      <c r="AR902" s="1232">
        <f>VLOOKUP(AH902,$CD$6:$CE$10,2,FALSE)</f>
        <v>0</v>
      </c>
    </row>
    <row r="903" spans="1:44" ht="27" customHeight="1">
      <c r="A903" s="972" t="str">
        <f t="shared" si="21"/>
        <v/>
      </c>
      <c r="B903" s="1638"/>
      <c r="C903" s="1448"/>
      <c r="D903" s="1448"/>
      <c r="E903" s="1639"/>
      <c r="F903" s="1349"/>
      <c r="G903" s="1350"/>
      <c r="H903" s="1206"/>
      <c r="I903" s="1206"/>
      <c r="J903" s="1206"/>
      <c r="K903" s="1206"/>
      <c r="L903" s="1206"/>
      <c r="M903" s="1206"/>
      <c r="N903" s="1206"/>
      <c r="O903" s="1206"/>
      <c r="P903" s="1206"/>
      <c r="Q903" s="1206"/>
      <c r="R903" s="1206"/>
      <c r="S903" s="1206"/>
      <c r="T903" s="1206"/>
      <c r="U903" s="1206"/>
      <c r="V903" s="1206"/>
      <c r="W903" s="1206"/>
      <c r="X903" s="1206"/>
      <c r="Y903" s="1206"/>
      <c r="Z903" s="1206"/>
      <c r="AA903" s="1206"/>
      <c r="AB903" s="1206"/>
      <c r="AC903" s="1206"/>
      <c r="AD903" s="1206"/>
      <c r="AF903" s="70"/>
      <c r="AK903" s="11"/>
      <c r="AL903" s="1303"/>
      <c r="AM903" s="1304"/>
      <c r="AN903" s="1304"/>
      <c r="AO903" s="1304"/>
      <c r="AP903" s="1304"/>
      <c r="AQ903" s="1305"/>
      <c r="AR903" s="1232"/>
    </row>
    <row r="904" spans="1:44" ht="27" customHeight="1">
      <c r="A904" s="972" t="str">
        <f t="shared" si="21"/>
        <v/>
      </c>
      <c r="B904" s="66"/>
      <c r="E904" s="67"/>
      <c r="H904" s="1206"/>
      <c r="I904" s="1206"/>
      <c r="J904" s="1206"/>
      <c r="K904" s="1206"/>
      <c r="L904" s="1206"/>
      <c r="M904" s="1206"/>
      <c r="N904" s="1206"/>
      <c r="O904" s="1206"/>
      <c r="P904" s="1206"/>
      <c r="Q904" s="1206"/>
      <c r="R904" s="1206"/>
      <c r="S904" s="1206"/>
      <c r="T904" s="1206"/>
      <c r="U904" s="1206"/>
      <c r="V904" s="1206"/>
      <c r="W904" s="1206"/>
      <c r="X904" s="1206"/>
      <c r="Y904" s="1206"/>
      <c r="Z904" s="1206"/>
      <c r="AA904" s="1206"/>
      <c r="AB904" s="1206"/>
      <c r="AC904" s="1206"/>
      <c r="AD904" s="1206"/>
      <c r="AF904" s="70"/>
      <c r="AK904" s="11"/>
      <c r="AL904" s="204"/>
      <c r="AM904" s="205"/>
      <c r="AN904" s="205"/>
      <c r="AO904" s="205"/>
      <c r="AP904" s="205"/>
      <c r="AQ904" s="206"/>
      <c r="AR904" s="214"/>
    </row>
    <row r="905" spans="1:44" ht="27" customHeight="1">
      <c r="A905" s="972" t="str">
        <f t="shared" si="21"/>
        <v/>
      </c>
      <c r="B905" s="66"/>
      <c r="E905" s="67"/>
      <c r="H905" s="632"/>
      <c r="I905" s="632"/>
      <c r="J905" s="632"/>
      <c r="K905" s="632"/>
      <c r="L905" s="632"/>
      <c r="M905" s="632"/>
      <c r="N905" s="632"/>
      <c r="O905" s="632"/>
      <c r="P905" s="632"/>
      <c r="Q905" s="632"/>
      <c r="R905" s="632"/>
      <c r="S905" s="632"/>
      <c r="T905" s="632"/>
      <c r="U905" s="632"/>
      <c r="V905" s="632"/>
      <c r="W905" s="632"/>
      <c r="X905" s="632"/>
      <c r="Y905" s="632"/>
      <c r="Z905" s="632"/>
      <c r="AA905" s="632"/>
      <c r="AB905" s="632"/>
      <c r="AC905" s="632"/>
      <c r="AD905" s="632"/>
      <c r="AF905" s="70"/>
      <c r="AK905" s="11"/>
      <c r="AL905" s="204"/>
      <c r="AM905" s="205"/>
      <c r="AN905" s="205"/>
      <c r="AO905" s="205"/>
      <c r="AP905" s="205"/>
      <c r="AQ905" s="206"/>
      <c r="AR905" s="214"/>
    </row>
    <row r="906" spans="1:44" ht="27" customHeight="1">
      <c r="A906" s="972">
        <f t="shared" si="21"/>
        <v>125</v>
      </c>
      <c r="B906" s="66"/>
      <c r="E906" s="67"/>
      <c r="F906" s="1349" t="s">
        <v>365</v>
      </c>
      <c r="G906" s="1350"/>
      <c r="H906" s="1224" t="s">
        <v>387</v>
      </c>
      <c r="I906" s="1224"/>
      <c r="J906" s="1224"/>
      <c r="K906" s="1224"/>
      <c r="L906" s="1224"/>
      <c r="M906" s="1224"/>
      <c r="N906" s="1224"/>
      <c r="O906" s="1224"/>
      <c r="P906" s="1224"/>
      <c r="Q906" s="1224"/>
      <c r="R906" s="1224"/>
      <c r="S906" s="1224"/>
      <c r="T906" s="1224"/>
      <c r="U906" s="1224"/>
      <c r="V906" s="1224"/>
      <c r="W906" s="1224"/>
      <c r="X906" s="1224"/>
      <c r="Y906" s="1224"/>
      <c r="Z906" s="1224"/>
      <c r="AA906" s="1224"/>
      <c r="AB906" s="1224"/>
      <c r="AC906" s="1224"/>
      <c r="AD906" s="1224"/>
      <c r="AF906" s="70"/>
      <c r="AG906" s="713">
        <v>125</v>
      </c>
      <c r="AH906" s="1221" t="s">
        <v>106</v>
      </c>
      <c r="AI906" s="1222"/>
      <c r="AJ906" s="1223"/>
      <c r="AK906" s="11"/>
      <c r="AL906" s="1303" t="s">
        <v>2198</v>
      </c>
      <c r="AM906" s="1304"/>
      <c r="AN906" s="1304"/>
      <c r="AO906" s="1304"/>
      <c r="AP906" s="1304"/>
      <c r="AQ906" s="1305"/>
      <c r="AR906" s="1232">
        <f>VLOOKUP(AH906,$CD$6:$CE$10,2,FALSE)</f>
        <v>0</v>
      </c>
    </row>
    <row r="907" spans="1:44" ht="27" customHeight="1">
      <c r="A907" s="972" t="str">
        <f t="shared" si="21"/>
        <v/>
      </c>
      <c r="B907" s="66"/>
      <c r="E907" s="67"/>
      <c r="F907" s="248"/>
      <c r="G907" s="249"/>
      <c r="H907" s="1224"/>
      <c r="I907" s="1224"/>
      <c r="J907" s="1224"/>
      <c r="K907" s="1224"/>
      <c r="L907" s="1224"/>
      <c r="M907" s="1224"/>
      <c r="N907" s="1224"/>
      <c r="O907" s="1224"/>
      <c r="P907" s="1224"/>
      <c r="Q907" s="1224"/>
      <c r="R907" s="1224"/>
      <c r="S907" s="1224"/>
      <c r="T907" s="1224"/>
      <c r="U907" s="1224"/>
      <c r="V907" s="1224"/>
      <c r="W907" s="1224"/>
      <c r="X907" s="1224"/>
      <c r="Y907" s="1224"/>
      <c r="Z907" s="1224"/>
      <c r="AA907" s="1224"/>
      <c r="AB907" s="1224"/>
      <c r="AC907" s="1224"/>
      <c r="AD907" s="1224"/>
      <c r="AF907" s="70"/>
      <c r="AK907" s="11"/>
      <c r="AL907" s="1303"/>
      <c r="AM907" s="1304"/>
      <c r="AN907" s="1304"/>
      <c r="AO907" s="1304"/>
      <c r="AP907" s="1304"/>
      <c r="AQ907" s="1305"/>
      <c r="AR907" s="1232"/>
    </row>
    <row r="908" spans="1:44" ht="27" customHeight="1">
      <c r="A908" s="972" t="str">
        <f t="shared" si="21"/>
        <v/>
      </c>
      <c r="B908" s="66"/>
      <c r="E908" s="67"/>
      <c r="F908" s="248"/>
      <c r="G908" s="249"/>
      <c r="AF908" s="70"/>
      <c r="AK908" s="11"/>
      <c r="AL908" s="204"/>
      <c r="AM908" s="205"/>
      <c r="AN908" s="205"/>
      <c r="AO908" s="205"/>
      <c r="AP908" s="205"/>
      <c r="AQ908" s="206"/>
      <c r="AR908" s="214"/>
    </row>
    <row r="909" spans="1:44" ht="27" customHeight="1">
      <c r="A909" s="972">
        <f t="shared" si="21"/>
        <v>126</v>
      </c>
      <c r="B909" s="2004" t="s">
        <v>2199</v>
      </c>
      <c r="C909" s="2005"/>
      <c r="D909" s="2005"/>
      <c r="E909" s="2006"/>
      <c r="F909" s="1349" t="s">
        <v>150</v>
      </c>
      <c r="G909" s="1350"/>
      <c r="H909" s="1224" t="s">
        <v>381</v>
      </c>
      <c r="I909" s="1224"/>
      <c r="J909" s="1224"/>
      <c r="K909" s="1224"/>
      <c r="L909" s="1224"/>
      <c r="M909" s="1224"/>
      <c r="N909" s="1224"/>
      <c r="O909" s="1224"/>
      <c r="P909" s="1224"/>
      <c r="Q909" s="1224"/>
      <c r="R909" s="1224"/>
      <c r="S909" s="1224"/>
      <c r="T909" s="1224"/>
      <c r="U909" s="1224"/>
      <c r="V909" s="1224"/>
      <c r="W909" s="1224"/>
      <c r="X909" s="1224"/>
      <c r="Y909" s="1224"/>
      <c r="Z909" s="1224"/>
      <c r="AA909" s="1224"/>
      <c r="AB909" s="1224"/>
      <c r="AC909" s="1224"/>
      <c r="AD909" s="1224"/>
      <c r="AF909" s="70"/>
      <c r="AG909" s="713">
        <v>126</v>
      </c>
      <c r="AH909" s="1221" t="s">
        <v>106</v>
      </c>
      <c r="AI909" s="1222"/>
      <c r="AJ909" s="1223"/>
      <c r="AK909" s="11"/>
      <c r="AL909" s="1303" t="s">
        <v>636</v>
      </c>
      <c r="AM909" s="1304"/>
      <c r="AN909" s="1304"/>
      <c r="AO909" s="1304"/>
      <c r="AP909" s="1304"/>
      <c r="AQ909" s="1305"/>
      <c r="AR909" s="1232">
        <f>VLOOKUP(AH909,$CD$6:$CE$10,2,FALSE)</f>
        <v>0</v>
      </c>
    </row>
    <row r="910" spans="1:44" ht="27" customHeight="1">
      <c r="A910" s="972" t="str">
        <f t="shared" si="21"/>
        <v/>
      </c>
      <c r="B910" s="66"/>
      <c r="E910" s="67"/>
      <c r="F910" s="1349"/>
      <c r="G910" s="1350"/>
      <c r="H910" s="1224"/>
      <c r="I910" s="1224"/>
      <c r="J910" s="1224"/>
      <c r="K910" s="1224"/>
      <c r="L910" s="1224"/>
      <c r="M910" s="1224"/>
      <c r="N910" s="1224"/>
      <c r="O910" s="1224"/>
      <c r="P910" s="1224"/>
      <c r="Q910" s="1224"/>
      <c r="R910" s="1224"/>
      <c r="S910" s="1224"/>
      <c r="T910" s="1224"/>
      <c r="U910" s="1224"/>
      <c r="V910" s="1224"/>
      <c r="W910" s="1224"/>
      <c r="X910" s="1224"/>
      <c r="Y910" s="1224"/>
      <c r="Z910" s="1224"/>
      <c r="AA910" s="1224"/>
      <c r="AB910" s="1224"/>
      <c r="AC910" s="1224"/>
      <c r="AD910" s="1224"/>
      <c r="AF910" s="70"/>
      <c r="AK910" s="11"/>
      <c r="AL910" s="1303"/>
      <c r="AM910" s="1304"/>
      <c r="AN910" s="1304"/>
      <c r="AO910" s="1304"/>
      <c r="AP910" s="1304"/>
      <c r="AQ910" s="1305"/>
      <c r="AR910" s="1232"/>
    </row>
    <row r="911" spans="1:44" ht="27" customHeight="1">
      <c r="A911" s="972" t="str">
        <f t="shared" si="21"/>
        <v/>
      </c>
      <c r="B911" s="66"/>
      <c r="E911" s="67"/>
      <c r="H911" s="110"/>
      <c r="I911" s="110"/>
      <c r="J911" s="110"/>
      <c r="K911" s="110"/>
      <c r="L911" s="110"/>
      <c r="M911" s="110"/>
      <c r="N911" s="110"/>
      <c r="O911" s="110"/>
      <c r="P911" s="110"/>
      <c r="Q911" s="110"/>
      <c r="R911" s="110"/>
      <c r="S911" s="110"/>
      <c r="T911" s="110"/>
      <c r="U911" s="110"/>
      <c r="V911" s="110"/>
      <c r="W911" s="110"/>
      <c r="X911" s="110"/>
      <c r="Y911" s="110"/>
      <c r="Z911" s="110"/>
      <c r="AA911" s="110"/>
      <c r="AB911" s="110"/>
      <c r="AC911" s="110"/>
      <c r="AD911" s="110"/>
      <c r="AF911" s="70"/>
      <c r="AK911" s="11"/>
      <c r="AL911" s="204"/>
      <c r="AM911" s="205"/>
      <c r="AN911" s="205"/>
      <c r="AO911" s="205"/>
      <c r="AP911" s="205"/>
      <c r="AQ911" s="206"/>
      <c r="AR911" s="214"/>
    </row>
    <row r="912" spans="1:44" ht="27" customHeight="1">
      <c r="A912" s="972">
        <f t="shared" si="21"/>
        <v>127</v>
      </c>
      <c r="B912" s="66"/>
      <c r="E912" s="67"/>
      <c r="F912" s="1349" t="s">
        <v>365</v>
      </c>
      <c r="G912" s="1350"/>
      <c r="H912" s="1206" t="s">
        <v>2200</v>
      </c>
      <c r="I912" s="1206"/>
      <c r="J912" s="1206"/>
      <c r="K912" s="1206"/>
      <c r="L912" s="1206"/>
      <c r="M912" s="1206"/>
      <c r="N912" s="1206"/>
      <c r="O912" s="1206"/>
      <c r="P912" s="1206"/>
      <c r="Q912" s="1206"/>
      <c r="R912" s="1206"/>
      <c r="S912" s="1206"/>
      <c r="T912" s="1206"/>
      <c r="U912" s="1206"/>
      <c r="V912" s="1206"/>
      <c r="W912" s="1206"/>
      <c r="X912" s="1206"/>
      <c r="Y912" s="1206"/>
      <c r="Z912" s="1206"/>
      <c r="AA912" s="1206"/>
      <c r="AB912" s="1206"/>
      <c r="AC912" s="1206"/>
      <c r="AD912" s="1206"/>
      <c r="AF912" s="70"/>
      <c r="AG912" s="713">
        <v>127</v>
      </c>
      <c r="AH912" s="1221" t="s">
        <v>106</v>
      </c>
      <c r="AI912" s="1222"/>
      <c r="AJ912" s="1223"/>
      <c r="AK912" s="11"/>
      <c r="AL912" s="1303" t="s">
        <v>2203</v>
      </c>
      <c r="AM912" s="1304"/>
      <c r="AN912" s="1304"/>
      <c r="AO912" s="1304"/>
      <c r="AP912" s="1304"/>
      <c r="AQ912" s="1305"/>
      <c r="AR912" s="1232">
        <f>VLOOKUP(AH912,$CD$6:$CE$10,2,FALSE)</f>
        <v>0</v>
      </c>
    </row>
    <row r="913" spans="1:44" ht="27" customHeight="1">
      <c r="A913" s="972" t="str">
        <f t="shared" si="21"/>
        <v/>
      </c>
      <c r="B913" s="66"/>
      <c r="E913" s="67"/>
      <c r="F913" s="248"/>
      <c r="G913" s="249"/>
      <c r="H913" s="1206"/>
      <c r="I913" s="1206"/>
      <c r="J913" s="1206"/>
      <c r="K913" s="1206"/>
      <c r="L913" s="1206"/>
      <c r="M913" s="1206"/>
      <c r="N913" s="1206"/>
      <c r="O913" s="1206"/>
      <c r="P913" s="1206"/>
      <c r="Q913" s="1206"/>
      <c r="R913" s="1206"/>
      <c r="S913" s="1206"/>
      <c r="T913" s="1206"/>
      <c r="U913" s="1206"/>
      <c r="V913" s="1206"/>
      <c r="W913" s="1206"/>
      <c r="X913" s="1206"/>
      <c r="Y913" s="1206"/>
      <c r="Z913" s="1206"/>
      <c r="AA913" s="1206"/>
      <c r="AB913" s="1206"/>
      <c r="AC913" s="1206"/>
      <c r="AD913" s="1206"/>
      <c r="AF913" s="70"/>
      <c r="AK913" s="11"/>
      <c r="AL913" s="1303"/>
      <c r="AM913" s="1304"/>
      <c r="AN913" s="1304"/>
      <c r="AO913" s="1304"/>
      <c r="AP913" s="1304"/>
      <c r="AQ913" s="1305"/>
      <c r="AR913" s="1232"/>
    </row>
    <row r="914" spans="1:44" ht="27" customHeight="1">
      <c r="A914" s="972" t="str">
        <f t="shared" si="21"/>
        <v/>
      </c>
      <c r="B914" s="66"/>
      <c r="E914" s="67"/>
      <c r="F914" s="248"/>
      <c r="G914" s="249"/>
      <c r="AF914" s="70"/>
      <c r="AK914" s="11"/>
      <c r="AL914" s="204"/>
      <c r="AM914" s="205"/>
      <c r="AN914" s="205"/>
      <c r="AO914" s="205"/>
      <c r="AP914" s="205"/>
      <c r="AQ914" s="206"/>
      <c r="AR914" s="214"/>
    </row>
    <row r="915" spans="1:44" ht="27" customHeight="1">
      <c r="A915" s="972" t="str">
        <f t="shared" si="21"/>
        <v/>
      </c>
      <c r="B915" s="66"/>
      <c r="E915" s="67"/>
      <c r="F915" s="1349" t="s">
        <v>847</v>
      </c>
      <c r="G915" s="1350"/>
      <c r="H915" s="1231" t="s">
        <v>385</v>
      </c>
      <c r="I915" s="1231"/>
      <c r="J915" s="1231"/>
      <c r="K915" s="1231"/>
      <c r="L915" s="1231"/>
      <c r="M915" s="1231"/>
      <c r="N915" s="1231"/>
      <c r="O915" s="1231"/>
      <c r="P915" s="1231"/>
      <c r="Q915" s="1231"/>
      <c r="R915" s="1231"/>
      <c r="S915" s="1231"/>
      <c r="T915" s="1231"/>
      <c r="U915" s="1231"/>
      <c r="V915" s="1231"/>
      <c r="W915" s="1231"/>
      <c r="X915" s="1231"/>
      <c r="Y915" s="1231"/>
      <c r="Z915" s="1231"/>
      <c r="AA915" s="1231"/>
      <c r="AB915" s="1231"/>
      <c r="AC915" s="1231"/>
      <c r="AD915" s="1231"/>
      <c r="AF915" s="70"/>
      <c r="AK915" s="11"/>
      <c r="AL915" s="204"/>
      <c r="AM915" s="205"/>
      <c r="AN915" s="205"/>
      <c r="AO915" s="205"/>
      <c r="AP915" s="205"/>
      <c r="AQ915" s="206"/>
      <c r="AR915" s="214"/>
    </row>
    <row r="916" spans="1:44" ht="27" customHeight="1">
      <c r="A916" s="972">
        <f t="shared" si="21"/>
        <v>128</v>
      </c>
      <c r="B916" s="66"/>
      <c r="E916" s="67"/>
      <c r="F916" s="248"/>
      <c r="G916" s="249"/>
      <c r="H916" s="17" t="s">
        <v>728</v>
      </c>
      <c r="I916" s="1391" t="s">
        <v>2201</v>
      </c>
      <c r="J916" s="1391"/>
      <c r="K916" s="1391"/>
      <c r="L916" s="1391"/>
      <c r="M916" s="1391"/>
      <c r="N916" s="1391"/>
      <c r="O916" s="1391"/>
      <c r="P916" s="1391"/>
      <c r="Q916" s="1391"/>
      <c r="R916" s="1391"/>
      <c r="S916" s="1391"/>
      <c r="T916" s="1391"/>
      <c r="U916" s="1391"/>
      <c r="V916" s="1391"/>
      <c r="W916" s="1391"/>
      <c r="X916" s="1391"/>
      <c r="Y916" s="1391"/>
      <c r="Z916" s="1391"/>
      <c r="AA916" s="1391"/>
      <c r="AB916" s="1391"/>
      <c r="AC916" s="1391"/>
      <c r="AD916" s="1391"/>
      <c r="AF916" s="70"/>
      <c r="AG916" s="713">
        <v>128</v>
      </c>
      <c r="AH916" s="1221" t="s">
        <v>106</v>
      </c>
      <c r="AI916" s="1222"/>
      <c r="AJ916" s="1223"/>
      <c r="AK916" s="11"/>
      <c r="AL916" s="1303" t="s">
        <v>366</v>
      </c>
      <c r="AM916" s="1304"/>
      <c r="AN916" s="1304"/>
      <c r="AO916" s="1304"/>
      <c r="AP916" s="1304"/>
      <c r="AQ916" s="1305"/>
      <c r="AR916" s="1232">
        <f>VLOOKUP(AH916,$CD$6:$CE$10,2,FALSE)</f>
        <v>0</v>
      </c>
    </row>
    <row r="917" spans="1:44" ht="27" customHeight="1">
      <c r="A917" s="972" t="str">
        <f t="shared" si="21"/>
        <v/>
      </c>
      <c r="B917" s="66"/>
      <c r="E917" s="67"/>
      <c r="F917" s="248"/>
      <c r="G917" s="249"/>
      <c r="I917" s="1391"/>
      <c r="J917" s="1391"/>
      <c r="K917" s="1391"/>
      <c r="L917" s="1391"/>
      <c r="M917" s="1391"/>
      <c r="N917" s="1391"/>
      <c r="O917" s="1391"/>
      <c r="P917" s="1391"/>
      <c r="Q917" s="1391"/>
      <c r="R917" s="1391"/>
      <c r="S917" s="1391"/>
      <c r="T917" s="1391"/>
      <c r="U917" s="1391"/>
      <c r="V917" s="1391"/>
      <c r="W917" s="1391"/>
      <c r="X917" s="1391"/>
      <c r="Y917" s="1391"/>
      <c r="Z917" s="1391"/>
      <c r="AA917" s="1391"/>
      <c r="AB917" s="1391"/>
      <c r="AC917" s="1391"/>
      <c r="AD917" s="1391"/>
      <c r="AF917" s="70"/>
      <c r="AK917" s="11"/>
      <c r="AL917" s="85"/>
      <c r="AM917" s="86"/>
      <c r="AN917" s="86"/>
      <c r="AO917" s="86"/>
      <c r="AP917" s="86"/>
      <c r="AQ917" s="87"/>
      <c r="AR917" s="1232"/>
    </row>
    <row r="918" spans="1:44" ht="27" customHeight="1">
      <c r="A918" s="972" t="str">
        <f t="shared" si="21"/>
        <v/>
      </c>
      <c r="B918" s="66"/>
      <c r="E918" s="67"/>
      <c r="F918" s="248"/>
      <c r="G918" s="249"/>
      <c r="I918" s="110"/>
      <c r="J918" s="110"/>
      <c r="K918" s="110"/>
      <c r="L918" s="110"/>
      <c r="M918" s="110"/>
      <c r="N918" s="110"/>
      <c r="O918" s="110"/>
      <c r="P918" s="110"/>
      <c r="Q918" s="110"/>
      <c r="R918" s="110"/>
      <c r="S918" s="110"/>
      <c r="T918" s="110"/>
      <c r="U918" s="110"/>
      <c r="V918" s="110"/>
      <c r="W918" s="110"/>
      <c r="X918" s="110"/>
      <c r="Y918" s="110"/>
      <c r="Z918" s="110"/>
      <c r="AA918" s="110"/>
      <c r="AB918" s="110"/>
      <c r="AC918" s="110"/>
      <c r="AD918" s="110"/>
      <c r="AF918" s="70"/>
      <c r="AK918" s="11"/>
      <c r="AL918" s="204"/>
      <c r="AM918" s="205"/>
      <c r="AN918" s="205"/>
      <c r="AO918" s="205"/>
      <c r="AP918" s="205"/>
      <c r="AQ918" s="206"/>
      <c r="AR918" s="214"/>
    </row>
    <row r="919" spans="1:44" ht="27" customHeight="1">
      <c r="A919" s="972">
        <f t="shared" si="21"/>
        <v>129</v>
      </c>
      <c r="B919" s="66"/>
      <c r="E919" s="67"/>
      <c r="F919" s="248"/>
      <c r="G919" s="249"/>
      <c r="H919" s="17" t="s">
        <v>729</v>
      </c>
      <c r="I919" s="1815" t="s">
        <v>2202</v>
      </c>
      <c r="J919" s="1816"/>
      <c r="K919" s="1816"/>
      <c r="L919" s="1816"/>
      <c r="M919" s="1816"/>
      <c r="N919" s="1816"/>
      <c r="O919" s="1816"/>
      <c r="P919" s="1816"/>
      <c r="Q919" s="1816"/>
      <c r="R919" s="1816"/>
      <c r="S919" s="1816"/>
      <c r="T919" s="1816"/>
      <c r="U919" s="1816"/>
      <c r="V919" s="1816"/>
      <c r="W919" s="1816"/>
      <c r="X919" s="1816"/>
      <c r="Y919" s="1816"/>
      <c r="Z919" s="1816"/>
      <c r="AA919" s="1816"/>
      <c r="AB919" s="1816"/>
      <c r="AC919" s="1816"/>
      <c r="AD919" s="1816"/>
      <c r="AF919" s="70"/>
      <c r="AG919" s="713">
        <v>129</v>
      </c>
      <c r="AH919" s="1221" t="s">
        <v>106</v>
      </c>
      <c r="AI919" s="1222"/>
      <c r="AJ919" s="1223"/>
      <c r="AK919" s="11"/>
      <c r="AL919" s="1303" t="s">
        <v>366</v>
      </c>
      <c r="AM919" s="1304"/>
      <c r="AN919" s="1304"/>
      <c r="AO919" s="1304"/>
      <c r="AP919" s="1304"/>
      <c r="AQ919" s="1305"/>
      <c r="AR919" s="1232">
        <f>VLOOKUP(AH919,$CD$6:$CE$10,2,FALSE)</f>
        <v>0</v>
      </c>
    </row>
    <row r="920" spans="1:44" ht="27" customHeight="1">
      <c r="A920" s="972" t="str">
        <f t="shared" si="21"/>
        <v/>
      </c>
      <c r="B920" s="66"/>
      <c r="E920" s="67"/>
      <c r="F920" s="248"/>
      <c r="G920" s="249"/>
      <c r="AF920" s="70"/>
      <c r="AK920" s="11"/>
      <c r="AL920" s="85"/>
      <c r="AM920" s="86"/>
      <c r="AN920" s="86"/>
      <c r="AO920" s="86"/>
      <c r="AP920" s="86"/>
      <c r="AQ920" s="87"/>
      <c r="AR920" s="1232"/>
    </row>
    <row r="921" spans="1:44" ht="27" customHeight="1">
      <c r="A921" s="972">
        <f t="shared" si="21"/>
        <v>130</v>
      </c>
      <c r="B921" s="66"/>
      <c r="E921" s="67"/>
      <c r="F921" s="248"/>
      <c r="G921" s="249"/>
      <c r="H921" s="17" t="s">
        <v>730</v>
      </c>
      <c r="I921" s="1206" t="s">
        <v>2582</v>
      </c>
      <c r="J921" s="1206"/>
      <c r="K921" s="1206"/>
      <c r="L921" s="1206"/>
      <c r="M921" s="1206"/>
      <c r="N921" s="1206"/>
      <c r="O921" s="1206"/>
      <c r="P921" s="1206"/>
      <c r="Q921" s="1206"/>
      <c r="R921" s="1206"/>
      <c r="S921" s="1206"/>
      <c r="T921" s="1206"/>
      <c r="U921" s="1206"/>
      <c r="V921" s="1206"/>
      <c r="W921" s="1206"/>
      <c r="X921" s="1206"/>
      <c r="Y921" s="1206"/>
      <c r="Z921" s="1206"/>
      <c r="AA921" s="1206"/>
      <c r="AB921" s="1206"/>
      <c r="AC921" s="1206"/>
      <c r="AD921" s="1206"/>
      <c r="AF921" s="70"/>
      <c r="AG921" s="713">
        <v>130</v>
      </c>
      <c r="AH921" s="1221" t="s">
        <v>106</v>
      </c>
      <c r="AI921" s="1222"/>
      <c r="AJ921" s="1223"/>
      <c r="AK921" s="11"/>
      <c r="AL921" s="1303" t="s">
        <v>366</v>
      </c>
      <c r="AM921" s="1304"/>
      <c r="AN921" s="1304"/>
      <c r="AO921" s="1304"/>
      <c r="AP921" s="1304"/>
      <c r="AQ921" s="1305"/>
      <c r="AR921" s="1232">
        <f>VLOOKUP(AH921,$CD$6:$CE$10,2,FALSE)</f>
        <v>0</v>
      </c>
    </row>
    <row r="922" spans="1:44" ht="27" customHeight="1">
      <c r="A922" s="972" t="str">
        <f t="shared" si="21"/>
        <v/>
      </c>
      <c r="B922" s="66"/>
      <c r="E922" s="67"/>
      <c r="F922" s="248"/>
      <c r="G922" s="249"/>
      <c r="I922" s="1206"/>
      <c r="J922" s="1206"/>
      <c r="K922" s="1206"/>
      <c r="L922" s="1206"/>
      <c r="M922" s="1206"/>
      <c r="N922" s="1206"/>
      <c r="O922" s="1206"/>
      <c r="P922" s="1206"/>
      <c r="Q922" s="1206"/>
      <c r="R922" s="1206"/>
      <c r="S922" s="1206"/>
      <c r="T922" s="1206"/>
      <c r="U922" s="1206"/>
      <c r="V922" s="1206"/>
      <c r="W922" s="1206"/>
      <c r="X922" s="1206"/>
      <c r="Y922" s="1206"/>
      <c r="Z922" s="1206"/>
      <c r="AA922" s="1206"/>
      <c r="AB922" s="1206"/>
      <c r="AC922" s="1206"/>
      <c r="AD922" s="1206"/>
      <c r="AF922" s="70"/>
      <c r="AK922" s="11"/>
      <c r="AL922" s="85"/>
      <c r="AM922" s="86"/>
      <c r="AN922" s="86"/>
      <c r="AO922" s="86"/>
      <c r="AP922" s="86"/>
      <c r="AQ922" s="87"/>
      <c r="AR922" s="1232"/>
    </row>
    <row r="923" spans="1:44" ht="27" customHeight="1">
      <c r="A923" s="972" t="str">
        <f t="shared" si="21"/>
        <v/>
      </c>
      <c r="B923" s="66"/>
      <c r="E923" s="67"/>
      <c r="F923" s="248"/>
      <c r="G923" s="249"/>
      <c r="AF923" s="70"/>
      <c r="AK923" s="11"/>
      <c r="AL923" s="204"/>
      <c r="AM923" s="205"/>
      <c r="AN923" s="205"/>
      <c r="AO923" s="205"/>
      <c r="AP923" s="205"/>
      <c r="AQ923" s="206"/>
      <c r="AR923" s="214"/>
    </row>
    <row r="924" spans="1:44" ht="27" customHeight="1">
      <c r="A924" s="972">
        <f t="shared" si="21"/>
        <v>131</v>
      </c>
      <c r="B924" s="66"/>
      <c r="E924" s="67"/>
      <c r="F924" s="1349" t="s">
        <v>848</v>
      </c>
      <c r="G924" s="1350"/>
      <c r="H924" s="1206" t="s">
        <v>386</v>
      </c>
      <c r="I924" s="1206"/>
      <c r="J924" s="1206"/>
      <c r="K924" s="1206"/>
      <c r="L924" s="1206"/>
      <c r="M924" s="1206"/>
      <c r="N924" s="1206"/>
      <c r="O924" s="1206"/>
      <c r="P924" s="1206"/>
      <c r="Q924" s="1206"/>
      <c r="R924" s="1206"/>
      <c r="S924" s="1206"/>
      <c r="T924" s="1206"/>
      <c r="U924" s="1206"/>
      <c r="V924" s="1206"/>
      <c r="W924" s="1206"/>
      <c r="X924" s="1206"/>
      <c r="Y924" s="1206"/>
      <c r="Z924" s="1206"/>
      <c r="AA924" s="1206"/>
      <c r="AB924" s="1206"/>
      <c r="AC924" s="1206"/>
      <c r="AD924" s="1206"/>
      <c r="AF924" s="70"/>
      <c r="AG924" s="713">
        <v>131</v>
      </c>
      <c r="AH924" s="1221" t="s">
        <v>106</v>
      </c>
      <c r="AI924" s="1222"/>
      <c r="AJ924" s="1223"/>
      <c r="AK924" s="11"/>
      <c r="AL924" s="1303" t="s">
        <v>366</v>
      </c>
      <c r="AM924" s="1304"/>
      <c r="AN924" s="1304"/>
      <c r="AO924" s="1304"/>
      <c r="AP924" s="1304"/>
      <c r="AQ924" s="1305"/>
      <c r="AR924" s="1232">
        <f>VLOOKUP(AH924,$CD$6:$CE$10,2,FALSE)</f>
        <v>0</v>
      </c>
    </row>
    <row r="925" spans="1:44" ht="27" customHeight="1">
      <c r="A925" s="972" t="str">
        <f t="shared" ref="A925:A988" si="22">_xlfn.IFS(AG925=0,"",AG925&gt;0,AG925,AG925&lt;&gt;"","")</f>
        <v/>
      </c>
      <c r="B925" s="66"/>
      <c r="E925" s="67"/>
      <c r="F925" s="248"/>
      <c r="G925" s="249"/>
      <c r="H925" s="1206"/>
      <c r="I925" s="1206"/>
      <c r="J925" s="1206"/>
      <c r="K925" s="1206"/>
      <c r="L925" s="1206"/>
      <c r="M925" s="1206"/>
      <c r="N925" s="1206"/>
      <c r="O925" s="1206"/>
      <c r="P925" s="1206"/>
      <c r="Q925" s="1206"/>
      <c r="R925" s="1206"/>
      <c r="S925" s="1206"/>
      <c r="T925" s="1206"/>
      <c r="U925" s="1206"/>
      <c r="V925" s="1206"/>
      <c r="W925" s="1206"/>
      <c r="X925" s="1206"/>
      <c r="Y925" s="1206"/>
      <c r="Z925" s="1206"/>
      <c r="AA925" s="1206"/>
      <c r="AB925" s="1206"/>
      <c r="AC925" s="1206"/>
      <c r="AD925" s="1206"/>
      <c r="AF925" s="70"/>
      <c r="AK925" s="11"/>
      <c r="AL925" s="85"/>
      <c r="AM925" s="86"/>
      <c r="AN925" s="86"/>
      <c r="AO925" s="86"/>
      <c r="AP925" s="86"/>
      <c r="AQ925" s="87"/>
      <c r="AR925" s="1232"/>
    </row>
    <row r="926" spans="1:44" ht="24" customHeight="1">
      <c r="A926" s="972" t="str">
        <f t="shared" si="22"/>
        <v/>
      </c>
      <c r="B926" s="66"/>
      <c r="E926" s="67"/>
      <c r="F926" s="248"/>
      <c r="G926" s="249"/>
      <c r="H926" s="632"/>
      <c r="I926" s="632"/>
      <c r="J926" s="632"/>
      <c r="K926" s="632"/>
      <c r="L926" s="632"/>
      <c r="M926" s="632"/>
      <c r="N926" s="632"/>
      <c r="O926" s="632"/>
      <c r="P926" s="632"/>
      <c r="Q926" s="632"/>
      <c r="R926" s="632"/>
      <c r="S926" s="632"/>
      <c r="T926" s="632"/>
      <c r="U926" s="632"/>
      <c r="V926" s="632"/>
      <c r="W926" s="632"/>
      <c r="X926" s="632"/>
      <c r="Y926" s="632"/>
      <c r="Z926" s="632"/>
      <c r="AA926" s="632"/>
      <c r="AB926" s="632"/>
      <c r="AC926" s="632"/>
      <c r="AD926" s="632"/>
      <c r="AF926" s="70"/>
      <c r="AK926" s="11"/>
      <c r="AL926" s="85"/>
      <c r="AM926" s="86"/>
      <c r="AN926" s="86"/>
      <c r="AO926" s="86"/>
      <c r="AP926" s="86"/>
      <c r="AQ926" s="87"/>
      <c r="AR926" s="214"/>
    </row>
    <row r="927" spans="1:44" ht="24" customHeight="1">
      <c r="A927" s="972" t="str">
        <f t="shared" si="22"/>
        <v/>
      </c>
      <c r="B927" s="66"/>
      <c r="E927" s="67"/>
      <c r="AF927" s="70"/>
      <c r="AK927" s="11"/>
      <c r="AL927" s="210"/>
      <c r="AM927" s="20"/>
      <c r="AN927" s="20"/>
      <c r="AO927" s="20"/>
      <c r="AP927" s="20"/>
      <c r="AQ927" s="211"/>
      <c r="AR927" s="73"/>
    </row>
    <row r="928" spans="1:44" ht="27" customHeight="1">
      <c r="A928" s="972">
        <f t="shared" si="22"/>
        <v>132</v>
      </c>
      <c r="B928" s="1372" t="s">
        <v>647</v>
      </c>
      <c r="C928" s="1373"/>
      <c r="D928" s="1373"/>
      <c r="E928" s="1374"/>
      <c r="F928" s="1349" t="s">
        <v>817</v>
      </c>
      <c r="G928" s="1350"/>
      <c r="H928" s="1206" t="s">
        <v>2205</v>
      </c>
      <c r="I928" s="1206"/>
      <c r="J928" s="1206"/>
      <c r="K928" s="1206"/>
      <c r="L928" s="1206"/>
      <c r="M928" s="1206"/>
      <c r="N928" s="1206"/>
      <c r="O928" s="1206"/>
      <c r="P928" s="1206"/>
      <c r="Q928" s="1206"/>
      <c r="R928" s="1206"/>
      <c r="S928" s="1206"/>
      <c r="T928" s="1206"/>
      <c r="U928" s="1206"/>
      <c r="V928" s="1206"/>
      <c r="W928" s="1206"/>
      <c r="X928" s="1206"/>
      <c r="Y928" s="1206"/>
      <c r="Z928" s="1206"/>
      <c r="AA928" s="1206"/>
      <c r="AB928" s="1206"/>
      <c r="AC928" s="1206"/>
      <c r="AD928" s="1206"/>
      <c r="AF928" s="70"/>
      <c r="AG928" s="713">
        <v>132</v>
      </c>
      <c r="AH928" s="1221" t="s">
        <v>106</v>
      </c>
      <c r="AI928" s="1222"/>
      <c r="AJ928" s="1223"/>
      <c r="AK928" s="11"/>
      <c r="AL928" s="1303" t="s">
        <v>391</v>
      </c>
      <c r="AM928" s="1304"/>
      <c r="AN928" s="1304"/>
      <c r="AO928" s="1304"/>
      <c r="AP928" s="1304"/>
      <c r="AQ928" s="1305"/>
      <c r="AR928" s="1232">
        <f>VLOOKUP(AH928,$CD$6:$CE$10,2,FALSE)</f>
        <v>0</v>
      </c>
    </row>
    <row r="929" spans="1:44" ht="27" customHeight="1">
      <c r="A929" s="972" t="str">
        <f t="shared" si="22"/>
        <v/>
      </c>
      <c r="B929" s="1372"/>
      <c r="C929" s="1373"/>
      <c r="D929" s="1373"/>
      <c r="E929" s="1374"/>
      <c r="AF929" s="70"/>
      <c r="AK929" s="11"/>
      <c r="AL929" s="1303"/>
      <c r="AM929" s="1304"/>
      <c r="AN929" s="1304"/>
      <c r="AO929" s="1304"/>
      <c r="AP929" s="1304"/>
      <c r="AQ929" s="1305"/>
      <c r="AR929" s="1232"/>
    </row>
    <row r="930" spans="1:44" ht="27" customHeight="1">
      <c r="A930" s="972">
        <f t="shared" si="22"/>
        <v>133</v>
      </c>
      <c r="B930" s="1372"/>
      <c r="C930" s="1373"/>
      <c r="D930" s="1373"/>
      <c r="E930" s="1374"/>
      <c r="F930" s="1349" t="s">
        <v>846</v>
      </c>
      <c r="G930" s="1350"/>
      <c r="H930" s="1206" t="s">
        <v>388</v>
      </c>
      <c r="I930" s="1206"/>
      <c r="J930" s="1206"/>
      <c r="K930" s="1206"/>
      <c r="L930" s="1206"/>
      <c r="M930" s="1206"/>
      <c r="N930" s="1206"/>
      <c r="O930" s="1206"/>
      <c r="P930" s="1206"/>
      <c r="Q930" s="1206"/>
      <c r="R930" s="1206"/>
      <c r="S930" s="1206"/>
      <c r="T930" s="1206"/>
      <c r="U930" s="1206"/>
      <c r="V930" s="1206"/>
      <c r="W930" s="1206"/>
      <c r="X930" s="1206"/>
      <c r="Y930" s="1206"/>
      <c r="Z930" s="1206"/>
      <c r="AA930" s="1206"/>
      <c r="AB930" s="1206"/>
      <c r="AC930" s="1206"/>
      <c r="AD930" s="1206"/>
      <c r="AF930" s="70"/>
      <c r="AG930" s="713">
        <v>133</v>
      </c>
      <c r="AH930" s="1277" t="s">
        <v>300</v>
      </c>
      <c r="AI930" s="1278"/>
      <c r="AJ930" s="1279"/>
      <c r="AK930" s="11"/>
      <c r="AL930" s="1303" t="s">
        <v>2218</v>
      </c>
      <c r="AM930" s="1304"/>
      <c r="AN930" s="1304"/>
      <c r="AO930" s="1304"/>
      <c r="AP930" s="1304"/>
      <c r="AQ930" s="1305"/>
      <c r="AR930" s="1232">
        <f>VLOOKUP(AH930,$CD$12:$CE$16,2,FALSE)</f>
        <v>0</v>
      </c>
    </row>
    <row r="931" spans="1:44" ht="27" customHeight="1">
      <c r="A931" s="972" t="str">
        <f t="shared" si="22"/>
        <v/>
      </c>
      <c r="B931" s="1638" t="s">
        <v>2207</v>
      </c>
      <c r="C931" s="1448"/>
      <c r="D931" s="1448"/>
      <c r="E931" s="1639"/>
      <c r="AF931" s="70"/>
      <c r="AK931" s="11"/>
      <c r="AL931" s="1303"/>
      <c r="AM931" s="1304"/>
      <c r="AN931" s="1304"/>
      <c r="AO931" s="1304"/>
      <c r="AP931" s="1304"/>
      <c r="AQ931" s="1305"/>
      <c r="AR931" s="1232"/>
    </row>
    <row r="932" spans="1:44" ht="27" customHeight="1">
      <c r="A932" s="972">
        <f t="shared" si="22"/>
        <v>134</v>
      </c>
      <c r="B932" s="1638"/>
      <c r="C932" s="1448"/>
      <c r="D932" s="1448"/>
      <c r="E932" s="1639"/>
      <c r="F932" s="1349" t="s">
        <v>847</v>
      </c>
      <c r="G932" s="1350"/>
      <c r="H932" s="1206" t="s">
        <v>389</v>
      </c>
      <c r="I932" s="1206"/>
      <c r="J932" s="1206"/>
      <c r="K932" s="1206"/>
      <c r="L932" s="1206"/>
      <c r="M932" s="1206"/>
      <c r="N932" s="1206"/>
      <c r="O932" s="1206"/>
      <c r="P932" s="1206"/>
      <c r="Q932" s="1206"/>
      <c r="R932" s="1206"/>
      <c r="S932" s="1206"/>
      <c r="T932" s="1206"/>
      <c r="U932" s="1206"/>
      <c r="V932" s="1206"/>
      <c r="W932" s="1206"/>
      <c r="X932" s="1206"/>
      <c r="Y932" s="1206"/>
      <c r="Z932" s="1206"/>
      <c r="AA932" s="1206"/>
      <c r="AB932" s="1206"/>
      <c r="AC932" s="1206"/>
      <c r="AD932" s="1206"/>
      <c r="AF932" s="70"/>
      <c r="AG932" s="713">
        <v>134</v>
      </c>
      <c r="AH932" s="1221" t="s">
        <v>106</v>
      </c>
      <c r="AI932" s="1222"/>
      <c r="AJ932" s="1223"/>
      <c r="AK932" s="11"/>
      <c r="AL932" s="1303" t="s">
        <v>2217</v>
      </c>
      <c r="AM932" s="1304"/>
      <c r="AN932" s="1304"/>
      <c r="AO932" s="1304"/>
      <c r="AP932" s="1304"/>
      <c r="AQ932" s="1305"/>
      <c r="AR932" s="1232">
        <f>VLOOKUP(AH932,$CD$6:$CE$10,2,FALSE)</f>
        <v>0</v>
      </c>
    </row>
    <row r="933" spans="1:44" ht="27" customHeight="1">
      <c r="A933" s="972" t="str">
        <f t="shared" si="22"/>
        <v/>
      </c>
      <c r="B933" s="1638"/>
      <c r="C933" s="1448"/>
      <c r="D933" s="1448"/>
      <c r="E933" s="1639"/>
      <c r="H933" s="110"/>
      <c r="I933" s="110"/>
      <c r="J933" s="110"/>
      <c r="K933" s="110"/>
      <c r="L933" s="110"/>
      <c r="M933" s="110"/>
      <c r="N933" s="110"/>
      <c r="O933" s="110"/>
      <c r="P933" s="110"/>
      <c r="Q933" s="110"/>
      <c r="R933" s="110"/>
      <c r="S933" s="110"/>
      <c r="T933" s="110"/>
      <c r="U933" s="110"/>
      <c r="V933" s="110"/>
      <c r="W933" s="110"/>
      <c r="X933" s="110"/>
      <c r="Y933" s="110"/>
      <c r="Z933" s="110"/>
      <c r="AA933" s="110"/>
      <c r="AB933" s="110"/>
      <c r="AC933" s="110"/>
      <c r="AD933" s="110"/>
      <c r="AF933" s="70"/>
      <c r="AK933" s="11"/>
      <c r="AL933" s="1303"/>
      <c r="AM933" s="1304"/>
      <c r="AN933" s="1304"/>
      <c r="AO933" s="1304"/>
      <c r="AP933" s="1304"/>
      <c r="AQ933" s="1305"/>
      <c r="AR933" s="1232"/>
    </row>
    <row r="934" spans="1:44" ht="27" customHeight="1">
      <c r="A934" s="972">
        <f t="shared" si="22"/>
        <v>135</v>
      </c>
      <c r="B934" s="1638"/>
      <c r="C934" s="1448"/>
      <c r="D934" s="1448"/>
      <c r="E934" s="1639"/>
      <c r="F934" s="1349" t="s">
        <v>848</v>
      </c>
      <c r="G934" s="1350"/>
      <c r="H934" s="1206" t="s">
        <v>390</v>
      </c>
      <c r="I934" s="1206"/>
      <c r="J934" s="1206"/>
      <c r="K934" s="1206"/>
      <c r="L934" s="1206"/>
      <c r="M934" s="1206"/>
      <c r="N934" s="1206"/>
      <c r="O934" s="1206"/>
      <c r="P934" s="1206"/>
      <c r="Q934" s="1206"/>
      <c r="R934" s="1206"/>
      <c r="S934" s="1206"/>
      <c r="T934" s="1206"/>
      <c r="U934" s="1206"/>
      <c r="V934" s="1206"/>
      <c r="W934" s="1206"/>
      <c r="X934" s="1206"/>
      <c r="Y934" s="1206"/>
      <c r="Z934" s="1206"/>
      <c r="AA934" s="1206"/>
      <c r="AB934" s="1206"/>
      <c r="AC934" s="1206"/>
      <c r="AD934" s="1206"/>
      <c r="AF934" s="70"/>
      <c r="AG934" s="713">
        <v>135</v>
      </c>
      <c r="AH934" s="1221" t="s">
        <v>106</v>
      </c>
      <c r="AI934" s="1222"/>
      <c r="AJ934" s="1223"/>
      <c r="AK934" s="11"/>
      <c r="AL934" s="1303" t="s">
        <v>2216</v>
      </c>
      <c r="AM934" s="1304"/>
      <c r="AN934" s="1304"/>
      <c r="AO934" s="1304"/>
      <c r="AP934" s="1304"/>
      <c r="AQ934" s="1305"/>
      <c r="AR934" s="1232">
        <f>VLOOKUP(AH934,$CD$6:$CE$10,2,FALSE)</f>
        <v>0</v>
      </c>
    </row>
    <row r="935" spans="1:44" ht="27" customHeight="1">
      <c r="A935" s="972" t="str">
        <f t="shared" si="22"/>
        <v/>
      </c>
      <c r="B935" s="2020" t="s">
        <v>2206</v>
      </c>
      <c r="C935" s="1859"/>
      <c r="D935" s="1859"/>
      <c r="E935" s="2021"/>
      <c r="H935" s="1206"/>
      <c r="I935" s="1206"/>
      <c r="J935" s="1206"/>
      <c r="K935" s="1206"/>
      <c r="L935" s="1206"/>
      <c r="M935" s="1206"/>
      <c r="N935" s="1206"/>
      <c r="O935" s="1206"/>
      <c r="P935" s="1206"/>
      <c r="Q935" s="1206"/>
      <c r="R935" s="1206"/>
      <c r="S935" s="1206"/>
      <c r="T935" s="1206"/>
      <c r="U935" s="1206"/>
      <c r="V935" s="1206"/>
      <c r="W935" s="1206"/>
      <c r="X935" s="1206"/>
      <c r="Y935" s="1206"/>
      <c r="Z935" s="1206"/>
      <c r="AA935" s="1206"/>
      <c r="AB935" s="1206"/>
      <c r="AC935" s="1206"/>
      <c r="AD935" s="1206"/>
      <c r="AF935" s="70"/>
      <c r="AK935" s="11"/>
      <c r="AL935" s="1303"/>
      <c r="AM935" s="1304"/>
      <c r="AN935" s="1304"/>
      <c r="AO935" s="1304"/>
      <c r="AP935" s="1304"/>
      <c r="AQ935" s="1305"/>
      <c r="AR935" s="1232"/>
    </row>
    <row r="936" spans="1:44" ht="27" customHeight="1">
      <c r="A936" s="972" t="str">
        <f t="shared" si="22"/>
        <v/>
      </c>
      <c r="B936" s="66"/>
      <c r="E936" s="67"/>
      <c r="H936" s="1206"/>
      <c r="I936" s="1206"/>
      <c r="J936" s="1206"/>
      <c r="K936" s="1206"/>
      <c r="L936" s="1206"/>
      <c r="M936" s="1206"/>
      <c r="N936" s="1206"/>
      <c r="O936" s="1206"/>
      <c r="P936" s="1206"/>
      <c r="Q936" s="1206"/>
      <c r="R936" s="1206"/>
      <c r="S936" s="1206"/>
      <c r="T936" s="1206"/>
      <c r="U936" s="1206"/>
      <c r="V936" s="1206"/>
      <c r="W936" s="1206"/>
      <c r="X936" s="1206"/>
      <c r="Y936" s="1206"/>
      <c r="Z936" s="1206"/>
      <c r="AA936" s="1206"/>
      <c r="AB936" s="1206"/>
      <c r="AC936" s="1206"/>
      <c r="AD936" s="1206"/>
      <c r="AF936" s="70"/>
      <c r="AH936" s="1626" t="s">
        <v>2500</v>
      </c>
      <c r="AI936" s="1626"/>
      <c r="AJ936" s="1626"/>
      <c r="AK936" s="11"/>
      <c r="AL936" s="210"/>
      <c r="AM936" s="20"/>
      <c r="AN936" s="20"/>
      <c r="AO936" s="20"/>
      <c r="AP936" s="20"/>
      <c r="AQ936" s="211"/>
      <c r="AR936" s="73"/>
    </row>
    <row r="937" spans="1:44" ht="27" customHeight="1">
      <c r="A937" s="972" t="str">
        <f t="shared" si="22"/>
        <v/>
      </c>
      <c r="B937" s="66"/>
      <c r="E937" s="67"/>
      <c r="H937" s="1206" t="s">
        <v>392</v>
      </c>
      <c r="I937" s="1206"/>
      <c r="J937" s="1206"/>
      <c r="K937" s="1206"/>
      <c r="L937" s="1206"/>
      <c r="M937" s="1206"/>
      <c r="N937" s="1206"/>
      <c r="O937" s="1206"/>
      <c r="P937" s="1206"/>
      <c r="Q937" s="1206"/>
      <c r="R937" s="1206"/>
      <c r="S937" s="1206"/>
      <c r="T937" s="1206"/>
      <c r="U937" s="1206"/>
      <c r="V937" s="1206"/>
      <c r="W937" s="1206"/>
      <c r="X937" s="1206"/>
      <c r="Y937" s="1206"/>
      <c r="Z937" s="1206"/>
      <c r="AA937" s="1206"/>
      <c r="AB937" s="1206"/>
      <c r="AC937" s="1206"/>
      <c r="AD937" s="119"/>
      <c r="AF937" s="70"/>
      <c r="AH937" s="1626"/>
      <c r="AI937" s="1626"/>
      <c r="AJ937" s="1626"/>
      <c r="AK937" s="11"/>
      <c r="AL937" s="1303" t="s">
        <v>2216</v>
      </c>
      <c r="AM937" s="1304"/>
      <c r="AN937" s="1304"/>
      <c r="AO937" s="1304"/>
      <c r="AP937" s="1304"/>
      <c r="AQ937" s="1305"/>
      <c r="AR937" s="73"/>
    </row>
    <row r="938" spans="1:44" ht="27" customHeight="1" thickBot="1">
      <c r="A938" s="972" t="str">
        <f t="shared" si="22"/>
        <v/>
      </c>
      <c r="B938" s="66"/>
      <c r="E938" s="67"/>
      <c r="H938" s="1206"/>
      <c r="I938" s="1206"/>
      <c r="J938" s="1206"/>
      <c r="K938" s="1206"/>
      <c r="L938" s="1206"/>
      <c r="M938" s="1206"/>
      <c r="N938" s="1206"/>
      <c r="O938" s="1206"/>
      <c r="P938" s="1206"/>
      <c r="Q938" s="1206"/>
      <c r="R938" s="1206"/>
      <c r="S938" s="1206"/>
      <c r="T938" s="1206"/>
      <c r="U938" s="1206"/>
      <c r="V938" s="1206"/>
      <c r="W938" s="1206"/>
      <c r="X938" s="1206"/>
      <c r="Y938" s="1206"/>
      <c r="Z938" s="1206"/>
      <c r="AA938" s="1206"/>
      <c r="AB938" s="1206"/>
      <c r="AC938" s="1206"/>
      <c r="AD938" s="119"/>
      <c r="AF938" s="70"/>
      <c r="AH938" s="1626"/>
      <c r="AI938" s="1626"/>
      <c r="AJ938" s="1626"/>
      <c r="AK938" s="11"/>
      <c r="AL938" s="1303"/>
      <c r="AM938" s="1304"/>
      <c r="AN938" s="1304"/>
      <c r="AO938" s="1304"/>
      <c r="AP938" s="1304"/>
      <c r="AQ938" s="1305"/>
      <c r="AR938" s="73"/>
    </row>
    <row r="939" spans="1:44" ht="27" customHeight="1">
      <c r="A939" s="972" t="str">
        <f t="shared" si="22"/>
        <v/>
      </c>
      <c r="B939" s="66"/>
      <c r="E939" s="67"/>
      <c r="H939" s="1586"/>
      <c r="I939" s="1388"/>
      <c r="J939" s="1388"/>
      <c r="K939" s="1388"/>
      <c r="L939" s="1388"/>
      <c r="M939" s="1388"/>
      <c r="N939" s="1388"/>
      <c r="O939" s="1388"/>
      <c r="P939" s="1388"/>
      <c r="Q939" s="1388"/>
      <c r="R939" s="1388"/>
      <c r="S939" s="1388"/>
      <c r="T939" s="1388"/>
      <c r="U939" s="1388"/>
      <c r="V939" s="1388"/>
      <c r="W939" s="1388"/>
      <c r="X939" s="1388"/>
      <c r="Y939" s="1388"/>
      <c r="Z939" s="1388"/>
      <c r="AA939" s="1388"/>
      <c r="AB939" s="1388"/>
      <c r="AC939" s="1388"/>
      <c r="AD939" s="1544"/>
      <c r="AF939" s="70"/>
      <c r="AH939" s="1626"/>
      <c r="AI939" s="1626"/>
      <c r="AJ939" s="1626"/>
      <c r="AK939" s="11"/>
      <c r="AL939" s="210"/>
      <c r="AM939" s="20"/>
      <c r="AN939" s="20"/>
      <c r="AO939" s="20"/>
      <c r="AP939" s="20"/>
      <c r="AQ939" s="211"/>
      <c r="AR939" s="73"/>
    </row>
    <row r="940" spans="1:44" ht="27" customHeight="1">
      <c r="A940" s="972" t="str">
        <f t="shared" si="22"/>
        <v/>
      </c>
      <c r="B940" s="66"/>
      <c r="E940" s="67"/>
      <c r="H940" s="1299"/>
      <c r="I940" s="1206"/>
      <c r="J940" s="1206"/>
      <c r="K940" s="1206"/>
      <c r="L940" s="1206"/>
      <c r="M940" s="1206"/>
      <c r="N940" s="1206"/>
      <c r="O940" s="1206"/>
      <c r="P940" s="1206"/>
      <c r="Q940" s="1206"/>
      <c r="R940" s="1206"/>
      <c r="S940" s="1206"/>
      <c r="T940" s="1206"/>
      <c r="U940" s="1206"/>
      <c r="V940" s="1206"/>
      <c r="W940" s="1206"/>
      <c r="X940" s="1206"/>
      <c r="Y940" s="1206"/>
      <c r="Z940" s="1206"/>
      <c r="AA940" s="1206"/>
      <c r="AB940" s="1206"/>
      <c r="AC940" s="1206"/>
      <c r="AD940" s="1207"/>
      <c r="AF940" s="70"/>
      <c r="AH940" s="1626"/>
      <c r="AI940" s="1626"/>
      <c r="AJ940" s="1626"/>
      <c r="AK940" s="11"/>
      <c r="AL940" s="210"/>
      <c r="AM940" s="20"/>
      <c r="AN940" s="20"/>
      <c r="AO940" s="20"/>
      <c r="AP940" s="20"/>
      <c r="AQ940" s="211"/>
      <c r="AR940" s="73"/>
    </row>
    <row r="941" spans="1:44" ht="27" customHeight="1">
      <c r="A941" s="972" t="str">
        <f t="shared" si="22"/>
        <v/>
      </c>
      <c r="B941" s="66"/>
      <c r="E941" s="67"/>
      <c r="H941" s="1299"/>
      <c r="I941" s="1206"/>
      <c r="J941" s="1206"/>
      <c r="K941" s="1206"/>
      <c r="L941" s="1206"/>
      <c r="M941" s="1206"/>
      <c r="N941" s="1206"/>
      <c r="O941" s="1206"/>
      <c r="P941" s="1206"/>
      <c r="Q941" s="1206"/>
      <c r="R941" s="1206"/>
      <c r="S941" s="1206"/>
      <c r="T941" s="1206"/>
      <c r="U941" s="1206"/>
      <c r="V941" s="1206"/>
      <c r="W941" s="1206"/>
      <c r="X941" s="1206"/>
      <c r="Y941" s="1206"/>
      <c r="Z941" s="1206"/>
      <c r="AA941" s="1206"/>
      <c r="AB941" s="1206"/>
      <c r="AC941" s="1206"/>
      <c r="AD941" s="1207"/>
      <c r="AF941" s="70"/>
      <c r="AK941" s="11"/>
      <c r="AL941" s="210"/>
      <c r="AM941" s="20"/>
      <c r="AN941" s="20"/>
      <c r="AO941" s="20"/>
      <c r="AP941" s="20"/>
      <c r="AQ941" s="211"/>
      <c r="AR941" s="73"/>
    </row>
    <row r="942" spans="1:44" ht="27" customHeight="1">
      <c r="A942" s="972" t="str">
        <f t="shared" si="22"/>
        <v/>
      </c>
      <c r="B942" s="66"/>
      <c r="E942" s="67"/>
      <c r="H942" s="1299"/>
      <c r="I942" s="1206"/>
      <c r="J942" s="1206"/>
      <c r="K942" s="1206"/>
      <c r="L942" s="1206"/>
      <c r="M942" s="1206"/>
      <c r="N942" s="1206"/>
      <c r="O942" s="1206"/>
      <c r="P942" s="1206"/>
      <c r="Q942" s="1206"/>
      <c r="R942" s="1206"/>
      <c r="S942" s="1206"/>
      <c r="T942" s="1206"/>
      <c r="U942" s="1206"/>
      <c r="V942" s="1206"/>
      <c r="W942" s="1206"/>
      <c r="X942" s="1206"/>
      <c r="Y942" s="1206"/>
      <c r="Z942" s="1206"/>
      <c r="AA942" s="1206"/>
      <c r="AB942" s="1206"/>
      <c r="AC942" s="1206"/>
      <c r="AD942" s="1207"/>
      <c r="AF942" s="70"/>
      <c r="AK942" s="11"/>
      <c r="AL942" s="210"/>
      <c r="AM942" s="20"/>
      <c r="AN942" s="20"/>
      <c r="AO942" s="20"/>
      <c r="AP942" s="20"/>
      <c r="AQ942" s="211"/>
      <c r="AR942" s="73"/>
    </row>
    <row r="943" spans="1:44" ht="27" customHeight="1" thickBot="1">
      <c r="A943" s="972" t="str">
        <f t="shared" si="22"/>
        <v/>
      </c>
      <c r="B943" s="66"/>
      <c r="E943" s="67"/>
      <c r="H943" s="1300"/>
      <c r="I943" s="1301"/>
      <c r="J943" s="1301"/>
      <c r="K943" s="1301"/>
      <c r="L943" s="1301"/>
      <c r="M943" s="1301"/>
      <c r="N943" s="1301"/>
      <c r="O943" s="1301"/>
      <c r="P943" s="1301"/>
      <c r="Q943" s="1301"/>
      <c r="R943" s="1301"/>
      <c r="S943" s="1301"/>
      <c r="T943" s="1301"/>
      <c r="U943" s="1301"/>
      <c r="V943" s="1301"/>
      <c r="W943" s="1301"/>
      <c r="X943" s="1301"/>
      <c r="Y943" s="1301"/>
      <c r="Z943" s="1301"/>
      <c r="AA943" s="1301"/>
      <c r="AB943" s="1301"/>
      <c r="AC943" s="1301"/>
      <c r="AD943" s="1302"/>
      <c r="AF943" s="70"/>
      <c r="AK943" s="11"/>
      <c r="AL943" s="210"/>
      <c r="AM943" s="20"/>
      <c r="AN943" s="20"/>
      <c r="AO943" s="20"/>
      <c r="AP943" s="20"/>
      <c r="AQ943" s="211"/>
      <c r="AR943" s="73"/>
    </row>
    <row r="944" spans="1:44" ht="27" customHeight="1">
      <c r="A944" s="972" t="str">
        <f t="shared" si="22"/>
        <v/>
      </c>
      <c r="B944" s="66"/>
      <c r="E944" s="67"/>
      <c r="H944" s="1824" t="s">
        <v>393</v>
      </c>
      <c r="I944" s="1388"/>
      <c r="J944" s="1388"/>
      <c r="K944" s="1388"/>
      <c r="L944" s="1388"/>
      <c r="M944" s="1388"/>
      <c r="N944" s="1388"/>
      <c r="O944" s="1388"/>
      <c r="P944" s="1388"/>
      <c r="Q944" s="1388"/>
      <c r="R944" s="1388"/>
      <c r="S944" s="1388"/>
      <c r="T944" s="1388"/>
      <c r="U944" s="1388"/>
      <c r="V944" s="1388"/>
      <c r="W944" s="1388"/>
      <c r="X944" s="1388"/>
      <c r="Y944" s="1388"/>
      <c r="Z944" s="1388"/>
      <c r="AA944" s="1388"/>
      <c r="AB944" s="1388"/>
      <c r="AC944" s="1388"/>
      <c r="AD944" s="1388"/>
      <c r="AF944" s="70"/>
      <c r="AK944" s="11"/>
      <c r="AL944" s="210"/>
      <c r="AM944" s="20"/>
      <c r="AN944" s="20"/>
      <c r="AO944" s="20"/>
      <c r="AP944" s="20"/>
      <c r="AQ944" s="211"/>
      <c r="AR944" s="73"/>
    </row>
    <row r="945" spans="1:44" ht="27" customHeight="1">
      <c r="A945" s="972" t="str">
        <f t="shared" si="22"/>
        <v/>
      </c>
      <c r="B945" s="66"/>
      <c r="E945" s="67"/>
      <c r="H945" s="1206"/>
      <c r="I945" s="1206"/>
      <c r="J945" s="1206"/>
      <c r="K945" s="1206"/>
      <c r="L945" s="1206"/>
      <c r="M945" s="1206"/>
      <c r="N945" s="1206"/>
      <c r="O945" s="1206"/>
      <c r="P945" s="1206"/>
      <c r="Q945" s="1206"/>
      <c r="R945" s="1206"/>
      <c r="S945" s="1206"/>
      <c r="T945" s="1206"/>
      <c r="U945" s="1206"/>
      <c r="V945" s="1206"/>
      <c r="W945" s="1206"/>
      <c r="X945" s="1206"/>
      <c r="Y945" s="1206"/>
      <c r="Z945" s="1206"/>
      <c r="AA945" s="1206"/>
      <c r="AB945" s="1206"/>
      <c r="AC945" s="1206"/>
      <c r="AD945" s="1206"/>
      <c r="AF945" s="70"/>
      <c r="AK945" s="11"/>
      <c r="AL945" s="210"/>
      <c r="AM945" s="20"/>
      <c r="AN945" s="20"/>
      <c r="AO945" s="20"/>
      <c r="AP945" s="20"/>
      <c r="AQ945" s="211"/>
      <c r="AR945" s="73"/>
    </row>
    <row r="946" spans="1:44" ht="27" customHeight="1">
      <c r="A946" s="972" t="str">
        <f t="shared" si="22"/>
        <v/>
      </c>
      <c r="B946" s="66"/>
      <c r="E946" s="67"/>
      <c r="AF946" s="70"/>
      <c r="AK946" s="11"/>
      <c r="AL946" s="210"/>
      <c r="AM946" s="20"/>
      <c r="AN946" s="20"/>
      <c r="AO946" s="20"/>
      <c r="AP946" s="20"/>
      <c r="AQ946" s="211"/>
      <c r="AR946" s="73"/>
    </row>
    <row r="947" spans="1:44" ht="27" customHeight="1">
      <c r="A947" s="972">
        <f t="shared" si="22"/>
        <v>136</v>
      </c>
      <c r="B947" s="66"/>
      <c r="E947" s="67"/>
      <c r="F947" s="1349" t="s">
        <v>829</v>
      </c>
      <c r="G947" s="1350"/>
      <c r="H947" s="1206" t="s">
        <v>394</v>
      </c>
      <c r="I947" s="1206"/>
      <c r="J947" s="1206"/>
      <c r="K947" s="1206"/>
      <c r="L947" s="1206"/>
      <c r="M947" s="1206"/>
      <c r="N947" s="1206"/>
      <c r="O947" s="1206"/>
      <c r="P947" s="1206"/>
      <c r="Q947" s="1206"/>
      <c r="R947" s="1206"/>
      <c r="S947" s="1206"/>
      <c r="T947" s="1206"/>
      <c r="U947" s="1206"/>
      <c r="V947" s="1206"/>
      <c r="W947" s="1206"/>
      <c r="X947" s="1206"/>
      <c r="Y947" s="1206"/>
      <c r="Z947" s="1206"/>
      <c r="AA947" s="1206"/>
      <c r="AB947" s="1206"/>
      <c r="AC947" s="1206"/>
      <c r="AD947" s="1206"/>
      <c r="AF947" s="70"/>
      <c r="AG947" s="713">
        <v>136</v>
      </c>
      <c r="AH947" s="1221" t="s">
        <v>106</v>
      </c>
      <c r="AI947" s="1222"/>
      <c r="AJ947" s="1223"/>
      <c r="AK947" s="11"/>
      <c r="AL947" s="1303" t="s">
        <v>2215</v>
      </c>
      <c r="AM947" s="1304"/>
      <c r="AN947" s="1304"/>
      <c r="AO947" s="1304"/>
      <c r="AP947" s="1304"/>
      <c r="AQ947" s="1305"/>
      <c r="AR947" s="1232">
        <f>VLOOKUP(AH947,$CD$6:$CE$10,2,FALSE)</f>
        <v>0</v>
      </c>
    </row>
    <row r="948" spans="1:44" ht="27" customHeight="1">
      <c r="A948" s="972" t="str">
        <f t="shared" si="22"/>
        <v/>
      </c>
      <c r="B948" s="66"/>
      <c r="E948" s="67"/>
      <c r="H948" s="1206"/>
      <c r="I948" s="1206"/>
      <c r="J948" s="1206"/>
      <c r="K948" s="1206"/>
      <c r="L948" s="1206"/>
      <c r="M948" s="1206"/>
      <c r="N948" s="1206"/>
      <c r="O948" s="1206"/>
      <c r="P948" s="1206"/>
      <c r="Q948" s="1206"/>
      <c r="R948" s="1206"/>
      <c r="S948" s="1206"/>
      <c r="T948" s="1206"/>
      <c r="U948" s="1206"/>
      <c r="V948" s="1206"/>
      <c r="W948" s="1206"/>
      <c r="X948" s="1206"/>
      <c r="Y948" s="1206"/>
      <c r="Z948" s="1206"/>
      <c r="AA948" s="1206"/>
      <c r="AB948" s="1206"/>
      <c r="AC948" s="1206"/>
      <c r="AD948" s="1206"/>
      <c r="AF948" s="70"/>
      <c r="AK948" s="11"/>
      <c r="AL948" s="1303"/>
      <c r="AM948" s="1304"/>
      <c r="AN948" s="1304"/>
      <c r="AO948" s="1304"/>
      <c r="AP948" s="1304"/>
      <c r="AQ948" s="1305"/>
      <c r="AR948" s="1232"/>
    </row>
    <row r="949" spans="1:44" ht="27" customHeight="1">
      <c r="A949" s="972" t="str">
        <f t="shared" si="22"/>
        <v/>
      </c>
      <c r="B949" s="66"/>
      <c r="E949" s="67"/>
      <c r="AF949" s="70"/>
      <c r="AK949" s="11"/>
      <c r="AL949" s="210"/>
      <c r="AM949" s="20"/>
      <c r="AN949" s="20"/>
      <c r="AO949" s="20"/>
      <c r="AP949" s="20"/>
      <c r="AQ949" s="211"/>
      <c r="AR949" s="73"/>
    </row>
    <row r="950" spans="1:44" ht="27" customHeight="1">
      <c r="A950" s="972">
        <f t="shared" si="22"/>
        <v>137</v>
      </c>
      <c r="B950" s="66"/>
      <c r="E950" s="67"/>
      <c r="F950" s="1349" t="s">
        <v>836</v>
      </c>
      <c r="G950" s="1350"/>
      <c r="H950" s="1206" t="s">
        <v>395</v>
      </c>
      <c r="I950" s="1206"/>
      <c r="J950" s="1206"/>
      <c r="K950" s="1206"/>
      <c r="L950" s="1206"/>
      <c r="M950" s="1206"/>
      <c r="N950" s="1206"/>
      <c r="O950" s="1206"/>
      <c r="P950" s="1206"/>
      <c r="Q950" s="1206"/>
      <c r="R950" s="1206"/>
      <c r="S950" s="1206"/>
      <c r="T950" s="1206"/>
      <c r="U950" s="1206"/>
      <c r="V950" s="1206"/>
      <c r="W950" s="1206"/>
      <c r="X950" s="1206"/>
      <c r="Y950" s="1206"/>
      <c r="Z950" s="1206"/>
      <c r="AA950" s="1206"/>
      <c r="AB950" s="1206"/>
      <c r="AC950" s="1206"/>
      <c r="AD950" s="1206"/>
      <c r="AF950" s="70"/>
      <c r="AG950" s="713">
        <v>137</v>
      </c>
      <c r="AH950" s="1221" t="s">
        <v>106</v>
      </c>
      <c r="AI950" s="1222"/>
      <c r="AJ950" s="1223"/>
      <c r="AK950" s="11"/>
      <c r="AL950" s="1303" t="s">
        <v>2214</v>
      </c>
      <c r="AM950" s="1304"/>
      <c r="AN950" s="1304"/>
      <c r="AO950" s="1304"/>
      <c r="AP950" s="1304"/>
      <c r="AQ950" s="1305"/>
      <c r="AR950" s="1232">
        <f>VLOOKUP(AH950,$CD$6:$CE$10,2,FALSE)</f>
        <v>0</v>
      </c>
    </row>
    <row r="951" spans="1:44" ht="27" customHeight="1">
      <c r="A951" s="972" t="str">
        <f t="shared" si="22"/>
        <v/>
      </c>
      <c r="B951" s="66"/>
      <c r="E951" s="67"/>
      <c r="H951" s="1206"/>
      <c r="I951" s="1206"/>
      <c r="J951" s="1206"/>
      <c r="K951" s="1206"/>
      <c r="L951" s="1206"/>
      <c r="M951" s="1206"/>
      <c r="N951" s="1206"/>
      <c r="O951" s="1206"/>
      <c r="P951" s="1206"/>
      <c r="Q951" s="1206"/>
      <c r="R951" s="1206"/>
      <c r="S951" s="1206"/>
      <c r="T951" s="1206"/>
      <c r="U951" s="1206"/>
      <c r="V951" s="1206"/>
      <c r="W951" s="1206"/>
      <c r="X951" s="1206"/>
      <c r="Y951" s="1206"/>
      <c r="Z951" s="1206"/>
      <c r="AA951" s="1206"/>
      <c r="AB951" s="1206"/>
      <c r="AC951" s="1206"/>
      <c r="AD951" s="1206"/>
      <c r="AF951" s="70"/>
      <c r="AK951" s="11"/>
      <c r="AL951" s="1303"/>
      <c r="AM951" s="1304"/>
      <c r="AN951" s="1304"/>
      <c r="AO951" s="1304"/>
      <c r="AP951" s="1304"/>
      <c r="AQ951" s="1305"/>
      <c r="AR951" s="1232"/>
    </row>
    <row r="952" spans="1:44" ht="27" customHeight="1">
      <c r="A952" s="972" t="str">
        <f t="shared" si="22"/>
        <v/>
      </c>
      <c r="B952" s="66"/>
      <c r="E952" s="67"/>
      <c r="AF952" s="70"/>
      <c r="AK952" s="11"/>
      <c r="AL952" s="210"/>
      <c r="AM952" s="20"/>
      <c r="AN952" s="20"/>
      <c r="AO952" s="20"/>
      <c r="AP952" s="20"/>
      <c r="AQ952" s="211"/>
      <c r="AR952" s="73"/>
    </row>
    <row r="953" spans="1:44" ht="27" customHeight="1">
      <c r="A953" s="972">
        <f t="shared" si="22"/>
        <v>138</v>
      </c>
      <c r="B953" s="1428" t="s">
        <v>396</v>
      </c>
      <c r="C953" s="1309"/>
      <c r="D953" s="1309"/>
      <c r="E953" s="1310"/>
      <c r="H953" s="1206" t="s">
        <v>397</v>
      </c>
      <c r="I953" s="1206"/>
      <c r="J953" s="1206"/>
      <c r="K953" s="1206"/>
      <c r="L953" s="1206"/>
      <c r="M953" s="1206"/>
      <c r="N953" s="1206"/>
      <c r="O953" s="1206"/>
      <c r="P953" s="1206"/>
      <c r="Q953" s="1206"/>
      <c r="R953" s="1206"/>
      <c r="S953" s="1206"/>
      <c r="T953" s="1206"/>
      <c r="U953" s="1206"/>
      <c r="V953" s="1206"/>
      <c r="W953" s="1206"/>
      <c r="X953" s="1206"/>
      <c r="Y953" s="1206"/>
      <c r="Z953" s="1206"/>
      <c r="AA953" s="1206"/>
      <c r="AB953" s="1206"/>
      <c r="AC953" s="1206"/>
      <c r="AD953" s="1206"/>
      <c r="AF953" s="70"/>
      <c r="AG953" s="713">
        <v>138</v>
      </c>
      <c r="AH953" s="1221" t="s">
        <v>106</v>
      </c>
      <c r="AI953" s="1222"/>
      <c r="AJ953" s="1223"/>
      <c r="AK953" s="11"/>
      <c r="AL953" s="1303" t="s">
        <v>2213</v>
      </c>
      <c r="AM953" s="1304"/>
      <c r="AN953" s="1304"/>
      <c r="AO953" s="1304"/>
      <c r="AP953" s="1304"/>
      <c r="AQ953" s="1305"/>
      <c r="AR953" s="1232">
        <f>VLOOKUP(AH953,$CD$6:$CE$10,2,FALSE)</f>
        <v>0</v>
      </c>
    </row>
    <row r="954" spans="1:44" ht="27" customHeight="1">
      <c r="A954" s="972" t="str">
        <f t="shared" si="22"/>
        <v/>
      </c>
      <c r="B954" s="66"/>
      <c r="E954" s="67"/>
      <c r="H954" s="1206"/>
      <c r="I954" s="1206"/>
      <c r="J954" s="1206"/>
      <c r="K954" s="1206"/>
      <c r="L954" s="1206"/>
      <c r="M954" s="1206"/>
      <c r="N954" s="1206"/>
      <c r="O954" s="1206"/>
      <c r="P954" s="1206"/>
      <c r="Q954" s="1206"/>
      <c r="R954" s="1206"/>
      <c r="S954" s="1206"/>
      <c r="T954" s="1206"/>
      <c r="U954" s="1206"/>
      <c r="V954" s="1206"/>
      <c r="W954" s="1206"/>
      <c r="X954" s="1206"/>
      <c r="Y954" s="1206"/>
      <c r="Z954" s="1206"/>
      <c r="AA954" s="1206"/>
      <c r="AB954" s="1206"/>
      <c r="AC954" s="1206"/>
      <c r="AD954" s="1206"/>
      <c r="AF954" s="70"/>
      <c r="AK954" s="11"/>
      <c r="AL954" s="1303"/>
      <c r="AM954" s="1304"/>
      <c r="AN954" s="1304"/>
      <c r="AO954" s="1304"/>
      <c r="AP954" s="1304"/>
      <c r="AQ954" s="1305"/>
      <c r="AR954" s="1232"/>
    </row>
    <row r="955" spans="1:44" ht="27" customHeight="1">
      <c r="A955" s="972" t="str">
        <f t="shared" si="22"/>
        <v/>
      </c>
      <c r="B955" s="66"/>
      <c r="E955" s="67"/>
      <c r="AF955" s="70"/>
      <c r="AK955" s="11"/>
      <c r="AL955" s="210"/>
      <c r="AM955" s="20"/>
      <c r="AN955" s="20"/>
      <c r="AO955" s="20"/>
      <c r="AP955" s="20"/>
      <c r="AQ955" s="211"/>
      <c r="AR955" s="73"/>
    </row>
    <row r="956" spans="1:44" ht="27" customHeight="1">
      <c r="A956" s="972">
        <f t="shared" si="22"/>
        <v>139</v>
      </c>
      <c r="B956" s="1372" t="s">
        <v>638</v>
      </c>
      <c r="C956" s="1373"/>
      <c r="D956" s="1373"/>
      <c r="E956" s="1374"/>
      <c r="H956" s="1206" t="s">
        <v>398</v>
      </c>
      <c r="I956" s="1206"/>
      <c r="J956" s="1206"/>
      <c r="K956" s="1206"/>
      <c r="L956" s="1206"/>
      <c r="M956" s="1206"/>
      <c r="N956" s="1206"/>
      <c r="O956" s="1206"/>
      <c r="P956" s="1206"/>
      <c r="Q956" s="1206"/>
      <c r="R956" s="1206"/>
      <c r="S956" s="1206"/>
      <c r="T956" s="1206"/>
      <c r="U956" s="1206"/>
      <c r="V956" s="1206"/>
      <c r="W956" s="1206"/>
      <c r="X956" s="1206"/>
      <c r="Y956" s="1206"/>
      <c r="Z956" s="1206"/>
      <c r="AA956" s="1206"/>
      <c r="AB956" s="1206"/>
      <c r="AC956" s="1206"/>
      <c r="AD956" s="1206"/>
      <c r="AF956" s="70"/>
      <c r="AG956" s="713">
        <v>139</v>
      </c>
      <c r="AH956" s="1221" t="s">
        <v>106</v>
      </c>
      <c r="AI956" s="1222"/>
      <c r="AJ956" s="1223"/>
      <c r="AK956" s="11"/>
      <c r="AL956" s="1303" t="s">
        <v>2212</v>
      </c>
      <c r="AM956" s="1304"/>
      <c r="AN956" s="1304"/>
      <c r="AO956" s="1304"/>
      <c r="AP956" s="1304"/>
      <c r="AQ956" s="1305"/>
      <c r="AR956" s="1232">
        <f>VLOOKUP(AH956,$CD$6:$CE$10,2,FALSE)</f>
        <v>0</v>
      </c>
    </row>
    <row r="957" spans="1:44" ht="27" customHeight="1">
      <c r="A957" s="972" t="str">
        <f t="shared" si="22"/>
        <v/>
      </c>
      <c r="B957" s="1372"/>
      <c r="C957" s="1373"/>
      <c r="D957" s="1373"/>
      <c r="E957" s="1374"/>
      <c r="H957" s="1206"/>
      <c r="I957" s="1206"/>
      <c r="J957" s="1206"/>
      <c r="K957" s="1206"/>
      <c r="L957" s="1206"/>
      <c r="M957" s="1206"/>
      <c r="N957" s="1206"/>
      <c r="O957" s="1206"/>
      <c r="P957" s="1206"/>
      <c r="Q957" s="1206"/>
      <c r="R957" s="1206"/>
      <c r="S957" s="1206"/>
      <c r="T957" s="1206"/>
      <c r="U957" s="1206"/>
      <c r="V957" s="1206"/>
      <c r="W957" s="1206"/>
      <c r="X957" s="1206"/>
      <c r="Y957" s="1206"/>
      <c r="Z957" s="1206"/>
      <c r="AA957" s="1206"/>
      <c r="AB957" s="1206"/>
      <c r="AC957" s="1206"/>
      <c r="AD957" s="1206"/>
      <c r="AF957" s="70"/>
      <c r="AK957" s="11"/>
      <c r="AL957" s="1303"/>
      <c r="AM957" s="1304"/>
      <c r="AN957" s="1304"/>
      <c r="AO957" s="1304"/>
      <c r="AP957" s="1304"/>
      <c r="AQ957" s="1305"/>
      <c r="AR957" s="1232"/>
    </row>
    <row r="958" spans="1:44" ht="27" customHeight="1">
      <c r="A958" s="972" t="str">
        <f t="shared" si="22"/>
        <v/>
      </c>
      <c r="B958" s="229"/>
      <c r="C958" s="143"/>
      <c r="D958" s="143"/>
      <c r="E958" s="230"/>
      <c r="H958" s="1206"/>
      <c r="I958" s="1206"/>
      <c r="J958" s="1206"/>
      <c r="K958" s="1206"/>
      <c r="L958" s="1206"/>
      <c r="M958" s="1206"/>
      <c r="N958" s="1206"/>
      <c r="O958" s="1206"/>
      <c r="P958" s="1206"/>
      <c r="Q958" s="1206"/>
      <c r="R958" s="1206"/>
      <c r="S958" s="1206"/>
      <c r="T958" s="1206"/>
      <c r="U958" s="1206"/>
      <c r="V958" s="1206"/>
      <c r="W958" s="1206"/>
      <c r="X958" s="1206"/>
      <c r="Y958" s="1206"/>
      <c r="Z958" s="1206"/>
      <c r="AA958" s="1206"/>
      <c r="AB958" s="1206"/>
      <c r="AC958" s="1206"/>
      <c r="AD958" s="1206"/>
      <c r="AF958" s="70"/>
      <c r="AK958" s="11"/>
      <c r="AL958" s="210"/>
      <c r="AM958" s="20"/>
      <c r="AN958" s="20"/>
      <c r="AO958" s="20"/>
      <c r="AP958" s="20"/>
      <c r="AQ958" s="211"/>
      <c r="AR958" s="73"/>
    </row>
    <row r="959" spans="1:44" ht="27" customHeight="1">
      <c r="A959" s="972" t="str">
        <f t="shared" si="22"/>
        <v/>
      </c>
      <c r="B959" s="66"/>
      <c r="E959" s="67"/>
      <c r="H959" s="1206"/>
      <c r="I959" s="1206"/>
      <c r="J959" s="1206"/>
      <c r="K959" s="1206"/>
      <c r="L959" s="1206"/>
      <c r="M959" s="1206"/>
      <c r="N959" s="1206"/>
      <c r="O959" s="1206"/>
      <c r="P959" s="1206"/>
      <c r="Q959" s="1206"/>
      <c r="R959" s="1206"/>
      <c r="S959" s="1206"/>
      <c r="T959" s="1206"/>
      <c r="U959" s="1206"/>
      <c r="V959" s="1206"/>
      <c r="W959" s="1206"/>
      <c r="X959" s="1206"/>
      <c r="Y959" s="1206"/>
      <c r="Z959" s="1206"/>
      <c r="AA959" s="1206"/>
      <c r="AB959" s="1206"/>
      <c r="AC959" s="1206"/>
      <c r="AD959" s="1206"/>
      <c r="AF959" s="70"/>
      <c r="AK959" s="11"/>
      <c r="AL959" s="210"/>
      <c r="AM959" s="20"/>
      <c r="AN959" s="20"/>
      <c r="AO959" s="20"/>
      <c r="AP959" s="20"/>
      <c r="AQ959" s="211"/>
      <c r="AR959" s="73"/>
    </row>
    <row r="960" spans="1:44" ht="27" customHeight="1" thickBot="1">
      <c r="A960" s="972" t="str">
        <f t="shared" si="22"/>
        <v/>
      </c>
      <c r="B960" s="66"/>
      <c r="E960" s="67"/>
      <c r="AF960" s="70"/>
      <c r="AK960" s="11"/>
      <c r="AL960" s="210"/>
      <c r="AM960" s="20"/>
      <c r="AN960" s="20"/>
      <c r="AO960" s="20"/>
      <c r="AP960" s="20"/>
      <c r="AQ960" s="211"/>
      <c r="AR960" s="73"/>
    </row>
    <row r="961" spans="1:44" ht="27" customHeight="1">
      <c r="A961" s="972" t="str">
        <f t="shared" si="22"/>
        <v/>
      </c>
      <c r="B961" s="48"/>
      <c r="C961" s="12"/>
      <c r="D961" s="12"/>
      <c r="E961" s="49"/>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04"/>
      <c r="AG961" s="717"/>
      <c r="AH961" s="105"/>
      <c r="AI961" s="105"/>
      <c r="AJ961" s="105"/>
      <c r="AK961" s="26"/>
      <c r="AL961" s="200"/>
      <c r="AM961" s="201"/>
      <c r="AN961" s="201"/>
      <c r="AO961" s="201"/>
      <c r="AP961" s="201"/>
      <c r="AQ961" s="202"/>
      <c r="AR961" s="73"/>
    </row>
    <row r="962" spans="1:44" ht="27" customHeight="1">
      <c r="A962" s="972">
        <f t="shared" si="22"/>
        <v>140</v>
      </c>
      <c r="B962" s="2102" t="s">
        <v>646</v>
      </c>
      <c r="C962" s="1819"/>
      <c r="D962" s="1819"/>
      <c r="E962" s="2103"/>
      <c r="F962" s="1349" t="s">
        <v>817</v>
      </c>
      <c r="G962" s="1350"/>
      <c r="H962" s="1206" t="s">
        <v>399</v>
      </c>
      <c r="I962" s="1206"/>
      <c r="J962" s="1206"/>
      <c r="K962" s="1206"/>
      <c r="L962" s="1206"/>
      <c r="M962" s="1206"/>
      <c r="N962" s="1206"/>
      <c r="O962" s="1206"/>
      <c r="P962" s="1206"/>
      <c r="Q962" s="1206"/>
      <c r="R962" s="1206"/>
      <c r="S962" s="1206"/>
      <c r="T962" s="1206"/>
      <c r="U962" s="1206"/>
      <c r="V962" s="1206"/>
      <c r="W962" s="1206"/>
      <c r="X962" s="1206"/>
      <c r="Y962" s="1206"/>
      <c r="Z962" s="1206"/>
      <c r="AA962" s="1206"/>
      <c r="AB962" s="1206"/>
      <c r="AC962" s="1206"/>
      <c r="AD962" s="1206"/>
      <c r="AF962" s="70"/>
      <c r="AG962" s="713">
        <v>140</v>
      </c>
      <c r="AH962" s="1221" t="s">
        <v>106</v>
      </c>
      <c r="AI962" s="1222"/>
      <c r="AJ962" s="1223"/>
      <c r="AK962" s="11"/>
      <c r="AL962" s="1303" t="s">
        <v>2211</v>
      </c>
      <c r="AM962" s="1304"/>
      <c r="AN962" s="1304"/>
      <c r="AO962" s="1304"/>
      <c r="AP962" s="1304"/>
      <c r="AQ962" s="1305"/>
      <c r="AR962" s="1232">
        <f>VLOOKUP(AH962,$CD$6:$CE$10,2,FALSE)</f>
        <v>0</v>
      </c>
    </row>
    <row r="963" spans="1:44" ht="27" customHeight="1">
      <c r="A963" s="972" t="str">
        <f t="shared" si="22"/>
        <v/>
      </c>
      <c r="B963" s="2102"/>
      <c r="C963" s="1819"/>
      <c r="D963" s="1819"/>
      <c r="E963" s="2103"/>
      <c r="H963" s="1206"/>
      <c r="I963" s="1206"/>
      <c r="J963" s="1206"/>
      <c r="K963" s="1206"/>
      <c r="L963" s="1206"/>
      <c r="M963" s="1206"/>
      <c r="N963" s="1206"/>
      <c r="O963" s="1206"/>
      <c r="P963" s="1206"/>
      <c r="Q963" s="1206"/>
      <c r="R963" s="1206"/>
      <c r="S963" s="1206"/>
      <c r="T963" s="1206"/>
      <c r="U963" s="1206"/>
      <c r="V963" s="1206"/>
      <c r="W963" s="1206"/>
      <c r="X963" s="1206"/>
      <c r="Y963" s="1206"/>
      <c r="Z963" s="1206"/>
      <c r="AA963" s="1206"/>
      <c r="AB963" s="1206"/>
      <c r="AC963" s="1206"/>
      <c r="AD963" s="1206"/>
      <c r="AF963" s="70"/>
      <c r="AK963" s="11"/>
      <c r="AL963" s="1303"/>
      <c r="AM963" s="1304"/>
      <c r="AN963" s="1304"/>
      <c r="AO963" s="1304"/>
      <c r="AP963" s="1304"/>
      <c r="AQ963" s="1305"/>
      <c r="AR963" s="1232"/>
    </row>
    <row r="964" spans="1:44" ht="27" customHeight="1">
      <c r="A964" s="972" t="str">
        <f t="shared" si="22"/>
        <v/>
      </c>
      <c r="B964" s="2102"/>
      <c r="C964" s="1819"/>
      <c r="D964" s="1819"/>
      <c r="E964" s="2103"/>
      <c r="H964" s="1206"/>
      <c r="I964" s="1206"/>
      <c r="J964" s="1206"/>
      <c r="K964" s="1206"/>
      <c r="L964" s="1206"/>
      <c r="M964" s="1206"/>
      <c r="N964" s="1206"/>
      <c r="O964" s="1206"/>
      <c r="P964" s="1206"/>
      <c r="Q964" s="1206"/>
      <c r="R964" s="1206"/>
      <c r="S964" s="1206"/>
      <c r="T964" s="1206"/>
      <c r="U964" s="1206"/>
      <c r="V964" s="1206"/>
      <c r="W964" s="1206"/>
      <c r="X964" s="1206"/>
      <c r="Y964" s="1206"/>
      <c r="Z964" s="1206"/>
      <c r="AA964" s="1206"/>
      <c r="AB964" s="1206"/>
      <c r="AC964" s="1206"/>
      <c r="AD964" s="1206"/>
      <c r="AF964" s="70"/>
      <c r="AK964" s="11"/>
      <c r="AL964" s="1303"/>
      <c r="AM964" s="1304"/>
      <c r="AN964" s="1304"/>
      <c r="AO964" s="1304"/>
      <c r="AP964" s="1304"/>
      <c r="AQ964" s="1305"/>
      <c r="AR964" s="73"/>
    </row>
    <row r="965" spans="1:44" ht="27" customHeight="1">
      <c r="A965" s="972" t="str">
        <f t="shared" si="22"/>
        <v/>
      </c>
      <c r="B965" s="1356" t="s">
        <v>639</v>
      </c>
      <c r="C965" s="1320"/>
      <c r="D965" s="1320"/>
      <c r="E965" s="1321"/>
      <c r="H965" s="1206"/>
      <c r="I965" s="1206"/>
      <c r="J965" s="1206"/>
      <c r="K965" s="1206"/>
      <c r="L965" s="1206"/>
      <c r="M965" s="1206"/>
      <c r="N965" s="1206"/>
      <c r="O965" s="1206"/>
      <c r="P965" s="1206"/>
      <c r="Q965" s="1206"/>
      <c r="R965" s="1206"/>
      <c r="S965" s="1206"/>
      <c r="T965" s="1206"/>
      <c r="U965" s="1206"/>
      <c r="V965" s="1206"/>
      <c r="W965" s="1206"/>
      <c r="X965" s="1206"/>
      <c r="Y965" s="1206"/>
      <c r="Z965" s="1206"/>
      <c r="AA965" s="1206"/>
      <c r="AB965" s="1206"/>
      <c r="AC965" s="1206"/>
      <c r="AD965" s="1206"/>
      <c r="AF965" s="70"/>
      <c r="AK965" s="11"/>
      <c r="AL965" s="210"/>
      <c r="AM965" s="20"/>
      <c r="AN965" s="20"/>
      <c r="AO965" s="20"/>
      <c r="AP965" s="20"/>
      <c r="AQ965" s="211"/>
      <c r="AR965" s="73"/>
    </row>
    <row r="966" spans="1:44" ht="27" customHeight="1">
      <c r="A966" s="972" t="str">
        <f t="shared" si="22"/>
        <v/>
      </c>
      <c r="B966" s="1356"/>
      <c r="C966" s="1320"/>
      <c r="D966" s="1320"/>
      <c r="E966" s="1321"/>
      <c r="AF966" s="70"/>
      <c r="AK966" s="11"/>
      <c r="AL966" s="210"/>
      <c r="AM966" s="20"/>
      <c r="AN966" s="20"/>
      <c r="AO966" s="20"/>
      <c r="AP966" s="20"/>
      <c r="AQ966" s="211"/>
      <c r="AR966" s="73"/>
    </row>
    <row r="967" spans="1:44" ht="27" customHeight="1">
      <c r="A967" s="972">
        <f t="shared" si="22"/>
        <v>141</v>
      </c>
      <c r="B967" s="1356"/>
      <c r="C967" s="1320"/>
      <c r="D967" s="1320"/>
      <c r="E967" s="1321"/>
      <c r="F967" s="1349" t="s">
        <v>846</v>
      </c>
      <c r="G967" s="1350"/>
      <c r="H967" s="1206" t="s">
        <v>400</v>
      </c>
      <c r="I967" s="1206"/>
      <c r="J967" s="1206"/>
      <c r="K967" s="1206"/>
      <c r="L967" s="1206"/>
      <c r="M967" s="1206"/>
      <c r="N967" s="1206"/>
      <c r="O967" s="1206"/>
      <c r="P967" s="1206"/>
      <c r="Q967" s="1206"/>
      <c r="R967" s="1206"/>
      <c r="S967" s="1206"/>
      <c r="T967" s="1206"/>
      <c r="U967" s="1206"/>
      <c r="V967" s="1206"/>
      <c r="W967" s="1206"/>
      <c r="X967" s="1206"/>
      <c r="Y967" s="1206"/>
      <c r="Z967" s="1206"/>
      <c r="AA967" s="1206"/>
      <c r="AB967" s="1206"/>
      <c r="AC967" s="1206"/>
      <c r="AD967" s="1206"/>
      <c r="AF967" s="70"/>
      <c r="AG967" s="713">
        <v>141</v>
      </c>
      <c r="AH967" s="1221" t="s">
        <v>106</v>
      </c>
      <c r="AI967" s="1222"/>
      <c r="AJ967" s="1223"/>
      <c r="AK967" s="11"/>
      <c r="AL967" s="1303" t="s">
        <v>2210</v>
      </c>
      <c r="AM967" s="1304"/>
      <c r="AN967" s="1304"/>
      <c r="AO967" s="1304"/>
      <c r="AP967" s="1304"/>
      <c r="AQ967" s="1305"/>
      <c r="AR967" s="1232">
        <f>VLOOKUP(AH967,$CD$6:$CE$10,2,FALSE)</f>
        <v>0</v>
      </c>
    </row>
    <row r="968" spans="1:44" ht="27" customHeight="1">
      <c r="A968" s="972" t="str">
        <f t="shared" si="22"/>
        <v/>
      </c>
      <c r="B968" s="1356"/>
      <c r="C968" s="1320"/>
      <c r="D968" s="1320"/>
      <c r="E968" s="1321"/>
      <c r="H968" s="1206"/>
      <c r="I968" s="1206"/>
      <c r="J968" s="1206"/>
      <c r="K968" s="1206"/>
      <c r="L968" s="1206"/>
      <c r="M968" s="1206"/>
      <c r="N968" s="1206"/>
      <c r="O968" s="1206"/>
      <c r="P968" s="1206"/>
      <c r="Q968" s="1206"/>
      <c r="R968" s="1206"/>
      <c r="S968" s="1206"/>
      <c r="T968" s="1206"/>
      <c r="U968" s="1206"/>
      <c r="V968" s="1206"/>
      <c r="W968" s="1206"/>
      <c r="X968" s="1206"/>
      <c r="Y968" s="1206"/>
      <c r="Z968" s="1206"/>
      <c r="AA968" s="1206"/>
      <c r="AB968" s="1206"/>
      <c r="AC968" s="1206"/>
      <c r="AD968" s="1206"/>
      <c r="AF968" s="70"/>
      <c r="AK968" s="11"/>
      <c r="AL968" s="1303"/>
      <c r="AM968" s="1304"/>
      <c r="AN968" s="1304"/>
      <c r="AO968" s="1304"/>
      <c r="AP968" s="1304"/>
      <c r="AQ968" s="1305"/>
      <c r="AR968" s="1232"/>
    </row>
    <row r="969" spans="1:44" ht="27" customHeight="1">
      <c r="A969" s="972" t="str">
        <f t="shared" si="22"/>
        <v/>
      </c>
      <c r="B969" s="1356"/>
      <c r="C969" s="1320"/>
      <c r="D969" s="1320"/>
      <c r="E969" s="1321"/>
      <c r="H969" s="1206"/>
      <c r="I969" s="1206"/>
      <c r="J969" s="1206"/>
      <c r="K969" s="1206"/>
      <c r="L969" s="1206"/>
      <c r="M969" s="1206"/>
      <c r="N969" s="1206"/>
      <c r="O969" s="1206"/>
      <c r="P969" s="1206"/>
      <c r="Q969" s="1206"/>
      <c r="R969" s="1206"/>
      <c r="S969" s="1206"/>
      <c r="T969" s="1206"/>
      <c r="U969" s="1206"/>
      <c r="V969" s="1206"/>
      <c r="W969" s="1206"/>
      <c r="X969" s="1206"/>
      <c r="Y969" s="1206"/>
      <c r="Z969" s="1206"/>
      <c r="AA969" s="1206"/>
      <c r="AB969" s="1206"/>
      <c r="AC969" s="1206"/>
      <c r="AD969" s="1206"/>
      <c r="AF969" s="70"/>
      <c r="AK969" s="11"/>
      <c r="AL969" s="210"/>
      <c r="AM969" s="20"/>
      <c r="AN969" s="20"/>
      <c r="AO969" s="20"/>
      <c r="AP969" s="20"/>
      <c r="AQ969" s="211"/>
      <c r="AR969" s="73"/>
    </row>
    <row r="970" spans="1:44" ht="27" customHeight="1" thickBot="1">
      <c r="A970" s="972" t="str">
        <f t="shared" si="22"/>
        <v/>
      </c>
      <c r="B970" s="1924"/>
      <c r="C970" s="1684"/>
      <c r="D970" s="1684"/>
      <c r="E970" s="1685"/>
      <c r="AF970" s="70"/>
      <c r="AK970" s="11"/>
      <c r="AL970" s="210"/>
      <c r="AM970" s="20"/>
      <c r="AN970" s="20"/>
      <c r="AO970" s="20"/>
      <c r="AP970" s="20"/>
      <c r="AQ970" s="211"/>
      <c r="AR970" s="73"/>
    </row>
    <row r="971" spans="1:44" ht="24" customHeight="1">
      <c r="A971" s="972" t="str">
        <f t="shared" si="22"/>
        <v/>
      </c>
      <c r="B971" s="48"/>
      <c r="C971" s="12"/>
      <c r="D971" s="12"/>
      <c r="E971" s="49"/>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04"/>
      <c r="AG971" s="717"/>
      <c r="AH971" s="105"/>
      <c r="AI971" s="105"/>
      <c r="AJ971" s="105"/>
      <c r="AK971" s="26"/>
      <c r="AL971" s="200"/>
      <c r="AM971" s="201"/>
      <c r="AN971" s="201"/>
      <c r="AO971" s="201"/>
      <c r="AP971" s="201"/>
      <c r="AQ971" s="202"/>
      <c r="AR971" s="73"/>
    </row>
    <row r="972" spans="1:44" ht="27" customHeight="1">
      <c r="A972" s="972">
        <f t="shared" si="22"/>
        <v>142</v>
      </c>
      <c r="B972" s="1372" t="s">
        <v>645</v>
      </c>
      <c r="C972" s="1373"/>
      <c r="D972" s="1373"/>
      <c r="E972" s="1374"/>
      <c r="F972" s="1349" t="s">
        <v>817</v>
      </c>
      <c r="G972" s="1350"/>
      <c r="H972" s="1206" t="s">
        <v>402</v>
      </c>
      <c r="I972" s="1206"/>
      <c r="J972" s="1206"/>
      <c r="K972" s="1206"/>
      <c r="L972" s="1206"/>
      <c r="M972" s="1206"/>
      <c r="N972" s="1206"/>
      <c r="O972" s="1206"/>
      <c r="P972" s="1206"/>
      <c r="Q972" s="1206"/>
      <c r="R972" s="1206"/>
      <c r="S972" s="1206"/>
      <c r="T972" s="1206"/>
      <c r="U972" s="1206"/>
      <c r="V972" s="1206"/>
      <c r="W972" s="1206"/>
      <c r="X972" s="1206"/>
      <c r="Y972" s="1206"/>
      <c r="Z972" s="1206"/>
      <c r="AA972" s="1206"/>
      <c r="AB972" s="1206"/>
      <c r="AC972" s="1206"/>
      <c r="AD972" s="1206"/>
      <c r="AF972" s="70"/>
      <c r="AG972" s="713">
        <v>142</v>
      </c>
      <c r="AH972" s="1221" t="s">
        <v>106</v>
      </c>
      <c r="AI972" s="1222"/>
      <c r="AJ972" s="1223"/>
      <c r="AK972" s="11"/>
      <c r="AL972" s="1303" t="s">
        <v>2209</v>
      </c>
      <c r="AM972" s="1304"/>
      <c r="AN972" s="1304"/>
      <c r="AO972" s="1304"/>
      <c r="AP972" s="1304"/>
      <c r="AQ972" s="1305"/>
      <c r="AR972" s="1232">
        <f>VLOOKUP(AH972,$CD$6:$CE$10,2,FALSE)</f>
        <v>0</v>
      </c>
    </row>
    <row r="973" spans="1:44" ht="27" customHeight="1">
      <c r="A973" s="972" t="str">
        <f t="shared" si="22"/>
        <v/>
      </c>
      <c r="B973" s="1372"/>
      <c r="C973" s="1373"/>
      <c r="D973" s="1373"/>
      <c r="E973" s="1374"/>
      <c r="H973" s="1206"/>
      <c r="I973" s="1206"/>
      <c r="J973" s="1206"/>
      <c r="K973" s="1206"/>
      <c r="L973" s="1206"/>
      <c r="M973" s="1206"/>
      <c r="N973" s="1206"/>
      <c r="O973" s="1206"/>
      <c r="P973" s="1206"/>
      <c r="Q973" s="1206"/>
      <c r="R973" s="1206"/>
      <c r="S973" s="1206"/>
      <c r="T973" s="1206"/>
      <c r="U973" s="1206"/>
      <c r="V973" s="1206"/>
      <c r="W973" s="1206"/>
      <c r="X973" s="1206"/>
      <c r="Y973" s="1206"/>
      <c r="Z973" s="1206"/>
      <c r="AA973" s="1206"/>
      <c r="AB973" s="1206"/>
      <c r="AC973" s="1206"/>
      <c r="AD973" s="1206"/>
      <c r="AF973" s="70"/>
      <c r="AK973" s="11"/>
      <c r="AL973" s="1303"/>
      <c r="AM973" s="1304"/>
      <c r="AN973" s="1304"/>
      <c r="AO973" s="1304"/>
      <c r="AP973" s="1304"/>
      <c r="AQ973" s="1305"/>
      <c r="AR973" s="1232"/>
    </row>
    <row r="974" spans="1:44" ht="27" customHeight="1">
      <c r="A974" s="972" t="str">
        <f t="shared" si="22"/>
        <v/>
      </c>
      <c r="B974" s="1372"/>
      <c r="C974" s="1373"/>
      <c r="D974" s="1373"/>
      <c r="E974" s="1374"/>
      <c r="H974" s="1206"/>
      <c r="I974" s="1206"/>
      <c r="J974" s="1206"/>
      <c r="K974" s="1206"/>
      <c r="L974" s="1206"/>
      <c r="M974" s="1206"/>
      <c r="N974" s="1206"/>
      <c r="O974" s="1206"/>
      <c r="P974" s="1206"/>
      <c r="Q974" s="1206"/>
      <c r="R974" s="1206"/>
      <c r="S974" s="1206"/>
      <c r="T974" s="1206"/>
      <c r="U974" s="1206"/>
      <c r="V974" s="1206"/>
      <c r="W974" s="1206"/>
      <c r="X974" s="1206"/>
      <c r="Y974" s="1206"/>
      <c r="Z974" s="1206"/>
      <c r="AA974" s="1206"/>
      <c r="AB974" s="1206"/>
      <c r="AC974" s="1206"/>
      <c r="AD974" s="1206"/>
      <c r="AF974" s="70"/>
      <c r="AK974" s="11"/>
      <c r="AL974" s="1303"/>
      <c r="AM974" s="1304"/>
      <c r="AN974" s="1304"/>
      <c r="AO974" s="1304"/>
      <c r="AP974" s="1304"/>
      <c r="AQ974" s="1305"/>
      <c r="AR974" s="73"/>
    </row>
    <row r="975" spans="1:44" ht="27" customHeight="1">
      <c r="A975" s="972" t="str">
        <f t="shared" si="22"/>
        <v/>
      </c>
      <c r="B975" s="1372"/>
      <c r="C975" s="1373"/>
      <c r="D975" s="1373"/>
      <c r="E975" s="1374"/>
      <c r="H975" s="1206"/>
      <c r="I975" s="1206"/>
      <c r="J975" s="1206"/>
      <c r="K975" s="1206"/>
      <c r="L975" s="1206"/>
      <c r="M975" s="1206"/>
      <c r="N975" s="1206"/>
      <c r="O975" s="1206"/>
      <c r="P975" s="1206"/>
      <c r="Q975" s="1206"/>
      <c r="R975" s="1206"/>
      <c r="S975" s="1206"/>
      <c r="T975" s="1206"/>
      <c r="U975" s="1206"/>
      <c r="V975" s="1206"/>
      <c r="W975" s="1206"/>
      <c r="X975" s="1206"/>
      <c r="Y975" s="1206"/>
      <c r="Z975" s="1206"/>
      <c r="AA975" s="1206"/>
      <c r="AB975" s="1206"/>
      <c r="AC975" s="1206"/>
      <c r="AD975" s="1206"/>
      <c r="AF975" s="70"/>
      <c r="AK975" s="11"/>
      <c r="AL975" s="1303"/>
      <c r="AM975" s="1304"/>
      <c r="AN975" s="1304"/>
      <c r="AO975" s="1304"/>
      <c r="AP975" s="1304"/>
      <c r="AQ975" s="1305"/>
      <c r="AR975" s="73"/>
    </row>
    <row r="976" spans="1:44" ht="27" customHeight="1">
      <c r="A976" s="972" t="str">
        <f t="shared" si="22"/>
        <v/>
      </c>
      <c r="B976" s="1372"/>
      <c r="C976" s="1373"/>
      <c r="D976" s="1373"/>
      <c r="E976" s="1374"/>
      <c r="H976" s="1206"/>
      <c r="I976" s="1206"/>
      <c r="J976" s="1206"/>
      <c r="K976" s="1206"/>
      <c r="L976" s="1206"/>
      <c r="M976" s="1206"/>
      <c r="N976" s="1206"/>
      <c r="O976" s="1206"/>
      <c r="P976" s="1206"/>
      <c r="Q976" s="1206"/>
      <c r="R976" s="1206"/>
      <c r="S976" s="1206"/>
      <c r="T976" s="1206"/>
      <c r="U976" s="1206"/>
      <c r="V976" s="1206"/>
      <c r="W976" s="1206"/>
      <c r="X976" s="1206"/>
      <c r="Y976" s="1206"/>
      <c r="Z976" s="1206"/>
      <c r="AA976" s="1206"/>
      <c r="AB976" s="1206"/>
      <c r="AC976" s="1206"/>
      <c r="AD976" s="1206"/>
      <c r="AF976" s="70"/>
      <c r="AK976" s="11"/>
      <c r="AL976" s="1303"/>
      <c r="AM976" s="1304"/>
      <c r="AN976" s="1304"/>
      <c r="AO976" s="1304"/>
      <c r="AP976" s="1304"/>
      <c r="AQ976" s="1305"/>
      <c r="AR976" s="73"/>
    </row>
    <row r="977" spans="1:44" ht="27" customHeight="1">
      <c r="A977" s="972" t="str">
        <f t="shared" si="22"/>
        <v/>
      </c>
      <c r="B977" s="1372"/>
      <c r="C977" s="1373"/>
      <c r="D977" s="1373"/>
      <c r="E977" s="1374"/>
      <c r="F977" s="1349"/>
      <c r="G977" s="1350"/>
      <c r="H977" s="1206"/>
      <c r="I977" s="1206"/>
      <c r="J977" s="1206"/>
      <c r="K977" s="1206"/>
      <c r="L977" s="1206"/>
      <c r="M977" s="1206"/>
      <c r="N977" s="1206"/>
      <c r="O977" s="1206"/>
      <c r="P977" s="1206"/>
      <c r="Q977" s="1206"/>
      <c r="R977" s="1206"/>
      <c r="S977" s="1206"/>
      <c r="T977" s="1206"/>
      <c r="U977" s="1206"/>
      <c r="V977" s="1206"/>
      <c r="W977" s="1206"/>
      <c r="X977" s="1206"/>
      <c r="Y977" s="1206"/>
      <c r="Z977" s="1206"/>
      <c r="AA977" s="1206"/>
      <c r="AB977" s="1206"/>
      <c r="AC977" s="1206"/>
      <c r="AD977" s="1206"/>
      <c r="AF977" s="70"/>
      <c r="AK977" s="11"/>
      <c r="AL977" s="1303"/>
      <c r="AM977" s="1304"/>
      <c r="AN977" s="1304"/>
      <c r="AO977" s="1304"/>
      <c r="AP977" s="1304"/>
      <c r="AQ977" s="1305"/>
      <c r="AR977" s="73"/>
    </row>
    <row r="978" spans="1:44" ht="27" customHeight="1">
      <c r="A978" s="972" t="str">
        <f t="shared" si="22"/>
        <v/>
      </c>
      <c r="B978" s="66"/>
      <c r="E978" s="67"/>
      <c r="H978" s="1206"/>
      <c r="I978" s="1206"/>
      <c r="J978" s="1206"/>
      <c r="K978" s="1206"/>
      <c r="L978" s="1206"/>
      <c r="M978" s="1206"/>
      <c r="N978" s="1206"/>
      <c r="O978" s="1206"/>
      <c r="P978" s="1206"/>
      <c r="Q978" s="1206"/>
      <c r="R978" s="1206"/>
      <c r="S978" s="1206"/>
      <c r="T978" s="1206"/>
      <c r="U978" s="1206"/>
      <c r="V978" s="1206"/>
      <c r="W978" s="1206"/>
      <c r="X978" s="1206"/>
      <c r="Y978" s="1206"/>
      <c r="Z978" s="1206"/>
      <c r="AA978" s="1206"/>
      <c r="AB978" s="1206"/>
      <c r="AC978" s="1206"/>
      <c r="AD978" s="1206"/>
      <c r="AF978" s="70"/>
      <c r="AK978" s="11"/>
      <c r="AL978" s="210"/>
      <c r="AM978" s="20"/>
      <c r="AN978" s="20"/>
      <c r="AO978" s="20"/>
      <c r="AP978" s="20"/>
      <c r="AQ978" s="211"/>
      <c r="AR978" s="73"/>
    </row>
    <row r="979" spans="1:44" ht="24" customHeight="1">
      <c r="A979" s="972" t="str">
        <f t="shared" si="22"/>
        <v/>
      </c>
      <c r="B979" s="66"/>
      <c r="E979" s="67"/>
      <c r="AF979" s="70"/>
      <c r="AK979" s="11"/>
      <c r="AL979" s="210"/>
      <c r="AM979" s="20"/>
      <c r="AN979" s="20"/>
      <c r="AO979" s="20"/>
      <c r="AP979" s="20"/>
      <c r="AQ979" s="211"/>
      <c r="AR979" s="73"/>
    </row>
    <row r="980" spans="1:44" ht="27" customHeight="1">
      <c r="A980" s="972">
        <f t="shared" si="22"/>
        <v>143</v>
      </c>
      <c r="B980" s="66"/>
      <c r="E980" s="67"/>
      <c r="F980" s="1349" t="s">
        <v>365</v>
      </c>
      <c r="G980" s="1350"/>
      <c r="H980" s="1206" t="s">
        <v>401</v>
      </c>
      <c r="I980" s="1206"/>
      <c r="J980" s="1206"/>
      <c r="K980" s="1206"/>
      <c r="L980" s="1206"/>
      <c r="M980" s="1206"/>
      <c r="N980" s="1206"/>
      <c r="O980" s="1206"/>
      <c r="P980" s="1206"/>
      <c r="Q980" s="1206"/>
      <c r="R980" s="1206"/>
      <c r="S980" s="1206"/>
      <c r="T980" s="1206"/>
      <c r="U980" s="1206"/>
      <c r="V980" s="1206"/>
      <c r="W980" s="1206"/>
      <c r="X980" s="1206"/>
      <c r="Y980" s="1206"/>
      <c r="Z980" s="1206"/>
      <c r="AA980" s="1206"/>
      <c r="AB980" s="1206"/>
      <c r="AC980" s="1206"/>
      <c r="AD980" s="1206"/>
      <c r="AF980" s="70"/>
      <c r="AG980" s="713">
        <v>143</v>
      </c>
      <c r="AH980" s="1221" t="s">
        <v>106</v>
      </c>
      <c r="AI980" s="1222"/>
      <c r="AJ980" s="1223"/>
      <c r="AK980" s="11"/>
      <c r="AL980" s="1303" t="s">
        <v>643</v>
      </c>
      <c r="AM980" s="1304"/>
      <c r="AN980" s="1304"/>
      <c r="AO980" s="1304"/>
      <c r="AP980" s="1304"/>
      <c r="AQ980" s="1305"/>
      <c r="AR980" s="1232">
        <f>VLOOKUP(AH980,$CD$6:$CE$10,2,FALSE)</f>
        <v>0</v>
      </c>
    </row>
    <row r="981" spans="1:44" ht="24" customHeight="1">
      <c r="A981" s="972" t="str">
        <f t="shared" si="22"/>
        <v/>
      </c>
      <c r="B981" s="66"/>
      <c r="E981" s="67"/>
      <c r="AF981" s="70"/>
      <c r="AK981" s="11"/>
      <c r="AL981" s="1303"/>
      <c r="AM981" s="1304"/>
      <c r="AN981" s="1304"/>
      <c r="AO981" s="1304"/>
      <c r="AP981" s="1304"/>
      <c r="AQ981" s="1305"/>
      <c r="AR981" s="1232"/>
    </row>
    <row r="982" spans="1:44" ht="27" customHeight="1">
      <c r="A982" s="972" t="str">
        <f t="shared" si="22"/>
        <v/>
      </c>
      <c r="B982" s="66"/>
      <c r="E982" s="67"/>
      <c r="H982" s="1206" t="s">
        <v>403</v>
      </c>
      <c r="I982" s="1206"/>
      <c r="J982" s="1206"/>
      <c r="K982" s="1206"/>
      <c r="L982" s="1206"/>
      <c r="M982" s="1206"/>
      <c r="N982" s="1206"/>
      <c r="O982" s="1206"/>
      <c r="P982" s="1206"/>
      <c r="Q982" s="1206"/>
      <c r="R982" s="1206"/>
      <c r="S982" s="1206"/>
      <c r="T982" s="1206"/>
      <c r="U982" s="1206"/>
      <c r="V982" s="1206"/>
      <c r="W982" s="1206"/>
      <c r="X982" s="1206"/>
      <c r="Y982" s="1206"/>
      <c r="Z982" s="1206"/>
      <c r="AA982" s="1206"/>
      <c r="AB982" s="1206"/>
      <c r="AC982" s="1206"/>
      <c r="AD982" s="1206"/>
      <c r="AF982" s="70"/>
      <c r="AK982" s="11"/>
      <c r="AL982" s="210"/>
      <c r="AM982" s="20"/>
      <c r="AN982" s="20"/>
      <c r="AO982" s="20"/>
      <c r="AP982" s="20"/>
      <c r="AQ982" s="211"/>
      <c r="AR982" s="73"/>
    </row>
    <row r="983" spans="1:44" ht="27" customHeight="1">
      <c r="A983" s="972" t="str">
        <f t="shared" si="22"/>
        <v/>
      </c>
      <c r="B983" s="66"/>
      <c r="E983" s="67"/>
      <c r="H983" s="1206"/>
      <c r="I983" s="1206"/>
      <c r="J983" s="1206"/>
      <c r="K983" s="1206"/>
      <c r="L983" s="1206"/>
      <c r="M983" s="1206"/>
      <c r="N983" s="1206"/>
      <c r="O983" s="1206"/>
      <c r="P983" s="1206"/>
      <c r="Q983" s="1206"/>
      <c r="R983" s="1206"/>
      <c r="S983" s="1206"/>
      <c r="T983" s="1206"/>
      <c r="U983" s="1206"/>
      <c r="V983" s="1206"/>
      <c r="W983" s="1206"/>
      <c r="X983" s="1206"/>
      <c r="Y983" s="1206"/>
      <c r="Z983" s="1206"/>
      <c r="AA983" s="1206"/>
      <c r="AB983" s="1206"/>
      <c r="AC983" s="1206"/>
      <c r="AD983" s="1206"/>
      <c r="AF983" s="70"/>
      <c r="AK983" s="11"/>
      <c r="AL983" s="210"/>
      <c r="AM983" s="20"/>
      <c r="AN983" s="20"/>
      <c r="AO983" s="20"/>
      <c r="AP983" s="20"/>
      <c r="AQ983" s="211"/>
      <c r="AR983" s="73"/>
    </row>
    <row r="984" spans="1:44" ht="27" customHeight="1">
      <c r="A984" s="972" t="str">
        <f t="shared" si="22"/>
        <v/>
      </c>
      <c r="B984" s="66"/>
      <c r="E984" s="67"/>
      <c r="H984" s="1206"/>
      <c r="I984" s="1206"/>
      <c r="J984" s="1206"/>
      <c r="K984" s="1206"/>
      <c r="L984" s="1206"/>
      <c r="M984" s="1206"/>
      <c r="N984" s="1206"/>
      <c r="O984" s="1206"/>
      <c r="P984" s="1206"/>
      <c r="Q984" s="1206"/>
      <c r="R984" s="1206"/>
      <c r="S984" s="1206"/>
      <c r="T984" s="1206"/>
      <c r="U984" s="1206"/>
      <c r="V984" s="1206"/>
      <c r="W984" s="1206"/>
      <c r="X984" s="1206"/>
      <c r="Y984" s="1206"/>
      <c r="Z984" s="1206"/>
      <c r="AA984" s="1206"/>
      <c r="AB984" s="1206"/>
      <c r="AC984" s="1206"/>
      <c r="AD984" s="1206"/>
      <c r="AF984" s="70"/>
      <c r="AK984" s="11"/>
      <c r="AL984" s="210"/>
      <c r="AM984" s="20"/>
      <c r="AN984" s="20"/>
      <c r="AO984" s="20"/>
      <c r="AP984" s="20"/>
      <c r="AQ984" s="211"/>
      <c r="AR984" s="73"/>
    </row>
    <row r="985" spans="1:44" ht="27" customHeight="1">
      <c r="A985" s="972" t="str">
        <f t="shared" si="22"/>
        <v/>
      </c>
      <c r="B985" s="66"/>
      <c r="E985" s="67"/>
      <c r="H985" s="1206"/>
      <c r="I985" s="1206"/>
      <c r="J985" s="1206"/>
      <c r="K985" s="1206"/>
      <c r="L985" s="1206"/>
      <c r="M985" s="1206"/>
      <c r="N985" s="1206"/>
      <c r="O985" s="1206"/>
      <c r="P985" s="1206"/>
      <c r="Q985" s="1206"/>
      <c r="R985" s="1206"/>
      <c r="S985" s="1206"/>
      <c r="T985" s="1206"/>
      <c r="U985" s="1206"/>
      <c r="V985" s="1206"/>
      <c r="W985" s="1206"/>
      <c r="X985" s="1206"/>
      <c r="Y985" s="1206"/>
      <c r="Z985" s="1206"/>
      <c r="AA985" s="1206"/>
      <c r="AB985" s="1206"/>
      <c r="AC985" s="1206"/>
      <c r="AD985" s="1206"/>
      <c r="AF985" s="70"/>
      <c r="AK985" s="11"/>
      <c r="AL985" s="210"/>
      <c r="AM985" s="20"/>
      <c r="AN985" s="20"/>
      <c r="AO985" s="20"/>
      <c r="AP985" s="20"/>
      <c r="AQ985" s="211"/>
      <c r="AR985" s="73"/>
    </row>
    <row r="986" spans="1:44" ht="27" customHeight="1">
      <c r="A986" s="972" t="str">
        <f t="shared" si="22"/>
        <v/>
      </c>
      <c r="B986" s="66"/>
      <c r="E986" s="67"/>
      <c r="AF986" s="70"/>
      <c r="AK986" s="11"/>
      <c r="AL986" s="210"/>
      <c r="AM986" s="20"/>
      <c r="AN986" s="20"/>
      <c r="AO986" s="20"/>
      <c r="AP986" s="20"/>
      <c r="AQ986" s="211"/>
      <c r="AR986" s="73"/>
    </row>
    <row r="987" spans="1:44" ht="27" customHeight="1">
      <c r="A987" s="972" t="str">
        <f t="shared" si="22"/>
        <v/>
      </c>
      <c r="B987" s="66"/>
      <c r="E987" s="67"/>
      <c r="H987" s="1206" t="s">
        <v>404</v>
      </c>
      <c r="I987" s="1206"/>
      <c r="J987" s="1206"/>
      <c r="K987" s="1206"/>
      <c r="L987" s="1206"/>
      <c r="M987" s="1206"/>
      <c r="N987" s="1206"/>
      <c r="O987" s="1206"/>
      <c r="P987" s="1206"/>
      <c r="Q987" s="1206"/>
      <c r="R987" s="1206"/>
      <c r="S987" s="1206"/>
      <c r="T987" s="1206"/>
      <c r="U987" s="1206"/>
      <c r="V987" s="1206"/>
      <c r="W987" s="1206"/>
      <c r="X987" s="1206"/>
      <c r="Y987" s="1206"/>
      <c r="Z987" s="1206"/>
      <c r="AA987" s="1206"/>
      <c r="AB987" s="1206"/>
      <c r="AC987" s="1206"/>
      <c r="AD987" s="1206"/>
      <c r="AF987" s="70"/>
      <c r="AK987" s="11"/>
      <c r="AL987" s="210"/>
      <c r="AM987" s="20"/>
      <c r="AN987" s="20"/>
      <c r="AO987" s="20"/>
      <c r="AP987" s="20"/>
      <c r="AQ987" s="211"/>
      <c r="AR987" s="73"/>
    </row>
    <row r="988" spans="1:44" ht="27" customHeight="1">
      <c r="A988" s="972" t="str">
        <f t="shared" si="22"/>
        <v/>
      </c>
      <c r="B988" s="66"/>
      <c r="E988" s="67"/>
      <c r="H988" s="1206"/>
      <c r="I988" s="1206"/>
      <c r="J988" s="1206"/>
      <c r="K988" s="1206"/>
      <c r="L988" s="1206"/>
      <c r="M988" s="1206"/>
      <c r="N988" s="1206"/>
      <c r="O988" s="1206"/>
      <c r="P988" s="1206"/>
      <c r="Q988" s="1206"/>
      <c r="R988" s="1206"/>
      <c r="S988" s="1206"/>
      <c r="T988" s="1206"/>
      <c r="U988" s="1206"/>
      <c r="V988" s="1206"/>
      <c r="W988" s="1206"/>
      <c r="X988" s="1206"/>
      <c r="Y988" s="1206"/>
      <c r="Z988" s="1206"/>
      <c r="AA988" s="1206"/>
      <c r="AB988" s="1206"/>
      <c r="AC988" s="1206"/>
      <c r="AD988" s="1206"/>
      <c r="AF988" s="70"/>
      <c r="AK988" s="11"/>
      <c r="AL988" s="210"/>
      <c r="AM988" s="20"/>
      <c r="AN988" s="20"/>
      <c r="AO988" s="20"/>
      <c r="AP988" s="20"/>
      <c r="AQ988" s="211"/>
      <c r="AR988" s="73"/>
    </row>
    <row r="989" spans="1:44" ht="27" customHeight="1">
      <c r="A989" s="972" t="str">
        <f t="shared" ref="A989:A1052" si="23">_xlfn.IFS(AG989=0,"",AG989&gt;0,AG989,AG989&lt;&gt;"","")</f>
        <v/>
      </c>
      <c r="B989" s="66"/>
      <c r="E989" s="67"/>
      <c r="H989" s="1206"/>
      <c r="I989" s="1206"/>
      <c r="J989" s="1206"/>
      <c r="K989" s="1206"/>
      <c r="L989" s="1206"/>
      <c r="M989" s="1206"/>
      <c r="N989" s="1206"/>
      <c r="O989" s="1206"/>
      <c r="P989" s="1206"/>
      <c r="Q989" s="1206"/>
      <c r="R989" s="1206"/>
      <c r="S989" s="1206"/>
      <c r="T989" s="1206"/>
      <c r="U989" s="1206"/>
      <c r="V989" s="1206"/>
      <c r="W989" s="1206"/>
      <c r="X989" s="1206"/>
      <c r="Y989" s="1206"/>
      <c r="Z989" s="1206"/>
      <c r="AA989" s="1206"/>
      <c r="AB989" s="1206"/>
      <c r="AC989" s="1206"/>
      <c r="AD989" s="1206"/>
      <c r="AF989" s="70"/>
      <c r="AK989" s="11"/>
      <c r="AL989" s="210"/>
      <c r="AM989" s="20"/>
      <c r="AN989" s="20"/>
      <c r="AO989" s="20"/>
      <c r="AP989" s="20"/>
      <c r="AQ989" s="211"/>
      <c r="AR989" s="73"/>
    </row>
    <row r="990" spans="1:44" ht="27" customHeight="1">
      <c r="A990" s="972" t="str">
        <f t="shared" si="23"/>
        <v/>
      </c>
      <c r="B990" s="66"/>
      <c r="E990" s="67"/>
      <c r="H990" s="1206"/>
      <c r="I990" s="1206"/>
      <c r="J990" s="1206"/>
      <c r="K990" s="1206"/>
      <c r="L990" s="1206"/>
      <c r="M990" s="1206"/>
      <c r="N990" s="1206"/>
      <c r="O990" s="1206"/>
      <c r="P990" s="1206"/>
      <c r="Q990" s="1206"/>
      <c r="R990" s="1206"/>
      <c r="S990" s="1206"/>
      <c r="T990" s="1206"/>
      <c r="U990" s="1206"/>
      <c r="V990" s="1206"/>
      <c r="W990" s="1206"/>
      <c r="X990" s="1206"/>
      <c r="Y990" s="1206"/>
      <c r="Z990" s="1206"/>
      <c r="AA990" s="1206"/>
      <c r="AB990" s="1206"/>
      <c r="AC990" s="1206"/>
      <c r="AD990" s="1206"/>
      <c r="AF990" s="70"/>
      <c r="AK990" s="11"/>
      <c r="AL990" s="210"/>
      <c r="AM990" s="20"/>
      <c r="AN990" s="20"/>
      <c r="AO990" s="20"/>
      <c r="AP990" s="20"/>
      <c r="AQ990" s="211"/>
      <c r="AR990" s="73"/>
    </row>
    <row r="991" spans="1:44" ht="27" customHeight="1">
      <c r="A991" s="972" t="str">
        <f t="shared" si="23"/>
        <v/>
      </c>
      <c r="B991" s="66"/>
      <c r="E991" s="67"/>
      <c r="H991" s="1206"/>
      <c r="I991" s="1206"/>
      <c r="J991" s="1206"/>
      <c r="K991" s="1206"/>
      <c r="L991" s="1206"/>
      <c r="M991" s="1206"/>
      <c r="N991" s="1206"/>
      <c r="O991" s="1206"/>
      <c r="P991" s="1206"/>
      <c r="Q991" s="1206"/>
      <c r="R991" s="1206"/>
      <c r="S991" s="1206"/>
      <c r="T991" s="1206"/>
      <c r="U991" s="1206"/>
      <c r="V991" s="1206"/>
      <c r="W991" s="1206"/>
      <c r="X991" s="1206"/>
      <c r="Y991" s="1206"/>
      <c r="Z991" s="1206"/>
      <c r="AA991" s="1206"/>
      <c r="AB991" s="1206"/>
      <c r="AC991" s="1206"/>
      <c r="AD991" s="1206"/>
      <c r="AF991" s="70"/>
      <c r="AK991" s="11"/>
      <c r="AL991" s="210"/>
      <c r="AM991" s="20"/>
      <c r="AN991" s="20"/>
      <c r="AO991" s="20"/>
      <c r="AP991" s="20"/>
      <c r="AQ991" s="211"/>
      <c r="AR991" s="73"/>
    </row>
    <row r="992" spans="1:44" ht="24" customHeight="1" thickBot="1">
      <c r="A992" s="972" t="str">
        <f t="shared" si="23"/>
        <v/>
      </c>
      <c r="B992" s="66"/>
      <c r="E992" s="67"/>
      <c r="AF992" s="70"/>
      <c r="AK992" s="11"/>
      <c r="AL992" s="210"/>
      <c r="AM992" s="20"/>
      <c r="AN992" s="20"/>
      <c r="AO992" s="20"/>
      <c r="AP992" s="20"/>
      <c r="AQ992" s="211"/>
      <c r="AR992" s="73"/>
    </row>
    <row r="993" spans="1:44" ht="24" customHeight="1">
      <c r="A993" s="972" t="str">
        <f t="shared" si="23"/>
        <v/>
      </c>
      <c r="B993" s="48"/>
      <c r="C993" s="12"/>
      <c r="D993" s="12"/>
      <c r="E993" s="49"/>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04"/>
      <c r="AG993" s="717"/>
      <c r="AH993" s="105"/>
      <c r="AI993" s="105"/>
      <c r="AJ993" s="105"/>
      <c r="AK993" s="26"/>
      <c r="AL993" s="200"/>
      <c r="AM993" s="201"/>
      <c r="AN993" s="201"/>
      <c r="AO993" s="201"/>
      <c r="AP993" s="201"/>
      <c r="AQ993" s="202"/>
      <c r="AR993" s="73"/>
    </row>
    <row r="994" spans="1:44" ht="27" customHeight="1">
      <c r="A994" s="972">
        <f t="shared" si="23"/>
        <v>144</v>
      </c>
      <c r="B994" s="1638" t="s">
        <v>640</v>
      </c>
      <c r="C994" s="1448"/>
      <c r="D994" s="1448"/>
      <c r="E994" s="1639"/>
      <c r="F994" s="1349" t="s">
        <v>817</v>
      </c>
      <c r="G994" s="1350"/>
      <c r="H994" s="1206" t="s">
        <v>405</v>
      </c>
      <c r="I994" s="1206"/>
      <c r="J994" s="1206"/>
      <c r="K994" s="1206"/>
      <c r="L994" s="1206"/>
      <c r="M994" s="1206"/>
      <c r="N994" s="1206"/>
      <c r="O994" s="1206"/>
      <c r="P994" s="1206"/>
      <c r="Q994" s="1206"/>
      <c r="R994" s="1206"/>
      <c r="S994" s="1206"/>
      <c r="T994" s="1206"/>
      <c r="U994" s="1206"/>
      <c r="V994" s="1206"/>
      <c r="W994" s="1206"/>
      <c r="X994" s="1206"/>
      <c r="Y994" s="1206"/>
      <c r="Z994" s="1206"/>
      <c r="AA994" s="1206"/>
      <c r="AB994" s="1206"/>
      <c r="AC994" s="1206"/>
      <c r="AD994" s="1206"/>
      <c r="AF994" s="70"/>
      <c r="AG994" s="713">
        <v>144</v>
      </c>
      <c r="AH994" s="1277" t="s">
        <v>300</v>
      </c>
      <c r="AI994" s="1278"/>
      <c r="AJ994" s="1279"/>
      <c r="AK994" s="11"/>
      <c r="AL994" s="1303" t="s">
        <v>2219</v>
      </c>
      <c r="AM994" s="1304"/>
      <c r="AN994" s="1304"/>
      <c r="AO994" s="1304"/>
      <c r="AP994" s="1304"/>
      <c r="AQ994" s="1305"/>
      <c r="AR994" s="1232">
        <f>VLOOKUP(AH994,$CD$12:$CE$16,2,FALSE)</f>
        <v>0</v>
      </c>
    </row>
    <row r="995" spans="1:44" ht="27" customHeight="1">
      <c r="A995" s="972" t="str">
        <f t="shared" si="23"/>
        <v/>
      </c>
      <c r="B995" s="1638"/>
      <c r="C995" s="1448"/>
      <c r="D995" s="1448"/>
      <c r="E995" s="1639"/>
      <c r="AF995" s="70"/>
      <c r="AK995" s="11"/>
      <c r="AL995" s="1303"/>
      <c r="AM995" s="1304"/>
      <c r="AN995" s="1304"/>
      <c r="AO995" s="1304"/>
      <c r="AP995" s="1304"/>
      <c r="AQ995" s="1305"/>
      <c r="AR995" s="1232"/>
    </row>
    <row r="996" spans="1:44" ht="24" customHeight="1" thickBot="1">
      <c r="A996" s="972" t="str">
        <f t="shared" si="23"/>
        <v/>
      </c>
      <c r="B996" s="1638"/>
      <c r="C996" s="1448"/>
      <c r="D996" s="1448"/>
      <c r="E996" s="1639"/>
      <c r="AF996" s="70"/>
      <c r="AK996" s="11"/>
      <c r="AL996" s="1303"/>
      <c r="AM996" s="1304"/>
      <c r="AN996" s="1304"/>
      <c r="AO996" s="1304"/>
      <c r="AP996" s="1304"/>
      <c r="AQ996" s="1305"/>
      <c r="AR996" s="214"/>
    </row>
    <row r="997" spans="1:44" ht="27" customHeight="1">
      <c r="A997" s="972" t="str">
        <f t="shared" si="23"/>
        <v/>
      </c>
      <c r="B997" s="1638"/>
      <c r="C997" s="1448"/>
      <c r="D997" s="1448"/>
      <c r="E997" s="1639"/>
      <c r="G997" s="232" t="s">
        <v>329</v>
      </c>
      <c r="H997" s="1388" t="s">
        <v>406</v>
      </c>
      <c r="I997" s="1388"/>
      <c r="J997" s="1388"/>
      <c r="K997" s="1388"/>
      <c r="L997" s="1388"/>
      <c r="M997" s="1388"/>
      <c r="N997" s="1388"/>
      <c r="O997" s="1388"/>
      <c r="P997" s="1388"/>
      <c r="Q997" s="1388"/>
      <c r="R997" s="1388"/>
      <c r="S997" s="1388"/>
      <c r="T997" s="1388"/>
      <c r="U997" s="1388"/>
      <c r="V997" s="1388"/>
      <c r="W997" s="1388"/>
      <c r="X997" s="1388"/>
      <c r="Y997" s="1388"/>
      <c r="Z997" s="1388"/>
      <c r="AA997" s="1388"/>
      <c r="AB997" s="1388"/>
      <c r="AC997" s="1388"/>
      <c r="AD997" s="1544"/>
      <c r="AF997" s="70"/>
      <c r="AK997" s="11"/>
      <c r="AL997" s="1303" t="s">
        <v>2220</v>
      </c>
      <c r="AM997" s="1304"/>
      <c r="AN997" s="1304"/>
      <c r="AO997" s="1304"/>
      <c r="AP997" s="1304"/>
      <c r="AQ997" s="1305"/>
      <c r="AR997" s="73"/>
    </row>
    <row r="998" spans="1:44" ht="27" customHeight="1">
      <c r="A998" s="972" t="str">
        <f t="shared" si="23"/>
        <v/>
      </c>
      <c r="B998" s="66"/>
      <c r="E998" s="67"/>
      <c r="G998" s="68"/>
      <c r="H998" s="1206"/>
      <c r="I998" s="1206"/>
      <c r="J998" s="1206"/>
      <c r="K998" s="1206"/>
      <c r="L998" s="1206"/>
      <c r="M998" s="1206"/>
      <c r="N998" s="1206"/>
      <c r="O998" s="1206"/>
      <c r="P998" s="1206"/>
      <c r="Q998" s="1206"/>
      <c r="R998" s="1206"/>
      <c r="S998" s="1206"/>
      <c r="T998" s="1206"/>
      <c r="U998" s="1206"/>
      <c r="V998" s="1206"/>
      <c r="W998" s="1206"/>
      <c r="X998" s="1206"/>
      <c r="Y998" s="1206"/>
      <c r="Z998" s="1206"/>
      <c r="AA998" s="1206"/>
      <c r="AB998" s="1206"/>
      <c r="AC998" s="1206"/>
      <c r="AD998" s="1207"/>
      <c r="AF998" s="70"/>
      <c r="AK998" s="11"/>
      <c r="AL998" s="1303"/>
      <c r="AM998" s="1304"/>
      <c r="AN998" s="1304"/>
      <c r="AO998" s="1304"/>
      <c r="AP998" s="1304"/>
      <c r="AQ998" s="1305"/>
      <c r="AR998" s="73"/>
    </row>
    <row r="999" spans="1:44" ht="27" customHeight="1">
      <c r="A999" s="972" t="str">
        <f t="shared" si="23"/>
        <v/>
      </c>
      <c r="B999" s="66"/>
      <c r="E999" s="67"/>
      <c r="G999" s="68"/>
      <c r="H999" s="1206"/>
      <c r="I999" s="1206"/>
      <c r="J999" s="1206"/>
      <c r="K999" s="1206"/>
      <c r="L999" s="1206"/>
      <c r="M999" s="1206"/>
      <c r="N999" s="1206"/>
      <c r="O999" s="1206"/>
      <c r="P999" s="1206"/>
      <c r="Q999" s="1206"/>
      <c r="R999" s="1206"/>
      <c r="S999" s="1206"/>
      <c r="T999" s="1206"/>
      <c r="U999" s="1206"/>
      <c r="V999" s="1206"/>
      <c r="W999" s="1206"/>
      <c r="X999" s="1206"/>
      <c r="Y999" s="1206"/>
      <c r="Z999" s="1206"/>
      <c r="AA999" s="1206"/>
      <c r="AB999" s="1206"/>
      <c r="AC999" s="1206"/>
      <c r="AD999" s="1207"/>
      <c r="AF999" s="70"/>
      <c r="AK999" s="11"/>
      <c r="AL999" s="85"/>
      <c r="AM999" s="86"/>
      <c r="AN999" s="86"/>
      <c r="AO999" s="86"/>
      <c r="AP999" s="86"/>
      <c r="AQ999" s="87"/>
      <c r="AR999" s="73"/>
    </row>
    <row r="1000" spans="1:44" ht="27" customHeight="1">
      <c r="A1000" s="972" t="str">
        <f t="shared" si="23"/>
        <v/>
      </c>
      <c r="B1000" s="66"/>
      <c r="E1000" s="67"/>
      <c r="G1000" s="68"/>
      <c r="H1000" s="1206"/>
      <c r="I1000" s="1206"/>
      <c r="J1000" s="1206"/>
      <c r="K1000" s="1206"/>
      <c r="L1000" s="1206"/>
      <c r="M1000" s="1206"/>
      <c r="N1000" s="1206"/>
      <c r="O1000" s="1206"/>
      <c r="P1000" s="1206"/>
      <c r="Q1000" s="1206"/>
      <c r="R1000" s="1206"/>
      <c r="S1000" s="1206"/>
      <c r="T1000" s="1206"/>
      <c r="U1000" s="1206"/>
      <c r="V1000" s="1206"/>
      <c r="W1000" s="1206"/>
      <c r="X1000" s="1206"/>
      <c r="Y1000" s="1206"/>
      <c r="Z1000" s="1206"/>
      <c r="AA1000" s="1206"/>
      <c r="AB1000" s="1206"/>
      <c r="AC1000" s="1206"/>
      <c r="AD1000" s="1207"/>
      <c r="AF1000" s="70"/>
      <c r="AK1000" s="11"/>
      <c r="AL1000" s="210"/>
      <c r="AM1000" s="20"/>
      <c r="AN1000" s="20"/>
      <c r="AO1000" s="20"/>
      <c r="AP1000" s="20"/>
      <c r="AQ1000" s="211"/>
      <c r="AR1000" s="73"/>
    </row>
    <row r="1001" spans="1:44" ht="27" customHeight="1" thickBot="1">
      <c r="A1001" s="972" t="str">
        <f t="shared" si="23"/>
        <v/>
      </c>
      <c r="B1001" s="66"/>
      <c r="E1001" s="67"/>
      <c r="G1001" s="83"/>
      <c r="H1001" s="1301"/>
      <c r="I1001" s="1301"/>
      <c r="J1001" s="1301"/>
      <c r="K1001" s="1301"/>
      <c r="L1001" s="1301"/>
      <c r="M1001" s="1301"/>
      <c r="N1001" s="1301"/>
      <c r="O1001" s="1301"/>
      <c r="P1001" s="1301"/>
      <c r="Q1001" s="1301"/>
      <c r="R1001" s="1301"/>
      <c r="S1001" s="1301"/>
      <c r="T1001" s="1301"/>
      <c r="U1001" s="1301"/>
      <c r="V1001" s="1301"/>
      <c r="W1001" s="1301"/>
      <c r="X1001" s="1301"/>
      <c r="Y1001" s="1301"/>
      <c r="Z1001" s="1301"/>
      <c r="AA1001" s="1301"/>
      <c r="AB1001" s="1301"/>
      <c r="AC1001" s="1301"/>
      <c r="AD1001" s="1302"/>
      <c r="AF1001" s="70"/>
      <c r="AK1001" s="11"/>
      <c r="AL1001" s="210"/>
      <c r="AM1001" s="20"/>
      <c r="AN1001" s="20"/>
      <c r="AO1001" s="20"/>
      <c r="AP1001" s="20"/>
      <c r="AQ1001" s="211"/>
      <c r="AR1001" s="73"/>
    </row>
    <row r="1002" spans="1:44" ht="24" customHeight="1">
      <c r="A1002" s="972" t="str">
        <f t="shared" si="23"/>
        <v/>
      </c>
      <c r="B1002" s="66"/>
      <c r="E1002" s="67"/>
      <c r="I1002" s="88"/>
      <c r="J1002" s="88"/>
      <c r="K1002" s="88"/>
      <c r="L1002" s="88"/>
      <c r="M1002" s="88"/>
      <c r="N1002" s="88"/>
      <c r="O1002" s="88"/>
      <c r="P1002" s="88"/>
      <c r="Q1002" s="88"/>
      <c r="R1002" s="88"/>
      <c r="S1002" s="88"/>
      <c r="T1002" s="88"/>
      <c r="U1002" s="88"/>
      <c r="V1002" s="88"/>
      <c r="W1002" s="88"/>
      <c r="X1002" s="88"/>
      <c r="Y1002" s="88"/>
      <c r="Z1002" s="88"/>
      <c r="AA1002" s="88"/>
      <c r="AB1002" s="88"/>
      <c r="AC1002" s="88"/>
      <c r="AD1002" s="88"/>
      <c r="AF1002" s="70"/>
      <c r="AK1002" s="11"/>
      <c r="AL1002" s="210"/>
      <c r="AM1002" s="20"/>
      <c r="AN1002" s="20"/>
      <c r="AO1002" s="20"/>
      <c r="AP1002" s="20"/>
      <c r="AQ1002" s="211"/>
      <c r="AR1002" s="73"/>
    </row>
    <row r="1003" spans="1:44" ht="27" customHeight="1">
      <c r="A1003" s="972">
        <f t="shared" si="23"/>
        <v>145</v>
      </c>
      <c r="B1003" s="66"/>
      <c r="E1003" s="67"/>
      <c r="F1003" s="1349" t="s">
        <v>846</v>
      </c>
      <c r="G1003" s="1350"/>
      <c r="H1003" s="1206" t="s">
        <v>407</v>
      </c>
      <c r="I1003" s="1206"/>
      <c r="J1003" s="1206"/>
      <c r="K1003" s="1206"/>
      <c r="L1003" s="1206"/>
      <c r="M1003" s="1206"/>
      <c r="N1003" s="1206"/>
      <c r="O1003" s="1206"/>
      <c r="P1003" s="1206"/>
      <c r="Q1003" s="1206"/>
      <c r="R1003" s="1206"/>
      <c r="S1003" s="1206"/>
      <c r="T1003" s="1206"/>
      <c r="U1003" s="1206"/>
      <c r="V1003" s="1206"/>
      <c r="W1003" s="1206"/>
      <c r="X1003" s="1206"/>
      <c r="Y1003" s="1206"/>
      <c r="Z1003" s="1206"/>
      <c r="AA1003" s="1206"/>
      <c r="AB1003" s="1206"/>
      <c r="AC1003" s="1206"/>
      <c r="AD1003" s="1206"/>
      <c r="AF1003" s="70"/>
      <c r="AG1003" s="713">
        <v>145</v>
      </c>
      <c r="AH1003" s="1221" t="s">
        <v>106</v>
      </c>
      <c r="AI1003" s="1222"/>
      <c r="AJ1003" s="1223"/>
      <c r="AK1003" s="11"/>
      <c r="AL1003" s="1303" t="s">
        <v>2221</v>
      </c>
      <c r="AM1003" s="1304"/>
      <c r="AN1003" s="1304"/>
      <c r="AO1003" s="1304"/>
      <c r="AP1003" s="1304"/>
      <c r="AQ1003" s="1305"/>
      <c r="AR1003" s="1232">
        <f>VLOOKUP(AH1003,$CD$6:$CE$10,2,FALSE)</f>
        <v>0</v>
      </c>
    </row>
    <row r="1004" spans="1:44" ht="27" customHeight="1">
      <c r="A1004" s="972" t="str">
        <f t="shared" si="23"/>
        <v/>
      </c>
      <c r="B1004" s="66"/>
      <c r="E1004" s="67"/>
      <c r="H1004" s="1206"/>
      <c r="I1004" s="1206"/>
      <c r="J1004" s="1206"/>
      <c r="K1004" s="1206"/>
      <c r="L1004" s="1206"/>
      <c r="M1004" s="1206"/>
      <c r="N1004" s="1206"/>
      <c r="O1004" s="1206"/>
      <c r="P1004" s="1206"/>
      <c r="Q1004" s="1206"/>
      <c r="R1004" s="1206"/>
      <c r="S1004" s="1206"/>
      <c r="T1004" s="1206"/>
      <c r="U1004" s="1206"/>
      <c r="V1004" s="1206"/>
      <c r="W1004" s="1206"/>
      <c r="X1004" s="1206"/>
      <c r="Y1004" s="1206"/>
      <c r="Z1004" s="1206"/>
      <c r="AA1004" s="1206"/>
      <c r="AB1004" s="1206"/>
      <c r="AC1004" s="1206"/>
      <c r="AD1004" s="1206"/>
      <c r="AF1004" s="70"/>
      <c r="AK1004" s="11"/>
      <c r="AL1004" s="1303"/>
      <c r="AM1004" s="1304"/>
      <c r="AN1004" s="1304"/>
      <c r="AO1004" s="1304"/>
      <c r="AP1004" s="1304"/>
      <c r="AQ1004" s="1305"/>
      <c r="AR1004" s="1232"/>
    </row>
    <row r="1005" spans="1:44" ht="27" customHeight="1">
      <c r="A1005" s="972" t="str">
        <f t="shared" si="23"/>
        <v/>
      </c>
      <c r="B1005" s="66"/>
      <c r="E1005" s="67"/>
      <c r="H1005" s="1206"/>
      <c r="I1005" s="1206"/>
      <c r="J1005" s="1206"/>
      <c r="K1005" s="1206"/>
      <c r="L1005" s="1206"/>
      <c r="M1005" s="1206"/>
      <c r="N1005" s="1206"/>
      <c r="O1005" s="1206"/>
      <c r="P1005" s="1206"/>
      <c r="Q1005" s="1206"/>
      <c r="R1005" s="1206"/>
      <c r="S1005" s="1206"/>
      <c r="T1005" s="1206"/>
      <c r="U1005" s="1206"/>
      <c r="V1005" s="1206"/>
      <c r="W1005" s="1206"/>
      <c r="X1005" s="1206"/>
      <c r="Y1005" s="1206"/>
      <c r="Z1005" s="1206"/>
      <c r="AA1005" s="1206"/>
      <c r="AB1005" s="1206"/>
      <c r="AC1005" s="1206"/>
      <c r="AD1005" s="1206"/>
      <c r="AF1005" s="70"/>
      <c r="AK1005" s="11"/>
      <c r="AL1005" s="210"/>
      <c r="AM1005" s="20"/>
      <c r="AN1005" s="20"/>
      <c r="AO1005" s="20"/>
      <c r="AP1005" s="20"/>
      <c r="AQ1005" s="211"/>
      <c r="AR1005" s="73"/>
    </row>
    <row r="1006" spans="1:44" ht="27" customHeight="1">
      <c r="A1006" s="972" t="str">
        <f t="shared" si="23"/>
        <v/>
      </c>
      <c r="B1006" s="66"/>
      <c r="E1006" s="67"/>
      <c r="H1006" s="1206"/>
      <c r="I1006" s="1206"/>
      <c r="J1006" s="1206"/>
      <c r="K1006" s="1206"/>
      <c r="L1006" s="1206"/>
      <c r="M1006" s="1206"/>
      <c r="N1006" s="1206"/>
      <c r="O1006" s="1206"/>
      <c r="P1006" s="1206"/>
      <c r="Q1006" s="1206"/>
      <c r="R1006" s="1206"/>
      <c r="S1006" s="1206"/>
      <c r="T1006" s="1206"/>
      <c r="U1006" s="1206"/>
      <c r="V1006" s="1206"/>
      <c r="W1006" s="1206"/>
      <c r="X1006" s="1206"/>
      <c r="Y1006" s="1206"/>
      <c r="Z1006" s="1206"/>
      <c r="AA1006" s="1206"/>
      <c r="AB1006" s="1206"/>
      <c r="AC1006" s="1206"/>
      <c r="AD1006" s="1206"/>
      <c r="AF1006" s="70"/>
      <c r="AK1006" s="11"/>
      <c r="AL1006" s="210"/>
      <c r="AM1006" s="20"/>
      <c r="AN1006" s="20"/>
      <c r="AO1006" s="20"/>
      <c r="AP1006" s="20"/>
      <c r="AQ1006" s="211"/>
      <c r="AR1006" s="73"/>
    </row>
    <row r="1007" spans="1:44" ht="27" customHeight="1">
      <c r="A1007" s="972" t="str">
        <f t="shared" si="23"/>
        <v/>
      </c>
      <c r="B1007" s="66"/>
      <c r="E1007" s="67"/>
      <c r="H1007" s="1206"/>
      <c r="I1007" s="1206"/>
      <c r="J1007" s="1206"/>
      <c r="K1007" s="1206"/>
      <c r="L1007" s="1206"/>
      <c r="M1007" s="1206"/>
      <c r="N1007" s="1206"/>
      <c r="O1007" s="1206"/>
      <c r="P1007" s="1206"/>
      <c r="Q1007" s="1206"/>
      <c r="R1007" s="1206"/>
      <c r="S1007" s="1206"/>
      <c r="T1007" s="1206"/>
      <c r="U1007" s="1206"/>
      <c r="V1007" s="1206"/>
      <c r="W1007" s="1206"/>
      <c r="X1007" s="1206"/>
      <c r="Y1007" s="1206"/>
      <c r="Z1007" s="1206"/>
      <c r="AA1007" s="1206"/>
      <c r="AB1007" s="1206"/>
      <c r="AC1007" s="1206"/>
      <c r="AD1007" s="1206"/>
      <c r="AF1007" s="70"/>
      <c r="AK1007" s="11"/>
      <c r="AL1007" s="210"/>
      <c r="AM1007" s="20"/>
      <c r="AN1007" s="20"/>
      <c r="AO1007" s="20"/>
      <c r="AP1007" s="20"/>
      <c r="AQ1007" s="211"/>
      <c r="AR1007" s="73"/>
    </row>
    <row r="1008" spans="1:44" ht="27" customHeight="1">
      <c r="A1008" s="972" t="str">
        <f t="shared" si="23"/>
        <v/>
      </c>
      <c r="B1008" s="66"/>
      <c r="E1008" s="67"/>
      <c r="AF1008" s="70"/>
      <c r="AK1008" s="11"/>
      <c r="AL1008" s="210"/>
      <c r="AM1008" s="20"/>
      <c r="AN1008" s="20"/>
      <c r="AO1008" s="20"/>
      <c r="AP1008" s="20"/>
      <c r="AQ1008" s="211"/>
      <c r="AR1008" s="73"/>
    </row>
    <row r="1009" spans="1:44" ht="27" customHeight="1">
      <c r="A1009" s="972">
        <f t="shared" si="23"/>
        <v>146</v>
      </c>
      <c r="B1009" s="1418" t="s">
        <v>641</v>
      </c>
      <c r="C1009" s="1419"/>
      <c r="D1009" s="1419"/>
      <c r="E1009" s="1420"/>
      <c r="H1009" s="1206" t="s">
        <v>409</v>
      </c>
      <c r="I1009" s="1206"/>
      <c r="J1009" s="1206"/>
      <c r="K1009" s="1206"/>
      <c r="L1009" s="1206"/>
      <c r="M1009" s="1206"/>
      <c r="N1009" s="1206"/>
      <c r="O1009" s="1206"/>
      <c r="P1009" s="1206"/>
      <c r="Q1009" s="1206"/>
      <c r="R1009" s="1206"/>
      <c r="S1009" s="1206"/>
      <c r="T1009" s="1206"/>
      <c r="U1009" s="1206"/>
      <c r="V1009" s="1206"/>
      <c r="W1009" s="1206"/>
      <c r="X1009" s="1206"/>
      <c r="Y1009" s="1206"/>
      <c r="Z1009" s="1206"/>
      <c r="AA1009" s="1206"/>
      <c r="AB1009" s="1206"/>
      <c r="AC1009" s="1206"/>
      <c r="AD1009" s="1206"/>
      <c r="AF1009" s="70"/>
      <c r="AG1009" s="713">
        <v>146</v>
      </c>
      <c r="AH1009" s="1221" t="s">
        <v>106</v>
      </c>
      <c r="AI1009" s="1222"/>
      <c r="AJ1009" s="1223"/>
      <c r="AK1009" s="11"/>
      <c r="AL1009" s="1303" t="s">
        <v>2222</v>
      </c>
      <c r="AM1009" s="1304"/>
      <c r="AN1009" s="1304"/>
      <c r="AO1009" s="1304"/>
      <c r="AP1009" s="1304"/>
      <c r="AQ1009" s="1305"/>
      <c r="AR1009" s="1232">
        <f>VLOOKUP(AH1009,$CD$6:$CE$10,2,FALSE)</f>
        <v>0</v>
      </c>
    </row>
    <row r="1010" spans="1:44" ht="27" customHeight="1">
      <c r="A1010" s="972" t="str">
        <f t="shared" si="23"/>
        <v/>
      </c>
      <c r="B1010" s="1418"/>
      <c r="C1010" s="1419"/>
      <c r="D1010" s="1419"/>
      <c r="E1010" s="1420"/>
      <c r="H1010" s="1206"/>
      <c r="I1010" s="1206"/>
      <c r="J1010" s="1206"/>
      <c r="K1010" s="1206"/>
      <c r="L1010" s="1206"/>
      <c r="M1010" s="1206"/>
      <c r="N1010" s="1206"/>
      <c r="O1010" s="1206"/>
      <c r="P1010" s="1206"/>
      <c r="Q1010" s="1206"/>
      <c r="R1010" s="1206"/>
      <c r="S1010" s="1206"/>
      <c r="T1010" s="1206"/>
      <c r="U1010" s="1206"/>
      <c r="V1010" s="1206"/>
      <c r="W1010" s="1206"/>
      <c r="X1010" s="1206"/>
      <c r="Y1010" s="1206"/>
      <c r="Z1010" s="1206"/>
      <c r="AA1010" s="1206"/>
      <c r="AB1010" s="1206"/>
      <c r="AC1010" s="1206"/>
      <c r="AD1010" s="1206"/>
      <c r="AF1010" s="70"/>
      <c r="AK1010" s="11"/>
      <c r="AL1010" s="1303"/>
      <c r="AM1010" s="1304"/>
      <c r="AN1010" s="1304"/>
      <c r="AO1010" s="1304"/>
      <c r="AP1010" s="1304"/>
      <c r="AQ1010" s="1305"/>
      <c r="AR1010" s="1232"/>
    </row>
    <row r="1011" spans="1:44" ht="27" customHeight="1">
      <c r="A1011" s="972" t="str">
        <f t="shared" si="23"/>
        <v/>
      </c>
      <c r="B1011" s="1418"/>
      <c r="C1011" s="1419"/>
      <c r="D1011" s="1419"/>
      <c r="E1011" s="1420"/>
      <c r="H1011" s="1206"/>
      <c r="I1011" s="1206"/>
      <c r="J1011" s="1206"/>
      <c r="K1011" s="1206"/>
      <c r="L1011" s="1206"/>
      <c r="M1011" s="1206"/>
      <c r="N1011" s="1206"/>
      <c r="O1011" s="1206"/>
      <c r="P1011" s="1206"/>
      <c r="Q1011" s="1206"/>
      <c r="R1011" s="1206"/>
      <c r="S1011" s="1206"/>
      <c r="T1011" s="1206"/>
      <c r="U1011" s="1206"/>
      <c r="V1011" s="1206"/>
      <c r="W1011" s="1206"/>
      <c r="X1011" s="1206"/>
      <c r="Y1011" s="1206"/>
      <c r="Z1011" s="1206"/>
      <c r="AA1011" s="1206"/>
      <c r="AB1011" s="1206"/>
      <c r="AC1011" s="1206"/>
      <c r="AD1011" s="1206"/>
      <c r="AF1011" s="70"/>
      <c r="AK1011" s="11"/>
      <c r="AL1011" s="1303"/>
      <c r="AM1011" s="1304"/>
      <c r="AN1011" s="1304"/>
      <c r="AO1011" s="1304"/>
      <c r="AP1011" s="1304"/>
      <c r="AQ1011" s="1305"/>
      <c r="AR1011" s="214"/>
    </row>
    <row r="1012" spans="1:44" ht="27" customHeight="1">
      <c r="A1012" s="972" t="str">
        <f t="shared" si="23"/>
        <v/>
      </c>
      <c r="B1012" s="1418"/>
      <c r="C1012" s="1419"/>
      <c r="D1012" s="1419"/>
      <c r="E1012" s="1420"/>
      <c r="H1012" s="1206"/>
      <c r="I1012" s="1206"/>
      <c r="J1012" s="1206"/>
      <c r="K1012" s="1206"/>
      <c r="L1012" s="1206"/>
      <c r="M1012" s="1206"/>
      <c r="N1012" s="1206"/>
      <c r="O1012" s="1206"/>
      <c r="P1012" s="1206"/>
      <c r="Q1012" s="1206"/>
      <c r="R1012" s="1206"/>
      <c r="S1012" s="1206"/>
      <c r="T1012" s="1206"/>
      <c r="U1012" s="1206"/>
      <c r="V1012" s="1206"/>
      <c r="W1012" s="1206"/>
      <c r="X1012" s="1206"/>
      <c r="Y1012" s="1206"/>
      <c r="Z1012" s="1206"/>
      <c r="AA1012" s="1206"/>
      <c r="AB1012" s="1206"/>
      <c r="AC1012" s="1206"/>
      <c r="AD1012" s="1206"/>
      <c r="AF1012" s="70"/>
      <c r="AK1012" s="11"/>
      <c r="AL1012" s="210"/>
      <c r="AM1012" s="20"/>
      <c r="AN1012" s="20"/>
      <c r="AO1012" s="20"/>
      <c r="AP1012" s="20"/>
      <c r="AQ1012" s="211"/>
      <c r="AR1012" s="73"/>
    </row>
    <row r="1013" spans="1:44" ht="27" customHeight="1" thickBot="1">
      <c r="A1013" s="972" t="str">
        <f t="shared" si="23"/>
        <v/>
      </c>
      <c r="B1013" s="57"/>
      <c r="C1013" s="6"/>
      <c r="D1013" s="6"/>
      <c r="E1013" s="58"/>
      <c r="F1013" s="61"/>
      <c r="G1013" s="61"/>
      <c r="H1013" s="61"/>
      <c r="I1013" s="61"/>
      <c r="J1013" s="61"/>
      <c r="K1013" s="61"/>
      <c r="L1013" s="61"/>
      <c r="M1013" s="61"/>
      <c r="N1013" s="61"/>
      <c r="O1013" s="61"/>
      <c r="P1013" s="61"/>
      <c r="Q1013" s="61"/>
      <c r="R1013" s="61"/>
      <c r="S1013" s="61"/>
      <c r="T1013" s="61"/>
      <c r="U1013" s="61"/>
      <c r="V1013" s="61"/>
      <c r="W1013" s="61"/>
      <c r="X1013" s="61"/>
      <c r="Y1013" s="61"/>
      <c r="Z1013" s="61"/>
      <c r="AA1013" s="61"/>
      <c r="AB1013" s="61"/>
      <c r="AC1013" s="61"/>
      <c r="AD1013" s="61"/>
      <c r="AE1013" s="61"/>
      <c r="AF1013" s="59"/>
      <c r="AG1013" s="716"/>
      <c r="AH1013" s="60"/>
      <c r="AI1013" s="60"/>
      <c r="AJ1013" s="60"/>
      <c r="AK1013" s="15"/>
      <c r="AL1013" s="207"/>
      <c r="AM1013" s="208"/>
      <c r="AN1013" s="208"/>
      <c r="AO1013" s="208"/>
      <c r="AP1013" s="208"/>
      <c r="AQ1013" s="209"/>
      <c r="AR1013" s="73"/>
    </row>
    <row r="1014" spans="1:44" ht="27" customHeight="1">
      <c r="A1014" s="972" t="str">
        <f t="shared" si="23"/>
        <v/>
      </c>
      <c r="B1014" s="66"/>
      <c r="E1014" s="67"/>
      <c r="AF1014" s="70"/>
      <c r="AK1014" s="11"/>
      <c r="AL1014" s="210"/>
      <c r="AM1014" s="20"/>
      <c r="AN1014" s="20"/>
      <c r="AO1014" s="20"/>
      <c r="AP1014" s="20"/>
      <c r="AQ1014" s="211"/>
      <c r="AR1014" s="73"/>
    </row>
    <row r="1015" spans="1:44" ht="27" customHeight="1">
      <c r="A1015" s="972">
        <f t="shared" si="23"/>
        <v>147</v>
      </c>
      <c r="B1015" s="1372" t="s">
        <v>642</v>
      </c>
      <c r="C1015" s="1373"/>
      <c r="D1015" s="1373"/>
      <c r="E1015" s="1374"/>
      <c r="F1015" s="1349" t="s">
        <v>817</v>
      </c>
      <c r="G1015" s="1350"/>
      <c r="H1015" s="1206" t="s">
        <v>410</v>
      </c>
      <c r="I1015" s="1206"/>
      <c r="J1015" s="1206"/>
      <c r="K1015" s="1206"/>
      <c r="L1015" s="1206"/>
      <c r="M1015" s="1206"/>
      <c r="N1015" s="1206"/>
      <c r="O1015" s="1206"/>
      <c r="P1015" s="1206"/>
      <c r="Q1015" s="1206"/>
      <c r="R1015" s="1206"/>
      <c r="S1015" s="1206"/>
      <c r="T1015" s="1206"/>
      <c r="U1015" s="1206"/>
      <c r="V1015" s="1206"/>
      <c r="W1015" s="1206"/>
      <c r="X1015" s="1206"/>
      <c r="Y1015" s="1206"/>
      <c r="Z1015" s="1206"/>
      <c r="AA1015" s="1206"/>
      <c r="AB1015" s="1206"/>
      <c r="AC1015" s="1206"/>
      <c r="AD1015" s="1206"/>
      <c r="AF1015" s="70"/>
      <c r="AG1015" s="713">
        <v>147</v>
      </c>
      <c r="AH1015" s="1221" t="s">
        <v>106</v>
      </c>
      <c r="AI1015" s="1222"/>
      <c r="AJ1015" s="1223"/>
      <c r="AK1015" s="11"/>
      <c r="AL1015" s="1303" t="s">
        <v>2224</v>
      </c>
      <c r="AM1015" s="1304"/>
      <c r="AN1015" s="1304"/>
      <c r="AO1015" s="1304"/>
      <c r="AP1015" s="1304"/>
      <c r="AQ1015" s="1305"/>
      <c r="AR1015" s="1232">
        <f>VLOOKUP(AH1015,$CD$6:$CE$10,2,FALSE)</f>
        <v>0</v>
      </c>
    </row>
    <row r="1016" spans="1:44" ht="27" customHeight="1">
      <c r="A1016" s="972" t="str">
        <f t="shared" si="23"/>
        <v/>
      </c>
      <c r="B1016" s="1372"/>
      <c r="C1016" s="1373"/>
      <c r="D1016" s="1373"/>
      <c r="E1016" s="1374"/>
      <c r="H1016" s="1206"/>
      <c r="I1016" s="1206"/>
      <c r="J1016" s="1206"/>
      <c r="K1016" s="1206"/>
      <c r="L1016" s="1206"/>
      <c r="M1016" s="1206"/>
      <c r="N1016" s="1206"/>
      <c r="O1016" s="1206"/>
      <c r="P1016" s="1206"/>
      <c r="Q1016" s="1206"/>
      <c r="R1016" s="1206"/>
      <c r="S1016" s="1206"/>
      <c r="T1016" s="1206"/>
      <c r="U1016" s="1206"/>
      <c r="V1016" s="1206"/>
      <c r="W1016" s="1206"/>
      <c r="X1016" s="1206"/>
      <c r="Y1016" s="1206"/>
      <c r="Z1016" s="1206"/>
      <c r="AA1016" s="1206"/>
      <c r="AB1016" s="1206"/>
      <c r="AC1016" s="1206"/>
      <c r="AD1016" s="1206"/>
      <c r="AF1016" s="70"/>
      <c r="AK1016" s="11"/>
      <c r="AL1016" s="1303"/>
      <c r="AM1016" s="1304"/>
      <c r="AN1016" s="1304"/>
      <c r="AO1016" s="1304"/>
      <c r="AP1016" s="1304"/>
      <c r="AQ1016" s="1305"/>
      <c r="AR1016" s="1232"/>
    </row>
    <row r="1017" spans="1:44" ht="27" customHeight="1" thickBot="1">
      <c r="A1017" s="972" t="str">
        <f t="shared" si="23"/>
        <v/>
      </c>
      <c r="B1017" s="1372"/>
      <c r="C1017" s="1373"/>
      <c r="D1017" s="1373"/>
      <c r="E1017" s="1374"/>
      <c r="I1017" s="88"/>
      <c r="J1017" s="88"/>
      <c r="K1017" s="88"/>
      <c r="L1017" s="88"/>
      <c r="M1017" s="88"/>
      <c r="N1017" s="88"/>
      <c r="O1017" s="88"/>
      <c r="P1017" s="88"/>
      <c r="Q1017" s="88"/>
      <c r="R1017" s="88"/>
      <c r="S1017" s="88"/>
      <c r="T1017" s="88"/>
      <c r="U1017" s="88"/>
      <c r="V1017" s="88"/>
      <c r="W1017" s="88"/>
      <c r="X1017" s="88"/>
      <c r="Y1017" s="88"/>
      <c r="Z1017" s="88"/>
      <c r="AF1017" s="70"/>
      <c r="AK1017" s="11"/>
      <c r="AL1017" s="1303"/>
      <c r="AM1017" s="1304"/>
      <c r="AN1017" s="1304"/>
      <c r="AO1017" s="1304"/>
      <c r="AP1017" s="1304"/>
      <c r="AQ1017" s="1305"/>
      <c r="AR1017" s="73"/>
    </row>
    <row r="1018" spans="1:44" ht="27" customHeight="1">
      <c r="A1018" s="972" t="str">
        <f t="shared" si="23"/>
        <v/>
      </c>
      <c r="B1018" s="66"/>
      <c r="E1018" s="67"/>
      <c r="G1018" s="232" t="s">
        <v>329</v>
      </c>
      <c r="H1018" s="1388" t="s">
        <v>411</v>
      </c>
      <c r="I1018" s="1388"/>
      <c r="J1018" s="1388"/>
      <c r="K1018" s="1388"/>
      <c r="L1018" s="1388"/>
      <c r="M1018" s="1388"/>
      <c r="N1018" s="1388"/>
      <c r="O1018" s="1388"/>
      <c r="P1018" s="1388"/>
      <c r="Q1018" s="1388"/>
      <c r="R1018" s="1388"/>
      <c r="S1018" s="1388"/>
      <c r="T1018" s="1388"/>
      <c r="U1018" s="1388"/>
      <c r="V1018" s="1388"/>
      <c r="W1018" s="1388"/>
      <c r="X1018" s="1388"/>
      <c r="Y1018" s="1388"/>
      <c r="Z1018" s="1388"/>
      <c r="AA1018" s="1388"/>
      <c r="AB1018" s="1388"/>
      <c r="AC1018" s="1388"/>
      <c r="AD1018" s="1544"/>
      <c r="AF1018" s="70"/>
      <c r="AK1018" s="11"/>
      <c r="AL1018" s="1303" t="s">
        <v>2223</v>
      </c>
      <c r="AM1018" s="1304"/>
      <c r="AN1018" s="1304"/>
      <c r="AO1018" s="1304"/>
      <c r="AP1018" s="1304"/>
      <c r="AQ1018" s="1305"/>
      <c r="AR1018" s="73"/>
    </row>
    <row r="1019" spans="1:44" ht="27" customHeight="1">
      <c r="A1019" s="972" t="str">
        <f t="shared" si="23"/>
        <v/>
      </c>
      <c r="B1019" s="66"/>
      <c r="E1019" s="67"/>
      <c r="G1019" s="68"/>
      <c r="H1019" s="1206"/>
      <c r="I1019" s="1206"/>
      <c r="J1019" s="1206"/>
      <c r="K1019" s="1206"/>
      <c r="L1019" s="1206"/>
      <c r="M1019" s="1206"/>
      <c r="N1019" s="1206"/>
      <c r="O1019" s="1206"/>
      <c r="P1019" s="1206"/>
      <c r="Q1019" s="1206"/>
      <c r="R1019" s="1206"/>
      <c r="S1019" s="1206"/>
      <c r="T1019" s="1206"/>
      <c r="U1019" s="1206"/>
      <c r="V1019" s="1206"/>
      <c r="W1019" s="1206"/>
      <c r="X1019" s="1206"/>
      <c r="Y1019" s="1206"/>
      <c r="Z1019" s="1206"/>
      <c r="AA1019" s="1206"/>
      <c r="AB1019" s="1206"/>
      <c r="AC1019" s="1206"/>
      <c r="AD1019" s="1207"/>
      <c r="AF1019" s="70"/>
      <c r="AK1019" s="11"/>
      <c r="AL1019" s="1303"/>
      <c r="AM1019" s="1304"/>
      <c r="AN1019" s="1304"/>
      <c r="AO1019" s="1304"/>
      <c r="AP1019" s="1304"/>
      <c r="AQ1019" s="1305"/>
      <c r="AR1019" s="73"/>
    </row>
    <row r="1020" spans="1:44" ht="27" customHeight="1">
      <c r="A1020" s="972" t="str">
        <f t="shared" si="23"/>
        <v/>
      </c>
      <c r="B1020" s="66"/>
      <c r="E1020" s="67"/>
      <c r="G1020" s="68"/>
      <c r="H1020" s="1206"/>
      <c r="I1020" s="1206"/>
      <c r="J1020" s="1206"/>
      <c r="K1020" s="1206"/>
      <c r="L1020" s="1206"/>
      <c r="M1020" s="1206"/>
      <c r="N1020" s="1206"/>
      <c r="O1020" s="1206"/>
      <c r="P1020" s="1206"/>
      <c r="Q1020" s="1206"/>
      <c r="R1020" s="1206"/>
      <c r="S1020" s="1206"/>
      <c r="T1020" s="1206"/>
      <c r="U1020" s="1206"/>
      <c r="V1020" s="1206"/>
      <c r="W1020" s="1206"/>
      <c r="X1020" s="1206"/>
      <c r="Y1020" s="1206"/>
      <c r="Z1020" s="1206"/>
      <c r="AA1020" s="1206"/>
      <c r="AB1020" s="1206"/>
      <c r="AC1020" s="1206"/>
      <c r="AD1020" s="1207"/>
      <c r="AF1020" s="70"/>
      <c r="AK1020" s="11"/>
      <c r="AL1020" s="210"/>
      <c r="AM1020" s="20"/>
      <c r="AN1020" s="20"/>
      <c r="AO1020" s="20"/>
      <c r="AP1020" s="20"/>
      <c r="AQ1020" s="211"/>
      <c r="AR1020" s="73"/>
    </row>
    <row r="1021" spans="1:44" ht="27" customHeight="1">
      <c r="A1021" s="972" t="str">
        <f t="shared" si="23"/>
        <v/>
      </c>
      <c r="B1021" s="66"/>
      <c r="E1021" s="67"/>
      <c r="G1021" s="68"/>
      <c r="H1021" s="1206"/>
      <c r="I1021" s="1206"/>
      <c r="J1021" s="1206"/>
      <c r="K1021" s="1206"/>
      <c r="L1021" s="1206"/>
      <c r="M1021" s="1206"/>
      <c r="N1021" s="1206"/>
      <c r="O1021" s="1206"/>
      <c r="P1021" s="1206"/>
      <c r="Q1021" s="1206"/>
      <c r="R1021" s="1206"/>
      <c r="S1021" s="1206"/>
      <c r="T1021" s="1206"/>
      <c r="U1021" s="1206"/>
      <c r="V1021" s="1206"/>
      <c r="W1021" s="1206"/>
      <c r="X1021" s="1206"/>
      <c r="Y1021" s="1206"/>
      <c r="Z1021" s="1206"/>
      <c r="AA1021" s="1206"/>
      <c r="AB1021" s="1206"/>
      <c r="AC1021" s="1206"/>
      <c r="AD1021" s="1207"/>
      <c r="AF1021" s="70"/>
      <c r="AK1021" s="11"/>
      <c r="AL1021" s="210"/>
      <c r="AM1021" s="20"/>
      <c r="AN1021" s="20"/>
      <c r="AO1021" s="20"/>
      <c r="AP1021" s="20"/>
      <c r="AQ1021" s="211"/>
      <c r="AR1021" s="73"/>
    </row>
    <row r="1022" spans="1:44" ht="27" customHeight="1" thickBot="1">
      <c r="A1022" s="972" t="str">
        <f t="shared" si="23"/>
        <v/>
      </c>
      <c r="B1022" s="66"/>
      <c r="E1022" s="67"/>
      <c r="G1022" s="83"/>
      <c r="H1022" s="1301"/>
      <c r="I1022" s="1301"/>
      <c r="J1022" s="1301"/>
      <c r="K1022" s="1301"/>
      <c r="L1022" s="1301"/>
      <c r="M1022" s="1301"/>
      <c r="N1022" s="1301"/>
      <c r="O1022" s="1301"/>
      <c r="P1022" s="1301"/>
      <c r="Q1022" s="1301"/>
      <c r="R1022" s="1301"/>
      <c r="S1022" s="1301"/>
      <c r="T1022" s="1301"/>
      <c r="U1022" s="1301"/>
      <c r="V1022" s="1301"/>
      <c r="W1022" s="1301"/>
      <c r="X1022" s="1301"/>
      <c r="Y1022" s="1301"/>
      <c r="Z1022" s="1301"/>
      <c r="AA1022" s="1301"/>
      <c r="AB1022" s="1301"/>
      <c r="AC1022" s="1301"/>
      <c r="AD1022" s="1302"/>
      <c r="AF1022" s="70"/>
      <c r="AK1022" s="11"/>
      <c r="AL1022" s="210"/>
      <c r="AM1022" s="20"/>
      <c r="AN1022" s="20"/>
      <c r="AO1022" s="20"/>
      <c r="AP1022" s="20"/>
      <c r="AQ1022" s="211"/>
      <c r="AR1022" s="73"/>
    </row>
    <row r="1023" spans="1:44" ht="27" customHeight="1">
      <c r="A1023" s="972" t="str">
        <f t="shared" si="23"/>
        <v/>
      </c>
      <c r="B1023" s="66"/>
      <c r="E1023" s="67"/>
      <c r="AF1023" s="70"/>
      <c r="AK1023" s="11"/>
      <c r="AL1023" s="210"/>
      <c r="AM1023" s="20"/>
      <c r="AN1023" s="20"/>
      <c r="AO1023" s="20"/>
      <c r="AP1023" s="20"/>
      <c r="AQ1023" s="211"/>
      <c r="AR1023" s="73"/>
    </row>
    <row r="1024" spans="1:44" ht="27" customHeight="1">
      <c r="A1024" s="972">
        <f t="shared" si="23"/>
        <v>148</v>
      </c>
      <c r="B1024" s="66"/>
      <c r="E1024" s="67"/>
      <c r="F1024" s="1349" t="s">
        <v>365</v>
      </c>
      <c r="G1024" s="1350"/>
      <c r="H1024" s="1206" t="s">
        <v>412</v>
      </c>
      <c r="I1024" s="1206"/>
      <c r="J1024" s="1206"/>
      <c r="K1024" s="1206"/>
      <c r="L1024" s="1206"/>
      <c r="M1024" s="1206"/>
      <c r="N1024" s="1206"/>
      <c r="O1024" s="1206"/>
      <c r="P1024" s="1206"/>
      <c r="Q1024" s="1206"/>
      <c r="R1024" s="1206"/>
      <c r="S1024" s="1206"/>
      <c r="T1024" s="1206"/>
      <c r="U1024" s="1206"/>
      <c r="V1024" s="1206"/>
      <c r="W1024" s="1206"/>
      <c r="X1024" s="1206"/>
      <c r="Y1024" s="1206"/>
      <c r="Z1024" s="1206"/>
      <c r="AA1024" s="1206"/>
      <c r="AB1024" s="1206"/>
      <c r="AC1024" s="1206"/>
      <c r="AD1024" s="1206"/>
      <c r="AF1024" s="70"/>
      <c r="AG1024" s="713">
        <v>148</v>
      </c>
      <c r="AH1024" s="1221" t="s">
        <v>106</v>
      </c>
      <c r="AI1024" s="1222"/>
      <c r="AJ1024" s="1223"/>
      <c r="AK1024" s="11"/>
      <c r="AL1024" s="1303" t="s">
        <v>2225</v>
      </c>
      <c r="AM1024" s="1304"/>
      <c r="AN1024" s="1304"/>
      <c r="AO1024" s="1304"/>
      <c r="AP1024" s="1304"/>
      <c r="AQ1024" s="1305"/>
      <c r="AR1024" s="1232">
        <f>VLOOKUP(AH1024,$CD$6:$CE$10,2,FALSE)</f>
        <v>0</v>
      </c>
    </row>
    <row r="1025" spans="1:44" ht="27" customHeight="1">
      <c r="A1025" s="972" t="str">
        <f t="shared" si="23"/>
        <v/>
      </c>
      <c r="B1025" s="66"/>
      <c r="E1025" s="67"/>
      <c r="H1025" s="1206"/>
      <c r="I1025" s="1206"/>
      <c r="J1025" s="1206"/>
      <c r="K1025" s="1206"/>
      <c r="L1025" s="1206"/>
      <c r="M1025" s="1206"/>
      <c r="N1025" s="1206"/>
      <c r="O1025" s="1206"/>
      <c r="P1025" s="1206"/>
      <c r="Q1025" s="1206"/>
      <c r="R1025" s="1206"/>
      <c r="S1025" s="1206"/>
      <c r="T1025" s="1206"/>
      <c r="U1025" s="1206"/>
      <c r="V1025" s="1206"/>
      <c r="W1025" s="1206"/>
      <c r="X1025" s="1206"/>
      <c r="Y1025" s="1206"/>
      <c r="Z1025" s="1206"/>
      <c r="AA1025" s="1206"/>
      <c r="AB1025" s="1206"/>
      <c r="AC1025" s="1206"/>
      <c r="AD1025" s="1206"/>
      <c r="AF1025" s="70"/>
      <c r="AK1025" s="11"/>
      <c r="AL1025" s="1303"/>
      <c r="AM1025" s="1304"/>
      <c r="AN1025" s="1304"/>
      <c r="AO1025" s="1304"/>
      <c r="AP1025" s="1304"/>
      <c r="AQ1025" s="1305"/>
      <c r="AR1025" s="1232"/>
    </row>
    <row r="1026" spans="1:44" ht="27" customHeight="1" thickBot="1">
      <c r="A1026" s="972" t="str">
        <f t="shared" si="23"/>
        <v/>
      </c>
      <c r="B1026" s="57"/>
      <c r="C1026" s="6"/>
      <c r="D1026" s="6"/>
      <c r="E1026" s="58"/>
      <c r="F1026" s="61"/>
      <c r="G1026" s="61"/>
      <c r="H1026" s="61"/>
      <c r="I1026" s="221"/>
      <c r="J1026" s="221"/>
      <c r="K1026" s="221"/>
      <c r="L1026" s="221"/>
      <c r="M1026" s="221"/>
      <c r="N1026" s="221"/>
      <c r="O1026" s="221"/>
      <c r="P1026" s="221"/>
      <c r="Q1026" s="221"/>
      <c r="R1026" s="221"/>
      <c r="S1026" s="221"/>
      <c r="T1026" s="221"/>
      <c r="U1026" s="221"/>
      <c r="V1026" s="221"/>
      <c r="W1026" s="221"/>
      <c r="X1026" s="221"/>
      <c r="Y1026" s="221"/>
      <c r="Z1026" s="221"/>
      <c r="AA1026" s="221"/>
      <c r="AB1026" s="221"/>
      <c r="AC1026" s="221"/>
      <c r="AD1026" s="221"/>
      <c r="AE1026" s="61"/>
      <c r="AF1026" s="59"/>
      <c r="AG1026" s="716"/>
      <c r="AH1026" s="60"/>
      <c r="AI1026" s="60"/>
      <c r="AJ1026" s="60"/>
      <c r="AK1026" s="15"/>
      <c r="AL1026" s="1808"/>
      <c r="AM1026" s="1809"/>
      <c r="AN1026" s="1809"/>
      <c r="AO1026" s="1809"/>
      <c r="AP1026" s="1809"/>
      <c r="AQ1026" s="1810"/>
      <c r="AR1026" s="73"/>
    </row>
    <row r="1027" spans="1:44" ht="27" customHeight="1">
      <c r="A1027" s="972" t="str">
        <f t="shared" si="23"/>
        <v/>
      </c>
      <c r="B1027" s="66"/>
      <c r="E1027" s="67"/>
      <c r="AF1027" s="70"/>
      <c r="AK1027" s="11"/>
      <c r="AL1027" s="210"/>
      <c r="AM1027" s="20"/>
      <c r="AN1027" s="20"/>
      <c r="AO1027" s="20"/>
      <c r="AP1027" s="20"/>
      <c r="AQ1027" s="211"/>
      <c r="AR1027" s="73"/>
    </row>
    <row r="1028" spans="1:44" ht="27" customHeight="1">
      <c r="A1028" s="972">
        <f t="shared" si="23"/>
        <v>149</v>
      </c>
      <c r="B1028" s="1372" t="s">
        <v>644</v>
      </c>
      <c r="C1028" s="1373"/>
      <c r="D1028" s="1373"/>
      <c r="E1028" s="1374"/>
      <c r="F1028" s="1349" t="s">
        <v>817</v>
      </c>
      <c r="G1028" s="1350"/>
      <c r="H1028" s="1206" t="s">
        <v>413</v>
      </c>
      <c r="I1028" s="1206"/>
      <c r="J1028" s="1206"/>
      <c r="K1028" s="1206"/>
      <c r="L1028" s="1206"/>
      <c r="M1028" s="1206"/>
      <c r="N1028" s="1206"/>
      <c r="O1028" s="1206"/>
      <c r="P1028" s="1206"/>
      <c r="Q1028" s="1206"/>
      <c r="R1028" s="1206"/>
      <c r="S1028" s="1206"/>
      <c r="T1028" s="1206"/>
      <c r="U1028" s="1206"/>
      <c r="V1028" s="1206"/>
      <c r="W1028" s="1206"/>
      <c r="X1028" s="1206"/>
      <c r="Y1028" s="1206"/>
      <c r="Z1028" s="1206"/>
      <c r="AA1028" s="1206"/>
      <c r="AB1028" s="1206"/>
      <c r="AC1028" s="1206"/>
      <c r="AD1028" s="1206"/>
      <c r="AF1028" s="70"/>
      <c r="AG1028" s="713">
        <v>149</v>
      </c>
      <c r="AH1028" s="1221" t="s">
        <v>106</v>
      </c>
      <c r="AI1028" s="1222"/>
      <c r="AJ1028" s="1223"/>
      <c r="AK1028" s="11"/>
      <c r="AL1028" s="1303" t="s">
        <v>2226</v>
      </c>
      <c r="AM1028" s="1304"/>
      <c r="AN1028" s="1304"/>
      <c r="AO1028" s="1304"/>
      <c r="AP1028" s="1304"/>
      <c r="AQ1028" s="1305"/>
      <c r="AR1028" s="1232">
        <f>VLOOKUP(AH1028,$CD$6:$CE$10,2,FALSE)</f>
        <v>0</v>
      </c>
    </row>
    <row r="1029" spans="1:44" ht="27" customHeight="1">
      <c r="A1029" s="972" t="str">
        <f t="shared" si="23"/>
        <v/>
      </c>
      <c r="B1029" s="1372"/>
      <c r="C1029" s="1373"/>
      <c r="D1029" s="1373"/>
      <c r="E1029" s="1374"/>
      <c r="H1029" s="1206"/>
      <c r="I1029" s="1206"/>
      <c r="J1029" s="1206"/>
      <c r="K1029" s="1206"/>
      <c r="L1029" s="1206"/>
      <c r="M1029" s="1206"/>
      <c r="N1029" s="1206"/>
      <c r="O1029" s="1206"/>
      <c r="P1029" s="1206"/>
      <c r="Q1029" s="1206"/>
      <c r="R1029" s="1206"/>
      <c r="S1029" s="1206"/>
      <c r="T1029" s="1206"/>
      <c r="U1029" s="1206"/>
      <c r="V1029" s="1206"/>
      <c r="W1029" s="1206"/>
      <c r="X1029" s="1206"/>
      <c r="Y1029" s="1206"/>
      <c r="Z1029" s="1206"/>
      <c r="AA1029" s="1206"/>
      <c r="AB1029" s="1206"/>
      <c r="AC1029" s="1206"/>
      <c r="AD1029" s="1206"/>
      <c r="AF1029" s="70"/>
      <c r="AK1029" s="11"/>
      <c r="AL1029" s="1303"/>
      <c r="AM1029" s="1304"/>
      <c r="AN1029" s="1304"/>
      <c r="AO1029" s="1304"/>
      <c r="AP1029" s="1304"/>
      <c r="AQ1029" s="1305"/>
      <c r="AR1029" s="1232"/>
    </row>
    <row r="1030" spans="1:44" ht="27" customHeight="1">
      <c r="A1030" s="972" t="str">
        <f t="shared" si="23"/>
        <v/>
      </c>
      <c r="B1030" s="1372"/>
      <c r="C1030" s="1373"/>
      <c r="D1030" s="1373"/>
      <c r="E1030" s="1374"/>
      <c r="I1030" s="88"/>
      <c r="J1030" s="88"/>
      <c r="K1030" s="88"/>
      <c r="L1030" s="88"/>
      <c r="M1030" s="88"/>
      <c r="N1030" s="88"/>
      <c r="O1030" s="88"/>
      <c r="P1030" s="88"/>
      <c r="Q1030" s="88"/>
      <c r="R1030" s="88"/>
      <c r="S1030" s="88"/>
      <c r="T1030" s="88"/>
      <c r="U1030" s="88"/>
      <c r="V1030" s="88"/>
      <c r="W1030" s="88"/>
      <c r="X1030" s="88"/>
      <c r="Y1030" s="88"/>
      <c r="Z1030" s="88"/>
      <c r="AA1030" s="88"/>
      <c r="AB1030" s="88"/>
      <c r="AC1030" s="88"/>
      <c r="AD1030" s="88"/>
      <c r="AF1030" s="70"/>
      <c r="AK1030" s="11"/>
      <c r="AL1030" s="1303"/>
      <c r="AM1030" s="1304"/>
      <c r="AN1030" s="1304"/>
      <c r="AO1030" s="1304"/>
      <c r="AP1030" s="1304"/>
      <c r="AQ1030" s="1305"/>
      <c r="AR1030" s="73"/>
    </row>
    <row r="1031" spans="1:44" ht="27" customHeight="1">
      <c r="A1031" s="972">
        <f t="shared" si="23"/>
        <v>150</v>
      </c>
      <c r="B1031" s="1372"/>
      <c r="C1031" s="1373"/>
      <c r="D1031" s="1373"/>
      <c r="E1031" s="1374"/>
      <c r="F1031" s="1349" t="s">
        <v>365</v>
      </c>
      <c r="G1031" s="1350"/>
      <c r="H1031" s="1206" t="s">
        <v>414</v>
      </c>
      <c r="I1031" s="1206"/>
      <c r="J1031" s="1206"/>
      <c r="K1031" s="1206"/>
      <c r="L1031" s="1206"/>
      <c r="M1031" s="1206"/>
      <c r="N1031" s="1206"/>
      <c r="O1031" s="1206"/>
      <c r="P1031" s="1206"/>
      <c r="Q1031" s="1206"/>
      <c r="R1031" s="1206"/>
      <c r="S1031" s="1206"/>
      <c r="T1031" s="1206"/>
      <c r="U1031" s="1206"/>
      <c r="V1031" s="1206"/>
      <c r="W1031" s="1206"/>
      <c r="X1031" s="1206"/>
      <c r="Y1031" s="1206"/>
      <c r="Z1031" s="1206"/>
      <c r="AA1031" s="1206"/>
      <c r="AB1031" s="1206"/>
      <c r="AC1031" s="1206"/>
      <c r="AD1031" s="1206"/>
      <c r="AF1031" s="70"/>
      <c r="AG1031" s="713">
        <v>150</v>
      </c>
      <c r="AH1031" s="1221" t="s">
        <v>106</v>
      </c>
      <c r="AI1031" s="1222"/>
      <c r="AJ1031" s="1223"/>
      <c r="AK1031" s="11"/>
      <c r="AL1031" s="1303" t="s">
        <v>2227</v>
      </c>
      <c r="AM1031" s="1304"/>
      <c r="AN1031" s="1304"/>
      <c r="AO1031" s="1304"/>
      <c r="AP1031" s="1304"/>
      <c r="AQ1031" s="1305"/>
      <c r="AR1031" s="1232">
        <f>VLOOKUP(AH1031,$CD$6:$CE$10,2,FALSE)</f>
        <v>0</v>
      </c>
    </row>
    <row r="1032" spans="1:44" ht="27" customHeight="1">
      <c r="A1032" s="972" t="str">
        <f t="shared" si="23"/>
        <v/>
      </c>
      <c r="B1032" s="1372"/>
      <c r="C1032" s="1373"/>
      <c r="D1032" s="1373"/>
      <c r="E1032" s="1374"/>
      <c r="H1032" s="1206"/>
      <c r="I1032" s="1206"/>
      <c r="J1032" s="1206"/>
      <c r="K1032" s="1206"/>
      <c r="L1032" s="1206"/>
      <c r="M1032" s="1206"/>
      <c r="N1032" s="1206"/>
      <c r="O1032" s="1206"/>
      <c r="P1032" s="1206"/>
      <c r="Q1032" s="1206"/>
      <c r="R1032" s="1206"/>
      <c r="S1032" s="1206"/>
      <c r="T1032" s="1206"/>
      <c r="U1032" s="1206"/>
      <c r="V1032" s="1206"/>
      <c r="W1032" s="1206"/>
      <c r="X1032" s="1206"/>
      <c r="Y1032" s="1206"/>
      <c r="Z1032" s="1206"/>
      <c r="AA1032" s="1206"/>
      <c r="AB1032" s="1206"/>
      <c r="AC1032" s="1206"/>
      <c r="AD1032" s="1206"/>
      <c r="AF1032" s="70"/>
      <c r="AK1032" s="11"/>
      <c r="AL1032" s="1303"/>
      <c r="AM1032" s="1304"/>
      <c r="AN1032" s="1304"/>
      <c r="AO1032" s="1304"/>
      <c r="AP1032" s="1304"/>
      <c r="AQ1032" s="1305"/>
      <c r="AR1032" s="1232"/>
    </row>
    <row r="1033" spans="1:44" ht="27" customHeight="1">
      <c r="A1033" s="972" t="str">
        <f t="shared" si="23"/>
        <v/>
      </c>
      <c r="B1033" s="66"/>
      <c r="E1033" s="67"/>
      <c r="AF1033" s="70"/>
      <c r="AK1033" s="11"/>
      <c r="AL1033" s="1303"/>
      <c r="AM1033" s="1304"/>
      <c r="AN1033" s="1304"/>
      <c r="AO1033" s="1304"/>
      <c r="AP1033" s="1304"/>
      <c r="AQ1033" s="1305"/>
      <c r="AR1033" s="73"/>
    </row>
    <row r="1034" spans="1:44" ht="27" customHeight="1">
      <c r="A1034" s="972">
        <f t="shared" si="23"/>
        <v>151</v>
      </c>
      <c r="B1034" s="66"/>
      <c r="E1034" s="67"/>
      <c r="F1034" s="1349" t="s">
        <v>847</v>
      </c>
      <c r="G1034" s="1350"/>
      <c r="H1034" s="1206" t="s">
        <v>415</v>
      </c>
      <c r="I1034" s="1206"/>
      <c r="J1034" s="1206"/>
      <c r="K1034" s="1206"/>
      <c r="L1034" s="1206"/>
      <c r="M1034" s="1206"/>
      <c r="N1034" s="1206"/>
      <c r="O1034" s="1206"/>
      <c r="P1034" s="1206"/>
      <c r="Q1034" s="1206"/>
      <c r="R1034" s="1206"/>
      <c r="S1034" s="1206"/>
      <c r="T1034" s="1206"/>
      <c r="U1034" s="1206"/>
      <c r="V1034" s="1206"/>
      <c r="W1034" s="1206"/>
      <c r="X1034" s="1206"/>
      <c r="Y1034" s="1206"/>
      <c r="Z1034" s="1206"/>
      <c r="AA1034" s="1206"/>
      <c r="AB1034" s="1206"/>
      <c r="AC1034" s="1206"/>
      <c r="AD1034" s="1206"/>
      <c r="AF1034" s="70"/>
      <c r="AG1034" s="713">
        <v>151</v>
      </c>
      <c r="AH1034" s="1221" t="s">
        <v>106</v>
      </c>
      <c r="AI1034" s="1222"/>
      <c r="AJ1034" s="1223"/>
      <c r="AK1034" s="11"/>
      <c r="AL1034" s="1303" t="s">
        <v>2228</v>
      </c>
      <c r="AM1034" s="1304"/>
      <c r="AN1034" s="1304"/>
      <c r="AO1034" s="1304"/>
      <c r="AP1034" s="1304"/>
      <c r="AQ1034" s="1305"/>
      <c r="AR1034" s="1232">
        <f>VLOOKUP(AH1034,$CD$6:$CE$10,2,FALSE)</f>
        <v>0</v>
      </c>
    </row>
    <row r="1035" spans="1:44" ht="27" customHeight="1">
      <c r="A1035" s="972" t="str">
        <f t="shared" si="23"/>
        <v/>
      </c>
      <c r="B1035" s="66"/>
      <c r="E1035" s="67"/>
      <c r="H1035" s="1206"/>
      <c r="I1035" s="1206"/>
      <c r="J1035" s="1206"/>
      <c r="K1035" s="1206"/>
      <c r="L1035" s="1206"/>
      <c r="M1035" s="1206"/>
      <c r="N1035" s="1206"/>
      <c r="O1035" s="1206"/>
      <c r="P1035" s="1206"/>
      <c r="Q1035" s="1206"/>
      <c r="R1035" s="1206"/>
      <c r="S1035" s="1206"/>
      <c r="T1035" s="1206"/>
      <c r="U1035" s="1206"/>
      <c r="V1035" s="1206"/>
      <c r="W1035" s="1206"/>
      <c r="X1035" s="1206"/>
      <c r="Y1035" s="1206"/>
      <c r="Z1035" s="1206"/>
      <c r="AA1035" s="1206"/>
      <c r="AB1035" s="1206"/>
      <c r="AC1035" s="1206"/>
      <c r="AD1035" s="1206"/>
      <c r="AF1035" s="70"/>
      <c r="AK1035" s="11"/>
      <c r="AL1035" s="1303"/>
      <c r="AM1035" s="1304"/>
      <c r="AN1035" s="1304"/>
      <c r="AO1035" s="1304"/>
      <c r="AP1035" s="1304"/>
      <c r="AQ1035" s="1305"/>
      <c r="AR1035" s="1232"/>
    </row>
    <row r="1036" spans="1:44" ht="27" customHeight="1" thickBot="1">
      <c r="A1036" s="972" t="str">
        <f t="shared" si="23"/>
        <v/>
      </c>
      <c r="B1036" s="57"/>
      <c r="C1036" s="6"/>
      <c r="D1036" s="6"/>
      <c r="E1036" s="58"/>
      <c r="F1036" s="61"/>
      <c r="G1036" s="61"/>
      <c r="H1036" s="61"/>
      <c r="I1036" s="61"/>
      <c r="J1036" s="61"/>
      <c r="K1036" s="61"/>
      <c r="L1036" s="61"/>
      <c r="M1036" s="61"/>
      <c r="N1036" s="61"/>
      <c r="O1036" s="61"/>
      <c r="P1036" s="61"/>
      <c r="Q1036" s="61"/>
      <c r="R1036" s="61"/>
      <c r="S1036" s="61"/>
      <c r="T1036" s="61"/>
      <c r="U1036" s="61"/>
      <c r="V1036" s="61"/>
      <c r="W1036" s="61"/>
      <c r="X1036" s="61"/>
      <c r="Y1036" s="61"/>
      <c r="Z1036" s="61"/>
      <c r="AA1036" s="61"/>
      <c r="AB1036" s="61"/>
      <c r="AC1036" s="61"/>
      <c r="AD1036" s="61"/>
      <c r="AE1036" s="61"/>
      <c r="AF1036" s="59"/>
      <c r="AG1036" s="716"/>
      <c r="AH1036" s="60"/>
      <c r="AI1036" s="60"/>
      <c r="AJ1036" s="60"/>
      <c r="AK1036" s="15"/>
      <c r="AL1036" s="1808"/>
      <c r="AM1036" s="1809"/>
      <c r="AN1036" s="1809"/>
      <c r="AO1036" s="1809"/>
      <c r="AP1036" s="1809"/>
      <c r="AQ1036" s="1810"/>
      <c r="AR1036" s="73"/>
    </row>
    <row r="1037" spans="1:44" ht="24" customHeight="1">
      <c r="A1037" s="972" t="str">
        <f t="shared" si="23"/>
        <v/>
      </c>
      <c r="B1037" s="66"/>
      <c r="E1037" s="67"/>
      <c r="AF1037" s="70"/>
      <c r="AK1037" s="11"/>
      <c r="AL1037" s="210"/>
      <c r="AM1037" s="20"/>
      <c r="AN1037" s="20"/>
      <c r="AO1037" s="20"/>
      <c r="AP1037" s="20"/>
      <c r="AQ1037" s="211"/>
      <c r="AR1037" s="73"/>
    </row>
    <row r="1038" spans="1:44" ht="27" customHeight="1">
      <c r="A1038" s="972">
        <f t="shared" si="23"/>
        <v>152</v>
      </c>
      <c r="B1038" s="1428" t="s">
        <v>416</v>
      </c>
      <c r="C1038" s="1309"/>
      <c r="D1038" s="1309"/>
      <c r="E1038" s="1310"/>
      <c r="F1038" s="1349" t="s">
        <v>817</v>
      </c>
      <c r="G1038" s="1350"/>
      <c r="H1038" s="1206" t="s">
        <v>417</v>
      </c>
      <c r="I1038" s="1206"/>
      <c r="J1038" s="1206"/>
      <c r="K1038" s="1206"/>
      <c r="L1038" s="1206"/>
      <c r="M1038" s="1206"/>
      <c r="N1038" s="1206"/>
      <c r="O1038" s="1206"/>
      <c r="P1038" s="1206"/>
      <c r="Q1038" s="1206"/>
      <c r="R1038" s="1206"/>
      <c r="S1038" s="1206"/>
      <c r="T1038" s="1206"/>
      <c r="U1038" s="1206"/>
      <c r="V1038" s="1206"/>
      <c r="W1038" s="1206"/>
      <c r="X1038" s="1206"/>
      <c r="Y1038" s="1206"/>
      <c r="Z1038" s="1206"/>
      <c r="AA1038" s="1206"/>
      <c r="AB1038" s="1206"/>
      <c r="AC1038" s="1206"/>
      <c r="AD1038" s="1206"/>
      <c r="AF1038" s="70"/>
      <c r="AG1038" s="713">
        <v>152</v>
      </c>
      <c r="AH1038" s="1221" t="s">
        <v>106</v>
      </c>
      <c r="AI1038" s="1222"/>
      <c r="AJ1038" s="1223"/>
      <c r="AK1038" s="11"/>
      <c r="AL1038" s="1303" t="s">
        <v>2229</v>
      </c>
      <c r="AM1038" s="1304"/>
      <c r="AN1038" s="1304"/>
      <c r="AO1038" s="1304"/>
      <c r="AP1038" s="1304"/>
      <c r="AQ1038" s="1305"/>
      <c r="AR1038" s="1232">
        <f>VLOOKUP(AH1038,$CD$6:$CE$10,2,FALSE)</f>
        <v>0</v>
      </c>
    </row>
    <row r="1039" spans="1:44" ht="27" customHeight="1">
      <c r="A1039" s="972" t="str">
        <f t="shared" si="23"/>
        <v/>
      </c>
      <c r="B1039" s="66"/>
      <c r="E1039" s="67"/>
      <c r="H1039" s="1206"/>
      <c r="I1039" s="1206"/>
      <c r="J1039" s="1206"/>
      <c r="K1039" s="1206"/>
      <c r="L1039" s="1206"/>
      <c r="M1039" s="1206"/>
      <c r="N1039" s="1206"/>
      <c r="O1039" s="1206"/>
      <c r="P1039" s="1206"/>
      <c r="Q1039" s="1206"/>
      <c r="R1039" s="1206"/>
      <c r="S1039" s="1206"/>
      <c r="T1039" s="1206"/>
      <c r="U1039" s="1206"/>
      <c r="V1039" s="1206"/>
      <c r="W1039" s="1206"/>
      <c r="X1039" s="1206"/>
      <c r="Y1039" s="1206"/>
      <c r="Z1039" s="1206"/>
      <c r="AA1039" s="1206"/>
      <c r="AB1039" s="1206"/>
      <c r="AC1039" s="1206"/>
      <c r="AD1039" s="1206"/>
      <c r="AF1039" s="70"/>
      <c r="AK1039" s="11"/>
      <c r="AL1039" s="1303"/>
      <c r="AM1039" s="1304"/>
      <c r="AN1039" s="1304"/>
      <c r="AO1039" s="1304"/>
      <c r="AP1039" s="1304"/>
      <c r="AQ1039" s="1305"/>
      <c r="AR1039" s="1232"/>
    </row>
    <row r="1040" spans="1:44" ht="24" customHeight="1">
      <c r="A1040" s="972" t="str">
        <f t="shared" si="23"/>
        <v/>
      </c>
      <c r="B1040" s="66"/>
      <c r="E1040" s="67"/>
      <c r="AF1040" s="70"/>
      <c r="AK1040" s="11"/>
      <c r="AL1040" s="1303"/>
      <c r="AM1040" s="1304"/>
      <c r="AN1040" s="1304"/>
      <c r="AO1040" s="1304"/>
      <c r="AP1040" s="1304"/>
      <c r="AQ1040" s="1305"/>
      <c r="AR1040" s="73"/>
    </row>
    <row r="1041" spans="1:44" ht="27" customHeight="1">
      <c r="A1041" s="972">
        <f t="shared" si="23"/>
        <v>153</v>
      </c>
      <c r="B1041" s="66"/>
      <c r="E1041" s="67"/>
      <c r="F1041" s="1349" t="s">
        <v>846</v>
      </c>
      <c r="G1041" s="1350"/>
      <c r="H1041" s="1206" t="s">
        <v>418</v>
      </c>
      <c r="I1041" s="1206"/>
      <c r="J1041" s="1206"/>
      <c r="K1041" s="1206"/>
      <c r="L1041" s="1206"/>
      <c r="M1041" s="1206"/>
      <c r="N1041" s="1206"/>
      <c r="O1041" s="1206"/>
      <c r="P1041" s="1206"/>
      <c r="Q1041" s="1206"/>
      <c r="R1041" s="1206"/>
      <c r="S1041" s="1206"/>
      <c r="T1041" s="1206"/>
      <c r="U1041" s="1206"/>
      <c r="V1041" s="1206"/>
      <c r="W1041" s="1206"/>
      <c r="X1041" s="1206"/>
      <c r="Y1041" s="1206"/>
      <c r="Z1041" s="1206"/>
      <c r="AA1041" s="1206"/>
      <c r="AB1041" s="1206"/>
      <c r="AC1041" s="1206"/>
      <c r="AD1041" s="1206"/>
      <c r="AF1041" s="70"/>
      <c r="AG1041" s="713">
        <v>153</v>
      </c>
      <c r="AH1041" s="1221" t="s">
        <v>106</v>
      </c>
      <c r="AI1041" s="1222"/>
      <c r="AJ1041" s="1223"/>
      <c r="AK1041" s="11"/>
      <c r="AL1041" s="1303" t="s">
        <v>2230</v>
      </c>
      <c r="AM1041" s="1304"/>
      <c r="AN1041" s="1304"/>
      <c r="AO1041" s="1304"/>
      <c r="AP1041" s="1304"/>
      <c r="AQ1041" s="1305"/>
      <c r="AR1041" s="1232">
        <f>VLOOKUP(AH1041,$CD$6:$CE$10,2,FALSE)</f>
        <v>0</v>
      </c>
    </row>
    <row r="1042" spans="1:44" ht="27" customHeight="1">
      <c r="A1042" s="972" t="str">
        <f t="shared" si="23"/>
        <v/>
      </c>
      <c r="B1042" s="66"/>
      <c r="E1042" s="67"/>
      <c r="H1042" s="1206"/>
      <c r="I1042" s="1206"/>
      <c r="J1042" s="1206"/>
      <c r="K1042" s="1206"/>
      <c r="L1042" s="1206"/>
      <c r="M1042" s="1206"/>
      <c r="N1042" s="1206"/>
      <c r="O1042" s="1206"/>
      <c r="P1042" s="1206"/>
      <c r="Q1042" s="1206"/>
      <c r="R1042" s="1206"/>
      <c r="S1042" s="1206"/>
      <c r="T1042" s="1206"/>
      <c r="U1042" s="1206"/>
      <c r="V1042" s="1206"/>
      <c r="W1042" s="1206"/>
      <c r="X1042" s="1206"/>
      <c r="Y1042" s="1206"/>
      <c r="Z1042" s="1206"/>
      <c r="AA1042" s="1206"/>
      <c r="AB1042" s="1206"/>
      <c r="AC1042" s="1206"/>
      <c r="AD1042" s="1206"/>
      <c r="AF1042" s="70"/>
      <c r="AK1042" s="11"/>
      <c r="AL1042" s="1303"/>
      <c r="AM1042" s="1304"/>
      <c r="AN1042" s="1304"/>
      <c r="AO1042" s="1304"/>
      <c r="AP1042" s="1304"/>
      <c r="AQ1042" s="1305"/>
      <c r="AR1042" s="1232"/>
    </row>
    <row r="1043" spans="1:44" ht="27" customHeight="1">
      <c r="A1043" s="972" t="str">
        <f t="shared" si="23"/>
        <v/>
      </c>
      <c r="B1043" s="66"/>
      <c r="E1043" s="67"/>
      <c r="H1043" s="1206"/>
      <c r="I1043" s="1206"/>
      <c r="J1043" s="1206"/>
      <c r="K1043" s="1206"/>
      <c r="L1043" s="1206"/>
      <c r="M1043" s="1206"/>
      <c r="N1043" s="1206"/>
      <c r="O1043" s="1206"/>
      <c r="P1043" s="1206"/>
      <c r="Q1043" s="1206"/>
      <c r="R1043" s="1206"/>
      <c r="S1043" s="1206"/>
      <c r="T1043" s="1206"/>
      <c r="U1043" s="1206"/>
      <c r="V1043" s="1206"/>
      <c r="W1043" s="1206"/>
      <c r="X1043" s="1206"/>
      <c r="Y1043" s="1206"/>
      <c r="Z1043" s="1206"/>
      <c r="AA1043" s="1206"/>
      <c r="AB1043" s="1206"/>
      <c r="AC1043" s="1206"/>
      <c r="AD1043" s="1206"/>
      <c r="AF1043" s="70"/>
      <c r="AK1043" s="11"/>
      <c r="AL1043" s="1303"/>
      <c r="AM1043" s="1304"/>
      <c r="AN1043" s="1304"/>
      <c r="AO1043" s="1304"/>
      <c r="AP1043" s="1304"/>
      <c r="AQ1043" s="1305"/>
      <c r="AR1043" s="73"/>
    </row>
    <row r="1044" spans="1:44" ht="24" customHeight="1">
      <c r="A1044" s="972" t="str">
        <f t="shared" si="23"/>
        <v/>
      </c>
      <c r="B1044" s="66"/>
      <c r="E1044" s="67"/>
      <c r="AF1044" s="70"/>
      <c r="AK1044" s="11"/>
      <c r="AL1044" s="210"/>
      <c r="AM1044" s="20"/>
      <c r="AN1044" s="20"/>
      <c r="AO1044" s="20"/>
      <c r="AP1044" s="20"/>
      <c r="AQ1044" s="211"/>
      <c r="AR1044" s="73"/>
    </row>
    <row r="1045" spans="1:44" ht="27" customHeight="1">
      <c r="A1045" s="972">
        <f t="shared" si="23"/>
        <v>154</v>
      </c>
      <c r="B1045" s="1372" t="s">
        <v>657</v>
      </c>
      <c r="C1045" s="1373"/>
      <c r="D1045" s="1373"/>
      <c r="E1045" s="1374"/>
      <c r="F1045" s="1349" t="s">
        <v>847</v>
      </c>
      <c r="G1045" s="1350"/>
      <c r="H1045" s="1206" t="s">
        <v>422</v>
      </c>
      <c r="I1045" s="1206"/>
      <c r="J1045" s="1206"/>
      <c r="K1045" s="1206"/>
      <c r="L1045" s="1206"/>
      <c r="M1045" s="1206"/>
      <c r="N1045" s="1206"/>
      <c r="O1045" s="1206"/>
      <c r="P1045" s="1206"/>
      <c r="Q1045" s="1206"/>
      <c r="R1045" s="1206"/>
      <c r="S1045" s="1206"/>
      <c r="T1045" s="1206"/>
      <c r="U1045" s="1206"/>
      <c r="V1045" s="1206"/>
      <c r="W1045" s="1206"/>
      <c r="X1045" s="1206"/>
      <c r="Y1045" s="1206"/>
      <c r="Z1045" s="1206"/>
      <c r="AA1045" s="1206"/>
      <c r="AB1045" s="1206"/>
      <c r="AC1045" s="1206"/>
      <c r="AD1045" s="1206"/>
      <c r="AF1045" s="70"/>
      <c r="AG1045" s="713">
        <v>154</v>
      </c>
      <c r="AH1045" s="1221" t="s">
        <v>106</v>
      </c>
      <c r="AI1045" s="1222"/>
      <c r="AJ1045" s="1223"/>
      <c r="AK1045" s="11"/>
      <c r="AL1045" s="1303" t="s">
        <v>423</v>
      </c>
      <c r="AM1045" s="1304"/>
      <c r="AN1045" s="1304"/>
      <c r="AO1045" s="1304"/>
      <c r="AP1045" s="1304"/>
      <c r="AQ1045" s="1305"/>
      <c r="AR1045" s="1232">
        <f>VLOOKUP(AH1045,$CD$6:$CE$10,2,FALSE)</f>
        <v>0</v>
      </c>
    </row>
    <row r="1046" spans="1:44" ht="27" customHeight="1">
      <c r="A1046" s="972" t="str">
        <f t="shared" si="23"/>
        <v/>
      </c>
      <c r="B1046" s="1372"/>
      <c r="C1046" s="1373"/>
      <c r="D1046" s="1373"/>
      <c r="E1046" s="1374"/>
      <c r="H1046" s="1206"/>
      <c r="I1046" s="1206"/>
      <c r="J1046" s="1206"/>
      <c r="K1046" s="1206"/>
      <c r="L1046" s="1206"/>
      <c r="M1046" s="1206"/>
      <c r="N1046" s="1206"/>
      <c r="O1046" s="1206"/>
      <c r="P1046" s="1206"/>
      <c r="Q1046" s="1206"/>
      <c r="R1046" s="1206"/>
      <c r="S1046" s="1206"/>
      <c r="T1046" s="1206"/>
      <c r="U1046" s="1206"/>
      <c r="V1046" s="1206"/>
      <c r="W1046" s="1206"/>
      <c r="X1046" s="1206"/>
      <c r="Y1046" s="1206"/>
      <c r="Z1046" s="1206"/>
      <c r="AA1046" s="1206"/>
      <c r="AB1046" s="1206"/>
      <c r="AC1046" s="1206"/>
      <c r="AD1046" s="1206"/>
      <c r="AF1046" s="70"/>
      <c r="AK1046" s="11"/>
      <c r="AL1046" s="1303"/>
      <c r="AM1046" s="1304"/>
      <c r="AN1046" s="1304"/>
      <c r="AO1046" s="1304"/>
      <c r="AP1046" s="1304"/>
      <c r="AQ1046" s="1305"/>
      <c r="AR1046" s="1232"/>
    </row>
    <row r="1047" spans="1:44" ht="24" customHeight="1">
      <c r="A1047" s="972" t="str">
        <f t="shared" si="23"/>
        <v/>
      </c>
      <c r="B1047" s="1372"/>
      <c r="C1047" s="1373"/>
      <c r="D1047" s="1373"/>
      <c r="E1047" s="1374"/>
      <c r="AF1047" s="70"/>
      <c r="AK1047" s="11"/>
      <c r="AL1047" s="1303"/>
      <c r="AM1047" s="1304"/>
      <c r="AN1047" s="1304"/>
      <c r="AO1047" s="1304"/>
      <c r="AP1047" s="1304"/>
      <c r="AQ1047" s="1305"/>
      <c r="AR1047" s="73"/>
    </row>
    <row r="1048" spans="1:44" ht="27" customHeight="1">
      <c r="A1048" s="972" t="str">
        <f t="shared" si="23"/>
        <v/>
      </c>
      <c r="B1048" s="66"/>
      <c r="E1048" s="67"/>
      <c r="H1048" s="1814" t="s">
        <v>424</v>
      </c>
      <c r="I1048" s="1814"/>
      <c r="J1048" s="1814"/>
      <c r="K1048" s="1814"/>
      <c r="L1048" s="1814"/>
      <c r="M1048" s="1814"/>
      <c r="N1048" s="1814"/>
      <c r="O1048" s="1814"/>
      <c r="P1048" s="1814"/>
      <c r="Q1048" s="1814"/>
      <c r="R1048" s="1814"/>
      <c r="S1048" s="1814"/>
      <c r="T1048" s="1814"/>
      <c r="U1048" s="1814"/>
      <c r="V1048" s="1814"/>
      <c r="W1048" s="1814"/>
      <c r="X1048" s="1814"/>
      <c r="Y1048" s="1814"/>
      <c r="Z1048" s="1814"/>
      <c r="AA1048" s="1814"/>
      <c r="AB1048" s="1814"/>
      <c r="AC1048" s="1814"/>
      <c r="AD1048" s="1814"/>
      <c r="AF1048" s="70"/>
      <c r="AK1048" s="11"/>
      <c r="AL1048" s="1303"/>
      <c r="AM1048" s="1304"/>
      <c r="AN1048" s="1304"/>
      <c r="AO1048" s="1304"/>
      <c r="AP1048" s="1304"/>
      <c r="AQ1048" s="1305"/>
      <c r="AR1048" s="73"/>
    </row>
    <row r="1049" spans="1:44" ht="27" customHeight="1">
      <c r="A1049" s="972" t="str">
        <f t="shared" si="23"/>
        <v/>
      </c>
      <c r="B1049" s="66"/>
      <c r="E1049" s="67"/>
      <c r="H1049" s="1814" t="s">
        <v>425</v>
      </c>
      <c r="I1049" s="1814"/>
      <c r="J1049" s="1814"/>
      <c r="K1049" s="1814"/>
      <c r="L1049" s="1814"/>
      <c r="M1049" s="1814"/>
      <c r="N1049" s="1814"/>
      <c r="O1049" s="1814"/>
      <c r="Q1049" s="17" t="s">
        <v>426</v>
      </c>
      <c r="R1049" s="1800" t="s">
        <v>443</v>
      </c>
      <c r="S1049" s="1800"/>
      <c r="T1049" s="17" t="s">
        <v>427</v>
      </c>
      <c r="U1049" s="17" t="s">
        <v>428</v>
      </c>
      <c r="V1049" s="1800" t="s">
        <v>443</v>
      </c>
      <c r="W1049" s="1800"/>
      <c r="X1049" s="17" t="s">
        <v>427</v>
      </c>
      <c r="AF1049" s="70"/>
      <c r="AK1049" s="11"/>
      <c r="AL1049" s="1303"/>
      <c r="AM1049" s="1304"/>
      <c r="AN1049" s="1304"/>
      <c r="AO1049" s="1304"/>
      <c r="AP1049" s="1304"/>
      <c r="AQ1049" s="1305"/>
      <c r="AR1049" s="73"/>
    </row>
    <row r="1050" spans="1:44" ht="27" customHeight="1">
      <c r="A1050" s="972" t="str">
        <f t="shared" si="23"/>
        <v/>
      </c>
      <c r="B1050" s="66"/>
      <c r="E1050" s="67"/>
      <c r="Q1050" s="1819" t="s">
        <v>429</v>
      </c>
      <c r="R1050" s="1819"/>
      <c r="S1050" s="1819"/>
      <c r="T1050" s="1819"/>
      <c r="U1050" s="1819"/>
      <c r="V1050" s="1819"/>
      <c r="W1050" s="1819"/>
      <c r="X1050" s="1819"/>
      <c r="AF1050" s="70"/>
      <c r="AK1050" s="11"/>
      <c r="AL1050" s="1303"/>
      <c r="AM1050" s="1304"/>
      <c r="AN1050" s="1304"/>
      <c r="AO1050" s="1304"/>
      <c r="AP1050" s="1304"/>
      <c r="AQ1050" s="1305"/>
      <c r="AR1050" s="73"/>
    </row>
    <row r="1051" spans="1:44" ht="27" customHeight="1">
      <c r="A1051" s="972" t="str">
        <f t="shared" si="23"/>
        <v/>
      </c>
      <c r="B1051" s="66"/>
      <c r="E1051" s="67"/>
      <c r="I1051" s="1224" t="s">
        <v>430</v>
      </c>
      <c r="J1051" s="1224"/>
      <c r="K1051" s="1224"/>
      <c r="L1051" s="1224"/>
      <c r="M1051" s="1224"/>
      <c r="N1051" s="1224"/>
      <c r="O1051" s="1224"/>
      <c r="P1051" s="1819" t="s">
        <v>442</v>
      </c>
      <c r="Q1051" s="1819"/>
      <c r="R1051" s="1819"/>
      <c r="S1051" s="1819"/>
      <c r="T1051" s="1819"/>
      <c r="U1051" s="1819"/>
      <c r="V1051" s="1819"/>
      <c r="W1051" s="1819"/>
      <c r="X1051" s="1819"/>
      <c r="AF1051" s="70"/>
      <c r="AK1051" s="11"/>
      <c r="AL1051" s="85"/>
      <c r="AM1051" s="86"/>
      <c r="AN1051" s="86"/>
      <c r="AO1051" s="86"/>
      <c r="AP1051" s="86"/>
      <c r="AQ1051" s="87"/>
      <c r="AR1051" s="73"/>
    </row>
    <row r="1052" spans="1:44" ht="27" customHeight="1">
      <c r="A1052" s="972" t="str">
        <f t="shared" si="23"/>
        <v/>
      </c>
      <c r="B1052" s="66"/>
      <c r="E1052" s="67"/>
      <c r="I1052" s="250" t="s">
        <v>443</v>
      </c>
      <c r="J1052" s="1798" t="s">
        <v>431</v>
      </c>
      <c r="K1052" s="1320"/>
      <c r="L1052" s="1320"/>
      <c r="M1052" s="1799"/>
      <c r="N1052" s="250" t="s">
        <v>443</v>
      </c>
      <c r="O1052" s="1798" t="s">
        <v>432</v>
      </c>
      <c r="P1052" s="1320"/>
      <c r="Q1052" s="1799"/>
      <c r="R1052" s="250" t="s">
        <v>443</v>
      </c>
      <c r="S1052" s="1798" t="s">
        <v>433</v>
      </c>
      <c r="T1052" s="1320"/>
      <c r="U1052" s="1799"/>
      <c r="V1052" s="250" t="s">
        <v>443</v>
      </c>
      <c r="W1052" s="1798" t="s">
        <v>434</v>
      </c>
      <c r="X1052" s="1320"/>
      <c r="Y1052" s="1799"/>
      <c r="Z1052" s="250" t="s">
        <v>443</v>
      </c>
      <c r="AA1052" s="1312" t="s">
        <v>435</v>
      </c>
      <c r="AB1052" s="1309"/>
      <c r="AC1052" s="1309"/>
      <c r="AF1052" s="70"/>
      <c r="AK1052" s="11"/>
      <c r="AL1052" s="210"/>
      <c r="AM1052" s="20"/>
      <c r="AN1052" s="20"/>
      <c r="AO1052" s="20"/>
      <c r="AP1052" s="20"/>
      <c r="AQ1052" s="211"/>
      <c r="AR1052" s="73"/>
    </row>
    <row r="1053" spans="1:44" ht="27" customHeight="1">
      <c r="A1053" s="972" t="str">
        <f t="shared" ref="A1053:A1116" si="24">_xlfn.IFS(AG1053=0,"",AG1053&gt;0,AG1053,AG1053&lt;&gt;"","")</f>
        <v/>
      </c>
      <c r="B1053" s="66"/>
      <c r="E1053" s="67"/>
      <c r="I1053" s="250" t="s">
        <v>443</v>
      </c>
      <c r="J1053" s="1798" t="s">
        <v>436</v>
      </c>
      <c r="K1053" s="1320"/>
      <c r="L1053" s="1320"/>
      <c r="M1053" s="1799"/>
      <c r="N1053" s="250" t="s">
        <v>443</v>
      </c>
      <c r="O1053" s="1798" t="s">
        <v>437</v>
      </c>
      <c r="P1053" s="1320"/>
      <c r="Q1053" s="1320"/>
      <c r="R1053" s="1320"/>
      <c r="S1053" s="1799"/>
      <c r="T1053" s="250" t="s">
        <v>443</v>
      </c>
      <c r="U1053" s="1798" t="s">
        <v>658</v>
      </c>
      <c r="V1053" s="1320"/>
      <c r="W1053" s="1320"/>
      <c r="X1053" s="1320"/>
      <c r="Y1053" s="1799"/>
      <c r="Z1053" s="250" t="s">
        <v>443</v>
      </c>
      <c r="AA1053" s="1312" t="s">
        <v>659</v>
      </c>
      <c r="AB1053" s="1309"/>
      <c r="AC1053" s="1309"/>
      <c r="AF1053" s="70"/>
      <c r="AK1053" s="11"/>
      <c r="AL1053" s="210"/>
      <c r="AM1053" s="20"/>
      <c r="AN1053" s="20"/>
      <c r="AO1053" s="20"/>
      <c r="AP1053" s="20"/>
      <c r="AQ1053" s="211"/>
      <c r="AR1053" s="73"/>
    </row>
    <row r="1054" spans="1:44" ht="27" customHeight="1">
      <c r="A1054" s="972" t="str">
        <f t="shared" si="24"/>
        <v/>
      </c>
      <c r="B1054" s="66"/>
      <c r="E1054" s="67"/>
      <c r="I1054" s="250" t="s">
        <v>443</v>
      </c>
      <c r="J1054" s="1798" t="s">
        <v>660</v>
      </c>
      <c r="K1054" s="1320"/>
      <c r="L1054" s="1320"/>
      <c r="M1054" s="1799"/>
      <c r="N1054" s="250" t="s">
        <v>443</v>
      </c>
      <c r="O1054" s="1798" t="s">
        <v>438</v>
      </c>
      <c r="P1054" s="1320"/>
      <c r="Q1054" s="1320"/>
      <c r="R1054" s="1320"/>
      <c r="S1054" s="1799"/>
      <c r="T1054" s="250" t="s">
        <v>443</v>
      </c>
      <c r="U1054" s="1798" t="s">
        <v>439</v>
      </c>
      <c r="V1054" s="1320"/>
      <c r="W1054" s="1320"/>
      <c r="X1054" s="1819"/>
      <c r="Y1054" s="1819"/>
      <c r="Z1054" s="1819"/>
      <c r="AA1054" s="1819"/>
      <c r="AB1054" s="1819"/>
      <c r="AC1054" s="10" t="s">
        <v>440</v>
      </c>
      <c r="AF1054" s="70"/>
      <c r="AK1054" s="11"/>
      <c r="AL1054" s="210"/>
      <c r="AM1054" s="20"/>
      <c r="AN1054" s="20"/>
      <c r="AO1054" s="20"/>
      <c r="AP1054" s="20"/>
      <c r="AQ1054" s="211"/>
      <c r="AR1054" s="73"/>
    </row>
    <row r="1055" spans="1:44" ht="27" customHeight="1">
      <c r="A1055" s="972" t="str">
        <f t="shared" si="24"/>
        <v/>
      </c>
      <c r="B1055" s="66"/>
      <c r="E1055" s="67"/>
      <c r="U1055" s="1802" t="s">
        <v>441</v>
      </c>
      <c r="V1055" s="1802"/>
      <c r="W1055" s="1802"/>
      <c r="X1055" s="1802"/>
      <c r="Y1055" s="1802"/>
      <c r="Z1055" s="1802"/>
      <c r="AA1055" s="1802"/>
      <c r="AB1055" s="1802"/>
      <c r="AC1055" s="1802"/>
      <c r="AF1055" s="70"/>
      <c r="AK1055" s="11"/>
      <c r="AL1055" s="210"/>
      <c r="AM1055" s="20"/>
      <c r="AN1055" s="20"/>
      <c r="AO1055" s="20"/>
      <c r="AP1055" s="20"/>
      <c r="AQ1055" s="211"/>
      <c r="AR1055" s="73"/>
    </row>
    <row r="1056" spans="1:44" ht="27" customHeight="1">
      <c r="A1056" s="972">
        <f t="shared" si="24"/>
        <v>155</v>
      </c>
      <c r="B1056" s="66"/>
      <c r="E1056" s="67"/>
      <c r="F1056" s="68"/>
      <c r="H1056" s="1233" t="s">
        <v>444</v>
      </c>
      <c r="I1056" s="1233"/>
      <c r="J1056" s="1233"/>
      <c r="K1056" s="1233"/>
      <c r="L1056" s="1233"/>
      <c r="M1056" s="1233"/>
      <c r="N1056" s="1233"/>
      <c r="O1056" s="1233"/>
      <c r="P1056" s="1233"/>
      <c r="Q1056" s="1233"/>
      <c r="R1056" s="1233"/>
      <c r="S1056" s="1233"/>
      <c r="T1056" s="1233"/>
      <c r="U1056" s="1233"/>
      <c r="V1056" s="1233"/>
      <c r="W1056" s="1233"/>
      <c r="X1056" s="1233"/>
      <c r="Y1056" s="1233"/>
      <c r="Z1056" s="1233"/>
      <c r="AA1056" s="1233"/>
      <c r="AB1056" s="1233"/>
      <c r="AC1056" s="1233"/>
      <c r="AD1056" s="1233"/>
      <c r="AF1056" s="70"/>
      <c r="AG1056" s="713">
        <v>155</v>
      </c>
      <c r="AH1056" s="1221" t="s">
        <v>106</v>
      </c>
      <c r="AI1056" s="1222"/>
      <c r="AJ1056" s="1223"/>
      <c r="AK1056" s="11"/>
      <c r="AL1056" s="1303" t="s">
        <v>661</v>
      </c>
      <c r="AM1056" s="1304"/>
      <c r="AN1056" s="1304"/>
      <c r="AO1056" s="1304"/>
      <c r="AP1056" s="1304"/>
      <c r="AQ1056" s="1305"/>
      <c r="AR1056" s="1232">
        <f>VLOOKUP(AH1056,$CD$6:$CE$10,2,FALSE)</f>
        <v>0</v>
      </c>
    </row>
    <row r="1057" spans="1:44" ht="24" customHeight="1">
      <c r="A1057" s="972" t="str">
        <f t="shared" si="24"/>
        <v/>
      </c>
      <c r="B1057" s="66"/>
      <c r="E1057" s="67"/>
      <c r="F1057" s="68"/>
      <c r="AF1057" s="70"/>
      <c r="AK1057" s="11"/>
      <c r="AL1057" s="1303"/>
      <c r="AM1057" s="1304"/>
      <c r="AN1057" s="1304"/>
      <c r="AO1057" s="1304"/>
      <c r="AP1057" s="1304"/>
      <c r="AQ1057" s="1305"/>
      <c r="AR1057" s="1232"/>
    </row>
    <row r="1058" spans="1:44" ht="27" customHeight="1">
      <c r="A1058" s="972">
        <f t="shared" si="24"/>
        <v>156</v>
      </c>
      <c r="B1058" s="66"/>
      <c r="E1058" s="67"/>
      <c r="F1058" s="68"/>
      <c r="H1058" s="1233" t="s">
        <v>446</v>
      </c>
      <c r="I1058" s="1233"/>
      <c r="J1058" s="1233"/>
      <c r="K1058" s="1233"/>
      <c r="L1058" s="1233"/>
      <c r="M1058" s="1233"/>
      <c r="N1058" s="1233"/>
      <c r="O1058" s="1233"/>
      <c r="P1058" s="1233"/>
      <c r="Q1058" s="1233"/>
      <c r="R1058" s="1233"/>
      <c r="S1058" s="1233"/>
      <c r="T1058" s="1233"/>
      <c r="U1058" s="1233"/>
      <c r="V1058" s="1233"/>
      <c r="W1058" s="1233"/>
      <c r="X1058" s="1233"/>
      <c r="Y1058" s="1233"/>
      <c r="Z1058" s="1233"/>
      <c r="AA1058" s="1233"/>
      <c r="AB1058" s="1233"/>
      <c r="AC1058" s="1233"/>
      <c r="AD1058" s="1233"/>
      <c r="AF1058" s="70"/>
      <c r="AG1058" s="713">
        <v>156</v>
      </c>
      <c r="AH1058" s="1277" t="s">
        <v>445</v>
      </c>
      <c r="AI1058" s="1278"/>
      <c r="AJ1058" s="1279"/>
      <c r="AK1058" s="11"/>
      <c r="AL1058" s="1303"/>
      <c r="AM1058" s="1304"/>
      <c r="AN1058" s="1304"/>
      <c r="AO1058" s="1304"/>
      <c r="AP1058" s="1304"/>
      <c r="AQ1058" s="1305"/>
      <c r="AR1058" s="1830">
        <f>VLOOKUP(AH1058,$CD$29:$CE$32,2,FALSE)</f>
        <v>0</v>
      </c>
    </row>
    <row r="1059" spans="1:44" ht="24" customHeight="1">
      <c r="A1059" s="972" t="str">
        <f t="shared" si="24"/>
        <v/>
      </c>
      <c r="B1059" s="66"/>
      <c r="E1059" s="67"/>
      <c r="F1059" s="68"/>
      <c r="AF1059" s="70"/>
      <c r="AK1059" s="11"/>
      <c r="AL1059" s="85"/>
      <c r="AM1059" s="86"/>
      <c r="AN1059" s="86"/>
      <c r="AO1059" s="86"/>
      <c r="AP1059" s="86"/>
      <c r="AQ1059" s="87"/>
      <c r="AR1059" s="1830"/>
    </row>
    <row r="1060" spans="1:44" ht="27" customHeight="1">
      <c r="A1060" s="972">
        <f t="shared" si="24"/>
        <v>157</v>
      </c>
      <c r="B1060" s="66"/>
      <c r="E1060" s="67"/>
      <c r="F1060" s="68"/>
      <c r="H1060" s="1233" t="s">
        <v>447</v>
      </c>
      <c r="I1060" s="1233"/>
      <c r="J1060" s="1233"/>
      <c r="K1060" s="1233"/>
      <c r="L1060" s="1233"/>
      <c r="M1060" s="1233"/>
      <c r="N1060" s="1233"/>
      <c r="O1060" s="1233"/>
      <c r="P1060" s="1233"/>
      <c r="Q1060" s="1233"/>
      <c r="R1060" s="1233"/>
      <c r="S1060" s="1233"/>
      <c r="T1060" s="1233"/>
      <c r="U1060" s="1233"/>
      <c r="V1060" s="1233"/>
      <c r="W1060" s="1233"/>
      <c r="X1060" s="1233"/>
      <c r="Y1060" s="1233"/>
      <c r="Z1060" s="1233"/>
      <c r="AA1060" s="1233"/>
      <c r="AB1060" s="1233"/>
      <c r="AC1060" s="1233"/>
      <c r="AD1060" s="1233"/>
      <c r="AE1060" s="303"/>
      <c r="AF1060" s="70"/>
      <c r="AG1060" s="713">
        <v>157</v>
      </c>
      <c r="AH1060" s="1221" t="s">
        <v>106</v>
      </c>
      <c r="AI1060" s="1222"/>
      <c r="AJ1060" s="1223"/>
      <c r="AK1060" s="11"/>
      <c r="AL1060" s="204"/>
      <c r="AM1060" s="205"/>
      <c r="AN1060" s="205"/>
      <c r="AO1060" s="205"/>
      <c r="AP1060" s="205"/>
      <c r="AQ1060" s="206"/>
      <c r="AR1060" s="1232">
        <f>VLOOKUP(AH1060,$CD$6:$CE$10,2,FALSE)</f>
        <v>0</v>
      </c>
    </row>
    <row r="1061" spans="1:44" ht="24" customHeight="1">
      <c r="A1061" s="972" t="str">
        <f t="shared" si="24"/>
        <v/>
      </c>
      <c r="B1061" s="66"/>
      <c r="E1061" s="67"/>
      <c r="F1061" s="68"/>
      <c r="AF1061" s="70"/>
      <c r="AK1061" s="11"/>
      <c r="AL1061" s="204"/>
      <c r="AM1061" s="205"/>
      <c r="AN1061" s="205"/>
      <c r="AO1061" s="205"/>
      <c r="AP1061" s="205"/>
      <c r="AQ1061" s="206"/>
      <c r="AR1061" s="1232"/>
    </row>
    <row r="1062" spans="1:44" ht="27" customHeight="1">
      <c r="A1062" s="972">
        <f t="shared" si="24"/>
        <v>158</v>
      </c>
      <c r="B1062" s="66"/>
      <c r="E1062" s="67"/>
      <c r="F1062" s="68"/>
      <c r="H1062" s="1206" t="s">
        <v>987</v>
      </c>
      <c r="I1062" s="1206"/>
      <c r="J1062" s="1206"/>
      <c r="K1062" s="1206"/>
      <c r="L1062" s="1206"/>
      <c r="M1062" s="1206"/>
      <c r="N1062" s="1206"/>
      <c r="O1062" s="1206"/>
      <c r="P1062" s="1206"/>
      <c r="Q1062" s="1206"/>
      <c r="R1062" s="1206"/>
      <c r="S1062" s="1206"/>
      <c r="T1062" s="1206"/>
      <c r="U1062" s="1206"/>
      <c r="V1062" s="1206"/>
      <c r="W1062" s="1206"/>
      <c r="X1062" s="1206"/>
      <c r="Y1062" s="1206"/>
      <c r="Z1062" s="1206"/>
      <c r="AA1062" s="1206"/>
      <c r="AB1062" s="1206"/>
      <c r="AC1062" s="1206"/>
      <c r="AD1062" s="1206"/>
      <c r="AF1062" s="70"/>
      <c r="AG1062" s="713">
        <v>158</v>
      </c>
      <c r="AH1062" s="1221" t="s">
        <v>106</v>
      </c>
      <c r="AI1062" s="1222"/>
      <c r="AJ1062" s="1223"/>
      <c r="AK1062" s="11"/>
      <c r="AL1062" s="204"/>
      <c r="AM1062" s="205"/>
      <c r="AN1062" s="205"/>
      <c r="AO1062" s="205"/>
      <c r="AP1062" s="205"/>
      <c r="AQ1062" s="206"/>
      <c r="AR1062" s="1232">
        <f>VLOOKUP(AH1062,$CD$6:$CE$10,2,FALSE)</f>
        <v>0</v>
      </c>
    </row>
    <row r="1063" spans="1:44" ht="27" customHeight="1">
      <c r="A1063" s="972" t="str">
        <f t="shared" si="24"/>
        <v/>
      </c>
      <c r="B1063" s="66"/>
      <c r="E1063" s="67"/>
      <c r="F1063" s="68"/>
      <c r="H1063" s="1206"/>
      <c r="I1063" s="1206"/>
      <c r="J1063" s="1206"/>
      <c r="K1063" s="1206"/>
      <c r="L1063" s="1206"/>
      <c r="M1063" s="1206"/>
      <c r="N1063" s="1206"/>
      <c r="O1063" s="1206"/>
      <c r="P1063" s="1206"/>
      <c r="Q1063" s="1206"/>
      <c r="R1063" s="1206"/>
      <c r="S1063" s="1206"/>
      <c r="T1063" s="1206"/>
      <c r="U1063" s="1206"/>
      <c r="V1063" s="1206"/>
      <c r="W1063" s="1206"/>
      <c r="X1063" s="1206"/>
      <c r="Y1063" s="1206"/>
      <c r="Z1063" s="1206"/>
      <c r="AA1063" s="1206"/>
      <c r="AB1063" s="1206"/>
      <c r="AC1063" s="1206"/>
      <c r="AD1063" s="1206"/>
      <c r="AF1063" s="70"/>
      <c r="AH1063" s="109"/>
      <c r="AI1063" s="109"/>
      <c r="AJ1063" s="109"/>
      <c r="AK1063" s="11"/>
      <c r="AL1063" s="204"/>
      <c r="AM1063" s="205"/>
      <c r="AN1063" s="205"/>
      <c r="AO1063" s="205"/>
      <c r="AP1063" s="205"/>
      <c r="AQ1063" s="206"/>
      <c r="AR1063" s="1232"/>
    </row>
    <row r="1064" spans="1:44" ht="24" customHeight="1">
      <c r="A1064" s="972" t="str">
        <f t="shared" si="24"/>
        <v/>
      </c>
      <c r="B1064" s="66"/>
      <c r="E1064" s="67"/>
      <c r="F1064" s="68"/>
      <c r="AF1064" s="70"/>
      <c r="AK1064" s="11"/>
      <c r="AL1064" s="204"/>
      <c r="AM1064" s="205"/>
      <c r="AN1064" s="205"/>
      <c r="AO1064" s="205"/>
      <c r="AP1064" s="205"/>
      <c r="AQ1064" s="206"/>
      <c r="AR1064" s="121"/>
    </row>
    <row r="1065" spans="1:44" ht="27" customHeight="1">
      <c r="A1065" s="972">
        <f t="shared" si="24"/>
        <v>159</v>
      </c>
      <c r="B1065" s="66"/>
      <c r="E1065" s="67"/>
      <c r="F1065" s="68"/>
      <c r="H1065" s="1206" t="s">
        <v>986</v>
      </c>
      <c r="I1065" s="1206"/>
      <c r="J1065" s="1206"/>
      <c r="K1065" s="1206"/>
      <c r="L1065" s="1206"/>
      <c r="M1065" s="1206"/>
      <c r="N1065" s="1206"/>
      <c r="O1065" s="1206"/>
      <c r="P1065" s="1206"/>
      <c r="Q1065" s="1206"/>
      <c r="R1065" s="1206"/>
      <c r="S1065" s="1206"/>
      <c r="T1065" s="1206"/>
      <c r="U1065" s="1206"/>
      <c r="V1065" s="1206"/>
      <c r="W1065" s="1206"/>
      <c r="X1065" s="1206"/>
      <c r="Y1065" s="1206"/>
      <c r="Z1065" s="1206"/>
      <c r="AA1065" s="1206"/>
      <c r="AB1065" s="1206"/>
      <c r="AC1065" s="1206"/>
      <c r="AD1065" s="1206"/>
      <c r="AF1065" s="70"/>
      <c r="AG1065" s="713">
        <v>159</v>
      </c>
      <c r="AH1065" s="1221" t="s">
        <v>106</v>
      </c>
      <c r="AI1065" s="1222"/>
      <c r="AJ1065" s="1223"/>
      <c r="AK1065" s="11"/>
      <c r="AL1065" s="204"/>
      <c r="AM1065" s="205"/>
      <c r="AN1065" s="205"/>
      <c r="AO1065" s="205"/>
      <c r="AP1065" s="205"/>
      <c r="AQ1065" s="206"/>
      <c r="AR1065" s="1232">
        <f>VLOOKUP(AH1065,$CD$6:$CE$10,2,FALSE)</f>
        <v>0</v>
      </c>
    </row>
    <row r="1066" spans="1:44" ht="27" customHeight="1">
      <c r="A1066" s="972" t="str">
        <f t="shared" si="24"/>
        <v/>
      </c>
      <c r="B1066" s="66"/>
      <c r="E1066" s="67"/>
      <c r="F1066" s="68"/>
      <c r="H1066" s="1206"/>
      <c r="I1066" s="1206"/>
      <c r="J1066" s="1206"/>
      <c r="K1066" s="1206"/>
      <c r="L1066" s="1206"/>
      <c r="M1066" s="1206"/>
      <c r="N1066" s="1206"/>
      <c r="O1066" s="1206"/>
      <c r="P1066" s="1206"/>
      <c r="Q1066" s="1206"/>
      <c r="R1066" s="1206"/>
      <c r="S1066" s="1206"/>
      <c r="T1066" s="1206"/>
      <c r="U1066" s="1206"/>
      <c r="V1066" s="1206"/>
      <c r="W1066" s="1206"/>
      <c r="X1066" s="1206"/>
      <c r="Y1066" s="1206"/>
      <c r="Z1066" s="1206"/>
      <c r="AA1066" s="1206"/>
      <c r="AB1066" s="1206"/>
      <c r="AC1066" s="1206"/>
      <c r="AD1066" s="1206"/>
      <c r="AF1066" s="70"/>
      <c r="AK1066" s="11"/>
      <c r="AL1066" s="204"/>
      <c r="AM1066" s="205"/>
      <c r="AN1066" s="205"/>
      <c r="AO1066" s="205"/>
      <c r="AP1066" s="205"/>
      <c r="AQ1066" s="206"/>
      <c r="AR1066" s="1232"/>
    </row>
    <row r="1067" spans="1:44" ht="24" customHeight="1">
      <c r="A1067" s="972" t="str">
        <f t="shared" si="24"/>
        <v/>
      </c>
      <c r="B1067" s="66"/>
      <c r="E1067" s="67"/>
      <c r="F1067" s="68"/>
      <c r="AF1067" s="70"/>
      <c r="AK1067" s="11"/>
      <c r="AL1067" s="210"/>
      <c r="AM1067" s="20"/>
      <c r="AN1067" s="20"/>
      <c r="AO1067" s="20"/>
      <c r="AP1067" s="20"/>
      <c r="AQ1067" s="211"/>
      <c r="AR1067" s="73"/>
    </row>
    <row r="1068" spans="1:44" ht="27" customHeight="1">
      <c r="A1068" s="972">
        <f t="shared" si="24"/>
        <v>160</v>
      </c>
      <c r="B1068" s="66"/>
      <c r="E1068" s="67"/>
      <c r="F1068" s="68"/>
      <c r="H1068" s="1233" t="s">
        <v>448</v>
      </c>
      <c r="I1068" s="1233"/>
      <c r="J1068" s="1233"/>
      <c r="K1068" s="1233"/>
      <c r="L1068" s="1233"/>
      <c r="M1068" s="1233"/>
      <c r="N1068" s="1233"/>
      <c r="O1068" s="1233"/>
      <c r="P1068" s="1233"/>
      <c r="Q1068" s="1233"/>
      <c r="R1068" s="1233"/>
      <c r="S1068" s="1233"/>
      <c r="T1068" s="1233"/>
      <c r="U1068" s="1233"/>
      <c r="V1068" s="1233"/>
      <c r="W1068" s="1233"/>
      <c r="X1068" s="1233"/>
      <c r="Y1068" s="1233"/>
      <c r="Z1068" s="1233"/>
      <c r="AA1068" s="1233"/>
      <c r="AB1068" s="1233"/>
      <c r="AC1068" s="1233"/>
      <c r="AD1068" s="1233"/>
      <c r="AF1068" s="70"/>
      <c r="AG1068" s="713">
        <v>160</v>
      </c>
      <c r="AH1068" s="1221" t="s">
        <v>106</v>
      </c>
      <c r="AI1068" s="1222"/>
      <c r="AJ1068" s="1223"/>
      <c r="AK1068" s="11"/>
      <c r="AL1068" s="204"/>
      <c r="AM1068" s="205"/>
      <c r="AN1068" s="205"/>
      <c r="AO1068" s="205"/>
      <c r="AP1068" s="205"/>
      <c r="AQ1068" s="206"/>
      <c r="AR1068" s="1232">
        <f>VLOOKUP(AH1068,$CD$6:$CE$10,2,FALSE)</f>
        <v>0</v>
      </c>
    </row>
    <row r="1069" spans="1:44" ht="24" customHeight="1">
      <c r="A1069" s="972" t="str">
        <f t="shared" si="24"/>
        <v/>
      </c>
      <c r="B1069" s="66"/>
      <c r="E1069" s="67"/>
      <c r="F1069" s="68"/>
      <c r="AF1069" s="70"/>
      <c r="AK1069" s="11"/>
      <c r="AL1069" s="204"/>
      <c r="AM1069" s="205"/>
      <c r="AN1069" s="205"/>
      <c r="AO1069" s="205"/>
      <c r="AP1069" s="205"/>
      <c r="AQ1069" s="206"/>
      <c r="AR1069" s="1232"/>
    </row>
    <row r="1070" spans="1:44" ht="27" customHeight="1">
      <c r="A1070" s="972">
        <f t="shared" si="24"/>
        <v>161</v>
      </c>
      <c r="B1070" s="66"/>
      <c r="E1070" s="67"/>
      <c r="F1070" s="68"/>
      <c r="H1070" s="1224" t="s">
        <v>985</v>
      </c>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F1070" s="70"/>
      <c r="AG1070" s="713">
        <v>161</v>
      </c>
      <c r="AH1070" s="1221" t="s">
        <v>106</v>
      </c>
      <c r="AI1070" s="1222"/>
      <c r="AJ1070" s="1223"/>
      <c r="AK1070" s="11"/>
      <c r="AL1070" s="204"/>
      <c r="AM1070" s="205"/>
      <c r="AN1070" s="205"/>
      <c r="AO1070" s="205"/>
      <c r="AP1070" s="205"/>
      <c r="AQ1070" s="206"/>
      <c r="AR1070" s="1232">
        <f>VLOOKUP(AH1070,$CD$6:$CE$10,2,FALSE)</f>
        <v>0</v>
      </c>
    </row>
    <row r="1071" spans="1:44" ht="27" customHeight="1">
      <c r="A1071" s="972" t="str">
        <f t="shared" si="24"/>
        <v/>
      </c>
      <c r="B1071" s="66"/>
      <c r="E1071" s="67"/>
      <c r="F1071" s="68"/>
      <c r="H1071" s="1224"/>
      <c r="I1071" s="1224"/>
      <c r="J1071" s="1224"/>
      <c r="K1071" s="1224"/>
      <c r="L1071" s="1224"/>
      <c r="M1071" s="1224"/>
      <c r="N1071" s="1224"/>
      <c r="O1071" s="1224"/>
      <c r="P1071" s="1224"/>
      <c r="Q1071" s="1224"/>
      <c r="R1071" s="1224"/>
      <c r="S1071" s="1224"/>
      <c r="T1071" s="1224"/>
      <c r="U1071" s="1224"/>
      <c r="V1071" s="1224"/>
      <c r="W1071" s="1224"/>
      <c r="X1071" s="1224"/>
      <c r="Y1071" s="1224"/>
      <c r="Z1071" s="1224"/>
      <c r="AA1071" s="1224"/>
      <c r="AB1071" s="1224"/>
      <c r="AC1071" s="1224"/>
      <c r="AD1071" s="1224"/>
      <c r="AF1071" s="70"/>
      <c r="AK1071" s="11"/>
      <c r="AL1071" s="204"/>
      <c r="AM1071" s="205"/>
      <c r="AN1071" s="205"/>
      <c r="AO1071" s="205"/>
      <c r="AP1071" s="205"/>
      <c r="AQ1071" s="206"/>
      <c r="AR1071" s="1232"/>
    </row>
    <row r="1072" spans="1:44" ht="24" customHeight="1">
      <c r="A1072" s="972" t="str">
        <f t="shared" si="24"/>
        <v/>
      </c>
      <c r="B1072" s="66"/>
      <c r="E1072" s="67"/>
      <c r="F1072" s="68"/>
      <c r="AF1072" s="70"/>
      <c r="AK1072" s="11"/>
      <c r="AL1072" s="210"/>
      <c r="AM1072" s="20"/>
      <c r="AN1072" s="20"/>
      <c r="AO1072" s="20"/>
      <c r="AP1072" s="20"/>
      <c r="AQ1072" s="211"/>
      <c r="AR1072" s="73"/>
    </row>
    <row r="1073" spans="1:44" ht="27" customHeight="1">
      <c r="A1073" s="972">
        <f t="shared" si="24"/>
        <v>162</v>
      </c>
      <c r="B1073" s="66"/>
      <c r="E1073" s="67"/>
      <c r="F1073" s="68"/>
      <c r="H1073" s="1206" t="s">
        <v>2231</v>
      </c>
      <c r="I1073" s="1206"/>
      <c r="J1073" s="1206"/>
      <c r="K1073" s="1206"/>
      <c r="L1073" s="1206"/>
      <c r="M1073" s="1206"/>
      <c r="N1073" s="1206"/>
      <c r="O1073" s="1206"/>
      <c r="P1073" s="1206"/>
      <c r="Q1073" s="1206"/>
      <c r="R1073" s="1206"/>
      <c r="S1073" s="1206"/>
      <c r="T1073" s="1206"/>
      <c r="U1073" s="1206"/>
      <c r="V1073" s="1206"/>
      <c r="W1073" s="1206"/>
      <c r="X1073" s="1206"/>
      <c r="Y1073" s="1206"/>
      <c r="Z1073" s="1206"/>
      <c r="AA1073" s="1206"/>
      <c r="AB1073" s="1206"/>
      <c r="AC1073" s="1206"/>
      <c r="AD1073" s="1206"/>
      <c r="AF1073" s="70"/>
      <c r="AG1073" s="713">
        <v>162</v>
      </c>
      <c r="AH1073" s="1221" t="s">
        <v>106</v>
      </c>
      <c r="AI1073" s="1222"/>
      <c r="AJ1073" s="1223"/>
      <c r="AK1073" s="11"/>
      <c r="AL1073" s="204"/>
      <c r="AM1073" s="205"/>
      <c r="AN1073" s="205"/>
      <c r="AO1073" s="205"/>
      <c r="AP1073" s="205"/>
      <c r="AQ1073" s="206"/>
      <c r="AR1073" s="1232">
        <f>VLOOKUP(AH1073,$CD$6:$CE$10,2,FALSE)</f>
        <v>0</v>
      </c>
    </row>
    <row r="1074" spans="1:44" ht="27" customHeight="1">
      <c r="A1074" s="972" t="str">
        <f t="shared" si="24"/>
        <v/>
      </c>
      <c r="B1074" s="66"/>
      <c r="E1074" s="67"/>
      <c r="F1074" s="68"/>
      <c r="H1074" s="1206"/>
      <c r="I1074" s="1206"/>
      <c r="J1074" s="1206"/>
      <c r="K1074" s="1206"/>
      <c r="L1074" s="1206"/>
      <c r="M1074" s="1206"/>
      <c r="N1074" s="1206"/>
      <c r="O1074" s="1206"/>
      <c r="P1074" s="1206"/>
      <c r="Q1074" s="1206"/>
      <c r="R1074" s="1206"/>
      <c r="S1074" s="1206"/>
      <c r="T1074" s="1206"/>
      <c r="U1074" s="1206"/>
      <c r="V1074" s="1206"/>
      <c r="W1074" s="1206"/>
      <c r="X1074" s="1206"/>
      <c r="Y1074" s="1206"/>
      <c r="Z1074" s="1206"/>
      <c r="AA1074" s="1206"/>
      <c r="AB1074" s="1206"/>
      <c r="AC1074" s="1206"/>
      <c r="AD1074" s="1206"/>
      <c r="AF1074" s="70"/>
      <c r="AK1074" s="11"/>
      <c r="AL1074" s="204"/>
      <c r="AM1074" s="205"/>
      <c r="AN1074" s="205"/>
      <c r="AO1074" s="205"/>
      <c r="AP1074" s="205"/>
      <c r="AQ1074" s="206"/>
      <c r="AR1074" s="1232"/>
    </row>
    <row r="1075" spans="1:44" ht="27" customHeight="1">
      <c r="A1075" s="972" t="str">
        <f t="shared" si="24"/>
        <v/>
      </c>
      <c r="B1075" s="66"/>
      <c r="E1075" s="67"/>
      <c r="F1075" s="68"/>
      <c r="H1075" s="1206"/>
      <c r="I1075" s="1206"/>
      <c r="J1075" s="1206"/>
      <c r="K1075" s="1206"/>
      <c r="L1075" s="1206"/>
      <c r="M1075" s="1206"/>
      <c r="N1075" s="1206"/>
      <c r="O1075" s="1206"/>
      <c r="P1075" s="1206"/>
      <c r="Q1075" s="1206"/>
      <c r="R1075" s="1206"/>
      <c r="S1075" s="1206"/>
      <c r="T1075" s="1206"/>
      <c r="U1075" s="1206"/>
      <c r="V1075" s="1206"/>
      <c r="W1075" s="1206"/>
      <c r="X1075" s="1206"/>
      <c r="Y1075" s="1206"/>
      <c r="Z1075" s="1206"/>
      <c r="AA1075" s="1206"/>
      <c r="AB1075" s="1206"/>
      <c r="AC1075" s="1206"/>
      <c r="AD1075" s="1206"/>
      <c r="AF1075" s="70"/>
      <c r="AK1075" s="11"/>
      <c r="AL1075" s="210"/>
      <c r="AM1075" s="20"/>
      <c r="AN1075" s="20"/>
      <c r="AO1075" s="20"/>
      <c r="AP1075" s="20"/>
      <c r="AQ1075" s="211"/>
      <c r="AR1075" s="73"/>
    </row>
    <row r="1076" spans="1:44" ht="24" customHeight="1">
      <c r="A1076" s="972" t="str">
        <f t="shared" si="24"/>
        <v/>
      </c>
      <c r="B1076" s="66"/>
      <c r="E1076" s="67"/>
      <c r="F1076" s="68"/>
      <c r="H1076" s="97"/>
      <c r="I1076" s="97"/>
      <c r="J1076" s="97"/>
      <c r="K1076" s="97"/>
      <c r="L1076" s="97"/>
      <c r="M1076" s="97"/>
      <c r="N1076" s="97"/>
      <c r="O1076" s="97"/>
      <c r="P1076" s="97"/>
      <c r="Q1076" s="97"/>
      <c r="R1076" s="97"/>
      <c r="S1076" s="97"/>
      <c r="T1076" s="97"/>
      <c r="U1076" s="97"/>
      <c r="V1076" s="97"/>
      <c r="W1076" s="97"/>
      <c r="X1076" s="97"/>
      <c r="Y1076" s="97"/>
      <c r="Z1076" s="97"/>
      <c r="AA1076" s="97"/>
      <c r="AB1076" s="97"/>
      <c r="AC1076" s="97"/>
      <c r="AD1076" s="97"/>
      <c r="AF1076" s="70"/>
      <c r="AK1076" s="11"/>
      <c r="AL1076" s="210"/>
      <c r="AM1076" s="20"/>
      <c r="AN1076" s="20"/>
      <c r="AO1076" s="20"/>
      <c r="AP1076" s="20"/>
      <c r="AQ1076" s="211"/>
      <c r="AR1076" s="73"/>
    </row>
    <row r="1077" spans="1:44" ht="27" customHeight="1">
      <c r="A1077" s="972">
        <f t="shared" si="24"/>
        <v>163</v>
      </c>
      <c r="B1077" s="66"/>
      <c r="E1077" s="67"/>
      <c r="F1077" s="68"/>
      <c r="H1077" s="1233" t="s">
        <v>449</v>
      </c>
      <c r="I1077" s="1233"/>
      <c r="J1077" s="1233"/>
      <c r="K1077" s="1233"/>
      <c r="L1077" s="1233"/>
      <c r="M1077" s="1233"/>
      <c r="N1077" s="1233"/>
      <c r="O1077" s="1233"/>
      <c r="P1077" s="1233"/>
      <c r="Q1077" s="1233"/>
      <c r="R1077" s="1233"/>
      <c r="S1077" s="1233"/>
      <c r="T1077" s="1233"/>
      <c r="U1077" s="1233"/>
      <c r="V1077" s="1233"/>
      <c r="W1077" s="1233"/>
      <c r="X1077" s="1233"/>
      <c r="Y1077" s="1233"/>
      <c r="Z1077" s="1233"/>
      <c r="AA1077" s="1233"/>
      <c r="AB1077" s="1233"/>
      <c r="AC1077" s="1233"/>
      <c r="AD1077" s="1233"/>
      <c r="AF1077" s="70"/>
      <c r="AG1077" s="713">
        <v>163</v>
      </c>
      <c r="AH1077" s="1221" t="s">
        <v>106</v>
      </c>
      <c r="AI1077" s="1222"/>
      <c r="AJ1077" s="1223"/>
      <c r="AK1077" s="11"/>
      <c r="AL1077" s="204"/>
      <c r="AM1077" s="205"/>
      <c r="AN1077" s="205"/>
      <c r="AO1077" s="205"/>
      <c r="AP1077" s="205"/>
      <c r="AQ1077" s="206"/>
      <c r="AR1077" s="1232">
        <f>VLOOKUP(AH1077,$CD$6:$CE$10,2,FALSE)</f>
        <v>0</v>
      </c>
    </row>
    <row r="1078" spans="1:44" ht="24" customHeight="1" thickBot="1">
      <c r="A1078" s="972" t="str">
        <f t="shared" si="24"/>
        <v/>
      </c>
      <c r="B1078" s="66"/>
      <c r="E1078" s="67"/>
      <c r="F1078" s="68"/>
      <c r="AF1078" s="70"/>
      <c r="AK1078" s="11"/>
      <c r="AL1078" s="204"/>
      <c r="AM1078" s="205"/>
      <c r="AN1078" s="205"/>
      <c r="AO1078" s="205"/>
      <c r="AP1078" s="205"/>
      <c r="AQ1078" s="206"/>
      <c r="AR1078" s="1232"/>
    </row>
    <row r="1079" spans="1:44" ht="27" customHeight="1" thickBot="1">
      <c r="A1079" s="972" t="str">
        <f t="shared" si="24"/>
        <v/>
      </c>
      <c r="B1079" s="66"/>
      <c r="E1079" s="67"/>
      <c r="F1079" s="68"/>
      <c r="I1079" s="1453" t="s">
        <v>450</v>
      </c>
      <c r="J1079" s="1421"/>
      <c r="K1079" s="1421"/>
      <c r="L1079" s="1421"/>
      <c r="M1079" s="1421"/>
      <c r="N1079" s="1421"/>
      <c r="O1079" s="1421"/>
      <c r="P1079" s="1454"/>
      <c r="Q1079" s="1453" t="s">
        <v>451</v>
      </c>
      <c r="R1079" s="1421"/>
      <c r="S1079" s="1421"/>
      <c r="T1079" s="1421"/>
      <c r="U1079" s="1421"/>
      <c r="V1079" s="1421"/>
      <c r="W1079" s="1421"/>
      <c r="X1079" s="1421"/>
      <c r="Y1079" s="1421"/>
      <c r="Z1079" s="1421"/>
      <c r="AA1079" s="1454"/>
      <c r="AB1079" s="80"/>
      <c r="AC1079" s="80"/>
      <c r="AD1079" s="80"/>
      <c r="AF1079" s="70"/>
      <c r="AK1079" s="11"/>
      <c r="AL1079" s="210"/>
      <c r="AM1079" s="20"/>
      <c r="AN1079" s="20"/>
      <c r="AO1079" s="20"/>
      <c r="AP1079" s="20"/>
      <c r="AQ1079" s="211"/>
      <c r="AR1079" s="73"/>
    </row>
    <row r="1080" spans="1:44" ht="27" customHeight="1" thickBot="1">
      <c r="A1080" s="972" t="str">
        <f t="shared" si="24"/>
        <v/>
      </c>
      <c r="B1080" s="66"/>
      <c r="E1080" s="67"/>
      <c r="F1080" s="68"/>
      <c r="I1080" s="1385"/>
      <c r="J1080" s="1386"/>
      <c r="K1080" s="1386"/>
      <c r="L1080" s="1386"/>
      <c r="M1080" s="1386"/>
      <c r="N1080" s="1386"/>
      <c r="O1080" s="1386"/>
      <c r="P1080" s="1387"/>
      <c r="Q1080" s="1385"/>
      <c r="R1080" s="1386"/>
      <c r="S1080" s="1386"/>
      <c r="T1080" s="1386"/>
      <c r="U1080" s="1386"/>
      <c r="V1080" s="1386"/>
      <c r="W1080" s="1386"/>
      <c r="X1080" s="1386"/>
      <c r="Y1080" s="1386"/>
      <c r="Z1080" s="1386"/>
      <c r="AA1080" s="1387"/>
      <c r="AB1080" s="80"/>
      <c r="AC1080" s="80"/>
      <c r="AD1080" s="80"/>
      <c r="AF1080" s="70"/>
      <c r="AK1080" s="11"/>
      <c r="AL1080" s="210"/>
      <c r="AM1080" s="20"/>
      <c r="AN1080" s="20"/>
      <c r="AO1080" s="20"/>
      <c r="AP1080" s="20"/>
      <c r="AQ1080" s="211"/>
      <c r="AR1080" s="73"/>
    </row>
    <row r="1081" spans="1:44" ht="27" customHeight="1" thickBot="1">
      <c r="A1081" s="972" t="str">
        <f t="shared" si="24"/>
        <v/>
      </c>
      <c r="B1081" s="66"/>
      <c r="E1081" s="67"/>
      <c r="F1081" s="68"/>
      <c r="I1081" s="1385"/>
      <c r="J1081" s="1386"/>
      <c r="K1081" s="1386"/>
      <c r="L1081" s="1386"/>
      <c r="M1081" s="1386"/>
      <c r="N1081" s="1386"/>
      <c r="O1081" s="1386"/>
      <c r="P1081" s="1387"/>
      <c r="Q1081" s="1385"/>
      <c r="R1081" s="1386"/>
      <c r="S1081" s="1386"/>
      <c r="T1081" s="1386"/>
      <c r="U1081" s="1386"/>
      <c r="V1081" s="1386"/>
      <c r="W1081" s="1386"/>
      <c r="X1081" s="1386"/>
      <c r="Y1081" s="1386"/>
      <c r="Z1081" s="1386"/>
      <c r="AA1081" s="1387"/>
      <c r="AB1081" s="80"/>
      <c r="AC1081" s="80"/>
      <c r="AD1081" s="80"/>
      <c r="AF1081" s="70"/>
      <c r="AK1081" s="11"/>
      <c r="AL1081" s="210"/>
      <c r="AM1081" s="20"/>
      <c r="AN1081" s="20"/>
      <c r="AO1081" s="20"/>
      <c r="AP1081" s="20"/>
      <c r="AQ1081" s="211"/>
      <c r="AR1081" s="73"/>
    </row>
    <row r="1082" spans="1:44" ht="27" customHeight="1" thickBot="1">
      <c r="A1082" s="972" t="str">
        <f t="shared" si="24"/>
        <v/>
      </c>
      <c r="B1082" s="66"/>
      <c r="E1082" s="67"/>
      <c r="F1082" s="68"/>
      <c r="I1082" s="1385"/>
      <c r="J1082" s="1386"/>
      <c r="K1082" s="1386"/>
      <c r="L1082" s="1386"/>
      <c r="M1082" s="1386"/>
      <c r="N1082" s="1386"/>
      <c r="O1082" s="1386"/>
      <c r="P1082" s="1387"/>
      <c r="Q1082" s="1385"/>
      <c r="R1082" s="1386"/>
      <c r="S1082" s="1386"/>
      <c r="T1082" s="1386"/>
      <c r="U1082" s="1386"/>
      <c r="V1082" s="1386"/>
      <c r="W1082" s="1386"/>
      <c r="X1082" s="1386"/>
      <c r="Y1082" s="1386"/>
      <c r="Z1082" s="1386"/>
      <c r="AA1082" s="1387"/>
      <c r="AB1082" s="80"/>
      <c r="AC1082" s="80"/>
      <c r="AD1082" s="80"/>
      <c r="AF1082" s="70"/>
      <c r="AK1082" s="11"/>
      <c r="AL1082" s="210"/>
      <c r="AM1082" s="20"/>
      <c r="AN1082" s="20"/>
      <c r="AO1082" s="20"/>
      <c r="AP1082" s="20"/>
      <c r="AQ1082" s="211"/>
      <c r="AR1082" s="73"/>
    </row>
    <row r="1083" spans="1:44" ht="27" customHeight="1">
      <c r="A1083" s="972" t="str">
        <f t="shared" si="24"/>
        <v/>
      </c>
      <c r="B1083" s="66"/>
      <c r="E1083" s="67"/>
      <c r="F1083" s="68"/>
      <c r="I1083" s="2115" t="s">
        <v>376</v>
      </c>
      <c r="J1083" s="2115"/>
      <c r="K1083" s="2115"/>
      <c r="L1083" s="2115"/>
      <c r="M1083" s="2115"/>
      <c r="N1083" s="2115"/>
      <c r="O1083" s="2115"/>
      <c r="P1083" s="2115"/>
      <c r="Q1083" s="2115" t="s">
        <v>452</v>
      </c>
      <c r="R1083" s="2115"/>
      <c r="S1083" s="2115"/>
      <c r="T1083" s="2115"/>
      <c r="U1083" s="2115"/>
      <c r="V1083" s="2115"/>
      <c r="W1083" s="2115"/>
      <c r="X1083" s="2115"/>
      <c r="Y1083" s="2115"/>
      <c r="Z1083" s="2115"/>
      <c r="AA1083" s="2115"/>
      <c r="AB1083" s="80"/>
      <c r="AC1083" s="80"/>
      <c r="AD1083" s="80"/>
      <c r="AF1083" s="70"/>
      <c r="AK1083" s="11"/>
      <c r="AL1083" s="210"/>
      <c r="AM1083" s="20"/>
      <c r="AN1083" s="20"/>
      <c r="AO1083" s="20"/>
      <c r="AP1083" s="20"/>
      <c r="AQ1083" s="211"/>
      <c r="AR1083" s="73"/>
    </row>
    <row r="1084" spans="1:44" ht="24" customHeight="1">
      <c r="A1084" s="972" t="str">
        <f t="shared" si="24"/>
        <v/>
      </c>
      <c r="B1084" s="66"/>
      <c r="E1084" s="67"/>
      <c r="F1084" s="68"/>
      <c r="AF1084" s="70"/>
      <c r="AK1084" s="11"/>
      <c r="AL1084" s="210"/>
      <c r="AM1084" s="20"/>
      <c r="AN1084" s="20"/>
      <c r="AO1084" s="20"/>
      <c r="AP1084" s="20"/>
      <c r="AQ1084" s="211"/>
      <c r="AR1084" s="73"/>
    </row>
    <row r="1085" spans="1:44" ht="27" customHeight="1">
      <c r="A1085" s="972" t="str">
        <f t="shared" si="24"/>
        <v/>
      </c>
      <c r="B1085" s="66"/>
      <c r="E1085" s="67"/>
      <c r="F1085" s="68"/>
      <c r="AF1085" s="70"/>
      <c r="AK1085" s="11"/>
      <c r="AL1085" s="210"/>
      <c r="AM1085" s="20"/>
      <c r="AN1085" s="20"/>
      <c r="AO1085" s="20"/>
      <c r="AP1085" s="20"/>
      <c r="AQ1085" s="211"/>
      <c r="AR1085" s="73"/>
    </row>
    <row r="1086" spans="1:44" ht="27" customHeight="1">
      <c r="A1086" s="972">
        <f t="shared" si="24"/>
        <v>164</v>
      </c>
      <c r="B1086" s="2102" t="s">
        <v>453</v>
      </c>
      <c r="C1086" s="1819"/>
      <c r="D1086" s="1819"/>
      <c r="E1086" s="2103"/>
      <c r="F1086" s="1349" t="s">
        <v>848</v>
      </c>
      <c r="G1086" s="1350"/>
      <c r="H1086" s="1206" t="s">
        <v>454</v>
      </c>
      <c r="I1086" s="1206"/>
      <c r="J1086" s="1206"/>
      <c r="K1086" s="1206"/>
      <c r="L1086" s="1206"/>
      <c r="M1086" s="1206"/>
      <c r="N1086" s="1206"/>
      <c r="O1086" s="1206"/>
      <c r="P1086" s="1206"/>
      <c r="Q1086" s="1206"/>
      <c r="R1086" s="1206"/>
      <c r="S1086" s="1206"/>
      <c r="T1086" s="1206"/>
      <c r="U1086" s="1206"/>
      <c r="V1086" s="1206"/>
      <c r="W1086" s="1206"/>
      <c r="X1086" s="1206"/>
      <c r="Y1086" s="1206"/>
      <c r="Z1086" s="1206"/>
      <c r="AA1086" s="1206"/>
      <c r="AB1086" s="1206"/>
      <c r="AC1086" s="1206"/>
      <c r="AD1086" s="1206"/>
      <c r="AF1086" s="70"/>
      <c r="AG1086" s="713">
        <v>164</v>
      </c>
      <c r="AH1086" s="1221" t="s">
        <v>106</v>
      </c>
      <c r="AI1086" s="1222"/>
      <c r="AJ1086" s="1223"/>
      <c r="AK1086" s="11"/>
      <c r="AL1086" s="1303" t="s">
        <v>2232</v>
      </c>
      <c r="AM1086" s="1304"/>
      <c r="AN1086" s="1304"/>
      <c r="AO1086" s="1304"/>
      <c r="AP1086" s="1304"/>
      <c r="AQ1086" s="1305"/>
      <c r="AR1086" s="1232">
        <f>VLOOKUP(AH1086,$CD$6:$CE$10,2,FALSE)</f>
        <v>0</v>
      </c>
    </row>
    <row r="1087" spans="1:44" ht="27" customHeight="1">
      <c r="A1087" s="972" t="str">
        <f t="shared" si="24"/>
        <v/>
      </c>
      <c r="B1087" s="66"/>
      <c r="E1087" s="67"/>
      <c r="F1087" s="68"/>
      <c r="H1087" s="1206"/>
      <c r="I1087" s="1206"/>
      <c r="J1087" s="1206"/>
      <c r="K1087" s="1206"/>
      <c r="L1087" s="1206"/>
      <c r="M1087" s="1206"/>
      <c r="N1087" s="1206"/>
      <c r="O1087" s="1206"/>
      <c r="P1087" s="1206"/>
      <c r="Q1087" s="1206"/>
      <c r="R1087" s="1206"/>
      <c r="S1087" s="1206"/>
      <c r="T1087" s="1206"/>
      <c r="U1087" s="1206"/>
      <c r="V1087" s="1206"/>
      <c r="W1087" s="1206"/>
      <c r="X1087" s="1206"/>
      <c r="Y1087" s="1206"/>
      <c r="Z1087" s="1206"/>
      <c r="AA1087" s="1206"/>
      <c r="AB1087" s="1206"/>
      <c r="AC1087" s="1206"/>
      <c r="AD1087" s="1206"/>
      <c r="AF1087" s="70"/>
      <c r="AK1087" s="11"/>
      <c r="AL1087" s="1303"/>
      <c r="AM1087" s="1304"/>
      <c r="AN1087" s="1304"/>
      <c r="AO1087" s="1304"/>
      <c r="AP1087" s="1304"/>
      <c r="AQ1087" s="1305"/>
      <c r="AR1087" s="1232"/>
    </row>
    <row r="1088" spans="1:44" ht="27" customHeight="1">
      <c r="A1088" s="972" t="str">
        <f t="shared" si="24"/>
        <v/>
      </c>
      <c r="B1088" s="66"/>
      <c r="E1088" s="67"/>
      <c r="F1088" s="68"/>
      <c r="H1088" s="1206"/>
      <c r="I1088" s="1206"/>
      <c r="J1088" s="1206"/>
      <c r="K1088" s="1206"/>
      <c r="L1088" s="1206"/>
      <c r="M1088" s="1206"/>
      <c r="N1088" s="1206"/>
      <c r="O1088" s="1206"/>
      <c r="P1088" s="1206"/>
      <c r="Q1088" s="1206"/>
      <c r="R1088" s="1206"/>
      <c r="S1088" s="1206"/>
      <c r="T1088" s="1206"/>
      <c r="U1088" s="1206"/>
      <c r="V1088" s="1206"/>
      <c r="W1088" s="1206"/>
      <c r="X1088" s="1206"/>
      <c r="Y1088" s="1206"/>
      <c r="Z1088" s="1206"/>
      <c r="AA1088" s="1206"/>
      <c r="AB1088" s="1206"/>
      <c r="AC1088" s="1206"/>
      <c r="AD1088" s="1206"/>
      <c r="AF1088" s="70"/>
      <c r="AK1088" s="11"/>
      <c r="AL1088" s="1303"/>
      <c r="AM1088" s="1304"/>
      <c r="AN1088" s="1304"/>
      <c r="AO1088" s="1304"/>
      <c r="AP1088" s="1304"/>
      <c r="AQ1088" s="1305"/>
      <c r="AR1088" s="73"/>
    </row>
    <row r="1089" spans="1:44" ht="27" customHeight="1">
      <c r="A1089" s="972" t="str">
        <f t="shared" si="24"/>
        <v/>
      </c>
      <c r="B1089" s="66"/>
      <c r="E1089" s="67"/>
      <c r="F1089" s="68"/>
      <c r="H1089" s="97"/>
      <c r="I1089" s="97"/>
      <c r="J1089" s="97"/>
      <c r="K1089" s="97"/>
      <c r="L1089" s="97"/>
      <c r="M1089" s="97"/>
      <c r="N1089" s="97"/>
      <c r="O1089" s="97"/>
      <c r="P1089" s="97"/>
      <c r="Q1089" s="97"/>
      <c r="R1089" s="97"/>
      <c r="S1089" s="97"/>
      <c r="T1089" s="97"/>
      <c r="U1089" s="97"/>
      <c r="V1089" s="97"/>
      <c r="W1089" s="97"/>
      <c r="X1089" s="97"/>
      <c r="Y1089" s="97"/>
      <c r="Z1089" s="97"/>
      <c r="AA1089" s="97"/>
      <c r="AB1089" s="97"/>
      <c r="AC1089" s="97"/>
      <c r="AD1089" s="97"/>
      <c r="AF1089" s="70"/>
      <c r="AK1089" s="11"/>
      <c r="AL1089" s="210"/>
      <c r="AM1089" s="20"/>
      <c r="AN1089" s="20"/>
      <c r="AO1089" s="20"/>
      <c r="AP1089" s="20"/>
      <c r="AQ1089" s="211"/>
      <c r="AR1089" s="73"/>
    </row>
    <row r="1090" spans="1:44" ht="27" customHeight="1">
      <c r="A1090" s="972">
        <f t="shared" si="24"/>
        <v>165</v>
      </c>
      <c r="B1090" s="66"/>
      <c r="E1090" s="67"/>
      <c r="F1090" s="1349" t="s">
        <v>829</v>
      </c>
      <c r="G1090" s="1350"/>
      <c r="H1090" s="1206" t="s">
        <v>455</v>
      </c>
      <c r="I1090" s="1206"/>
      <c r="J1090" s="1206"/>
      <c r="K1090" s="1206"/>
      <c r="L1090" s="1206"/>
      <c r="M1090" s="1206"/>
      <c r="N1090" s="1206"/>
      <c r="O1090" s="1206"/>
      <c r="P1090" s="1206"/>
      <c r="Q1090" s="1206"/>
      <c r="R1090" s="1206"/>
      <c r="S1090" s="1206"/>
      <c r="T1090" s="1206"/>
      <c r="U1090" s="1206"/>
      <c r="V1090" s="1206"/>
      <c r="W1090" s="1206"/>
      <c r="X1090" s="1206"/>
      <c r="Y1090" s="1206"/>
      <c r="Z1090" s="1206"/>
      <c r="AA1090" s="1206"/>
      <c r="AB1090" s="1206"/>
      <c r="AC1090" s="1206"/>
      <c r="AD1090" s="1206"/>
      <c r="AF1090" s="70"/>
      <c r="AG1090" s="713">
        <v>165</v>
      </c>
      <c r="AH1090" s="1221" t="s">
        <v>106</v>
      </c>
      <c r="AI1090" s="1222"/>
      <c r="AJ1090" s="1223"/>
      <c r="AK1090" s="11"/>
      <c r="AL1090" s="1303" t="s">
        <v>2233</v>
      </c>
      <c r="AM1090" s="1304"/>
      <c r="AN1090" s="1304"/>
      <c r="AO1090" s="1304"/>
      <c r="AP1090" s="1304"/>
      <c r="AQ1090" s="1305"/>
      <c r="AR1090" s="1232">
        <f>VLOOKUP(AH1090,$CD$6:$CE$10,2,FALSE)</f>
        <v>0</v>
      </c>
    </row>
    <row r="1091" spans="1:44" ht="27" customHeight="1">
      <c r="A1091" s="972" t="str">
        <f t="shared" si="24"/>
        <v/>
      </c>
      <c r="B1091" s="66"/>
      <c r="E1091" s="67"/>
      <c r="F1091" s="68"/>
      <c r="H1091" s="1206"/>
      <c r="I1091" s="1206"/>
      <c r="J1091" s="1206"/>
      <c r="K1091" s="1206"/>
      <c r="L1091" s="1206"/>
      <c r="M1091" s="1206"/>
      <c r="N1091" s="1206"/>
      <c r="O1091" s="1206"/>
      <c r="P1091" s="1206"/>
      <c r="Q1091" s="1206"/>
      <c r="R1091" s="1206"/>
      <c r="S1091" s="1206"/>
      <c r="T1091" s="1206"/>
      <c r="U1091" s="1206"/>
      <c r="V1091" s="1206"/>
      <c r="W1091" s="1206"/>
      <c r="X1091" s="1206"/>
      <c r="Y1091" s="1206"/>
      <c r="Z1091" s="1206"/>
      <c r="AA1091" s="1206"/>
      <c r="AB1091" s="1206"/>
      <c r="AC1091" s="1206"/>
      <c r="AD1091" s="1206"/>
      <c r="AF1091" s="70"/>
      <c r="AK1091" s="11"/>
      <c r="AL1091" s="1303"/>
      <c r="AM1091" s="1304"/>
      <c r="AN1091" s="1304"/>
      <c r="AO1091" s="1304"/>
      <c r="AP1091" s="1304"/>
      <c r="AQ1091" s="1305"/>
      <c r="AR1091" s="1232"/>
    </row>
    <row r="1092" spans="1:44" ht="27" customHeight="1">
      <c r="A1092" s="972" t="str">
        <f t="shared" si="24"/>
        <v/>
      </c>
      <c r="B1092" s="66"/>
      <c r="E1092" s="67"/>
      <c r="F1092" s="68"/>
      <c r="AF1092" s="70"/>
      <c r="AK1092" s="11"/>
      <c r="AL1092" s="1303"/>
      <c r="AM1092" s="1304"/>
      <c r="AN1092" s="1304"/>
      <c r="AO1092" s="1304"/>
      <c r="AP1092" s="1304"/>
      <c r="AQ1092" s="1305"/>
      <c r="AR1092" s="73"/>
    </row>
    <row r="1093" spans="1:44" ht="27" customHeight="1">
      <c r="A1093" s="972">
        <f t="shared" si="24"/>
        <v>166</v>
      </c>
      <c r="B1093" s="66"/>
      <c r="E1093" s="67"/>
      <c r="F1093" s="1349" t="s">
        <v>836</v>
      </c>
      <c r="G1093" s="1350"/>
      <c r="H1093" s="1206" t="s">
        <v>456</v>
      </c>
      <c r="I1093" s="1206"/>
      <c r="J1093" s="1206"/>
      <c r="K1093" s="1206"/>
      <c r="L1093" s="1206"/>
      <c r="M1093" s="1206"/>
      <c r="N1093" s="1206"/>
      <c r="O1093" s="1206"/>
      <c r="P1093" s="1206"/>
      <c r="Q1093" s="1206"/>
      <c r="R1093" s="1206"/>
      <c r="S1093" s="1206"/>
      <c r="T1093" s="1206"/>
      <c r="U1093" s="1206"/>
      <c r="V1093" s="1206"/>
      <c r="W1093" s="1206"/>
      <c r="X1093" s="1206"/>
      <c r="Y1093" s="1206"/>
      <c r="Z1093" s="1206"/>
      <c r="AA1093" s="1206"/>
      <c r="AB1093" s="1206"/>
      <c r="AC1093" s="1206"/>
      <c r="AD1093" s="1206"/>
      <c r="AF1093" s="70"/>
      <c r="AG1093" s="713">
        <v>166</v>
      </c>
      <c r="AH1093" s="1221" t="s">
        <v>106</v>
      </c>
      <c r="AI1093" s="1222"/>
      <c r="AJ1093" s="1223"/>
      <c r="AK1093" s="11"/>
      <c r="AL1093" s="1303" t="s">
        <v>2234</v>
      </c>
      <c r="AM1093" s="1304"/>
      <c r="AN1093" s="1304"/>
      <c r="AO1093" s="1304"/>
      <c r="AP1093" s="1304"/>
      <c r="AQ1093" s="1305"/>
      <c r="AR1093" s="1232">
        <f>VLOOKUP(AH1093,$CD$6:$CE$10,2,FALSE)</f>
        <v>0</v>
      </c>
    </row>
    <row r="1094" spans="1:44" ht="27" customHeight="1">
      <c r="A1094" s="972" t="str">
        <f t="shared" si="24"/>
        <v/>
      </c>
      <c r="B1094" s="66"/>
      <c r="E1094" s="67"/>
      <c r="F1094" s="68"/>
      <c r="H1094" s="1206"/>
      <c r="I1094" s="1206"/>
      <c r="J1094" s="1206"/>
      <c r="K1094" s="1206"/>
      <c r="L1094" s="1206"/>
      <c r="M1094" s="1206"/>
      <c r="N1094" s="1206"/>
      <c r="O1094" s="1206"/>
      <c r="P1094" s="1206"/>
      <c r="Q1094" s="1206"/>
      <c r="R1094" s="1206"/>
      <c r="S1094" s="1206"/>
      <c r="T1094" s="1206"/>
      <c r="U1094" s="1206"/>
      <c r="V1094" s="1206"/>
      <c r="W1094" s="1206"/>
      <c r="X1094" s="1206"/>
      <c r="Y1094" s="1206"/>
      <c r="Z1094" s="1206"/>
      <c r="AA1094" s="1206"/>
      <c r="AB1094" s="1206"/>
      <c r="AC1094" s="1206"/>
      <c r="AD1094" s="1206"/>
      <c r="AF1094" s="70"/>
      <c r="AK1094" s="11"/>
      <c r="AL1094" s="1303"/>
      <c r="AM1094" s="1304"/>
      <c r="AN1094" s="1304"/>
      <c r="AO1094" s="1304"/>
      <c r="AP1094" s="1304"/>
      <c r="AQ1094" s="1305"/>
      <c r="AR1094" s="1232"/>
    </row>
    <row r="1095" spans="1:44" ht="27" customHeight="1">
      <c r="A1095" s="972" t="str">
        <f t="shared" si="24"/>
        <v/>
      </c>
      <c r="B1095" s="66"/>
      <c r="E1095" s="67"/>
      <c r="F1095" s="68"/>
      <c r="H1095" s="88"/>
      <c r="I1095" s="88"/>
      <c r="J1095" s="88"/>
      <c r="K1095" s="88"/>
      <c r="L1095" s="88"/>
      <c r="M1095" s="88"/>
      <c r="N1095" s="88"/>
      <c r="O1095" s="88"/>
      <c r="P1095" s="88"/>
      <c r="Q1095" s="88"/>
      <c r="R1095" s="88"/>
      <c r="S1095" s="88"/>
      <c r="T1095" s="88"/>
      <c r="U1095" s="88"/>
      <c r="V1095" s="88"/>
      <c r="W1095" s="88"/>
      <c r="X1095" s="88"/>
      <c r="Y1095" s="88"/>
      <c r="Z1095" s="88"/>
      <c r="AA1095" s="88"/>
      <c r="AB1095" s="88"/>
      <c r="AC1095" s="88"/>
      <c r="AD1095" s="88"/>
      <c r="AF1095" s="70"/>
      <c r="AK1095" s="11"/>
      <c r="AL1095" s="1303"/>
      <c r="AM1095" s="1304"/>
      <c r="AN1095" s="1304"/>
      <c r="AO1095" s="1304"/>
      <c r="AP1095" s="1304"/>
      <c r="AQ1095" s="1305"/>
      <c r="AR1095" s="73"/>
    </row>
    <row r="1096" spans="1:44" ht="27" customHeight="1">
      <c r="A1096" s="972">
        <f t="shared" si="24"/>
        <v>167</v>
      </c>
      <c r="B1096" s="66"/>
      <c r="E1096" s="67"/>
      <c r="F1096" s="1349" t="s">
        <v>841</v>
      </c>
      <c r="G1096" s="1350"/>
      <c r="H1096" s="1206" t="s">
        <v>457</v>
      </c>
      <c r="I1096" s="1206"/>
      <c r="J1096" s="1206"/>
      <c r="K1096" s="1206"/>
      <c r="L1096" s="1206"/>
      <c r="M1096" s="1206"/>
      <c r="N1096" s="1206"/>
      <c r="O1096" s="1206"/>
      <c r="P1096" s="1206"/>
      <c r="Q1096" s="1206"/>
      <c r="R1096" s="1206"/>
      <c r="S1096" s="1206"/>
      <c r="T1096" s="1206"/>
      <c r="U1096" s="1206"/>
      <c r="V1096" s="1206"/>
      <c r="W1096" s="1206"/>
      <c r="X1096" s="1206"/>
      <c r="Y1096" s="1206"/>
      <c r="Z1096" s="1206"/>
      <c r="AA1096" s="1206"/>
      <c r="AB1096" s="1206"/>
      <c r="AC1096" s="1206"/>
      <c r="AD1096" s="1206"/>
      <c r="AF1096" s="70"/>
      <c r="AG1096" s="713">
        <v>167</v>
      </c>
      <c r="AH1096" s="1221" t="s">
        <v>106</v>
      </c>
      <c r="AI1096" s="1222"/>
      <c r="AJ1096" s="1223"/>
      <c r="AK1096" s="11"/>
      <c r="AL1096" s="1303" t="s">
        <v>2235</v>
      </c>
      <c r="AM1096" s="1304"/>
      <c r="AN1096" s="1304"/>
      <c r="AO1096" s="1304"/>
      <c r="AP1096" s="1304"/>
      <c r="AQ1096" s="1305"/>
      <c r="AR1096" s="1232">
        <f>VLOOKUP(AH1096,$CD$6:$CE$10,2,FALSE)</f>
        <v>0</v>
      </c>
    </row>
    <row r="1097" spans="1:44" ht="27" customHeight="1">
      <c r="A1097" s="972" t="str">
        <f t="shared" si="24"/>
        <v/>
      </c>
      <c r="B1097" s="66"/>
      <c r="E1097" s="67"/>
      <c r="F1097" s="68"/>
      <c r="H1097" s="1206"/>
      <c r="I1097" s="1206"/>
      <c r="J1097" s="1206"/>
      <c r="K1097" s="1206"/>
      <c r="L1097" s="1206"/>
      <c r="M1097" s="1206"/>
      <c r="N1097" s="1206"/>
      <c r="O1097" s="1206"/>
      <c r="P1097" s="1206"/>
      <c r="Q1097" s="1206"/>
      <c r="R1097" s="1206"/>
      <c r="S1097" s="1206"/>
      <c r="T1097" s="1206"/>
      <c r="U1097" s="1206"/>
      <c r="V1097" s="1206"/>
      <c r="W1097" s="1206"/>
      <c r="X1097" s="1206"/>
      <c r="Y1097" s="1206"/>
      <c r="Z1097" s="1206"/>
      <c r="AA1097" s="1206"/>
      <c r="AB1097" s="1206"/>
      <c r="AC1097" s="1206"/>
      <c r="AD1097" s="1206"/>
      <c r="AF1097" s="70"/>
      <c r="AK1097" s="11"/>
      <c r="AL1097" s="1303"/>
      <c r="AM1097" s="1304"/>
      <c r="AN1097" s="1304"/>
      <c r="AO1097" s="1304"/>
      <c r="AP1097" s="1304"/>
      <c r="AQ1097" s="1305"/>
      <c r="AR1097" s="1232"/>
    </row>
    <row r="1098" spans="1:44" ht="27" customHeight="1">
      <c r="A1098" s="972" t="str">
        <f t="shared" si="24"/>
        <v/>
      </c>
      <c r="B1098" s="66"/>
      <c r="E1098" s="67"/>
      <c r="F1098" s="68"/>
      <c r="H1098" s="1206"/>
      <c r="I1098" s="1206"/>
      <c r="J1098" s="1206"/>
      <c r="K1098" s="1206"/>
      <c r="L1098" s="1206"/>
      <c r="M1098" s="1206"/>
      <c r="N1098" s="1206"/>
      <c r="O1098" s="1206"/>
      <c r="P1098" s="1206"/>
      <c r="Q1098" s="1206"/>
      <c r="R1098" s="1206"/>
      <c r="S1098" s="1206"/>
      <c r="T1098" s="1206"/>
      <c r="U1098" s="1206"/>
      <c r="V1098" s="1206"/>
      <c r="W1098" s="1206"/>
      <c r="X1098" s="1206"/>
      <c r="Y1098" s="1206"/>
      <c r="Z1098" s="1206"/>
      <c r="AA1098" s="1206"/>
      <c r="AB1098" s="1206"/>
      <c r="AC1098" s="1206"/>
      <c r="AD1098" s="1206"/>
      <c r="AF1098" s="70"/>
      <c r="AK1098" s="11"/>
      <c r="AL1098" s="1303"/>
      <c r="AM1098" s="1304"/>
      <c r="AN1098" s="1304"/>
      <c r="AO1098" s="1304"/>
      <c r="AP1098" s="1304"/>
      <c r="AQ1098" s="1305"/>
      <c r="AR1098" s="73"/>
    </row>
    <row r="1099" spans="1:44" ht="27" customHeight="1">
      <c r="A1099" s="972" t="str">
        <f t="shared" si="24"/>
        <v/>
      </c>
      <c r="B1099" s="66"/>
      <c r="E1099" s="67"/>
      <c r="F1099" s="68"/>
      <c r="H1099" s="88"/>
      <c r="I1099" s="88"/>
      <c r="J1099" s="88"/>
      <c r="K1099" s="88"/>
      <c r="L1099" s="88"/>
      <c r="M1099" s="88"/>
      <c r="N1099" s="88"/>
      <c r="O1099" s="88"/>
      <c r="P1099" s="88"/>
      <c r="Q1099" s="88"/>
      <c r="R1099" s="88"/>
      <c r="S1099" s="88"/>
      <c r="T1099" s="88"/>
      <c r="U1099" s="88"/>
      <c r="V1099" s="88"/>
      <c r="W1099" s="88"/>
      <c r="X1099" s="88"/>
      <c r="Y1099" s="88"/>
      <c r="Z1099" s="88"/>
      <c r="AA1099" s="88"/>
      <c r="AB1099" s="88"/>
      <c r="AC1099" s="88"/>
      <c r="AD1099" s="88"/>
      <c r="AF1099" s="70"/>
      <c r="AK1099" s="11"/>
      <c r="AL1099" s="210"/>
      <c r="AM1099" s="20"/>
      <c r="AN1099" s="20"/>
      <c r="AO1099" s="20"/>
      <c r="AP1099" s="20"/>
      <c r="AQ1099" s="211"/>
      <c r="AR1099" s="73"/>
    </row>
    <row r="1100" spans="1:44" ht="27" customHeight="1">
      <c r="A1100" s="972">
        <f t="shared" si="24"/>
        <v>168</v>
      </c>
      <c r="B1100" s="66"/>
      <c r="E1100" s="67"/>
      <c r="F1100" s="1349" t="s">
        <v>845</v>
      </c>
      <c r="G1100" s="1350"/>
      <c r="H1100" s="1224" t="s">
        <v>458</v>
      </c>
      <c r="I1100" s="1224"/>
      <c r="J1100" s="1224"/>
      <c r="K1100" s="1224"/>
      <c r="L1100" s="1224"/>
      <c r="M1100" s="1224"/>
      <c r="N1100" s="1224"/>
      <c r="O1100" s="1224"/>
      <c r="P1100" s="1224"/>
      <c r="Q1100" s="1224"/>
      <c r="R1100" s="1224"/>
      <c r="S1100" s="1224"/>
      <c r="T1100" s="1224"/>
      <c r="U1100" s="1224"/>
      <c r="V1100" s="1224"/>
      <c r="W1100" s="1224"/>
      <c r="X1100" s="1224"/>
      <c r="Y1100" s="1224"/>
      <c r="Z1100" s="1224"/>
      <c r="AA1100" s="1224"/>
      <c r="AB1100" s="1224"/>
      <c r="AC1100" s="1224"/>
      <c r="AD1100" s="1224"/>
      <c r="AF1100" s="70"/>
      <c r="AG1100" s="713">
        <v>168</v>
      </c>
      <c r="AH1100" s="1221" t="s">
        <v>106</v>
      </c>
      <c r="AI1100" s="1222"/>
      <c r="AJ1100" s="1223"/>
      <c r="AK1100" s="11"/>
      <c r="AL1100" s="1303" t="s">
        <v>2236</v>
      </c>
      <c r="AM1100" s="1304"/>
      <c r="AN1100" s="1304"/>
      <c r="AO1100" s="1304"/>
      <c r="AP1100" s="1304"/>
      <c r="AQ1100" s="1305"/>
      <c r="AR1100" s="1232">
        <f>VLOOKUP(AH1100,$CD$6:$CE$10,2,FALSE)</f>
        <v>0</v>
      </c>
    </row>
    <row r="1101" spans="1:44" ht="27" customHeight="1">
      <c r="A1101" s="972" t="str">
        <f t="shared" si="24"/>
        <v/>
      </c>
      <c r="B1101" s="66"/>
      <c r="E1101" s="67"/>
      <c r="F1101" s="68"/>
      <c r="H1101" s="1224"/>
      <c r="I1101" s="1224"/>
      <c r="J1101" s="1224"/>
      <c r="K1101" s="1224"/>
      <c r="L1101" s="1224"/>
      <c r="M1101" s="1224"/>
      <c r="N1101" s="1224"/>
      <c r="O1101" s="1224"/>
      <c r="P1101" s="1224"/>
      <c r="Q1101" s="1224"/>
      <c r="R1101" s="1224"/>
      <c r="S1101" s="1224"/>
      <c r="T1101" s="1224"/>
      <c r="U1101" s="1224"/>
      <c r="V1101" s="1224"/>
      <c r="W1101" s="1224"/>
      <c r="X1101" s="1224"/>
      <c r="Y1101" s="1224"/>
      <c r="Z1101" s="1224"/>
      <c r="AA1101" s="1224"/>
      <c r="AB1101" s="1224"/>
      <c r="AC1101" s="1224"/>
      <c r="AD1101" s="1224"/>
      <c r="AF1101" s="70"/>
      <c r="AK1101" s="11"/>
      <c r="AL1101" s="1303"/>
      <c r="AM1101" s="1304"/>
      <c r="AN1101" s="1304"/>
      <c r="AO1101" s="1304"/>
      <c r="AP1101" s="1304"/>
      <c r="AQ1101" s="1305"/>
      <c r="AR1101" s="1232"/>
    </row>
    <row r="1102" spans="1:44" ht="27" customHeight="1">
      <c r="A1102" s="972" t="str">
        <f t="shared" si="24"/>
        <v/>
      </c>
      <c r="B1102" s="66"/>
      <c r="E1102" s="67"/>
      <c r="F1102" s="68"/>
      <c r="H1102" s="1224"/>
      <c r="I1102" s="1224"/>
      <c r="J1102" s="1224"/>
      <c r="K1102" s="1224"/>
      <c r="L1102" s="1224"/>
      <c r="M1102" s="1224"/>
      <c r="N1102" s="1224"/>
      <c r="O1102" s="1224"/>
      <c r="P1102" s="1224"/>
      <c r="Q1102" s="1224"/>
      <c r="R1102" s="1224"/>
      <c r="S1102" s="1224"/>
      <c r="T1102" s="1224"/>
      <c r="U1102" s="1224"/>
      <c r="V1102" s="1224"/>
      <c r="W1102" s="1224"/>
      <c r="X1102" s="1224"/>
      <c r="Y1102" s="1224"/>
      <c r="Z1102" s="1224"/>
      <c r="AA1102" s="1224"/>
      <c r="AB1102" s="1224"/>
      <c r="AC1102" s="1224"/>
      <c r="AD1102" s="1224"/>
      <c r="AF1102" s="70"/>
      <c r="AK1102" s="11"/>
      <c r="AL1102" s="1303"/>
      <c r="AM1102" s="1304"/>
      <c r="AN1102" s="1304"/>
      <c r="AO1102" s="1304"/>
      <c r="AP1102" s="1304"/>
      <c r="AQ1102" s="1305"/>
      <c r="AR1102" s="73"/>
    </row>
    <row r="1103" spans="1:44" ht="27" customHeight="1">
      <c r="A1103" s="972" t="str">
        <f t="shared" si="24"/>
        <v/>
      </c>
      <c r="B1103" s="66"/>
      <c r="E1103" s="67"/>
      <c r="F1103" s="68"/>
      <c r="I1103" s="119"/>
      <c r="J1103" s="119"/>
      <c r="K1103" s="119"/>
      <c r="L1103" s="119"/>
      <c r="M1103" s="119"/>
      <c r="N1103" s="119"/>
      <c r="O1103" s="119"/>
      <c r="P1103" s="119"/>
      <c r="Q1103" s="119"/>
      <c r="R1103" s="119"/>
      <c r="S1103" s="119"/>
      <c r="T1103" s="119"/>
      <c r="U1103" s="119"/>
      <c r="V1103" s="119"/>
      <c r="W1103" s="119"/>
      <c r="X1103" s="119"/>
      <c r="Y1103" s="119"/>
      <c r="Z1103" s="119"/>
      <c r="AA1103" s="119"/>
      <c r="AB1103" s="119"/>
      <c r="AC1103" s="119"/>
      <c r="AD1103" s="119"/>
      <c r="AF1103" s="70"/>
      <c r="AK1103" s="11"/>
      <c r="AL1103" s="210"/>
      <c r="AM1103" s="20"/>
      <c r="AN1103" s="20"/>
      <c r="AO1103" s="20"/>
      <c r="AP1103" s="20"/>
      <c r="AQ1103" s="211"/>
      <c r="AR1103" s="73"/>
    </row>
    <row r="1104" spans="1:44" ht="27" customHeight="1">
      <c r="A1104" s="972" t="str">
        <f t="shared" si="24"/>
        <v/>
      </c>
      <c r="B1104" s="66"/>
      <c r="E1104" s="67"/>
      <c r="F1104" s="1349" t="s">
        <v>850</v>
      </c>
      <c r="G1104" s="1350"/>
      <c r="H1104" s="1233" t="s">
        <v>2934</v>
      </c>
      <c r="I1104" s="1233"/>
      <c r="J1104" s="1233"/>
      <c r="K1104" s="1233"/>
      <c r="L1104" s="1233"/>
      <c r="M1104" s="1233"/>
      <c r="N1104" s="1233"/>
      <c r="O1104" s="1233"/>
      <c r="P1104" s="1233"/>
      <c r="Q1104" s="1233"/>
      <c r="R1104" s="1233"/>
      <c r="S1104" s="1233"/>
      <c r="T1104" s="1857" t="s">
        <v>443</v>
      </c>
      <c r="U1104" s="1857"/>
      <c r="V1104" s="1325" t="s">
        <v>460</v>
      </c>
      <c r="W1104" s="1325"/>
      <c r="X1104" s="1857"/>
      <c r="Y1104" s="1857"/>
      <c r="Z1104" s="1325" t="s">
        <v>462</v>
      </c>
      <c r="AA1104" s="1325"/>
      <c r="AB1104" s="80"/>
      <c r="AC1104" s="80"/>
      <c r="AD1104" s="80"/>
      <c r="AF1104" s="70"/>
      <c r="AK1104" s="11"/>
      <c r="AL1104" s="210"/>
      <c r="AM1104" s="20"/>
      <c r="AN1104" s="20"/>
      <c r="AO1104" s="20"/>
      <c r="AP1104" s="20"/>
      <c r="AQ1104" s="211"/>
      <c r="AR1104" s="73"/>
    </row>
    <row r="1105" spans="1:44" ht="27" customHeight="1">
      <c r="A1105" s="972" t="str">
        <f t="shared" si="24"/>
        <v/>
      </c>
      <c r="B1105" s="66"/>
      <c r="E1105" s="67"/>
      <c r="F1105" s="68"/>
      <c r="P1105" s="1859" t="s">
        <v>463</v>
      </c>
      <c r="Q1105" s="1859"/>
      <c r="R1105" s="1859"/>
      <c r="S1105" s="1859"/>
      <c r="T1105" s="1859"/>
      <c r="U1105" s="1859"/>
      <c r="V1105" s="1859"/>
      <c r="W1105" s="1859" t="s">
        <v>464</v>
      </c>
      <c r="X1105" s="1859"/>
      <c r="Y1105" s="1859"/>
      <c r="Z1105" s="1859"/>
      <c r="AA1105" s="1859"/>
      <c r="AB1105" s="1859"/>
      <c r="AC1105" s="1859"/>
      <c r="AD1105" s="1859"/>
      <c r="AE1105" s="1859"/>
      <c r="AF1105" s="70"/>
      <c r="AK1105" s="11"/>
      <c r="AL1105" s="210"/>
      <c r="AM1105" s="20"/>
      <c r="AN1105" s="20"/>
      <c r="AO1105" s="20"/>
      <c r="AP1105" s="20"/>
      <c r="AQ1105" s="211"/>
      <c r="AR1105" s="73"/>
    </row>
    <row r="1106" spans="1:44" ht="27" customHeight="1">
      <c r="A1106" s="972" t="str">
        <f t="shared" si="24"/>
        <v/>
      </c>
      <c r="B1106" s="66"/>
      <c r="E1106" s="67"/>
      <c r="F1106" s="68"/>
      <c r="AF1106" s="70"/>
      <c r="AK1106" s="11"/>
      <c r="AL1106" s="210"/>
      <c r="AM1106" s="20"/>
      <c r="AN1106" s="20"/>
      <c r="AO1106" s="20"/>
      <c r="AP1106" s="20"/>
      <c r="AQ1106" s="211"/>
      <c r="AR1106" s="73"/>
    </row>
    <row r="1107" spans="1:44" ht="27" customHeight="1">
      <c r="A1107" s="972" t="str">
        <f t="shared" si="24"/>
        <v/>
      </c>
      <c r="B1107" s="66"/>
      <c r="E1107" s="67"/>
      <c r="F1107" s="1349" t="s">
        <v>851</v>
      </c>
      <c r="G1107" s="1350"/>
      <c r="H1107" s="1233" t="s">
        <v>2935</v>
      </c>
      <c r="I1107" s="1233"/>
      <c r="J1107" s="1233"/>
      <c r="K1107" s="1233"/>
      <c r="L1107" s="1233"/>
      <c r="M1107" s="1233"/>
      <c r="N1107" s="1233"/>
      <c r="O1107" s="1233"/>
      <c r="P1107" s="1233"/>
      <c r="Q1107" s="1233"/>
      <c r="R1107" s="1233"/>
      <c r="S1107" s="1233"/>
      <c r="T1107" s="1233"/>
      <c r="U1107" s="1233"/>
      <c r="V1107" s="1233"/>
      <c r="W1107" s="1233"/>
      <c r="X1107" s="1233"/>
      <c r="Y1107" s="1233"/>
      <c r="Z1107" s="1233"/>
      <c r="AA1107" s="1233"/>
      <c r="AB1107" s="1233"/>
      <c r="AC1107" s="1233"/>
      <c r="AD1107" s="1233"/>
      <c r="AF1107" s="70"/>
      <c r="AK1107" s="11"/>
      <c r="AL1107" s="210"/>
      <c r="AM1107" s="20"/>
      <c r="AN1107" s="20"/>
      <c r="AO1107" s="20"/>
      <c r="AP1107" s="20"/>
      <c r="AQ1107" s="211"/>
      <c r="AR1107" s="73"/>
    </row>
    <row r="1108" spans="1:44" ht="27" customHeight="1">
      <c r="A1108" s="972" t="str">
        <f t="shared" si="24"/>
        <v/>
      </c>
      <c r="B1108" s="66"/>
      <c r="E1108" s="67"/>
      <c r="F1108" s="68"/>
      <c r="S1108" s="251" t="s">
        <v>459</v>
      </c>
      <c r="T1108" s="1800" t="s">
        <v>443</v>
      </c>
      <c r="U1108" s="1800"/>
      <c r="V1108" s="1800"/>
      <c r="W1108" s="1291" t="s">
        <v>465</v>
      </c>
      <c r="X1108" s="1291"/>
      <c r="AF1108" s="70"/>
      <c r="AK1108" s="11"/>
      <c r="AL1108" s="210"/>
      <c r="AM1108" s="20"/>
      <c r="AN1108" s="20"/>
      <c r="AO1108" s="20"/>
      <c r="AP1108" s="20"/>
      <c r="AQ1108" s="211"/>
      <c r="AR1108" s="73"/>
    </row>
    <row r="1109" spans="1:44" ht="27" customHeight="1">
      <c r="A1109" s="972" t="str">
        <f t="shared" si="24"/>
        <v/>
      </c>
      <c r="B1109" s="66"/>
      <c r="E1109" s="67"/>
      <c r="F1109" s="68"/>
      <c r="S1109" s="1858" t="s">
        <v>466</v>
      </c>
      <c r="T1109" s="1858"/>
      <c r="U1109" s="1858"/>
      <c r="V1109" s="1858"/>
      <c r="W1109" s="1858"/>
      <c r="X1109" s="1858"/>
      <c r="Y1109" s="1858"/>
      <c r="Z1109" s="1858"/>
      <c r="AF1109" s="70"/>
      <c r="AK1109" s="11"/>
      <c r="AL1109" s="210"/>
      <c r="AM1109" s="20"/>
      <c r="AN1109" s="20"/>
      <c r="AO1109" s="20"/>
      <c r="AP1109" s="20"/>
      <c r="AQ1109" s="211"/>
      <c r="AR1109" s="73"/>
    </row>
    <row r="1110" spans="1:44" ht="27" customHeight="1" thickBot="1">
      <c r="A1110" s="972" t="str">
        <f t="shared" si="24"/>
        <v/>
      </c>
      <c r="B1110" s="57"/>
      <c r="C1110" s="6"/>
      <c r="D1110" s="6"/>
      <c r="E1110" s="58"/>
      <c r="F1110" s="83"/>
      <c r="G1110" s="61"/>
      <c r="H1110" s="61"/>
      <c r="I1110" s="61"/>
      <c r="J1110" s="61"/>
      <c r="K1110" s="61"/>
      <c r="L1110" s="61"/>
      <c r="M1110" s="61"/>
      <c r="N1110" s="61"/>
      <c r="O1110" s="61"/>
      <c r="P1110" s="61"/>
      <c r="Q1110" s="61"/>
      <c r="R1110" s="61"/>
      <c r="S1110" s="61"/>
      <c r="T1110" s="61"/>
      <c r="U1110" s="61"/>
      <c r="V1110" s="61"/>
      <c r="W1110" s="61"/>
      <c r="X1110" s="61"/>
      <c r="Y1110" s="61"/>
      <c r="Z1110" s="61"/>
      <c r="AA1110" s="61"/>
      <c r="AB1110" s="61"/>
      <c r="AC1110" s="61"/>
      <c r="AD1110" s="61"/>
      <c r="AE1110" s="61"/>
      <c r="AF1110" s="59"/>
      <c r="AG1110" s="716"/>
      <c r="AH1110" s="60"/>
      <c r="AI1110" s="60"/>
      <c r="AJ1110" s="60"/>
      <c r="AK1110" s="15"/>
      <c r="AL1110" s="207"/>
      <c r="AM1110" s="208"/>
      <c r="AN1110" s="208"/>
      <c r="AO1110" s="208"/>
      <c r="AP1110" s="208"/>
      <c r="AQ1110" s="209"/>
      <c r="AR1110" s="73"/>
    </row>
    <row r="1111" spans="1:44" ht="27" customHeight="1">
      <c r="A1111" s="972" t="str">
        <f t="shared" si="24"/>
        <v/>
      </c>
      <c r="B1111" s="66"/>
      <c r="E1111" s="67"/>
      <c r="F1111" s="68"/>
      <c r="AF1111" s="70"/>
      <c r="AK1111" s="11"/>
      <c r="AL1111" s="210"/>
      <c r="AM1111" s="20"/>
      <c r="AN1111" s="20"/>
      <c r="AO1111" s="20"/>
      <c r="AP1111" s="20"/>
      <c r="AQ1111" s="211"/>
      <c r="AR1111" s="73"/>
    </row>
    <row r="1112" spans="1:44" ht="27" customHeight="1">
      <c r="A1112" s="972">
        <f t="shared" si="24"/>
        <v>169</v>
      </c>
      <c r="B1112" s="1372" t="s">
        <v>662</v>
      </c>
      <c r="C1112" s="1373"/>
      <c r="D1112" s="1373"/>
      <c r="E1112" s="1374"/>
      <c r="F1112" s="1349" t="s">
        <v>817</v>
      </c>
      <c r="G1112" s="1350"/>
      <c r="H1112" s="1206" t="s">
        <v>467</v>
      </c>
      <c r="I1112" s="1206"/>
      <c r="J1112" s="1206"/>
      <c r="K1112" s="1206"/>
      <c r="L1112" s="1206"/>
      <c r="M1112" s="1206"/>
      <c r="N1112" s="1206"/>
      <c r="O1112" s="1206"/>
      <c r="P1112" s="1206"/>
      <c r="Q1112" s="1206"/>
      <c r="R1112" s="1206"/>
      <c r="S1112" s="1206"/>
      <c r="T1112" s="1206"/>
      <c r="U1112" s="1206"/>
      <c r="V1112" s="1206"/>
      <c r="W1112" s="1206"/>
      <c r="X1112" s="1206"/>
      <c r="Y1112" s="1206"/>
      <c r="Z1112" s="1206"/>
      <c r="AA1112" s="1206"/>
      <c r="AB1112" s="1206"/>
      <c r="AC1112" s="1206"/>
      <c r="AD1112" s="1206"/>
      <c r="AF1112" s="70"/>
      <c r="AG1112" s="713">
        <v>169</v>
      </c>
      <c r="AH1112" s="1221" t="s">
        <v>106</v>
      </c>
      <c r="AI1112" s="1222"/>
      <c r="AJ1112" s="1223"/>
      <c r="AK1112" s="11"/>
      <c r="AL1112" s="1303" t="s">
        <v>2237</v>
      </c>
      <c r="AM1112" s="1304"/>
      <c r="AN1112" s="1304"/>
      <c r="AO1112" s="1304"/>
      <c r="AP1112" s="1304"/>
      <c r="AQ1112" s="1305"/>
      <c r="AR1112" s="1232">
        <f>VLOOKUP(AH1112,$CD$6:$CE$10,2,FALSE)</f>
        <v>0</v>
      </c>
    </row>
    <row r="1113" spans="1:44" ht="27" customHeight="1">
      <c r="A1113" s="972" t="str">
        <f t="shared" si="24"/>
        <v/>
      </c>
      <c r="B1113" s="1372"/>
      <c r="C1113" s="1373"/>
      <c r="D1113" s="1373"/>
      <c r="E1113" s="1374"/>
      <c r="H1113" s="1206"/>
      <c r="I1113" s="1206"/>
      <c r="J1113" s="1206"/>
      <c r="K1113" s="1206"/>
      <c r="L1113" s="1206"/>
      <c r="M1113" s="1206"/>
      <c r="N1113" s="1206"/>
      <c r="O1113" s="1206"/>
      <c r="P1113" s="1206"/>
      <c r="Q1113" s="1206"/>
      <c r="R1113" s="1206"/>
      <c r="S1113" s="1206"/>
      <c r="T1113" s="1206"/>
      <c r="U1113" s="1206"/>
      <c r="V1113" s="1206"/>
      <c r="W1113" s="1206"/>
      <c r="X1113" s="1206"/>
      <c r="Y1113" s="1206"/>
      <c r="Z1113" s="1206"/>
      <c r="AA1113" s="1206"/>
      <c r="AB1113" s="1206"/>
      <c r="AC1113" s="1206"/>
      <c r="AD1113" s="1206"/>
      <c r="AF1113" s="70"/>
      <c r="AK1113" s="11"/>
      <c r="AL1113" s="1303"/>
      <c r="AM1113" s="1304"/>
      <c r="AN1113" s="1304"/>
      <c r="AO1113" s="1304"/>
      <c r="AP1113" s="1304"/>
      <c r="AQ1113" s="1305"/>
      <c r="AR1113" s="1232"/>
    </row>
    <row r="1114" spans="1:44" ht="27" customHeight="1">
      <c r="A1114" s="972" t="str">
        <f t="shared" si="24"/>
        <v/>
      </c>
      <c r="B1114" s="1372"/>
      <c r="C1114" s="1373"/>
      <c r="D1114" s="1373"/>
      <c r="E1114" s="1374"/>
      <c r="AF1114" s="70"/>
      <c r="AK1114" s="11"/>
      <c r="AL1114" s="1303"/>
      <c r="AM1114" s="1304"/>
      <c r="AN1114" s="1304"/>
      <c r="AO1114" s="1304"/>
      <c r="AP1114" s="1304"/>
      <c r="AQ1114" s="1305"/>
      <c r="AR1114" s="73"/>
    </row>
    <row r="1115" spans="1:44" ht="27" customHeight="1">
      <c r="A1115" s="972">
        <f t="shared" si="24"/>
        <v>170</v>
      </c>
      <c r="B1115" s="1372"/>
      <c r="C1115" s="1373"/>
      <c r="D1115" s="1373"/>
      <c r="E1115" s="1374"/>
      <c r="F1115" s="1349" t="s">
        <v>846</v>
      </c>
      <c r="G1115" s="1350"/>
      <c r="H1115" s="1206" t="s">
        <v>468</v>
      </c>
      <c r="I1115" s="1206"/>
      <c r="J1115" s="1206"/>
      <c r="K1115" s="1206"/>
      <c r="L1115" s="1206"/>
      <c r="M1115" s="1206"/>
      <c r="N1115" s="1206"/>
      <c r="O1115" s="1206"/>
      <c r="P1115" s="1206"/>
      <c r="Q1115" s="1206"/>
      <c r="R1115" s="1206"/>
      <c r="S1115" s="1206"/>
      <c r="T1115" s="1206"/>
      <c r="U1115" s="1206"/>
      <c r="V1115" s="1206"/>
      <c r="W1115" s="1206"/>
      <c r="X1115" s="1206"/>
      <c r="Y1115" s="1206"/>
      <c r="Z1115" s="1206"/>
      <c r="AA1115" s="1206"/>
      <c r="AB1115" s="1206"/>
      <c r="AC1115" s="1206"/>
      <c r="AD1115" s="1206"/>
      <c r="AF1115" s="70"/>
      <c r="AG1115" s="713">
        <v>170</v>
      </c>
      <c r="AH1115" s="1221" t="s">
        <v>106</v>
      </c>
      <c r="AI1115" s="1222"/>
      <c r="AJ1115" s="1223"/>
      <c r="AK1115" s="11"/>
      <c r="AL1115" s="1303" t="s">
        <v>2238</v>
      </c>
      <c r="AM1115" s="1304"/>
      <c r="AN1115" s="1304"/>
      <c r="AO1115" s="1304"/>
      <c r="AP1115" s="1304"/>
      <c r="AQ1115" s="1305"/>
      <c r="AR1115" s="1232">
        <f>VLOOKUP(AH1115,$CD$6:$CE$10,2,FALSE)</f>
        <v>0</v>
      </c>
    </row>
    <row r="1116" spans="1:44" ht="27" customHeight="1">
      <c r="A1116" s="972" t="str">
        <f t="shared" si="24"/>
        <v/>
      </c>
      <c r="B1116" s="66"/>
      <c r="E1116" s="67"/>
      <c r="F1116" s="68"/>
      <c r="H1116" s="1206"/>
      <c r="I1116" s="1206"/>
      <c r="J1116" s="1206"/>
      <c r="K1116" s="1206"/>
      <c r="L1116" s="1206"/>
      <c r="M1116" s="1206"/>
      <c r="N1116" s="1206"/>
      <c r="O1116" s="1206"/>
      <c r="P1116" s="1206"/>
      <c r="Q1116" s="1206"/>
      <c r="R1116" s="1206"/>
      <c r="S1116" s="1206"/>
      <c r="T1116" s="1206"/>
      <c r="U1116" s="1206"/>
      <c r="V1116" s="1206"/>
      <c r="W1116" s="1206"/>
      <c r="X1116" s="1206"/>
      <c r="Y1116" s="1206"/>
      <c r="Z1116" s="1206"/>
      <c r="AA1116" s="1206"/>
      <c r="AB1116" s="1206"/>
      <c r="AC1116" s="1206"/>
      <c r="AD1116" s="1206"/>
      <c r="AF1116" s="70"/>
      <c r="AK1116" s="11"/>
      <c r="AL1116" s="1303"/>
      <c r="AM1116" s="1304"/>
      <c r="AN1116" s="1304"/>
      <c r="AO1116" s="1304"/>
      <c r="AP1116" s="1304"/>
      <c r="AQ1116" s="1305"/>
      <c r="AR1116" s="1232"/>
    </row>
    <row r="1117" spans="1:44" ht="27" customHeight="1">
      <c r="A1117" s="972" t="str">
        <f t="shared" ref="A1117:A1179" si="25">_xlfn.IFS(AG1117=0,"",AG1117&gt;0,AG1117,AG1117&lt;&gt;"","")</f>
        <v/>
      </c>
      <c r="B1117" s="66"/>
      <c r="E1117" s="67"/>
      <c r="F1117" s="68"/>
      <c r="AF1117" s="70"/>
      <c r="AK1117" s="11"/>
      <c r="AL1117" s="1303"/>
      <c r="AM1117" s="1304"/>
      <c r="AN1117" s="1304"/>
      <c r="AO1117" s="1304"/>
      <c r="AP1117" s="1304"/>
      <c r="AQ1117" s="1305"/>
      <c r="AR1117" s="73"/>
    </row>
    <row r="1118" spans="1:44" ht="27" customHeight="1">
      <c r="A1118" s="972" t="str">
        <f t="shared" si="25"/>
        <v/>
      </c>
      <c r="B1118" s="66"/>
      <c r="E1118" s="67"/>
      <c r="F1118" s="68"/>
      <c r="G1118" s="88" t="s">
        <v>330</v>
      </c>
      <c r="H1118" s="1206" t="s">
        <v>663</v>
      </c>
      <c r="I1118" s="1206"/>
      <c r="J1118" s="1206"/>
      <c r="K1118" s="1206"/>
      <c r="L1118" s="1206"/>
      <c r="M1118" s="1206"/>
      <c r="N1118" s="1206"/>
      <c r="O1118" s="1206"/>
      <c r="P1118" s="1206"/>
      <c r="Q1118" s="1206"/>
      <c r="R1118" s="1206"/>
      <c r="S1118" s="1206"/>
      <c r="T1118" s="1206"/>
      <c r="U1118" s="1206"/>
      <c r="V1118" s="1206"/>
      <c r="W1118" s="1206"/>
      <c r="X1118" s="1206"/>
      <c r="Y1118" s="1206"/>
      <c r="Z1118" s="1206"/>
      <c r="AA1118" s="1206"/>
      <c r="AB1118" s="1206"/>
      <c r="AC1118" s="1206"/>
      <c r="AD1118" s="1206"/>
      <c r="AF1118" s="70"/>
      <c r="AK1118" s="11"/>
      <c r="AL1118" s="1303" t="s">
        <v>2242</v>
      </c>
      <c r="AM1118" s="1304"/>
      <c r="AN1118" s="1304"/>
      <c r="AO1118" s="1304"/>
      <c r="AP1118" s="1304"/>
      <c r="AQ1118" s="1305"/>
      <c r="AR1118" s="73"/>
    </row>
    <row r="1119" spans="1:44" ht="27" customHeight="1">
      <c r="A1119" s="972" t="str">
        <f t="shared" si="25"/>
        <v/>
      </c>
      <c r="B1119" s="66"/>
      <c r="E1119" s="67"/>
      <c r="F1119" s="68"/>
      <c r="H1119" s="1206"/>
      <c r="I1119" s="1206"/>
      <c r="J1119" s="1206"/>
      <c r="K1119" s="1206"/>
      <c r="L1119" s="1206"/>
      <c r="M1119" s="1206"/>
      <c r="N1119" s="1206"/>
      <c r="O1119" s="1206"/>
      <c r="P1119" s="1206"/>
      <c r="Q1119" s="1206"/>
      <c r="R1119" s="1206"/>
      <c r="S1119" s="1206"/>
      <c r="T1119" s="1206"/>
      <c r="U1119" s="1206"/>
      <c r="V1119" s="1206"/>
      <c r="W1119" s="1206"/>
      <c r="X1119" s="1206"/>
      <c r="Y1119" s="1206"/>
      <c r="Z1119" s="1206"/>
      <c r="AA1119" s="1206"/>
      <c r="AB1119" s="1206"/>
      <c r="AC1119" s="1206"/>
      <c r="AD1119" s="1206"/>
      <c r="AF1119" s="70"/>
      <c r="AK1119" s="11"/>
      <c r="AL1119" s="1303"/>
      <c r="AM1119" s="1304"/>
      <c r="AN1119" s="1304"/>
      <c r="AO1119" s="1304"/>
      <c r="AP1119" s="1304"/>
      <c r="AQ1119" s="1305"/>
      <c r="AR1119" s="73"/>
    </row>
    <row r="1120" spans="1:44" ht="27" customHeight="1">
      <c r="A1120" s="972" t="str">
        <f t="shared" si="25"/>
        <v/>
      </c>
      <c r="B1120" s="66"/>
      <c r="E1120" s="67"/>
      <c r="F1120" s="68"/>
      <c r="H1120" s="1206"/>
      <c r="I1120" s="1206"/>
      <c r="J1120" s="1206"/>
      <c r="K1120" s="1206"/>
      <c r="L1120" s="1206"/>
      <c r="M1120" s="1206"/>
      <c r="N1120" s="1206"/>
      <c r="O1120" s="1206"/>
      <c r="P1120" s="1206"/>
      <c r="Q1120" s="1206"/>
      <c r="R1120" s="1206"/>
      <c r="S1120" s="1206"/>
      <c r="T1120" s="1206"/>
      <c r="U1120" s="1206"/>
      <c r="V1120" s="1206"/>
      <c r="W1120" s="1206"/>
      <c r="X1120" s="1206"/>
      <c r="Y1120" s="1206"/>
      <c r="Z1120" s="1206"/>
      <c r="AA1120" s="1206"/>
      <c r="AB1120" s="1206"/>
      <c r="AC1120" s="1206"/>
      <c r="AD1120" s="1206"/>
      <c r="AF1120" s="70"/>
      <c r="AK1120" s="11"/>
      <c r="AL1120" s="210"/>
      <c r="AM1120" s="20"/>
      <c r="AN1120" s="20"/>
      <c r="AO1120" s="20"/>
      <c r="AP1120" s="20"/>
      <c r="AQ1120" s="211"/>
      <c r="AR1120" s="73"/>
    </row>
    <row r="1121" spans="1:44" ht="27" customHeight="1">
      <c r="A1121" s="972" t="str">
        <f t="shared" si="25"/>
        <v/>
      </c>
      <c r="B1121" s="66"/>
      <c r="E1121" s="67"/>
      <c r="F1121" s="68"/>
      <c r="AF1121" s="70"/>
      <c r="AK1121" s="11"/>
      <c r="AL1121" s="210"/>
      <c r="AM1121" s="20"/>
      <c r="AN1121" s="20"/>
      <c r="AO1121" s="20"/>
      <c r="AP1121" s="20"/>
      <c r="AQ1121" s="211"/>
      <c r="AR1121" s="73"/>
    </row>
    <row r="1122" spans="1:44" ht="27" customHeight="1">
      <c r="A1122" s="972" t="str">
        <f t="shared" si="25"/>
        <v/>
      </c>
      <c r="B1122" s="66"/>
      <c r="E1122" s="67"/>
      <c r="F1122" s="1352" t="s">
        <v>664</v>
      </c>
      <c r="G1122" s="1353"/>
      <c r="H1122" s="1233" t="s">
        <v>665</v>
      </c>
      <c r="I1122" s="1233"/>
      <c r="J1122" s="1233"/>
      <c r="K1122" s="1233"/>
      <c r="L1122" s="1233"/>
      <c r="M1122" s="1233"/>
      <c r="N1122" s="1233"/>
      <c r="O1122" s="1233"/>
      <c r="P1122" s="1233"/>
      <c r="Q1122" s="1233"/>
      <c r="R1122" s="1233"/>
      <c r="S1122" s="1233"/>
      <c r="T1122" s="1233"/>
      <c r="U1122" s="1233"/>
      <c r="V1122" s="1233"/>
      <c r="W1122" s="1233"/>
      <c r="X1122" s="1233"/>
      <c r="Y1122" s="1233"/>
      <c r="Z1122" s="1233"/>
      <c r="AA1122" s="1233"/>
      <c r="AB1122" s="1233"/>
      <c r="AC1122" s="1233"/>
      <c r="AD1122" s="1233"/>
      <c r="AF1122" s="70"/>
      <c r="AK1122" s="11"/>
      <c r="AL1122" s="1303" t="s">
        <v>2243</v>
      </c>
      <c r="AM1122" s="1304"/>
      <c r="AN1122" s="1304"/>
      <c r="AO1122" s="1304"/>
      <c r="AP1122" s="1304"/>
      <c r="AQ1122" s="1305"/>
      <c r="AR1122" s="73"/>
    </row>
    <row r="1123" spans="1:44" ht="27" customHeight="1" thickBot="1">
      <c r="A1123" s="972" t="str">
        <f t="shared" si="25"/>
        <v/>
      </c>
      <c r="B1123" s="57"/>
      <c r="C1123" s="6"/>
      <c r="D1123" s="6"/>
      <c r="E1123" s="58"/>
      <c r="F1123" s="83"/>
      <c r="G1123" s="61"/>
      <c r="H1123" s="61"/>
      <c r="I1123" s="61"/>
      <c r="J1123" s="61"/>
      <c r="K1123" s="61"/>
      <c r="L1123" s="61"/>
      <c r="M1123" s="61"/>
      <c r="N1123" s="61"/>
      <c r="O1123" s="61"/>
      <c r="P1123" s="61"/>
      <c r="Q1123" s="61"/>
      <c r="R1123" s="61"/>
      <c r="S1123" s="61"/>
      <c r="T1123" s="61"/>
      <c r="U1123" s="61"/>
      <c r="V1123" s="61"/>
      <c r="W1123" s="61"/>
      <c r="X1123" s="61"/>
      <c r="Y1123" s="61"/>
      <c r="Z1123" s="61"/>
      <c r="AA1123" s="61"/>
      <c r="AB1123" s="61"/>
      <c r="AC1123" s="61"/>
      <c r="AD1123" s="61"/>
      <c r="AE1123" s="61"/>
      <c r="AF1123" s="59"/>
      <c r="AG1123" s="716"/>
      <c r="AH1123" s="60"/>
      <c r="AI1123" s="60"/>
      <c r="AJ1123" s="60"/>
      <c r="AK1123" s="15"/>
      <c r="AL1123" s="1808"/>
      <c r="AM1123" s="1809"/>
      <c r="AN1123" s="1809"/>
      <c r="AO1123" s="1809"/>
      <c r="AP1123" s="1809"/>
      <c r="AQ1123" s="1810"/>
      <c r="AR1123" s="73"/>
    </row>
    <row r="1124" spans="1:44" ht="24" customHeight="1">
      <c r="A1124" s="972" t="str">
        <f t="shared" si="25"/>
        <v/>
      </c>
      <c r="B1124" s="66"/>
      <c r="E1124" s="67"/>
      <c r="F1124" s="68"/>
      <c r="AF1124" s="70"/>
      <c r="AK1124" s="11"/>
      <c r="AL1124" s="210"/>
      <c r="AM1124" s="20"/>
      <c r="AN1124" s="20"/>
      <c r="AO1124" s="20"/>
      <c r="AP1124" s="20"/>
      <c r="AQ1124" s="211"/>
      <c r="AR1124" s="73"/>
    </row>
    <row r="1125" spans="1:44" ht="27" customHeight="1">
      <c r="A1125" s="972">
        <f t="shared" si="25"/>
        <v>171</v>
      </c>
      <c r="B1125" s="1372" t="s">
        <v>666</v>
      </c>
      <c r="C1125" s="1373"/>
      <c r="D1125" s="1373"/>
      <c r="E1125" s="1374"/>
      <c r="F1125" s="1349" t="s">
        <v>817</v>
      </c>
      <c r="G1125" s="1350"/>
      <c r="H1125" s="1206" t="s">
        <v>667</v>
      </c>
      <c r="I1125" s="1206"/>
      <c r="J1125" s="1206"/>
      <c r="K1125" s="1206"/>
      <c r="L1125" s="1206"/>
      <c r="M1125" s="1206"/>
      <c r="N1125" s="1206"/>
      <c r="O1125" s="1206"/>
      <c r="P1125" s="1206"/>
      <c r="Q1125" s="1206"/>
      <c r="R1125" s="1206"/>
      <c r="S1125" s="1206"/>
      <c r="T1125" s="1206"/>
      <c r="U1125" s="1206"/>
      <c r="V1125" s="1206"/>
      <c r="W1125" s="1206"/>
      <c r="X1125" s="1206"/>
      <c r="Y1125" s="1206"/>
      <c r="Z1125" s="1206"/>
      <c r="AA1125" s="1206"/>
      <c r="AB1125" s="1206"/>
      <c r="AC1125" s="1206"/>
      <c r="AD1125" s="1206"/>
      <c r="AF1125" s="70"/>
      <c r="AG1125" s="713">
        <v>171</v>
      </c>
      <c r="AH1125" s="1221" t="s">
        <v>106</v>
      </c>
      <c r="AI1125" s="1222"/>
      <c r="AJ1125" s="1223"/>
      <c r="AK1125" s="11"/>
      <c r="AL1125" s="1303" t="s">
        <v>2244</v>
      </c>
      <c r="AM1125" s="1304"/>
      <c r="AN1125" s="1304"/>
      <c r="AO1125" s="1304"/>
      <c r="AP1125" s="1304"/>
      <c r="AQ1125" s="1305"/>
      <c r="AR1125" s="1232">
        <f>VLOOKUP(AH1125,$CD$6:$CE$10,2,FALSE)</f>
        <v>0</v>
      </c>
    </row>
    <row r="1126" spans="1:44" ht="27" customHeight="1">
      <c r="A1126" s="972" t="str">
        <f t="shared" si="25"/>
        <v/>
      </c>
      <c r="B1126" s="1372"/>
      <c r="C1126" s="1373"/>
      <c r="D1126" s="1373"/>
      <c r="E1126" s="1374"/>
      <c r="F1126" s="68"/>
      <c r="H1126" s="1206"/>
      <c r="I1126" s="1206"/>
      <c r="J1126" s="1206"/>
      <c r="K1126" s="1206"/>
      <c r="L1126" s="1206"/>
      <c r="M1126" s="1206"/>
      <c r="N1126" s="1206"/>
      <c r="O1126" s="1206"/>
      <c r="P1126" s="1206"/>
      <c r="Q1126" s="1206"/>
      <c r="R1126" s="1206"/>
      <c r="S1126" s="1206"/>
      <c r="T1126" s="1206"/>
      <c r="U1126" s="1206"/>
      <c r="V1126" s="1206"/>
      <c r="W1126" s="1206"/>
      <c r="X1126" s="1206"/>
      <c r="Y1126" s="1206"/>
      <c r="Z1126" s="1206"/>
      <c r="AA1126" s="1206"/>
      <c r="AB1126" s="1206"/>
      <c r="AC1126" s="1206"/>
      <c r="AD1126" s="1206"/>
      <c r="AF1126" s="70"/>
      <c r="AK1126" s="11"/>
      <c r="AL1126" s="1303"/>
      <c r="AM1126" s="1304"/>
      <c r="AN1126" s="1304"/>
      <c r="AO1126" s="1304"/>
      <c r="AP1126" s="1304"/>
      <c r="AQ1126" s="1305"/>
      <c r="AR1126" s="1232"/>
    </row>
    <row r="1127" spans="1:44" ht="27" customHeight="1">
      <c r="A1127" s="972" t="str">
        <f t="shared" si="25"/>
        <v/>
      </c>
      <c r="B1127" s="1372"/>
      <c r="C1127" s="1373"/>
      <c r="D1127" s="1373"/>
      <c r="E1127" s="1374"/>
      <c r="F1127" s="68"/>
      <c r="H1127" s="1206"/>
      <c r="I1127" s="1206"/>
      <c r="J1127" s="1206"/>
      <c r="K1127" s="1206"/>
      <c r="L1127" s="1206"/>
      <c r="M1127" s="1206"/>
      <c r="N1127" s="1206"/>
      <c r="O1127" s="1206"/>
      <c r="P1127" s="1206"/>
      <c r="Q1127" s="1206"/>
      <c r="R1127" s="1206"/>
      <c r="S1127" s="1206"/>
      <c r="T1127" s="1206"/>
      <c r="U1127" s="1206"/>
      <c r="V1127" s="1206"/>
      <c r="W1127" s="1206"/>
      <c r="X1127" s="1206"/>
      <c r="Y1127" s="1206"/>
      <c r="Z1127" s="1206"/>
      <c r="AA1127" s="1206"/>
      <c r="AB1127" s="1206"/>
      <c r="AC1127" s="1206"/>
      <c r="AD1127" s="1206"/>
      <c r="AF1127" s="70"/>
      <c r="AK1127" s="11"/>
      <c r="AL1127" s="1303"/>
      <c r="AM1127" s="1304"/>
      <c r="AN1127" s="1304"/>
      <c r="AO1127" s="1304"/>
      <c r="AP1127" s="1304"/>
      <c r="AQ1127" s="1305"/>
      <c r="AR1127" s="73"/>
    </row>
    <row r="1128" spans="1:44" ht="27" customHeight="1">
      <c r="A1128" s="972" t="str">
        <f t="shared" si="25"/>
        <v/>
      </c>
      <c r="B1128" s="1372"/>
      <c r="C1128" s="1373"/>
      <c r="D1128" s="1373"/>
      <c r="E1128" s="1374"/>
      <c r="F1128" s="68"/>
      <c r="H1128" s="1206"/>
      <c r="I1128" s="1206"/>
      <c r="J1128" s="1206"/>
      <c r="K1128" s="1206"/>
      <c r="L1128" s="1206"/>
      <c r="M1128" s="1206"/>
      <c r="N1128" s="1206"/>
      <c r="O1128" s="1206"/>
      <c r="P1128" s="1206"/>
      <c r="Q1128" s="1206"/>
      <c r="R1128" s="1206"/>
      <c r="S1128" s="1206"/>
      <c r="T1128" s="1206"/>
      <c r="U1128" s="1206"/>
      <c r="V1128" s="1206"/>
      <c r="W1128" s="1206"/>
      <c r="X1128" s="1206"/>
      <c r="Y1128" s="1206"/>
      <c r="Z1128" s="1206"/>
      <c r="AA1128" s="1206"/>
      <c r="AB1128" s="1206"/>
      <c r="AC1128" s="1206"/>
      <c r="AD1128" s="1206"/>
      <c r="AF1128" s="70"/>
      <c r="AK1128" s="11"/>
      <c r="AL1128" s="85"/>
      <c r="AM1128" s="86"/>
      <c r="AN1128" s="86"/>
      <c r="AO1128" s="86"/>
      <c r="AP1128" s="86"/>
      <c r="AQ1128" s="87"/>
      <c r="AR1128" s="73"/>
    </row>
    <row r="1129" spans="1:44" ht="27" customHeight="1">
      <c r="A1129" s="972" t="str">
        <f t="shared" si="25"/>
        <v/>
      </c>
      <c r="B1129" s="66"/>
      <c r="E1129" s="67"/>
      <c r="F1129" s="68"/>
      <c r="H1129" s="1206"/>
      <c r="I1129" s="1206"/>
      <c r="J1129" s="1206"/>
      <c r="K1129" s="1206"/>
      <c r="L1129" s="1206"/>
      <c r="M1129" s="1206"/>
      <c r="N1129" s="1206"/>
      <c r="O1129" s="1206"/>
      <c r="P1129" s="1206"/>
      <c r="Q1129" s="1206"/>
      <c r="R1129" s="1206"/>
      <c r="S1129" s="1206"/>
      <c r="T1129" s="1206"/>
      <c r="U1129" s="1206"/>
      <c r="V1129" s="1206"/>
      <c r="W1129" s="1206"/>
      <c r="X1129" s="1206"/>
      <c r="Y1129" s="1206"/>
      <c r="Z1129" s="1206"/>
      <c r="AA1129" s="1206"/>
      <c r="AB1129" s="1206"/>
      <c r="AC1129" s="1206"/>
      <c r="AD1129" s="1206"/>
      <c r="AF1129" s="70"/>
      <c r="AK1129" s="11"/>
      <c r="AL1129" s="210"/>
      <c r="AM1129" s="20"/>
      <c r="AN1129" s="20"/>
      <c r="AO1129" s="20"/>
      <c r="AP1129" s="20"/>
      <c r="AQ1129" s="211"/>
      <c r="AR1129" s="73"/>
    </row>
    <row r="1130" spans="1:44" ht="27" customHeight="1">
      <c r="A1130" s="972" t="str">
        <f t="shared" si="25"/>
        <v/>
      </c>
      <c r="B1130" s="66"/>
      <c r="E1130" s="67"/>
      <c r="F1130" s="68"/>
      <c r="H1130" s="1206"/>
      <c r="I1130" s="1206"/>
      <c r="J1130" s="1206"/>
      <c r="K1130" s="1206"/>
      <c r="L1130" s="1206"/>
      <c r="M1130" s="1206"/>
      <c r="N1130" s="1206"/>
      <c r="O1130" s="1206"/>
      <c r="P1130" s="1206"/>
      <c r="Q1130" s="1206"/>
      <c r="R1130" s="1206"/>
      <c r="S1130" s="1206"/>
      <c r="T1130" s="1206"/>
      <c r="U1130" s="1206"/>
      <c r="V1130" s="1206"/>
      <c r="W1130" s="1206"/>
      <c r="X1130" s="1206"/>
      <c r="Y1130" s="1206"/>
      <c r="Z1130" s="1206"/>
      <c r="AA1130" s="1206"/>
      <c r="AB1130" s="1206"/>
      <c r="AC1130" s="1206"/>
      <c r="AD1130" s="1206"/>
      <c r="AF1130" s="70"/>
      <c r="AK1130" s="11"/>
      <c r="AL1130" s="210"/>
      <c r="AM1130" s="20"/>
      <c r="AN1130" s="20"/>
      <c r="AO1130" s="20"/>
      <c r="AP1130" s="20"/>
      <c r="AQ1130" s="211"/>
      <c r="AR1130" s="73"/>
    </row>
    <row r="1131" spans="1:44" ht="18" customHeight="1">
      <c r="A1131" s="972" t="str">
        <f t="shared" si="25"/>
        <v/>
      </c>
      <c r="B1131" s="66"/>
      <c r="E1131" s="67"/>
      <c r="F1131" s="68"/>
      <c r="I1131" s="88"/>
      <c r="J1131" s="88"/>
      <c r="K1131" s="88"/>
      <c r="L1131" s="88"/>
      <c r="M1131" s="88"/>
      <c r="N1131" s="88"/>
      <c r="O1131" s="88"/>
      <c r="P1131" s="88"/>
      <c r="Q1131" s="88"/>
      <c r="R1131" s="88"/>
      <c r="S1131" s="88"/>
      <c r="T1131" s="88"/>
      <c r="U1131" s="88"/>
      <c r="V1131" s="88"/>
      <c r="W1131" s="88"/>
      <c r="X1131" s="88"/>
      <c r="Y1131" s="88"/>
      <c r="Z1131" s="88"/>
      <c r="AA1131" s="88"/>
      <c r="AB1131" s="88"/>
      <c r="AC1131" s="88"/>
      <c r="AD1131" s="88"/>
      <c r="AF1131" s="70"/>
      <c r="AK1131" s="11"/>
      <c r="AL1131" s="210"/>
      <c r="AM1131" s="20"/>
      <c r="AN1131" s="20"/>
      <c r="AO1131" s="20"/>
      <c r="AP1131" s="20"/>
      <c r="AQ1131" s="211"/>
      <c r="AR1131" s="73"/>
    </row>
    <row r="1132" spans="1:44" ht="27" customHeight="1">
      <c r="A1132" s="972">
        <f t="shared" si="25"/>
        <v>172</v>
      </c>
      <c r="B1132" s="66"/>
      <c r="E1132" s="67"/>
      <c r="F1132" s="1349" t="s">
        <v>846</v>
      </c>
      <c r="G1132" s="1350"/>
      <c r="H1132" s="1206" t="s">
        <v>469</v>
      </c>
      <c r="I1132" s="1206"/>
      <c r="J1132" s="1206"/>
      <c r="K1132" s="1206"/>
      <c r="L1132" s="1206"/>
      <c r="M1132" s="1206"/>
      <c r="N1132" s="1206"/>
      <c r="O1132" s="1206"/>
      <c r="P1132" s="1206"/>
      <c r="Q1132" s="1206"/>
      <c r="R1132" s="1206"/>
      <c r="S1132" s="1206"/>
      <c r="T1132" s="1206"/>
      <c r="U1132" s="1206"/>
      <c r="V1132" s="1206"/>
      <c r="W1132" s="1206"/>
      <c r="X1132" s="1206"/>
      <c r="Y1132" s="1206"/>
      <c r="Z1132" s="1206"/>
      <c r="AA1132" s="1206"/>
      <c r="AB1132" s="1206"/>
      <c r="AC1132" s="1206"/>
      <c r="AD1132" s="1206"/>
      <c r="AF1132" s="70"/>
      <c r="AG1132" s="713">
        <v>172</v>
      </c>
      <c r="AH1132" s="1277" t="s">
        <v>300</v>
      </c>
      <c r="AI1132" s="1278"/>
      <c r="AJ1132" s="1279"/>
      <c r="AK1132" s="11"/>
      <c r="AL1132" s="1303" t="s">
        <v>2245</v>
      </c>
      <c r="AM1132" s="1304"/>
      <c r="AN1132" s="1304"/>
      <c r="AO1132" s="1304"/>
      <c r="AP1132" s="1304"/>
      <c r="AQ1132" s="1305"/>
      <c r="AR1132" s="1232">
        <f>VLOOKUP(AH1132,$CD$12:$CE$16,2,FALSE)</f>
        <v>0</v>
      </c>
    </row>
    <row r="1133" spans="1:44" ht="27" customHeight="1">
      <c r="A1133" s="972" t="str">
        <f t="shared" si="25"/>
        <v/>
      </c>
      <c r="B1133" s="66"/>
      <c r="E1133" s="67"/>
      <c r="F1133" s="68"/>
      <c r="H1133" s="1206"/>
      <c r="I1133" s="1206"/>
      <c r="J1133" s="1206"/>
      <c r="K1133" s="1206"/>
      <c r="L1133" s="1206"/>
      <c r="M1133" s="1206"/>
      <c r="N1133" s="1206"/>
      <c r="O1133" s="1206"/>
      <c r="P1133" s="1206"/>
      <c r="Q1133" s="1206"/>
      <c r="R1133" s="1206"/>
      <c r="S1133" s="1206"/>
      <c r="T1133" s="1206"/>
      <c r="U1133" s="1206"/>
      <c r="V1133" s="1206"/>
      <c r="W1133" s="1206"/>
      <c r="X1133" s="1206"/>
      <c r="Y1133" s="1206"/>
      <c r="Z1133" s="1206"/>
      <c r="AA1133" s="1206"/>
      <c r="AB1133" s="1206"/>
      <c r="AC1133" s="1206"/>
      <c r="AD1133" s="1206"/>
      <c r="AF1133" s="70"/>
      <c r="AK1133" s="11"/>
      <c r="AL1133" s="1303"/>
      <c r="AM1133" s="1304"/>
      <c r="AN1133" s="1304"/>
      <c r="AO1133" s="1304"/>
      <c r="AP1133" s="1304"/>
      <c r="AQ1133" s="1305"/>
      <c r="AR1133" s="1232"/>
    </row>
    <row r="1134" spans="1:44" ht="27" customHeight="1">
      <c r="A1134" s="972" t="str">
        <f t="shared" si="25"/>
        <v/>
      </c>
      <c r="B1134" s="66"/>
      <c r="E1134" s="67"/>
      <c r="F1134" s="68"/>
      <c r="H1134" s="1206"/>
      <c r="I1134" s="1206"/>
      <c r="J1134" s="1206"/>
      <c r="K1134" s="1206"/>
      <c r="L1134" s="1206"/>
      <c r="M1134" s="1206"/>
      <c r="N1134" s="1206"/>
      <c r="O1134" s="1206"/>
      <c r="P1134" s="1206"/>
      <c r="Q1134" s="1206"/>
      <c r="R1134" s="1206"/>
      <c r="S1134" s="1206"/>
      <c r="T1134" s="1206"/>
      <c r="U1134" s="1206"/>
      <c r="V1134" s="1206"/>
      <c r="W1134" s="1206"/>
      <c r="X1134" s="1206"/>
      <c r="Y1134" s="1206"/>
      <c r="Z1134" s="1206"/>
      <c r="AA1134" s="1206"/>
      <c r="AB1134" s="1206"/>
      <c r="AC1134" s="1206"/>
      <c r="AD1134" s="1206"/>
      <c r="AF1134" s="70"/>
      <c r="AK1134" s="11"/>
      <c r="AL1134" s="1303"/>
      <c r="AM1134" s="1304"/>
      <c r="AN1134" s="1304"/>
      <c r="AO1134" s="1304"/>
      <c r="AP1134" s="1304"/>
      <c r="AQ1134" s="1305"/>
      <c r="AR1134" s="73"/>
    </row>
    <row r="1135" spans="1:44" ht="27" customHeight="1">
      <c r="A1135" s="972" t="str">
        <f t="shared" si="25"/>
        <v/>
      </c>
      <c r="B1135" s="66"/>
      <c r="E1135" s="67"/>
      <c r="F1135" s="68"/>
      <c r="H1135" s="1206"/>
      <c r="I1135" s="1206"/>
      <c r="J1135" s="1206"/>
      <c r="K1135" s="1206"/>
      <c r="L1135" s="1206"/>
      <c r="M1135" s="1206"/>
      <c r="N1135" s="1206"/>
      <c r="O1135" s="1206"/>
      <c r="P1135" s="1206"/>
      <c r="Q1135" s="1206"/>
      <c r="R1135" s="1206"/>
      <c r="S1135" s="1206"/>
      <c r="T1135" s="1206"/>
      <c r="U1135" s="1206"/>
      <c r="V1135" s="1206"/>
      <c r="W1135" s="1206"/>
      <c r="X1135" s="1206"/>
      <c r="Y1135" s="1206"/>
      <c r="Z1135" s="1206"/>
      <c r="AA1135" s="1206"/>
      <c r="AB1135" s="1206"/>
      <c r="AC1135" s="1206"/>
      <c r="AD1135" s="1206"/>
      <c r="AF1135" s="70"/>
      <c r="AK1135" s="11"/>
      <c r="AL1135" s="210"/>
      <c r="AM1135" s="20"/>
      <c r="AN1135" s="20"/>
      <c r="AO1135" s="20"/>
      <c r="AP1135" s="20"/>
      <c r="AQ1135" s="211"/>
      <c r="AR1135" s="73"/>
    </row>
    <row r="1136" spans="1:44" ht="18" customHeight="1">
      <c r="A1136" s="972" t="str">
        <f t="shared" si="25"/>
        <v/>
      </c>
      <c r="B1136" s="66"/>
      <c r="E1136" s="67"/>
      <c r="F1136" s="68"/>
      <c r="H1136" s="97"/>
      <c r="I1136" s="97"/>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F1136" s="70"/>
      <c r="AK1136" s="11"/>
      <c r="AL1136" s="210"/>
      <c r="AM1136" s="20"/>
      <c r="AN1136" s="20"/>
      <c r="AO1136" s="20"/>
      <c r="AP1136" s="20"/>
      <c r="AQ1136" s="211"/>
      <c r="AR1136" s="73"/>
    </row>
    <row r="1137" spans="1:44" ht="27" customHeight="1">
      <c r="A1137" s="972">
        <f t="shared" si="25"/>
        <v>173</v>
      </c>
      <c r="B1137" s="1372" t="s">
        <v>668</v>
      </c>
      <c r="C1137" s="1373"/>
      <c r="D1137" s="1373"/>
      <c r="E1137" s="1374"/>
      <c r="F1137" s="1349" t="s">
        <v>847</v>
      </c>
      <c r="G1137" s="1350"/>
      <c r="H1137" s="1233" t="s">
        <v>470</v>
      </c>
      <c r="I1137" s="1233"/>
      <c r="J1137" s="1233"/>
      <c r="K1137" s="1233"/>
      <c r="L1137" s="1233"/>
      <c r="M1137" s="1233"/>
      <c r="N1137" s="1233"/>
      <c r="O1137" s="1233"/>
      <c r="P1137" s="1233"/>
      <c r="Q1137" s="1233"/>
      <c r="R1137" s="1233"/>
      <c r="S1137" s="1233"/>
      <c r="T1137" s="1233"/>
      <c r="U1137" s="1233"/>
      <c r="V1137" s="1233"/>
      <c r="W1137" s="1233"/>
      <c r="X1137" s="1233"/>
      <c r="Y1137" s="1233"/>
      <c r="Z1137" s="1233"/>
      <c r="AA1137" s="1233"/>
      <c r="AB1137" s="1233"/>
      <c r="AC1137" s="1233"/>
      <c r="AD1137" s="1233"/>
      <c r="AF1137" s="70"/>
      <c r="AG1137" s="713">
        <v>173</v>
      </c>
      <c r="AH1137" s="1277" t="s">
        <v>300</v>
      </c>
      <c r="AI1137" s="1278"/>
      <c r="AJ1137" s="1279"/>
      <c r="AK1137" s="11"/>
      <c r="AL1137" s="1303" t="s">
        <v>2246</v>
      </c>
      <c r="AM1137" s="1304"/>
      <c r="AN1137" s="1304"/>
      <c r="AO1137" s="1304"/>
      <c r="AP1137" s="1304"/>
      <c r="AQ1137" s="1305"/>
      <c r="AR1137" s="1232">
        <f>VLOOKUP(AH1137,$CD$12:$CE$16,2,FALSE)</f>
        <v>0</v>
      </c>
    </row>
    <row r="1138" spans="1:44" ht="18" customHeight="1" thickBot="1">
      <c r="A1138" s="972" t="str">
        <f t="shared" si="25"/>
        <v/>
      </c>
      <c r="B1138" s="1372"/>
      <c r="C1138" s="1373"/>
      <c r="D1138" s="1373"/>
      <c r="E1138" s="1374"/>
      <c r="F1138" s="248"/>
      <c r="G1138" s="249"/>
      <c r="H1138" s="61"/>
      <c r="I1138" s="61"/>
      <c r="J1138" s="61"/>
      <c r="K1138" s="61"/>
      <c r="L1138" s="61"/>
      <c r="M1138" s="61"/>
      <c r="N1138" s="61"/>
      <c r="O1138" s="61"/>
      <c r="P1138" s="61"/>
      <c r="Q1138" s="61"/>
      <c r="R1138" s="61"/>
      <c r="S1138" s="61"/>
      <c r="T1138" s="61"/>
      <c r="U1138" s="61"/>
      <c r="V1138" s="61"/>
      <c r="W1138" s="61"/>
      <c r="X1138" s="61"/>
      <c r="Y1138" s="61"/>
      <c r="Z1138" s="61"/>
      <c r="AA1138" s="61"/>
      <c r="AB1138" s="61"/>
      <c r="AC1138" s="61"/>
      <c r="AD1138" s="61"/>
      <c r="AF1138" s="70"/>
      <c r="AK1138" s="11"/>
      <c r="AL1138" s="1303"/>
      <c r="AM1138" s="1304"/>
      <c r="AN1138" s="1304"/>
      <c r="AO1138" s="1304"/>
      <c r="AP1138" s="1304"/>
      <c r="AQ1138" s="1305"/>
      <c r="AR1138" s="1232"/>
    </row>
    <row r="1139" spans="1:44" ht="27" customHeight="1">
      <c r="A1139" s="972" t="str">
        <f t="shared" si="25"/>
        <v/>
      </c>
      <c r="B1139" s="1372"/>
      <c r="C1139" s="1373"/>
      <c r="D1139" s="1373"/>
      <c r="E1139" s="1374"/>
      <c r="F1139" s="68"/>
      <c r="H1139" s="68"/>
      <c r="I1139" s="1824" t="s">
        <v>670</v>
      </c>
      <c r="J1139" s="1824"/>
      <c r="K1139" s="1824"/>
      <c r="L1139" s="1824"/>
      <c r="M1139" s="1824"/>
      <c r="N1139" s="1824"/>
      <c r="O1139" s="1824"/>
      <c r="P1139" s="1824"/>
      <c r="Q1139" s="1824"/>
      <c r="R1139" s="1824"/>
      <c r="S1139" s="1824"/>
      <c r="T1139" s="1824"/>
      <c r="U1139" s="1824"/>
      <c r="V1139" s="1824"/>
      <c r="W1139" s="1824"/>
      <c r="X1139" s="1824"/>
      <c r="Y1139" s="1824"/>
      <c r="Z1139" s="1824"/>
      <c r="AA1139" s="1824"/>
      <c r="AB1139" s="1824"/>
      <c r="AC1139" s="1824"/>
      <c r="AD1139" s="252"/>
      <c r="AF1139" s="70"/>
      <c r="AK1139" s="11"/>
      <c r="AL1139" s="1303"/>
      <c r="AM1139" s="1304"/>
      <c r="AN1139" s="1304"/>
      <c r="AO1139" s="1304"/>
      <c r="AP1139" s="1304"/>
      <c r="AQ1139" s="1305"/>
      <c r="AR1139" s="73"/>
    </row>
    <row r="1140" spans="1:44" ht="27" customHeight="1">
      <c r="A1140" s="972" t="str">
        <f t="shared" si="25"/>
        <v/>
      </c>
      <c r="B1140" s="1372"/>
      <c r="C1140" s="1373"/>
      <c r="D1140" s="1373"/>
      <c r="E1140" s="1374"/>
      <c r="F1140" s="68"/>
      <c r="H1140" s="68"/>
      <c r="I1140" s="1402"/>
      <c r="J1140" s="1402"/>
      <c r="K1140" s="1402"/>
      <c r="L1140" s="1402"/>
      <c r="M1140" s="1402"/>
      <c r="N1140" s="1402"/>
      <c r="O1140" s="1402"/>
      <c r="P1140" s="1402"/>
      <c r="Q1140" s="1402"/>
      <c r="R1140" s="1402"/>
      <c r="S1140" s="1402"/>
      <c r="T1140" s="1402"/>
      <c r="U1140" s="1402"/>
      <c r="V1140" s="1402"/>
      <c r="W1140" s="1402"/>
      <c r="X1140" s="1402"/>
      <c r="Y1140" s="1402"/>
      <c r="Z1140" s="1402"/>
      <c r="AA1140" s="1402"/>
      <c r="AB1140" s="1402"/>
      <c r="AC1140" s="1402"/>
      <c r="AD1140" s="252"/>
      <c r="AF1140" s="70"/>
      <c r="AK1140" s="11"/>
      <c r="AL1140" s="1303"/>
      <c r="AM1140" s="1304"/>
      <c r="AN1140" s="1304"/>
      <c r="AO1140" s="1304"/>
      <c r="AP1140" s="1304"/>
      <c r="AQ1140" s="1305"/>
      <c r="AR1140" s="73"/>
    </row>
    <row r="1141" spans="1:44" ht="27" customHeight="1">
      <c r="A1141" s="972" t="str">
        <f t="shared" si="25"/>
        <v/>
      </c>
      <c r="B1141" s="1372"/>
      <c r="C1141" s="1373"/>
      <c r="D1141" s="1373"/>
      <c r="E1141" s="1374"/>
      <c r="F1141" s="68"/>
      <c r="H1141" s="68"/>
      <c r="I1141" s="1402"/>
      <c r="J1141" s="1402"/>
      <c r="K1141" s="1402"/>
      <c r="L1141" s="1402"/>
      <c r="M1141" s="1402"/>
      <c r="N1141" s="1402"/>
      <c r="O1141" s="1402"/>
      <c r="P1141" s="1402"/>
      <c r="Q1141" s="1402"/>
      <c r="R1141" s="1402"/>
      <c r="S1141" s="1402"/>
      <c r="T1141" s="1402"/>
      <c r="U1141" s="1402"/>
      <c r="V1141" s="1402"/>
      <c r="W1141" s="1402"/>
      <c r="X1141" s="1402"/>
      <c r="Y1141" s="1402"/>
      <c r="Z1141" s="1402"/>
      <c r="AA1141" s="1402"/>
      <c r="AB1141" s="1402"/>
      <c r="AC1141" s="1402"/>
      <c r="AD1141" s="252"/>
      <c r="AF1141" s="70"/>
      <c r="AK1141" s="11"/>
      <c r="AL1141" s="1303"/>
      <c r="AM1141" s="1304"/>
      <c r="AN1141" s="1304"/>
      <c r="AO1141" s="1304"/>
      <c r="AP1141" s="1304"/>
      <c r="AQ1141" s="1305"/>
      <c r="AR1141" s="73"/>
    </row>
    <row r="1142" spans="1:44" ht="27" customHeight="1">
      <c r="A1142" s="972" t="str">
        <f t="shared" si="25"/>
        <v/>
      </c>
      <c r="B1142" s="1372"/>
      <c r="C1142" s="1373"/>
      <c r="D1142" s="1373"/>
      <c r="E1142" s="1374"/>
      <c r="F1142" s="68"/>
      <c r="H1142" s="68"/>
      <c r="I1142" s="1402"/>
      <c r="J1142" s="1402"/>
      <c r="K1142" s="1402"/>
      <c r="L1142" s="1402"/>
      <c r="M1142" s="1402"/>
      <c r="N1142" s="1402"/>
      <c r="O1142" s="1402"/>
      <c r="P1142" s="1402"/>
      <c r="Q1142" s="1402"/>
      <c r="R1142" s="1402"/>
      <c r="S1142" s="1402"/>
      <c r="T1142" s="1402"/>
      <c r="U1142" s="1402"/>
      <c r="V1142" s="1402"/>
      <c r="W1142" s="1402"/>
      <c r="X1142" s="1402"/>
      <c r="Y1142" s="1402"/>
      <c r="Z1142" s="1402"/>
      <c r="AA1142" s="1402"/>
      <c r="AB1142" s="1402"/>
      <c r="AC1142" s="1402"/>
      <c r="AD1142" s="252"/>
      <c r="AF1142" s="70"/>
      <c r="AK1142" s="11"/>
      <c r="AL1142" s="210"/>
      <c r="AM1142" s="20"/>
      <c r="AN1142" s="20"/>
      <c r="AO1142" s="20"/>
      <c r="AP1142" s="20"/>
      <c r="AQ1142" s="211"/>
      <c r="AR1142" s="73"/>
    </row>
    <row r="1143" spans="1:44" ht="27" customHeight="1">
      <c r="A1143" s="972" t="str">
        <f t="shared" si="25"/>
        <v/>
      </c>
      <c r="B1143" s="66"/>
      <c r="E1143" s="67"/>
      <c r="F1143" s="68"/>
      <c r="H1143" s="68"/>
      <c r="I1143" s="1402"/>
      <c r="J1143" s="1402"/>
      <c r="K1143" s="1402"/>
      <c r="L1143" s="1402"/>
      <c r="M1143" s="1402"/>
      <c r="N1143" s="1402"/>
      <c r="O1143" s="1402"/>
      <c r="P1143" s="1402"/>
      <c r="Q1143" s="1402"/>
      <c r="R1143" s="1402"/>
      <c r="S1143" s="1402"/>
      <c r="T1143" s="1402"/>
      <c r="U1143" s="1402"/>
      <c r="V1143" s="1402"/>
      <c r="W1143" s="1402"/>
      <c r="X1143" s="1402"/>
      <c r="Y1143" s="1402"/>
      <c r="Z1143" s="1402"/>
      <c r="AA1143" s="1402"/>
      <c r="AB1143" s="1402"/>
      <c r="AC1143" s="1402"/>
      <c r="AD1143" s="252"/>
      <c r="AF1143" s="70"/>
      <c r="AK1143" s="11"/>
      <c r="AL1143" s="210"/>
      <c r="AM1143" s="20"/>
      <c r="AN1143" s="20"/>
      <c r="AO1143" s="20"/>
      <c r="AP1143" s="20"/>
      <c r="AQ1143" s="211"/>
      <c r="AR1143" s="73"/>
    </row>
    <row r="1144" spans="1:44" ht="27" customHeight="1">
      <c r="A1144" s="972" t="str">
        <f t="shared" si="25"/>
        <v/>
      </c>
      <c r="B1144" s="66"/>
      <c r="E1144" s="67"/>
      <c r="F1144" s="68"/>
      <c r="H1144" s="68"/>
      <c r="I1144" s="1402"/>
      <c r="J1144" s="1402"/>
      <c r="K1144" s="1402"/>
      <c r="L1144" s="1402"/>
      <c r="M1144" s="1402"/>
      <c r="N1144" s="1402"/>
      <c r="O1144" s="1402"/>
      <c r="P1144" s="1402"/>
      <c r="Q1144" s="1402"/>
      <c r="R1144" s="1402"/>
      <c r="S1144" s="1402"/>
      <c r="T1144" s="1402"/>
      <c r="U1144" s="1402"/>
      <c r="V1144" s="1402"/>
      <c r="W1144" s="1402"/>
      <c r="X1144" s="1402"/>
      <c r="Y1144" s="1402"/>
      <c r="Z1144" s="1402"/>
      <c r="AA1144" s="1402"/>
      <c r="AB1144" s="1402"/>
      <c r="AC1144" s="1402"/>
      <c r="AD1144" s="252"/>
      <c r="AF1144" s="70"/>
      <c r="AK1144" s="11"/>
      <c r="AL1144" s="210"/>
      <c r="AM1144" s="20"/>
      <c r="AN1144" s="20"/>
      <c r="AO1144" s="20"/>
      <c r="AP1144" s="20"/>
      <c r="AQ1144" s="211"/>
      <c r="AR1144" s="73"/>
    </row>
    <row r="1145" spans="1:44" ht="27" customHeight="1">
      <c r="A1145" s="972" t="str">
        <f t="shared" si="25"/>
        <v/>
      </c>
      <c r="B1145" s="66"/>
      <c r="E1145" s="67"/>
      <c r="F1145" s="68"/>
      <c r="H1145" s="68"/>
      <c r="I1145" s="1402"/>
      <c r="J1145" s="1402"/>
      <c r="K1145" s="1402"/>
      <c r="L1145" s="1402"/>
      <c r="M1145" s="1402"/>
      <c r="N1145" s="1402"/>
      <c r="O1145" s="1402"/>
      <c r="P1145" s="1402"/>
      <c r="Q1145" s="1402"/>
      <c r="R1145" s="1402"/>
      <c r="S1145" s="1402"/>
      <c r="T1145" s="1402"/>
      <c r="U1145" s="1402"/>
      <c r="V1145" s="1402"/>
      <c r="W1145" s="1402"/>
      <c r="X1145" s="1402"/>
      <c r="Y1145" s="1402"/>
      <c r="Z1145" s="1402"/>
      <c r="AA1145" s="1402"/>
      <c r="AB1145" s="1402"/>
      <c r="AC1145" s="1402"/>
      <c r="AD1145" s="252"/>
      <c r="AF1145" s="70"/>
      <c r="AK1145" s="11"/>
      <c r="AL1145" s="210"/>
      <c r="AM1145" s="20"/>
      <c r="AN1145" s="20"/>
      <c r="AO1145" s="20"/>
      <c r="AP1145" s="20"/>
      <c r="AQ1145" s="211"/>
      <c r="AR1145" s="73"/>
    </row>
    <row r="1146" spans="1:44" ht="27" customHeight="1">
      <c r="A1146" s="972" t="str">
        <f t="shared" si="25"/>
        <v/>
      </c>
      <c r="B1146" s="66"/>
      <c r="E1146" s="67"/>
      <c r="F1146" s="68"/>
      <c r="H1146" s="68"/>
      <c r="I1146" s="1402"/>
      <c r="J1146" s="1402"/>
      <c r="K1146" s="1402"/>
      <c r="L1146" s="1402"/>
      <c r="M1146" s="1402"/>
      <c r="N1146" s="1402"/>
      <c r="O1146" s="1402"/>
      <c r="P1146" s="1402"/>
      <c r="Q1146" s="1402"/>
      <c r="R1146" s="1402"/>
      <c r="S1146" s="1402"/>
      <c r="T1146" s="1402"/>
      <c r="U1146" s="1402"/>
      <c r="V1146" s="1402"/>
      <c r="W1146" s="1402"/>
      <c r="X1146" s="1402"/>
      <c r="Y1146" s="1402"/>
      <c r="Z1146" s="1402"/>
      <c r="AA1146" s="1402"/>
      <c r="AB1146" s="1402"/>
      <c r="AC1146" s="1402"/>
      <c r="AD1146" s="252"/>
      <c r="AF1146" s="70"/>
      <c r="AK1146" s="11"/>
      <c r="AL1146" s="210"/>
      <c r="AM1146" s="20"/>
      <c r="AN1146" s="20"/>
      <c r="AO1146" s="20"/>
      <c r="AP1146" s="20"/>
      <c r="AQ1146" s="211"/>
      <c r="AR1146" s="73"/>
    </row>
    <row r="1147" spans="1:44" ht="27" customHeight="1">
      <c r="A1147" s="972" t="str">
        <f t="shared" si="25"/>
        <v/>
      </c>
      <c r="B1147" s="66"/>
      <c r="E1147" s="67"/>
      <c r="F1147" s="68"/>
      <c r="H1147" s="68"/>
      <c r="I1147" s="1402"/>
      <c r="J1147" s="1402"/>
      <c r="K1147" s="1402"/>
      <c r="L1147" s="1402"/>
      <c r="M1147" s="1402"/>
      <c r="N1147" s="1402"/>
      <c r="O1147" s="1402"/>
      <c r="P1147" s="1402"/>
      <c r="Q1147" s="1402"/>
      <c r="R1147" s="1402"/>
      <c r="S1147" s="1402"/>
      <c r="T1147" s="1402"/>
      <c r="U1147" s="1402"/>
      <c r="V1147" s="1402"/>
      <c r="W1147" s="1402"/>
      <c r="X1147" s="1402"/>
      <c r="Y1147" s="1402"/>
      <c r="Z1147" s="1402"/>
      <c r="AA1147" s="1402"/>
      <c r="AB1147" s="1402"/>
      <c r="AC1147" s="1402"/>
      <c r="AD1147" s="252"/>
      <c r="AF1147" s="70"/>
      <c r="AK1147" s="11"/>
      <c r="AL1147" s="210"/>
      <c r="AM1147" s="20"/>
      <c r="AN1147" s="20"/>
      <c r="AO1147" s="20"/>
      <c r="AP1147" s="20"/>
      <c r="AQ1147" s="211"/>
      <c r="AR1147" s="73"/>
    </row>
    <row r="1148" spans="1:44" ht="21" customHeight="1">
      <c r="A1148" s="972" t="str">
        <f t="shared" si="25"/>
        <v/>
      </c>
      <c r="B1148" s="66"/>
      <c r="E1148" s="67"/>
      <c r="F1148" s="68"/>
      <c r="H1148" s="68"/>
      <c r="I1148" s="1402"/>
      <c r="J1148" s="1402"/>
      <c r="K1148" s="1402"/>
      <c r="L1148" s="1402"/>
      <c r="M1148" s="1402"/>
      <c r="N1148" s="1402"/>
      <c r="O1148" s="1402"/>
      <c r="P1148" s="1402"/>
      <c r="Q1148" s="1402"/>
      <c r="R1148" s="1402"/>
      <c r="S1148" s="1402"/>
      <c r="T1148" s="1402"/>
      <c r="U1148" s="1402"/>
      <c r="V1148" s="1402"/>
      <c r="W1148" s="1402"/>
      <c r="X1148" s="1402"/>
      <c r="Y1148" s="1402"/>
      <c r="Z1148" s="1402"/>
      <c r="AA1148" s="1402"/>
      <c r="AB1148" s="1402"/>
      <c r="AC1148" s="1402"/>
      <c r="AD1148" s="252"/>
      <c r="AF1148" s="70"/>
      <c r="AK1148" s="11"/>
      <c r="AL1148" s="210"/>
      <c r="AM1148" s="20"/>
      <c r="AN1148" s="20"/>
      <c r="AO1148" s="20"/>
      <c r="AP1148" s="20"/>
      <c r="AQ1148" s="211"/>
      <c r="AR1148" s="73"/>
    </row>
    <row r="1149" spans="1:44" ht="27" customHeight="1">
      <c r="A1149" s="972" t="str">
        <f t="shared" si="25"/>
        <v/>
      </c>
      <c r="B1149" s="66"/>
      <c r="E1149" s="67"/>
      <c r="F1149" s="68"/>
      <c r="H1149" s="68"/>
      <c r="I1149" s="1402" t="s">
        <v>669</v>
      </c>
      <c r="J1149" s="1402"/>
      <c r="K1149" s="1402"/>
      <c r="L1149" s="1402"/>
      <c r="M1149" s="1402"/>
      <c r="N1149" s="1402"/>
      <c r="O1149" s="1402"/>
      <c r="P1149" s="1402"/>
      <c r="Q1149" s="1402"/>
      <c r="R1149" s="1402"/>
      <c r="S1149" s="1402"/>
      <c r="T1149" s="1402"/>
      <c r="U1149" s="1402"/>
      <c r="V1149" s="1402"/>
      <c r="W1149" s="1402"/>
      <c r="X1149" s="1402"/>
      <c r="Y1149" s="1402"/>
      <c r="Z1149" s="1402"/>
      <c r="AA1149" s="1402"/>
      <c r="AB1149" s="1402"/>
      <c r="AC1149" s="1402"/>
      <c r="AD1149" s="252"/>
      <c r="AF1149" s="70"/>
      <c r="AK1149" s="11"/>
      <c r="AL1149" s="1303" t="s">
        <v>477</v>
      </c>
      <c r="AM1149" s="1304"/>
      <c r="AN1149" s="1304"/>
      <c r="AO1149" s="1304"/>
      <c r="AP1149" s="1304"/>
      <c r="AQ1149" s="1305"/>
      <c r="AR1149" s="73"/>
    </row>
    <row r="1150" spans="1:44" ht="27" customHeight="1">
      <c r="A1150" s="972" t="str">
        <f t="shared" si="25"/>
        <v/>
      </c>
      <c r="B1150" s="66"/>
      <c r="E1150" s="67"/>
      <c r="F1150" s="68"/>
      <c r="H1150" s="68"/>
      <c r="I1150" s="1402"/>
      <c r="J1150" s="1402"/>
      <c r="K1150" s="1402"/>
      <c r="L1150" s="1402"/>
      <c r="M1150" s="1402"/>
      <c r="N1150" s="1402"/>
      <c r="O1150" s="1402"/>
      <c r="P1150" s="1402"/>
      <c r="Q1150" s="1402"/>
      <c r="R1150" s="1402"/>
      <c r="S1150" s="1402"/>
      <c r="T1150" s="1402"/>
      <c r="U1150" s="1402"/>
      <c r="V1150" s="1402"/>
      <c r="W1150" s="1402"/>
      <c r="X1150" s="1402"/>
      <c r="Y1150" s="1402"/>
      <c r="Z1150" s="1402"/>
      <c r="AA1150" s="1402"/>
      <c r="AB1150" s="1402"/>
      <c r="AC1150" s="1402"/>
      <c r="AD1150" s="252"/>
      <c r="AF1150" s="70"/>
      <c r="AK1150" s="11"/>
      <c r="AL1150" s="1303"/>
      <c r="AM1150" s="1304"/>
      <c r="AN1150" s="1304"/>
      <c r="AO1150" s="1304"/>
      <c r="AP1150" s="1304"/>
      <c r="AQ1150" s="1305"/>
      <c r="AR1150" s="73"/>
    </row>
    <row r="1151" spans="1:44" ht="27" customHeight="1">
      <c r="A1151" s="972" t="str">
        <f t="shared" si="25"/>
        <v/>
      </c>
      <c r="B1151" s="66"/>
      <c r="E1151" s="67"/>
      <c r="F1151" s="68"/>
      <c r="H1151" s="68"/>
      <c r="I1151" s="1402"/>
      <c r="J1151" s="1402"/>
      <c r="K1151" s="1402"/>
      <c r="L1151" s="1402"/>
      <c r="M1151" s="1402"/>
      <c r="N1151" s="1402"/>
      <c r="O1151" s="1402"/>
      <c r="P1151" s="1402"/>
      <c r="Q1151" s="1402"/>
      <c r="R1151" s="1402"/>
      <c r="S1151" s="1402"/>
      <c r="T1151" s="1402"/>
      <c r="U1151" s="1402"/>
      <c r="V1151" s="1402"/>
      <c r="W1151" s="1402"/>
      <c r="X1151" s="1402"/>
      <c r="Y1151" s="1402"/>
      <c r="Z1151" s="1402"/>
      <c r="AA1151" s="1402"/>
      <c r="AB1151" s="1402"/>
      <c r="AC1151" s="1402"/>
      <c r="AD1151" s="252"/>
      <c r="AF1151" s="70"/>
      <c r="AK1151" s="11"/>
      <c r="AL1151" s="85"/>
      <c r="AM1151" s="86"/>
      <c r="AN1151" s="86"/>
      <c r="AO1151" s="86"/>
      <c r="AP1151" s="86"/>
      <c r="AQ1151" s="87"/>
      <c r="AR1151" s="73"/>
    </row>
    <row r="1152" spans="1:44" ht="27" customHeight="1">
      <c r="A1152" s="972" t="str">
        <f t="shared" si="25"/>
        <v/>
      </c>
      <c r="B1152" s="66"/>
      <c r="E1152" s="67"/>
      <c r="F1152" s="68"/>
      <c r="H1152" s="68"/>
      <c r="I1152" s="1402"/>
      <c r="J1152" s="1402"/>
      <c r="K1152" s="1402"/>
      <c r="L1152" s="1402"/>
      <c r="M1152" s="1402"/>
      <c r="N1152" s="1402"/>
      <c r="O1152" s="1402"/>
      <c r="P1152" s="1402"/>
      <c r="Q1152" s="1402"/>
      <c r="R1152" s="1402"/>
      <c r="S1152" s="1402"/>
      <c r="T1152" s="1402"/>
      <c r="U1152" s="1402"/>
      <c r="V1152" s="1402"/>
      <c r="W1152" s="1402"/>
      <c r="X1152" s="1402"/>
      <c r="Y1152" s="1402"/>
      <c r="Z1152" s="1402"/>
      <c r="AA1152" s="1402"/>
      <c r="AB1152" s="1402"/>
      <c r="AC1152" s="1402"/>
      <c r="AD1152" s="252"/>
      <c r="AF1152" s="70"/>
      <c r="AK1152" s="11"/>
      <c r="AL1152" s="85"/>
      <c r="AM1152" s="86"/>
      <c r="AN1152" s="86"/>
      <c r="AO1152" s="86"/>
      <c r="AP1152" s="86"/>
      <c r="AQ1152" s="87"/>
      <c r="AR1152" s="73"/>
    </row>
    <row r="1153" spans="1:44" ht="27" customHeight="1">
      <c r="A1153" s="972" t="str">
        <f t="shared" si="25"/>
        <v/>
      </c>
      <c r="B1153" s="66"/>
      <c r="E1153" s="67"/>
      <c r="F1153" s="68"/>
      <c r="H1153" s="68"/>
      <c r="I1153" s="1402"/>
      <c r="J1153" s="1402"/>
      <c r="K1153" s="1402"/>
      <c r="L1153" s="1402"/>
      <c r="M1153" s="1402"/>
      <c r="N1153" s="1402"/>
      <c r="O1153" s="1402"/>
      <c r="P1153" s="1402"/>
      <c r="Q1153" s="1402"/>
      <c r="R1153" s="1402"/>
      <c r="S1153" s="1402"/>
      <c r="T1153" s="1402"/>
      <c r="U1153" s="1402"/>
      <c r="V1153" s="1402"/>
      <c r="W1153" s="1402"/>
      <c r="X1153" s="1402"/>
      <c r="Y1153" s="1402"/>
      <c r="Z1153" s="1402"/>
      <c r="AA1153" s="1402"/>
      <c r="AB1153" s="1402"/>
      <c r="AC1153" s="1402"/>
      <c r="AD1153" s="252"/>
      <c r="AF1153" s="70"/>
      <c r="AK1153" s="11"/>
      <c r="AL1153" s="210"/>
      <c r="AM1153" s="20"/>
      <c r="AN1153" s="20"/>
      <c r="AO1153" s="20"/>
      <c r="AP1153" s="20"/>
      <c r="AQ1153" s="211"/>
      <c r="AR1153" s="73"/>
    </row>
    <row r="1154" spans="1:44" ht="27" customHeight="1">
      <c r="A1154" s="972" t="str">
        <f t="shared" si="25"/>
        <v/>
      </c>
      <c r="B1154" s="66"/>
      <c r="E1154" s="67"/>
      <c r="F1154" s="68"/>
      <c r="H1154" s="68"/>
      <c r="I1154" s="1402"/>
      <c r="J1154" s="1402"/>
      <c r="K1154" s="1402"/>
      <c r="L1154" s="1402"/>
      <c r="M1154" s="1402"/>
      <c r="N1154" s="1402"/>
      <c r="O1154" s="1402"/>
      <c r="P1154" s="1402"/>
      <c r="Q1154" s="1402"/>
      <c r="R1154" s="1402"/>
      <c r="S1154" s="1402"/>
      <c r="T1154" s="1402"/>
      <c r="U1154" s="1402"/>
      <c r="V1154" s="1402"/>
      <c r="W1154" s="1402"/>
      <c r="X1154" s="1402"/>
      <c r="Y1154" s="1402"/>
      <c r="Z1154" s="1402"/>
      <c r="AA1154" s="1402"/>
      <c r="AB1154" s="1402"/>
      <c r="AC1154" s="1402"/>
      <c r="AD1154" s="252"/>
      <c r="AF1154" s="70"/>
      <c r="AK1154" s="11"/>
      <c r="AL1154" s="210"/>
      <c r="AM1154" s="20"/>
      <c r="AN1154" s="20"/>
      <c r="AO1154" s="20"/>
      <c r="AP1154" s="20"/>
      <c r="AQ1154" s="211"/>
      <c r="AR1154" s="73"/>
    </row>
    <row r="1155" spans="1:44" ht="27" customHeight="1">
      <c r="A1155" s="972" t="str">
        <f t="shared" si="25"/>
        <v/>
      </c>
      <c r="B1155" s="66"/>
      <c r="E1155" s="67"/>
      <c r="F1155" s="68"/>
      <c r="H1155" s="68"/>
      <c r="I1155" s="1402"/>
      <c r="J1155" s="1402"/>
      <c r="K1155" s="1402"/>
      <c r="L1155" s="1402"/>
      <c r="M1155" s="1402"/>
      <c r="N1155" s="1402"/>
      <c r="O1155" s="1402"/>
      <c r="P1155" s="1402"/>
      <c r="Q1155" s="1402"/>
      <c r="R1155" s="1402"/>
      <c r="S1155" s="1402"/>
      <c r="T1155" s="1402"/>
      <c r="U1155" s="1402"/>
      <c r="V1155" s="1402"/>
      <c r="W1155" s="1402"/>
      <c r="X1155" s="1402"/>
      <c r="Y1155" s="1402"/>
      <c r="Z1155" s="1402"/>
      <c r="AA1155" s="1402"/>
      <c r="AB1155" s="1402"/>
      <c r="AC1155" s="1402"/>
      <c r="AD1155" s="252"/>
      <c r="AF1155" s="70"/>
      <c r="AK1155" s="11"/>
      <c r="AL1155" s="210"/>
      <c r="AM1155" s="20"/>
      <c r="AN1155" s="20"/>
      <c r="AO1155" s="20"/>
      <c r="AP1155" s="20"/>
      <c r="AQ1155" s="211"/>
      <c r="AR1155" s="73"/>
    </row>
    <row r="1156" spans="1:44" ht="12" customHeight="1">
      <c r="A1156" s="972" t="str">
        <f t="shared" si="25"/>
        <v/>
      </c>
      <c r="B1156" s="66"/>
      <c r="E1156" s="67"/>
      <c r="F1156" s="68"/>
      <c r="H1156" s="68"/>
      <c r="I1156" s="1402"/>
      <c r="J1156" s="1402"/>
      <c r="K1156" s="1402"/>
      <c r="L1156" s="1402"/>
      <c r="M1156" s="1402"/>
      <c r="N1156" s="1402"/>
      <c r="O1156" s="1402"/>
      <c r="P1156" s="1402"/>
      <c r="Q1156" s="1402"/>
      <c r="R1156" s="1402"/>
      <c r="S1156" s="1402"/>
      <c r="T1156" s="1402"/>
      <c r="U1156" s="1402"/>
      <c r="V1156" s="1402"/>
      <c r="W1156" s="1402"/>
      <c r="X1156" s="1402"/>
      <c r="Y1156" s="1402"/>
      <c r="Z1156" s="1402"/>
      <c r="AA1156" s="1402"/>
      <c r="AB1156" s="1402"/>
      <c r="AC1156" s="1402"/>
      <c r="AD1156" s="252"/>
      <c r="AF1156" s="70"/>
      <c r="AK1156" s="11"/>
      <c r="AL1156" s="210"/>
      <c r="AM1156" s="20"/>
      <c r="AN1156" s="20"/>
      <c r="AO1156" s="20"/>
      <c r="AP1156" s="20"/>
      <c r="AQ1156" s="211"/>
      <c r="AR1156" s="73"/>
    </row>
    <row r="1157" spans="1:44" ht="27" customHeight="1">
      <c r="A1157" s="972" t="str">
        <f t="shared" si="25"/>
        <v/>
      </c>
      <c r="B1157" s="66"/>
      <c r="E1157" s="67"/>
      <c r="F1157" s="68"/>
      <c r="H1157" s="68"/>
      <c r="I1157" s="1402" t="s">
        <v>2912</v>
      </c>
      <c r="J1157" s="1402"/>
      <c r="K1157" s="1402"/>
      <c r="L1157" s="1402"/>
      <c r="M1157" s="1402"/>
      <c r="N1157" s="1402"/>
      <c r="O1157" s="1402"/>
      <c r="P1157" s="1402"/>
      <c r="Q1157" s="1402"/>
      <c r="R1157" s="1402"/>
      <c r="S1157" s="1402"/>
      <c r="T1157" s="1402"/>
      <c r="U1157" s="1402"/>
      <c r="V1157" s="1402"/>
      <c r="W1157" s="1402"/>
      <c r="X1157" s="1402"/>
      <c r="Y1157" s="1402"/>
      <c r="Z1157" s="1402"/>
      <c r="AA1157" s="1402"/>
      <c r="AB1157" s="1402"/>
      <c r="AC1157" s="1402"/>
      <c r="AD1157" s="1403"/>
      <c r="AF1157" s="70"/>
      <c r="AK1157" s="11"/>
      <c r="AL1157" s="210"/>
      <c r="AM1157" s="20"/>
      <c r="AN1157" s="20"/>
      <c r="AO1157" s="20"/>
      <c r="AP1157" s="20"/>
      <c r="AQ1157" s="211"/>
      <c r="AR1157" s="73"/>
    </row>
    <row r="1158" spans="1:44" ht="27" customHeight="1">
      <c r="A1158" s="972" t="str">
        <f t="shared" si="25"/>
        <v/>
      </c>
      <c r="B1158" s="66"/>
      <c r="E1158" s="67"/>
      <c r="F1158" s="68"/>
      <c r="H1158" s="68"/>
      <c r="I1158" s="1402"/>
      <c r="J1158" s="1402"/>
      <c r="K1158" s="1402"/>
      <c r="L1158" s="1402"/>
      <c r="M1158" s="1402"/>
      <c r="N1158" s="1402"/>
      <c r="O1158" s="1402"/>
      <c r="P1158" s="1402"/>
      <c r="Q1158" s="1402"/>
      <c r="R1158" s="1402"/>
      <c r="S1158" s="1402"/>
      <c r="T1158" s="1402"/>
      <c r="U1158" s="1402"/>
      <c r="V1158" s="1402"/>
      <c r="W1158" s="1402"/>
      <c r="X1158" s="1402"/>
      <c r="Y1158" s="1402"/>
      <c r="Z1158" s="1402"/>
      <c r="AA1158" s="1402"/>
      <c r="AB1158" s="1402"/>
      <c r="AC1158" s="1402"/>
      <c r="AD1158" s="1403"/>
      <c r="AF1158" s="70"/>
      <c r="AK1158" s="11"/>
      <c r="AL1158" s="210"/>
      <c r="AM1158" s="20"/>
      <c r="AN1158" s="20"/>
      <c r="AO1158" s="20"/>
      <c r="AP1158" s="20"/>
      <c r="AQ1158" s="211"/>
      <c r="AR1158" s="73"/>
    </row>
    <row r="1159" spans="1:44" ht="27" customHeight="1">
      <c r="A1159" s="972" t="str">
        <f t="shared" si="25"/>
        <v/>
      </c>
      <c r="B1159" s="66"/>
      <c r="E1159" s="67"/>
      <c r="F1159" s="68"/>
      <c r="H1159" s="68"/>
      <c r="I1159" s="1402"/>
      <c r="J1159" s="1402"/>
      <c r="K1159" s="1402"/>
      <c r="L1159" s="1402"/>
      <c r="M1159" s="1402"/>
      <c r="N1159" s="1402"/>
      <c r="O1159" s="1402"/>
      <c r="P1159" s="1402"/>
      <c r="Q1159" s="1402"/>
      <c r="R1159" s="1402"/>
      <c r="S1159" s="1402"/>
      <c r="T1159" s="1402"/>
      <c r="U1159" s="1402"/>
      <c r="V1159" s="1402"/>
      <c r="W1159" s="1402"/>
      <c r="X1159" s="1402"/>
      <c r="Y1159" s="1402"/>
      <c r="Z1159" s="1402"/>
      <c r="AA1159" s="1402"/>
      <c r="AB1159" s="1402"/>
      <c r="AC1159" s="1402"/>
      <c r="AD1159" s="1403"/>
      <c r="AF1159" s="70"/>
      <c r="AK1159" s="11"/>
      <c r="AL1159" s="210"/>
      <c r="AM1159" s="20"/>
      <c r="AN1159" s="20"/>
      <c r="AO1159" s="20"/>
      <c r="AP1159" s="20"/>
      <c r="AQ1159" s="211"/>
      <c r="AR1159" s="73"/>
    </row>
    <row r="1160" spans="1:44" ht="27" customHeight="1">
      <c r="A1160" s="972" t="str">
        <f t="shared" si="25"/>
        <v/>
      </c>
      <c r="B1160" s="66"/>
      <c r="E1160" s="67"/>
      <c r="F1160" s="68"/>
      <c r="H1160" s="68"/>
      <c r="I1160" s="1402"/>
      <c r="J1160" s="1402"/>
      <c r="K1160" s="1402"/>
      <c r="L1160" s="1402"/>
      <c r="M1160" s="1402"/>
      <c r="N1160" s="1402"/>
      <c r="O1160" s="1402"/>
      <c r="P1160" s="1402"/>
      <c r="Q1160" s="1402"/>
      <c r="R1160" s="1402"/>
      <c r="S1160" s="1402"/>
      <c r="T1160" s="1402"/>
      <c r="U1160" s="1402"/>
      <c r="V1160" s="1402"/>
      <c r="W1160" s="1402"/>
      <c r="X1160" s="1402"/>
      <c r="Y1160" s="1402"/>
      <c r="Z1160" s="1402"/>
      <c r="AA1160" s="1402"/>
      <c r="AB1160" s="1402"/>
      <c r="AC1160" s="1402"/>
      <c r="AD1160" s="1403"/>
      <c r="AF1160" s="70"/>
      <c r="AK1160" s="11"/>
      <c r="AL1160" s="210"/>
      <c r="AM1160" s="20"/>
      <c r="AN1160" s="20"/>
      <c r="AO1160" s="20"/>
      <c r="AP1160" s="20"/>
      <c r="AQ1160" s="211"/>
      <c r="AR1160" s="73"/>
    </row>
    <row r="1161" spans="1:44" ht="27" customHeight="1">
      <c r="A1161" s="972" t="str">
        <f t="shared" si="25"/>
        <v/>
      </c>
      <c r="B1161" s="66"/>
      <c r="E1161" s="67"/>
      <c r="F1161" s="68"/>
      <c r="H1161" s="68"/>
      <c r="I1161" s="1402"/>
      <c r="J1161" s="1402"/>
      <c r="K1161" s="1402"/>
      <c r="L1161" s="1402"/>
      <c r="M1161" s="1402"/>
      <c r="N1161" s="1402"/>
      <c r="O1161" s="1402"/>
      <c r="P1161" s="1402"/>
      <c r="Q1161" s="1402"/>
      <c r="R1161" s="1402"/>
      <c r="S1161" s="1402"/>
      <c r="T1161" s="1402"/>
      <c r="U1161" s="1402"/>
      <c r="V1161" s="1402"/>
      <c r="W1161" s="1402"/>
      <c r="X1161" s="1402"/>
      <c r="Y1161" s="1402"/>
      <c r="Z1161" s="1402"/>
      <c r="AA1161" s="1402"/>
      <c r="AB1161" s="1402"/>
      <c r="AC1161" s="1402"/>
      <c r="AD1161" s="1403"/>
      <c r="AF1161" s="70"/>
      <c r="AK1161" s="11"/>
      <c r="AL1161" s="210"/>
      <c r="AM1161" s="20"/>
      <c r="AN1161" s="20"/>
      <c r="AO1161" s="20"/>
      <c r="AP1161" s="20"/>
      <c r="AQ1161" s="211"/>
      <c r="AR1161" s="73"/>
    </row>
    <row r="1162" spans="1:44" ht="27" customHeight="1">
      <c r="A1162" s="972" t="str">
        <f t="shared" si="25"/>
        <v/>
      </c>
      <c r="B1162" s="66"/>
      <c r="E1162" s="67"/>
      <c r="F1162" s="68"/>
      <c r="H1162" s="68"/>
      <c r="I1162" s="1402"/>
      <c r="J1162" s="1402"/>
      <c r="K1162" s="1402"/>
      <c r="L1162" s="1402"/>
      <c r="M1162" s="1402"/>
      <c r="N1162" s="1402"/>
      <c r="O1162" s="1402"/>
      <c r="P1162" s="1402"/>
      <c r="Q1162" s="1402"/>
      <c r="R1162" s="1402"/>
      <c r="S1162" s="1402"/>
      <c r="T1162" s="1402"/>
      <c r="U1162" s="1402"/>
      <c r="V1162" s="1402"/>
      <c r="W1162" s="1402"/>
      <c r="X1162" s="1402"/>
      <c r="Y1162" s="1402"/>
      <c r="Z1162" s="1402"/>
      <c r="AA1162" s="1402"/>
      <c r="AB1162" s="1402"/>
      <c r="AC1162" s="1402"/>
      <c r="AD1162" s="1403"/>
      <c r="AF1162" s="70"/>
      <c r="AK1162" s="11"/>
      <c r="AL1162" s="210"/>
      <c r="AM1162" s="20"/>
      <c r="AN1162" s="20"/>
      <c r="AO1162" s="20"/>
      <c r="AP1162" s="20"/>
      <c r="AQ1162" s="211"/>
      <c r="AR1162" s="73"/>
    </row>
    <row r="1163" spans="1:44" ht="27" customHeight="1">
      <c r="A1163" s="972" t="str">
        <f t="shared" si="25"/>
        <v/>
      </c>
      <c r="B1163" s="66"/>
      <c r="E1163" s="67"/>
      <c r="F1163" s="68"/>
      <c r="H1163" s="68"/>
      <c r="I1163" s="1402"/>
      <c r="J1163" s="1402"/>
      <c r="K1163" s="1402"/>
      <c r="L1163" s="1402"/>
      <c r="M1163" s="1402"/>
      <c r="N1163" s="1402"/>
      <c r="O1163" s="1402"/>
      <c r="P1163" s="1402"/>
      <c r="Q1163" s="1402"/>
      <c r="R1163" s="1402"/>
      <c r="S1163" s="1402"/>
      <c r="T1163" s="1402"/>
      <c r="U1163" s="1402"/>
      <c r="V1163" s="1402"/>
      <c r="W1163" s="1402"/>
      <c r="X1163" s="1402"/>
      <c r="Y1163" s="1402"/>
      <c r="Z1163" s="1402"/>
      <c r="AA1163" s="1402"/>
      <c r="AB1163" s="1402"/>
      <c r="AC1163" s="1402"/>
      <c r="AD1163" s="1403"/>
      <c r="AF1163" s="70"/>
      <c r="AK1163" s="11"/>
      <c r="AL1163" s="210"/>
      <c r="AM1163" s="20"/>
      <c r="AN1163" s="20"/>
      <c r="AO1163" s="20"/>
      <c r="AP1163" s="20"/>
      <c r="AQ1163" s="211"/>
      <c r="AR1163" s="73"/>
    </row>
    <row r="1164" spans="1:44" ht="27" customHeight="1">
      <c r="A1164" s="972" t="str">
        <f t="shared" si="25"/>
        <v/>
      </c>
      <c r="B1164" s="66"/>
      <c r="E1164" s="67"/>
      <c r="F1164" s="68"/>
      <c r="H1164" s="68"/>
      <c r="I1164" s="1402"/>
      <c r="J1164" s="1402"/>
      <c r="K1164" s="1402"/>
      <c r="L1164" s="1402"/>
      <c r="M1164" s="1402"/>
      <c r="N1164" s="1402"/>
      <c r="O1164" s="1402"/>
      <c r="P1164" s="1402"/>
      <c r="Q1164" s="1402"/>
      <c r="R1164" s="1402"/>
      <c r="S1164" s="1402"/>
      <c r="T1164" s="1402"/>
      <c r="U1164" s="1402"/>
      <c r="V1164" s="1402"/>
      <c r="W1164" s="1402"/>
      <c r="X1164" s="1402"/>
      <c r="Y1164" s="1402"/>
      <c r="Z1164" s="1402"/>
      <c r="AA1164" s="1402"/>
      <c r="AB1164" s="1402"/>
      <c r="AC1164" s="1402"/>
      <c r="AD1164" s="1403"/>
      <c r="AF1164" s="70"/>
      <c r="AK1164" s="11"/>
      <c r="AL1164" s="210"/>
      <c r="AM1164" s="20"/>
      <c r="AN1164" s="20"/>
      <c r="AO1164" s="20"/>
      <c r="AP1164" s="20"/>
      <c r="AQ1164" s="211"/>
      <c r="AR1164" s="73"/>
    </row>
    <row r="1165" spans="1:44" ht="27" customHeight="1">
      <c r="A1165" s="972" t="str">
        <f t="shared" si="25"/>
        <v/>
      </c>
      <c r="B1165" s="66"/>
      <c r="E1165" s="67"/>
      <c r="F1165" s="68"/>
      <c r="H1165" s="68"/>
      <c r="I1165" s="1402"/>
      <c r="J1165" s="1402"/>
      <c r="K1165" s="1402"/>
      <c r="L1165" s="1402"/>
      <c r="M1165" s="1402"/>
      <c r="N1165" s="1402"/>
      <c r="O1165" s="1402"/>
      <c r="P1165" s="1402"/>
      <c r="Q1165" s="1402"/>
      <c r="R1165" s="1402"/>
      <c r="S1165" s="1402"/>
      <c r="T1165" s="1402"/>
      <c r="U1165" s="1402"/>
      <c r="V1165" s="1402"/>
      <c r="W1165" s="1402"/>
      <c r="X1165" s="1402"/>
      <c r="Y1165" s="1402"/>
      <c r="Z1165" s="1402"/>
      <c r="AA1165" s="1402"/>
      <c r="AB1165" s="1402"/>
      <c r="AC1165" s="1402"/>
      <c r="AD1165" s="1403"/>
      <c r="AF1165" s="70"/>
      <c r="AK1165" s="11"/>
      <c r="AL1165" s="210"/>
      <c r="AM1165" s="20"/>
      <c r="AN1165" s="20"/>
      <c r="AO1165" s="20"/>
      <c r="AP1165" s="20"/>
      <c r="AQ1165" s="211"/>
      <c r="AR1165" s="73"/>
    </row>
    <row r="1166" spans="1:44" ht="27" customHeight="1">
      <c r="A1166" s="972" t="str">
        <f t="shared" si="25"/>
        <v/>
      </c>
      <c r="B1166" s="66"/>
      <c r="E1166" s="67"/>
      <c r="F1166" s="68"/>
      <c r="H1166" s="68"/>
      <c r="I1166" s="1402"/>
      <c r="J1166" s="1402"/>
      <c r="K1166" s="1402"/>
      <c r="L1166" s="1402"/>
      <c r="M1166" s="1402"/>
      <c r="N1166" s="1402"/>
      <c r="O1166" s="1402"/>
      <c r="P1166" s="1402"/>
      <c r="Q1166" s="1402"/>
      <c r="R1166" s="1402"/>
      <c r="S1166" s="1402"/>
      <c r="T1166" s="1402"/>
      <c r="U1166" s="1402"/>
      <c r="V1166" s="1402"/>
      <c r="W1166" s="1402"/>
      <c r="X1166" s="1402"/>
      <c r="Y1166" s="1402"/>
      <c r="Z1166" s="1402"/>
      <c r="AA1166" s="1402"/>
      <c r="AB1166" s="1402"/>
      <c r="AC1166" s="1402"/>
      <c r="AD1166" s="1403"/>
      <c r="AF1166" s="70"/>
      <c r="AK1166" s="11"/>
      <c r="AL1166" s="210"/>
      <c r="AM1166" s="20"/>
      <c r="AN1166" s="20"/>
      <c r="AO1166" s="20"/>
      <c r="AP1166" s="20"/>
      <c r="AQ1166" s="211"/>
      <c r="AR1166" s="73"/>
    </row>
    <row r="1167" spans="1:44" ht="27.65" customHeight="1">
      <c r="A1167" s="972" t="str">
        <f t="shared" si="25"/>
        <v/>
      </c>
      <c r="B1167" s="66"/>
      <c r="E1167" s="67"/>
      <c r="F1167" s="68"/>
      <c r="H1167" s="68"/>
      <c r="I1167" s="1402"/>
      <c r="J1167" s="1402"/>
      <c r="K1167" s="1402"/>
      <c r="L1167" s="1402"/>
      <c r="M1167" s="1402"/>
      <c r="N1167" s="1402"/>
      <c r="O1167" s="1402"/>
      <c r="P1167" s="1402"/>
      <c r="Q1167" s="1402"/>
      <c r="R1167" s="1402"/>
      <c r="S1167" s="1402"/>
      <c r="T1167" s="1402"/>
      <c r="U1167" s="1402"/>
      <c r="V1167" s="1402"/>
      <c r="W1167" s="1402"/>
      <c r="X1167" s="1402"/>
      <c r="Y1167" s="1402"/>
      <c r="Z1167" s="1402"/>
      <c r="AA1167" s="1402"/>
      <c r="AB1167" s="1402"/>
      <c r="AC1167" s="1402"/>
      <c r="AD1167" s="1403"/>
      <c r="AF1167" s="70"/>
      <c r="AK1167" s="11"/>
      <c r="AL1167" s="210"/>
      <c r="AM1167" s="20"/>
      <c r="AN1167" s="20"/>
      <c r="AO1167" s="20"/>
      <c r="AP1167" s="20"/>
      <c r="AQ1167" s="211"/>
      <c r="AR1167" s="73"/>
    </row>
    <row r="1168" spans="1:44" ht="14.5" customHeight="1">
      <c r="A1168" s="972" t="str">
        <f t="shared" si="25"/>
        <v/>
      </c>
      <c r="B1168" s="66"/>
      <c r="E1168" s="67"/>
      <c r="F1168" s="68"/>
      <c r="H1168" s="68"/>
      <c r="I1168" s="1233" t="s">
        <v>471</v>
      </c>
      <c r="J1168" s="1233"/>
      <c r="K1168" s="1233"/>
      <c r="L1168" s="1233"/>
      <c r="M1168" s="1233"/>
      <c r="N1168" s="1233"/>
      <c r="O1168" s="1233"/>
      <c r="P1168" s="1233"/>
      <c r="Q1168" s="1233"/>
      <c r="R1168" s="1233"/>
      <c r="S1168" s="1233"/>
      <c r="T1168" s="1233"/>
      <c r="U1168" s="1233"/>
      <c r="V1168" s="1233"/>
      <c r="W1168" s="1233"/>
      <c r="X1168" s="1233"/>
      <c r="Y1168" s="1233"/>
      <c r="Z1168" s="1233"/>
      <c r="AA1168" s="1233"/>
      <c r="AB1168" s="1233"/>
      <c r="AC1168" s="1233"/>
      <c r="AD1168" s="230"/>
      <c r="AF1168" s="70"/>
      <c r="AK1168" s="11"/>
      <c r="AL1168" s="210"/>
      <c r="AM1168" s="20"/>
      <c r="AN1168" s="20"/>
      <c r="AO1168" s="20"/>
      <c r="AP1168" s="20"/>
      <c r="AQ1168" s="211"/>
      <c r="AR1168" s="73"/>
    </row>
    <row r="1169" spans="1:44" ht="14.5" customHeight="1" thickBot="1">
      <c r="A1169" s="972" t="str">
        <f t="shared" si="25"/>
        <v/>
      </c>
      <c r="B1169" s="66"/>
      <c r="E1169" s="67"/>
      <c r="F1169" s="68"/>
      <c r="H1169" s="68"/>
      <c r="I1169" s="1233"/>
      <c r="J1169" s="1233"/>
      <c r="K1169" s="1233"/>
      <c r="L1169" s="1233"/>
      <c r="M1169" s="1233"/>
      <c r="N1169" s="1233"/>
      <c r="O1169" s="1233"/>
      <c r="P1169" s="1233"/>
      <c r="Q1169" s="1233"/>
      <c r="R1169" s="1233"/>
      <c r="S1169" s="1233"/>
      <c r="T1169" s="1233"/>
      <c r="U1169" s="1233"/>
      <c r="V1169" s="1233"/>
      <c r="W1169" s="1233"/>
      <c r="X1169" s="1233"/>
      <c r="Y1169" s="1233"/>
      <c r="Z1169" s="1233"/>
      <c r="AA1169" s="1233"/>
      <c r="AB1169" s="1233"/>
      <c r="AC1169" s="1233"/>
      <c r="AD1169" s="219"/>
      <c r="AE1169" s="69"/>
      <c r="AF1169" s="70"/>
      <c r="AK1169" s="11"/>
      <c r="AL1169" s="210"/>
      <c r="AM1169" s="20"/>
      <c r="AN1169" s="20"/>
      <c r="AO1169" s="20"/>
      <c r="AP1169" s="20"/>
      <c r="AQ1169" s="211"/>
      <c r="AR1169" s="73"/>
    </row>
    <row r="1170" spans="1:44" ht="42.75" customHeight="1" thickBot="1">
      <c r="A1170" s="972" t="str">
        <f t="shared" si="25"/>
        <v/>
      </c>
      <c r="B1170" s="66"/>
      <c r="E1170" s="67"/>
      <c r="F1170" s="68"/>
      <c r="H1170" s="68"/>
      <c r="J1170" s="1804" t="s">
        <v>472</v>
      </c>
      <c r="K1170" s="1805"/>
      <c r="L1170" s="1805"/>
      <c r="M1170" s="1805"/>
      <c r="N1170" s="1806"/>
      <c r="O1170" s="1807" t="s">
        <v>473</v>
      </c>
      <c r="P1170" s="1805"/>
      <c r="Q1170" s="1806"/>
      <c r="R1170" s="1807" t="s">
        <v>474</v>
      </c>
      <c r="S1170" s="1805"/>
      <c r="T1170" s="1806"/>
      <c r="U1170" s="1807" t="s">
        <v>476</v>
      </c>
      <c r="V1170" s="1805"/>
      <c r="W1170" s="1806"/>
      <c r="X1170" s="1807" t="s">
        <v>487</v>
      </c>
      <c r="Y1170" s="1805"/>
      <c r="Z1170" s="1805"/>
      <c r="AA1170" s="1805"/>
      <c r="AB1170" s="1813"/>
      <c r="AD1170" s="253"/>
      <c r="AE1170" s="69"/>
      <c r="AF1170" s="70"/>
      <c r="AK1170" s="11"/>
      <c r="AL1170" s="210"/>
      <c r="AM1170" s="20"/>
      <c r="AN1170" s="20"/>
      <c r="AO1170" s="20"/>
      <c r="AP1170" s="20"/>
      <c r="AQ1170" s="211"/>
      <c r="AR1170" s="73"/>
    </row>
    <row r="1171" spans="1:44" ht="22.5" customHeight="1" thickBot="1">
      <c r="A1171" s="972" t="str">
        <f t="shared" si="25"/>
        <v/>
      </c>
      <c r="B1171" s="66"/>
      <c r="E1171" s="67"/>
      <c r="H1171" s="83"/>
      <c r="I1171" s="235"/>
      <c r="J1171" s="235"/>
      <c r="K1171" s="235"/>
      <c r="L1171" s="235"/>
      <c r="M1171" s="235"/>
      <c r="N1171" s="235"/>
      <c r="O1171" s="235"/>
      <c r="P1171" s="235"/>
      <c r="Q1171" s="235"/>
      <c r="R1171" s="235"/>
      <c r="S1171" s="235"/>
      <c r="T1171" s="235"/>
      <c r="U1171" s="235"/>
      <c r="V1171" s="235"/>
      <c r="W1171" s="235"/>
      <c r="X1171" s="235"/>
      <c r="Y1171" s="235"/>
      <c r="Z1171" s="235"/>
      <c r="AA1171" s="235"/>
      <c r="AB1171" s="254"/>
      <c r="AC1171" s="254"/>
      <c r="AD1171" s="255"/>
      <c r="AE1171" s="69"/>
      <c r="AF1171" s="70"/>
      <c r="AK1171" s="11"/>
      <c r="AL1171" s="210"/>
      <c r="AM1171" s="20"/>
      <c r="AN1171" s="20"/>
      <c r="AO1171" s="20"/>
      <c r="AP1171" s="20"/>
      <c r="AQ1171" s="211"/>
      <c r="AR1171" s="73"/>
    </row>
    <row r="1172" spans="1:44" ht="17.5" customHeight="1">
      <c r="A1172" s="972" t="str">
        <f t="shared" si="25"/>
        <v/>
      </c>
      <c r="B1172" s="66"/>
      <c r="E1172" s="67"/>
      <c r="I1172" s="110"/>
      <c r="J1172" s="110"/>
      <c r="K1172" s="110"/>
      <c r="L1172" s="110"/>
      <c r="M1172" s="110"/>
      <c r="N1172" s="110"/>
      <c r="O1172" s="110"/>
      <c r="P1172" s="110"/>
      <c r="Q1172" s="110"/>
      <c r="R1172" s="110"/>
      <c r="S1172" s="110"/>
      <c r="T1172" s="110"/>
      <c r="U1172" s="110"/>
      <c r="V1172" s="110"/>
      <c r="W1172" s="110"/>
      <c r="X1172" s="110"/>
      <c r="Y1172" s="110"/>
      <c r="Z1172" s="110"/>
      <c r="AA1172" s="110"/>
      <c r="AB1172" s="138"/>
      <c r="AC1172" s="138"/>
      <c r="AD1172" s="138"/>
      <c r="AE1172" s="69"/>
      <c r="AF1172" s="70"/>
      <c r="AK1172" s="11"/>
      <c r="AL1172" s="210"/>
      <c r="AM1172" s="20"/>
      <c r="AN1172" s="20"/>
      <c r="AO1172" s="20"/>
      <c r="AP1172" s="20"/>
      <c r="AQ1172" s="211"/>
      <c r="AR1172" s="73"/>
    </row>
    <row r="1173" spans="1:44" ht="18" customHeight="1">
      <c r="A1173" s="972" t="str">
        <f t="shared" si="25"/>
        <v/>
      </c>
      <c r="B1173" s="66"/>
      <c r="E1173" s="67"/>
      <c r="I1173" s="110"/>
      <c r="J1173" s="110"/>
      <c r="K1173" s="110"/>
      <c r="L1173" s="110"/>
      <c r="M1173" s="110"/>
      <c r="N1173" s="110"/>
      <c r="O1173" s="110"/>
      <c r="P1173" s="110"/>
      <c r="Q1173" s="110"/>
      <c r="R1173" s="110"/>
      <c r="S1173" s="110"/>
      <c r="T1173" s="110"/>
      <c r="U1173" s="110"/>
      <c r="V1173" s="110"/>
      <c r="W1173" s="110"/>
      <c r="X1173" s="110"/>
      <c r="Y1173" s="110"/>
      <c r="Z1173" s="110"/>
      <c r="AA1173" s="110"/>
      <c r="AB1173" s="138"/>
      <c r="AC1173" s="138"/>
      <c r="AD1173" s="138"/>
      <c r="AE1173" s="69"/>
      <c r="AF1173" s="70"/>
      <c r="AK1173" s="11"/>
      <c r="AL1173" s="210"/>
      <c r="AM1173" s="20"/>
      <c r="AN1173" s="20"/>
      <c r="AO1173" s="20"/>
      <c r="AP1173" s="20"/>
      <c r="AQ1173" s="211"/>
      <c r="AR1173" s="73"/>
    </row>
    <row r="1174" spans="1:44" ht="27" customHeight="1" thickBot="1">
      <c r="A1174" s="972" t="str">
        <f t="shared" si="25"/>
        <v/>
      </c>
      <c r="B1174" s="66"/>
      <c r="E1174" s="67"/>
      <c r="F1174" s="68"/>
      <c r="H1174" s="1233" t="s">
        <v>478</v>
      </c>
      <c r="I1174" s="1233"/>
      <c r="J1174" s="1233"/>
      <c r="K1174" s="1233"/>
      <c r="L1174" s="1233"/>
      <c r="M1174" s="1233"/>
      <c r="N1174" s="1233"/>
      <c r="O1174" s="1233"/>
      <c r="P1174" s="1233"/>
      <c r="Q1174" s="1233"/>
      <c r="R1174" s="1233"/>
      <c r="S1174" s="1233"/>
      <c r="T1174" s="1233"/>
      <c r="U1174" s="1233"/>
      <c r="V1174" s="1233"/>
      <c r="W1174" s="1233"/>
      <c r="X1174" s="1233"/>
      <c r="Y1174" s="1233"/>
      <c r="Z1174" s="1233"/>
      <c r="AA1174" s="1233"/>
      <c r="AB1174" s="1233"/>
      <c r="AC1174" s="1233"/>
      <c r="AD1174" s="1233"/>
      <c r="AF1174" s="70"/>
      <c r="AK1174" s="11"/>
      <c r="AL1174" s="210"/>
      <c r="AM1174" s="20"/>
      <c r="AN1174" s="20"/>
      <c r="AO1174" s="20"/>
      <c r="AP1174" s="20"/>
      <c r="AQ1174" s="211"/>
      <c r="AR1174" s="73"/>
    </row>
    <row r="1175" spans="1:44" ht="27" customHeight="1" thickBot="1">
      <c r="A1175" s="972" t="str">
        <f t="shared" si="25"/>
        <v/>
      </c>
      <c r="B1175" s="66"/>
      <c r="E1175" s="67"/>
      <c r="F1175" s="68"/>
      <c r="H1175" s="1453" t="s">
        <v>479</v>
      </c>
      <c r="I1175" s="1421"/>
      <c r="J1175" s="1421"/>
      <c r="K1175" s="1421"/>
      <c r="L1175" s="1421"/>
      <c r="M1175" s="1421"/>
      <c r="N1175" s="1454"/>
      <c r="O1175" s="1453" t="s">
        <v>480</v>
      </c>
      <c r="P1175" s="1421"/>
      <c r="Q1175" s="1421"/>
      <c r="R1175" s="1421"/>
      <c r="S1175" s="1421"/>
      <c r="T1175" s="1454"/>
      <c r="U1175" s="1453" t="s">
        <v>491</v>
      </c>
      <c r="V1175" s="1421"/>
      <c r="W1175" s="1421"/>
      <c r="X1175" s="1421"/>
      <c r="Y1175" s="1421"/>
      <c r="Z1175" s="1421"/>
      <c r="AA1175" s="1421"/>
      <c r="AB1175" s="1454"/>
      <c r="AC1175" s="80"/>
      <c r="AD1175" s="80"/>
      <c r="AF1175" s="70"/>
      <c r="AK1175" s="11"/>
      <c r="AL1175" s="210"/>
      <c r="AM1175" s="20"/>
      <c r="AN1175" s="20"/>
      <c r="AO1175" s="20"/>
      <c r="AP1175" s="20"/>
      <c r="AQ1175" s="211"/>
      <c r="AR1175" s="73"/>
    </row>
    <row r="1176" spans="1:44" ht="27" customHeight="1">
      <c r="A1176" s="972" t="str">
        <f t="shared" si="25"/>
        <v/>
      </c>
      <c r="B1176" s="66"/>
      <c r="E1176" s="67"/>
      <c r="F1176" s="68"/>
      <c r="H1176" s="1474" t="s">
        <v>475</v>
      </c>
      <c r="I1176" s="1475"/>
      <c r="J1176" s="1475"/>
      <c r="K1176" s="1475"/>
      <c r="L1176" s="1475"/>
      <c r="M1176" s="1475"/>
      <c r="N1176" s="1476"/>
      <c r="O1176" s="1272" t="s">
        <v>489</v>
      </c>
      <c r="P1176" s="1273"/>
      <c r="Q1176" s="1273"/>
      <c r="R1176" s="1273"/>
      <c r="S1176" s="1273"/>
      <c r="T1176" s="1528"/>
      <c r="U1176" s="1822"/>
      <c r="V1176" s="1823"/>
      <c r="W1176" s="1823"/>
      <c r="X1176" s="1823"/>
      <c r="Y1176" s="1823"/>
      <c r="Z1176" s="256" t="s">
        <v>490</v>
      </c>
      <c r="AA1176" s="1293" t="s">
        <v>119</v>
      </c>
      <c r="AB1176" s="1294"/>
      <c r="AF1176" s="70"/>
      <c r="AK1176" s="11"/>
      <c r="AL1176" s="210"/>
      <c r="AM1176" s="20"/>
      <c r="AN1176" s="20"/>
      <c r="AO1176" s="20"/>
      <c r="AP1176" s="20"/>
      <c r="AQ1176" s="211"/>
      <c r="AR1176" s="73"/>
    </row>
    <row r="1177" spans="1:44" ht="27" customHeight="1">
      <c r="A1177" s="972" t="str">
        <f t="shared" si="25"/>
        <v/>
      </c>
      <c r="B1177" s="66"/>
      <c r="E1177" s="67"/>
      <c r="F1177" s="68"/>
      <c r="H1177" s="1839" t="s">
        <v>487</v>
      </c>
      <c r="I1177" s="1382" t="s">
        <v>481</v>
      </c>
      <c r="J1177" s="1383"/>
      <c r="K1177" s="1383"/>
      <c r="L1177" s="1383"/>
      <c r="M1177" s="1383"/>
      <c r="N1177" s="1384"/>
      <c r="O1177" s="1285" t="s">
        <v>489</v>
      </c>
      <c r="P1177" s="1282"/>
      <c r="Q1177" s="1282"/>
      <c r="R1177" s="1282"/>
      <c r="S1177" s="1282"/>
      <c r="T1177" s="1574"/>
      <c r="U1177" s="1825"/>
      <c r="V1177" s="1826"/>
      <c r="W1177" s="1826"/>
      <c r="X1177" s="1826"/>
      <c r="Y1177" s="1826"/>
      <c r="Z1177" s="257" t="s">
        <v>490</v>
      </c>
      <c r="AA1177" s="1297"/>
      <c r="AB1177" s="1298"/>
      <c r="AF1177" s="70"/>
      <c r="AK1177" s="11"/>
      <c r="AL1177" s="210"/>
      <c r="AM1177" s="20"/>
      <c r="AN1177" s="20"/>
      <c r="AO1177" s="20"/>
      <c r="AP1177" s="20"/>
      <c r="AQ1177" s="211"/>
      <c r="AR1177" s="73"/>
    </row>
    <row r="1178" spans="1:44" ht="27" customHeight="1">
      <c r="A1178" s="972" t="str">
        <f t="shared" si="25"/>
        <v/>
      </c>
      <c r="B1178" s="66"/>
      <c r="E1178" s="67"/>
      <c r="F1178" s="68"/>
      <c r="H1178" s="1840"/>
      <c r="I1178" s="1382" t="s">
        <v>482</v>
      </c>
      <c r="J1178" s="1383"/>
      <c r="K1178" s="1383"/>
      <c r="L1178" s="1383"/>
      <c r="M1178" s="1383"/>
      <c r="N1178" s="1384"/>
      <c r="O1178" s="1285" t="s">
        <v>489</v>
      </c>
      <c r="P1178" s="1282"/>
      <c r="Q1178" s="1282"/>
      <c r="R1178" s="1282"/>
      <c r="S1178" s="1282"/>
      <c r="T1178" s="1574"/>
      <c r="U1178" s="1825"/>
      <c r="V1178" s="1826"/>
      <c r="W1178" s="1826"/>
      <c r="X1178" s="1826"/>
      <c r="Y1178" s="1826"/>
      <c r="Z1178" s="257" t="s">
        <v>490</v>
      </c>
      <c r="AA1178" s="1297" t="s">
        <v>427</v>
      </c>
      <c r="AB1178" s="1298"/>
      <c r="AF1178" s="70"/>
      <c r="AK1178" s="11"/>
      <c r="AL1178" s="210"/>
      <c r="AM1178" s="20"/>
      <c r="AN1178" s="20"/>
      <c r="AO1178" s="20"/>
      <c r="AP1178" s="20"/>
      <c r="AQ1178" s="211"/>
      <c r="AR1178" s="73"/>
    </row>
    <row r="1179" spans="1:44" ht="27" customHeight="1">
      <c r="A1179" s="972" t="str">
        <f t="shared" si="25"/>
        <v/>
      </c>
      <c r="B1179" s="66"/>
      <c r="E1179" s="67"/>
      <c r="F1179" s="68"/>
      <c r="H1179" s="1840"/>
      <c r="I1179" s="1382" t="s">
        <v>483</v>
      </c>
      <c r="J1179" s="1383"/>
      <c r="K1179" s="1383"/>
      <c r="L1179" s="1383"/>
      <c r="M1179" s="1383"/>
      <c r="N1179" s="1384"/>
      <c r="O1179" s="1285" t="s">
        <v>489</v>
      </c>
      <c r="P1179" s="1282"/>
      <c r="Q1179" s="1282"/>
      <c r="R1179" s="1282"/>
      <c r="S1179" s="1282"/>
      <c r="T1179" s="1574"/>
      <c r="U1179" s="1825"/>
      <c r="V1179" s="1826"/>
      <c r="W1179" s="1826"/>
      <c r="X1179" s="1826"/>
      <c r="Y1179" s="1826"/>
      <c r="Z1179" s="257" t="s">
        <v>490</v>
      </c>
      <c r="AA1179" s="1297" t="s">
        <v>427</v>
      </c>
      <c r="AB1179" s="1298"/>
      <c r="AF1179" s="70"/>
      <c r="AK1179" s="11"/>
      <c r="AL1179" s="210"/>
      <c r="AM1179" s="20"/>
      <c r="AN1179" s="20"/>
      <c r="AO1179" s="20"/>
      <c r="AP1179" s="20"/>
      <c r="AQ1179" s="211"/>
      <c r="AR1179" s="73"/>
    </row>
    <row r="1180" spans="1:44" ht="27" customHeight="1">
      <c r="A1180" s="972" t="str">
        <f t="shared" ref="A1180:A1243" si="26">_xlfn.IFS(AG1180=0,"",AG1180&gt;0,AG1180,AG1180&lt;&gt;"","")</f>
        <v/>
      </c>
      <c r="B1180" s="66"/>
      <c r="E1180" s="67"/>
      <c r="F1180" s="68"/>
      <c r="H1180" s="1840"/>
      <c r="I1180" s="1724" t="s">
        <v>486</v>
      </c>
      <c r="J1180" s="1725"/>
      <c r="K1180" s="1725"/>
      <c r="L1180" s="1725"/>
      <c r="M1180" s="1725"/>
      <c r="N1180" s="1726"/>
      <c r="O1180" s="1285" t="s">
        <v>489</v>
      </c>
      <c r="P1180" s="1282"/>
      <c r="Q1180" s="1282"/>
      <c r="R1180" s="1282"/>
      <c r="S1180" s="1282"/>
      <c r="T1180" s="1574"/>
      <c r="U1180" s="1825"/>
      <c r="V1180" s="1826"/>
      <c r="W1180" s="1826"/>
      <c r="X1180" s="1826"/>
      <c r="Y1180" s="1826"/>
      <c r="Z1180" s="257" t="s">
        <v>490</v>
      </c>
      <c r="AA1180" s="1297" t="s">
        <v>119</v>
      </c>
      <c r="AB1180" s="1298"/>
      <c r="AF1180" s="70"/>
      <c r="AK1180" s="11"/>
      <c r="AL1180" s="210"/>
      <c r="AM1180" s="20"/>
      <c r="AN1180" s="20"/>
      <c r="AO1180" s="20"/>
      <c r="AP1180" s="20"/>
      <c r="AQ1180" s="211"/>
      <c r="AR1180" s="73"/>
    </row>
    <row r="1181" spans="1:44" ht="27" customHeight="1">
      <c r="A1181" s="972" t="str">
        <f t="shared" si="26"/>
        <v/>
      </c>
      <c r="B1181" s="66"/>
      <c r="E1181" s="67"/>
      <c r="F1181" s="68"/>
      <c r="H1181" s="1840"/>
      <c r="I1181" s="1836" t="s">
        <v>485</v>
      </c>
      <c r="J1181" s="1837"/>
      <c r="K1181" s="1837"/>
      <c r="L1181" s="1837"/>
      <c r="M1181" s="1837"/>
      <c r="N1181" s="1838"/>
      <c r="O1181" s="1285" t="s">
        <v>489</v>
      </c>
      <c r="P1181" s="1282"/>
      <c r="Q1181" s="1282"/>
      <c r="R1181" s="1282"/>
      <c r="S1181" s="1282"/>
      <c r="T1181" s="1574"/>
      <c r="U1181" s="1825"/>
      <c r="V1181" s="1826"/>
      <c r="W1181" s="1826"/>
      <c r="X1181" s="1826"/>
      <c r="Y1181" s="1826"/>
      <c r="Z1181" s="257" t="s">
        <v>490</v>
      </c>
      <c r="AA1181" s="1297" t="s">
        <v>119</v>
      </c>
      <c r="AB1181" s="1298"/>
      <c r="AF1181" s="70"/>
      <c r="AK1181" s="11"/>
      <c r="AL1181" s="210"/>
      <c r="AM1181" s="20"/>
      <c r="AN1181" s="20"/>
      <c r="AO1181" s="20"/>
      <c r="AP1181" s="20"/>
      <c r="AQ1181" s="211"/>
      <c r="AR1181" s="73"/>
    </row>
    <row r="1182" spans="1:44" ht="27" customHeight="1" thickBot="1">
      <c r="A1182" s="972" t="str">
        <f t="shared" si="26"/>
        <v/>
      </c>
      <c r="B1182" s="66"/>
      <c r="E1182" s="67"/>
      <c r="F1182" s="68"/>
      <c r="H1182" s="1840"/>
      <c r="I1182" s="1471" t="s">
        <v>488</v>
      </c>
      <c r="J1182" s="1472"/>
      <c r="K1182" s="1472"/>
      <c r="L1182" s="1472"/>
      <c r="M1182" s="1472"/>
      <c r="N1182" s="1473"/>
      <c r="O1182" s="1575" t="s">
        <v>489</v>
      </c>
      <c r="P1182" s="1803"/>
      <c r="Q1182" s="1803"/>
      <c r="R1182" s="1803"/>
      <c r="S1182" s="1803"/>
      <c r="T1182" s="1576"/>
      <c r="U1182" s="1827"/>
      <c r="V1182" s="1828"/>
      <c r="W1182" s="1828"/>
      <c r="X1182" s="1828"/>
      <c r="Y1182" s="1828"/>
      <c r="Z1182" s="258" t="s">
        <v>490</v>
      </c>
      <c r="AA1182" s="1811" t="s">
        <v>427</v>
      </c>
      <c r="AB1182" s="1812"/>
      <c r="AF1182" s="70"/>
      <c r="AK1182" s="11"/>
      <c r="AL1182" s="210"/>
      <c r="AM1182" s="20"/>
      <c r="AN1182" s="20"/>
      <c r="AO1182" s="20"/>
      <c r="AP1182" s="20"/>
      <c r="AQ1182" s="211"/>
      <c r="AR1182" s="73"/>
    </row>
    <row r="1183" spans="1:44" ht="27" customHeight="1">
      <c r="A1183" s="972" t="str">
        <f t="shared" si="26"/>
        <v/>
      </c>
      <c r="B1183" s="66"/>
      <c r="E1183" s="67"/>
      <c r="F1183" s="68"/>
      <c r="H1183" s="1840"/>
      <c r="I1183" s="1329" t="s">
        <v>55</v>
      </c>
      <c r="J1183" s="1330"/>
      <c r="K1183" s="1330"/>
      <c r="L1183" s="1330"/>
      <c r="M1183" s="1330"/>
      <c r="N1183" s="1331"/>
      <c r="O1183" s="1322" t="s">
        <v>484</v>
      </c>
      <c r="P1183" s="1323"/>
      <c r="Q1183" s="1323"/>
      <c r="R1183" s="1323"/>
      <c r="S1183" s="1323"/>
      <c r="T1183" s="1324"/>
      <c r="U1183" s="1718"/>
      <c r="V1183" s="1719"/>
      <c r="W1183" s="1719"/>
      <c r="X1183" s="1719"/>
      <c r="Y1183" s="1719"/>
      <c r="Z1183" s="1719"/>
      <c r="AA1183" s="1719"/>
      <c r="AB1183" s="1720"/>
      <c r="AC1183" s="80"/>
      <c r="AD1183" s="80"/>
      <c r="AF1183" s="70"/>
      <c r="AK1183" s="11"/>
      <c r="AL1183" s="210"/>
      <c r="AM1183" s="20"/>
      <c r="AN1183" s="20"/>
      <c r="AO1183" s="20"/>
      <c r="AP1183" s="20"/>
      <c r="AQ1183" s="211"/>
      <c r="AR1183" s="73"/>
    </row>
    <row r="1184" spans="1:44" ht="27" customHeight="1">
      <c r="A1184" s="972" t="str">
        <f t="shared" si="26"/>
        <v/>
      </c>
      <c r="B1184" s="66"/>
      <c r="E1184" s="67"/>
      <c r="F1184" s="68"/>
      <c r="H1184" s="1840"/>
      <c r="I1184" s="1239"/>
      <c r="J1184" s="1224"/>
      <c r="K1184" s="1224"/>
      <c r="L1184" s="1224"/>
      <c r="M1184" s="1224"/>
      <c r="N1184" s="1240"/>
      <c r="O1184" s="1239"/>
      <c r="P1184" s="1224"/>
      <c r="Q1184" s="1224"/>
      <c r="R1184" s="1224"/>
      <c r="S1184" s="1224"/>
      <c r="T1184" s="1240"/>
      <c r="U1184" s="1820"/>
      <c r="V1184" s="1791"/>
      <c r="W1184" s="1791"/>
      <c r="X1184" s="1791"/>
      <c r="Y1184" s="1791"/>
      <c r="Z1184" s="1791"/>
      <c r="AA1184" s="1791"/>
      <c r="AB1184" s="1821"/>
      <c r="AC1184" s="80"/>
      <c r="AD1184" s="80"/>
      <c r="AF1184" s="70"/>
      <c r="AK1184" s="11"/>
      <c r="AL1184" s="210"/>
      <c r="AM1184" s="20"/>
      <c r="AN1184" s="20"/>
      <c r="AO1184" s="20"/>
      <c r="AP1184" s="20"/>
      <c r="AQ1184" s="211"/>
      <c r="AR1184" s="73"/>
    </row>
    <row r="1185" spans="1:44" ht="27" customHeight="1" thickBot="1">
      <c r="A1185" s="972" t="str">
        <f t="shared" si="26"/>
        <v/>
      </c>
      <c r="B1185" s="66"/>
      <c r="E1185" s="67"/>
      <c r="F1185" s="68"/>
      <c r="H1185" s="1841"/>
      <c r="I1185" s="1241"/>
      <c r="J1185" s="1242"/>
      <c r="K1185" s="1242"/>
      <c r="L1185" s="1242"/>
      <c r="M1185" s="1242"/>
      <c r="N1185" s="1243"/>
      <c r="O1185" s="1241"/>
      <c r="P1185" s="1242"/>
      <c r="Q1185" s="1242"/>
      <c r="R1185" s="1242"/>
      <c r="S1185" s="1242"/>
      <c r="T1185" s="1243"/>
      <c r="U1185" s="1721"/>
      <c r="V1185" s="1722"/>
      <c r="W1185" s="1722"/>
      <c r="X1185" s="1722"/>
      <c r="Y1185" s="1722"/>
      <c r="Z1185" s="1722"/>
      <c r="AA1185" s="1722"/>
      <c r="AB1185" s="1723"/>
      <c r="AC1185" s="80"/>
      <c r="AD1185" s="80"/>
      <c r="AF1185" s="70"/>
      <c r="AK1185" s="11"/>
      <c r="AL1185" s="210"/>
      <c r="AM1185" s="20"/>
      <c r="AN1185" s="20"/>
      <c r="AO1185" s="20"/>
      <c r="AP1185" s="20"/>
      <c r="AQ1185" s="211"/>
      <c r="AR1185" s="73"/>
    </row>
    <row r="1186" spans="1:44" ht="27" customHeight="1">
      <c r="A1186" s="972" t="str">
        <f t="shared" si="26"/>
        <v/>
      </c>
      <c r="B1186" s="66"/>
      <c r="E1186" s="67"/>
      <c r="F1186" s="68"/>
      <c r="N1186" s="1802" t="s">
        <v>492</v>
      </c>
      <c r="O1186" s="1802"/>
      <c r="P1186" s="1802"/>
      <c r="Q1186" s="1802"/>
      <c r="R1186" s="1802"/>
      <c r="S1186" s="1802"/>
      <c r="T1186" s="1802"/>
      <c r="U1186" s="1802"/>
      <c r="V1186" s="1802"/>
      <c r="W1186" s="1802"/>
      <c r="X1186" s="1802"/>
      <c r="Y1186" s="1802"/>
      <c r="Z1186" s="1802"/>
      <c r="AA1186" s="1802"/>
      <c r="AB1186" s="1802"/>
      <c r="AC1186" s="1802"/>
      <c r="AD1186" s="80"/>
      <c r="AF1186" s="70"/>
      <c r="AK1186" s="11"/>
      <c r="AL1186" s="210"/>
      <c r="AM1186" s="20"/>
      <c r="AN1186" s="20"/>
      <c r="AO1186" s="20"/>
      <c r="AP1186" s="20"/>
      <c r="AQ1186" s="211"/>
      <c r="AR1186" s="73"/>
    </row>
    <row r="1187" spans="1:44" ht="27" customHeight="1">
      <c r="A1187" s="972" t="str">
        <f t="shared" si="26"/>
        <v/>
      </c>
      <c r="B1187" s="66"/>
      <c r="E1187" s="67"/>
      <c r="F1187" s="68"/>
      <c r="G1187" s="19" t="s">
        <v>329</v>
      </c>
      <c r="H1187" s="1550" t="s">
        <v>493</v>
      </c>
      <c r="I1187" s="1550"/>
      <c r="J1187" s="1550"/>
      <c r="K1187" s="1550"/>
      <c r="L1187" s="1550"/>
      <c r="M1187" s="1550"/>
      <c r="N1187" s="1550"/>
      <c r="O1187" s="1550"/>
      <c r="P1187" s="1550"/>
      <c r="Q1187" s="1550"/>
      <c r="R1187" s="1550"/>
      <c r="S1187" s="1550"/>
      <c r="T1187" s="1550"/>
      <c r="U1187" s="1550"/>
      <c r="V1187" s="1550"/>
      <c r="W1187" s="1550"/>
      <c r="X1187" s="1550"/>
      <c r="Y1187" s="1550"/>
      <c r="Z1187" s="1550"/>
      <c r="AA1187" s="1550"/>
      <c r="AB1187" s="1550"/>
      <c r="AC1187" s="1550"/>
      <c r="AD1187" s="1550"/>
      <c r="AF1187" s="70"/>
      <c r="AK1187" s="11"/>
      <c r="AL1187" s="1303" t="s">
        <v>495</v>
      </c>
      <c r="AM1187" s="1304"/>
      <c r="AN1187" s="1304"/>
      <c r="AO1187" s="1304"/>
      <c r="AP1187" s="1304"/>
      <c r="AQ1187" s="1305"/>
      <c r="AR1187" s="73"/>
    </row>
    <row r="1188" spans="1:44" ht="27" customHeight="1">
      <c r="A1188" s="972" t="str">
        <f t="shared" si="26"/>
        <v/>
      </c>
      <c r="B1188" s="66"/>
      <c r="E1188" s="67"/>
      <c r="F1188" s="68"/>
      <c r="H1188" s="1550"/>
      <c r="I1188" s="1550"/>
      <c r="J1188" s="1550"/>
      <c r="K1188" s="1550"/>
      <c r="L1188" s="1550"/>
      <c r="M1188" s="1550"/>
      <c r="N1188" s="1550"/>
      <c r="O1188" s="1550"/>
      <c r="P1188" s="1550"/>
      <c r="Q1188" s="1550"/>
      <c r="R1188" s="1550"/>
      <c r="S1188" s="1550"/>
      <c r="T1188" s="1550"/>
      <c r="U1188" s="1550"/>
      <c r="V1188" s="1550"/>
      <c r="W1188" s="1550"/>
      <c r="X1188" s="1550"/>
      <c r="Y1188" s="1550"/>
      <c r="Z1188" s="1550"/>
      <c r="AA1188" s="1550"/>
      <c r="AB1188" s="1550"/>
      <c r="AC1188" s="1550"/>
      <c r="AD1188" s="1550"/>
      <c r="AF1188" s="70"/>
      <c r="AK1188" s="11"/>
      <c r="AL1188" s="1303"/>
      <c r="AM1188" s="1304"/>
      <c r="AN1188" s="1304"/>
      <c r="AO1188" s="1304"/>
      <c r="AP1188" s="1304"/>
      <c r="AQ1188" s="1305"/>
      <c r="AR1188" s="73"/>
    </row>
    <row r="1189" spans="1:44" ht="27" customHeight="1">
      <c r="A1189" s="972" t="str">
        <f t="shared" si="26"/>
        <v/>
      </c>
      <c r="B1189" s="66"/>
      <c r="E1189" s="67"/>
      <c r="F1189" s="68"/>
      <c r="H1189" s="1550"/>
      <c r="I1189" s="1550"/>
      <c r="J1189" s="1550"/>
      <c r="K1189" s="1550"/>
      <c r="L1189" s="1550"/>
      <c r="M1189" s="1550"/>
      <c r="N1189" s="1550"/>
      <c r="O1189" s="1550"/>
      <c r="P1189" s="1550"/>
      <c r="Q1189" s="1550"/>
      <c r="R1189" s="1550"/>
      <c r="S1189" s="1550"/>
      <c r="T1189" s="1550"/>
      <c r="U1189" s="1550"/>
      <c r="V1189" s="1550"/>
      <c r="W1189" s="1550"/>
      <c r="X1189" s="1550"/>
      <c r="Y1189" s="1550"/>
      <c r="Z1189" s="1550"/>
      <c r="AA1189" s="1550"/>
      <c r="AB1189" s="1550"/>
      <c r="AC1189" s="1550"/>
      <c r="AD1189" s="1550"/>
      <c r="AF1189" s="70"/>
      <c r="AK1189" s="11"/>
      <c r="AL1189" s="1303"/>
      <c r="AM1189" s="1304"/>
      <c r="AN1189" s="1304"/>
      <c r="AO1189" s="1304"/>
      <c r="AP1189" s="1304"/>
      <c r="AQ1189" s="1305"/>
      <c r="AR1189" s="73"/>
    </row>
    <row r="1190" spans="1:44" ht="27" customHeight="1">
      <c r="A1190" s="972" t="str">
        <f t="shared" si="26"/>
        <v/>
      </c>
      <c r="B1190" s="66"/>
      <c r="E1190" s="67"/>
      <c r="F1190" s="68"/>
      <c r="H1190" s="1550"/>
      <c r="I1190" s="1550"/>
      <c r="J1190" s="1550"/>
      <c r="K1190" s="1550"/>
      <c r="L1190" s="1550"/>
      <c r="M1190" s="1550"/>
      <c r="N1190" s="1550"/>
      <c r="O1190" s="1550"/>
      <c r="P1190" s="1550"/>
      <c r="Q1190" s="1550"/>
      <c r="R1190" s="1550"/>
      <c r="S1190" s="1550"/>
      <c r="T1190" s="1550"/>
      <c r="U1190" s="1550"/>
      <c r="V1190" s="1550"/>
      <c r="W1190" s="1550"/>
      <c r="X1190" s="1550"/>
      <c r="Y1190" s="1550"/>
      <c r="Z1190" s="1550"/>
      <c r="AA1190" s="1550"/>
      <c r="AB1190" s="1550"/>
      <c r="AC1190" s="1550"/>
      <c r="AD1190" s="1550"/>
      <c r="AF1190" s="70"/>
      <c r="AK1190" s="11"/>
      <c r="AL1190" s="85"/>
      <c r="AM1190" s="86"/>
      <c r="AN1190" s="86"/>
      <c r="AO1190" s="86"/>
      <c r="AP1190" s="86"/>
      <c r="AQ1190" s="87"/>
      <c r="AR1190" s="73"/>
    </row>
    <row r="1191" spans="1:44" ht="21" customHeight="1">
      <c r="A1191" s="972" t="str">
        <f t="shared" si="26"/>
        <v/>
      </c>
      <c r="B1191" s="66"/>
      <c r="E1191" s="67"/>
      <c r="F1191" s="68"/>
      <c r="AF1191" s="70"/>
      <c r="AK1191" s="11"/>
      <c r="AL1191" s="210"/>
      <c r="AM1191" s="20"/>
      <c r="AN1191" s="20"/>
      <c r="AO1191" s="20"/>
      <c r="AP1191" s="20"/>
      <c r="AQ1191" s="211"/>
      <c r="AR1191" s="73"/>
    </row>
    <row r="1192" spans="1:44" ht="27" customHeight="1">
      <c r="A1192" s="972" t="str">
        <f t="shared" si="26"/>
        <v/>
      </c>
      <c r="B1192" s="66"/>
      <c r="E1192" s="67"/>
      <c r="F1192" s="68"/>
      <c r="H1192" s="1233" t="s">
        <v>494</v>
      </c>
      <c r="I1192" s="1233"/>
      <c r="J1192" s="1233"/>
      <c r="K1192" s="1233"/>
      <c r="L1192" s="1233"/>
      <c r="M1192" s="1233"/>
      <c r="N1192" s="1233"/>
      <c r="O1192" s="1233"/>
      <c r="P1192" s="1233"/>
      <c r="Q1192" s="1233"/>
      <c r="R1192" s="1233"/>
      <c r="S1192" s="1233"/>
      <c r="T1192" s="1233"/>
      <c r="U1192" s="1233"/>
      <c r="V1192" s="1233"/>
      <c r="W1192" s="1233"/>
      <c r="X1192" s="1233"/>
      <c r="Y1192" s="1233"/>
      <c r="Z1192" s="1233"/>
      <c r="AA1192" s="1233"/>
      <c r="AB1192" s="1233"/>
      <c r="AC1192" s="1233"/>
      <c r="AD1192" s="1233"/>
      <c r="AF1192" s="70"/>
      <c r="AK1192" s="11"/>
      <c r="AL1192" s="1303" t="s">
        <v>2247</v>
      </c>
      <c r="AM1192" s="1304"/>
      <c r="AN1192" s="1304"/>
      <c r="AO1192" s="1304"/>
      <c r="AP1192" s="1304"/>
      <c r="AQ1192" s="1305"/>
      <c r="AR1192" s="73"/>
    </row>
    <row r="1193" spans="1:44" ht="21" customHeight="1">
      <c r="A1193" s="972" t="str">
        <f t="shared" si="26"/>
        <v/>
      </c>
      <c r="B1193" s="66"/>
      <c r="E1193" s="67"/>
      <c r="F1193" s="68"/>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F1193" s="70"/>
      <c r="AK1193" s="11"/>
      <c r="AL1193" s="1303"/>
      <c r="AM1193" s="1304"/>
      <c r="AN1193" s="1304"/>
      <c r="AO1193" s="1304"/>
      <c r="AP1193" s="1304"/>
      <c r="AQ1193" s="1305"/>
      <c r="AR1193" s="73"/>
    </row>
    <row r="1194" spans="1:44" ht="27" customHeight="1">
      <c r="A1194" s="972" t="str">
        <f t="shared" si="26"/>
        <v/>
      </c>
      <c r="B1194" s="66"/>
      <c r="E1194" s="67"/>
      <c r="F1194" s="68"/>
      <c r="H1194" s="1206" t="s">
        <v>671</v>
      </c>
      <c r="I1194" s="1206"/>
      <c r="J1194" s="1206"/>
      <c r="K1194" s="1206"/>
      <c r="L1194" s="1206"/>
      <c r="M1194" s="1206"/>
      <c r="N1194" s="1206"/>
      <c r="O1194" s="1206"/>
      <c r="P1194" s="1206"/>
      <c r="Q1194" s="1206"/>
      <c r="R1194" s="1206"/>
      <c r="S1194" s="1206"/>
      <c r="T1194" s="1206"/>
      <c r="U1194" s="1206"/>
      <c r="V1194" s="1206"/>
      <c r="W1194" s="1206"/>
      <c r="X1194" s="1206"/>
      <c r="Y1194" s="1206"/>
      <c r="Z1194" s="1206"/>
      <c r="AA1194" s="1206"/>
      <c r="AB1194" s="1206"/>
      <c r="AC1194" s="1206"/>
      <c r="AD1194" s="1206"/>
      <c r="AF1194" s="70"/>
      <c r="AK1194" s="11"/>
      <c r="AL1194" s="1303"/>
      <c r="AM1194" s="1304"/>
      <c r="AN1194" s="1304"/>
      <c r="AO1194" s="1304"/>
      <c r="AP1194" s="1304"/>
      <c r="AQ1194" s="1305"/>
      <c r="AR1194" s="73"/>
    </row>
    <row r="1195" spans="1:44" ht="27" customHeight="1">
      <c r="A1195" s="972" t="str">
        <f t="shared" si="26"/>
        <v/>
      </c>
      <c r="B1195" s="66"/>
      <c r="E1195" s="67"/>
      <c r="F1195" s="68"/>
      <c r="H1195" s="1206"/>
      <c r="I1195" s="1206"/>
      <c r="J1195" s="1206"/>
      <c r="K1195" s="1206"/>
      <c r="L1195" s="1206"/>
      <c r="M1195" s="1206"/>
      <c r="N1195" s="1206"/>
      <c r="O1195" s="1206"/>
      <c r="P1195" s="1206"/>
      <c r="Q1195" s="1206"/>
      <c r="R1195" s="1206"/>
      <c r="S1195" s="1206"/>
      <c r="T1195" s="1206"/>
      <c r="U1195" s="1206"/>
      <c r="V1195" s="1206"/>
      <c r="W1195" s="1206"/>
      <c r="X1195" s="1206"/>
      <c r="Y1195" s="1206"/>
      <c r="Z1195" s="1206"/>
      <c r="AA1195" s="1206"/>
      <c r="AB1195" s="1206"/>
      <c r="AC1195" s="1206"/>
      <c r="AD1195" s="1206"/>
      <c r="AF1195" s="70"/>
      <c r="AK1195" s="11"/>
      <c r="AL1195" s="1303"/>
      <c r="AM1195" s="1304"/>
      <c r="AN1195" s="1304"/>
      <c r="AO1195" s="1304"/>
      <c r="AP1195" s="1304"/>
      <c r="AQ1195" s="1305"/>
      <c r="AR1195" s="73"/>
    </row>
    <row r="1196" spans="1:44" ht="27" customHeight="1">
      <c r="A1196" s="972" t="str">
        <f t="shared" si="26"/>
        <v/>
      </c>
      <c r="B1196" s="66"/>
      <c r="E1196" s="67"/>
      <c r="F1196" s="68"/>
      <c r="H1196" s="1206"/>
      <c r="I1196" s="1206"/>
      <c r="J1196" s="1206"/>
      <c r="K1196" s="1206"/>
      <c r="L1196" s="1206"/>
      <c r="M1196" s="1206"/>
      <c r="N1196" s="1206"/>
      <c r="O1196" s="1206"/>
      <c r="P1196" s="1206"/>
      <c r="Q1196" s="1206"/>
      <c r="R1196" s="1206"/>
      <c r="S1196" s="1206"/>
      <c r="T1196" s="1206"/>
      <c r="U1196" s="1206"/>
      <c r="V1196" s="1206"/>
      <c r="W1196" s="1206"/>
      <c r="X1196" s="1206"/>
      <c r="Y1196" s="1206"/>
      <c r="Z1196" s="1206"/>
      <c r="AA1196" s="1206"/>
      <c r="AB1196" s="1206"/>
      <c r="AC1196" s="1206"/>
      <c r="AD1196" s="1206"/>
      <c r="AF1196" s="70"/>
      <c r="AK1196" s="11"/>
      <c r="AL1196" s="85"/>
      <c r="AM1196" s="86"/>
      <c r="AN1196" s="86"/>
      <c r="AO1196" s="86"/>
      <c r="AP1196" s="86"/>
      <c r="AQ1196" s="87"/>
      <c r="AR1196" s="73"/>
    </row>
    <row r="1197" spans="1:44" ht="21" customHeight="1" thickBot="1">
      <c r="A1197" s="972" t="str">
        <f t="shared" si="26"/>
        <v/>
      </c>
      <c r="B1197" s="66"/>
      <c r="E1197" s="67"/>
      <c r="F1197" s="68"/>
      <c r="I1197" s="119"/>
      <c r="J1197" s="119"/>
      <c r="K1197" s="119"/>
      <c r="L1197" s="119"/>
      <c r="M1197" s="119"/>
      <c r="N1197" s="119"/>
      <c r="O1197" s="119"/>
      <c r="P1197" s="119"/>
      <c r="Q1197" s="119"/>
      <c r="R1197" s="119"/>
      <c r="S1197" s="119"/>
      <c r="T1197" s="119"/>
      <c r="U1197" s="119"/>
      <c r="V1197" s="119"/>
      <c r="W1197" s="119"/>
      <c r="X1197" s="119"/>
      <c r="Y1197" s="119"/>
      <c r="Z1197" s="119"/>
      <c r="AA1197" s="119"/>
      <c r="AB1197" s="119"/>
      <c r="AC1197" s="119"/>
      <c r="AD1197" s="119"/>
      <c r="AF1197" s="70"/>
      <c r="AK1197" s="11"/>
      <c r="AL1197" s="204"/>
      <c r="AM1197" s="205"/>
      <c r="AN1197" s="205"/>
      <c r="AO1197" s="205"/>
      <c r="AP1197" s="205"/>
      <c r="AQ1197" s="206"/>
      <c r="AR1197" s="73"/>
    </row>
    <row r="1198" spans="1:44" ht="27" customHeight="1" thickBot="1">
      <c r="A1198" s="972" t="str">
        <f t="shared" si="26"/>
        <v/>
      </c>
      <c r="B1198" s="66"/>
      <c r="E1198" s="67"/>
      <c r="F1198" s="68"/>
      <c r="H1198" s="1453" t="s">
        <v>496</v>
      </c>
      <c r="I1198" s="1421"/>
      <c r="J1198" s="1421"/>
      <c r="K1198" s="1421"/>
      <c r="L1198" s="1421"/>
      <c r="M1198" s="1421"/>
      <c r="N1198" s="1421"/>
      <c r="O1198" s="1421"/>
      <c r="P1198" s="1421"/>
      <c r="Q1198" s="1454"/>
      <c r="R1198" s="1385" t="s">
        <v>497</v>
      </c>
      <c r="S1198" s="1386"/>
      <c r="T1198" s="1386"/>
      <c r="U1198" s="1386"/>
      <c r="V1198" s="1386"/>
      <c r="W1198" s="1386"/>
      <c r="X1198" s="1386"/>
      <c r="Y1198" s="1386"/>
      <c r="Z1198" s="1386"/>
      <c r="AA1198" s="1386"/>
      <c r="AB1198" s="1386"/>
      <c r="AC1198" s="1386"/>
      <c r="AD1198" s="1387"/>
      <c r="AF1198" s="70"/>
      <c r="AK1198" s="11"/>
      <c r="AL1198" s="1303" t="s">
        <v>672</v>
      </c>
      <c r="AM1198" s="1304"/>
      <c r="AN1198" s="1304"/>
      <c r="AO1198" s="1304"/>
      <c r="AP1198" s="1304"/>
      <c r="AQ1198" s="1305"/>
      <c r="AR1198" s="73"/>
    </row>
    <row r="1199" spans="1:44" ht="27" customHeight="1">
      <c r="A1199" s="972" t="str">
        <f t="shared" si="26"/>
        <v/>
      </c>
      <c r="B1199" s="66"/>
      <c r="E1199" s="67"/>
      <c r="F1199" s="68"/>
      <c r="H1199" s="2111" t="s">
        <v>498</v>
      </c>
      <c r="I1199" s="2112"/>
      <c r="J1199" s="2112"/>
      <c r="K1199" s="2112"/>
      <c r="L1199" s="2112"/>
      <c r="M1199" s="2112"/>
      <c r="N1199" s="2112"/>
      <c r="O1199" s="2112"/>
      <c r="P1199" s="2112"/>
      <c r="Q1199" s="2113"/>
      <c r="R1199" s="2028" t="s">
        <v>499</v>
      </c>
      <c r="S1199" s="2029"/>
      <c r="T1199" s="2029"/>
      <c r="U1199" s="2029"/>
      <c r="V1199" s="2029"/>
      <c r="W1199" s="2029"/>
      <c r="X1199" s="2029"/>
      <c r="Y1199" s="2029"/>
      <c r="Z1199" s="2029"/>
      <c r="AA1199" s="2029"/>
      <c r="AB1199" s="2029"/>
      <c r="AC1199" s="2029"/>
      <c r="AD1199" s="2030"/>
      <c r="AF1199" s="70"/>
      <c r="AK1199" s="11"/>
      <c r="AL1199" s="1303"/>
      <c r="AM1199" s="1304"/>
      <c r="AN1199" s="1304"/>
      <c r="AO1199" s="1304"/>
      <c r="AP1199" s="1304"/>
      <c r="AQ1199" s="1305"/>
      <c r="AR1199" s="73"/>
    </row>
    <row r="1200" spans="1:44" ht="27" customHeight="1">
      <c r="A1200" s="972" t="str">
        <f t="shared" si="26"/>
        <v/>
      </c>
      <c r="B1200" s="66"/>
      <c r="E1200" s="67"/>
      <c r="F1200" s="68"/>
      <c r="H1200" s="1851"/>
      <c r="I1200" s="1852"/>
      <c r="J1200" s="1852"/>
      <c r="K1200" s="1852"/>
      <c r="L1200" s="1852"/>
      <c r="M1200" s="1852"/>
      <c r="N1200" s="1852"/>
      <c r="O1200" s="1852"/>
      <c r="P1200" s="1852"/>
      <c r="Q1200" s="1853"/>
      <c r="R1200" s="1848"/>
      <c r="S1200" s="1849"/>
      <c r="T1200" s="1849"/>
      <c r="U1200" s="1849"/>
      <c r="V1200" s="1849"/>
      <c r="W1200" s="1849"/>
      <c r="X1200" s="1849"/>
      <c r="Y1200" s="1849"/>
      <c r="Z1200" s="1849"/>
      <c r="AA1200" s="1849"/>
      <c r="AB1200" s="1849"/>
      <c r="AC1200" s="1849"/>
      <c r="AD1200" s="1850"/>
      <c r="AF1200" s="70"/>
      <c r="AK1200" s="11"/>
      <c r="AL1200" s="1303"/>
      <c r="AM1200" s="1304"/>
      <c r="AN1200" s="1304"/>
      <c r="AO1200" s="1304"/>
      <c r="AP1200" s="1304"/>
      <c r="AQ1200" s="1305"/>
      <c r="AR1200" s="73"/>
    </row>
    <row r="1201" spans="1:44" ht="27" customHeight="1">
      <c r="A1201" s="972" t="str">
        <f t="shared" si="26"/>
        <v/>
      </c>
      <c r="B1201" s="66"/>
      <c r="E1201" s="67"/>
      <c r="F1201" s="68"/>
      <c r="H1201" s="1851" t="s">
        <v>500</v>
      </c>
      <c r="I1201" s="1852"/>
      <c r="J1201" s="1852"/>
      <c r="K1201" s="1852"/>
      <c r="L1201" s="1852"/>
      <c r="M1201" s="1852"/>
      <c r="N1201" s="1852"/>
      <c r="O1201" s="1852"/>
      <c r="P1201" s="1852"/>
      <c r="Q1201" s="1853"/>
      <c r="R1201" s="1848" t="s">
        <v>501</v>
      </c>
      <c r="S1201" s="1849"/>
      <c r="T1201" s="1849"/>
      <c r="U1201" s="1849"/>
      <c r="V1201" s="1849"/>
      <c r="W1201" s="1849"/>
      <c r="X1201" s="1849"/>
      <c r="Y1201" s="1849"/>
      <c r="Z1201" s="1849"/>
      <c r="AA1201" s="1849"/>
      <c r="AB1201" s="1849"/>
      <c r="AC1201" s="1849"/>
      <c r="AD1201" s="1850"/>
      <c r="AF1201" s="70"/>
      <c r="AK1201" s="11"/>
      <c r="AL1201" s="1303"/>
      <c r="AM1201" s="1304"/>
      <c r="AN1201" s="1304"/>
      <c r="AO1201" s="1304"/>
      <c r="AP1201" s="1304"/>
      <c r="AQ1201" s="1305"/>
      <c r="AR1201" s="73"/>
    </row>
    <row r="1202" spans="1:44" ht="27" customHeight="1">
      <c r="A1202" s="972" t="str">
        <f t="shared" si="26"/>
        <v/>
      </c>
      <c r="B1202" s="66"/>
      <c r="E1202" s="67"/>
      <c r="F1202" s="68"/>
      <c r="H1202" s="1851"/>
      <c r="I1202" s="1852"/>
      <c r="J1202" s="1852"/>
      <c r="K1202" s="1852"/>
      <c r="L1202" s="1852"/>
      <c r="M1202" s="1852"/>
      <c r="N1202" s="1852"/>
      <c r="O1202" s="1852"/>
      <c r="P1202" s="1852"/>
      <c r="Q1202" s="1853"/>
      <c r="R1202" s="1848"/>
      <c r="S1202" s="1849"/>
      <c r="T1202" s="1849"/>
      <c r="U1202" s="1849"/>
      <c r="V1202" s="1849"/>
      <c r="W1202" s="1849"/>
      <c r="X1202" s="1849"/>
      <c r="Y1202" s="1849"/>
      <c r="Z1202" s="1849"/>
      <c r="AA1202" s="1849"/>
      <c r="AB1202" s="1849"/>
      <c r="AC1202" s="1849"/>
      <c r="AD1202" s="1850"/>
      <c r="AF1202" s="70"/>
      <c r="AK1202" s="11"/>
      <c r="AL1202" s="1303"/>
      <c r="AM1202" s="1304"/>
      <c r="AN1202" s="1304"/>
      <c r="AO1202" s="1304"/>
      <c r="AP1202" s="1304"/>
      <c r="AQ1202" s="1305"/>
      <c r="AR1202" s="73"/>
    </row>
    <row r="1203" spans="1:44" ht="27" customHeight="1">
      <c r="A1203" s="972" t="str">
        <f t="shared" si="26"/>
        <v/>
      </c>
      <c r="B1203" s="66"/>
      <c r="E1203" s="67"/>
      <c r="F1203" s="68"/>
      <c r="H1203" s="1851"/>
      <c r="I1203" s="1852"/>
      <c r="J1203" s="1852"/>
      <c r="K1203" s="1852"/>
      <c r="L1203" s="1852"/>
      <c r="M1203" s="1852"/>
      <c r="N1203" s="1852"/>
      <c r="O1203" s="1852"/>
      <c r="P1203" s="1852"/>
      <c r="Q1203" s="1853"/>
      <c r="R1203" s="1848"/>
      <c r="S1203" s="1849"/>
      <c r="T1203" s="1849"/>
      <c r="U1203" s="1849"/>
      <c r="V1203" s="1849"/>
      <c r="W1203" s="1849"/>
      <c r="X1203" s="1849"/>
      <c r="Y1203" s="1849"/>
      <c r="Z1203" s="1849"/>
      <c r="AA1203" s="1849"/>
      <c r="AB1203" s="1849"/>
      <c r="AC1203" s="1849"/>
      <c r="AD1203" s="1850"/>
      <c r="AF1203" s="70"/>
      <c r="AK1203" s="11"/>
      <c r="AL1203" s="1303"/>
      <c r="AM1203" s="1304"/>
      <c r="AN1203" s="1304"/>
      <c r="AO1203" s="1304"/>
      <c r="AP1203" s="1304"/>
      <c r="AQ1203" s="1305"/>
      <c r="AR1203" s="73"/>
    </row>
    <row r="1204" spans="1:44" ht="27" customHeight="1">
      <c r="A1204" s="972" t="str">
        <f t="shared" si="26"/>
        <v/>
      </c>
      <c r="B1204" s="66"/>
      <c r="E1204" s="67"/>
      <c r="F1204" s="68"/>
      <c r="H1204" s="2022" t="s">
        <v>502</v>
      </c>
      <c r="I1204" s="2023"/>
      <c r="J1204" s="2023"/>
      <c r="K1204" s="2023"/>
      <c r="L1204" s="2023"/>
      <c r="M1204" s="2023"/>
      <c r="N1204" s="2023"/>
      <c r="O1204" s="2023"/>
      <c r="P1204" s="2023"/>
      <c r="Q1204" s="2024"/>
      <c r="R1204" s="2022" t="s">
        <v>503</v>
      </c>
      <c r="S1204" s="2023"/>
      <c r="T1204" s="2023"/>
      <c r="U1204" s="2023"/>
      <c r="V1204" s="2023"/>
      <c r="W1204" s="2023"/>
      <c r="X1204" s="2023"/>
      <c r="Y1204" s="2023"/>
      <c r="Z1204" s="2023"/>
      <c r="AA1204" s="2023"/>
      <c r="AB1204" s="2023"/>
      <c r="AC1204" s="2023"/>
      <c r="AD1204" s="2024"/>
      <c r="AF1204" s="70"/>
      <c r="AK1204" s="11"/>
      <c r="AL1204" s="1303"/>
      <c r="AM1204" s="1304"/>
      <c r="AN1204" s="1304"/>
      <c r="AO1204" s="1304"/>
      <c r="AP1204" s="1304"/>
      <c r="AQ1204" s="1305"/>
      <c r="AR1204" s="73"/>
    </row>
    <row r="1205" spans="1:44" ht="27" customHeight="1">
      <c r="A1205" s="972" t="str">
        <f t="shared" si="26"/>
        <v/>
      </c>
      <c r="B1205" s="66"/>
      <c r="E1205" s="67"/>
      <c r="F1205" s="68"/>
      <c r="H1205" s="2025"/>
      <c r="I1205" s="2026"/>
      <c r="J1205" s="2026"/>
      <c r="K1205" s="2026"/>
      <c r="L1205" s="2026"/>
      <c r="M1205" s="2026"/>
      <c r="N1205" s="2026"/>
      <c r="O1205" s="2026"/>
      <c r="P1205" s="2026"/>
      <c r="Q1205" s="2027"/>
      <c r="R1205" s="2025"/>
      <c r="S1205" s="2026"/>
      <c r="T1205" s="2026"/>
      <c r="U1205" s="2026"/>
      <c r="V1205" s="2026"/>
      <c r="W1205" s="2026"/>
      <c r="X1205" s="2026"/>
      <c r="Y1205" s="2026"/>
      <c r="Z1205" s="2026"/>
      <c r="AA1205" s="2026"/>
      <c r="AB1205" s="2026"/>
      <c r="AC1205" s="2026"/>
      <c r="AD1205" s="2027"/>
      <c r="AF1205" s="70"/>
      <c r="AK1205" s="11"/>
      <c r="AL1205" s="204"/>
      <c r="AM1205" s="205"/>
      <c r="AN1205" s="205"/>
      <c r="AO1205" s="205"/>
      <c r="AP1205" s="205"/>
      <c r="AQ1205" s="206"/>
      <c r="AR1205" s="73"/>
    </row>
    <row r="1206" spans="1:44" ht="27" customHeight="1">
      <c r="A1206" s="972" t="str">
        <f t="shared" si="26"/>
        <v/>
      </c>
      <c r="B1206" s="66"/>
      <c r="E1206" s="67"/>
      <c r="F1206" s="68"/>
      <c r="H1206" s="1851" t="s">
        <v>504</v>
      </c>
      <c r="I1206" s="1852"/>
      <c r="J1206" s="1852"/>
      <c r="K1206" s="1852"/>
      <c r="L1206" s="1852"/>
      <c r="M1206" s="1852"/>
      <c r="N1206" s="1852"/>
      <c r="O1206" s="1852"/>
      <c r="P1206" s="1852"/>
      <c r="Q1206" s="1853"/>
      <c r="R1206" s="1851" t="s">
        <v>505</v>
      </c>
      <c r="S1206" s="1852"/>
      <c r="T1206" s="1852"/>
      <c r="U1206" s="1852"/>
      <c r="V1206" s="1852"/>
      <c r="W1206" s="1852"/>
      <c r="X1206" s="1852"/>
      <c r="Y1206" s="1852"/>
      <c r="Z1206" s="1852"/>
      <c r="AA1206" s="1852"/>
      <c r="AB1206" s="1852"/>
      <c r="AC1206" s="1852"/>
      <c r="AD1206" s="1853"/>
      <c r="AF1206" s="70"/>
      <c r="AK1206" s="11"/>
      <c r="AL1206" s="210"/>
      <c r="AM1206" s="20"/>
      <c r="AN1206" s="20"/>
      <c r="AO1206" s="20"/>
      <c r="AP1206" s="20"/>
      <c r="AQ1206" s="211"/>
      <c r="AR1206" s="73"/>
    </row>
    <row r="1207" spans="1:44" ht="27" customHeight="1">
      <c r="A1207" s="972" t="str">
        <f t="shared" si="26"/>
        <v/>
      </c>
      <c r="B1207" s="66"/>
      <c r="E1207" s="67"/>
      <c r="F1207" s="68"/>
      <c r="H1207" s="1851"/>
      <c r="I1207" s="1852"/>
      <c r="J1207" s="1852"/>
      <c r="K1207" s="1852"/>
      <c r="L1207" s="1852"/>
      <c r="M1207" s="1852"/>
      <c r="N1207" s="1852"/>
      <c r="O1207" s="1852"/>
      <c r="P1207" s="1852"/>
      <c r="Q1207" s="1853"/>
      <c r="R1207" s="1851"/>
      <c r="S1207" s="1852"/>
      <c r="T1207" s="1852"/>
      <c r="U1207" s="1852"/>
      <c r="V1207" s="1852"/>
      <c r="W1207" s="1852"/>
      <c r="X1207" s="1852"/>
      <c r="Y1207" s="1852"/>
      <c r="Z1207" s="1852"/>
      <c r="AA1207" s="1852"/>
      <c r="AB1207" s="1852"/>
      <c r="AC1207" s="1852"/>
      <c r="AD1207" s="1853"/>
      <c r="AF1207" s="70"/>
      <c r="AK1207" s="11"/>
      <c r="AL1207" s="210"/>
      <c r="AM1207" s="20"/>
      <c r="AN1207" s="20"/>
      <c r="AO1207" s="20"/>
      <c r="AP1207" s="20"/>
      <c r="AQ1207" s="211"/>
      <c r="AR1207" s="73"/>
    </row>
    <row r="1208" spans="1:44" ht="27" customHeight="1">
      <c r="A1208" s="972" t="str">
        <f t="shared" si="26"/>
        <v/>
      </c>
      <c r="B1208" s="66"/>
      <c r="E1208" s="67"/>
      <c r="F1208" s="68"/>
      <c r="H1208" s="1851"/>
      <c r="I1208" s="1852"/>
      <c r="J1208" s="1852"/>
      <c r="K1208" s="1852"/>
      <c r="L1208" s="1852"/>
      <c r="M1208" s="1852"/>
      <c r="N1208" s="1852"/>
      <c r="O1208" s="1852"/>
      <c r="P1208" s="1852"/>
      <c r="Q1208" s="1853"/>
      <c r="R1208" s="1851"/>
      <c r="S1208" s="1852"/>
      <c r="T1208" s="1852"/>
      <c r="U1208" s="1852"/>
      <c r="V1208" s="1852"/>
      <c r="W1208" s="1852"/>
      <c r="X1208" s="1852"/>
      <c r="Y1208" s="1852"/>
      <c r="Z1208" s="1852"/>
      <c r="AA1208" s="1852"/>
      <c r="AB1208" s="1852"/>
      <c r="AC1208" s="1852"/>
      <c r="AD1208" s="1853"/>
      <c r="AF1208" s="70"/>
      <c r="AK1208" s="11"/>
      <c r="AL1208" s="210"/>
      <c r="AM1208" s="20"/>
      <c r="AN1208" s="20"/>
      <c r="AO1208" s="20"/>
      <c r="AP1208" s="20"/>
      <c r="AQ1208" s="211"/>
      <c r="AR1208" s="73"/>
    </row>
    <row r="1209" spans="1:44" ht="27" customHeight="1" thickBot="1">
      <c r="A1209" s="972" t="str">
        <f t="shared" si="26"/>
        <v/>
      </c>
      <c r="B1209" s="66"/>
      <c r="E1209" s="67"/>
      <c r="F1209" s="68"/>
      <c r="H1209" s="1854"/>
      <c r="I1209" s="1855"/>
      <c r="J1209" s="1855"/>
      <c r="K1209" s="1855"/>
      <c r="L1209" s="1855"/>
      <c r="M1209" s="1855"/>
      <c r="N1209" s="1855"/>
      <c r="O1209" s="1855"/>
      <c r="P1209" s="1855"/>
      <c r="Q1209" s="1856"/>
      <c r="R1209" s="1854"/>
      <c r="S1209" s="1855"/>
      <c r="T1209" s="1855"/>
      <c r="U1209" s="1855"/>
      <c r="V1209" s="1855"/>
      <c r="W1209" s="1855"/>
      <c r="X1209" s="1855"/>
      <c r="Y1209" s="1855"/>
      <c r="Z1209" s="1855"/>
      <c r="AA1209" s="1855"/>
      <c r="AB1209" s="1855"/>
      <c r="AC1209" s="1855"/>
      <c r="AD1209" s="1856"/>
      <c r="AF1209" s="70"/>
      <c r="AK1209" s="11"/>
      <c r="AL1209" s="210"/>
      <c r="AM1209" s="20"/>
      <c r="AN1209" s="20"/>
      <c r="AO1209" s="20"/>
      <c r="AP1209" s="20"/>
      <c r="AQ1209" s="211"/>
      <c r="AR1209" s="73"/>
    </row>
    <row r="1210" spans="1:44" ht="24" customHeight="1">
      <c r="A1210" s="972" t="str">
        <f t="shared" si="26"/>
        <v/>
      </c>
      <c r="B1210" s="66"/>
      <c r="E1210" s="67"/>
      <c r="AF1210" s="70"/>
      <c r="AK1210" s="11"/>
      <c r="AL1210" s="210"/>
      <c r="AM1210" s="20"/>
      <c r="AN1210" s="20"/>
      <c r="AO1210" s="20"/>
      <c r="AP1210" s="20"/>
      <c r="AQ1210" s="211"/>
      <c r="AR1210" s="73"/>
    </row>
    <row r="1211" spans="1:44" ht="27" customHeight="1">
      <c r="A1211" s="972" t="str">
        <f t="shared" si="26"/>
        <v/>
      </c>
      <c r="B1211" s="66"/>
      <c r="E1211" s="67"/>
      <c r="F1211" s="1349" t="s">
        <v>848</v>
      </c>
      <c r="G1211" s="1350"/>
      <c r="H1211" s="1206" t="s">
        <v>506</v>
      </c>
      <c r="I1211" s="1206"/>
      <c r="J1211" s="1206"/>
      <c r="K1211" s="1206"/>
      <c r="L1211" s="1206"/>
      <c r="M1211" s="1206"/>
      <c r="N1211" s="1206"/>
      <c r="O1211" s="1206"/>
      <c r="P1211" s="1206"/>
      <c r="Q1211" s="1206"/>
      <c r="R1211" s="1206"/>
      <c r="S1211" s="1206"/>
      <c r="T1211" s="1206"/>
      <c r="U1211" s="1206"/>
      <c r="V1211" s="1206"/>
      <c r="W1211" s="1206"/>
      <c r="X1211" s="1206"/>
      <c r="Y1211" s="1206"/>
      <c r="Z1211" s="1206"/>
      <c r="AA1211" s="1206"/>
      <c r="AB1211" s="1206"/>
      <c r="AC1211" s="1206"/>
      <c r="AD1211" s="1206"/>
      <c r="AF1211" s="70"/>
      <c r="AK1211" s="11"/>
      <c r="AL1211" s="1303" t="s">
        <v>507</v>
      </c>
      <c r="AM1211" s="1304"/>
      <c r="AN1211" s="1304"/>
      <c r="AO1211" s="1304"/>
      <c r="AP1211" s="1304"/>
      <c r="AQ1211" s="1305"/>
      <c r="AR1211" s="73"/>
    </row>
    <row r="1212" spans="1:44" ht="27" customHeight="1">
      <c r="A1212" s="972" t="str">
        <f t="shared" si="26"/>
        <v/>
      </c>
      <c r="B1212" s="66"/>
      <c r="E1212" s="67"/>
      <c r="F1212" s="68"/>
      <c r="H1212" s="1206"/>
      <c r="I1212" s="1206"/>
      <c r="J1212" s="1206"/>
      <c r="K1212" s="1206"/>
      <c r="L1212" s="1206"/>
      <c r="M1212" s="1206"/>
      <c r="N1212" s="1206"/>
      <c r="O1212" s="1206"/>
      <c r="P1212" s="1206"/>
      <c r="Q1212" s="1206"/>
      <c r="R1212" s="1206"/>
      <c r="S1212" s="1206"/>
      <c r="T1212" s="1206"/>
      <c r="U1212" s="1206"/>
      <c r="V1212" s="1206"/>
      <c r="W1212" s="1206"/>
      <c r="X1212" s="1206"/>
      <c r="Y1212" s="1206"/>
      <c r="Z1212" s="1206"/>
      <c r="AA1212" s="1206"/>
      <c r="AB1212" s="1206"/>
      <c r="AC1212" s="1206"/>
      <c r="AD1212" s="1206"/>
      <c r="AF1212" s="70"/>
      <c r="AK1212" s="11"/>
      <c r="AL1212" s="85"/>
      <c r="AM1212" s="86"/>
      <c r="AN1212" s="86"/>
      <c r="AO1212" s="86"/>
      <c r="AP1212" s="86"/>
      <c r="AQ1212" s="87"/>
      <c r="AR1212" s="73"/>
    </row>
    <row r="1213" spans="1:44" ht="27" customHeight="1">
      <c r="A1213" s="972" t="str">
        <f t="shared" si="26"/>
        <v/>
      </c>
      <c r="B1213" s="66"/>
      <c r="E1213" s="67"/>
      <c r="F1213" s="68"/>
      <c r="H1213" s="1206"/>
      <c r="I1213" s="1206"/>
      <c r="J1213" s="1206"/>
      <c r="K1213" s="1206"/>
      <c r="L1213" s="1206"/>
      <c r="M1213" s="1206"/>
      <c r="N1213" s="1206"/>
      <c r="O1213" s="1206"/>
      <c r="P1213" s="1206"/>
      <c r="Q1213" s="1206"/>
      <c r="R1213" s="1206"/>
      <c r="S1213" s="1206"/>
      <c r="T1213" s="1206"/>
      <c r="U1213" s="1206"/>
      <c r="V1213" s="1206"/>
      <c r="W1213" s="1206"/>
      <c r="X1213" s="1206"/>
      <c r="Y1213" s="1206"/>
      <c r="Z1213" s="1206"/>
      <c r="AA1213" s="1206"/>
      <c r="AB1213" s="1206"/>
      <c r="AC1213" s="1206"/>
      <c r="AD1213" s="1206"/>
      <c r="AF1213" s="70"/>
      <c r="AK1213" s="11"/>
      <c r="AL1213" s="210"/>
      <c r="AM1213" s="20"/>
      <c r="AN1213" s="20"/>
      <c r="AO1213" s="20"/>
      <c r="AP1213" s="20"/>
      <c r="AQ1213" s="211"/>
      <c r="AR1213" s="73"/>
    </row>
    <row r="1214" spans="1:44" ht="24" customHeight="1">
      <c r="A1214" s="972" t="str">
        <f t="shared" si="26"/>
        <v/>
      </c>
      <c r="B1214" s="66"/>
      <c r="E1214" s="67"/>
      <c r="F1214" s="68"/>
      <c r="H1214" s="88"/>
      <c r="I1214" s="88"/>
      <c r="J1214" s="88"/>
      <c r="K1214" s="88"/>
      <c r="L1214" s="88"/>
      <c r="M1214" s="88"/>
      <c r="N1214" s="88"/>
      <c r="O1214" s="88"/>
      <c r="P1214" s="88"/>
      <c r="Q1214" s="88"/>
      <c r="R1214" s="88"/>
      <c r="S1214" s="88"/>
      <c r="T1214" s="88"/>
      <c r="U1214" s="88"/>
      <c r="V1214" s="88"/>
      <c r="W1214" s="88"/>
      <c r="X1214" s="88"/>
      <c r="Y1214" s="88"/>
      <c r="Z1214" s="88"/>
      <c r="AA1214" s="88"/>
      <c r="AB1214" s="88"/>
      <c r="AC1214" s="88"/>
      <c r="AD1214" s="88"/>
      <c r="AF1214" s="70"/>
      <c r="AK1214" s="11"/>
      <c r="AL1214" s="210"/>
      <c r="AM1214" s="20"/>
      <c r="AN1214" s="20"/>
      <c r="AO1214" s="20"/>
      <c r="AP1214" s="20"/>
      <c r="AQ1214" s="211"/>
      <c r="AR1214" s="73"/>
    </row>
    <row r="1215" spans="1:44" ht="27" customHeight="1">
      <c r="A1215" s="972">
        <f t="shared" si="26"/>
        <v>174</v>
      </c>
      <c r="B1215" s="66"/>
      <c r="E1215" s="67"/>
      <c r="F1215" s="68"/>
      <c r="H1215" s="1206" t="s">
        <v>988</v>
      </c>
      <c r="I1215" s="1206"/>
      <c r="J1215" s="1206"/>
      <c r="K1215" s="1206"/>
      <c r="L1215" s="1206"/>
      <c r="M1215" s="1206"/>
      <c r="N1215" s="1206"/>
      <c r="O1215" s="1206"/>
      <c r="P1215" s="1206"/>
      <c r="Q1215" s="1206"/>
      <c r="R1215" s="1206"/>
      <c r="S1215" s="1206"/>
      <c r="T1215" s="1206"/>
      <c r="U1215" s="1206"/>
      <c r="V1215" s="1206"/>
      <c r="W1215" s="1206"/>
      <c r="X1215" s="1206"/>
      <c r="Y1215" s="1206"/>
      <c r="Z1215" s="1206"/>
      <c r="AA1215" s="1206"/>
      <c r="AB1215" s="1206"/>
      <c r="AC1215" s="1206"/>
      <c r="AD1215" s="1206"/>
      <c r="AE1215" s="2114"/>
      <c r="AF1215" s="70"/>
      <c r="AG1215" s="713">
        <v>174</v>
      </c>
      <c r="AH1215" s="1221" t="s">
        <v>106</v>
      </c>
      <c r="AI1215" s="1222"/>
      <c r="AJ1215" s="1223"/>
      <c r="AK1215" s="11"/>
      <c r="AL1215" s="1303" t="s">
        <v>508</v>
      </c>
      <c r="AM1215" s="1304"/>
      <c r="AN1215" s="1304"/>
      <c r="AO1215" s="1304"/>
      <c r="AP1215" s="1304"/>
      <c r="AQ1215" s="1305"/>
      <c r="AR1215" s="1232">
        <f>VLOOKUP(AH1215,$CD$6:$CE$10,2,FALSE)</f>
        <v>0</v>
      </c>
    </row>
    <row r="1216" spans="1:44" ht="27" customHeight="1">
      <c r="A1216" s="972" t="str">
        <f t="shared" si="26"/>
        <v/>
      </c>
      <c r="B1216" s="66"/>
      <c r="E1216" s="67"/>
      <c r="F1216" s="68"/>
      <c r="H1216" s="1206"/>
      <c r="I1216" s="1206"/>
      <c r="J1216" s="1206"/>
      <c r="K1216" s="1206"/>
      <c r="L1216" s="1206"/>
      <c r="M1216" s="1206"/>
      <c r="N1216" s="1206"/>
      <c r="O1216" s="1206"/>
      <c r="P1216" s="1206"/>
      <c r="Q1216" s="1206"/>
      <c r="R1216" s="1206"/>
      <c r="S1216" s="1206"/>
      <c r="T1216" s="1206"/>
      <c r="U1216" s="1206"/>
      <c r="V1216" s="1206"/>
      <c r="W1216" s="1206"/>
      <c r="X1216" s="1206"/>
      <c r="Y1216" s="1206"/>
      <c r="Z1216" s="1206"/>
      <c r="AA1216" s="1206"/>
      <c r="AB1216" s="1206"/>
      <c r="AC1216" s="1206"/>
      <c r="AD1216" s="1206"/>
      <c r="AE1216" s="2114"/>
      <c r="AF1216" s="70"/>
      <c r="AK1216" s="11"/>
      <c r="AL1216" s="85"/>
      <c r="AM1216" s="86"/>
      <c r="AN1216" s="86"/>
      <c r="AO1216" s="86"/>
      <c r="AP1216" s="86"/>
      <c r="AQ1216" s="87"/>
      <c r="AR1216" s="1232"/>
    </row>
    <row r="1217" spans="1:44" ht="24" customHeight="1">
      <c r="A1217" s="972" t="str">
        <f t="shared" si="26"/>
        <v/>
      </c>
      <c r="B1217" s="66"/>
      <c r="E1217" s="67"/>
      <c r="F1217" s="68"/>
      <c r="H1217" s="1206"/>
      <c r="I1217" s="1206"/>
      <c r="J1217" s="1206"/>
      <c r="K1217" s="1206"/>
      <c r="L1217" s="1206"/>
      <c r="M1217" s="1206"/>
      <c r="N1217" s="1206"/>
      <c r="O1217" s="1206"/>
      <c r="P1217" s="1206"/>
      <c r="Q1217" s="1206"/>
      <c r="R1217" s="1206"/>
      <c r="S1217" s="1206"/>
      <c r="T1217" s="1206"/>
      <c r="U1217" s="1206"/>
      <c r="V1217" s="1206"/>
      <c r="W1217" s="1206"/>
      <c r="X1217" s="1206"/>
      <c r="Y1217" s="1206"/>
      <c r="Z1217" s="1206"/>
      <c r="AA1217" s="1206"/>
      <c r="AB1217" s="1206"/>
      <c r="AC1217" s="1206"/>
      <c r="AD1217" s="1206"/>
      <c r="AE1217" s="2114"/>
      <c r="AF1217" s="70"/>
      <c r="AK1217" s="11"/>
      <c r="AL1217" s="210"/>
      <c r="AM1217" s="20"/>
      <c r="AN1217" s="20"/>
      <c r="AO1217" s="20"/>
      <c r="AP1217" s="20"/>
      <c r="AQ1217" s="211"/>
      <c r="AR1217" s="73"/>
    </row>
    <row r="1218" spans="1:44" ht="21" customHeight="1">
      <c r="A1218" s="972" t="str">
        <f t="shared" si="26"/>
        <v/>
      </c>
      <c r="B1218" s="66"/>
      <c r="E1218" s="67"/>
      <c r="F1218" s="68"/>
      <c r="H1218" s="97"/>
      <c r="I1218" s="97"/>
      <c r="J1218" s="97"/>
      <c r="K1218" s="97"/>
      <c r="L1218" s="97"/>
      <c r="M1218" s="97"/>
      <c r="N1218" s="97"/>
      <c r="O1218" s="97"/>
      <c r="P1218" s="97"/>
      <c r="Q1218" s="97"/>
      <c r="R1218" s="97"/>
      <c r="S1218" s="97"/>
      <c r="T1218" s="97"/>
      <c r="U1218" s="97"/>
      <c r="V1218" s="97"/>
      <c r="W1218" s="97"/>
      <c r="X1218" s="97"/>
      <c r="Y1218" s="97"/>
      <c r="Z1218" s="97"/>
      <c r="AA1218" s="97"/>
      <c r="AB1218" s="97"/>
      <c r="AC1218" s="97"/>
      <c r="AD1218" s="97"/>
      <c r="AE1218" s="97"/>
      <c r="AF1218" s="70"/>
      <c r="AK1218" s="11"/>
      <c r="AL1218" s="210"/>
      <c r="AM1218" s="20"/>
      <c r="AN1218" s="20"/>
      <c r="AO1218" s="20"/>
      <c r="AP1218" s="20"/>
      <c r="AQ1218" s="211"/>
      <c r="AR1218" s="73"/>
    </row>
    <row r="1219" spans="1:44" ht="27" customHeight="1">
      <c r="A1219" s="972">
        <f t="shared" si="26"/>
        <v>175</v>
      </c>
      <c r="B1219" s="66"/>
      <c r="E1219" s="67"/>
      <c r="F1219" s="68"/>
      <c r="H1219" s="1206" t="s">
        <v>992</v>
      </c>
      <c r="I1219" s="1206"/>
      <c r="J1219" s="1206"/>
      <c r="K1219" s="1206"/>
      <c r="L1219" s="1206"/>
      <c r="M1219" s="1206"/>
      <c r="N1219" s="1206"/>
      <c r="O1219" s="1206"/>
      <c r="P1219" s="1206"/>
      <c r="Q1219" s="1206"/>
      <c r="R1219" s="1206"/>
      <c r="S1219" s="1206"/>
      <c r="T1219" s="1206"/>
      <c r="U1219" s="1206"/>
      <c r="V1219" s="1206"/>
      <c r="W1219" s="1206"/>
      <c r="X1219" s="1206"/>
      <c r="Y1219" s="1206"/>
      <c r="Z1219" s="1206"/>
      <c r="AA1219" s="1206"/>
      <c r="AB1219" s="1206"/>
      <c r="AC1219" s="1206"/>
      <c r="AD1219" s="1206"/>
      <c r="AF1219" s="70"/>
      <c r="AG1219" s="713">
        <v>175</v>
      </c>
      <c r="AH1219" s="1221" t="s">
        <v>106</v>
      </c>
      <c r="AI1219" s="1222"/>
      <c r="AJ1219" s="1223"/>
      <c r="AK1219" s="11"/>
      <c r="AL1219" s="1303" t="s">
        <v>508</v>
      </c>
      <c r="AM1219" s="1304"/>
      <c r="AN1219" s="1304"/>
      <c r="AO1219" s="1304"/>
      <c r="AP1219" s="1304"/>
      <c r="AQ1219" s="1305"/>
      <c r="AR1219" s="1232">
        <f>VLOOKUP(AH1219,$CD$6:$CE$10,2,FALSE)</f>
        <v>0</v>
      </c>
    </row>
    <row r="1220" spans="1:44" ht="27" customHeight="1">
      <c r="A1220" s="972" t="str">
        <f t="shared" si="26"/>
        <v/>
      </c>
      <c r="B1220" s="66"/>
      <c r="E1220" s="67"/>
      <c r="F1220" s="68"/>
      <c r="H1220" s="1206"/>
      <c r="I1220" s="1206"/>
      <c r="J1220" s="1206"/>
      <c r="K1220" s="1206"/>
      <c r="L1220" s="1206"/>
      <c r="M1220" s="1206"/>
      <c r="N1220" s="1206"/>
      <c r="O1220" s="1206"/>
      <c r="P1220" s="1206"/>
      <c r="Q1220" s="1206"/>
      <c r="R1220" s="1206"/>
      <c r="S1220" s="1206"/>
      <c r="T1220" s="1206"/>
      <c r="U1220" s="1206"/>
      <c r="V1220" s="1206"/>
      <c r="W1220" s="1206"/>
      <c r="X1220" s="1206"/>
      <c r="Y1220" s="1206"/>
      <c r="Z1220" s="1206"/>
      <c r="AA1220" s="1206"/>
      <c r="AB1220" s="1206"/>
      <c r="AC1220" s="1206"/>
      <c r="AD1220" s="1206"/>
      <c r="AF1220" s="70"/>
      <c r="AK1220" s="11"/>
      <c r="AL1220" s="204"/>
      <c r="AM1220" s="205"/>
      <c r="AN1220" s="205"/>
      <c r="AO1220" s="205"/>
      <c r="AP1220" s="205"/>
      <c r="AQ1220" s="206"/>
      <c r="AR1220" s="1232"/>
    </row>
    <row r="1221" spans="1:44" ht="27" customHeight="1">
      <c r="A1221" s="972" t="str">
        <f t="shared" si="26"/>
        <v/>
      </c>
      <c r="B1221" s="66"/>
      <c r="E1221" s="67"/>
      <c r="F1221" s="68"/>
      <c r="I1221" s="88"/>
      <c r="J1221" s="88"/>
      <c r="K1221" s="88"/>
      <c r="L1221" s="88"/>
      <c r="M1221" s="88"/>
      <c r="N1221" s="88"/>
      <c r="O1221" s="88"/>
      <c r="P1221" s="88"/>
      <c r="Q1221" s="88"/>
      <c r="R1221" s="88"/>
      <c r="S1221" s="88"/>
      <c r="T1221" s="88"/>
      <c r="U1221" s="88"/>
      <c r="V1221" s="88"/>
      <c r="W1221" s="88"/>
      <c r="X1221" s="88"/>
      <c r="Y1221" s="88"/>
      <c r="Z1221" s="88"/>
      <c r="AA1221" s="88"/>
      <c r="AB1221" s="97"/>
      <c r="AC1221" s="97"/>
      <c r="AD1221" s="97"/>
      <c r="AF1221" s="70"/>
      <c r="AK1221" s="11"/>
      <c r="AL1221" s="210"/>
      <c r="AM1221" s="20"/>
      <c r="AN1221" s="20"/>
      <c r="AO1221" s="20"/>
      <c r="AP1221" s="20"/>
      <c r="AQ1221" s="211"/>
      <c r="AR1221" s="73"/>
    </row>
    <row r="1222" spans="1:44" ht="27" customHeight="1">
      <c r="A1222" s="972">
        <f t="shared" si="26"/>
        <v>176</v>
      </c>
      <c r="B1222" s="66"/>
      <c r="E1222" s="67"/>
      <c r="F1222" s="68"/>
      <c r="H1222" s="1206" t="s">
        <v>993</v>
      </c>
      <c r="I1222" s="1206"/>
      <c r="J1222" s="1206"/>
      <c r="K1222" s="1206"/>
      <c r="L1222" s="1206"/>
      <c r="M1222" s="1206"/>
      <c r="N1222" s="1206"/>
      <c r="O1222" s="1206"/>
      <c r="P1222" s="1206"/>
      <c r="Q1222" s="1206"/>
      <c r="R1222" s="1206"/>
      <c r="S1222" s="1206"/>
      <c r="T1222" s="1206"/>
      <c r="U1222" s="1206"/>
      <c r="V1222" s="1206"/>
      <c r="W1222" s="1206"/>
      <c r="X1222" s="1206"/>
      <c r="Y1222" s="1206"/>
      <c r="Z1222" s="1206"/>
      <c r="AA1222" s="1206"/>
      <c r="AB1222" s="1206"/>
      <c r="AC1222" s="1206"/>
      <c r="AD1222" s="1206"/>
      <c r="AF1222" s="70"/>
      <c r="AG1222" s="713">
        <v>176</v>
      </c>
      <c r="AH1222" s="1277" t="s">
        <v>300</v>
      </c>
      <c r="AI1222" s="1278"/>
      <c r="AJ1222" s="1279"/>
      <c r="AK1222" s="11"/>
      <c r="AL1222" s="1303" t="s">
        <v>509</v>
      </c>
      <c r="AM1222" s="1304"/>
      <c r="AN1222" s="1304"/>
      <c r="AO1222" s="1304"/>
      <c r="AP1222" s="1304"/>
      <c r="AQ1222" s="1305"/>
      <c r="AR1222" s="1232">
        <f>VLOOKUP(AH1222,$CD$12:$CE$16,2,FALSE)</f>
        <v>0</v>
      </c>
    </row>
    <row r="1223" spans="1:44" ht="27" customHeight="1">
      <c r="A1223" s="972" t="str">
        <f t="shared" si="26"/>
        <v/>
      </c>
      <c r="B1223" s="66"/>
      <c r="E1223" s="67"/>
      <c r="F1223" s="68"/>
      <c r="H1223" s="1206"/>
      <c r="I1223" s="1206"/>
      <c r="J1223" s="1206"/>
      <c r="K1223" s="1206"/>
      <c r="L1223" s="1206"/>
      <c r="M1223" s="1206"/>
      <c r="N1223" s="1206"/>
      <c r="O1223" s="1206"/>
      <c r="P1223" s="1206"/>
      <c r="Q1223" s="1206"/>
      <c r="R1223" s="1206"/>
      <c r="S1223" s="1206"/>
      <c r="T1223" s="1206"/>
      <c r="U1223" s="1206"/>
      <c r="V1223" s="1206"/>
      <c r="W1223" s="1206"/>
      <c r="X1223" s="1206"/>
      <c r="Y1223" s="1206"/>
      <c r="Z1223" s="1206"/>
      <c r="AA1223" s="1206"/>
      <c r="AB1223" s="1206"/>
      <c r="AC1223" s="1206"/>
      <c r="AD1223" s="1206"/>
      <c r="AF1223" s="70"/>
      <c r="AK1223" s="11"/>
      <c r="AL1223" s="85"/>
      <c r="AM1223" s="86"/>
      <c r="AN1223" s="86"/>
      <c r="AO1223" s="86"/>
      <c r="AP1223" s="86"/>
      <c r="AQ1223" s="87"/>
      <c r="AR1223" s="1232"/>
    </row>
    <row r="1224" spans="1:44" ht="27" customHeight="1">
      <c r="A1224" s="972" t="str">
        <f t="shared" si="26"/>
        <v/>
      </c>
      <c r="B1224" s="66"/>
      <c r="E1224" s="67"/>
      <c r="F1224" s="68"/>
      <c r="AF1224" s="70"/>
      <c r="AK1224" s="11"/>
      <c r="AL1224" s="204"/>
      <c r="AM1224" s="205"/>
      <c r="AN1224" s="205"/>
      <c r="AO1224" s="205"/>
      <c r="AP1224" s="205"/>
      <c r="AQ1224" s="206"/>
      <c r="AR1224" s="214"/>
    </row>
    <row r="1225" spans="1:44" ht="27" customHeight="1">
      <c r="A1225" s="972">
        <f t="shared" si="26"/>
        <v>177</v>
      </c>
      <c r="B1225" s="66"/>
      <c r="E1225" s="67"/>
      <c r="F1225" s="68"/>
      <c r="H1225" s="1206" t="s">
        <v>994</v>
      </c>
      <c r="I1225" s="1206"/>
      <c r="J1225" s="1206"/>
      <c r="K1225" s="1206"/>
      <c r="L1225" s="1206"/>
      <c r="M1225" s="1206"/>
      <c r="N1225" s="1206"/>
      <c r="O1225" s="1206"/>
      <c r="P1225" s="1206"/>
      <c r="Q1225" s="1206"/>
      <c r="R1225" s="1206"/>
      <c r="S1225" s="1206"/>
      <c r="T1225" s="1206"/>
      <c r="U1225" s="1206"/>
      <c r="V1225" s="1206"/>
      <c r="W1225" s="1206"/>
      <c r="X1225" s="1206"/>
      <c r="Y1225" s="1206"/>
      <c r="Z1225" s="1206"/>
      <c r="AA1225" s="1206"/>
      <c r="AB1225" s="1206"/>
      <c r="AC1225" s="1206"/>
      <c r="AD1225" s="1206"/>
      <c r="AF1225" s="70"/>
      <c r="AG1225" s="713">
        <v>177</v>
      </c>
      <c r="AH1225" s="1277" t="s">
        <v>300</v>
      </c>
      <c r="AI1225" s="1278"/>
      <c r="AJ1225" s="1279"/>
      <c r="AK1225" s="11"/>
      <c r="AL1225" s="1303" t="s">
        <v>510</v>
      </c>
      <c r="AM1225" s="1304"/>
      <c r="AN1225" s="1304"/>
      <c r="AO1225" s="1304"/>
      <c r="AP1225" s="1304"/>
      <c r="AQ1225" s="1305"/>
      <c r="AR1225" s="1232">
        <f>VLOOKUP(AH1225,$CD$12:$CE$16,2,FALSE)</f>
        <v>0</v>
      </c>
    </row>
    <row r="1226" spans="1:44" ht="27" customHeight="1">
      <c r="A1226" s="972" t="str">
        <f t="shared" si="26"/>
        <v/>
      </c>
      <c r="B1226" s="66"/>
      <c r="E1226" s="67"/>
      <c r="F1226" s="68"/>
      <c r="H1226" s="1206"/>
      <c r="I1226" s="1206"/>
      <c r="J1226" s="1206"/>
      <c r="K1226" s="1206"/>
      <c r="L1226" s="1206"/>
      <c r="M1226" s="1206"/>
      <c r="N1226" s="1206"/>
      <c r="O1226" s="1206"/>
      <c r="P1226" s="1206"/>
      <c r="Q1226" s="1206"/>
      <c r="R1226" s="1206"/>
      <c r="S1226" s="1206"/>
      <c r="T1226" s="1206"/>
      <c r="U1226" s="1206"/>
      <c r="V1226" s="1206"/>
      <c r="W1226" s="1206"/>
      <c r="X1226" s="1206"/>
      <c r="Y1226" s="1206"/>
      <c r="Z1226" s="1206"/>
      <c r="AA1226" s="1206"/>
      <c r="AB1226" s="1206"/>
      <c r="AC1226" s="1206"/>
      <c r="AD1226" s="1206"/>
      <c r="AF1226" s="70"/>
      <c r="AK1226" s="11"/>
      <c r="AL1226" s="204"/>
      <c r="AM1226" s="205"/>
      <c r="AN1226" s="205"/>
      <c r="AO1226" s="205"/>
      <c r="AP1226" s="205"/>
      <c r="AQ1226" s="206"/>
      <c r="AR1226" s="1232"/>
    </row>
    <row r="1227" spans="1:44" ht="27" customHeight="1">
      <c r="A1227" s="972" t="str">
        <f t="shared" si="26"/>
        <v/>
      </c>
      <c r="B1227" s="66"/>
      <c r="E1227" s="67"/>
      <c r="F1227" s="68"/>
      <c r="I1227" s="88"/>
      <c r="J1227" s="88"/>
      <c r="K1227" s="88"/>
      <c r="L1227" s="88"/>
      <c r="M1227" s="88"/>
      <c r="N1227" s="88"/>
      <c r="O1227" s="88"/>
      <c r="P1227" s="88"/>
      <c r="Q1227" s="88"/>
      <c r="R1227" s="88"/>
      <c r="S1227" s="88"/>
      <c r="T1227" s="88"/>
      <c r="U1227" s="88"/>
      <c r="V1227" s="88"/>
      <c r="W1227" s="88"/>
      <c r="X1227" s="88"/>
      <c r="Y1227" s="88"/>
      <c r="Z1227" s="88"/>
      <c r="AA1227" s="88"/>
      <c r="AB1227" s="88"/>
      <c r="AC1227" s="88"/>
      <c r="AD1227" s="88"/>
      <c r="AF1227" s="70"/>
      <c r="AK1227" s="11"/>
      <c r="AL1227" s="210"/>
      <c r="AM1227" s="20"/>
      <c r="AN1227" s="20"/>
      <c r="AO1227" s="20"/>
      <c r="AP1227" s="20"/>
      <c r="AQ1227" s="211"/>
      <c r="AR1227" s="73"/>
    </row>
    <row r="1228" spans="1:44" ht="27" customHeight="1">
      <c r="A1228" s="972">
        <f t="shared" si="26"/>
        <v>178</v>
      </c>
      <c r="B1228" s="66"/>
      <c r="E1228" s="67"/>
      <c r="F1228" s="68"/>
      <c r="H1228" s="1206" t="s">
        <v>995</v>
      </c>
      <c r="I1228" s="1206"/>
      <c r="J1228" s="1206"/>
      <c r="K1228" s="1206"/>
      <c r="L1228" s="1206"/>
      <c r="M1228" s="1206"/>
      <c r="N1228" s="1206"/>
      <c r="O1228" s="1206"/>
      <c r="P1228" s="1206"/>
      <c r="Q1228" s="1206"/>
      <c r="R1228" s="1206"/>
      <c r="S1228" s="1206"/>
      <c r="T1228" s="1206"/>
      <c r="U1228" s="1206"/>
      <c r="V1228" s="1206"/>
      <c r="W1228" s="1206"/>
      <c r="X1228" s="1206"/>
      <c r="Y1228" s="1206"/>
      <c r="Z1228" s="1206"/>
      <c r="AA1228" s="1206"/>
      <c r="AB1228" s="1206"/>
      <c r="AC1228" s="1206"/>
      <c r="AD1228" s="1206"/>
      <c r="AF1228" s="70"/>
      <c r="AG1228" s="713">
        <v>178</v>
      </c>
      <c r="AH1228" s="1221" t="s">
        <v>106</v>
      </c>
      <c r="AI1228" s="1222"/>
      <c r="AJ1228" s="1223"/>
      <c r="AK1228" s="11"/>
      <c r="AL1228" s="1303" t="s">
        <v>511</v>
      </c>
      <c r="AM1228" s="1304"/>
      <c r="AN1228" s="1304"/>
      <c r="AO1228" s="1304"/>
      <c r="AP1228" s="1304"/>
      <c r="AQ1228" s="1305"/>
      <c r="AR1228" s="1232">
        <f>VLOOKUP(AH1228,$CD$6:$CE$10,2,FALSE)</f>
        <v>0</v>
      </c>
    </row>
    <row r="1229" spans="1:44" ht="27" customHeight="1">
      <c r="A1229" s="972" t="str">
        <f t="shared" si="26"/>
        <v/>
      </c>
      <c r="B1229" s="66"/>
      <c r="E1229" s="67"/>
      <c r="F1229" s="68"/>
      <c r="H1229" s="1206"/>
      <c r="I1229" s="1206"/>
      <c r="J1229" s="1206"/>
      <c r="K1229" s="1206"/>
      <c r="L1229" s="1206"/>
      <c r="M1229" s="1206"/>
      <c r="N1229" s="1206"/>
      <c r="O1229" s="1206"/>
      <c r="P1229" s="1206"/>
      <c r="Q1229" s="1206"/>
      <c r="R1229" s="1206"/>
      <c r="S1229" s="1206"/>
      <c r="T1229" s="1206"/>
      <c r="U1229" s="1206"/>
      <c r="V1229" s="1206"/>
      <c r="W1229" s="1206"/>
      <c r="X1229" s="1206"/>
      <c r="Y1229" s="1206"/>
      <c r="Z1229" s="1206"/>
      <c r="AA1229" s="1206"/>
      <c r="AB1229" s="1206"/>
      <c r="AC1229" s="1206"/>
      <c r="AD1229" s="1206"/>
      <c r="AF1229" s="70"/>
      <c r="AK1229" s="11"/>
      <c r="AL1229" s="204"/>
      <c r="AM1229" s="205"/>
      <c r="AN1229" s="205"/>
      <c r="AO1229" s="205"/>
      <c r="AP1229" s="205"/>
      <c r="AQ1229" s="206"/>
      <c r="AR1229" s="1232"/>
    </row>
    <row r="1230" spans="1:44" ht="27" customHeight="1">
      <c r="A1230" s="972" t="str">
        <f t="shared" si="26"/>
        <v/>
      </c>
      <c r="B1230" s="66"/>
      <c r="E1230" s="67"/>
      <c r="F1230" s="68"/>
      <c r="AF1230" s="70"/>
      <c r="AK1230" s="11"/>
      <c r="AL1230" s="210"/>
      <c r="AM1230" s="20"/>
      <c r="AN1230" s="20"/>
      <c r="AO1230" s="20"/>
      <c r="AP1230" s="20"/>
      <c r="AQ1230" s="211"/>
      <c r="AR1230" s="73"/>
    </row>
    <row r="1231" spans="1:44" ht="27" customHeight="1">
      <c r="A1231" s="972">
        <f t="shared" si="26"/>
        <v>179</v>
      </c>
      <c r="B1231" s="66"/>
      <c r="E1231" s="67"/>
      <c r="F1231" s="68"/>
      <c r="H1231" s="1206" t="s">
        <v>990</v>
      </c>
      <c r="I1231" s="1206"/>
      <c r="J1231" s="1206"/>
      <c r="K1231" s="1206"/>
      <c r="L1231" s="1206"/>
      <c r="M1231" s="1206"/>
      <c r="N1231" s="1206"/>
      <c r="O1231" s="1206"/>
      <c r="P1231" s="1206"/>
      <c r="Q1231" s="1206"/>
      <c r="R1231" s="1206"/>
      <c r="S1231" s="1206"/>
      <c r="T1231" s="1206"/>
      <c r="U1231" s="1206"/>
      <c r="V1231" s="1206"/>
      <c r="W1231" s="1206"/>
      <c r="X1231" s="1206"/>
      <c r="Y1231" s="1206"/>
      <c r="Z1231" s="1206"/>
      <c r="AA1231" s="1206"/>
      <c r="AB1231" s="1206"/>
      <c r="AC1231" s="1206"/>
      <c r="AD1231" s="1206"/>
      <c r="AF1231" s="70"/>
      <c r="AG1231" s="713">
        <v>179</v>
      </c>
      <c r="AH1231" s="1221" t="s">
        <v>106</v>
      </c>
      <c r="AI1231" s="1222"/>
      <c r="AJ1231" s="1223"/>
      <c r="AK1231" s="11"/>
      <c r="AL1231" s="1303" t="s">
        <v>511</v>
      </c>
      <c r="AM1231" s="1304"/>
      <c r="AN1231" s="1304"/>
      <c r="AO1231" s="1304"/>
      <c r="AP1231" s="1304"/>
      <c r="AQ1231" s="1305"/>
      <c r="AR1231" s="1232">
        <f>VLOOKUP(AH1231,$CD$6:$CE$10,2,FALSE)</f>
        <v>0</v>
      </c>
    </row>
    <row r="1232" spans="1:44" ht="27" customHeight="1">
      <c r="A1232" s="972" t="str">
        <f t="shared" si="26"/>
        <v/>
      </c>
      <c r="B1232" s="66"/>
      <c r="E1232" s="67"/>
      <c r="F1232" s="68"/>
      <c r="H1232" s="1206"/>
      <c r="I1232" s="1206"/>
      <c r="J1232" s="1206"/>
      <c r="K1232" s="1206"/>
      <c r="L1232" s="1206"/>
      <c r="M1232" s="1206"/>
      <c r="N1232" s="1206"/>
      <c r="O1232" s="1206"/>
      <c r="P1232" s="1206"/>
      <c r="Q1232" s="1206"/>
      <c r="R1232" s="1206"/>
      <c r="S1232" s="1206"/>
      <c r="T1232" s="1206"/>
      <c r="U1232" s="1206"/>
      <c r="V1232" s="1206"/>
      <c r="W1232" s="1206"/>
      <c r="X1232" s="1206"/>
      <c r="Y1232" s="1206"/>
      <c r="Z1232" s="1206"/>
      <c r="AA1232" s="1206"/>
      <c r="AB1232" s="1206"/>
      <c r="AC1232" s="1206"/>
      <c r="AD1232" s="1206"/>
      <c r="AF1232" s="70"/>
      <c r="AK1232" s="11"/>
      <c r="AL1232" s="204"/>
      <c r="AM1232" s="205"/>
      <c r="AN1232" s="205"/>
      <c r="AO1232" s="205"/>
      <c r="AP1232" s="205"/>
      <c r="AQ1232" s="206"/>
      <c r="AR1232" s="1232"/>
    </row>
    <row r="1233" spans="1:44" ht="27" customHeight="1">
      <c r="A1233" s="972" t="str">
        <f t="shared" si="26"/>
        <v/>
      </c>
      <c r="B1233" s="66"/>
      <c r="E1233" s="67"/>
      <c r="F1233" s="68"/>
      <c r="H1233" s="88"/>
      <c r="I1233" s="88"/>
      <c r="J1233" s="88"/>
      <c r="K1233" s="88"/>
      <c r="L1233" s="88"/>
      <c r="M1233" s="88"/>
      <c r="N1233" s="88"/>
      <c r="O1233" s="88"/>
      <c r="P1233" s="88"/>
      <c r="Q1233" s="88"/>
      <c r="R1233" s="88"/>
      <c r="S1233" s="88"/>
      <c r="T1233" s="88"/>
      <c r="U1233" s="88"/>
      <c r="V1233" s="88"/>
      <c r="W1233" s="88"/>
      <c r="X1233" s="88"/>
      <c r="Y1233" s="88"/>
      <c r="Z1233" s="88"/>
      <c r="AA1233" s="88"/>
      <c r="AB1233" s="88"/>
      <c r="AC1233" s="88"/>
      <c r="AD1233" s="88"/>
      <c r="AF1233" s="70"/>
      <c r="AK1233" s="11"/>
      <c r="AL1233" s="210"/>
      <c r="AM1233" s="20"/>
      <c r="AN1233" s="20"/>
      <c r="AO1233" s="20"/>
      <c r="AP1233" s="20"/>
      <c r="AQ1233" s="211"/>
      <c r="AR1233" s="73"/>
    </row>
    <row r="1234" spans="1:44" ht="27" customHeight="1">
      <c r="A1234" s="972">
        <f t="shared" si="26"/>
        <v>180</v>
      </c>
      <c r="B1234" s="66"/>
      <c r="E1234" s="67"/>
      <c r="F1234" s="68"/>
      <c r="H1234" s="1206" t="s">
        <v>991</v>
      </c>
      <c r="I1234" s="1206"/>
      <c r="J1234" s="1206"/>
      <c r="K1234" s="1206"/>
      <c r="L1234" s="1206"/>
      <c r="M1234" s="1206"/>
      <c r="N1234" s="1206"/>
      <c r="O1234" s="1206"/>
      <c r="P1234" s="1206"/>
      <c r="Q1234" s="1206"/>
      <c r="R1234" s="1206"/>
      <c r="S1234" s="1206"/>
      <c r="T1234" s="1206"/>
      <c r="U1234" s="1206"/>
      <c r="V1234" s="1206"/>
      <c r="W1234" s="1206"/>
      <c r="X1234" s="1206"/>
      <c r="Y1234" s="1206"/>
      <c r="Z1234" s="1206"/>
      <c r="AA1234" s="1206"/>
      <c r="AB1234" s="1206"/>
      <c r="AC1234" s="1206"/>
      <c r="AD1234" s="1206"/>
      <c r="AF1234" s="70"/>
      <c r="AG1234" s="713">
        <v>180</v>
      </c>
      <c r="AH1234" s="1221" t="s">
        <v>106</v>
      </c>
      <c r="AI1234" s="1222"/>
      <c r="AJ1234" s="1223"/>
      <c r="AK1234" s="11"/>
      <c r="AL1234" s="1303" t="s">
        <v>512</v>
      </c>
      <c r="AM1234" s="1304"/>
      <c r="AN1234" s="1304"/>
      <c r="AO1234" s="1304"/>
      <c r="AP1234" s="1304"/>
      <c r="AQ1234" s="1305"/>
      <c r="AR1234" s="1232">
        <f>VLOOKUP(AH1234,$CD$6:$CE$10,2,FALSE)</f>
        <v>0</v>
      </c>
    </row>
    <row r="1235" spans="1:44" ht="27" customHeight="1">
      <c r="A1235" s="972" t="str">
        <f t="shared" si="26"/>
        <v/>
      </c>
      <c r="B1235" s="66"/>
      <c r="E1235" s="67"/>
      <c r="F1235" s="68"/>
      <c r="H1235" s="1206"/>
      <c r="I1235" s="1206"/>
      <c r="J1235" s="1206"/>
      <c r="K1235" s="1206"/>
      <c r="L1235" s="1206"/>
      <c r="M1235" s="1206"/>
      <c r="N1235" s="1206"/>
      <c r="O1235" s="1206"/>
      <c r="P1235" s="1206"/>
      <c r="Q1235" s="1206"/>
      <c r="R1235" s="1206"/>
      <c r="S1235" s="1206"/>
      <c r="T1235" s="1206"/>
      <c r="U1235" s="1206"/>
      <c r="V1235" s="1206"/>
      <c r="W1235" s="1206"/>
      <c r="X1235" s="1206"/>
      <c r="Y1235" s="1206"/>
      <c r="Z1235" s="1206"/>
      <c r="AA1235" s="1206"/>
      <c r="AB1235" s="1206"/>
      <c r="AC1235" s="1206"/>
      <c r="AD1235" s="1206"/>
      <c r="AF1235" s="70"/>
      <c r="AK1235" s="11"/>
      <c r="AL1235" s="204"/>
      <c r="AM1235" s="205"/>
      <c r="AN1235" s="205"/>
      <c r="AO1235" s="205"/>
      <c r="AP1235" s="205"/>
      <c r="AQ1235" s="206"/>
      <c r="AR1235" s="1232"/>
    </row>
    <row r="1236" spans="1:44" ht="21" customHeight="1">
      <c r="A1236" s="972" t="str">
        <f t="shared" si="26"/>
        <v/>
      </c>
      <c r="B1236" s="66"/>
      <c r="E1236" s="67"/>
      <c r="F1236" s="68"/>
      <c r="AF1236" s="70"/>
      <c r="AK1236" s="11"/>
      <c r="AL1236" s="210"/>
      <c r="AM1236" s="20"/>
      <c r="AN1236" s="20"/>
      <c r="AO1236" s="20"/>
      <c r="AP1236" s="20"/>
      <c r="AQ1236" s="211"/>
      <c r="AR1236" s="73"/>
    </row>
    <row r="1237" spans="1:44" ht="27" customHeight="1">
      <c r="A1237" s="972">
        <f t="shared" si="26"/>
        <v>181</v>
      </c>
      <c r="B1237" s="66"/>
      <c r="E1237" s="67"/>
      <c r="F1237" s="68"/>
      <c r="H1237" s="1206" t="s">
        <v>989</v>
      </c>
      <c r="I1237" s="1206"/>
      <c r="J1237" s="1206"/>
      <c r="K1237" s="1206"/>
      <c r="L1237" s="1206"/>
      <c r="M1237" s="1206"/>
      <c r="N1237" s="1206"/>
      <c r="O1237" s="1206"/>
      <c r="P1237" s="1206"/>
      <c r="Q1237" s="1206"/>
      <c r="R1237" s="1206"/>
      <c r="S1237" s="1206"/>
      <c r="T1237" s="1206"/>
      <c r="U1237" s="1206"/>
      <c r="V1237" s="1206"/>
      <c r="W1237" s="1206"/>
      <c r="X1237" s="1206"/>
      <c r="Y1237" s="1206"/>
      <c r="Z1237" s="1206"/>
      <c r="AA1237" s="1206"/>
      <c r="AB1237" s="1206"/>
      <c r="AC1237" s="1206"/>
      <c r="AD1237" s="1206"/>
      <c r="AF1237" s="70"/>
      <c r="AG1237" s="713">
        <v>181</v>
      </c>
      <c r="AH1237" s="1221" t="s">
        <v>106</v>
      </c>
      <c r="AI1237" s="1222"/>
      <c r="AJ1237" s="1223"/>
      <c r="AK1237" s="11"/>
      <c r="AL1237" s="1303" t="s">
        <v>513</v>
      </c>
      <c r="AM1237" s="1304"/>
      <c r="AN1237" s="1304"/>
      <c r="AO1237" s="1304"/>
      <c r="AP1237" s="1304"/>
      <c r="AQ1237" s="1305"/>
      <c r="AR1237" s="1232">
        <f>VLOOKUP(AH1237,$CD$6:$CE$10,2,FALSE)</f>
        <v>0</v>
      </c>
    </row>
    <row r="1238" spans="1:44" ht="27" customHeight="1">
      <c r="A1238" s="972" t="str">
        <f t="shared" si="26"/>
        <v/>
      </c>
      <c r="B1238" s="66"/>
      <c r="E1238" s="67"/>
      <c r="F1238" s="68"/>
      <c r="H1238" s="1206"/>
      <c r="I1238" s="1206"/>
      <c r="J1238" s="1206"/>
      <c r="K1238" s="1206"/>
      <c r="L1238" s="1206"/>
      <c r="M1238" s="1206"/>
      <c r="N1238" s="1206"/>
      <c r="O1238" s="1206"/>
      <c r="P1238" s="1206"/>
      <c r="Q1238" s="1206"/>
      <c r="R1238" s="1206"/>
      <c r="S1238" s="1206"/>
      <c r="T1238" s="1206"/>
      <c r="U1238" s="1206"/>
      <c r="V1238" s="1206"/>
      <c r="W1238" s="1206"/>
      <c r="X1238" s="1206"/>
      <c r="Y1238" s="1206"/>
      <c r="Z1238" s="1206"/>
      <c r="AA1238" s="1206"/>
      <c r="AB1238" s="1206"/>
      <c r="AC1238" s="1206"/>
      <c r="AD1238" s="1206"/>
      <c r="AF1238" s="70"/>
      <c r="AK1238" s="11"/>
      <c r="AL1238" s="204"/>
      <c r="AM1238" s="205"/>
      <c r="AN1238" s="205"/>
      <c r="AO1238" s="205"/>
      <c r="AP1238" s="205"/>
      <c r="AQ1238" s="206"/>
      <c r="AR1238" s="1232"/>
    </row>
    <row r="1239" spans="1:44" ht="27" customHeight="1">
      <c r="A1239" s="972" t="str">
        <f t="shared" si="26"/>
        <v/>
      </c>
      <c r="B1239" s="66"/>
      <c r="E1239" s="67"/>
      <c r="F1239" s="68"/>
      <c r="H1239" s="1206"/>
      <c r="I1239" s="1206"/>
      <c r="J1239" s="1206"/>
      <c r="K1239" s="1206"/>
      <c r="L1239" s="1206"/>
      <c r="M1239" s="1206"/>
      <c r="N1239" s="1206"/>
      <c r="O1239" s="1206"/>
      <c r="P1239" s="1206"/>
      <c r="Q1239" s="1206"/>
      <c r="R1239" s="1206"/>
      <c r="S1239" s="1206"/>
      <c r="T1239" s="1206"/>
      <c r="U1239" s="1206"/>
      <c r="V1239" s="1206"/>
      <c r="W1239" s="1206"/>
      <c r="X1239" s="1206"/>
      <c r="Y1239" s="1206"/>
      <c r="Z1239" s="1206"/>
      <c r="AA1239" s="1206"/>
      <c r="AB1239" s="1206"/>
      <c r="AC1239" s="1206"/>
      <c r="AD1239" s="1206"/>
      <c r="AF1239" s="70"/>
      <c r="AK1239" s="11"/>
      <c r="AL1239" s="210"/>
      <c r="AM1239" s="20"/>
      <c r="AN1239" s="20"/>
      <c r="AO1239" s="20"/>
      <c r="AP1239" s="20"/>
      <c r="AQ1239" s="211"/>
      <c r="AR1239" s="73"/>
    </row>
    <row r="1240" spans="1:44" ht="21" customHeight="1">
      <c r="A1240" s="972" t="str">
        <f t="shared" si="26"/>
        <v/>
      </c>
      <c r="B1240" s="66"/>
      <c r="E1240" s="67"/>
      <c r="F1240" s="68"/>
      <c r="AF1240" s="70"/>
      <c r="AK1240" s="11"/>
      <c r="AL1240" s="210"/>
      <c r="AM1240" s="20"/>
      <c r="AN1240" s="20"/>
      <c r="AO1240" s="20"/>
      <c r="AP1240" s="20"/>
      <c r="AQ1240" s="211"/>
      <c r="AR1240" s="73"/>
    </row>
    <row r="1241" spans="1:44" ht="27" customHeight="1">
      <c r="A1241" s="972">
        <f t="shared" si="26"/>
        <v>182</v>
      </c>
      <c r="B1241" s="66"/>
      <c r="E1241" s="67"/>
      <c r="F1241" s="68"/>
      <c r="H1241" s="1224" t="s">
        <v>554</v>
      </c>
      <c r="I1241" s="1224"/>
      <c r="J1241" s="1224"/>
      <c r="K1241" s="1224"/>
      <c r="L1241" s="1224"/>
      <c r="M1241" s="1224"/>
      <c r="N1241" s="1224"/>
      <c r="O1241" s="1224"/>
      <c r="P1241" s="1224"/>
      <c r="Q1241" s="1224"/>
      <c r="R1241" s="1224"/>
      <c r="S1241" s="1224"/>
      <c r="T1241" s="1224"/>
      <c r="U1241" s="1224"/>
      <c r="V1241" s="1224"/>
      <c r="W1241" s="1224"/>
      <c r="X1241" s="1224"/>
      <c r="Y1241" s="1224"/>
      <c r="Z1241" s="1224"/>
      <c r="AA1241" s="1224"/>
      <c r="AB1241" s="1224"/>
      <c r="AC1241" s="1224"/>
      <c r="AD1241" s="1224"/>
      <c r="AF1241" s="70"/>
      <c r="AG1241" s="713">
        <v>182</v>
      </c>
      <c r="AH1241" s="1221" t="s">
        <v>106</v>
      </c>
      <c r="AI1241" s="1222"/>
      <c r="AJ1241" s="1223"/>
      <c r="AK1241" s="11"/>
      <c r="AL1241" s="1303" t="s">
        <v>513</v>
      </c>
      <c r="AM1241" s="1304"/>
      <c r="AN1241" s="1304"/>
      <c r="AO1241" s="1304"/>
      <c r="AP1241" s="1304"/>
      <c r="AQ1241" s="1305"/>
      <c r="AR1241" s="1232">
        <f>VLOOKUP(AH1241,$CD$6:$CE$10,2,FALSE)</f>
        <v>0</v>
      </c>
    </row>
    <row r="1242" spans="1:44" ht="27" customHeight="1">
      <c r="A1242" s="972" t="str">
        <f t="shared" si="26"/>
        <v/>
      </c>
      <c r="B1242" s="66"/>
      <c r="E1242" s="67"/>
      <c r="F1242" s="68"/>
      <c r="H1242" s="1224"/>
      <c r="I1242" s="1224"/>
      <c r="J1242" s="1224"/>
      <c r="K1242" s="1224"/>
      <c r="L1242" s="1224"/>
      <c r="M1242" s="1224"/>
      <c r="N1242" s="1224"/>
      <c r="O1242" s="1224"/>
      <c r="P1242" s="1224"/>
      <c r="Q1242" s="1224"/>
      <c r="R1242" s="1224"/>
      <c r="S1242" s="1224"/>
      <c r="T1242" s="1224"/>
      <c r="U1242" s="1224"/>
      <c r="V1242" s="1224"/>
      <c r="W1242" s="1224"/>
      <c r="X1242" s="1224"/>
      <c r="Y1242" s="1224"/>
      <c r="Z1242" s="1224"/>
      <c r="AA1242" s="1224"/>
      <c r="AB1242" s="1224"/>
      <c r="AC1242" s="1224"/>
      <c r="AD1242" s="1224"/>
      <c r="AF1242" s="70"/>
      <c r="AK1242" s="11"/>
      <c r="AL1242" s="204"/>
      <c r="AM1242" s="205"/>
      <c r="AN1242" s="205"/>
      <c r="AO1242" s="205"/>
      <c r="AP1242" s="205"/>
      <c r="AQ1242" s="206"/>
      <c r="AR1242" s="1232"/>
    </row>
    <row r="1243" spans="1:44" ht="21" customHeight="1">
      <c r="A1243" s="972" t="str">
        <f t="shared" si="26"/>
        <v/>
      </c>
      <c r="B1243" s="66"/>
      <c r="E1243" s="67"/>
      <c r="F1243" s="68"/>
      <c r="AF1243" s="70"/>
      <c r="AK1243" s="11"/>
      <c r="AL1243" s="210"/>
      <c r="AM1243" s="20"/>
      <c r="AN1243" s="20"/>
      <c r="AO1243" s="20"/>
      <c r="AP1243" s="20"/>
      <c r="AQ1243" s="211"/>
      <c r="AR1243" s="73"/>
    </row>
    <row r="1244" spans="1:44" ht="27" customHeight="1">
      <c r="A1244" s="972">
        <f t="shared" ref="A1244:A1307" si="27">_xlfn.IFS(AG1244=0,"",AG1244&gt;0,AG1244,AG1244&lt;&gt;"","")</f>
        <v>183</v>
      </c>
      <c r="B1244" s="66"/>
      <c r="E1244" s="67"/>
      <c r="F1244" s="68"/>
      <c r="H1244" s="1224" t="s">
        <v>996</v>
      </c>
      <c r="I1244" s="1224"/>
      <c r="J1244" s="1224"/>
      <c r="K1244" s="1224"/>
      <c r="L1244" s="1224"/>
      <c r="M1244" s="1224"/>
      <c r="N1244" s="1224"/>
      <c r="O1244" s="1224"/>
      <c r="P1244" s="1224"/>
      <c r="Q1244" s="1224"/>
      <c r="R1244" s="1224"/>
      <c r="S1244" s="1224"/>
      <c r="T1244" s="1224"/>
      <c r="U1244" s="1224"/>
      <c r="V1244" s="1224"/>
      <c r="W1244" s="1224"/>
      <c r="X1244" s="1224"/>
      <c r="Y1244" s="1224"/>
      <c r="Z1244" s="1224"/>
      <c r="AA1244" s="1224"/>
      <c r="AB1244" s="1224"/>
      <c r="AC1244" s="1224"/>
      <c r="AD1244" s="1224"/>
      <c r="AF1244" s="70"/>
      <c r="AG1244" s="713">
        <v>183</v>
      </c>
      <c r="AH1244" s="1277" t="s">
        <v>300</v>
      </c>
      <c r="AI1244" s="1278"/>
      <c r="AJ1244" s="1279"/>
      <c r="AK1244" s="11"/>
      <c r="AL1244" s="1303" t="s">
        <v>2251</v>
      </c>
      <c r="AM1244" s="1304"/>
      <c r="AN1244" s="1304"/>
      <c r="AO1244" s="1304"/>
      <c r="AP1244" s="1304"/>
      <c r="AQ1244" s="1305"/>
      <c r="AR1244" s="1232">
        <f>VLOOKUP(AH1244,$CD$12:$CE$16,2,FALSE)</f>
        <v>0</v>
      </c>
    </row>
    <row r="1245" spans="1:44" ht="27" customHeight="1">
      <c r="A1245" s="972" t="str">
        <f t="shared" si="27"/>
        <v/>
      </c>
      <c r="B1245" s="66"/>
      <c r="E1245" s="67"/>
      <c r="F1245" s="68"/>
      <c r="H1245" s="1224"/>
      <c r="I1245" s="1224"/>
      <c r="J1245" s="1224"/>
      <c r="K1245" s="1224"/>
      <c r="L1245" s="1224"/>
      <c r="M1245" s="1224"/>
      <c r="N1245" s="1224"/>
      <c r="O1245" s="1224"/>
      <c r="P1245" s="1224"/>
      <c r="Q1245" s="1224"/>
      <c r="R1245" s="1224"/>
      <c r="S1245" s="1224"/>
      <c r="T1245" s="1224"/>
      <c r="U1245" s="1224"/>
      <c r="V1245" s="1224"/>
      <c r="W1245" s="1224"/>
      <c r="X1245" s="1224"/>
      <c r="Y1245" s="1224"/>
      <c r="Z1245" s="1224"/>
      <c r="AA1245" s="1224"/>
      <c r="AB1245" s="1224"/>
      <c r="AC1245" s="1224"/>
      <c r="AD1245" s="1224"/>
      <c r="AF1245" s="70"/>
      <c r="AK1245" s="11"/>
      <c r="AL1245" s="1303"/>
      <c r="AM1245" s="1304"/>
      <c r="AN1245" s="1304"/>
      <c r="AO1245" s="1304"/>
      <c r="AP1245" s="1304"/>
      <c r="AQ1245" s="1305"/>
      <c r="AR1245" s="1232"/>
    </row>
    <row r="1246" spans="1:44" ht="21" customHeight="1">
      <c r="A1246" s="972" t="str">
        <f t="shared" si="27"/>
        <v/>
      </c>
      <c r="B1246" s="66"/>
      <c r="E1246" s="67"/>
      <c r="F1246" s="68"/>
      <c r="AF1246" s="70"/>
      <c r="AK1246" s="11"/>
      <c r="AL1246" s="210"/>
      <c r="AM1246" s="20"/>
      <c r="AN1246" s="20"/>
      <c r="AO1246" s="20"/>
      <c r="AP1246" s="20"/>
      <c r="AQ1246" s="211"/>
      <c r="AR1246" s="73"/>
    </row>
    <row r="1247" spans="1:44" ht="27" customHeight="1">
      <c r="A1247" s="972">
        <f t="shared" si="27"/>
        <v>184</v>
      </c>
      <c r="B1247" s="66"/>
      <c r="E1247" s="67"/>
      <c r="F1247" s="68"/>
      <c r="H1247" s="1206" t="s">
        <v>997</v>
      </c>
      <c r="I1247" s="1206"/>
      <c r="J1247" s="1206"/>
      <c r="K1247" s="1206"/>
      <c r="L1247" s="1206"/>
      <c r="M1247" s="1206"/>
      <c r="N1247" s="1206"/>
      <c r="O1247" s="1206"/>
      <c r="P1247" s="1206"/>
      <c r="Q1247" s="1206"/>
      <c r="R1247" s="1206"/>
      <c r="S1247" s="1206"/>
      <c r="T1247" s="1206"/>
      <c r="U1247" s="1206"/>
      <c r="V1247" s="1206"/>
      <c r="W1247" s="1206"/>
      <c r="X1247" s="1206"/>
      <c r="Y1247" s="1206"/>
      <c r="Z1247" s="1206"/>
      <c r="AA1247" s="1206"/>
      <c r="AB1247" s="1206"/>
      <c r="AC1247" s="1206"/>
      <c r="AD1247" s="1206"/>
      <c r="AF1247" s="70"/>
      <c r="AG1247" s="713">
        <v>184</v>
      </c>
      <c r="AH1247" s="1277" t="s">
        <v>300</v>
      </c>
      <c r="AI1247" s="1278"/>
      <c r="AJ1247" s="1279"/>
      <c r="AK1247" s="11"/>
      <c r="AL1247" s="1303" t="s">
        <v>2250</v>
      </c>
      <c r="AM1247" s="1304"/>
      <c r="AN1247" s="1304"/>
      <c r="AO1247" s="1304"/>
      <c r="AP1247" s="1304"/>
      <c r="AQ1247" s="1305"/>
      <c r="AR1247" s="1232">
        <f>VLOOKUP(AH1247,$CD$12:$CE$16,2,FALSE)</f>
        <v>0</v>
      </c>
    </row>
    <row r="1248" spans="1:44" ht="27" customHeight="1">
      <c r="A1248" s="972" t="str">
        <f t="shared" si="27"/>
        <v/>
      </c>
      <c r="B1248" s="66"/>
      <c r="E1248" s="67"/>
      <c r="F1248" s="68"/>
      <c r="H1248" s="1206"/>
      <c r="I1248" s="1206"/>
      <c r="J1248" s="1206"/>
      <c r="K1248" s="1206"/>
      <c r="L1248" s="1206"/>
      <c r="M1248" s="1206"/>
      <c r="N1248" s="1206"/>
      <c r="O1248" s="1206"/>
      <c r="P1248" s="1206"/>
      <c r="Q1248" s="1206"/>
      <c r="R1248" s="1206"/>
      <c r="S1248" s="1206"/>
      <c r="T1248" s="1206"/>
      <c r="U1248" s="1206"/>
      <c r="V1248" s="1206"/>
      <c r="W1248" s="1206"/>
      <c r="X1248" s="1206"/>
      <c r="Y1248" s="1206"/>
      <c r="Z1248" s="1206"/>
      <c r="AA1248" s="1206"/>
      <c r="AB1248" s="1206"/>
      <c r="AC1248" s="1206"/>
      <c r="AD1248" s="1206"/>
      <c r="AF1248" s="70"/>
      <c r="AK1248" s="11"/>
      <c r="AL1248" s="1303"/>
      <c r="AM1248" s="1304"/>
      <c r="AN1248" s="1304"/>
      <c r="AO1248" s="1304"/>
      <c r="AP1248" s="1304"/>
      <c r="AQ1248" s="1305"/>
      <c r="AR1248" s="1232"/>
    </row>
    <row r="1249" spans="1:44" ht="27" customHeight="1">
      <c r="A1249" s="972" t="str">
        <f t="shared" si="27"/>
        <v/>
      </c>
      <c r="B1249" s="66"/>
      <c r="E1249" s="67"/>
      <c r="F1249" s="68"/>
      <c r="H1249" s="1206"/>
      <c r="I1249" s="1206"/>
      <c r="J1249" s="1206"/>
      <c r="K1249" s="1206"/>
      <c r="L1249" s="1206"/>
      <c r="M1249" s="1206"/>
      <c r="N1249" s="1206"/>
      <c r="O1249" s="1206"/>
      <c r="P1249" s="1206"/>
      <c r="Q1249" s="1206"/>
      <c r="R1249" s="1206"/>
      <c r="S1249" s="1206"/>
      <c r="T1249" s="1206"/>
      <c r="U1249" s="1206"/>
      <c r="V1249" s="1206"/>
      <c r="W1249" s="1206"/>
      <c r="X1249" s="1206"/>
      <c r="Y1249" s="1206"/>
      <c r="Z1249" s="1206"/>
      <c r="AA1249" s="1206"/>
      <c r="AB1249" s="1206"/>
      <c r="AC1249" s="1206"/>
      <c r="AD1249" s="1206"/>
      <c r="AF1249" s="70"/>
      <c r="AK1249" s="11"/>
      <c r="AL1249" s="210"/>
      <c r="AM1249" s="20"/>
      <c r="AN1249" s="20"/>
      <c r="AO1249" s="20"/>
      <c r="AP1249" s="20"/>
      <c r="AQ1249" s="211"/>
      <c r="AR1249" s="73"/>
    </row>
    <row r="1250" spans="1:44" ht="21" customHeight="1">
      <c r="A1250" s="972" t="str">
        <f t="shared" si="27"/>
        <v/>
      </c>
      <c r="B1250" s="66"/>
      <c r="E1250" s="67"/>
      <c r="F1250" s="68"/>
      <c r="AF1250" s="70"/>
      <c r="AK1250" s="11"/>
      <c r="AL1250" s="210"/>
      <c r="AM1250" s="20"/>
      <c r="AN1250" s="20"/>
      <c r="AO1250" s="20"/>
      <c r="AP1250" s="20"/>
      <c r="AQ1250" s="211"/>
      <c r="AR1250" s="73"/>
    </row>
    <row r="1251" spans="1:44" ht="27" customHeight="1">
      <c r="A1251" s="972">
        <f t="shared" si="27"/>
        <v>185</v>
      </c>
      <c r="B1251" s="66"/>
      <c r="E1251" s="67"/>
      <c r="F1251" s="68"/>
      <c r="H1251" s="1206" t="s">
        <v>998</v>
      </c>
      <c r="I1251" s="1206"/>
      <c r="J1251" s="1206"/>
      <c r="K1251" s="1206"/>
      <c r="L1251" s="1206"/>
      <c r="M1251" s="1206"/>
      <c r="N1251" s="1206"/>
      <c r="O1251" s="1206"/>
      <c r="P1251" s="1206"/>
      <c r="Q1251" s="1206"/>
      <c r="R1251" s="1206"/>
      <c r="S1251" s="1206"/>
      <c r="T1251" s="1206"/>
      <c r="U1251" s="1206"/>
      <c r="V1251" s="1206"/>
      <c r="W1251" s="1206"/>
      <c r="X1251" s="1206"/>
      <c r="Y1251" s="1206"/>
      <c r="Z1251" s="1206"/>
      <c r="AA1251" s="1206"/>
      <c r="AB1251" s="1206"/>
      <c r="AC1251" s="1206"/>
      <c r="AD1251" s="1206"/>
      <c r="AF1251" s="70"/>
      <c r="AG1251" s="713">
        <v>185</v>
      </c>
      <c r="AH1251" s="1277" t="s">
        <v>300</v>
      </c>
      <c r="AI1251" s="1278"/>
      <c r="AJ1251" s="1279"/>
      <c r="AK1251" s="11"/>
      <c r="AL1251" s="1303" t="s">
        <v>2249</v>
      </c>
      <c r="AM1251" s="1304"/>
      <c r="AN1251" s="1304"/>
      <c r="AO1251" s="1304"/>
      <c r="AP1251" s="1304"/>
      <c r="AQ1251" s="1305"/>
      <c r="AR1251" s="1232">
        <f>VLOOKUP(AH1251,$CD$12:$CE$16,2,FALSE)</f>
        <v>0</v>
      </c>
    </row>
    <row r="1252" spans="1:44" ht="27" customHeight="1">
      <c r="A1252" s="972" t="str">
        <f t="shared" si="27"/>
        <v/>
      </c>
      <c r="B1252" s="66"/>
      <c r="E1252" s="67"/>
      <c r="F1252" s="68"/>
      <c r="H1252" s="1206"/>
      <c r="I1252" s="1206"/>
      <c r="J1252" s="1206"/>
      <c r="K1252" s="1206"/>
      <c r="L1252" s="1206"/>
      <c r="M1252" s="1206"/>
      <c r="N1252" s="1206"/>
      <c r="O1252" s="1206"/>
      <c r="P1252" s="1206"/>
      <c r="Q1252" s="1206"/>
      <c r="R1252" s="1206"/>
      <c r="S1252" s="1206"/>
      <c r="T1252" s="1206"/>
      <c r="U1252" s="1206"/>
      <c r="V1252" s="1206"/>
      <c r="W1252" s="1206"/>
      <c r="X1252" s="1206"/>
      <c r="Y1252" s="1206"/>
      <c r="Z1252" s="1206"/>
      <c r="AA1252" s="1206"/>
      <c r="AB1252" s="1206"/>
      <c r="AC1252" s="1206"/>
      <c r="AD1252" s="1206"/>
      <c r="AF1252" s="70"/>
      <c r="AK1252" s="11"/>
      <c r="AL1252" s="1303"/>
      <c r="AM1252" s="1304"/>
      <c r="AN1252" s="1304"/>
      <c r="AO1252" s="1304"/>
      <c r="AP1252" s="1304"/>
      <c r="AQ1252" s="1305"/>
      <c r="AR1252" s="1232"/>
    </row>
    <row r="1253" spans="1:44" ht="27" customHeight="1">
      <c r="A1253" s="972" t="str">
        <f t="shared" si="27"/>
        <v/>
      </c>
      <c r="B1253" s="66"/>
      <c r="E1253" s="67"/>
      <c r="F1253" s="68"/>
      <c r="H1253" s="1206"/>
      <c r="I1253" s="1206"/>
      <c r="J1253" s="1206"/>
      <c r="K1253" s="1206"/>
      <c r="L1253" s="1206"/>
      <c r="M1253" s="1206"/>
      <c r="N1253" s="1206"/>
      <c r="O1253" s="1206"/>
      <c r="P1253" s="1206"/>
      <c r="Q1253" s="1206"/>
      <c r="R1253" s="1206"/>
      <c r="S1253" s="1206"/>
      <c r="T1253" s="1206"/>
      <c r="U1253" s="1206"/>
      <c r="V1253" s="1206"/>
      <c r="W1253" s="1206"/>
      <c r="X1253" s="1206"/>
      <c r="Y1253" s="1206"/>
      <c r="Z1253" s="1206"/>
      <c r="AA1253" s="1206"/>
      <c r="AB1253" s="1206"/>
      <c r="AC1253" s="1206"/>
      <c r="AD1253" s="1206"/>
      <c r="AF1253" s="70"/>
      <c r="AK1253" s="11"/>
      <c r="AL1253" s="210"/>
      <c r="AM1253" s="20"/>
      <c r="AN1253" s="20"/>
      <c r="AO1253" s="20"/>
      <c r="AP1253" s="20"/>
      <c r="AQ1253" s="211"/>
      <c r="AR1253" s="73"/>
    </row>
    <row r="1254" spans="1:44" ht="21" customHeight="1">
      <c r="A1254" s="972" t="str">
        <f t="shared" si="27"/>
        <v/>
      </c>
      <c r="B1254" s="66"/>
      <c r="E1254" s="67"/>
      <c r="F1254" s="68"/>
      <c r="AF1254" s="70"/>
      <c r="AK1254" s="11"/>
      <c r="AL1254" s="210"/>
      <c r="AM1254" s="20"/>
      <c r="AN1254" s="20"/>
      <c r="AO1254" s="20"/>
      <c r="AP1254" s="20"/>
      <c r="AQ1254" s="211"/>
      <c r="AR1254" s="73"/>
    </row>
    <row r="1255" spans="1:44" ht="27" customHeight="1">
      <c r="A1255" s="972">
        <f t="shared" si="27"/>
        <v>186</v>
      </c>
      <c r="B1255" s="66"/>
      <c r="E1255" s="67"/>
      <c r="F1255" s="1349" t="s">
        <v>829</v>
      </c>
      <c r="G1255" s="1350"/>
      <c r="H1255" s="1206" t="s">
        <v>2253</v>
      </c>
      <c r="I1255" s="1206"/>
      <c r="J1255" s="1206"/>
      <c r="K1255" s="1206"/>
      <c r="L1255" s="1206"/>
      <c r="M1255" s="1206"/>
      <c r="N1255" s="1206"/>
      <c r="O1255" s="1206"/>
      <c r="P1255" s="1206"/>
      <c r="Q1255" s="1206"/>
      <c r="R1255" s="1206"/>
      <c r="S1255" s="1206"/>
      <c r="T1255" s="1206"/>
      <c r="U1255" s="1206"/>
      <c r="V1255" s="1206"/>
      <c r="W1255" s="1206"/>
      <c r="X1255" s="1206"/>
      <c r="Y1255" s="1206"/>
      <c r="Z1255" s="1206"/>
      <c r="AA1255" s="1206"/>
      <c r="AB1255" s="1206"/>
      <c r="AC1255" s="1206"/>
      <c r="AD1255" s="1206"/>
      <c r="AF1255" s="70"/>
      <c r="AG1255" s="713">
        <v>186</v>
      </c>
      <c r="AH1255" s="1221" t="s">
        <v>106</v>
      </c>
      <c r="AI1255" s="1222"/>
      <c r="AJ1255" s="1223"/>
      <c r="AK1255" s="11"/>
      <c r="AL1255" s="1303" t="s">
        <v>2248</v>
      </c>
      <c r="AM1255" s="1304"/>
      <c r="AN1255" s="1304"/>
      <c r="AO1255" s="1304"/>
      <c r="AP1255" s="1304"/>
      <c r="AQ1255" s="1305"/>
      <c r="AR1255" s="1232">
        <f>VLOOKUP(AH1255,$CD$6:$CE$10,2,FALSE)</f>
        <v>0</v>
      </c>
    </row>
    <row r="1256" spans="1:44" ht="27" customHeight="1">
      <c r="A1256" s="972" t="str">
        <f t="shared" si="27"/>
        <v/>
      </c>
      <c r="B1256" s="66"/>
      <c r="E1256" s="67"/>
      <c r="F1256" s="68"/>
      <c r="H1256" s="1206"/>
      <c r="I1256" s="1206"/>
      <c r="J1256" s="1206"/>
      <c r="K1256" s="1206"/>
      <c r="L1256" s="1206"/>
      <c r="M1256" s="1206"/>
      <c r="N1256" s="1206"/>
      <c r="O1256" s="1206"/>
      <c r="P1256" s="1206"/>
      <c r="Q1256" s="1206"/>
      <c r="R1256" s="1206"/>
      <c r="S1256" s="1206"/>
      <c r="T1256" s="1206"/>
      <c r="U1256" s="1206"/>
      <c r="V1256" s="1206"/>
      <c r="W1256" s="1206"/>
      <c r="X1256" s="1206"/>
      <c r="Y1256" s="1206"/>
      <c r="Z1256" s="1206"/>
      <c r="AA1256" s="1206"/>
      <c r="AB1256" s="1206"/>
      <c r="AC1256" s="1206"/>
      <c r="AD1256" s="1206"/>
      <c r="AF1256" s="70"/>
      <c r="AK1256" s="11"/>
      <c r="AL1256" s="1303"/>
      <c r="AM1256" s="1304"/>
      <c r="AN1256" s="1304"/>
      <c r="AO1256" s="1304"/>
      <c r="AP1256" s="1304"/>
      <c r="AQ1256" s="1305"/>
      <c r="AR1256" s="1232"/>
    </row>
    <row r="1257" spans="1:44" ht="27" customHeight="1">
      <c r="A1257" s="972" t="str">
        <f t="shared" si="27"/>
        <v/>
      </c>
      <c r="B1257" s="66"/>
      <c r="E1257" s="67"/>
      <c r="F1257" s="68"/>
      <c r="H1257" s="1206"/>
      <c r="I1257" s="1206"/>
      <c r="J1257" s="1206"/>
      <c r="K1257" s="1206"/>
      <c r="L1257" s="1206"/>
      <c r="M1257" s="1206"/>
      <c r="N1257" s="1206"/>
      <c r="O1257" s="1206"/>
      <c r="P1257" s="1206"/>
      <c r="Q1257" s="1206"/>
      <c r="R1257" s="1206"/>
      <c r="S1257" s="1206"/>
      <c r="T1257" s="1206"/>
      <c r="U1257" s="1206"/>
      <c r="V1257" s="1206"/>
      <c r="W1257" s="1206"/>
      <c r="X1257" s="1206"/>
      <c r="Y1257" s="1206"/>
      <c r="Z1257" s="1206"/>
      <c r="AA1257" s="1206"/>
      <c r="AB1257" s="1206"/>
      <c r="AC1257" s="1206"/>
      <c r="AD1257" s="1206"/>
      <c r="AF1257" s="70"/>
      <c r="AK1257" s="11"/>
      <c r="AL1257" s="1303"/>
      <c r="AM1257" s="1304"/>
      <c r="AN1257" s="1304"/>
      <c r="AO1257" s="1304"/>
      <c r="AP1257" s="1304"/>
      <c r="AQ1257" s="1305"/>
      <c r="AR1257" s="73"/>
    </row>
    <row r="1258" spans="1:44" ht="27" customHeight="1">
      <c r="A1258" s="972" t="str">
        <f t="shared" si="27"/>
        <v/>
      </c>
      <c r="B1258" s="66"/>
      <c r="E1258" s="67"/>
      <c r="F1258" s="68"/>
      <c r="AF1258" s="70"/>
      <c r="AK1258" s="11"/>
      <c r="AL1258" s="210"/>
      <c r="AM1258" s="20"/>
      <c r="AN1258" s="20"/>
      <c r="AO1258" s="20"/>
      <c r="AP1258" s="20"/>
      <c r="AQ1258" s="211"/>
      <c r="AR1258" s="73"/>
    </row>
    <row r="1259" spans="1:44" ht="27" customHeight="1">
      <c r="A1259" s="972">
        <f t="shared" si="27"/>
        <v>187</v>
      </c>
      <c r="B1259" s="66"/>
      <c r="E1259" s="67"/>
      <c r="F1259" s="1349" t="s">
        <v>836</v>
      </c>
      <c r="G1259" s="1350"/>
      <c r="H1259" s="1206" t="s">
        <v>514</v>
      </c>
      <c r="I1259" s="1206"/>
      <c r="J1259" s="1206"/>
      <c r="K1259" s="1206"/>
      <c r="L1259" s="1206"/>
      <c r="M1259" s="1206"/>
      <c r="N1259" s="1206"/>
      <c r="O1259" s="1206"/>
      <c r="P1259" s="1206"/>
      <c r="Q1259" s="1206"/>
      <c r="R1259" s="1206"/>
      <c r="S1259" s="1206"/>
      <c r="T1259" s="1206"/>
      <c r="U1259" s="1206"/>
      <c r="V1259" s="1206"/>
      <c r="W1259" s="1206"/>
      <c r="X1259" s="1206"/>
      <c r="Y1259" s="1206"/>
      <c r="Z1259" s="1206"/>
      <c r="AA1259" s="1206"/>
      <c r="AB1259" s="1206"/>
      <c r="AC1259" s="1206"/>
      <c r="AD1259" s="1206"/>
      <c r="AF1259" s="70"/>
      <c r="AG1259" s="713">
        <v>187</v>
      </c>
      <c r="AH1259" s="1277" t="s">
        <v>872</v>
      </c>
      <c r="AI1259" s="1278"/>
      <c r="AJ1259" s="1279"/>
      <c r="AK1259" s="11"/>
      <c r="AL1259" s="1303" t="s">
        <v>2252</v>
      </c>
      <c r="AM1259" s="1304"/>
      <c r="AN1259" s="1304"/>
      <c r="AO1259" s="1304"/>
      <c r="AP1259" s="1304"/>
      <c r="AQ1259" s="1305"/>
      <c r="AR1259" s="1830">
        <f>VLOOKUP(AH1259,$CD$35:$CE$39,2,TRUE)</f>
        <v>0</v>
      </c>
    </row>
    <row r="1260" spans="1:44" ht="27" customHeight="1">
      <c r="A1260" s="972" t="str">
        <f t="shared" si="27"/>
        <v/>
      </c>
      <c r="B1260" s="66"/>
      <c r="E1260" s="67"/>
      <c r="F1260" s="68"/>
      <c r="H1260" s="1206"/>
      <c r="I1260" s="1206"/>
      <c r="J1260" s="1206"/>
      <c r="K1260" s="1206"/>
      <c r="L1260" s="1206"/>
      <c r="M1260" s="1206"/>
      <c r="N1260" s="1206"/>
      <c r="O1260" s="1206"/>
      <c r="P1260" s="1206"/>
      <c r="Q1260" s="1206"/>
      <c r="R1260" s="1206"/>
      <c r="S1260" s="1206"/>
      <c r="T1260" s="1206"/>
      <c r="U1260" s="1206"/>
      <c r="V1260" s="1206"/>
      <c r="W1260" s="1206"/>
      <c r="X1260" s="1206"/>
      <c r="Y1260" s="1206"/>
      <c r="Z1260" s="1206"/>
      <c r="AA1260" s="1206"/>
      <c r="AB1260" s="1206"/>
      <c r="AC1260" s="1206"/>
      <c r="AD1260" s="1206"/>
      <c r="AF1260" s="70"/>
      <c r="AK1260" s="11"/>
      <c r="AL1260" s="1303"/>
      <c r="AM1260" s="1304"/>
      <c r="AN1260" s="1304"/>
      <c r="AO1260" s="1304"/>
      <c r="AP1260" s="1304"/>
      <c r="AQ1260" s="1305"/>
      <c r="AR1260" s="1830"/>
    </row>
    <row r="1261" spans="1:44" ht="27" customHeight="1">
      <c r="A1261" s="972" t="str">
        <f t="shared" si="27"/>
        <v/>
      </c>
      <c r="B1261" s="66"/>
      <c r="E1261" s="67"/>
      <c r="F1261" s="68"/>
      <c r="AF1261" s="70"/>
      <c r="AK1261" s="11"/>
      <c r="AL1261" s="210"/>
      <c r="AM1261" s="20"/>
      <c r="AN1261" s="20"/>
      <c r="AO1261" s="20"/>
      <c r="AP1261" s="20"/>
      <c r="AQ1261" s="211"/>
      <c r="AR1261" s="73"/>
    </row>
    <row r="1262" spans="1:44" ht="27" customHeight="1">
      <c r="A1262" s="972">
        <f t="shared" si="27"/>
        <v>188</v>
      </c>
      <c r="B1262" s="66"/>
      <c r="E1262" s="67"/>
      <c r="F1262" s="1349" t="s">
        <v>841</v>
      </c>
      <c r="G1262" s="1350"/>
      <c r="H1262" s="1206" t="s">
        <v>515</v>
      </c>
      <c r="I1262" s="1206"/>
      <c r="J1262" s="1206"/>
      <c r="K1262" s="1206"/>
      <c r="L1262" s="1206"/>
      <c r="M1262" s="1206"/>
      <c r="N1262" s="1206"/>
      <c r="O1262" s="1206"/>
      <c r="P1262" s="1206"/>
      <c r="Q1262" s="1206"/>
      <c r="R1262" s="1206"/>
      <c r="S1262" s="1206"/>
      <c r="T1262" s="1206"/>
      <c r="U1262" s="1206"/>
      <c r="V1262" s="1206"/>
      <c r="W1262" s="1206"/>
      <c r="X1262" s="1206"/>
      <c r="Y1262" s="1206"/>
      <c r="Z1262" s="1206"/>
      <c r="AA1262" s="1206"/>
      <c r="AB1262" s="1206"/>
      <c r="AC1262" s="1206"/>
      <c r="AD1262" s="1206"/>
      <c r="AF1262" s="70"/>
      <c r="AG1262" s="713">
        <v>188</v>
      </c>
      <c r="AH1262" s="1221" t="s">
        <v>106</v>
      </c>
      <c r="AI1262" s="1222"/>
      <c r="AJ1262" s="1223"/>
      <c r="AK1262" s="11"/>
      <c r="AL1262" s="1303" t="s">
        <v>2257</v>
      </c>
      <c r="AM1262" s="1304"/>
      <c r="AN1262" s="1304"/>
      <c r="AO1262" s="1304"/>
      <c r="AP1262" s="1304"/>
      <c r="AQ1262" s="1305"/>
      <c r="AR1262" s="1232">
        <f>VLOOKUP(AH1262,$CD$6:$CE$10,2,FALSE)</f>
        <v>0</v>
      </c>
    </row>
    <row r="1263" spans="1:44" ht="27" customHeight="1">
      <c r="A1263" s="972" t="str">
        <f t="shared" si="27"/>
        <v/>
      </c>
      <c r="B1263" s="66"/>
      <c r="E1263" s="67"/>
      <c r="F1263" s="68"/>
      <c r="H1263" s="1206"/>
      <c r="I1263" s="1206"/>
      <c r="J1263" s="1206"/>
      <c r="K1263" s="1206"/>
      <c r="L1263" s="1206"/>
      <c r="M1263" s="1206"/>
      <c r="N1263" s="1206"/>
      <c r="O1263" s="1206"/>
      <c r="P1263" s="1206"/>
      <c r="Q1263" s="1206"/>
      <c r="R1263" s="1206"/>
      <c r="S1263" s="1206"/>
      <c r="T1263" s="1206"/>
      <c r="U1263" s="1206"/>
      <c r="V1263" s="1206"/>
      <c r="W1263" s="1206"/>
      <c r="X1263" s="1206"/>
      <c r="Y1263" s="1206"/>
      <c r="Z1263" s="1206"/>
      <c r="AA1263" s="1206"/>
      <c r="AB1263" s="1206"/>
      <c r="AC1263" s="1206"/>
      <c r="AD1263" s="1206"/>
      <c r="AF1263" s="70"/>
      <c r="AK1263" s="11"/>
      <c r="AL1263" s="1303"/>
      <c r="AM1263" s="1304"/>
      <c r="AN1263" s="1304"/>
      <c r="AO1263" s="1304"/>
      <c r="AP1263" s="1304"/>
      <c r="AQ1263" s="1305"/>
      <c r="AR1263" s="1232"/>
    </row>
    <row r="1264" spans="1:44" ht="27" customHeight="1">
      <c r="A1264" s="972" t="str">
        <f t="shared" si="27"/>
        <v/>
      </c>
      <c r="B1264" s="66"/>
      <c r="E1264" s="67"/>
      <c r="F1264" s="68"/>
      <c r="H1264" s="1206"/>
      <c r="I1264" s="1206"/>
      <c r="J1264" s="1206"/>
      <c r="K1264" s="1206"/>
      <c r="L1264" s="1206"/>
      <c r="M1264" s="1206"/>
      <c r="N1264" s="1206"/>
      <c r="O1264" s="1206"/>
      <c r="P1264" s="1206"/>
      <c r="Q1264" s="1206"/>
      <c r="R1264" s="1206"/>
      <c r="S1264" s="1206"/>
      <c r="T1264" s="1206"/>
      <c r="U1264" s="1206"/>
      <c r="V1264" s="1206"/>
      <c r="W1264" s="1206"/>
      <c r="X1264" s="1206"/>
      <c r="Y1264" s="1206"/>
      <c r="Z1264" s="1206"/>
      <c r="AA1264" s="1206"/>
      <c r="AB1264" s="1206"/>
      <c r="AC1264" s="1206"/>
      <c r="AD1264" s="1206"/>
      <c r="AF1264" s="70"/>
      <c r="AK1264" s="11"/>
      <c r="AL1264" s="210"/>
      <c r="AM1264" s="20"/>
      <c r="AN1264" s="20"/>
      <c r="AO1264" s="20"/>
      <c r="AP1264" s="20"/>
      <c r="AQ1264" s="211"/>
      <c r="AR1264" s="73"/>
    </row>
    <row r="1265" spans="1:44" ht="21" customHeight="1">
      <c r="A1265" s="972" t="str">
        <f t="shared" si="27"/>
        <v/>
      </c>
      <c r="B1265" s="66"/>
      <c r="E1265" s="67"/>
      <c r="F1265" s="68"/>
      <c r="AF1265" s="70"/>
      <c r="AK1265" s="11"/>
      <c r="AL1265" s="210"/>
      <c r="AM1265" s="20"/>
      <c r="AN1265" s="20"/>
      <c r="AO1265" s="20"/>
      <c r="AP1265" s="20"/>
      <c r="AQ1265" s="211"/>
      <c r="AR1265" s="73"/>
    </row>
    <row r="1266" spans="1:44" ht="21" customHeight="1">
      <c r="A1266" s="972" t="str">
        <f t="shared" si="27"/>
        <v/>
      </c>
      <c r="B1266" s="66"/>
      <c r="E1266" s="67"/>
      <c r="F1266" s="68"/>
      <c r="AF1266" s="70"/>
      <c r="AK1266" s="11"/>
      <c r="AL1266" s="210"/>
      <c r="AM1266" s="20"/>
      <c r="AN1266" s="20"/>
      <c r="AO1266" s="20"/>
      <c r="AP1266" s="20"/>
      <c r="AQ1266" s="211"/>
      <c r="AR1266" s="73"/>
    </row>
    <row r="1267" spans="1:44" ht="27" customHeight="1">
      <c r="A1267" s="972">
        <f t="shared" si="27"/>
        <v>189</v>
      </c>
      <c r="B1267" s="66"/>
      <c r="E1267" s="67"/>
      <c r="F1267" s="1349" t="s">
        <v>845</v>
      </c>
      <c r="G1267" s="1350"/>
      <c r="H1267" s="1206" t="s">
        <v>516</v>
      </c>
      <c r="I1267" s="1206"/>
      <c r="J1267" s="1206"/>
      <c r="K1267" s="1206"/>
      <c r="L1267" s="1206"/>
      <c r="M1267" s="1206"/>
      <c r="N1267" s="1206"/>
      <c r="O1267" s="1206"/>
      <c r="P1267" s="1206"/>
      <c r="Q1267" s="1206"/>
      <c r="R1267" s="1206"/>
      <c r="S1267" s="1206"/>
      <c r="T1267" s="1206"/>
      <c r="U1267" s="1206"/>
      <c r="V1267" s="1206"/>
      <c r="W1267" s="1206"/>
      <c r="X1267" s="1206"/>
      <c r="Y1267" s="1206"/>
      <c r="Z1267" s="1206"/>
      <c r="AA1267" s="1206"/>
      <c r="AB1267" s="1206"/>
      <c r="AC1267" s="1206"/>
      <c r="AD1267" s="1206"/>
      <c r="AF1267" s="70"/>
      <c r="AG1267" s="713">
        <v>189</v>
      </c>
      <c r="AH1267" s="1221" t="s">
        <v>106</v>
      </c>
      <c r="AI1267" s="1222"/>
      <c r="AJ1267" s="1223"/>
      <c r="AK1267" s="11"/>
      <c r="AL1267" s="1303" t="s">
        <v>2256</v>
      </c>
      <c r="AM1267" s="1304"/>
      <c r="AN1267" s="1304"/>
      <c r="AO1267" s="1304"/>
      <c r="AP1267" s="1304"/>
      <c r="AQ1267" s="1305"/>
      <c r="AR1267" s="1232">
        <f>VLOOKUP(AH1267,$CD$6:$CE$10,2,FALSE)</f>
        <v>0</v>
      </c>
    </row>
    <row r="1268" spans="1:44" ht="27" customHeight="1">
      <c r="A1268" s="972" t="str">
        <f t="shared" si="27"/>
        <v/>
      </c>
      <c r="B1268" s="66"/>
      <c r="E1268" s="67"/>
      <c r="F1268" s="68"/>
      <c r="H1268" s="1206"/>
      <c r="I1268" s="1206"/>
      <c r="J1268" s="1206"/>
      <c r="K1268" s="1206"/>
      <c r="L1268" s="1206"/>
      <c r="M1268" s="1206"/>
      <c r="N1268" s="1206"/>
      <c r="O1268" s="1206"/>
      <c r="P1268" s="1206"/>
      <c r="Q1268" s="1206"/>
      <c r="R1268" s="1206"/>
      <c r="S1268" s="1206"/>
      <c r="T1268" s="1206"/>
      <c r="U1268" s="1206"/>
      <c r="V1268" s="1206"/>
      <c r="W1268" s="1206"/>
      <c r="X1268" s="1206"/>
      <c r="Y1268" s="1206"/>
      <c r="Z1268" s="1206"/>
      <c r="AA1268" s="1206"/>
      <c r="AB1268" s="1206"/>
      <c r="AC1268" s="1206"/>
      <c r="AD1268" s="1206"/>
      <c r="AF1268" s="70"/>
      <c r="AK1268" s="11"/>
      <c r="AL1268" s="85"/>
      <c r="AM1268" s="86"/>
      <c r="AN1268" s="86"/>
      <c r="AO1268" s="86"/>
      <c r="AP1268" s="86"/>
      <c r="AQ1268" s="87"/>
      <c r="AR1268" s="1232"/>
    </row>
    <row r="1269" spans="1:44" ht="27" customHeight="1">
      <c r="A1269" s="972" t="str">
        <f t="shared" si="27"/>
        <v/>
      </c>
      <c r="B1269" s="66"/>
      <c r="E1269" s="67"/>
      <c r="F1269" s="68"/>
      <c r="H1269" s="1206"/>
      <c r="I1269" s="1206"/>
      <c r="J1269" s="1206"/>
      <c r="K1269" s="1206"/>
      <c r="L1269" s="1206"/>
      <c r="M1269" s="1206"/>
      <c r="N1269" s="1206"/>
      <c r="O1269" s="1206"/>
      <c r="P1269" s="1206"/>
      <c r="Q1269" s="1206"/>
      <c r="R1269" s="1206"/>
      <c r="S1269" s="1206"/>
      <c r="T1269" s="1206"/>
      <c r="U1269" s="1206"/>
      <c r="V1269" s="1206"/>
      <c r="W1269" s="1206"/>
      <c r="X1269" s="1206"/>
      <c r="Y1269" s="1206"/>
      <c r="Z1269" s="1206"/>
      <c r="AA1269" s="1206"/>
      <c r="AB1269" s="1206"/>
      <c r="AC1269" s="1206"/>
      <c r="AD1269" s="1206"/>
      <c r="AF1269" s="70"/>
      <c r="AK1269" s="11"/>
      <c r="AL1269" s="85"/>
      <c r="AM1269" s="86"/>
      <c r="AN1269" s="86"/>
      <c r="AO1269" s="86"/>
      <c r="AP1269" s="86"/>
      <c r="AQ1269" s="87"/>
      <c r="AR1269" s="214"/>
    </row>
    <row r="1270" spans="1:44" ht="27" customHeight="1">
      <c r="A1270" s="972" t="str">
        <f t="shared" si="27"/>
        <v/>
      </c>
      <c r="B1270" s="66"/>
      <c r="E1270" s="67"/>
      <c r="F1270" s="68"/>
      <c r="H1270" s="1206"/>
      <c r="I1270" s="1206"/>
      <c r="J1270" s="1206"/>
      <c r="K1270" s="1206"/>
      <c r="L1270" s="1206"/>
      <c r="M1270" s="1206"/>
      <c r="N1270" s="1206"/>
      <c r="O1270" s="1206"/>
      <c r="P1270" s="1206"/>
      <c r="Q1270" s="1206"/>
      <c r="R1270" s="1206"/>
      <c r="S1270" s="1206"/>
      <c r="T1270" s="1206"/>
      <c r="U1270" s="1206"/>
      <c r="V1270" s="1206"/>
      <c r="W1270" s="1206"/>
      <c r="X1270" s="1206"/>
      <c r="Y1270" s="1206"/>
      <c r="Z1270" s="1206"/>
      <c r="AA1270" s="1206"/>
      <c r="AB1270" s="1206"/>
      <c r="AC1270" s="1206"/>
      <c r="AD1270" s="1206"/>
      <c r="AF1270" s="70"/>
      <c r="AK1270" s="11"/>
      <c r="AL1270" s="85"/>
      <c r="AM1270" s="86"/>
      <c r="AN1270" s="86"/>
      <c r="AO1270" s="86"/>
      <c r="AP1270" s="86"/>
      <c r="AQ1270" s="87"/>
      <c r="AR1270" s="73"/>
    </row>
    <row r="1271" spans="1:44" ht="27" customHeight="1">
      <c r="A1271" s="972" t="str">
        <f t="shared" si="27"/>
        <v/>
      </c>
      <c r="B1271" s="66"/>
      <c r="E1271" s="67"/>
      <c r="F1271" s="68"/>
      <c r="H1271" s="1206"/>
      <c r="I1271" s="1206"/>
      <c r="J1271" s="1206"/>
      <c r="K1271" s="1206"/>
      <c r="L1271" s="1206"/>
      <c r="M1271" s="1206"/>
      <c r="N1271" s="1206"/>
      <c r="O1271" s="1206"/>
      <c r="P1271" s="1206"/>
      <c r="Q1271" s="1206"/>
      <c r="R1271" s="1206"/>
      <c r="S1271" s="1206"/>
      <c r="T1271" s="1206"/>
      <c r="U1271" s="1206"/>
      <c r="V1271" s="1206"/>
      <c r="W1271" s="1206"/>
      <c r="X1271" s="1206"/>
      <c r="Y1271" s="1206"/>
      <c r="Z1271" s="1206"/>
      <c r="AA1271" s="1206"/>
      <c r="AB1271" s="1206"/>
      <c r="AC1271" s="1206"/>
      <c r="AD1271" s="1206"/>
      <c r="AF1271" s="70"/>
      <c r="AK1271" s="11"/>
      <c r="AL1271" s="210"/>
      <c r="AM1271" s="20"/>
      <c r="AN1271" s="20"/>
      <c r="AO1271" s="20"/>
      <c r="AP1271" s="20"/>
      <c r="AQ1271" s="211"/>
      <c r="AR1271" s="73"/>
    </row>
    <row r="1272" spans="1:44" ht="27" customHeight="1">
      <c r="A1272" s="972" t="str">
        <f t="shared" si="27"/>
        <v/>
      </c>
      <c r="B1272" s="66"/>
      <c r="E1272" s="67"/>
      <c r="F1272" s="68"/>
      <c r="H1272" s="1206"/>
      <c r="I1272" s="1206"/>
      <c r="J1272" s="1206"/>
      <c r="K1272" s="1206"/>
      <c r="L1272" s="1206"/>
      <c r="M1272" s="1206"/>
      <c r="N1272" s="1206"/>
      <c r="O1272" s="1206"/>
      <c r="P1272" s="1206"/>
      <c r="Q1272" s="1206"/>
      <c r="R1272" s="1206"/>
      <c r="S1272" s="1206"/>
      <c r="T1272" s="1206"/>
      <c r="U1272" s="1206"/>
      <c r="V1272" s="1206"/>
      <c r="W1272" s="1206"/>
      <c r="X1272" s="1206"/>
      <c r="Y1272" s="1206"/>
      <c r="Z1272" s="1206"/>
      <c r="AA1272" s="1206"/>
      <c r="AB1272" s="1206"/>
      <c r="AC1272" s="1206"/>
      <c r="AD1272" s="1206"/>
      <c r="AF1272" s="70"/>
      <c r="AK1272" s="11"/>
      <c r="AL1272" s="210"/>
      <c r="AM1272" s="20"/>
      <c r="AN1272" s="20"/>
      <c r="AO1272" s="20"/>
      <c r="AP1272" s="20"/>
      <c r="AQ1272" s="211"/>
      <c r="AR1272" s="73"/>
    </row>
    <row r="1273" spans="1:44" ht="18" customHeight="1">
      <c r="A1273" s="972" t="str">
        <f t="shared" si="27"/>
        <v/>
      </c>
      <c r="B1273" s="66"/>
      <c r="E1273" s="67"/>
      <c r="F1273" s="68"/>
      <c r="H1273" s="97"/>
      <c r="I1273" s="97"/>
      <c r="J1273" s="97"/>
      <c r="K1273" s="97"/>
      <c r="L1273" s="97"/>
      <c r="M1273" s="97"/>
      <c r="N1273" s="97"/>
      <c r="O1273" s="97"/>
      <c r="P1273" s="97"/>
      <c r="Q1273" s="97"/>
      <c r="R1273" s="97"/>
      <c r="S1273" s="97"/>
      <c r="T1273" s="97"/>
      <c r="U1273" s="97"/>
      <c r="V1273" s="97"/>
      <c r="W1273" s="97"/>
      <c r="X1273" s="97"/>
      <c r="Y1273" s="97"/>
      <c r="Z1273" s="97"/>
      <c r="AA1273" s="97"/>
      <c r="AB1273" s="97"/>
      <c r="AC1273" s="97"/>
      <c r="AD1273" s="97"/>
      <c r="AF1273" s="70"/>
      <c r="AK1273" s="11"/>
      <c r="AL1273" s="210"/>
      <c r="AM1273" s="20"/>
      <c r="AN1273" s="20"/>
      <c r="AO1273" s="20"/>
      <c r="AP1273" s="20"/>
      <c r="AQ1273" s="211"/>
      <c r="AR1273" s="73"/>
    </row>
    <row r="1274" spans="1:44" ht="27" customHeight="1">
      <c r="A1274" s="972">
        <f t="shared" si="27"/>
        <v>190</v>
      </c>
      <c r="B1274" s="66"/>
      <c r="E1274" s="67"/>
      <c r="F1274" s="1349" t="s">
        <v>850</v>
      </c>
      <c r="G1274" s="1350"/>
      <c r="H1274" s="1206" t="s">
        <v>517</v>
      </c>
      <c r="I1274" s="1206"/>
      <c r="J1274" s="1206"/>
      <c r="K1274" s="1206"/>
      <c r="L1274" s="1206"/>
      <c r="M1274" s="1206"/>
      <c r="N1274" s="1206"/>
      <c r="O1274" s="1206"/>
      <c r="P1274" s="1206"/>
      <c r="Q1274" s="1206"/>
      <c r="R1274" s="1206"/>
      <c r="S1274" s="1206"/>
      <c r="T1274" s="1206"/>
      <c r="U1274" s="1206"/>
      <c r="V1274" s="1206"/>
      <c r="W1274" s="1206"/>
      <c r="X1274" s="1206"/>
      <c r="Y1274" s="1206"/>
      <c r="Z1274" s="1206"/>
      <c r="AA1274" s="1206"/>
      <c r="AB1274" s="1206"/>
      <c r="AC1274" s="1206"/>
      <c r="AD1274" s="1206"/>
      <c r="AF1274" s="70"/>
      <c r="AG1274" s="713">
        <v>190</v>
      </c>
      <c r="AH1274" s="1221" t="s">
        <v>106</v>
      </c>
      <c r="AI1274" s="1222"/>
      <c r="AJ1274" s="1223"/>
      <c r="AK1274" s="11"/>
      <c r="AL1274" s="1303" t="s">
        <v>2255</v>
      </c>
      <c r="AM1274" s="1304"/>
      <c r="AN1274" s="1304"/>
      <c r="AO1274" s="1304"/>
      <c r="AP1274" s="1304"/>
      <c r="AQ1274" s="1305"/>
      <c r="AR1274" s="1232">
        <f>VLOOKUP(AH1274,$CD$6:$CE$10,2,FALSE)</f>
        <v>0</v>
      </c>
    </row>
    <row r="1275" spans="1:44" ht="27" customHeight="1">
      <c r="A1275" s="972" t="str">
        <f t="shared" si="27"/>
        <v/>
      </c>
      <c r="B1275" s="66"/>
      <c r="E1275" s="67"/>
      <c r="F1275" s="68"/>
      <c r="H1275" s="1206"/>
      <c r="I1275" s="1206"/>
      <c r="J1275" s="1206"/>
      <c r="K1275" s="1206"/>
      <c r="L1275" s="1206"/>
      <c r="M1275" s="1206"/>
      <c r="N1275" s="1206"/>
      <c r="O1275" s="1206"/>
      <c r="P1275" s="1206"/>
      <c r="Q1275" s="1206"/>
      <c r="R1275" s="1206"/>
      <c r="S1275" s="1206"/>
      <c r="T1275" s="1206"/>
      <c r="U1275" s="1206"/>
      <c r="V1275" s="1206"/>
      <c r="W1275" s="1206"/>
      <c r="X1275" s="1206"/>
      <c r="Y1275" s="1206"/>
      <c r="Z1275" s="1206"/>
      <c r="AA1275" s="1206"/>
      <c r="AB1275" s="1206"/>
      <c r="AC1275" s="1206"/>
      <c r="AD1275" s="1206"/>
      <c r="AF1275" s="70"/>
      <c r="AK1275" s="11"/>
      <c r="AL1275" s="1303"/>
      <c r="AM1275" s="1304"/>
      <c r="AN1275" s="1304"/>
      <c r="AO1275" s="1304"/>
      <c r="AP1275" s="1304"/>
      <c r="AQ1275" s="1305"/>
      <c r="AR1275" s="1232"/>
    </row>
    <row r="1276" spans="1:44" ht="18" customHeight="1">
      <c r="A1276" s="972" t="str">
        <f t="shared" si="27"/>
        <v/>
      </c>
      <c r="B1276" s="66"/>
      <c r="E1276" s="67"/>
      <c r="F1276" s="68"/>
      <c r="H1276" s="97"/>
      <c r="I1276" s="97"/>
      <c r="J1276" s="97"/>
      <c r="K1276" s="97"/>
      <c r="L1276" s="97"/>
      <c r="M1276" s="97"/>
      <c r="N1276" s="97"/>
      <c r="O1276" s="97"/>
      <c r="P1276" s="97"/>
      <c r="Q1276" s="97"/>
      <c r="R1276" s="97"/>
      <c r="S1276" s="97"/>
      <c r="T1276" s="97"/>
      <c r="U1276" s="97"/>
      <c r="V1276" s="97"/>
      <c r="W1276" s="97"/>
      <c r="X1276" s="97"/>
      <c r="Y1276" s="97"/>
      <c r="Z1276" s="97"/>
      <c r="AA1276" s="97"/>
      <c r="AB1276" s="97"/>
      <c r="AC1276" s="97"/>
      <c r="AD1276" s="97"/>
      <c r="AF1276" s="70"/>
      <c r="AK1276" s="11"/>
      <c r="AL1276" s="210"/>
      <c r="AM1276" s="20"/>
      <c r="AN1276" s="20"/>
      <c r="AO1276" s="20"/>
      <c r="AP1276" s="20"/>
      <c r="AQ1276" s="211"/>
      <c r="AR1276" s="73"/>
    </row>
    <row r="1277" spans="1:44" ht="27" customHeight="1">
      <c r="A1277" s="972">
        <f t="shared" si="27"/>
        <v>191</v>
      </c>
      <c r="B1277" s="66"/>
      <c r="E1277" s="67"/>
      <c r="F1277" s="1349" t="s">
        <v>851</v>
      </c>
      <c r="G1277" s="1350"/>
      <c r="H1277" s="1206" t="s">
        <v>518</v>
      </c>
      <c r="I1277" s="1206"/>
      <c r="J1277" s="1206"/>
      <c r="K1277" s="1206"/>
      <c r="L1277" s="1206"/>
      <c r="M1277" s="1206"/>
      <c r="N1277" s="1206"/>
      <c r="O1277" s="1206"/>
      <c r="P1277" s="1206"/>
      <c r="Q1277" s="1206"/>
      <c r="R1277" s="1206"/>
      <c r="S1277" s="1206"/>
      <c r="T1277" s="1206"/>
      <c r="U1277" s="1206"/>
      <c r="V1277" s="1206"/>
      <c r="W1277" s="1206"/>
      <c r="X1277" s="1206"/>
      <c r="Y1277" s="1206"/>
      <c r="Z1277" s="1206"/>
      <c r="AA1277" s="1206"/>
      <c r="AB1277" s="1206"/>
      <c r="AC1277" s="1206"/>
      <c r="AD1277" s="1206"/>
      <c r="AF1277" s="70"/>
      <c r="AG1277" s="713">
        <v>191</v>
      </c>
      <c r="AH1277" s="1221" t="s">
        <v>106</v>
      </c>
      <c r="AI1277" s="1222"/>
      <c r="AJ1277" s="1223"/>
      <c r="AK1277" s="11"/>
      <c r="AL1277" s="1303" t="s">
        <v>519</v>
      </c>
      <c r="AM1277" s="1304"/>
      <c r="AN1277" s="1304"/>
      <c r="AO1277" s="1304"/>
      <c r="AP1277" s="1304"/>
      <c r="AQ1277" s="1305"/>
      <c r="AR1277" s="1232">
        <f>VLOOKUP(AH1277,$CD$6:$CE$10,2,FALSE)</f>
        <v>0</v>
      </c>
    </row>
    <row r="1278" spans="1:44" ht="18" customHeight="1" thickBot="1">
      <c r="A1278" s="972" t="str">
        <f t="shared" si="27"/>
        <v/>
      </c>
      <c r="B1278" s="66"/>
      <c r="E1278" s="67"/>
      <c r="F1278" s="68"/>
      <c r="AF1278" s="70"/>
      <c r="AK1278" s="11"/>
      <c r="AL1278" s="85"/>
      <c r="AM1278" s="86"/>
      <c r="AN1278" s="86"/>
      <c r="AO1278" s="86"/>
      <c r="AP1278" s="86"/>
      <c r="AQ1278" s="87"/>
      <c r="AR1278" s="1232"/>
    </row>
    <row r="1279" spans="1:44" ht="27" customHeight="1">
      <c r="A1279" s="972" t="str">
        <f t="shared" si="27"/>
        <v/>
      </c>
      <c r="B1279" s="66"/>
      <c r="E1279" s="67"/>
      <c r="F1279" s="68"/>
      <c r="H1279" s="75"/>
      <c r="I1279" s="1388" t="s">
        <v>999</v>
      </c>
      <c r="J1279" s="1388"/>
      <c r="K1279" s="1388"/>
      <c r="L1279" s="1388"/>
      <c r="M1279" s="1388"/>
      <c r="N1279" s="1388"/>
      <c r="O1279" s="1388"/>
      <c r="P1279" s="1388"/>
      <c r="Q1279" s="1388"/>
      <c r="R1279" s="1388"/>
      <c r="S1279" s="1388"/>
      <c r="T1279" s="1388"/>
      <c r="U1279" s="1388"/>
      <c r="V1279" s="1388"/>
      <c r="W1279" s="1388"/>
      <c r="X1279" s="1388"/>
      <c r="Y1279" s="1388"/>
      <c r="Z1279" s="1388"/>
      <c r="AA1279" s="1388"/>
      <c r="AB1279" s="1388"/>
      <c r="AC1279" s="1388"/>
      <c r="AD1279" s="26"/>
      <c r="AF1279" s="70"/>
      <c r="AK1279" s="11"/>
      <c r="AL1279" s="1831" t="s">
        <v>2254</v>
      </c>
      <c r="AM1279" s="1832"/>
      <c r="AN1279" s="1832"/>
      <c r="AO1279" s="1832"/>
      <c r="AP1279" s="1832"/>
      <c r="AQ1279" s="1833"/>
      <c r="AR1279" s="73"/>
    </row>
    <row r="1280" spans="1:44" ht="27" customHeight="1">
      <c r="A1280" s="972" t="str">
        <f t="shared" si="27"/>
        <v/>
      </c>
      <c r="B1280" s="66"/>
      <c r="E1280" s="67"/>
      <c r="F1280" s="68"/>
      <c r="H1280" s="68"/>
      <c r="I1280" s="1206"/>
      <c r="J1280" s="1206"/>
      <c r="K1280" s="1206"/>
      <c r="L1280" s="1206"/>
      <c r="M1280" s="1206"/>
      <c r="N1280" s="1206"/>
      <c r="O1280" s="1206"/>
      <c r="P1280" s="1206"/>
      <c r="Q1280" s="1206"/>
      <c r="R1280" s="1206"/>
      <c r="S1280" s="1206"/>
      <c r="T1280" s="1206"/>
      <c r="U1280" s="1206"/>
      <c r="V1280" s="1206"/>
      <c r="W1280" s="1206"/>
      <c r="X1280" s="1206"/>
      <c r="Y1280" s="1206"/>
      <c r="Z1280" s="1206"/>
      <c r="AA1280" s="1206"/>
      <c r="AB1280" s="1206"/>
      <c r="AC1280" s="1206"/>
      <c r="AD1280" s="11"/>
      <c r="AF1280" s="70"/>
      <c r="AK1280" s="11"/>
      <c r="AL1280" s="1831"/>
      <c r="AM1280" s="1832"/>
      <c r="AN1280" s="1832"/>
      <c r="AO1280" s="1832"/>
      <c r="AP1280" s="1832"/>
      <c r="AQ1280" s="1833"/>
      <c r="AR1280" s="73"/>
    </row>
    <row r="1281" spans="1:44" ht="27" customHeight="1">
      <c r="A1281" s="972" t="str">
        <f t="shared" si="27"/>
        <v/>
      </c>
      <c r="B1281" s="66"/>
      <c r="E1281" s="67"/>
      <c r="F1281" s="68"/>
      <c r="H1281" s="68"/>
      <c r="I1281" s="1206"/>
      <c r="J1281" s="1206"/>
      <c r="K1281" s="1206"/>
      <c r="L1281" s="1206"/>
      <c r="M1281" s="1206"/>
      <c r="N1281" s="1206"/>
      <c r="O1281" s="1206"/>
      <c r="P1281" s="1206"/>
      <c r="Q1281" s="1206"/>
      <c r="R1281" s="1206"/>
      <c r="S1281" s="1206"/>
      <c r="T1281" s="1206"/>
      <c r="U1281" s="1206"/>
      <c r="V1281" s="1206"/>
      <c r="W1281" s="1206"/>
      <c r="X1281" s="1206"/>
      <c r="Y1281" s="1206"/>
      <c r="Z1281" s="1206"/>
      <c r="AA1281" s="1206"/>
      <c r="AB1281" s="1206"/>
      <c r="AC1281" s="1206"/>
      <c r="AD1281" s="11"/>
      <c r="AF1281" s="70"/>
      <c r="AK1281" s="11"/>
      <c r="AL1281" s="210"/>
      <c r="AM1281" s="20"/>
      <c r="AN1281" s="20"/>
      <c r="AO1281" s="20"/>
      <c r="AP1281" s="20"/>
      <c r="AQ1281" s="211"/>
      <c r="AR1281" s="73"/>
    </row>
    <row r="1282" spans="1:44" ht="27" customHeight="1">
      <c r="A1282" s="972" t="str">
        <f t="shared" si="27"/>
        <v/>
      </c>
      <c r="B1282" s="66"/>
      <c r="E1282" s="67"/>
      <c r="F1282" s="68"/>
      <c r="H1282" s="68"/>
      <c r="I1282" s="1206"/>
      <c r="J1282" s="1206"/>
      <c r="K1282" s="1206"/>
      <c r="L1282" s="1206"/>
      <c r="M1282" s="1206"/>
      <c r="N1282" s="1206"/>
      <c r="O1282" s="1206"/>
      <c r="P1282" s="1206"/>
      <c r="Q1282" s="1206"/>
      <c r="R1282" s="1206"/>
      <c r="S1282" s="1206"/>
      <c r="T1282" s="1206"/>
      <c r="U1282" s="1206"/>
      <c r="V1282" s="1206"/>
      <c r="W1282" s="1206"/>
      <c r="X1282" s="1206"/>
      <c r="Y1282" s="1206"/>
      <c r="Z1282" s="1206"/>
      <c r="AA1282" s="1206"/>
      <c r="AB1282" s="1206"/>
      <c r="AC1282" s="1206"/>
      <c r="AD1282" s="11"/>
      <c r="AF1282" s="70"/>
      <c r="AK1282" s="11"/>
      <c r="AL1282" s="210"/>
      <c r="AM1282" s="20"/>
      <c r="AN1282" s="20"/>
      <c r="AO1282" s="20"/>
      <c r="AP1282" s="20"/>
      <c r="AQ1282" s="211"/>
      <c r="AR1282" s="73"/>
    </row>
    <row r="1283" spans="1:44" ht="27" customHeight="1" thickBot="1">
      <c r="A1283" s="972" t="str">
        <f t="shared" si="27"/>
        <v/>
      </c>
      <c r="B1283" s="66"/>
      <c r="E1283" s="67"/>
      <c r="F1283" s="68"/>
      <c r="H1283" s="83"/>
      <c r="I1283" s="1301"/>
      <c r="J1283" s="1301"/>
      <c r="K1283" s="1301"/>
      <c r="L1283" s="1301"/>
      <c r="M1283" s="1301"/>
      <c r="N1283" s="1301"/>
      <c r="O1283" s="1301"/>
      <c r="P1283" s="1301"/>
      <c r="Q1283" s="1301"/>
      <c r="R1283" s="1301"/>
      <c r="S1283" s="1301"/>
      <c r="T1283" s="1301"/>
      <c r="U1283" s="1301"/>
      <c r="V1283" s="1301"/>
      <c r="W1283" s="1301"/>
      <c r="X1283" s="1301"/>
      <c r="Y1283" s="1301"/>
      <c r="Z1283" s="1301"/>
      <c r="AA1283" s="1301"/>
      <c r="AB1283" s="1301"/>
      <c r="AC1283" s="1301"/>
      <c r="AD1283" s="15"/>
      <c r="AF1283" s="70"/>
      <c r="AK1283" s="11"/>
      <c r="AL1283" s="210"/>
      <c r="AM1283" s="20"/>
      <c r="AN1283" s="20"/>
      <c r="AO1283" s="20"/>
      <c r="AP1283" s="20"/>
      <c r="AQ1283" s="211"/>
      <c r="AR1283" s="73"/>
    </row>
    <row r="1284" spans="1:44" ht="24" customHeight="1">
      <c r="A1284" s="972" t="str">
        <f t="shared" si="27"/>
        <v/>
      </c>
      <c r="B1284" s="66"/>
      <c r="E1284" s="67"/>
      <c r="F1284" s="68"/>
      <c r="J1284" s="110"/>
      <c r="K1284" s="110"/>
      <c r="L1284" s="110"/>
      <c r="M1284" s="110"/>
      <c r="N1284" s="110"/>
      <c r="O1284" s="110"/>
      <c r="P1284" s="110"/>
      <c r="Q1284" s="110"/>
      <c r="R1284" s="110"/>
      <c r="S1284" s="110"/>
      <c r="T1284" s="110"/>
      <c r="U1284" s="110"/>
      <c r="V1284" s="110"/>
      <c r="W1284" s="110"/>
      <c r="X1284" s="110"/>
      <c r="Y1284" s="1715" t="s">
        <v>2826</v>
      </c>
      <c r="Z1284" s="1715"/>
      <c r="AA1284" s="1715"/>
      <c r="AB1284" s="259"/>
      <c r="AC1284" s="259"/>
      <c r="AD1284" s="259"/>
      <c r="AF1284" s="70"/>
      <c r="AK1284" s="11"/>
      <c r="AL1284" s="210"/>
      <c r="AM1284" s="20"/>
      <c r="AN1284" s="20"/>
      <c r="AO1284" s="20"/>
      <c r="AP1284" s="20"/>
      <c r="AQ1284" s="211"/>
      <c r="AR1284" s="73"/>
    </row>
    <row r="1285" spans="1:44" ht="18" customHeight="1">
      <c r="A1285" s="972" t="str">
        <f t="shared" si="27"/>
        <v/>
      </c>
      <c r="B1285" s="66"/>
      <c r="E1285" s="67"/>
      <c r="F1285" s="68"/>
      <c r="J1285" s="110"/>
      <c r="K1285" s="110"/>
      <c r="L1285" s="110"/>
      <c r="M1285" s="110"/>
      <c r="N1285" s="110"/>
      <c r="O1285" s="110"/>
      <c r="P1285" s="110"/>
      <c r="Q1285" s="110"/>
      <c r="R1285" s="110"/>
      <c r="S1285" s="110"/>
      <c r="T1285" s="110"/>
      <c r="U1285" s="110"/>
      <c r="V1285" s="110"/>
      <c r="W1285" s="110"/>
      <c r="X1285" s="110"/>
      <c r="Y1285" s="259"/>
      <c r="Z1285" s="259"/>
      <c r="AA1285" s="259"/>
      <c r="AB1285" s="259"/>
      <c r="AC1285" s="259"/>
      <c r="AD1285" s="259"/>
      <c r="AF1285" s="70"/>
      <c r="AK1285" s="11"/>
      <c r="AL1285" s="210"/>
      <c r="AM1285" s="20"/>
      <c r="AN1285" s="20"/>
      <c r="AO1285" s="20"/>
      <c r="AP1285" s="20"/>
      <c r="AQ1285" s="211"/>
      <c r="AR1285" s="73"/>
    </row>
    <row r="1286" spans="1:44" ht="27" customHeight="1">
      <c r="A1286" s="972">
        <f t="shared" si="27"/>
        <v>192</v>
      </c>
      <c r="B1286" s="66"/>
      <c r="E1286" s="67"/>
      <c r="F1286" s="1349" t="s">
        <v>852</v>
      </c>
      <c r="G1286" s="1350"/>
      <c r="H1286" s="1206" t="s">
        <v>520</v>
      </c>
      <c r="I1286" s="1206"/>
      <c r="J1286" s="1206"/>
      <c r="K1286" s="1206"/>
      <c r="L1286" s="1206"/>
      <c r="M1286" s="1206"/>
      <c r="N1286" s="1206"/>
      <c r="O1286" s="1206"/>
      <c r="P1286" s="1206"/>
      <c r="Q1286" s="1206"/>
      <c r="R1286" s="1206"/>
      <c r="S1286" s="1206"/>
      <c r="T1286" s="1206"/>
      <c r="U1286" s="1206"/>
      <c r="V1286" s="1206"/>
      <c r="W1286" s="1206"/>
      <c r="X1286" s="1206"/>
      <c r="Y1286" s="1206"/>
      <c r="Z1286" s="1206"/>
      <c r="AA1286" s="1206"/>
      <c r="AB1286" s="1206"/>
      <c r="AC1286" s="1206"/>
      <c r="AD1286" s="1206"/>
      <c r="AF1286" s="70"/>
      <c r="AG1286" s="713">
        <v>192</v>
      </c>
      <c r="AH1286" s="1221" t="s">
        <v>106</v>
      </c>
      <c r="AI1286" s="1222"/>
      <c r="AJ1286" s="1223"/>
      <c r="AK1286" s="11"/>
      <c r="AL1286" s="1303" t="s">
        <v>519</v>
      </c>
      <c r="AM1286" s="1304"/>
      <c r="AN1286" s="1304"/>
      <c r="AO1286" s="1304"/>
      <c r="AP1286" s="1304"/>
      <c r="AQ1286" s="1305"/>
      <c r="AR1286" s="1232">
        <f>VLOOKUP(AH1286,$CD$6:$CE$10,2,FALSE)</f>
        <v>0</v>
      </c>
    </row>
    <row r="1287" spans="1:44" ht="27" customHeight="1">
      <c r="A1287" s="972" t="str">
        <f t="shared" si="27"/>
        <v/>
      </c>
      <c r="B1287" s="66"/>
      <c r="E1287" s="67"/>
      <c r="F1287" s="68"/>
      <c r="H1287" s="1206"/>
      <c r="I1287" s="1206"/>
      <c r="J1287" s="1206"/>
      <c r="K1287" s="1206"/>
      <c r="L1287" s="1206"/>
      <c r="M1287" s="1206"/>
      <c r="N1287" s="1206"/>
      <c r="O1287" s="1206"/>
      <c r="P1287" s="1206"/>
      <c r="Q1287" s="1206"/>
      <c r="R1287" s="1206"/>
      <c r="S1287" s="1206"/>
      <c r="T1287" s="1206"/>
      <c r="U1287" s="1206"/>
      <c r="V1287" s="1206"/>
      <c r="W1287" s="1206"/>
      <c r="X1287" s="1206"/>
      <c r="Y1287" s="1206"/>
      <c r="Z1287" s="1206"/>
      <c r="AA1287" s="1206"/>
      <c r="AB1287" s="1206"/>
      <c r="AC1287" s="1206"/>
      <c r="AD1287" s="1206"/>
      <c r="AF1287" s="70"/>
      <c r="AK1287" s="11"/>
      <c r="AL1287" s="85"/>
      <c r="AM1287" s="86"/>
      <c r="AN1287" s="86"/>
      <c r="AO1287" s="86"/>
      <c r="AP1287" s="86"/>
      <c r="AQ1287" s="87"/>
      <c r="AR1287" s="1232"/>
    </row>
    <row r="1288" spans="1:44" ht="18" customHeight="1" thickBot="1">
      <c r="A1288" s="972" t="str">
        <f t="shared" si="27"/>
        <v/>
      </c>
      <c r="B1288" s="66"/>
      <c r="E1288" s="67"/>
      <c r="F1288" s="68"/>
      <c r="J1288" s="110"/>
      <c r="K1288" s="110"/>
      <c r="L1288" s="110"/>
      <c r="M1288" s="110"/>
      <c r="N1288" s="110"/>
      <c r="O1288" s="110"/>
      <c r="P1288" s="110"/>
      <c r="Q1288" s="110"/>
      <c r="R1288" s="110"/>
      <c r="S1288" s="110"/>
      <c r="T1288" s="110"/>
      <c r="U1288" s="110"/>
      <c r="V1288" s="110"/>
      <c r="W1288" s="110"/>
      <c r="X1288" s="110"/>
      <c r="Y1288" s="259"/>
      <c r="Z1288" s="259"/>
      <c r="AA1288" s="259"/>
      <c r="AB1288" s="259"/>
      <c r="AC1288" s="259"/>
      <c r="AD1288" s="259"/>
      <c r="AF1288" s="70"/>
      <c r="AK1288" s="11"/>
      <c r="AL1288" s="210"/>
      <c r="AM1288" s="20"/>
      <c r="AN1288" s="20"/>
      <c r="AO1288" s="20"/>
      <c r="AP1288" s="20"/>
      <c r="AQ1288" s="211"/>
      <c r="AR1288" s="73"/>
    </row>
    <row r="1289" spans="1:44" ht="27" customHeight="1">
      <c r="A1289" s="972" t="str">
        <f t="shared" si="27"/>
        <v/>
      </c>
      <c r="B1289" s="66"/>
      <c r="E1289" s="67"/>
      <c r="F1289" s="68"/>
      <c r="H1289" s="75"/>
      <c r="I1289" s="1388" t="s">
        <v>673</v>
      </c>
      <c r="J1289" s="1388"/>
      <c r="K1289" s="1388"/>
      <c r="L1289" s="1388"/>
      <c r="M1289" s="1388"/>
      <c r="N1289" s="1388"/>
      <c r="O1289" s="1388"/>
      <c r="P1289" s="1388"/>
      <c r="Q1289" s="1388"/>
      <c r="R1289" s="1388"/>
      <c r="S1289" s="1388"/>
      <c r="T1289" s="1388"/>
      <c r="U1289" s="1388"/>
      <c r="V1289" s="1388"/>
      <c r="W1289" s="1388"/>
      <c r="X1289" s="1388"/>
      <c r="Y1289" s="1388"/>
      <c r="Z1289" s="1388"/>
      <c r="AA1289" s="1388"/>
      <c r="AB1289" s="1388"/>
      <c r="AC1289" s="1388"/>
      <c r="AD1289" s="1544"/>
      <c r="AF1289" s="70"/>
      <c r="AK1289" s="11"/>
      <c r="AL1289" s="1303" t="s">
        <v>521</v>
      </c>
      <c r="AM1289" s="1304"/>
      <c r="AN1289" s="1304"/>
      <c r="AO1289" s="1304"/>
      <c r="AP1289" s="1304"/>
      <c r="AQ1289" s="1305"/>
      <c r="AR1289" s="73"/>
    </row>
    <row r="1290" spans="1:44" ht="27" customHeight="1">
      <c r="A1290" s="972" t="str">
        <f t="shared" si="27"/>
        <v/>
      </c>
      <c r="B1290" s="66"/>
      <c r="E1290" s="67"/>
      <c r="F1290" s="68"/>
      <c r="H1290" s="68"/>
      <c r="I1290" s="1206"/>
      <c r="J1290" s="1206"/>
      <c r="K1290" s="1206"/>
      <c r="L1290" s="1206"/>
      <c r="M1290" s="1206"/>
      <c r="N1290" s="1206"/>
      <c r="O1290" s="1206"/>
      <c r="P1290" s="1206"/>
      <c r="Q1290" s="1206"/>
      <c r="R1290" s="1206"/>
      <c r="S1290" s="1206"/>
      <c r="T1290" s="1206"/>
      <c r="U1290" s="1206"/>
      <c r="V1290" s="1206"/>
      <c r="W1290" s="1206"/>
      <c r="X1290" s="1206"/>
      <c r="Y1290" s="1206"/>
      <c r="Z1290" s="1206"/>
      <c r="AA1290" s="1206"/>
      <c r="AB1290" s="1206"/>
      <c r="AC1290" s="1206"/>
      <c r="AD1290" s="1207"/>
      <c r="AF1290" s="70"/>
      <c r="AK1290" s="11"/>
      <c r="AL1290" s="1303"/>
      <c r="AM1290" s="1304"/>
      <c r="AN1290" s="1304"/>
      <c r="AO1290" s="1304"/>
      <c r="AP1290" s="1304"/>
      <c r="AQ1290" s="1305"/>
      <c r="AR1290" s="73"/>
    </row>
    <row r="1291" spans="1:44" ht="27" customHeight="1">
      <c r="A1291" s="972" t="str">
        <f t="shared" si="27"/>
        <v/>
      </c>
      <c r="B1291" s="66"/>
      <c r="E1291" s="67"/>
      <c r="F1291" s="68"/>
      <c r="H1291" s="68"/>
      <c r="I1291" s="1206"/>
      <c r="J1291" s="1206"/>
      <c r="K1291" s="1206"/>
      <c r="L1291" s="1206"/>
      <c r="M1291" s="1206"/>
      <c r="N1291" s="1206"/>
      <c r="O1291" s="1206"/>
      <c r="P1291" s="1206"/>
      <c r="Q1291" s="1206"/>
      <c r="R1291" s="1206"/>
      <c r="S1291" s="1206"/>
      <c r="T1291" s="1206"/>
      <c r="U1291" s="1206"/>
      <c r="V1291" s="1206"/>
      <c r="W1291" s="1206"/>
      <c r="X1291" s="1206"/>
      <c r="Y1291" s="1206"/>
      <c r="Z1291" s="1206"/>
      <c r="AA1291" s="1206"/>
      <c r="AB1291" s="1206"/>
      <c r="AC1291" s="1206"/>
      <c r="AD1291" s="1207"/>
      <c r="AF1291" s="70"/>
      <c r="AK1291" s="11"/>
      <c r="AL1291" s="210"/>
      <c r="AM1291" s="20"/>
      <c r="AN1291" s="20"/>
      <c r="AO1291" s="20"/>
      <c r="AP1291" s="20"/>
      <c r="AQ1291" s="211"/>
      <c r="AR1291" s="73"/>
    </row>
    <row r="1292" spans="1:44" ht="27" customHeight="1">
      <c r="A1292" s="972" t="str">
        <f t="shared" si="27"/>
        <v/>
      </c>
      <c r="B1292" s="66"/>
      <c r="E1292" s="67"/>
      <c r="F1292" s="68"/>
      <c r="H1292" s="68"/>
      <c r="I1292" s="1206"/>
      <c r="J1292" s="1206"/>
      <c r="K1292" s="1206"/>
      <c r="L1292" s="1206"/>
      <c r="M1292" s="1206"/>
      <c r="N1292" s="1206"/>
      <c r="O1292" s="1206"/>
      <c r="P1292" s="1206"/>
      <c r="Q1292" s="1206"/>
      <c r="R1292" s="1206"/>
      <c r="S1292" s="1206"/>
      <c r="T1292" s="1206"/>
      <c r="U1292" s="1206"/>
      <c r="V1292" s="1206"/>
      <c r="W1292" s="1206"/>
      <c r="X1292" s="1206"/>
      <c r="Y1292" s="1206"/>
      <c r="Z1292" s="1206"/>
      <c r="AA1292" s="1206"/>
      <c r="AB1292" s="1206"/>
      <c r="AC1292" s="1206"/>
      <c r="AD1292" s="1207"/>
      <c r="AF1292" s="70"/>
      <c r="AK1292" s="11"/>
      <c r="AL1292" s="210"/>
      <c r="AM1292" s="20"/>
      <c r="AN1292" s="20"/>
      <c r="AO1292" s="20"/>
      <c r="AP1292" s="20"/>
      <c r="AQ1292" s="211"/>
      <c r="AR1292" s="73"/>
    </row>
    <row r="1293" spans="1:44" ht="27" customHeight="1">
      <c r="A1293" s="972" t="str">
        <f t="shared" si="27"/>
        <v/>
      </c>
      <c r="B1293" s="66"/>
      <c r="E1293" s="67"/>
      <c r="F1293" s="68"/>
      <c r="H1293" s="68"/>
      <c r="I1293" s="1206"/>
      <c r="J1293" s="1206"/>
      <c r="K1293" s="1206"/>
      <c r="L1293" s="1206"/>
      <c r="M1293" s="1206"/>
      <c r="N1293" s="1206"/>
      <c r="O1293" s="1206"/>
      <c r="P1293" s="1206"/>
      <c r="Q1293" s="1206"/>
      <c r="R1293" s="1206"/>
      <c r="S1293" s="1206"/>
      <c r="T1293" s="1206"/>
      <c r="U1293" s="1206"/>
      <c r="V1293" s="1206"/>
      <c r="W1293" s="1206"/>
      <c r="X1293" s="1206"/>
      <c r="Y1293" s="1206"/>
      <c r="Z1293" s="1206"/>
      <c r="AA1293" s="1206"/>
      <c r="AB1293" s="1206"/>
      <c r="AC1293" s="1206"/>
      <c r="AD1293" s="1207"/>
      <c r="AF1293" s="70"/>
      <c r="AK1293" s="11"/>
      <c r="AL1293" s="210"/>
      <c r="AM1293" s="20"/>
      <c r="AN1293" s="20"/>
      <c r="AO1293" s="20"/>
      <c r="AP1293" s="20"/>
      <c r="AQ1293" s="211"/>
      <c r="AR1293" s="73"/>
    </row>
    <row r="1294" spans="1:44" ht="27" customHeight="1" thickBot="1">
      <c r="A1294" s="972" t="str">
        <f t="shared" si="27"/>
        <v/>
      </c>
      <c r="B1294" s="66"/>
      <c r="E1294" s="67"/>
      <c r="F1294" s="68"/>
      <c r="H1294" s="83"/>
      <c r="I1294" s="1301"/>
      <c r="J1294" s="1301"/>
      <c r="K1294" s="1301"/>
      <c r="L1294" s="1301"/>
      <c r="M1294" s="1301"/>
      <c r="N1294" s="1301"/>
      <c r="O1294" s="1301"/>
      <c r="P1294" s="1301"/>
      <c r="Q1294" s="1301"/>
      <c r="R1294" s="1301"/>
      <c r="S1294" s="1301"/>
      <c r="T1294" s="1301"/>
      <c r="U1294" s="1301"/>
      <c r="V1294" s="1301"/>
      <c r="W1294" s="1301"/>
      <c r="X1294" s="1301"/>
      <c r="Y1294" s="1301"/>
      <c r="Z1294" s="1301"/>
      <c r="AA1294" s="1301"/>
      <c r="AB1294" s="1301"/>
      <c r="AC1294" s="1301"/>
      <c r="AD1294" s="1302"/>
      <c r="AF1294" s="70"/>
      <c r="AK1294" s="11"/>
      <c r="AL1294" s="210"/>
      <c r="AM1294" s="20"/>
      <c r="AN1294" s="20"/>
      <c r="AO1294" s="20"/>
      <c r="AP1294" s="20"/>
      <c r="AQ1294" s="211"/>
      <c r="AR1294" s="73"/>
    </row>
    <row r="1295" spans="1:44" ht="18" customHeight="1">
      <c r="A1295" s="972" t="str">
        <f t="shared" si="27"/>
        <v/>
      </c>
      <c r="B1295" s="66"/>
      <c r="E1295" s="67"/>
      <c r="F1295" s="68"/>
      <c r="J1295" s="110"/>
      <c r="K1295" s="110"/>
      <c r="L1295" s="110"/>
      <c r="M1295" s="110"/>
      <c r="N1295" s="110"/>
      <c r="O1295" s="110"/>
      <c r="P1295" s="110"/>
      <c r="Q1295" s="110"/>
      <c r="R1295" s="110"/>
      <c r="S1295" s="110"/>
      <c r="T1295" s="110"/>
      <c r="U1295" s="110"/>
      <c r="V1295" s="110"/>
      <c r="W1295" s="110"/>
      <c r="X1295" s="110"/>
      <c r="Y1295" s="259"/>
      <c r="Z1295" s="259"/>
      <c r="AA1295" s="259"/>
      <c r="AB1295" s="259"/>
      <c r="AC1295" s="259"/>
      <c r="AD1295" s="259"/>
      <c r="AF1295" s="70"/>
      <c r="AK1295" s="11"/>
      <c r="AL1295" s="210"/>
      <c r="AM1295" s="20"/>
      <c r="AN1295" s="20"/>
      <c r="AO1295" s="20"/>
      <c r="AP1295" s="20"/>
      <c r="AQ1295" s="211"/>
      <c r="AR1295" s="73"/>
    </row>
    <row r="1296" spans="1:44" ht="27" customHeight="1">
      <c r="A1296" s="972" t="str">
        <f t="shared" si="27"/>
        <v/>
      </c>
      <c r="B1296" s="66"/>
      <c r="E1296" s="67"/>
      <c r="F1296" s="68"/>
      <c r="H1296" s="1829" t="s">
        <v>2857</v>
      </c>
      <c r="I1296" s="1829"/>
      <c r="J1296" s="1829"/>
      <c r="K1296" s="1829"/>
      <c r="L1296" s="1829"/>
      <c r="M1296" s="1829"/>
      <c r="N1296" s="1829"/>
      <c r="O1296" s="1829"/>
      <c r="P1296" s="1829"/>
      <c r="Q1296" s="1829"/>
      <c r="R1296" s="1829"/>
      <c r="S1296" s="1829"/>
      <c r="T1296" s="1829"/>
      <c r="U1296" s="1829"/>
      <c r="V1296" s="1829"/>
      <c r="W1296" s="1829"/>
      <c r="X1296" s="1829"/>
      <c r="Y1296" s="1829"/>
      <c r="Z1296" s="1829"/>
      <c r="AA1296" s="1829"/>
      <c r="AB1296" s="1829"/>
      <c r="AC1296" s="1829"/>
      <c r="AD1296" s="1829"/>
      <c r="AF1296" s="70"/>
      <c r="AK1296" s="11"/>
      <c r="AL1296" s="210"/>
      <c r="AM1296" s="20"/>
      <c r="AN1296" s="20"/>
      <c r="AO1296" s="20"/>
      <c r="AP1296" s="20"/>
      <c r="AQ1296" s="211"/>
      <c r="AR1296" s="73"/>
    </row>
    <row r="1297" spans="1:44" ht="21" customHeight="1">
      <c r="A1297" s="972" t="str">
        <f t="shared" si="27"/>
        <v/>
      </c>
      <c r="B1297" s="66"/>
      <c r="E1297" s="67"/>
      <c r="F1297" s="68"/>
      <c r="AF1297" s="70"/>
      <c r="AK1297" s="11"/>
      <c r="AL1297" s="210"/>
      <c r="AM1297" s="20"/>
      <c r="AN1297" s="20"/>
      <c r="AO1297" s="20"/>
      <c r="AP1297" s="20"/>
      <c r="AQ1297" s="211"/>
      <c r="AR1297" s="73"/>
    </row>
    <row r="1298" spans="1:44" ht="27" customHeight="1">
      <c r="A1298" s="972">
        <f t="shared" si="27"/>
        <v>193</v>
      </c>
      <c r="B1298" s="1372" t="s">
        <v>674</v>
      </c>
      <c r="C1298" s="1373"/>
      <c r="D1298" s="1373"/>
      <c r="E1298" s="1374"/>
      <c r="F1298" s="1349" t="s">
        <v>817</v>
      </c>
      <c r="G1298" s="1350"/>
      <c r="H1298" s="1206" t="s">
        <v>522</v>
      </c>
      <c r="I1298" s="1206"/>
      <c r="J1298" s="1206"/>
      <c r="K1298" s="1206"/>
      <c r="L1298" s="1206"/>
      <c r="M1298" s="1206"/>
      <c r="N1298" s="1206"/>
      <c r="O1298" s="1206"/>
      <c r="P1298" s="1206"/>
      <c r="Q1298" s="1206"/>
      <c r="R1298" s="1206"/>
      <c r="S1298" s="1206"/>
      <c r="T1298" s="1206"/>
      <c r="U1298" s="1206"/>
      <c r="V1298" s="1206"/>
      <c r="W1298" s="1206"/>
      <c r="X1298" s="1206"/>
      <c r="Y1298" s="1206"/>
      <c r="Z1298" s="1206"/>
      <c r="AA1298" s="1206"/>
      <c r="AB1298" s="1206"/>
      <c r="AC1298" s="1206"/>
      <c r="AD1298" s="1206"/>
      <c r="AF1298" s="70"/>
      <c r="AG1298" s="713">
        <v>193</v>
      </c>
      <c r="AH1298" s="1221" t="s">
        <v>106</v>
      </c>
      <c r="AI1298" s="1222"/>
      <c r="AJ1298" s="1223"/>
      <c r="AK1298" s="11"/>
      <c r="AL1298" s="1303" t="s">
        <v>524</v>
      </c>
      <c r="AM1298" s="1304"/>
      <c r="AN1298" s="1304"/>
      <c r="AO1298" s="1304"/>
      <c r="AP1298" s="1304"/>
      <c r="AQ1298" s="1305"/>
      <c r="AR1298" s="1232">
        <f>VLOOKUP(AH1298,$CD$6:$CE$10,2,FALSE)</f>
        <v>0</v>
      </c>
    </row>
    <row r="1299" spans="1:44" ht="27" customHeight="1">
      <c r="A1299" s="972" t="str">
        <f t="shared" si="27"/>
        <v/>
      </c>
      <c r="B1299" s="1372"/>
      <c r="C1299" s="1373"/>
      <c r="D1299" s="1373"/>
      <c r="E1299" s="1374"/>
      <c r="F1299" s="68"/>
      <c r="H1299" s="1206"/>
      <c r="I1299" s="1206"/>
      <c r="J1299" s="1206"/>
      <c r="K1299" s="1206"/>
      <c r="L1299" s="1206"/>
      <c r="M1299" s="1206"/>
      <c r="N1299" s="1206"/>
      <c r="O1299" s="1206"/>
      <c r="P1299" s="1206"/>
      <c r="Q1299" s="1206"/>
      <c r="R1299" s="1206"/>
      <c r="S1299" s="1206"/>
      <c r="T1299" s="1206"/>
      <c r="U1299" s="1206"/>
      <c r="V1299" s="1206"/>
      <c r="W1299" s="1206"/>
      <c r="X1299" s="1206"/>
      <c r="Y1299" s="1206"/>
      <c r="Z1299" s="1206"/>
      <c r="AA1299" s="1206"/>
      <c r="AB1299" s="1206"/>
      <c r="AC1299" s="1206"/>
      <c r="AD1299" s="1206"/>
      <c r="AF1299" s="70"/>
      <c r="AK1299" s="11"/>
      <c r="AL1299" s="1303"/>
      <c r="AM1299" s="1304"/>
      <c r="AN1299" s="1304"/>
      <c r="AO1299" s="1304"/>
      <c r="AP1299" s="1304"/>
      <c r="AQ1299" s="1305"/>
      <c r="AR1299" s="1232"/>
    </row>
    <row r="1300" spans="1:44" ht="21" customHeight="1">
      <c r="A1300" s="972" t="str">
        <f t="shared" si="27"/>
        <v/>
      </c>
      <c r="B1300" s="1372"/>
      <c r="C1300" s="1373"/>
      <c r="D1300" s="1373"/>
      <c r="E1300" s="1374"/>
      <c r="F1300" s="68"/>
      <c r="I1300" s="88"/>
      <c r="J1300" s="88"/>
      <c r="K1300" s="88"/>
      <c r="L1300" s="88"/>
      <c r="M1300" s="88"/>
      <c r="N1300" s="88"/>
      <c r="O1300" s="88"/>
      <c r="P1300" s="88"/>
      <c r="Q1300" s="88"/>
      <c r="R1300" s="88"/>
      <c r="S1300" s="88"/>
      <c r="T1300" s="88"/>
      <c r="U1300" s="88"/>
      <c r="V1300" s="88"/>
      <c r="W1300" s="88"/>
      <c r="X1300" s="88"/>
      <c r="Y1300" s="88"/>
      <c r="Z1300" s="88"/>
      <c r="AA1300" s="88"/>
      <c r="AB1300" s="88"/>
      <c r="AC1300" s="88"/>
      <c r="AD1300" s="88"/>
      <c r="AF1300" s="70"/>
      <c r="AK1300" s="11"/>
      <c r="AL1300" s="210"/>
      <c r="AM1300" s="20"/>
      <c r="AN1300" s="20"/>
      <c r="AO1300" s="20"/>
      <c r="AP1300" s="20"/>
      <c r="AQ1300" s="211"/>
      <c r="AR1300" s="73"/>
    </row>
    <row r="1301" spans="1:44" ht="27" customHeight="1">
      <c r="A1301" s="972">
        <f t="shared" si="27"/>
        <v>194</v>
      </c>
      <c r="B1301" s="66"/>
      <c r="E1301" s="67"/>
      <c r="F1301" s="1349" t="s">
        <v>846</v>
      </c>
      <c r="G1301" s="1350"/>
      <c r="H1301" s="1206" t="s">
        <v>523</v>
      </c>
      <c r="I1301" s="1206"/>
      <c r="J1301" s="1206"/>
      <c r="K1301" s="1206"/>
      <c r="L1301" s="1206"/>
      <c r="M1301" s="1206"/>
      <c r="N1301" s="1206"/>
      <c r="O1301" s="1206"/>
      <c r="P1301" s="1206"/>
      <c r="Q1301" s="1206"/>
      <c r="R1301" s="1206"/>
      <c r="S1301" s="1206"/>
      <c r="T1301" s="1206"/>
      <c r="U1301" s="1206"/>
      <c r="V1301" s="1206"/>
      <c r="W1301" s="1206"/>
      <c r="X1301" s="1206"/>
      <c r="Y1301" s="1206"/>
      <c r="Z1301" s="1206"/>
      <c r="AA1301" s="1206"/>
      <c r="AB1301" s="1206"/>
      <c r="AC1301" s="1206"/>
      <c r="AD1301" s="1206"/>
      <c r="AF1301" s="70"/>
      <c r="AG1301" s="713">
        <v>194</v>
      </c>
      <c r="AH1301" s="1221" t="s">
        <v>106</v>
      </c>
      <c r="AI1301" s="1222"/>
      <c r="AJ1301" s="1223"/>
      <c r="AK1301" s="11"/>
      <c r="AL1301" s="1303" t="s">
        <v>528</v>
      </c>
      <c r="AM1301" s="1304"/>
      <c r="AN1301" s="1304"/>
      <c r="AO1301" s="1304"/>
      <c r="AP1301" s="1304"/>
      <c r="AQ1301" s="1305"/>
      <c r="AR1301" s="1232">
        <f>VLOOKUP(AH1301,$CD$6:$CE$10,2,FALSE)</f>
        <v>0</v>
      </c>
    </row>
    <row r="1302" spans="1:44" ht="24" customHeight="1">
      <c r="A1302" s="972" t="str">
        <f t="shared" si="27"/>
        <v/>
      </c>
      <c r="B1302" s="66"/>
      <c r="E1302" s="67"/>
      <c r="F1302" s="68"/>
      <c r="AF1302" s="70"/>
      <c r="AK1302" s="11"/>
      <c r="AL1302" s="1303"/>
      <c r="AM1302" s="1304"/>
      <c r="AN1302" s="1304"/>
      <c r="AO1302" s="1304"/>
      <c r="AP1302" s="1304"/>
      <c r="AQ1302" s="1305"/>
      <c r="AR1302" s="1232"/>
    </row>
    <row r="1303" spans="1:44" ht="27" customHeight="1">
      <c r="A1303" s="972">
        <f t="shared" si="27"/>
        <v>195</v>
      </c>
      <c r="B1303" s="66"/>
      <c r="E1303" s="67"/>
      <c r="F1303" s="1349" t="s">
        <v>847</v>
      </c>
      <c r="G1303" s="1350"/>
      <c r="H1303" s="1206" t="s">
        <v>525</v>
      </c>
      <c r="I1303" s="1206"/>
      <c r="J1303" s="1206"/>
      <c r="K1303" s="1206"/>
      <c r="L1303" s="1206"/>
      <c r="M1303" s="1206"/>
      <c r="N1303" s="1206"/>
      <c r="O1303" s="1206"/>
      <c r="P1303" s="1206"/>
      <c r="Q1303" s="1206"/>
      <c r="R1303" s="1206"/>
      <c r="S1303" s="1206"/>
      <c r="T1303" s="1206"/>
      <c r="U1303" s="1206"/>
      <c r="V1303" s="1206"/>
      <c r="W1303" s="1206"/>
      <c r="X1303" s="1206"/>
      <c r="Y1303" s="1206"/>
      <c r="Z1303" s="1206"/>
      <c r="AA1303" s="1206"/>
      <c r="AB1303" s="1206"/>
      <c r="AC1303" s="1206"/>
      <c r="AD1303" s="1206"/>
      <c r="AF1303" s="70"/>
      <c r="AG1303" s="713">
        <v>195</v>
      </c>
      <c r="AH1303" s="1221" t="s">
        <v>106</v>
      </c>
      <c r="AI1303" s="1222"/>
      <c r="AJ1303" s="1223"/>
      <c r="AK1303" s="11"/>
      <c r="AL1303" s="1303" t="s">
        <v>529</v>
      </c>
      <c r="AM1303" s="1304"/>
      <c r="AN1303" s="1304"/>
      <c r="AO1303" s="1304"/>
      <c r="AP1303" s="1304"/>
      <c r="AQ1303" s="1305"/>
      <c r="AR1303" s="1232">
        <f>VLOOKUP(AH1303,$CD$6:$CE$10,2,FALSE)</f>
        <v>0</v>
      </c>
    </row>
    <row r="1304" spans="1:44" ht="27" customHeight="1">
      <c r="A1304" s="972" t="str">
        <f t="shared" si="27"/>
        <v/>
      </c>
      <c r="B1304" s="66"/>
      <c r="E1304" s="67"/>
      <c r="F1304" s="68"/>
      <c r="H1304" s="1206"/>
      <c r="I1304" s="1206"/>
      <c r="J1304" s="1206"/>
      <c r="K1304" s="1206"/>
      <c r="L1304" s="1206"/>
      <c r="M1304" s="1206"/>
      <c r="N1304" s="1206"/>
      <c r="O1304" s="1206"/>
      <c r="P1304" s="1206"/>
      <c r="Q1304" s="1206"/>
      <c r="R1304" s="1206"/>
      <c r="S1304" s="1206"/>
      <c r="T1304" s="1206"/>
      <c r="U1304" s="1206"/>
      <c r="V1304" s="1206"/>
      <c r="W1304" s="1206"/>
      <c r="X1304" s="1206"/>
      <c r="Y1304" s="1206"/>
      <c r="Z1304" s="1206"/>
      <c r="AA1304" s="1206"/>
      <c r="AB1304" s="1206"/>
      <c r="AC1304" s="1206"/>
      <c r="AD1304" s="1206"/>
      <c r="AF1304" s="70"/>
      <c r="AK1304" s="11"/>
      <c r="AL1304" s="1303"/>
      <c r="AM1304" s="1304"/>
      <c r="AN1304" s="1304"/>
      <c r="AO1304" s="1304"/>
      <c r="AP1304" s="1304"/>
      <c r="AQ1304" s="1305"/>
      <c r="AR1304" s="1232"/>
    </row>
    <row r="1305" spans="1:44" ht="27" customHeight="1">
      <c r="A1305" s="972" t="str">
        <f t="shared" si="27"/>
        <v/>
      </c>
      <c r="B1305" s="66"/>
      <c r="E1305" s="67"/>
      <c r="F1305" s="68"/>
      <c r="H1305" s="1206"/>
      <c r="I1305" s="1206"/>
      <c r="J1305" s="1206"/>
      <c r="K1305" s="1206"/>
      <c r="L1305" s="1206"/>
      <c r="M1305" s="1206"/>
      <c r="N1305" s="1206"/>
      <c r="O1305" s="1206"/>
      <c r="P1305" s="1206"/>
      <c r="Q1305" s="1206"/>
      <c r="R1305" s="1206"/>
      <c r="S1305" s="1206"/>
      <c r="T1305" s="1206"/>
      <c r="U1305" s="1206"/>
      <c r="V1305" s="1206"/>
      <c r="W1305" s="1206"/>
      <c r="X1305" s="1206"/>
      <c r="Y1305" s="1206"/>
      <c r="Z1305" s="1206"/>
      <c r="AA1305" s="1206"/>
      <c r="AB1305" s="1206"/>
      <c r="AC1305" s="1206"/>
      <c r="AD1305" s="1206"/>
      <c r="AF1305" s="70"/>
      <c r="AK1305" s="11"/>
      <c r="AL1305" s="210"/>
      <c r="AM1305" s="20"/>
      <c r="AN1305" s="20"/>
      <c r="AO1305" s="20"/>
      <c r="AP1305" s="20"/>
      <c r="AQ1305" s="211"/>
      <c r="AR1305" s="73"/>
    </row>
    <row r="1306" spans="1:44" ht="24" customHeight="1">
      <c r="A1306" s="972" t="str">
        <f t="shared" si="27"/>
        <v/>
      </c>
      <c r="B1306" s="66"/>
      <c r="E1306" s="67"/>
      <c r="F1306" s="68"/>
      <c r="AF1306" s="70"/>
      <c r="AK1306" s="11"/>
      <c r="AL1306" s="210"/>
      <c r="AM1306" s="20"/>
      <c r="AN1306" s="20"/>
      <c r="AO1306" s="20"/>
      <c r="AP1306" s="20"/>
      <c r="AQ1306" s="211"/>
      <c r="AR1306" s="73"/>
    </row>
    <row r="1307" spans="1:44" ht="27" customHeight="1">
      <c r="A1307" s="972">
        <f t="shared" si="27"/>
        <v>196</v>
      </c>
      <c r="B1307" s="66"/>
      <c r="E1307" s="67"/>
      <c r="F1307" s="1349" t="s">
        <v>848</v>
      </c>
      <c r="G1307" s="1350"/>
      <c r="H1307" s="1206" t="s">
        <v>526</v>
      </c>
      <c r="I1307" s="1206"/>
      <c r="J1307" s="1206"/>
      <c r="K1307" s="1206"/>
      <c r="L1307" s="1206"/>
      <c r="M1307" s="1206"/>
      <c r="N1307" s="1206"/>
      <c r="O1307" s="1206"/>
      <c r="P1307" s="1206"/>
      <c r="Q1307" s="1206"/>
      <c r="R1307" s="1206"/>
      <c r="S1307" s="1206"/>
      <c r="T1307" s="1206"/>
      <c r="U1307" s="1206"/>
      <c r="V1307" s="1206"/>
      <c r="W1307" s="1206"/>
      <c r="X1307" s="1206"/>
      <c r="Y1307" s="1206"/>
      <c r="Z1307" s="1206"/>
      <c r="AA1307" s="1206"/>
      <c r="AB1307" s="1206"/>
      <c r="AC1307" s="1206"/>
      <c r="AD1307" s="1206"/>
      <c r="AF1307" s="70"/>
      <c r="AG1307" s="713">
        <v>196</v>
      </c>
      <c r="AH1307" s="1221" t="s">
        <v>106</v>
      </c>
      <c r="AI1307" s="1222"/>
      <c r="AJ1307" s="1223"/>
      <c r="AK1307" s="11"/>
      <c r="AL1307" s="1303" t="s">
        <v>527</v>
      </c>
      <c r="AM1307" s="1304"/>
      <c r="AN1307" s="1304"/>
      <c r="AO1307" s="1304"/>
      <c r="AP1307" s="1304"/>
      <c r="AQ1307" s="1305"/>
      <c r="AR1307" s="214">
        <f>VLOOKUP(AH1307,$CD$6:$CE$10,2,FALSE)</f>
        <v>0</v>
      </c>
    </row>
    <row r="1308" spans="1:44" ht="24" customHeight="1">
      <c r="A1308" s="972" t="str">
        <f t="shared" ref="A1308:A1371" si="28">_xlfn.IFS(AG1308=0,"",AG1308&gt;0,AG1308,AG1308&lt;&gt;"","")</f>
        <v/>
      </c>
      <c r="B1308" s="66"/>
      <c r="E1308" s="67"/>
      <c r="F1308" s="68"/>
      <c r="AF1308" s="70"/>
      <c r="AK1308" s="11"/>
      <c r="AL1308" s="1303"/>
      <c r="AM1308" s="1304"/>
      <c r="AN1308" s="1304"/>
      <c r="AO1308" s="1304"/>
      <c r="AP1308" s="1304"/>
      <c r="AQ1308" s="1305"/>
      <c r="AR1308" s="73"/>
    </row>
    <row r="1309" spans="1:44" ht="27" customHeight="1">
      <c r="A1309" s="972">
        <f t="shared" si="28"/>
        <v>197</v>
      </c>
      <c r="B1309" s="66"/>
      <c r="E1309" s="67"/>
      <c r="F1309" s="1349" t="s">
        <v>829</v>
      </c>
      <c r="G1309" s="1350"/>
      <c r="H1309" s="1206" t="s">
        <v>530</v>
      </c>
      <c r="I1309" s="1206"/>
      <c r="J1309" s="1206"/>
      <c r="K1309" s="1206"/>
      <c r="L1309" s="1206"/>
      <c r="M1309" s="1206"/>
      <c r="N1309" s="1206"/>
      <c r="O1309" s="1206"/>
      <c r="P1309" s="1206"/>
      <c r="Q1309" s="1206"/>
      <c r="R1309" s="1206"/>
      <c r="S1309" s="1206"/>
      <c r="T1309" s="1206"/>
      <c r="U1309" s="1206"/>
      <c r="V1309" s="1206"/>
      <c r="W1309" s="1206"/>
      <c r="X1309" s="1206"/>
      <c r="Y1309" s="1206"/>
      <c r="Z1309" s="1206"/>
      <c r="AA1309" s="1206"/>
      <c r="AB1309" s="1206"/>
      <c r="AC1309" s="1206"/>
      <c r="AD1309" s="1206"/>
      <c r="AF1309" s="70"/>
      <c r="AG1309" s="713">
        <v>197</v>
      </c>
      <c r="AH1309" s="1221" t="s">
        <v>106</v>
      </c>
      <c r="AI1309" s="1222"/>
      <c r="AJ1309" s="1223"/>
      <c r="AK1309" s="11"/>
      <c r="AL1309" s="1303" t="s">
        <v>532</v>
      </c>
      <c r="AM1309" s="1304"/>
      <c r="AN1309" s="1304"/>
      <c r="AO1309" s="1304"/>
      <c r="AP1309" s="1304"/>
      <c r="AQ1309" s="1305"/>
      <c r="AR1309" s="1232">
        <f>VLOOKUP(AH1309,$CD$6:$CE$10,2,FALSE)</f>
        <v>0</v>
      </c>
    </row>
    <row r="1310" spans="1:44" ht="27" customHeight="1" thickBot="1">
      <c r="A1310" s="972" t="str">
        <f t="shared" si="28"/>
        <v/>
      </c>
      <c r="B1310" s="66"/>
      <c r="E1310" s="67"/>
      <c r="F1310" s="68"/>
      <c r="H1310" s="1206"/>
      <c r="I1310" s="1206"/>
      <c r="J1310" s="1206"/>
      <c r="K1310" s="1206"/>
      <c r="L1310" s="1206"/>
      <c r="M1310" s="1206"/>
      <c r="N1310" s="1206"/>
      <c r="O1310" s="1206"/>
      <c r="P1310" s="1206"/>
      <c r="Q1310" s="1206"/>
      <c r="R1310" s="1206"/>
      <c r="S1310" s="1206"/>
      <c r="T1310" s="1206"/>
      <c r="U1310" s="1206"/>
      <c r="V1310" s="1206"/>
      <c r="W1310" s="1206"/>
      <c r="X1310" s="1206"/>
      <c r="Y1310" s="1206"/>
      <c r="Z1310" s="1206"/>
      <c r="AA1310" s="1206"/>
      <c r="AB1310" s="1206"/>
      <c r="AC1310" s="1206"/>
      <c r="AD1310" s="1206"/>
      <c r="AF1310" s="70"/>
      <c r="AK1310" s="11"/>
      <c r="AL1310" s="1303"/>
      <c r="AM1310" s="1304"/>
      <c r="AN1310" s="1304"/>
      <c r="AO1310" s="1304"/>
      <c r="AP1310" s="1304"/>
      <c r="AQ1310" s="1305"/>
      <c r="AR1310" s="1232"/>
    </row>
    <row r="1311" spans="1:44" ht="27" customHeight="1">
      <c r="A1311" s="972" t="str">
        <f t="shared" si="28"/>
        <v/>
      </c>
      <c r="B1311" s="66"/>
      <c r="E1311" s="67"/>
      <c r="F1311" s="68"/>
      <c r="H1311" s="1586" t="s">
        <v>1000</v>
      </c>
      <c r="I1311" s="1388"/>
      <c r="J1311" s="1388"/>
      <c r="K1311" s="1388"/>
      <c r="L1311" s="1388"/>
      <c r="M1311" s="1388"/>
      <c r="N1311" s="1388"/>
      <c r="O1311" s="1388"/>
      <c r="P1311" s="1388"/>
      <c r="Q1311" s="1388"/>
      <c r="R1311" s="1388"/>
      <c r="S1311" s="1388"/>
      <c r="T1311" s="1388"/>
      <c r="U1311" s="1388"/>
      <c r="V1311" s="1388"/>
      <c r="W1311" s="1388"/>
      <c r="X1311" s="1388"/>
      <c r="Y1311" s="1388"/>
      <c r="Z1311" s="1388"/>
      <c r="AA1311" s="1388"/>
      <c r="AB1311" s="1388"/>
      <c r="AC1311" s="1388"/>
      <c r="AD1311" s="1544"/>
      <c r="AF1311" s="70"/>
      <c r="AK1311" s="11"/>
      <c r="AL1311" s="210"/>
      <c r="AM1311" s="20"/>
      <c r="AN1311" s="20"/>
      <c r="AO1311" s="20"/>
      <c r="AP1311" s="20"/>
      <c r="AQ1311" s="211"/>
      <c r="AR1311" s="73"/>
    </row>
    <row r="1312" spans="1:44" ht="27" customHeight="1">
      <c r="A1312" s="972" t="str">
        <f t="shared" si="28"/>
        <v/>
      </c>
      <c r="B1312" s="66"/>
      <c r="E1312" s="67"/>
      <c r="H1312" s="1299"/>
      <c r="I1312" s="1206"/>
      <c r="J1312" s="1206"/>
      <c r="K1312" s="1206"/>
      <c r="L1312" s="1206"/>
      <c r="M1312" s="1206"/>
      <c r="N1312" s="1206"/>
      <c r="O1312" s="1206"/>
      <c r="P1312" s="1206"/>
      <c r="Q1312" s="1206"/>
      <c r="R1312" s="1206"/>
      <c r="S1312" s="1206"/>
      <c r="T1312" s="1206"/>
      <c r="U1312" s="1206"/>
      <c r="V1312" s="1206"/>
      <c r="W1312" s="1206"/>
      <c r="X1312" s="1206"/>
      <c r="Y1312" s="1206"/>
      <c r="Z1312" s="1206"/>
      <c r="AA1312" s="1206"/>
      <c r="AB1312" s="1206"/>
      <c r="AC1312" s="1206"/>
      <c r="AD1312" s="1207"/>
      <c r="AF1312" s="70"/>
      <c r="AK1312" s="11"/>
      <c r="AL1312" s="210"/>
      <c r="AM1312" s="20"/>
      <c r="AN1312" s="20"/>
      <c r="AO1312" s="20"/>
      <c r="AP1312" s="20"/>
      <c r="AQ1312" s="211"/>
      <c r="AR1312" s="73"/>
    </row>
    <row r="1313" spans="1:44" ht="27" customHeight="1" thickBot="1">
      <c r="A1313" s="972" t="str">
        <f t="shared" si="28"/>
        <v/>
      </c>
      <c r="B1313" s="66"/>
      <c r="E1313" s="67"/>
      <c r="F1313" s="68"/>
      <c r="H1313" s="1300"/>
      <c r="I1313" s="1301"/>
      <c r="J1313" s="1301"/>
      <c r="K1313" s="1301"/>
      <c r="L1313" s="1301"/>
      <c r="M1313" s="1301"/>
      <c r="N1313" s="1301"/>
      <c r="O1313" s="1301"/>
      <c r="P1313" s="1301"/>
      <c r="Q1313" s="1301"/>
      <c r="R1313" s="1301"/>
      <c r="S1313" s="1301"/>
      <c r="T1313" s="1301"/>
      <c r="U1313" s="1301"/>
      <c r="V1313" s="1301"/>
      <c r="W1313" s="1301"/>
      <c r="X1313" s="1301"/>
      <c r="Y1313" s="1301"/>
      <c r="Z1313" s="1301"/>
      <c r="AA1313" s="1301"/>
      <c r="AB1313" s="1301"/>
      <c r="AC1313" s="1301"/>
      <c r="AD1313" s="1302"/>
      <c r="AF1313" s="70"/>
      <c r="AK1313" s="11"/>
      <c r="AL1313" s="210"/>
      <c r="AM1313" s="20"/>
      <c r="AN1313" s="20"/>
      <c r="AO1313" s="20"/>
      <c r="AP1313" s="20"/>
      <c r="AQ1313" s="211"/>
      <c r="AR1313" s="73"/>
    </row>
    <row r="1314" spans="1:44" ht="24" customHeight="1">
      <c r="A1314" s="972" t="str">
        <f t="shared" si="28"/>
        <v/>
      </c>
      <c r="B1314" s="66"/>
      <c r="E1314" s="67"/>
      <c r="F1314" s="68"/>
      <c r="AF1314" s="70"/>
      <c r="AK1314" s="11"/>
      <c r="AL1314" s="210"/>
      <c r="AM1314" s="20"/>
      <c r="AN1314" s="20"/>
      <c r="AO1314" s="20"/>
      <c r="AP1314" s="20"/>
      <c r="AQ1314" s="211"/>
      <c r="AR1314" s="73"/>
    </row>
    <row r="1315" spans="1:44" ht="24" customHeight="1">
      <c r="A1315" s="972" t="str">
        <f t="shared" si="28"/>
        <v/>
      </c>
      <c r="B1315" s="66"/>
      <c r="E1315" s="67"/>
      <c r="F1315" s="68"/>
      <c r="AF1315" s="70"/>
      <c r="AK1315" s="11"/>
      <c r="AL1315" s="210"/>
      <c r="AM1315" s="20"/>
      <c r="AN1315" s="20"/>
      <c r="AO1315" s="20"/>
      <c r="AP1315" s="20"/>
      <c r="AQ1315" s="211"/>
      <c r="AR1315" s="73"/>
    </row>
    <row r="1316" spans="1:44" ht="27" customHeight="1">
      <c r="A1316" s="972">
        <f t="shared" si="28"/>
        <v>198</v>
      </c>
      <c r="B1316" s="66"/>
      <c r="E1316" s="67"/>
      <c r="F1316" s="1349" t="s">
        <v>836</v>
      </c>
      <c r="G1316" s="1350"/>
      <c r="H1316" s="1206" t="s">
        <v>531</v>
      </c>
      <c r="I1316" s="1206"/>
      <c r="J1316" s="1206"/>
      <c r="K1316" s="1206"/>
      <c r="L1316" s="1206"/>
      <c r="M1316" s="1206"/>
      <c r="N1316" s="1206"/>
      <c r="O1316" s="1206"/>
      <c r="P1316" s="1206"/>
      <c r="Q1316" s="1206"/>
      <c r="R1316" s="1206"/>
      <c r="S1316" s="1206"/>
      <c r="T1316" s="1206"/>
      <c r="U1316" s="1206"/>
      <c r="V1316" s="1206"/>
      <c r="W1316" s="1206"/>
      <c r="X1316" s="1206"/>
      <c r="Y1316" s="1206"/>
      <c r="Z1316" s="1206"/>
      <c r="AA1316" s="1206"/>
      <c r="AB1316" s="1206"/>
      <c r="AC1316" s="1206"/>
      <c r="AD1316" s="1206"/>
      <c r="AF1316" s="70"/>
      <c r="AG1316" s="713">
        <v>198</v>
      </c>
      <c r="AH1316" s="1221" t="s">
        <v>106</v>
      </c>
      <c r="AI1316" s="1222"/>
      <c r="AJ1316" s="1223"/>
      <c r="AK1316" s="11"/>
      <c r="AL1316" s="1303" t="s">
        <v>533</v>
      </c>
      <c r="AM1316" s="1304"/>
      <c r="AN1316" s="1304"/>
      <c r="AO1316" s="1304"/>
      <c r="AP1316" s="1304"/>
      <c r="AQ1316" s="1305"/>
      <c r="AR1316" s="1232">
        <f>VLOOKUP(AH1316,$CD$6:$CE$10,2,FALSE)</f>
        <v>0</v>
      </c>
    </row>
    <row r="1317" spans="1:44" ht="27" customHeight="1">
      <c r="A1317" s="972" t="str">
        <f t="shared" si="28"/>
        <v/>
      </c>
      <c r="B1317" s="66"/>
      <c r="E1317" s="67"/>
      <c r="F1317" s="68"/>
      <c r="H1317" s="1206"/>
      <c r="I1317" s="1206"/>
      <c r="J1317" s="1206"/>
      <c r="K1317" s="1206"/>
      <c r="L1317" s="1206"/>
      <c r="M1317" s="1206"/>
      <c r="N1317" s="1206"/>
      <c r="O1317" s="1206"/>
      <c r="P1317" s="1206"/>
      <c r="Q1317" s="1206"/>
      <c r="R1317" s="1206"/>
      <c r="S1317" s="1206"/>
      <c r="T1317" s="1206"/>
      <c r="U1317" s="1206"/>
      <c r="V1317" s="1206"/>
      <c r="W1317" s="1206"/>
      <c r="X1317" s="1206"/>
      <c r="Y1317" s="1206"/>
      <c r="Z1317" s="1206"/>
      <c r="AA1317" s="1206"/>
      <c r="AB1317" s="1206"/>
      <c r="AC1317" s="1206"/>
      <c r="AD1317" s="1206"/>
      <c r="AF1317" s="70"/>
      <c r="AK1317" s="11"/>
      <c r="AL1317" s="1303"/>
      <c r="AM1317" s="1304"/>
      <c r="AN1317" s="1304"/>
      <c r="AO1317" s="1304"/>
      <c r="AP1317" s="1304"/>
      <c r="AQ1317" s="1305"/>
      <c r="AR1317" s="1232"/>
    </row>
    <row r="1318" spans="1:44" ht="24" customHeight="1">
      <c r="A1318" s="972" t="str">
        <f t="shared" si="28"/>
        <v/>
      </c>
      <c r="B1318" s="66"/>
      <c r="E1318" s="67"/>
      <c r="F1318" s="68"/>
      <c r="AF1318" s="70"/>
      <c r="AK1318" s="11"/>
      <c r="AL1318" s="210"/>
      <c r="AM1318" s="20"/>
      <c r="AN1318" s="20"/>
      <c r="AO1318" s="20"/>
      <c r="AP1318" s="20"/>
      <c r="AQ1318" s="211"/>
      <c r="AR1318" s="73"/>
    </row>
    <row r="1319" spans="1:44" ht="27" customHeight="1">
      <c r="A1319" s="972">
        <f t="shared" si="28"/>
        <v>199</v>
      </c>
      <c r="B1319" s="66"/>
      <c r="E1319" s="67"/>
      <c r="F1319" s="1349" t="s">
        <v>841</v>
      </c>
      <c r="G1319" s="1350"/>
      <c r="H1319" s="1206" t="s">
        <v>534</v>
      </c>
      <c r="I1319" s="1206"/>
      <c r="J1319" s="1206"/>
      <c r="K1319" s="1206"/>
      <c r="L1319" s="1206"/>
      <c r="M1319" s="1206"/>
      <c r="N1319" s="1206"/>
      <c r="O1319" s="1206"/>
      <c r="P1319" s="1206"/>
      <c r="Q1319" s="1206"/>
      <c r="R1319" s="1206"/>
      <c r="S1319" s="1206"/>
      <c r="T1319" s="1206"/>
      <c r="U1319" s="1206"/>
      <c r="V1319" s="1206"/>
      <c r="W1319" s="1206"/>
      <c r="X1319" s="1206"/>
      <c r="Y1319" s="1206"/>
      <c r="Z1319" s="1206"/>
      <c r="AA1319" s="1206"/>
      <c r="AB1319" s="1206"/>
      <c r="AC1319" s="1206"/>
      <c r="AD1319" s="1206"/>
      <c r="AF1319" s="70"/>
      <c r="AG1319" s="713">
        <v>199</v>
      </c>
      <c r="AH1319" s="1221" t="s">
        <v>106</v>
      </c>
      <c r="AI1319" s="1222"/>
      <c r="AJ1319" s="1223"/>
      <c r="AK1319" s="11"/>
      <c r="AL1319" s="1303" t="s">
        <v>535</v>
      </c>
      <c r="AM1319" s="1304"/>
      <c r="AN1319" s="1304"/>
      <c r="AO1319" s="1304"/>
      <c r="AP1319" s="1304"/>
      <c r="AQ1319" s="1305"/>
      <c r="AR1319" s="1232">
        <f>VLOOKUP(AH1319,$CD$6:$CE$10,2,FALSE)</f>
        <v>0</v>
      </c>
    </row>
    <row r="1320" spans="1:44" ht="27" customHeight="1">
      <c r="A1320" s="972" t="str">
        <f t="shared" si="28"/>
        <v/>
      </c>
      <c r="B1320" s="66"/>
      <c r="E1320" s="67"/>
      <c r="F1320" s="68"/>
      <c r="H1320" s="1206"/>
      <c r="I1320" s="1206"/>
      <c r="J1320" s="1206"/>
      <c r="K1320" s="1206"/>
      <c r="L1320" s="1206"/>
      <c r="M1320" s="1206"/>
      <c r="N1320" s="1206"/>
      <c r="O1320" s="1206"/>
      <c r="P1320" s="1206"/>
      <c r="Q1320" s="1206"/>
      <c r="R1320" s="1206"/>
      <c r="S1320" s="1206"/>
      <c r="T1320" s="1206"/>
      <c r="U1320" s="1206"/>
      <c r="V1320" s="1206"/>
      <c r="W1320" s="1206"/>
      <c r="X1320" s="1206"/>
      <c r="Y1320" s="1206"/>
      <c r="Z1320" s="1206"/>
      <c r="AA1320" s="1206"/>
      <c r="AB1320" s="1206"/>
      <c r="AC1320" s="1206"/>
      <c r="AD1320" s="1206"/>
      <c r="AF1320" s="70"/>
      <c r="AK1320" s="11"/>
      <c r="AL1320" s="1303"/>
      <c r="AM1320" s="1304"/>
      <c r="AN1320" s="1304"/>
      <c r="AO1320" s="1304"/>
      <c r="AP1320" s="1304"/>
      <c r="AQ1320" s="1305"/>
      <c r="AR1320" s="1232"/>
    </row>
    <row r="1321" spans="1:44" ht="24" customHeight="1" thickBot="1">
      <c r="A1321" s="972" t="str">
        <f t="shared" si="28"/>
        <v/>
      </c>
      <c r="B1321" s="57"/>
      <c r="C1321" s="6"/>
      <c r="D1321" s="6"/>
      <c r="E1321" s="58"/>
      <c r="F1321" s="83"/>
      <c r="G1321" s="61"/>
      <c r="H1321" s="61"/>
      <c r="I1321" s="61"/>
      <c r="J1321" s="61"/>
      <c r="K1321" s="61"/>
      <c r="L1321" s="61"/>
      <c r="M1321" s="61"/>
      <c r="N1321" s="61"/>
      <c r="O1321" s="61"/>
      <c r="P1321" s="61"/>
      <c r="Q1321" s="61"/>
      <c r="R1321" s="61"/>
      <c r="S1321" s="61"/>
      <c r="T1321" s="61"/>
      <c r="U1321" s="61"/>
      <c r="V1321" s="61"/>
      <c r="W1321" s="61"/>
      <c r="X1321" s="61"/>
      <c r="Y1321" s="61"/>
      <c r="Z1321" s="61"/>
      <c r="AA1321" s="61"/>
      <c r="AB1321" s="61"/>
      <c r="AC1321" s="61"/>
      <c r="AD1321" s="61"/>
      <c r="AE1321" s="61"/>
      <c r="AF1321" s="59"/>
      <c r="AG1321" s="716"/>
      <c r="AH1321" s="60"/>
      <c r="AI1321" s="60"/>
      <c r="AJ1321" s="60"/>
      <c r="AK1321" s="15"/>
      <c r="AL1321" s="207"/>
      <c r="AM1321" s="208"/>
      <c r="AN1321" s="208"/>
      <c r="AO1321" s="208"/>
      <c r="AP1321" s="208"/>
      <c r="AQ1321" s="209"/>
      <c r="AR1321" s="73"/>
    </row>
    <row r="1322" spans="1:44" ht="24" customHeight="1">
      <c r="A1322" s="972" t="str">
        <f t="shared" si="28"/>
        <v/>
      </c>
      <c r="B1322" s="1731" t="s">
        <v>675</v>
      </c>
      <c r="C1322" s="1732"/>
      <c r="D1322" s="1732"/>
      <c r="E1322" s="1733"/>
      <c r="F1322" s="68"/>
      <c r="AF1322" s="70"/>
      <c r="AK1322" s="11"/>
      <c r="AL1322" s="210"/>
      <c r="AM1322" s="20"/>
      <c r="AN1322" s="20"/>
      <c r="AO1322" s="20"/>
      <c r="AP1322" s="20"/>
      <c r="AQ1322" s="211"/>
      <c r="AR1322" s="73"/>
    </row>
    <row r="1323" spans="1:44" ht="27" customHeight="1">
      <c r="A1323" s="972">
        <f t="shared" si="28"/>
        <v>200</v>
      </c>
      <c r="B1323" s="1734"/>
      <c r="C1323" s="1735"/>
      <c r="D1323" s="1735"/>
      <c r="E1323" s="1736"/>
      <c r="F1323" s="68"/>
      <c r="H1323" s="1206" t="s">
        <v>536</v>
      </c>
      <c r="I1323" s="1206"/>
      <c r="J1323" s="1206"/>
      <c r="K1323" s="1206"/>
      <c r="L1323" s="1206"/>
      <c r="M1323" s="1206"/>
      <c r="N1323" s="1206"/>
      <c r="O1323" s="1206"/>
      <c r="P1323" s="1206"/>
      <c r="Q1323" s="1206"/>
      <c r="R1323" s="1206"/>
      <c r="S1323" s="1206"/>
      <c r="T1323" s="1206"/>
      <c r="U1323" s="1206"/>
      <c r="V1323" s="1206"/>
      <c r="W1323" s="1206"/>
      <c r="X1323" s="1206"/>
      <c r="Y1323" s="1206"/>
      <c r="Z1323" s="1206"/>
      <c r="AA1323" s="1206"/>
      <c r="AB1323" s="1206"/>
      <c r="AC1323" s="1206"/>
      <c r="AD1323" s="1206"/>
      <c r="AF1323" s="70"/>
      <c r="AG1323" s="713">
        <v>200</v>
      </c>
      <c r="AH1323" s="1221" t="s">
        <v>106</v>
      </c>
      <c r="AI1323" s="1222"/>
      <c r="AJ1323" s="1223"/>
      <c r="AK1323" s="11"/>
      <c r="AL1323" s="1303" t="s">
        <v>676</v>
      </c>
      <c r="AM1323" s="1304"/>
      <c r="AN1323" s="1304"/>
      <c r="AO1323" s="1304"/>
      <c r="AP1323" s="1304"/>
      <c r="AQ1323" s="1305"/>
      <c r="AR1323" s="1232">
        <f>VLOOKUP(AH1323,$CD$6:$CE$10,2,FALSE)</f>
        <v>0</v>
      </c>
    </row>
    <row r="1324" spans="1:44" ht="27" customHeight="1">
      <c r="A1324" s="972" t="str">
        <f t="shared" si="28"/>
        <v/>
      </c>
      <c r="B1324" s="1734"/>
      <c r="C1324" s="1735"/>
      <c r="D1324" s="1735"/>
      <c r="E1324" s="1736"/>
      <c r="F1324" s="68"/>
      <c r="H1324" s="1206"/>
      <c r="I1324" s="1206"/>
      <c r="J1324" s="1206"/>
      <c r="K1324" s="1206"/>
      <c r="L1324" s="1206"/>
      <c r="M1324" s="1206"/>
      <c r="N1324" s="1206"/>
      <c r="O1324" s="1206"/>
      <c r="P1324" s="1206"/>
      <c r="Q1324" s="1206"/>
      <c r="R1324" s="1206"/>
      <c r="S1324" s="1206"/>
      <c r="T1324" s="1206"/>
      <c r="U1324" s="1206"/>
      <c r="V1324" s="1206"/>
      <c r="W1324" s="1206"/>
      <c r="X1324" s="1206"/>
      <c r="Y1324" s="1206"/>
      <c r="Z1324" s="1206"/>
      <c r="AA1324" s="1206"/>
      <c r="AB1324" s="1206"/>
      <c r="AC1324" s="1206"/>
      <c r="AD1324" s="1206"/>
      <c r="AF1324" s="70"/>
      <c r="AH1324" s="761"/>
      <c r="AI1324" s="109"/>
      <c r="AJ1324" s="109"/>
      <c r="AK1324" s="11"/>
      <c r="AL1324" s="1303"/>
      <c r="AM1324" s="1304"/>
      <c r="AN1324" s="1304"/>
      <c r="AO1324" s="1304"/>
      <c r="AP1324" s="1304"/>
      <c r="AQ1324" s="1305"/>
      <c r="AR1324" s="1232"/>
    </row>
    <row r="1325" spans="1:44" ht="27" customHeight="1">
      <c r="A1325" s="972" t="str">
        <f t="shared" si="28"/>
        <v/>
      </c>
      <c r="B1325" s="1734"/>
      <c r="C1325" s="1735"/>
      <c r="D1325" s="1735"/>
      <c r="E1325" s="1736"/>
      <c r="F1325" s="68"/>
      <c r="H1325" s="1206"/>
      <c r="I1325" s="1206"/>
      <c r="J1325" s="1206"/>
      <c r="K1325" s="1206"/>
      <c r="L1325" s="1206"/>
      <c r="M1325" s="1206"/>
      <c r="N1325" s="1206"/>
      <c r="O1325" s="1206"/>
      <c r="P1325" s="1206"/>
      <c r="Q1325" s="1206"/>
      <c r="R1325" s="1206"/>
      <c r="S1325" s="1206"/>
      <c r="T1325" s="1206"/>
      <c r="U1325" s="1206"/>
      <c r="V1325" s="1206"/>
      <c r="W1325" s="1206"/>
      <c r="X1325" s="1206"/>
      <c r="Y1325" s="1206"/>
      <c r="Z1325" s="1206"/>
      <c r="AA1325" s="1206"/>
      <c r="AB1325" s="1206"/>
      <c r="AC1325" s="1206"/>
      <c r="AD1325" s="1206"/>
      <c r="AF1325" s="70"/>
      <c r="AK1325" s="11"/>
      <c r="AL1325" s="1303"/>
      <c r="AM1325" s="1304"/>
      <c r="AN1325" s="1304"/>
      <c r="AO1325" s="1304"/>
      <c r="AP1325" s="1304"/>
      <c r="AQ1325" s="1305"/>
      <c r="AR1325" s="121"/>
    </row>
    <row r="1326" spans="1:44" ht="24" customHeight="1" thickBot="1">
      <c r="A1326" s="972" t="str">
        <f t="shared" si="28"/>
        <v/>
      </c>
      <c r="B1326" s="1737"/>
      <c r="C1326" s="1738"/>
      <c r="D1326" s="1738"/>
      <c r="E1326" s="1739"/>
      <c r="F1326" s="83"/>
      <c r="G1326" s="61"/>
      <c r="H1326" s="61"/>
      <c r="I1326" s="61"/>
      <c r="J1326" s="61"/>
      <c r="K1326" s="61"/>
      <c r="L1326" s="61"/>
      <c r="M1326" s="61"/>
      <c r="N1326" s="61"/>
      <c r="O1326" s="61"/>
      <c r="P1326" s="61"/>
      <c r="Q1326" s="61"/>
      <c r="R1326" s="61"/>
      <c r="S1326" s="61"/>
      <c r="T1326" s="61"/>
      <c r="U1326" s="61"/>
      <c r="V1326" s="61"/>
      <c r="W1326" s="61"/>
      <c r="X1326" s="61"/>
      <c r="Y1326" s="61"/>
      <c r="Z1326" s="61"/>
      <c r="AA1326" s="61"/>
      <c r="AB1326" s="61"/>
      <c r="AC1326" s="61"/>
      <c r="AD1326" s="61"/>
      <c r="AE1326" s="61"/>
      <c r="AF1326" s="59"/>
      <c r="AG1326" s="716"/>
      <c r="AH1326" s="60"/>
      <c r="AI1326" s="60"/>
      <c r="AJ1326" s="60"/>
      <c r="AK1326" s="15"/>
      <c r="AL1326" s="207"/>
      <c r="AM1326" s="208"/>
      <c r="AN1326" s="208"/>
      <c r="AO1326" s="208"/>
      <c r="AP1326" s="208"/>
      <c r="AQ1326" s="209"/>
      <c r="AR1326" s="73"/>
    </row>
    <row r="1327" spans="1:44" ht="24" customHeight="1">
      <c r="A1327" s="972" t="str">
        <f t="shared" si="28"/>
        <v/>
      </c>
      <c r="B1327" s="66"/>
      <c r="E1327" s="67"/>
      <c r="F1327" s="68"/>
      <c r="AF1327" s="70"/>
      <c r="AK1327" s="11"/>
      <c r="AL1327" s="210"/>
      <c r="AM1327" s="20"/>
      <c r="AN1327" s="20"/>
      <c r="AO1327" s="20"/>
      <c r="AP1327" s="20"/>
      <c r="AQ1327" s="211"/>
      <c r="AR1327" s="73"/>
    </row>
    <row r="1328" spans="1:44" ht="27" customHeight="1">
      <c r="A1328" s="972">
        <f t="shared" si="28"/>
        <v>201</v>
      </c>
      <c r="B1328" s="1638" t="s">
        <v>2258</v>
      </c>
      <c r="C1328" s="1448"/>
      <c r="D1328" s="1448"/>
      <c r="E1328" s="1639"/>
      <c r="F1328" s="1349" t="s">
        <v>150</v>
      </c>
      <c r="G1328" s="1350"/>
      <c r="H1328" s="1206" t="s">
        <v>2259</v>
      </c>
      <c r="I1328" s="1206"/>
      <c r="J1328" s="1206"/>
      <c r="K1328" s="1206"/>
      <c r="L1328" s="1206"/>
      <c r="M1328" s="1206"/>
      <c r="N1328" s="1206"/>
      <c r="O1328" s="1206"/>
      <c r="P1328" s="1206"/>
      <c r="Q1328" s="1206"/>
      <c r="R1328" s="1206"/>
      <c r="S1328" s="1206"/>
      <c r="T1328" s="1206"/>
      <c r="U1328" s="1206"/>
      <c r="V1328" s="1206"/>
      <c r="W1328" s="1206"/>
      <c r="X1328" s="1206"/>
      <c r="Y1328" s="1206"/>
      <c r="Z1328" s="1206"/>
      <c r="AA1328" s="1206"/>
      <c r="AB1328" s="1206"/>
      <c r="AC1328" s="1206"/>
      <c r="AD1328" s="1206"/>
      <c r="AF1328" s="70"/>
      <c r="AG1328" s="713">
        <v>201</v>
      </c>
      <c r="AH1328" s="1221" t="s">
        <v>106</v>
      </c>
      <c r="AI1328" s="1222"/>
      <c r="AJ1328" s="1223"/>
      <c r="AK1328" s="11"/>
      <c r="AL1328" s="1303" t="s">
        <v>2260</v>
      </c>
      <c r="AM1328" s="1304"/>
      <c r="AN1328" s="1304"/>
      <c r="AO1328" s="1304"/>
      <c r="AP1328" s="1304"/>
      <c r="AQ1328" s="1305"/>
      <c r="AR1328" s="1232">
        <f>VLOOKUP(AH1328,$CD$6:$CE$10,2,FALSE)</f>
        <v>0</v>
      </c>
    </row>
    <row r="1329" spans="1:44" ht="27" customHeight="1">
      <c r="A1329" s="972" t="str">
        <f t="shared" si="28"/>
        <v/>
      </c>
      <c r="B1329" s="1638"/>
      <c r="C1329" s="1448"/>
      <c r="D1329" s="1448"/>
      <c r="E1329" s="1639"/>
      <c r="F1329" s="68"/>
      <c r="H1329" s="1206"/>
      <c r="I1329" s="1206"/>
      <c r="J1329" s="1206"/>
      <c r="K1329" s="1206"/>
      <c r="L1329" s="1206"/>
      <c r="M1329" s="1206"/>
      <c r="N1329" s="1206"/>
      <c r="O1329" s="1206"/>
      <c r="P1329" s="1206"/>
      <c r="Q1329" s="1206"/>
      <c r="R1329" s="1206"/>
      <c r="S1329" s="1206"/>
      <c r="T1329" s="1206"/>
      <c r="U1329" s="1206"/>
      <c r="V1329" s="1206"/>
      <c r="W1329" s="1206"/>
      <c r="X1329" s="1206"/>
      <c r="Y1329" s="1206"/>
      <c r="Z1329" s="1206"/>
      <c r="AA1329" s="1206"/>
      <c r="AB1329" s="1206"/>
      <c r="AC1329" s="1206"/>
      <c r="AD1329" s="1206"/>
      <c r="AF1329" s="70"/>
      <c r="AH1329" s="761"/>
      <c r="AI1329" s="109"/>
      <c r="AJ1329" s="109"/>
      <c r="AK1329" s="11"/>
      <c r="AL1329" s="1303"/>
      <c r="AM1329" s="1304"/>
      <c r="AN1329" s="1304"/>
      <c r="AO1329" s="1304"/>
      <c r="AP1329" s="1304"/>
      <c r="AQ1329" s="1305"/>
      <c r="AR1329" s="1232"/>
    </row>
    <row r="1330" spans="1:44" ht="27" customHeight="1">
      <c r="A1330" s="972" t="str">
        <f t="shared" si="28"/>
        <v/>
      </c>
      <c r="B1330" s="1638"/>
      <c r="C1330" s="1448"/>
      <c r="D1330" s="1448"/>
      <c r="E1330" s="1639"/>
      <c r="F1330" s="68"/>
      <c r="H1330" s="1206"/>
      <c r="I1330" s="1206"/>
      <c r="J1330" s="1206"/>
      <c r="K1330" s="1206"/>
      <c r="L1330" s="1206"/>
      <c r="M1330" s="1206"/>
      <c r="N1330" s="1206"/>
      <c r="O1330" s="1206"/>
      <c r="P1330" s="1206"/>
      <c r="Q1330" s="1206"/>
      <c r="R1330" s="1206"/>
      <c r="S1330" s="1206"/>
      <c r="T1330" s="1206"/>
      <c r="U1330" s="1206"/>
      <c r="V1330" s="1206"/>
      <c r="W1330" s="1206"/>
      <c r="X1330" s="1206"/>
      <c r="Y1330" s="1206"/>
      <c r="Z1330" s="1206"/>
      <c r="AA1330" s="1206"/>
      <c r="AB1330" s="1206"/>
      <c r="AC1330" s="1206"/>
      <c r="AD1330" s="1206"/>
      <c r="AF1330" s="70"/>
      <c r="AK1330" s="11"/>
      <c r="AL1330" s="1303"/>
      <c r="AM1330" s="1304"/>
      <c r="AN1330" s="1304"/>
      <c r="AO1330" s="1304"/>
      <c r="AP1330" s="1304"/>
      <c r="AQ1330" s="1305"/>
      <c r="AR1330" s="121"/>
    </row>
    <row r="1331" spans="1:44" ht="27" customHeight="1">
      <c r="A1331" s="972" t="str">
        <f t="shared" si="28"/>
        <v/>
      </c>
      <c r="B1331" s="1638"/>
      <c r="C1331" s="1448"/>
      <c r="D1331" s="1448"/>
      <c r="E1331" s="1639"/>
      <c r="F1331" s="68"/>
      <c r="H1331" s="1206"/>
      <c r="I1331" s="1206"/>
      <c r="J1331" s="1206"/>
      <c r="K1331" s="1206"/>
      <c r="L1331" s="1206"/>
      <c r="M1331" s="1206"/>
      <c r="N1331" s="1206"/>
      <c r="O1331" s="1206"/>
      <c r="P1331" s="1206"/>
      <c r="Q1331" s="1206"/>
      <c r="R1331" s="1206"/>
      <c r="S1331" s="1206"/>
      <c r="T1331" s="1206"/>
      <c r="U1331" s="1206"/>
      <c r="V1331" s="1206"/>
      <c r="W1331" s="1206"/>
      <c r="X1331" s="1206"/>
      <c r="Y1331" s="1206"/>
      <c r="Z1331" s="1206"/>
      <c r="AA1331" s="1206"/>
      <c r="AB1331" s="1206"/>
      <c r="AC1331" s="1206"/>
      <c r="AD1331" s="1206"/>
      <c r="AF1331" s="70"/>
      <c r="AK1331" s="11"/>
      <c r="AL1331" s="210"/>
      <c r="AM1331" s="20"/>
      <c r="AN1331" s="20"/>
      <c r="AO1331" s="20"/>
      <c r="AP1331" s="20"/>
      <c r="AQ1331" s="211"/>
      <c r="AR1331" s="73"/>
    </row>
    <row r="1332" spans="1:44" ht="27" customHeight="1">
      <c r="A1332" s="972" t="str">
        <f t="shared" si="28"/>
        <v/>
      </c>
      <c r="B1332" s="216"/>
      <c r="C1332" s="142"/>
      <c r="D1332" s="142"/>
      <c r="E1332" s="217"/>
      <c r="F1332" s="68"/>
      <c r="H1332" s="97"/>
      <c r="I1332" s="97"/>
      <c r="J1332" s="97"/>
      <c r="K1332" s="97"/>
      <c r="L1332" s="97"/>
      <c r="M1332" s="97"/>
      <c r="N1332" s="97"/>
      <c r="O1332" s="97"/>
      <c r="P1332" s="97"/>
      <c r="Q1332" s="97"/>
      <c r="R1332" s="97"/>
      <c r="S1332" s="97"/>
      <c r="T1332" s="97"/>
      <c r="U1332" s="97"/>
      <c r="V1332" s="97"/>
      <c r="W1332" s="97"/>
      <c r="X1332" s="97"/>
      <c r="Y1332" s="97"/>
      <c r="Z1332" s="97"/>
      <c r="AA1332" s="97"/>
      <c r="AB1332" s="97"/>
      <c r="AC1332" s="97"/>
      <c r="AD1332" s="97"/>
      <c r="AF1332" s="70"/>
      <c r="AK1332" s="11"/>
      <c r="AL1332" s="210"/>
      <c r="AM1332" s="20"/>
      <c r="AN1332" s="20"/>
      <c r="AO1332" s="20"/>
      <c r="AP1332" s="20"/>
      <c r="AQ1332" s="211"/>
      <c r="AR1332" s="73"/>
    </row>
    <row r="1333" spans="1:44" ht="27" customHeight="1">
      <c r="A1333" s="972">
        <f t="shared" si="28"/>
        <v>202</v>
      </c>
      <c r="B1333" s="216"/>
      <c r="C1333" s="142"/>
      <c r="D1333" s="142"/>
      <c r="E1333" s="217"/>
      <c r="F1333" s="1349" t="s">
        <v>365</v>
      </c>
      <c r="G1333" s="1350"/>
      <c r="H1333" s="1206" t="s">
        <v>2261</v>
      </c>
      <c r="I1333" s="1206"/>
      <c r="J1333" s="1206"/>
      <c r="K1333" s="1206"/>
      <c r="L1333" s="1206"/>
      <c r="M1333" s="1206"/>
      <c r="N1333" s="1206"/>
      <c r="O1333" s="1206"/>
      <c r="P1333" s="1206"/>
      <c r="Q1333" s="1206"/>
      <c r="R1333" s="1206"/>
      <c r="S1333" s="1206"/>
      <c r="T1333" s="1206"/>
      <c r="U1333" s="1206"/>
      <c r="V1333" s="1206"/>
      <c r="W1333" s="1206"/>
      <c r="X1333" s="1206"/>
      <c r="Y1333" s="1206"/>
      <c r="Z1333" s="1206"/>
      <c r="AA1333" s="1206"/>
      <c r="AB1333" s="1206"/>
      <c r="AC1333" s="1206"/>
      <c r="AD1333" s="1206"/>
      <c r="AF1333" s="70"/>
      <c r="AG1333" s="713">
        <v>202</v>
      </c>
      <c r="AH1333" s="1221" t="s">
        <v>106</v>
      </c>
      <c r="AI1333" s="1222"/>
      <c r="AJ1333" s="1223"/>
      <c r="AK1333" s="11"/>
      <c r="AL1333" s="1303" t="s">
        <v>2262</v>
      </c>
      <c r="AM1333" s="1304"/>
      <c r="AN1333" s="1304"/>
      <c r="AO1333" s="1304"/>
      <c r="AP1333" s="1304"/>
      <c r="AQ1333" s="1305"/>
      <c r="AR1333" s="1232">
        <f>VLOOKUP(AH1333,$CD$6:$CE$10,2,FALSE)</f>
        <v>0</v>
      </c>
    </row>
    <row r="1334" spans="1:44" ht="27" customHeight="1">
      <c r="A1334" s="972" t="str">
        <f t="shared" si="28"/>
        <v/>
      </c>
      <c r="B1334" s="216"/>
      <c r="C1334" s="142"/>
      <c r="D1334" s="142"/>
      <c r="E1334" s="217"/>
      <c r="F1334" s="68"/>
      <c r="H1334" s="1206"/>
      <c r="I1334" s="1206"/>
      <c r="J1334" s="1206"/>
      <c r="K1334" s="1206"/>
      <c r="L1334" s="1206"/>
      <c r="M1334" s="1206"/>
      <c r="N1334" s="1206"/>
      <c r="O1334" s="1206"/>
      <c r="P1334" s="1206"/>
      <c r="Q1334" s="1206"/>
      <c r="R1334" s="1206"/>
      <c r="S1334" s="1206"/>
      <c r="T1334" s="1206"/>
      <c r="U1334" s="1206"/>
      <c r="V1334" s="1206"/>
      <c r="W1334" s="1206"/>
      <c r="X1334" s="1206"/>
      <c r="Y1334" s="1206"/>
      <c r="Z1334" s="1206"/>
      <c r="AA1334" s="1206"/>
      <c r="AB1334" s="1206"/>
      <c r="AC1334" s="1206"/>
      <c r="AD1334" s="1206"/>
      <c r="AF1334" s="70"/>
      <c r="AH1334" s="761"/>
      <c r="AI1334" s="109"/>
      <c r="AJ1334" s="109"/>
      <c r="AK1334" s="11"/>
      <c r="AL1334" s="1303"/>
      <c r="AM1334" s="1304"/>
      <c r="AN1334" s="1304"/>
      <c r="AO1334" s="1304"/>
      <c r="AP1334" s="1304"/>
      <c r="AQ1334" s="1305"/>
      <c r="AR1334" s="1232"/>
    </row>
    <row r="1335" spans="1:44" ht="27" customHeight="1">
      <c r="A1335" s="972" t="str">
        <f t="shared" si="28"/>
        <v/>
      </c>
      <c r="B1335" s="216"/>
      <c r="C1335" s="142"/>
      <c r="D1335" s="142"/>
      <c r="E1335" s="217"/>
      <c r="F1335" s="68"/>
      <c r="H1335" s="1206"/>
      <c r="I1335" s="1206"/>
      <c r="J1335" s="1206"/>
      <c r="K1335" s="1206"/>
      <c r="L1335" s="1206"/>
      <c r="M1335" s="1206"/>
      <c r="N1335" s="1206"/>
      <c r="O1335" s="1206"/>
      <c r="P1335" s="1206"/>
      <c r="Q1335" s="1206"/>
      <c r="R1335" s="1206"/>
      <c r="S1335" s="1206"/>
      <c r="T1335" s="1206"/>
      <c r="U1335" s="1206"/>
      <c r="V1335" s="1206"/>
      <c r="W1335" s="1206"/>
      <c r="X1335" s="1206"/>
      <c r="Y1335" s="1206"/>
      <c r="Z1335" s="1206"/>
      <c r="AA1335" s="1206"/>
      <c r="AB1335" s="1206"/>
      <c r="AC1335" s="1206"/>
      <c r="AD1335" s="1206"/>
      <c r="AF1335" s="70"/>
      <c r="AK1335" s="11"/>
      <c r="AL1335" s="85"/>
      <c r="AM1335" s="86"/>
      <c r="AN1335" s="86"/>
      <c r="AO1335" s="86"/>
      <c r="AP1335" s="86"/>
      <c r="AQ1335" s="87"/>
      <c r="AR1335" s="121"/>
    </row>
    <row r="1336" spans="1:44" ht="27" customHeight="1">
      <c r="A1336" s="972" t="str">
        <f t="shared" si="28"/>
        <v/>
      </c>
      <c r="B1336" s="216"/>
      <c r="C1336" s="142"/>
      <c r="D1336" s="142"/>
      <c r="E1336" s="217"/>
      <c r="F1336" s="68"/>
      <c r="H1336" s="632"/>
      <c r="I1336" s="632"/>
      <c r="J1336" s="632"/>
      <c r="K1336" s="632"/>
      <c r="L1336" s="632"/>
      <c r="M1336" s="632"/>
      <c r="N1336" s="632"/>
      <c r="O1336" s="632"/>
      <c r="P1336" s="632"/>
      <c r="Q1336" s="632"/>
      <c r="R1336" s="632"/>
      <c r="S1336" s="632"/>
      <c r="T1336" s="632"/>
      <c r="U1336" s="632"/>
      <c r="V1336" s="632"/>
      <c r="W1336" s="632"/>
      <c r="X1336" s="632"/>
      <c r="Y1336" s="632"/>
      <c r="Z1336" s="632"/>
      <c r="AA1336" s="632"/>
      <c r="AB1336" s="632"/>
      <c r="AC1336" s="632"/>
      <c r="AD1336" s="632"/>
      <c r="AF1336" s="70"/>
      <c r="AK1336" s="11"/>
      <c r="AL1336" s="85"/>
      <c r="AM1336" s="86"/>
      <c r="AN1336" s="86"/>
      <c r="AO1336" s="86"/>
      <c r="AP1336" s="86"/>
      <c r="AQ1336" s="87"/>
      <c r="AR1336" s="121"/>
    </row>
    <row r="1337" spans="1:44" ht="27" customHeight="1">
      <c r="A1337" s="972">
        <f t="shared" si="28"/>
        <v>203</v>
      </c>
      <c r="B1337" s="216"/>
      <c r="C1337" s="142"/>
      <c r="D1337" s="142"/>
      <c r="E1337" s="217"/>
      <c r="F1337" s="1349" t="s">
        <v>847</v>
      </c>
      <c r="G1337" s="1350"/>
      <c r="H1337" s="1206" t="s">
        <v>2263</v>
      </c>
      <c r="I1337" s="1206"/>
      <c r="J1337" s="1206"/>
      <c r="K1337" s="1206"/>
      <c r="L1337" s="1206"/>
      <c r="M1337" s="1206"/>
      <c r="N1337" s="1206"/>
      <c r="O1337" s="1206"/>
      <c r="P1337" s="1206"/>
      <c r="Q1337" s="1206"/>
      <c r="R1337" s="1206"/>
      <c r="S1337" s="1206"/>
      <c r="T1337" s="1206"/>
      <c r="U1337" s="1206"/>
      <c r="V1337" s="1206"/>
      <c r="W1337" s="1206"/>
      <c r="X1337" s="1206"/>
      <c r="Y1337" s="1206"/>
      <c r="Z1337" s="1206"/>
      <c r="AA1337" s="1206"/>
      <c r="AB1337" s="1206"/>
      <c r="AC1337" s="1206"/>
      <c r="AD1337" s="1206"/>
      <c r="AF1337" s="70"/>
      <c r="AG1337" s="713">
        <v>203</v>
      </c>
      <c r="AH1337" s="1277" t="s">
        <v>300</v>
      </c>
      <c r="AI1337" s="1278"/>
      <c r="AJ1337" s="1279"/>
      <c r="AK1337" s="11"/>
      <c r="AL1337" s="1303" t="s">
        <v>2262</v>
      </c>
      <c r="AM1337" s="1304"/>
      <c r="AN1337" s="1304"/>
      <c r="AO1337" s="1304"/>
      <c r="AP1337" s="1304"/>
      <c r="AQ1337" s="1305"/>
      <c r="AR1337" s="214">
        <f>VLOOKUP(AH1337,$CD$12:$CE$16,2,FALSE)</f>
        <v>0</v>
      </c>
    </row>
    <row r="1338" spans="1:44" ht="27" customHeight="1">
      <c r="A1338" s="972" t="str">
        <f t="shared" si="28"/>
        <v/>
      </c>
      <c r="B1338" s="216"/>
      <c r="C1338" s="142"/>
      <c r="D1338" s="142"/>
      <c r="E1338" s="217"/>
      <c r="F1338" s="68"/>
      <c r="H1338" s="1206"/>
      <c r="I1338" s="1206"/>
      <c r="J1338" s="1206"/>
      <c r="K1338" s="1206"/>
      <c r="L1338" s="1206"/>
      <c r="M1338" s="1206"/>
      <c r="N1338" s="1206"/>
      <c r="O1338" s="1206"/>
      <c r="P1338" s="1206"/>
      <c r="Q1338" s="1206"/>
      <c r="R1338" s="1206"/>
      <c r="S1338" s="1206"/>
      <c r="T1338" s="1206"/>
      <c r="U1338" s="1206"/>
      <c r="V1338" s="1206"/>
      <c r="W1338" s="1206"/>
      <c r="X1338" s="1206"/>
      <c r="Y1338" s="1206"/>
      <c r="Z1338" s="1206"/>
      <c r="AA1338" s="1206"/>
      <c r="AB1338" s="1206"/>
      <c r="AC1338" s="1206"/>
      <c r="AD1338" s="1206"/>
      <c r="AF1338" s="70"/>
      <c r="AH1338" s="761"/>
      <c r="AI1338" s="109"/>
      <c r="AJ1338" s="109"/>
      <c r="AK1338" s="11"/>
      <c r="AL1338" s="1303"/>
      <c r="AM1338" s="1304"/>
      <c r="AN1338" s="1304"/>
      <c r="AO1338" s="1304"/>
      <c r="AP1338" s="1304"/>
      <c r="AQ1338" s="1305"/>
      <c r="AR1338" s="121"/>
    </row>
    <row r="1339" spans="1:44" ht="27" customHeight="1">
      <c r="A1339" s="972" t="str">
        <f t="shared" si="28"/>
        <v/>
      </c>
      <c r="B1339" s="216"/>
      <c r="C1339" s="142"/>
      <c r="D1339" s="142"/>
      <c r="E1339" s="217"/>
      <c r="F1339" s="68"/>
      <c r="H1339" s="88"/>
      <c r="I1339" s="88"/>
      <c r="J1339" s="88"/>
      <c r="K1339" s="88"/>
      <c r="L1339" s="88"/>
      <c r="M1339" s="88"/>
      <c r="N1339" s="88"/>
      <c r="O1339" s="88"/>
      <c r="P1339" s="88"/>
      <c r="Q1339" s="88"/>
      <c r="R1339" s="88"/>
      <c r="S1339" s="88"/>
      <c r="T1339" s="88"/>
      <c r="U1339" s="88"/>
      <c r="V1339" s="88"/>
      <c r="W1339" s="88"/>
      <c r="X1339" s="88"/>
      <c r="Y1339" s="88"/>
      <c r="Z1339" s="88"/>
      <c r="AA1339" s="88"/>
      <c r="AB1339" s="88"/>
      <c r="AC1339" s="88"/>
      <c r="AD1339" s="88"/>
      <c r="AF1339" s="70"/>
      <c r="AK1339" s="11"/>
      <c r="AL1339" s="210"/>
      <c r="AM1339" s="20"/>
      <c r="AN1339" s="20"/>
      <c r="AO1339" s="20"/>
      <c r="AP1339" s="20"/>
      <c r="AQ1339" s="211"/>
      <c r="AR1339" s="73"/>
    </row>
    <row r="1340" spans="1:44" ht="27" customHeight="1">
      <c r="A1340" s="972">
        <f t="shared" si="28"/>
        <v>204</v>
      </c>
      <c r="B1340" s="216"/>
      <c r="C1340" s="142"/>
      <c r="D1340" s="142"/>
      <c r="E1340" s="217"/>
      <c r="F1340" s="1349" t="s">
        <v>848</v>
      </c>
      <c r="G1340" s="1350"/>
      <c r="H1340" s="1206" t="s">
        <v>2264</v>
      </c>
      <c r="I1340" s="1206"/>
      <c r="J1340" s="1206"/>
      <c r="K1340" s="1206"/>
      <c r="L1340" s="1206"/>
      <c r="M1340" s="1206"/>
      <c r="N1340" s="1206"/>
      <c r="O1340" s="1206"/>
      <c r="P1340" s="1206"/>
      <c r="Q1340" s="1206"/>
      <c r="R1340" s="1206"/>
      <c r="S1340" s="1206"/>
      <c r="T1340" s="1206"/>
      <c r="U1340" s="1206"/>
      <c r="V1340" s="1206"/>
      <c r="W1340" s="1206"/>
      <c r="X1340" s="1206"/>
      <c r="Y1340" s="1206"/>
      <c r="Z1340" s="1206"/>
      <c r="AA1340" s="1206"/>
      <c r="AB1340" s="1206"/>
      <c r="AC1340" s="1206"/>
      <c r="AD1340" s="1206"/>
      <c r="AF1340" s="70"/>
      <c r="AG1340" s="713">
        <v>204</v>
      </c>
      <c r="AH1340" s="1221" t="s">
        <v>106</v>
      </c>
      <c r="AI1340" s="1222"/>
      <c r="AJ1340" s="1223"/>
      <c r="AK1340" s="11"/>
      <c r="AL1340" s="1303" t="s">
        <v>2265</v>
      </c>
      <c r="AM1340" s="1304"/>
      <c r="AN1340" s="1304"/>
      <c r="AO1340" s="1304"/>
      <c r="AP1340" s="1304"/>
      <c r="AQ1340" s="1305"/>
      <c r="AR1340" s="1232">
        <f>VLOOKUP(AH1340,$CD$6:$CE$10,2,FALSE)</f>
        <v>0</v>
      </c>
    </row>
    <row r="1341" spans="1:44" ht="29.5" customHeight="1">
      <c r="A1341" s="972" t="str">
        <f t="shared" si="28"/>
        <v/>
      </c>
      <c r="B1341" s="216"/>
      <c r="C1341" s="142"/>
      <c r="D1341" s="142"/>
      <c r="E1341" s="217"/>
      <c r="F1341" s="248"/>
      <c r="G1341" s="249"/>
      <c r="H1341" s="1206"/>
      <c r="I1341" s="1206"/>
      <c r="J1341" s="1206"/>
      <c r="K1341" s="1206"/>
      <c r="L1341" s="1206"/>
      <c r="M1341" s="1206"/>
      <c r="N1341" s="1206"/>
      <c r="O1341" s="1206"/>
      <c r="P1341" s="1206"/>
      <c r="Q1341" s="1206"/>
      <c r="R1341" s="1206"/>
      <c r="S1341" s="1206"/>
      <c r="T1341" s="1206"/>
      <c r="U1341" s="1206"/>
      <c r="V1341" s="1206"/>
      <c r="W1341" s="1206"/>
      <c r="X1341" s="1206"/>
      <c r="Y1341" s="1206"/>
      <c r="Z1341" s="1206"/>
      <c r="AA1341" s="1206"/>
      <c r="AB1341" s="1206"/>
      <c r="AC1341" s="1206"/>
      <c r="AD1341" s="1206"/>
      <c r="AF1341" s="70"/>
      <c r="AH1341" s="761"/>
      <c r="AI1341" s="109"/>
      <c r="AJ1341" s="109"/>
      <c r="AK1341" s="11"/>
      <c r="AL1341" s="1303"/>
      <c r="AM1341" s="1304"/>
      <c r="AN1341" s="1304"/>
      <c r="AO1341" s="1304"/>
      <c r="AP1341" s="1304"/>
      <c r="AQ1341" s="1305"/>
      <c r="AR1341" s="1232"/>
    </row>
    <row r="1342" spans="1:44" ht="27" customHeight="1">
      <c r="A1342" s="972" t="str">
        <f t="shared" si="28"/>
        <v/>
      </c>
      <c r="B1342" s="216"/>
      <c r="C1342" s="142"/>
      <c r="D1342" s="142"/>
      <c r="E1342" s="217"/>
      <c r="F1342" s="68"/>
      <c r="H1342" s="97"/>
      <c r="I1342" s="97"/>
      <c r="J1342" s="97"/>
      <c r="K1342" s="97"/>
      <c r="L1342" s="97"/>
      <c r="M1342" s="97"/>
      <c r="N1342" s="97"/>
      <c r="O1342" s="97"/>
      <c r="P1342" s="97"/>
      <c r="Q1342" s="97"/>
      <c r="R1342" s="97"/>
      <c r="S1342" s="97"/>
      <c r="T1342" s="97"/>
      <c r="U1342" s="97"/>
      <c r="V1342" s="97"/>
      <c r="W1342" s="97"/>
      <c r="X1342" s="97"/>
      <c r="Y1342" s="97"/>
      <c r="Z1342" s="97"/>
      <c r="AA1342" s="97"/>
      <c r="AB1342" s="97"/>
      <c r="AC1342" s="97"/>
      <c r="AD1342" s="97"/>
      <c r="AF1342" s="70"/>
      <c r="AK1342" s="11"/>
      <c r="AL1342" s="210"/>
      <c r="AM1342" s="20"/>
      <c r="AN1342" s="20"/>
      <c r="AO1342" s="20"/>
      <c r="AP1342" s="20"/>
      <c r="AQ1342" s="211"/>
      <c r="AR1342" s="73"/>
    </row>
    <row r="1343" spans="1:44" ht="27" customHeight="1">
      <c r="A1343" s="972">
        <f t="shared" si="28"/>
        <v>205</v>
      </c>
      <c r="B1343" s="216"/>
      <c r="C1343" s="142"/>
      <c r="D1343" s="142"/>
      <c r="E1343" s="217"/>
      <c r="F1343" s="1349" t="s">
        <v>829</v>
      </c>
      <c r="G1343" s="1350"/>
      <c r="H1343" s="1206" t="s">
        <v>2266</v>
      </c>
      <c r="I1343" s="1206"/>
      <c r="J1343" s="1206"/>
      <c r="K1343" s="1206"/>
      <c r="L1343" s="1206"/>
      <c r="M1343" s="1206"/>
      <c r="N1343" s="1206"/>
      <c r="O1343" s="1206"/>
      <c r="P1343" s="1206"/>
      <c r="Q1343" s="1206"/>
      <c r="R1343" s="1206"/>
      <c r="S1343" s="1206"/>
      <c r="T1343" s="1206"/>
      <c r="U1343" s="1206"/>
      <c r="V1343" s="1206"/>
      <c r="W1343" s="1206"/>
      <c r="X1343" s="1206"/>
      <c r="Y1343" s="1206"/>
      <c r="Z1343" s="1206"/>
      <c r="AA1343" s="1206"/>
      <c r="AB1343" s="1206"/>
      <c r="AC1343" s="1206"/>
      <c r="AD1343" s="1206"/>
      <c r="AF1343" s="70"/>
      <c r="AG1343" s="713">
        <v>205</v>
      </c>
      <c r="AH1343" s="1221" t="s">
        <v>106</v>
      </c>
      <c r="AI1343" s="1222"/>
      <c r="AJ1343" s="1223"/>
      <c r="AK1343" s="11"/>
      <c r="AL1343" s="1303" t="s">
        <v>2265</v>
      </c>
      <c r="AM1343" s="1304"/>
      <c r="AN1343" s="1304"/>
      <c r="AO1343" s="1304"/>
      <c r="AP1343" s="1304"/>
      <c r="AQ1343" s="1305"/>
      <c r="AR1343" s="1232">
        <f>VLOOKUP(AH1343,$CD$6:$CE$10,2,FALSE)</f>
        <v>0</v>
      </c>
    </row>
    <row r="1344" spans="1:44" ht="27" customHeight="1">
      <c r="A1344" s="972" t="str">
        <f t="shared" si="28"/>
        <v/>
      </c>
      <c r="B1344" s="216"/>
      <c r="C1344" s="142"/>
      <c r="D1344" s="142"/>
      <c r="E1344" s="217"/>
      <c r="F1344" s="68"/>
      <c r="H1344" s="1206"/>
      <c r="I1344" s="1206"/>
      <c r="J1344" s="1206"/>
      <c r="K1344" s="1206"/>
      <c r="L1344" s="1206"/>
      <c r="M1344" s="1206"/>
      <c r="N1344" s="1206"/>
      <c r="O1344" s="1206"/>
      <c r="P1344" s="1206"/>
      <c r="Q1344" s="1206"/>
      <c r="R1344" s="1206"/>
      <c r="S1344" s="1206"/>
      <c r="T1344" s="1206"/>
      <c r="U1344" s="1206"/>
      <c r="V1344" s="1206"/>
      <c r="W1344" s="1206"/>
      <c r="X1344" s="1206"/>
      <c r="Y1344" s="1206"/>
      <c r="Z1344" s="1206"/>
      <c r="AA1344" s="1206"/>
      <c r="AB1344" s="1206"/>
      <c r="AC1344" s="1206"/>
      <c r="AD1344" s="1206"/>
      <c r="AF1344" s="70"/>
      <c r="AH1344" s="761"/>
      <c r="AI1344" s="109"/>
      <c r="AJ1344" s="109"/>
      <c r="AK1344" s="11"/>
      <c r="AL1344" s="1303"/>
      <c r="AM1344" s="1304"/>
      <c r="AN1344" s="1304"/>
      <c r="AO1344" s="1304"/>
      <c r="AP1344" s="1304"/>
      <c r="AQ1344" s="1305"/>
      <c r="AR1344" s="1232"/>
    </row>
    <row r="1345" spans="1:44" ht="27" customHeight="1">
      <c r="A1345" s="972" t="str">
        <f t="shared" si="28"/>
        <v/>
      </c>
      <c r="B1345" s="216"/>
      <c r="C1345" s="142"/>
      <c r="D1345" s="142"/>
      <c r="E1345" s="217"/>
      <c r="F1345" s="68"/>
      <c r="H1345" s="1206"/>
      <c r="I1345" s="1206"/>
      <c r="J1345" s="1206"/>
      <c r="K1345" s="1206"/>
      <c r="L1345" s="1206"/>
      <c r="M1345" s="1206"/>
      <c r="N1345" s="1206"/>
      <c r="O1345" s="1206"/>
      <c r="P1345" s="1206"/>
      <c r="Q1345" s="1206"/>
      <c r="R1345" s="1206"/>
      <c r="S1345" s="1206"/>
      <c r="T1345" s="1206"/>
      <c r="U1345" s="1206"/>
      <c r="V1345" s="1206"/>
      <c r="W1345" s="1206"/>
      <c r="X1345" s="1206"/>
      <c r="Y1345" s="1206"/>
      <c r="Z1345" s="1206"/>
      <c r="AA1345" s="1206"/>
      <c r="AB1345" s="1206"/>
      <c r="AC1345" s="1206"/>
      <c r="AD1345" s="1206"/>
      <c r="AF1345" s="70"/>
      <c r="AK1345" s="11"/>
      <c r="AL1345" s="1303"/>
      <c r="AM1345" s="1304"/>
      <c r="AN1345" s="1304"/>
      <c r="AO1345" s="1304"/>
      <c r="AP1345" s="1304"/>
      <c r="AQ1345" s="1305"/>
      <c r="AR1345" s="73"/>
    </row>
    <row r="1346" spans="1:44" ht="27" customHeight="1">
      <c r="A1346" s="972" t="str">
        <f t="shared" si="28"/>
        <v/>
      </c>
      <c r="B1346" s="216"/>
      <c r="C1346" s="142"/>
      <c r="D1346" s="142"/>
      <c r="E1346" s="217"/>
      <c r="F1346" s="68"/>
      <c r="H1346" s="97"/>
      <c r="I1346" s="97"/>
      <c r="J1346" s="97"/>
      <c r="K1346" s="97"/>
      <c r="L1346" s="97"/>
      <c r="M1346" s="97"/>
      <c r="N1346" s="97"/>
      <c r="O1346" s="97"/>
      <c r="P1346" s="97"/>
      <c r="Q1346" s="97"/>
      <c r="R1346" s="97"/>
      <c r="S1346" s="97"/>
      <c r="T1346" s="97"/>
      <c r="U1346" s="97"/>
      <c r="V1346" s="97"/>
      <c r="W1346" s="97"/>
      <c r="X1346" s="97"/>
      <c r="Y1346" s="97"/>
      <c r="Z1346" s="97"/>
      <c r="AA1346" s="97"/>
      <c r="AB1346" s="97"/>
      <c r="AC1346" s="97"/>
      <c r="AD1346" s="97"/>
      <c r="AF1346" s="70"/>
      <c r="AK1346" s="11"/>
      <c r="AL1346" s="210"/>
      <c r="AM1346" s="20"/>
      <c r="AN1346" s="20"/>
      <c r="AO1346" s="20"/>
      <c r="AP1346" s="20"/>
      <c r="AQ1346" s="211"/>
      <c r="AR1346" s="73"/>
    </row>
    <row r="1347" spans="1:44" ht="28.2" customHeight="1">
      <c r="A1347" s="972">
        <f t="shared" si="28"/>
        <v>206</v>
      </c>
      <c r="B1347" s="216"/>
      <c r="C1347" s="142"/>
      <c r="D1347" s="142"/>
      <c r="E1347" s="217"/>
      <c r="F1347" s="1349" t="s">
        <v>836</v>
      </c>
      <c r="G1347" s="1350"/>
      <c r="H1347" s="1206" t="s">
        <v>2267</v>
      </c>
      <c r="I1347" s="1206"/>
      <c r="J1347" s="1206"/>
      <c r="K1347" s="1206"/>
      <c r="L1347" s="1206"/>
      <c r="M1347" s="1206"/>
      <c r="N1347" s="1206"/>
      <c r="O1347" s="1206"/>
      <c r="P1347" s="1206"/>
      <c r="Q1347" s="1206"/>
      <c r="R1347" s="1206"/>
      <c r="S1347" s="1206"/>
      <c r="T1347" s="1206"/>
      <c r="U1347" s="1206"/>
      <c r="V1347" s="1206"/>
      <c r="W1347" s="1206"/>
      <c r="X1347" s="1206"/>
      <c r="Y1347" s="1206"/>
      <c r="Z1347" s="1206"/>
      <c r="AA1347" s="1206"/>
      <c r="AB1347" s="1206"/>
      <c r="AC1347" s="1206"/>
      <c r="AD1347" s="1206"/>
      <c r="AF1347" s="70"/>
      <c r="AG1347" s="713">
        <v>206</v>
      </c>
      <c r="AH1347" s="1221" t="s">
        <v>106</v>
      </c>
      <c r="AI1347" s="1222"/>
      <c r="AJ1347" s="1223"/>
      <c r="AK1347" s="11"/>
      <c r="AL1347" s="1303" t="s">
        <v>2268</v>
      </c>
      <c r="AM1347" s="1304"/>
      <c r="AN1347" s="1304"/>
      <c r="AO1347" s="1304"/>
      <c r="AP1347" s="1304"/>
      <c r="AQ1347" s="1305"/>
      <c r="AR1347" s="1232">
        <f>VLOOKUP(AH1347,$CD$6:$CE$10,2,FALSE)</f>
        <v>0</v>
      </c>
    </row>
    <row r="1348" spans="1:44" ht="28.2" customHeight="1">
      <c r="A1348" s="972" t="str">
        <f t="shared" si="28"/>
        <v/>
      </c>
      <c r="B1348" s="216"/>
      <c r="C1348" s="142"/>
      <c r="D1348" s="142"/>
      <c r="E1348" s="217"/>
      <c r="F1348" s="68"/>
      <c r="H1348" s="1206"/>
      <c r="I1348" s="1206"/>
      <c r="J1348" s="1206"/>
      <c r="K1348" s="1206"/>
      <c r="L1348" s="1206"/>
      <c r="M1348" s="1206"/>
      <c r="N1348" s="1206"/>
      <c r="O1348" s="1206"/>
      <c r="P1348" s="1206"/>
      <c r="Q1348" s="1206"/>
      <c r="R1348" s="1206"/>
      <c r="S1348" s="1206"/>
      <c r="T1348" s="1206"/>
      <c r="U1348" s="1206"/>
      <c r="V1348" s="1206"/>
      <c r="W1348" s="1206"/>
      <c r="X1348" s="1206"/>
      <c r="Y1348" s="1206"/>
      <c r="Z1348" s="1206"/>
      <c r="AA1348" s="1206"/>
      <c r="AB1348" s="1206"/>
      <c r="AC1348" s="1206"/>
      <c r="AD1348" s="1206"/>
      <c r="AF1348" s="70"/>
      <c r="AH1348" s="761"/>
      <c r="AI1348" s="109"/>
      <c r="AJ1348" s="109"/>
      <c r="AK1348" s="11"/>
      <c r="AL1348" s="1303"/>
      <c r="AM1348" s="1304"/>
      <c r="AN1348" s="1304"/>
      <c r="AO1348" s="1304"/>
      <c r="AP1348" s="1304"/>
      <c r="AQ1348" s="1305"/>
      <c r="AR1348" s="1232"/>
    </row>
    <row r="1349" spans="1:44" ht="27" customHeight="1">
      <c r="A1349" s="972" t="str">
        <f t="shared" si="28"/>
        <v/>
      </c>
      <c r="B1349" s="216"/>
      <c r="C1349" s="142"/>
      <c r="D1349" s="142"/>
      <c r="E1349" s="217"/>
      <c r="F1349" s="68"/>
      <c r="H1349" s="97"/>
      <c r="I1349" s="97"/>
      <c r="J1349" s="97"/>
      <c r="K1349" s="97"/>
      <c r="L1349" s="97"/>
      <c r="M1349" s="97"/>
      <c r="N1349" s="97"/>
      <c r="O1349" s="97"/>
      <c r="P1349" s="97"/>
      <c r="Q1349" s="97"/>
      <c r="R1349" s="97"/>
      <c r="S1349" s="97"/>
      <c r="T1349" s="97"/>
      <c r="U1349" s="97"/>
      <c r="V1349" s="97"/>
      <c r="W1349" s="97"/>
      <c r="X1349" s="97"/>
      <c r="Y1349" s="97"/>
      <c r="Z1349" s="97"/>
      <c r="AA1349" s="97"/>
      <c r="AB1349" s="97"/>
      <c r="AC1349" s="97"/>
      <c r="AD1349" s="97"/>
      <c r="AF1349" s="70"/>
      <c r="AK1349" s="11"/>
      <c r="AL1349" s="210"/>
      <c r="AM1349" s="20"/>
      <c r="AN1349" s="20"/>
      <c r="AO1349" s="20"/>
      <c r="AP1349" s="20"/>
      <c r="AQ1349" s="211"/>
      <c r="AR1349" s="73"/>
    </row>
    <row r="1350" spans="1:44" ht="28.2" customHeight="1">
      <c r="A1350" s="972">
        <f t="shared" si="28"/>
        <v>207</v>
      </c>
      <c r="B1350" s="216"/>
      <c r="C1350" s="142"/>
      <c r="D1350" s="142"/>
      <c r="E1350" s="217"/>
      <c r="F1350" s="1349" t="s">
        <v>841</v>
      </c>
      <c r="G1350" s="1350"/>
      <c r="H1350" s="1206" t="s">
        <v>2269</v>
      </c>
      <c r="I1350" s="1206"/>
      <c r="J1350" s="1206"/>
      <c r="K1350" s="1206"/>
      <c r="L1350" s="1206"/>
      <c r="M1350" s="1206"/>
      <c r="N1350" s="1206"/>
      <c r="O1350" s="1206"/>
      <c r="P1350" s="1206"/>
      <c r="Q1350" s="1206"/>
      <c r="R1350" s="1206"/>
      <c r="S1350" s="1206"/>
      <c r="T1350" s="1206"/>
      <c r="U1350" s="1206"/>
      <c r="V1350" s="1206"/>
      <c r="W1350" s="1206"/>
      <c r="X1350" s="1206"/>
      <c r="Y1350" s="1206"/>
      <c r="Z1350" s="1206"/>
      <c r="AA1350" s="1206"/>
      <c r="AB1350" s="1206"/>
      <c r="AC1350" s="1206"/>
      <c r="AD1350" s="1206"/>
      <c r="AF1350" s="70"/>
      <c r="AG1350" s="713">
        <v>207</v>
      </c>
      <c r="AH1350" s="1221" t="s">
        <v>106</v>
      </c>
      <c r="AI1350" s="1222"/>
      <c r="AJ1350" s="1223"/>
      <c r="AK1350" s="11"/>
      <c r="AL1350" s="1303" t="s">
        <v>2270</v>
      </c>
      <c r="AM1350" s="1304"/>
      <c r="AN1350" s="1304"/>
      <c r="AO1350" s="1304"/>
      <c r="AP1350" s="1304"/>
      <c r="AQ1350" s="1305"/>
      <c r="AR1350" s="1232">
        <f>VLOOKUP(AH1350,$CD$6:$CE$10,2,FALSE)</f>
        <v>0</v>
      </c>
    </row>
    <row r="1351" spans="1:44" ht="28.2" customHeight="1">
      <c r="A1351" s="972" t="str">
        <f t="shared" si="28"/>
        <v/>
      </c>
      <c r="B1351" s="216"/>
      <c r="C1351" s="142"/>
      <c r="D1351" s="142"/>
      <c r="E1351" s="217"/>
      <c r="F1351" s="68"/>
      <c r="H1351" s="1206"/>
      <c r="I1351" s="1206"/>
      <c r="J1351" s="1206"/>
      <c r="K1351" s="1206"/>
      <c r="L1351" s="1206"/>
      <c r="M1351" s="1206"/>
      <c r="N1351" s="1206"/>
      <c r="O1351" s="1206"/>
      <c r="P1351" s="1206"/>
      <c r="Q1351" s="1206"/>
      <c r="R1351" s="1206"/>
      <c r="S1351" s="1206"/>
      <c r="T1351" s="1206"/>
      <c r="U1351" s="1206"/>
      <c r="V1351" s="1206"/>
      <c r="W1351" s="1206"/>
      <c r="X1351" s="1206"/>
      <c r="Y1351" s="1206"/>
      <c r="Z1351" s="1206"/>
      <c r="AA1351" s="1206"/>
      <c r="AB1351" s="1206"/>
      <c r="AC1351" s="1206"/>
      <c r="AD1351" s="1206"/>
      <c r="AF1351" s="70"/>
      <c r="AH1351" s="109"/>
      <c r="AI1351" s="109"/>
      <c r="AJ1351" s="109"/>
      <c r="AK1351" s="11"/>
      <c r="AL1351" s="1303"/>
      <c r="AM1351" s="1304"/>
      <c r="AN1351" s="1304"/>
      <c r="AO1351" s="1304"/>
      <c r="AP1351" s="1304"/>
      <c r="AQ1351" s="1305"/>
      <c r="AR1351" s="1232"/>
    </row>
    <row r="1352" spans="1:44" ht="21" customHeight="1">
      <c r="A1352" s="972" t="str">
        <f t="shared" si="28"/>
        <v/>
      </c>
      <c r="B1352" s="66"/>
      <c r="E1352" s="67"/>
      <c r="F1352" s="68"/>
      <c r="AF1352" s="70"/>
      <c r="AK1352" s="11"/>
      <c r="AL1352" s="210"/>
      <c r="AM1352" s="20"/>
      <c r="AN1352" s="20"/>
      <c r="AO1352" s="20"/>
      <c r="AP1352" s="20"/>
      <c r="AQ1352" s="211"/>
      <c r="AR1352" s="73"/>
    </row>
    <row r="1353" spans="1:44" ht="27" customHeight="1">
      <c r="A1353" s="972">
        <f t="shared" si="28"/>
        <v>208</v>
      </c>
      <c r="B1353" s="1372" t="s">
        <v>682</v>
      </c>
      <c r="C1353" s="1373"/>
      <c r="D1353" s="1373"/>
      <c r="E1353" s="1374"/>
      <c r="F1353" s="1349" t="s">
        <v>817</v>
      </c>
      <c r="G1353" s="1350"/>
      <c r="H1353" s="1206" t="s">
        <v>538</v>
      </c>
      <c r="I1353" s="1206"/>
      <c r="J1353" s="1206"/>
      <c r="K1353" s="1206"/>
      <c r="L1353" s="1206"/>
      <c r="M1353" s="1206"/>
      <c r="N1353" s="1206"/>
      <c r="O1353" s="1206"/>
      <c r="P1353" s="1206"/>
      <c r="Q1353" s="1206"/>
      <c r="R1353" s="1206"/>
      <c r="S1353" s="1206"/>
      <c r="T1353" s="1206"/>
      <c r="U1353" s="1206"/>
      <c r="V1353" s="1206"/>
      <c r="W1353" s="1206"/>
      <c r="X1353" s="1206"/>
      <c r="Y1353" s="1206"/>
      <c r="Z1353" s="1206"/>
      <c r="AA1353" s="1206"/>
      <c r="AB1353" s="1206"/>
      <c r="AC1353" s="1206"/>
      <c r="AD1353" s="1206"/>
      <c r="AF1353" s="70"/>
      <c r="AG1353" s="713">
        <v>208</v>
      </c>
      <c r="AH1353" s="1277" t="s">
        <v>300</v>
      </c>
      <c r="AI1353" s="1278"/>
      <c r="AJ1353" s="1279"/>
      <c r="AK1353" s="11"/>
      <c r="AL1353" s="1303" t="s">
        <v>2271</v>
      </c>
      <c r="AM1353" s="1304"/>
      <c r="AN1353" s="1304"/>
      <c r="AO1353" s="1304"/>
      <c r="AP1353" s="1304"/>
      <c r="AQ1353" s="1305"/>
      <c r="AR1353" s="214">
        <f>VLOOKUP(AH1353,$CD$12:$CE$16,2,FALSE)</f>
        <v>0</v>
      </c>
    </row>
    <row r="1354" spans="1:44" ht="27" customHeight="1">
      <c r="A1354" s="972" t="str">
        <f t="shared" si="28"/>
        <v/>
      </c>
      <c r="B1354" s="1372"/>
      <c r="C1354" s="1373"/>
      <c r="D1354" s="1373"/>
      <c r="E1354" s="1374"/>
      <c r="F1354" s="68"/>
      <c r="H1354" s="1206"/>
      <c r="I1354" s="1206"/>
      <c r="J1354" s="1206"/>
      <c r="K1354" s="1206"/>
      <c r="L1354" s="1206"/>
      <c r="M1354" s="1206"/>
      <c r="N1354" s="1206"/>
      <c r="O1354" s="1206"/>
      <c r="P1354" s="1206"/>
      <c r="Q1354" s="1206"/>
      <c r="R1354" s="1206"/>
      <c r="S1354" s="1206"/>
      <c r="T1354" s="1206"/>
      <c r="U1354" s="1206"/>
      <c r="V1354" s="1206"/>
      <c r="W1354" s="1206"/>
      <c r="X1354" s="1206"/>
      <c r="Y1354" s="1206"/>
      <c r="Z1354" s="1206"/>
      <c r="AA1354" s="1206"/>
      <c r="AB1354" s="1206"/>
      <c r="AC1354" s="1206"/>
      <c r="AD1354" s="1206"/>
      <c r="AF1354" s="70"/>
      <c r="AK1354" s="11"/>
      <c r="AL1354" s="1303"/>
      <c r="AM1354" s="1304"/>
      <c r="AN1354" s="1304"/>
      <c r="AO1354" s="1304"/>
      <c r="AP1354" s="1304"/>
      <c r="AQ1354" s="1305"/>
      <c r="AR1354" s="121"/>
    </row>
    <row r="1355" spans="1:44" ht="27" customHeight="1">
      <c r="A1355" s="972" t="str">
        <f t="shared" si="28"/>
        <v/>
      </c>
      <c r="B1355" s="1372"/>
      <c r="C1355" s="1373"/>
      <c r="D1355" s="1373"/>
      <c r="E1355" s="1374"/>
      <c r="F1355" s="68"/>
      <c r="H1355" s="1206"/>
      <c r="I1355" s="1206"/>
      <c r="J1355" s="1206"/>
      <c r="K1355" s="1206"/>
      <c r="L1355" s="1206"/>
      <c r="M1355" s="1206"/>
      <c r="N1355" s="1206"/>
      <c r="O1355" s="1206"/>
      <c r="P1355" s="1206"/>
      <c r="Q1355" s="1206"/>
      <c r="R1355" s="1206"/>
      <c r="S1355" s="1206"/>
      <c r="T1355" s="1206"/>
      <c r="U1355" s="1206"/>
      <c r="V1355" s="1206"/>
      <c r="W1355" s="1206"/>
      <c r="X1355" s="1206"/>
      <c r="Y1355" s="1206"/>
      <c r="Z1355" s="1206"/>
      <c r="AA1355" s="1206"/>
      <c r="AB1355" s="1206"/>
      <c r="AC1355" s="1206"/>
      <c r="AD1355" s="1206"/>
      <c r="AF1355" s="70"/>
      <c r="AK1355" s="11"/>
      <c r="AL1355" s="1303"/>
      <c r="AM1355" s="1304"/>
      <c r="AN1355" s="1304"/>
      <c r="AO1355" s="1304"/>
      <c r="AP1355" s="1304"/>
      <c r="AQ1355" s="1305"/>
      <c r="AR1355" s="73"/>
    </row>
    <row r="1356" spans="1:44" ht="21" customHeight="1" thickBot="1">
      <c r="A1356" s="972" t="str">
        <f t="shared" si="28"/>
        <v/>
      </c>
      <c r="B1356" s="1372"/>
      <c r="C1356" s="1373"/>
      <c r="D1356" s="1373"/>
      <c r="E1356" s="1374"/>
      <c r="F1356" s="68"/>
      <c r="I1356" s="97"/>
      <c r="J1356" s="97"/>
      <c r="K1356" s="97"/>
      <c r="L1356" s="97"/>
      <c r="M1356" s="97"/>
      <c r="N1356" s="97"/>
      <c r="O1356" s="97"/>
      <c r="P1356" s="97"/>
      <c r="Q1356" s="97"/>
      <c r="R1356" s="97"/>
      <c r="S1356" s="97"/>
      <c r="T1356" s="97"/>
      <c r="U1356" s="97"/>
      <c r="V1356" s="97"/>
      <c r="W1356" s="97"/>
      <c r="X1356" s="97"/>
      <c r="Y1356" s="97"/>
      <c r="Z1356" s="97"/>
      <c r="AA1356" s="97"/>
      <c r="AB1356" s="97"/>
      <c r="AC1356" s="97"/>
      <c r="AD1356" s="97"/>
      <c r="AF1356" s="70"/>
      <c r="AK1356" s="11"/>
      <c r="AL1356" s="85"/>
      <c r="AM1356" s="86"/>
      <c r="AN1356" s="86"/>
      <c r="AO1356" s="86"/>
      <c r="AP1356" s="86"/>
      <c r="AQ1356" s="87"/>
      <c r="AR1356" s="73"/>
    </row>
    <row r="1357" spans="1:44" ht="27" customHeight="1">
      <c r="A1357" s="972" t="str">
        <f t="shared" si="28"/>
        <v/>
      </c>
      <c r="B1357" s="66"/>
      <c r="E1357" s="67"/>
      <c r="F1357" s="68"/>
      <c r="H1357" s="1586" t="s">
        <v>2941</v>
      </c>
      <c r="I1357" s="1388"/>
      <c r="J1357" s="1388"/>
      <c r="K1357" s="1388"/>
      <c r="L1357" s="1388"/>
      <c r="M1357" s="1388"/>
      <c r="N1357" s="1388"/>
      <c r="O1357" s="1388"/>
      <c r="P1357" s="1388"/>
      <c r="Q1357" s="1388"/>
      <c r="R1357" s="1388"/>
      <c r="S1357" s="1388"/>
      <c r="T1357" s="1388"/>
      <c r="U1357" s="1388"/>
      <c r="V1357" s="1388"/>
      <c r="W1357" s="1388"/>
      <c r="X1357" s="1388"/>
      <c r="Y1357" s="1388"/>
      <c r="Z1357" s="1388"/>
      <c r="AA1357" s="1388"/>
      <c r="AB1357" s="1388"/>
      <c r="AC1357" s="1388"/>
      <c r="AD1357" s="1544"/>
      <c r="AF1357" s="70"/>
      <c r="AK1357" s="11"/>
      <c r="AL1357" s="210"/>
      <c r="AM1357" s="20"/>
      <c r="AN1357" s="20"/>
      <c r="AO1357" s="20"/>
      <c r="AP1357" s="20"/>
      <c r="AQ1357" s="211"/>
      <c r="AR1357" s="73"/>
    </row>
    <row r="1358" spans="1:44" ht="27" customHeight="1">
      <c r="A1358" s="972" t="str">
        <f t="shared" si="28"/>
        <v/>
      </c>
      <c r="B1358" s="1727" t="s">
        <v>537</v>
      </c>
      <c r="C1358" s="1728"/>
      <c r="D1358" s="1728"/>
      <c r="E1358" s="1729"/>
      <c r="F1358" s="68"/>
      <c r="H1358" s="1299"/>
      <c r="I1358" s="1730"/>
      <c r="J1358" s="1730"/>
      <c r="K1358" s="1730"/>
      <c r="L1358" s="1730"/>
      <c r="M1358" s="1730"/>
      <c r="N1358" s="1730"/>
      <c r="O1358" s="1730"/>
      <c r="P1358" s="1730"/>
      <c r="Q1358" s="1730"/>
      <c r="R1358" s="1730"/>
      <c r="S1358" s="1730"/>
      <c r="T1358" s="1730"/>
      <c r="U1358" s="1730"/>
      <c r="V1358" s="1730"/>
      <c r="W1358" s="1730"/>
      <c r="X1358" s="1730"/>
      <c r="Y1358" s="1730"/>
      <c r="Z1358" s="1730"/>
      <c r="AA1358" s="1730"/>
      <c r="AB1358" s="1730"/>
      <c r="AC1358" s="1730"/>
      <c r="AD1358" s="1207"/>
      <c r="AF1358" s="70"/>
      <c r="AK1358" s="11"/>
      <c r="AL1358" s="210"/>
      <c r="AM1358" s="20"/>
      <c r="AN1358" s="20"/>
      <c r="AO1358" s="20"/>
      <c r="AP1358" s="20"/>
      <c r="AQ1358" s="211"/>
      <c r="AR1358" s="73"/>
    </row>
    <row r="1359" spans="1:44" ht="27" customHeight="1">
      <c r="A1359" s="972" t="str">
        <f t="shared" si="28"/>
        <v/>
      </c>
      <c r="B1359" s="1727"/>
      <c r="C1359" s="1728"/>
      <c r="D1359" s="1728"/>
      <c r="E1359" s="1729"/>
      <c r="F1359" s="68"/>
      <c r="H1359" s="1299"/>
      <c r="I1359" s="1730"/>
      <c r="J1359" s="1730"/>
      <c r="K1359" s="1730"/>
      <c r="L1359" s="1730"/>
      <c r="M1359" s="1730"/>
      <c r="N1359" s="1730"/>
      <c r="O1359" s="1730"/>
      <c r="P1359" s="1730"/>
      <c r="Q1359" s="1730"/>
      <c r="R1359" s="1730"/>
      <c r="S1359" s="1730"/>
      <c r="T1359" s="1730"/>
      <c r="U1359" s="1730"/>
      <c r="V1359" s="1730"/>
      <c r="W1359" s="1730"/>
      <c r="X1359" s="1730"/>
      <c r="Y1359" s="1730"/>
      <c r="Z1359" s="1730"/>
      <c r="AA1359" s="1730"/>
      <c r="AB1359" s="1730"/>
      <c r="AC1359" s="1730"/>
      <c r="AD1359" s="1207"/>
      <c r="AF1359" s="70"/>
      <c r="AK1359" s="11"/>
      <c r="AL1359" s="210"/>
      <c r="AM1359" s="20"/>
      <c r="AN1359" s="20"/>
      <c r="AO1359" s="20"/>
      <c r="AP1359" s="20"/>
      <c r="AQ1359" s="211"/>
      <c r="AR1359" s="73"/>
    </row>
    <row r="1360" spans="1:44" ht="27" customHeight="1">
      <c r="A1360" s="972" t="str">
        <f t="shared" si="28"/>
        <v/>
      </c>
      <c r="B1360" s="1727"/>
      <c r="C1360" s="1728"/>
      <c r="D1360" s="1728"/>
      <c r="E1360" s="1729"/>
      <c r="F1360" s="68"/>
      <c r="H1360" s="1299"/>
      <c r="I1360" s="1730"/>
      <c r="J1360" s="1730"/>
      <c r="K1360" s="1730"/>
      <c r="L1360" s="1730"/>
      <c r="M1360" s="1730"/>
      <c r="N1360" s="1730"/>
      <c r="O1360" s="1730"/>
      <c r="P1360" s="1730"/>
      <c r="Q1360" s="1730"/>
      <c r="R1360" s="1730"/>
      <c r="S1360" s="1730"/>
      <c r="T1360" s="1730"/>
      <c r="U1360" s="1730"/>
      <c r="V1360" s="1730"/>
      <c r="W1360" s="1730"/>
      <c r="X1360" s="1730"/>
      <c r="Y1360" s="1730"/>
      <c r="Z1360" s="1730"/>
      <c r="AA1360" s="1730"/>
      <c r="AB1360" s="1730"/>
      <c r="AC1360" s="1730"/>
      <c r="AD1360" s="1207"/>
      <c r="AF1360" s="70"/>
      <c r="AK1360" s="11"/>
      <c r="AL1360" s="210"/>
      <c r="AM1360" s="20"/>
      <c r="AN1360" s="20"/>
      <c r="AO1360" s="20"/>
      <c r="AP1360" s="20"/>
      <c r="AQ1360" s="211"/>
      <c r="AR1360" s="73"/>
    </row>
    <row r="1361" spans="1:44" ht="27" customHeight="1">
      <c r="A1361" s="972" t="str">
        <f t="shared" si="28"/>
        <v/>
      </c>
      <c r="B1361" s="1727"/>
      <c r="C1361" s="1728"/>
      <c r="D1361" s="1728"/>
      <c r="E1361" s="1729"/>
      <c r="F1361" s="68"/>
      <c r="H1361" s="1299"/>
      <c r="I1361" s="1730"/>
      <c r="J1361" s="1730"/>
      <c r="K1361" s="1730"/>
      <c r="L1361" s="1730"/>
      <c r="M1361" s="1730"/>
      <c r="N1361" s="1730"/>
      <c r="O1361" s="1730"/>
      <c r="P1361" s="1730"/>
      <c r="Q1361" s="1730"/>
      <c r="R1361" s="1730"/>
      <c r="S1361" s="1730"/>
      <c r="T1361" s="1730"/>
      <c r="U1361" s="1730"/>
      <c r="V1361" s="1730"/>
      <c r="W1361" s="1730"/>
      <c r="X1361" s="1730"/>
      <c r="Y1361" s="1730"/>
      <c r="Z1361" s="1730"/>
      <c r="AA1361" s="1730"/>
      <c r="AB1361" s="1730"/>
      <c r="AC1361" s="1730"/>
      <c r="AD1361" s="1207"/>
      <c r="AF1361" s="70"/>
      <c r="AK1361" s="11"/>
      <c r="AL1361" s="210"/>
      <c r="AM1361" s="20"/>
      <c r="AN1361" s="20"/>
      <c r="AO1361" s="20"/>
      <c r="AP1361" s="20"/>
      <c r="AQ1361" s="211"/>
      <c r="AR1361" s="73"/>
    </row>
    <row r="1362" spans="1:44" ht="27" customHeight="1">
      <c r="A1362" s="972" t="str">
        <f t="shared" si="28"/>
        <v/>
      </c>
      <c r="B1362" s="1727"/>
      <c r="C1362" s="1728"/>
      <c r="D1362" s="1728"/>
      <c r="E1362" s="1729"/>
      <c r="F1362" s="68"/>
      <c r="H1362" s="1299"/>
      <c r="I1362" s="1730"/>
      <c r="J1362" s="1730"/>
      <c r="K1362" s="1730"/>
      <c r="L1362" s="1730"/>
      <c r="M1362" s="1730"/>
      <c r="N1362" s="1730"/>
      <c r="O1362" s="1730"/>
      <c r="P1362" s="1730"/>
      <c r="Q1362" s="1730"/>
      <c r="R1362" s="1730"/>
      <c r="S1362" s="1730"/>
      <c r="T1362" s="1730"/>
      <c r="U1362" s="1730"/>
      <c r="V1362" s="1730"/>
      <c r="W1362" s="1730"/>
      <c r="X1362" s="1730"/>
      <c r="Y1362" s="1730"/>
      <c r="Z1362" s="1730"/>
      <c r="AA1362" s="1730"/>
      <c r="AB1362" s="1730"/>
      <c r="AC1362" s="1730"/>
      <c r="AD1362" s="1207"/>
      <c r="AF1362" s="70"/>
      <c r="AK1362" s="11"/>
      <c r="AL1362" s="210"/>
      <c r="AM1362" s="20"/>
      <c r="AN1362" s="20"/>
      <c r="AO1362" s="20"/>
      <c r="AP1362" s="20"/>
      <c r="AQ1362" s="211"/>
      <c r="AR1362" s="73"/>
    </row>
    <row r="1363" spans="1:44" ht="27" customHeight="1">
      <c r="A1363" s="972" t="str">
        <f t="shared" si="28"/>
        <v/>
      </c>
      <c r="B1363" s="1727"/>
      <c r="C1363" s="1728"/>
      <c r="D1363" s="1728"/>
      <c r="E1363" s="1729"/>
      <c r="F1363" s="68"/>
      <c r="H1363" s="1299"/>
      <c r="I1363" s="1730"/>
      <c r="J1363" s="1730"/>
      <c r="K1363" s="1730"/>
      <c r="L1363" s="1730"/>
      <c r="M1363" s="1730"/>
      <c r="N1363" s="1730"/>
      <c r="O1363" s="1730"/>
      <c r="P1363" s="1730"/>
      <c r="Q1363" s="1730"/>
      <c r="R1363" s="1730"/>
      <c r="S1363" s="1730"/>
      <c r="T1363" s="1730"/>
      <c r="U1363" s="1730"/>
      <c r="V1363" s="1730"/>
      <c r="W1363" s="1730"/>
      <c r="X1363" s="1730"/>
      <c r="Y1363" s="1730"/>
      <c r="Z1363" s="1730"/>
      <c r="AA1363" s="1730"/>
      <c r="AB1363" s="1730"/>
      <c r="AC1363" s="1730"/>
      <c r="AD1363" s="1207"/>
      <c r="AF1363" s="70"/>
      <c r="AK1363" s="11"/>
      <c r="AL1363" s="210"/>
      <c r="AM1363" s="20"/>
      <c r="AN1363" s="20"/>
      <c r="AO1363" s="20"/>
      <c r="AP1363" s="20"/>
      <c r="AQ1363" s="211"/>
      <c r="AR1363" s="73"/>
    </row>
    <row r="1364" spans="1:44" ht="27" customHeight="1">
      <c r="A1364" s="972" t="str">
        <f t="shared" si="28"/>
        <v/>
      </c>
      <c r="B1364" s="1727"/>
      <c r="C1364" s="1728"/>
      <c r="D1364" s="1728"/>
      <c r="E1364" s="1729"/>
      <c r="F1364" s="68"/>
      <c r="H1364" s="1299"/>
      <c r="I1364" s="1730"/>
      <c r="J1364" s="1730"/>
      <c r="K1364" s="1730"/>
      <c r="L1364" s="1730"/>
      <c r="M1364" s="1730"/>
      <c r="N1364" s="1730"/>
      <c r="O1364" s="1730"/>
      <c r="P1364" s="1730"/>
      <c r="Q1364" s="1730"/>
      <c r="R1364" s="1730"/>
      <c r="S1364" s="1730"/>
      <c r="T1364" s="1730"/>
      <c r="U1364" s="1730"/>
      <c r="V1364" s="1730"/>
      <c r="W1364" s="1730"/>
      <c r="X1364" s="1730"/>
      <c r="Y1364" s="1730"/>
      <c r="Z1364" s="1730"/>
      <c r="AA1364" s="1730"/>
      <c r="AB1364" s="1730"/>
      <c r="AC1364" s="1730"/>
      <c r="AD1364" s="1207"/>
      <c r="AF1364" s="70"/>
      <c r="AK1364" s="11"/>
      <c r="AL1364" s="210"/>
      <c r="AM1364" s="20"/>
      <c r="AN1364" s="20"/>
      <c r="AO1364" s="20"/>
      <c r="AP1364" s="20"/>
      <c r="AQ1364" s="211"/>
      <c r="AR1364" s="73"/>
    </row>
    <row r="1365" spans="1:44" ht="27" customHeight="1">
      <c r="A1365" s="972" t="str">
        <f t="shared" si="28"/>
        <v/>
      </c>
      <c r="B1365" s="66"/>
      <c r="E1365" s="67"/>
      <c r="F1365" s="68"/>
      <c r="H1365" s="1299"/>
      <c r="I1365" s="1730"/>
      <c r="J1365" s="1730"/>
      <c r="K1365" s="1730"/>
      <c r="L1365" s="1730"/>
      <c r="M1365" s="1730"/>
      <c r="N1365" s="1730"/>
      <c r="O1365" s="1730"/>
      <c r="P1365" s="1730"/>
      <c r="Q1365" s="1730"/>
      <c r="R1365" s="1730"/>
      <c r="S1365" s="1730"/>
      <c r="T1365" s="1730"/>
      <c r="U1365" s="1730"/>
      <c r="V1365" s="1730"/>
      <c r="W1365" s="1730"/>
      <c r="X1365" s="1730"/>
      <c r="Y1365" s="1730"/>
      <c r="Z1365" s="1730"/>
      <c r="AA1365" s="1730"/>
      <c r="AB1365" s="1730"/>
      <c r="AC1365" s="1730"/>
      <c r="AD1365" s="1207"/>
      <c r="AF1365" s="70"/>
      <c r="AK1365" s="11"/>
      <c r="AL1365" s="210"/>
      <c r="AM1365" s="20"/>
      <c r="AN1365" s="20"/>
      <c r="AO1365" s="20"/>
      <c r="AP1365" s="20"/>
      <c r="AQ1365" s="211"/>
      <c r="AR1365" s="73"/>
    </row>
    <row r="1366" spans="1:44" ht="27" customHeight="1">
      <c r="A1366" s="972" t="str">
        <f t="shared" si="28"/>
        <v/>
      </c>
      <c r="B1366" s="66"/>
      <c r="E1366" s="67"/>
      <c r="F1366" s="68"/>
      <c r="H1366" s="1299"/>
      <c r="I1366" s="1730"/>
      <c r="J1366" s="1730"/>
      <c r="K1366" s="1730"/>
      <c r="L1366" s="1730"/>
      <c r="M1366" s="1730"/>
      <c r="N1366" s="1730"/>
      <c r="O1366" s="1730"/>
      <c r="P1366" s="1730"/>
      <c r="Q1366" s="1730"/>
      <c r="R1366" s="1730"/>
      <c r="S1366" s="1730"/>
      <c r="T1366" s="1730"/>
      <c r="U1366" s="1730"/>
      <c r="V1366" s="1730"/>
      <c r="W1366" s="1730"/>
      <c r="X1366" s="1730"/>
      <c r="Y1366" s="1730"/>
      <c r="Z1366" s="1730"/>
      <c r="AA1366" s="1730"/>
      <c r="AB1366" s="1730"/>
      <c r="AC1366" s="1730"/>
      <c r="AD1366" s="1207"/>
      <c r="AF1366" s="70"/>
      <c r="AK1366" s="11"/>
      <c r="AL1366" s="210"/>
      <c r="AM1366" s="20"/>
      <c r="AN1366" s="20"/>
      <c r="AO1366" s="20"/>
      <c r="AP1366" s="20"/>
      <c r="AQ1366" s="211"/>
      <c r="AR1366" s="73"/>
    </row>
    <row r="1367" spans="1:44" ht="27" customHeight="1">
      <c r="A1367" s="972" t="str">
        <f t="shared" si="28"/>
        <v/>
      </c>
      <c r="B1367" s="66"/>
      <c r="E1367" s="67"/>
      <c r="F1367" s="68"/>
      <c r="H1367" s="1299"/>
      <c r="I1367" s="1730"/>
      <c r="J1367" s="1730"/>
      <c r="K1367" s="1730"/>
      <c r="L1367" s="1730"/>
      <c r="M1367" s="1730"/>
      <c r="N1367" s="1730"/>
      <c r="O1367" s="1730"/>
      <c r="P1367" s="1730"/>
      <c r="Q1367" s="1730"/>
      <c r="R1367" s="1730"/>
      <c r="S1367" s="1730"/>
      <c r="T1367" s="1730"/>
      <c r="U1367" s="1730"/>
      <c r="V1367" s="1730"/>
      <c r="W1367" s="1730"/>
      <c r="X1367" s="1730"/>
      <c r="Y1367" s="1730"/>
      <c r="Z1367" s="1730"/>
      <c r="AA1367" s="1730"/>
      <c r="AB1367" s="1730"/>
      <c r="AC1367" s="1730"/>
      <c r="AD1367" s="1207"/>
      <c r="AF1367" s="70"/>
      <c r="AK1367" s="11"/>
      <c r="AL1367" s="210"/>
      <c r="AM1367" s="20"/>
      <c r="AN1367" s="20"/>
      <c r="AO1367" s="20"/>
      <c r="AP1367" s="20"/>
      <c r="AQ1367" s="211"/>
      <c r="AR1367" s="73"/>
    </row>
    <row r="1368" spans="1:44" ht="27" customHeight="1">
      <c r="A1368" s="972" t="str">
        <f t="shared" si="28"/>
        <v/>
      </c>
      <c r="B1368" s="66"/>
      <c r="E1368" s="67"/>
      <c r="F1368" s="68"/>
      <c r="H1368" s="1299"/>
      <c r="I1368" s="1730"/>
      <c r="J1368" s="1730"/>
      <c r="K1368" s="1730"/>
      <c r="L1368" s="1730"/>
      <c r="M1368" s="1730"/>
      <c r="N1368" s="1730"/>
      <c r="O1368" s="1730"/>
      <c r="P1368" s="1730"/>
      <c r="Q1368" s="1730"/>
      <c r="R1368" s="1730"/>
      <c r="S1368" s="1730"/>
      <c r="T1368" s="1730"/>
      <c r="U1368" s="1730"/>
      <c r="V1368" s="1730"/>
      <c r="W1368" s="1730"/>
      <c r="X1368" s="1730"/>
      <c r="Y1368" s="1730"/>
      <c r="Z1368" s="1730"/>
      <c r="AA1368" s="1730"/>
      <c r="AB1368" s="1730"/>
      <c r="AC1368" s="1730"/>
      <c r="AD1368" s="1207"/>
      <c r="AF1368" s="70"/>
      <c r="AK1368" s="11"/>
      <c r="AL1368" s="210"/>
      <c r="AM1368" s="20"/>
      <c r="AN1368" s="20"/>
      <c r="AO1368" s="20"/>
      <c r="AP1368" s="20"/>
      <c r="AQ1368" s="211"/>
      <c r="AR1368" s="73"/>
    </row>
    <row r="1369" spans="1:44" ht="27" customHeight="1">
      <c r="A1369" s="972" t="str">
        <f t="shared" si="28"/>
        <v/>
      </c>
      <c r="B1369" s="66"/>
      <c r="E1369" s="67"/>
      <c r="F1369" s="68"/>
      <c r="H1369" s="1299"/>
      <c r="I1369" s="1730"/>
      <c r="J1369" s="1730"/>
      <c r="K1369" s="1730"/>
      <c r="L1369" s="1730"/>
      <c r="M1369" s="1730"/>
      <c r="N1369" s="1730"/>
      <c r="O1369" s="1730"/>
      <c r="P1369" s="1730"/>
      <c r="Q1369" s="1730"/>
      <c r="R1369" s="1730"/>
      <c r="S1369" s="1730"/>
      <c r="T1369" s="1730"/>
      <c r="U1369" s="1730"/>
      <c r="V1369" s="1730"/>
      <c r="W1369" s="1730"/>
      <c r="X1369" s="1730"/>
      <c r="Y1369" s="1730"/>
      <c r="Z1369" s="1730"/>
      <c r="AA1369" s="1730"/>
      <c r="AB1369" s="1730"/>
      <c r="AC1369" s="1730"/>
      <c r="AD1369" s="1207"/>
      <c r="AF1369" s="70"/>
      <c r="AK1369" s="11"/>
      <c r="AL1369" s="210"/>
      <c r="AM1369" s="20"/>
      <c r="AN1369" s="20"/>
      <c r="AO1369" s="20"/>
      <c r="AP1369" s="20"/>
      <c r="AQ1369" s="211"/>
      <c r="AR1369" s="73"/>
    </row>
    <row r="1370" spans="1:44" ht="27" customHeight="1">
      <c r="A1370" s="972" t="str">
        <f t="shared" si="28"/>
        <v/>
      </c>
      <c r="B1370" s="66"/>
      <c r="E1370" s="67"/>
      <c r="F1370" s="68"/>
      <c r="H1370" s="1299"/>
      <c r="I1370" s="1730"/>
      <c r="J1370" s="1730"/>
      <c r="K1370" s="1730"/>
      <c r="L1370" s="1730"/>
      <c r="M1370" s="1730"/>
      <c r="N1370" s="1730"/>
      <c r="O1370" s="1730"/>
      <c r="P1370" s="1730"/>
      <c r="Q1370" s="1730"/>
      <c r="R1370" s="1730"/>
      <c r="S1370" s="1730"/>
      <c r="T1370" s="1730"/>
      <c r="U1370" s="1730"/>
      <c r="V1370" s="1730"/>
      <c r="W1370" s="1730"/>
      <c r="X1370" s="1730"/>
      <c r="Y1370" s="1730"/>
      <c r="Z1370" s="1730"/>
      <c r="AA1370" s="1730"/>
      <c r="AB1370" s="1730"/>
      <c r="AC1370" s="1730"/>
      <c r="AD1370" s="1207"/>
      <c r="AF1370" s="70"/>
      <c r="AK1370" s="11"/>
      <c r="AL1370" s="210"/>
      <c r="AM1370" s="20"/>
      <c r="AN1370" s="20"/>
      <c r="AO1370" s="20"/>
      <c r="AP1370" s="20"/>
      <c r="AQ1370" s="211"/>
      <c r="AR1370" s="73"/>
    </row>
    <row r="1371" spans="1:44" ht="27" customHeight="1" thickBot="1">
      <c r="A1371" s="972" t="str">
        <f t="shared" si="28"/>
        <v/>
      </c>
      <c r="B1371" s="66"/>
      <c r="E1371" s="67"/>
      <c r="F1371" s="68"/>
      <c r="H1371" s="1300"/>
      <c r="I1371" s="1301"/>
      <c r="J1371" s="1301"/>
      <c r="K1371" s="1301"/>
      <c r="L1371" s="1301"/>
      <c r="M1371" s="1301"/>
      <c r="N1371" s="1301"/>
      <c r="O1371" s="1301"/>
      <c r="P1371" s="1301"/>
      <c r="Q1371" s="1301"/>
      <c r="R1371" s="1301"/>
      <c r="S1371" s="1301"/>
      <c r="T1371" s="1301"/>
      <c r="U1371" s="1301"/>
      <c r="V1371" s="1301"/>
      <c r="W1371" s="1301"/>
      <c r="X1371" s="1301"/>
      <c r="Y1371" s="1301"/>
      <c r="Z1371" s="1301"/>
      <c r="AA1371" s="1301"/>
      <c r="AB1371" s="1301"/>
      <c r="AC1371" s="1301"/>
      <c r="AD1371" s="1302"/>
      <c r="AF1371" s="70"/>
      <c r="AK1371" s="11"/>
      <c r="AL1371" s="210"/>
      <c r="AM1371" s="20"/>
      <c r="AN1371" s="20"/>
      <c r="AO1371" s="20"/>
      <c r="AP1371" s="20"/>
      <c r="AQ1371" s="211"/>
      <c r="AR1371" s="73"/>
    </row>
    <row r="1372" spans="1:44" ht="21" customHeight="1">
      <c r="A1372" s="972" t="str">
        <f t="shared" ref="A1372:A1435" si="29">_xlfn.IFS(AG1372=0,"",AG1372&gt;0,AG1372,AG1372&lt;&gt;"","")</f>
        <v/>
      </c>
      <c r="B1372" s="66"/>
      <c r="E1372" s="67"/>
      <c r="F1372" s="68"/>
      <c r="H1372" s="88"/>
      <c r="I1372" s="88"/>
      <c r="J1372" s="88"/>
      <c r="K1372" s="88"/>
      <c r="L1372" s="88"/>
      <c r="M1372" s="88"/>
      <c r="N1372" s="88"/>
      <c r="O1372" s="88"/>
      <c r="P1372" s="88"/>
      <c r="Q1372" s="88"/>
      <c r="R1372" s="88"/>
      <c r="S1372" s="88"/>
      <c r="T1372" s="88"/>
      <c r="U1372" s="88"/>
      <c r="V1372" s="88"/>
      <c r="W1372" s="88"/>
      <c r="X1372" s="88"/>
      <c r="Y1372" s="88"/>
      <c r="Z1372" s="88"/>
      <c r="AA1372" s="88"/>
      <c r="AB1372" s="88"/>
      <c r="AC1372" s="88"/>
      <c r="AD1372" s="88"/>
      <c r="AF1372" s="70"/>
      <c r="AK1372" s="11"/>
      <c r="AL1372" s="210"/>
      <c r="AM1372" s="20"/>
      <c r="AN1372" s="20"/>
      <c r="AO1372" s="20"/>
      <c r="AP1372" s="20"/>
      <c r="AQ1372" s="211"/>
      <c r="AR1372" s="73"/>
    </row>
    <row r="1373" spans="1:44" ht="27" customHeight="1" thickBot="1">
      <c r="A1373" s="972" t="str">
        <f t="shared" si="29"/>
        <v/>
      </c>
      <c r="B1373" s="66"/>
      <c r="E1373" s="67"/>
      <c r="F1373" s="68"/>
      <c r="H1373" s="17" t="s">
        <v>2913</v>
      </c>
      <c r="AB1373" s="112"/>
      <c r="AC1373" s="112"/>
      <c r="AD1373" s="112"/>
      <c r="AF1373" s="70"/>
      <c r="AK1373" s="11"/>
      <c r="AL1373" s="1303" t="s">
        <v>684</v>
      </c>
      <c r="AM1373" s="1304"/>
      <c r="AN1373" s="1304"/>
      <c r="AO1373" s="1304"/>
      <c r="AP1373" s="1304"/>
      <c r="AQ1373" s="1305"/>
      <c r="AR1373" s="73"/>
    </row>
    <row r="1374" spans="1:44" ht="21" customHeight="1">
      <c r="A1374" s="972" t="str">
        <f t="shared" si="29"/>
        <v/>
      </c>
      <c r="B1374" s="66"/>
      <c r="E1374" s="67"/>
      <c r="F1374" s="68"/>
      <c r="H1374" s="1842" t="s">
        <v>2914</v>
      </c>
      <c r="I1374" s="1843"/>
      <c r="J1374" s="1843"/>
      <c r="K1374" s="1843"/>
      <c r="L1374" s="1844"/>
      <c r="M1374" s="1718" t="s">
        <v>683</v>
      </c>
      <c r="N1374" s="1719"/>
      <c r="O1374" s="1719"/>
      <c r="P1374" s="1720"/>
      <c r="Q1374" s="1718" t="s">
        <v>546</v>
      </c>
      <c r="R1374" s="1719"/>
      <c r="S1374" s="1719"/>
      <c r="T1374" s="1719"/>
      <c r="U1374" s="1719"/>
      <c r="V1374" s="1719"/>
      <c r="W1374" s="1719"/>
      <c r="X1374" s="1719"/>
      <c r="Y1374" s="1719"/>
      <c r="Z1374" s="1719"/>
      <c r="AA1374" s="1719"/>
      <c r="AB1374" s="1719"/>
      <c r="AC1374" s="1719"/>
      <c r="AD1374" s="1720"/>
      <c r="AF1374" s="70"/>
      <c r="AK1374" s="11"/>
      <c r="AL1374" s="1303"/>
      <c r="AM1374" s="1304"/>
      <c r="AN1374" s="1304"/>
      <c r="AO1374" s="1304"/>
      <c r="AP1374" s="1304"/>
      <c r="AQ1374" s="1305"/>
      <c r="AR1374" s="73"/>
    </row>
    <row r="1375" spans="1:44" ht="21" customHeight="1" thickBot="1">
      <c r="A1375" s="972" t="str">
        <f t="shared" si="29"/>
        <v/>
      </c>
      <c r="B1375" s="66"/>
      <c r="E1375" s="67"/>
      <c r="F1375" s="68"/>
      <c r="H1375" s="1845"/>
      <c r="I1375" s="1846"/>
      <c r="J1375" s="1846"/>
      <c r="K1375" s="1846"/>
      <c r="L1375" s="1847"/>
      <c r="M1375" s="1721"/>
      <c r="N1375" s="1722"/>
      <c r="O1375" s="1722"/>
      <c r="P1375" s="1723"/>
      <c r="Q1375" s="1721"/>
      <c r="R1375" s="1722"/>
      <c r="S1375" s="1722"/>
      <c r="T1375" s="1722"/>
      <c r="U1375" s="1722"/>
      <c r="V1375" s="1722"/>
      <c r="W1375" s="1722"/>
      <c r="X1375" s="1722"/>
      <c r="Y1375" s="1722"/>
      <c r="Z1375" s="1722"/>
      <c r="AA1375" s="1722"/>
      <c r="AB1375" s="1722"/>
      <c r="AC1375" s="1722"/>
      <c r="AD1375" s="1723"/>
      <c r="AF1375" s="70"/>
      <c r="AK1375" s="11"/>
      <c r="AL1375" s="85"/>
      <c r="AM1375" s="86"/>
      <c r="AN1375" s="86"/>
      <c r="AO1375" s="86"/>
      <c r="AP1375" s="86"/>
      <c r="AQ1375" s="87"/>
      <c r="AR1375" s="73"/>
    </row>
    <row r="1376" spans="1:44" ht="21" customHeight="1">
      <c r="A1376" s="972" t="str">
        <f t="shared" si="29"/>
        <v/>
      </c>
      <c r="B1376" s="66"/>
      <c r="E1376" s="67"/>
      <c r="F1376" s="68"/>
      <c r="H1376" s="1586" t="s">
        <v>539</v>
      </c>
      <c r="I1376" s="1388"/>
      <c r="J1376" s="1388"/>
      <c r="K1376" s="1388"/>
      <c r="L1376" s="1544"/>
      <c r="M1376" s="1691" t="s">
        <v>443</v>
      </c>
      <c r="N1376" s="1692"/>
      <c r="O1376" s="1692"/>
      <c r="P1376" s="1693" t="s">
        <v>461</v>
      </c>
      <c r="Q1376" s="1458"/>
      <c r="R1376" s="1459"/>
      <c r="S1376" s="1459"/>
      <c r="T1376" s="1459"/>
      <c r="U1376" s="1459"/>
      <c r="V1376" s="1459"/>
      <c r="W1376" s="1459"/>
      <c r="X1376" s="1459"/>
      <c r="Y1376" s="1459"/>
      <c r="Z1376" s="1459"/>
      <c r="AA1376" s="1459"/>
      <c r="AB1376" s="1459"/>
      <c r="AC1376" s="1459"/>
      <c r="AD1376" s="1460"/>
      <c r="AF1376" s="70"/>
      <c r="AK1376" s="11"/>
      <c r="AL1376" s="210"/>
      <c r="AM1376" s="20"/>
      <c r="AN1376" s="20"/>
      <c r="AO1376" s="20"/>
      <c r="AP1376" s="20"/>
      <c r="AQ1376" s="211"/>
      <c r="AR1376" s="73"/>
    </row>
    <row r="1377" spans="1:44" ht="21" customHeight="1" thickBot="1">
      <c r="A1377" s="972" t="str">
        <f t="shared" si="29"/>
        <v/>
      </c>
      <c r="B1377" s="66"/>
      <c r="E1377" s="67"/>
      <c r="F1377" s="68"/>
      <c r="H1377" s="1300"/>
      <c r="I1377" s="1301"/>
      <c r="J1377" s="1301"/>
      <c r="K1377" s="1301"/>
      <c r="L1377" s="1302"/>
      <c r="M1377" s="1286"/>
      <c r="N1377" s="1283"/>
      <c r="O1377" s="1283"/>
      <c r="P1377" s="1681"/>
      <c r="Q1377" s="1461"/>
      <c r="R1377" s="1462"/>
      <c r="S1377" s="1462"/>
      <c r="T1377" s="1462"/>
      <c r="U1377" s="1462"/>
      <c r="V1377" s="1462"/>
      <c r="W1377" s="1462"/>
      <c r="X1377" s="1462"/>
      <c r="Y1377" s="1462"/>
      <c r="Z1377" s="1462"/>
      <c r="AA1377" s="1462"/>
      <c r="AB1377" s="1462"/>
      <c r="AC1377" s="1462"/>
      <c r="AD1377" s="1463"/>
      <c r="AF1377" s="70"/>
      <c r="AK1377" s="11"/>
      <c r="AL1377" s="210"/>
      <c r="AM1377" s="20"/>
      <c r="AN1377" s="20"/>
      <c r="AO1377" s="20"/>
      <c r="AP1377" s="20"/>
      <c r="AQ1377" s="211"/>
      <c r="AR1377" s="73"/>
    </row>
    <row r="1378" spans="1:44" ht="21" customHeight="1">
      <c r="A1378" s="972" t="str">
        <f t="shared" si="29"/>
        <v/>
      </c>
      <c r="B1378" s="66"/>
      <c r="E1378" s="67"/>
      <c r="F1378" s="68"/>
      <c r="H1378" s="1586" t="s">
        <v>540</v>
      </c>
      <c r="I1378" s="1388"/>
      <c r="J1378" s="1388"/>
      <c r="K1378" s="1388"/>
      <c r="L1378" s="1544"/>
      <c r="M1378" s="1691" t="s">
        <v>443</v>
      </c>
      <c r="N1378" s="1692"/>
      <c r="O1378" s="1692"/>
      <c r="P1378" s="1693" t="s">
        <v>68</v>
      </c>
      <c r="Q1378" s="1458"/>
      <c r="R1378" s="1459"/>
      <c r="S1378" s="1459"/>
      <c r="T1378" s="1459"/>
      <c r="U1378" s="1459"/>
      <c r="V1378" s="1459"/>
      <c r="W1378" s="1459"/>
      <c r="X1378" s="1459"/>
      <c r="Y1378" s="1459"/>
      <c r="Z1378" s="1459"/>
      <c r="AA1378" s="1459"/>
      <c r="AB1378" s="1459"/>
      <c r="AC1378" s="1459"/>
      <c r="AD1378" s="1460"/>
      <c r="AF1378" s="70"/>
      <c r="AK1378" s="11"/>
      <c r="AL1378" s="210"/>
      <c r="AM1378" s="20"/>
      <c r="AN1378" s="20"/>
      <c r="AO1378" s="20"/>
      <c r="AP1378" s="20"/>
      <c r="AQ1378" s="211"/>
      <c r="AR1378" s="73"/>
    </row>
    <row r="1379" spans="1:44" ht="21" customHeight="1" thickBot="1">
      <c r="A1379" s="972" t="str">
        <f t="shared" si="29"/>
        <v/>
      </c>
      <c r="B1379" s="66"/>
      <c r="E1379" s="67"/>
      <c r="F1379" s="68"/>
      <c r="H1379" s="1300"/>
      <c r="I1379" s="1301"/>
      <c r="J1379" s="1301"/>
      <c r="K1379" s="1301"/>
      <c r="L1379" s="1302"/>
      <c r="M1379" s="1286"/>
      <c r="N1379" s="1283"/>
      <c r="O1379" s="1283"/>
      <c r="P1379" s="1681"/>
      <c r="Q1379" s="1461"/>
      <c r="R1379" s="1462"/>
      <c r="S1379" s="1462"/>
      <c r="T1379" s="1462"/>
      <c r="U1379" s="1462"/>
      <c r="V1379" s="1462"/>
      <c r="W1379" s="1462"/>
      <c r="X1379" s="1462"/>
      <c r="Y1379" s="1462"/>
      <c r="Z1379" s="1462"/>
      <c r="AA1379" s="1462"/>
      <c r="AB1379" s="1462"/>
      <c r="AC1379" s="1462"/>
      <c r="AD1379" s="1463"/>
      <c r="AF1379" s="70"/>
      <c r="AK1379" s="11"/>
      <c r="AL1379" s="210"/>
      <c r="AM1379" s="20"/>
      <c r="AN1379" s="20"/>
      <c r="AO1379" s="20"/>
      <c r="AP1379" s="20"/>
      <c r="AQ1379" s="211"/>
      <c r="AR1379" s="73"/>
    </row>
    <row r="1380" spans="1:44" ht="21" customHeight="1">
      <c r="A1380" s="972" t="str">
        <f t="shared" si="29"/>
        <v/>
      </c>
      <c r="B1380" s="66"/>
      <c r="E1380" s="67"/>
      <c r="F1380" s="68"/>
      <c r="H1380" s="1586" t="s">
        <v>541</v>
      </c>
      <c r="I1380" s="1388"/>
      <c r="J1380" s="1388"/>
      <c r="K1380" s="1388"/>
      <c r="L1380" s="1544"/>
      <c r="M1380" s="1691" t="s">
        <v>443</v>
      </c>
      <c r="N1380" s="1692"/>
      <c r="O1380" s="1692"/>
      <c r="P1380" s="1693" t="s">
        <v>68</v>
      </c>
      <c r="Q1380" s="1458"/>
      <c r="R1380" s="1459"/>
      <c r="S1380" s="1459"/>
      <c r="T1380" s="1459"/>
      <c r="U1380" s="1459"/>
      <c r="V1380" s="1459"/>
      <c r="W1380" s="1459"/>
      <c r="X1380" s="1459"/>
      <c r="Y1380" s="1459"/>
      <c r="Z1380" s="1459"/>
      <c r="AA1380" s="1459"/>
      <c r="AB1380" s="1459"/>
      <c r="AC1380" s="1459"/>
      <c r="AD1380" s="1460"/>
      <c r="AF1380" s="70"/>
      <c r="AK1380" s="11"/>
      <c r="AL1380" s="210"/>
      <c r="AM1380" s="20"/>
      <c r="AN1380" s="20"/>
      <c r="AO1380" s="20"/>
      <c r="AP1380" s="20"/>
      <c r="AQ1380" s="211"/>
      <c r="AR1380" s="73"/>
    </row>
    <row r="1381" spans="1:44" ht="21" customHeight="1" thickBot="1">
      <c r="A1381" s="972" t="str">
        <f t="shared" si="29"/>
        <v/>
      </c>
      <c r="B1381" s="66"/>
      <c r="E1381" s="67"/>
      <c r="F1381" s="68"/>
      <c r="H1381" s="1300"/>
      <c r="I1381" s="1301"/>
      <c r="J1381" s="1301"/>
      <c r="K1381" s="1301"/>
      <c r="L1381" s="1302"/>
      <c r="M1381" s="1286"/>
      <c r="N1381" s="1283"/>
      <c r="O1381" s="1283"/>
      <c r="P1381" s="1681"/>
      <c r="Q1381" s="1461"/>
      <c r="R1381" s="1462"/>
      <c r="S1381" s="1462"/>
      <c r="T1381" s="1462"/>
      <c r="U1381" s="1462"/>
      <c r="V1381" s="1462"/>
      <c r="W1381" s="1462"/>
      <c r="X1381" s="1462"/>
      <c r="Y1381" s="1462"/>
      <c r="Z1381" s="1462"/>
      <c r="AA1381" s="1462"/>
      <c r="AB1381" s="1462"/>
      <c r="AC1381" s="1462"/>
      <c r="AD1381" s="1463"/>
      <c r="AF1381" s="70"/>
      <c r="AK1381" s="11"/>
      <c r="AL1381" s="210"/>
      <c r="AM1381" s="20"/>
      <c r="AN1381" s="20"/>
      <c r="AO1381" s="20"/>
      <c r="AP1381" s="20"/>
      <c r="AQ1381" s="211"/>
      <c r="AR1381" s="73"/>
    </row>
    <row r="1382" spans="1:44" ht="21" customHeight="1">
      <c r="A1382" s="972" t="str">
        <f t="shared" si="29"/>
        <v/>
      </c>
      <c r="B1382" s="66"/>
      <c r="E1382" s="67"/>
      <c r="F1382" s="68"/>
      <c r="H1382" s="1586" t="s">
        <v>542</v>
      </c>
      <c r="I1382" s="1388"/>
      <c r="J1382" s="1388"/>
      <c r="K1382" s="1388"/>
      <c r="L1382" s="1544"/>
      <c r="M1382" s="1691" t="s">
        <v>443</v>
      </c>
      <c r="N1382" s="1692"/>
      <c r="O1382" s="1692"/>
      <c r="P1382" s="1693" t="s">
        <v>68</v>
      </c>
      <c r="Q1382" s="1458"/>
      <c r="R1382" s="1459"/>
      <c r="S1382" s="1459"/>
      <c r="T1382" s="1459"/>
      <c r="U1382" s="1459"/>
      <c r="V1382" s="1459"/>
      <c r="W1382" s="1459"/>
      <c r="X1382" s="1459"/>
      <c r="Y1382" s="1459"/>
      <c r="Z1382" s="1459"/>
      <c r="AA1382" s="1459"/>
      <c r="AB1382" s="1459"/>
      <c r="AC1382" s="1459"/>
      <c r="AD1382" s="1460"/>
      <c r="AF1382" s="70"/>
      <c r="AK1382" s="11"/>
      <c r="AL1382" s="210"/>
      <c r="AM1382" s="20"/>
      <c r="AN1382" s="20"/>
      <c r="AO1382" s="20"/>
      <c r="AP1382" s="20"/>
      <c r="AQ1382" s="211"/>
      <c r="AR1382" s="73"/>
    </row>
    <row r="1383" spans="1:44" ht="21" customHeight="1" thickBot="1">
      <c r="A1383" s="972" t="str">
        <f t="shared" si="29"/>
        <v/>
      </c>
      <c r="B1383" s="66"/>
      <c r="E1383" s="67"/>
      <c r="F1383" s="68"/>
      <c r="H1383" s="1300"/>
      <c r="I1383" s="1301"/>
      <c r="J1383" s="1301"/>
      <c r="K1383" s="1301"/>
      <c r="L1383" s="1302"/>
      <c r="M1383" s="1286"/>
      <c r="N1383" s="1283"/>
      <c r="O1383" s="1283"/>
      <c r="P1383" s="1681"/>
      <c r="Q1383" s="1461"/>
      <c r="R1383" s="1462"/>
      <c r="S1383" s="1462"/>
      <c r="T1383" s="1462"/>
      <c r="U1383" s="1462"/>
      <c r="V1383" s="1462"/>
      <c r="W1383" s="1462"/>
      <c r="X1383" s="1462"/>
      <c r="Y1383" s="1462"/>
      <c r="Z1383" s="1462"/>
      <c r="AA1383" s="1462"/>
      <c r="AB1383" s="1462"/>
      <c r="AC1383" s="1462"/>
      <c r="AD1383" s="1463"/>
      <c r="AF1383" s="70"/>
      <c r="AK1383" s="11"/>
      <c r="AL1383" s="210"/>
      <c r="AM1383" s="20"/>
      <c r="AN1383" s="20"/>
      <c r="AO1383" s="20"/>
      <c r="AP1383" s="20"/>
      <c r="AQ1383" s="211"/>
      <c r="AR1383" s="73"/>
    </row>
    <row r="1384" spans="1:44" ht="21" customHeight="1">
      <c r="A1384" s="972" t="str">
        <f t="shared" si="29"/>
        <v/>
      </c>
      <c r="B1384" s="66"/>
      <c r="E1384" s="67"/>
      <c r="F1384" s="68"/>
      <c r="H1384" s="1586" t="s">
        <v>543</v>
      </c>
      <c r="I1384" s="1388"/>
      <c r="J1384" s="1388"/>
      <c r="K1384" s="1388"/>
      <c r="L1384" s="1544"/>
      <c r="M1384" s="1691" t="s">
        <v>443</v>
      </c>
      <c r="N1384" s="1692"/>
      <c r="O1384" s="1692"/>
      <c r="P1384" s="1693" t="s">
        <v>68</v>
      </c>
      <c r="Q1384" s="1458"/>
      <c r="R1384" s="1459"/>
      <c r="S1384" s="1459"/>
      <c r="T1384" s="1459"/>
      <c r="U1384" s="1459"/>
      <c r="V1384" s="1459"/>
      <c r="W1384" s="1459"/>
      <c r="X1384" s="1459"/>
      <c r="Y1384" s="1459"/>
      <c r="Z1384" s="1459"/>
      <c r="AA1384" s="1459"/>
      <c r="AB1384" s="1459"/>
      <c r="AC1384" s="1459"/>
      <c r="AD1384" s="1460"/>
      <c r="AF1384" s="70"/>
      <c r="AK1384" s="11"/>
      <c r="AL1384" s="210"/>
      <c r="AM1384" s="20"/>
      <c r="AN1384" s="20"/>
      <c r="AO1384" s="20"/>
      <c r="AP1384" s="20"/>
      <c r="AQ1384" s="211"/>
      <c r="AR1384" s="73"/>
    </row>
    <row r="1385" spans="1:44" ht="21" customHeight="1" thickBot="1">
      <c r="A1385" s="972" t="str">
        <f t="shared" si="29"/>
        <v/>
      </c>
      <c r="B1385" s="66"/>
      <c r="E1385" s="67"/>
      <c r="F1385" s="68"/>
      <c r="H1385" s="1300"/>
      <c r="I1385" s="1301"/>
      <c r="J1385" s="1301"/>
      <c r="K1385" s="1301"/>
      <c r="L1385" s="1302"/>
      <c r="M1385" s="1286"/>
      <c r="N1385" s="1283"/>
      <c r="O1385" s="1283"/>
      <c r="P1385" s="1681"/>
      <c r="Q1385" s="1461"/>
      <c r="R1385" s="1462"/>
      <c r="S1385" s="1462"/>
      <c r="T1385" s="1462"/>
      <c r="U1385" s="1462"/>
      <c r="V1385" s="1462"/>
      <c r="W1385" s="1462"/>
      <c r="X1385" s="1462"/>
      <c r="Y1385" s="1462"/>
      <c r="Z1385" s="1462"/>
      <c r="AA1385" s="1462"/>
      <c r="AB1385" s="1462"/>
      <c r="AC1385" s="1462"/>
      <c r="AD1385" s="1463"/>
      <c r="AF1385" s="70"/>
      <c r="AK1385" s="11"/>
      <c r="AL1385" s="210"/>
      <c r="AM1385" s="20"/>
      <c r="AN1385" s="20"/>
      <c r="AO1385" s="20"/>
      <c r="AP1385" s="20"/>
      <c r="AQ1385" s="211"/>
      <c r="AR1385" s="73"/>
    </row>
    <row r="1386" spans="1:44" ht="21" customHeight="1">
      <c r="A1386" s="972" t="str">
        <f t="shared" si="29"/>
        <v/>
      </c>
      <c r="B1386" s="66"/>
      <c r="E1386" s="67"/>
      <c r="F1386" s="68"/>
      <c r="H1386" s="1586" t="s">
        <v>544</v>
      </c>
      <c r="I1386" s="1388"/>
      <c r="J1386" s="1388"/>
      <c r="K1386" s="1388"/>
      <c r="L1386" s="1544"/>
      <c r="M1386" s="1691" t="s">
        <v>443</v>
      </c>
      <c r="N1386" s="1692"/>
      <c r="O1386" s="1692"/>
      <c r="P1386" s="1693" t="s">
        <v>68</v>
      </c>
      <c r="Q1386" s="1458"/>
      <c r="R1386" s="1459"/>
      <c r="S1386" s="1459"/>
      <c r="T1386" s="1459"/>
      <c r="U1386" s="1459"/>
      <c r="V1386" s="1459"/>
      <c r="W1386" s="1459"/>
      <c r="X1386" s="1459"/>
      <c r="Y1386" s="1459"/>
      <c r="Z1386" s="1459"/>
      <c r="AA1386" s="1459"/>
      <c r="AB1386" s="1459"/>
      <c r="AC1386" s="1459"/>
      <c r="AD1386" s="1460"/>
      <c r="AF1386" s="70"/>
      <c r="AK1386" s="11"/>
      <c r="AL1386" s="210"/>
      <c r="AM1386" s="20"/>
      <c r="AN1386" s="20"/>
      <c r="AO1386" s="20"/>
      <c r="AP1386" s="20"/>
      <c r="AQ1386" s="211"/>
      <c r="AR1386" s="73"/>
    </row>
    <row r="1387" spans="1:44" ht="21" customHeight="1" thickBot="1">
      <c r="A1387" s="972" t="str">
        <f t="shared" si="29"/>
        <v/>
      </c>
      <c r="B1387" s="66"/>
      <c r="E1387" s="67"/>
      <c r="F1387" s="68"/>
      <c r="H1387" s="1300"/>
      <c r="I1387" s="1301"/>
      <c r="J1387" s="1301"/>
      <c r="K1387" s="1301"/>
      <c r="L1387" s="1302"/>
      <c r="M1387" s="1286"/>
      <c r="N1387" s="1283"/>
      <c r="O1387" s="1283"/>
      <c r="P1387" s="1681"/>
      <c r="Q1387" s="1461"/>
      <c r="R1387" s="1462"/>
      <c r="S1387" s="1462"/>
      <c r="T1387" s="1462"/>
      <c r="U1387" s="1462"/>
      <c r="V1387" s="1462"/>
      <c r="W1387" s="1462"/>
      <c r="X1387" s="1462"/>
      <c r="Y1387" s="1462"/>
      <c r="Z1387" s="1462"/>
      <c r="AA1387" s="1462"/>
      <c r="AB1387" s="1462"/>
      <c r="AC1387" s="1462"/>
      <c r="AD1387" s="1463"/>
      <c r="AF1387" s="70"/>
      <c r="AK1387" s="11"/>
      <c r="AL1387" s="210"/>
      <c r="AM1387" s="20"/>
      <c r="AN1387" s="20"/>
      <c r="AO1387" s="20"/>
      <c r="AP1387" s="20"/>
      <c r="AQ1387" s="211"/>
      <c r="AR1387" s="73"/>
    </row>
    <row r="1388" spans="1:44" ht="21" customHeight="1">
      <c r="A1388" s="972" t="str">
        <f t="shared" si="29"/>
        <v/>
      </c>
      <c r="B1388" s="66"/>
      <c r="E1388" s="67"/>
      <c r="F1388" s="68"/>
      <c r="H1388" s="1586" t="s">
        <v>545</v>
      </c>
      <c r="I1388" s="1388"/>
      <c r="J1388" s="1388"/>
      <c r="K1388" s="1388"/>
      <c r="L1388" s="1544"/>
      <c r="M1388" s="1691"/>
      <c r="N1388" s="1692"/>
      <c r="O1388" s="1692"/>
      <c r="P1388" s="1693" t="s">
        <v>68</v>
      </c>
      <c r="Q1388" s="1458"/>
      <c r="R1388" s="1459"/>
      <c r="S1388" s="1459"/>
      <c r="T1388" s="1459"/>
      <c r="U1388" s="1459"/>
      <c r="V1388" s="1459"/>
      <c r="W1388" s="1459"/>
      <c r="X1388" s="1459"/>
      <c r="Y1388" s="1459"/>
      <c r="Z1388" s="1459"/>
      <c r="AA1388" s="1459"/>
      <c r="AB1388" s="1459"/>
      <c r="AC1388" s="1459"/>
      <c r="AD1388" s="1460"/>
      <c r="AF1388" s="70"/>
      <c r="AK1388" s="11"/>
      <c r="AL1388" s="210"/>
      <c r="AM1388" s="20"/>
      <c r="AN1388" s="20"/>
      <c r="AO1388" s="20"/>
      <c r="AP1388" s="20"/>
      <c r="AQ1388" s="211"/>
      <c r="AR1388" s="73"/>
    </row>
    <row r="1389" spans="1:44" ht="21" customHeight="1" thickBot="1">
      <c r="A1389" s="972" t="str">
        <f t="shared" si="29"/>
        <v/>
      </c>
      <c r="B1389" s="66"/>
      <c r="E1389" s="67"/>
      <c r="F1389" s="68"/>
      <c r="H1389" s="1300"/>
      <c r="I1389" s="1301"/>
      <c r="J1389" s="1301"/>
      <c r="K1389" s="1301"/>
      <c r="L1389" s="1302"/>
      <c r="M1389" s="1286"/>
      <c r="N1389" s="1283"/>
      <c r="O1389" s="1283"/>
      <c r="P1389" s="1681"/>
      <c r="Q1389" s="1461"/>
      <c r="R1389" s="1462"/>
      <c r="S1389" s="1462"/>
      <c r="T1389" s="1462"/>
      <c r="U1389" s="1462"/>
      <c r="V1389" s="1462"/>
      <c r="W1389" s="1462"/>
      <c r="X1389" s="1462"/>
      <c r="Y1389" s="1462"/>
      <c r="Z1389" s="1462"/>
      <c r="AA1389" s="1462"/>
      <c r="AB1389" s="1462"/>
      <c r="AC1389" s="1462"/>
      <c r="AD1389" s="1463"/>
      <c r="AF1389" s="70"/>
      <c r="AK1389" s="11"/>
      <c r="AL1389" s="210"/>
      <c r="AM1389" s="20"/>
      <c r="AN1389" s="20"/>
      <c r="AO1389" s="20"/>
      <c r="AP1389" s="20"/>
      <c r="AQ1389" s="211"/>
      <c r="AR1389" s="73"/>
    </row>
    <row r="1390" spans="1:44" ht="27" customHeight="1">
      <c r="A1390" s="972" t="str">
        <f t="shared" si="29"/>
        <v/>
      </c>
      <c r="B1390" s="66"/>
      <c r="E1390" s="67"/>
      <c r="F1390" s="68"/>
      <c r="H1390" s="1835" t="s">
        <v>547</v>
      </c>
      <c r="I1390" s="1835"/>
      <c r="J1390" s="1835"/>
      <c r="K1390" s="1835"/>
      <c r="L1390" s="1835"/>
      <c r="M1390" s="1835"/>
      <c r="N1390" s="1835"/>
      <c r="O1390" s="1835"/>
      <c r="P1390" s="1835"/>
      <c r="Q1390" s="1834" t="s">
        <v>1341</v>
      </c>
      <c r="R1390" s="1834"/>
      <c r="S1390" s="1834"/>
      <c r="T1390" s="1834"/>
      <c r="U1390" s="1834"/>
      <c r="V1390" s="1834"/>
      <c r="W1390" s="1834"/>
      <c r="X1390" s="1834"/>
      <c r="Y1390" s="1834"/>
      <c r="Z1390" s="1834"/>
      <c r="AA1390" s="1834"/>
      <c r="AB1390" s="1834"/>
      <c r="AC1390" s="1834"/>
      <c r="AD1390" s="1834"/>
      <c r="AF1390" s="70"/>
      <c r="AK1390" s="11"/>
      <c r="AL1390" s="210"/>
      <c r="AM1390" s="20"/>
      <c r="AN1390" s="20"/>
      <c r="AO1390" s="20"/>
      <c r="AP1390" s="20"/>
      <c r="AQ1390" s="211"/>
      <c r="AR1390" s="73"/>
    </row>
    <row r="1391" spans="1:44" ht="27" customHeight="1">
      <c r="A1391" s="972" t="str">
        <f t="shared" si="29"/>
        <v/>
      </c>
      <c r="B1391" s="66"/>
      <c r="E1391" s="67"/>
      <c r="F1391" s="68"/>
      <c r="AF1391" s="70"/>
      <c r="AK1391" s="11"/>
      <c r="AL1391" s="210"/>
      <c r="AM1391" s="20"/>
      <c r="AN1391" s="20"/>
      <c r="AO1391" s="20"/>
      <c r="AP1391" s="20"/>
      <c r="AQ1391" s="211"/>
      <c r="AR1391" s="73"/>
    </row>
    <row r="1392" spans="1:44" ht="27" customHeight="1">
      <c r="A1392" s="972">
        <f t="shared" si="29"/>
        <v>209</v>
      </c>
      <c r="B1392" s="66"/>
      <c r="E1392" s="67"/>
      <c r="F1392" s="1349" t="s">
        <v>846</v>
      </c>
      <c r="G1392" s="1350"/>
      <c r="H1392" s="1496" t="s">
        <v>2915</v>
      </c>
      <c r="I1392" s="1496"/>
      <c r="J1392" s="1496"/>
      <c r="K1392" s="1496"/>
      <c r="L1392" s="1496"/>
      <c r="M1392" s="1496"/>
      <c r="N1392" s="1496"/>
      <c r="O1392" s="1496"/>
      <c r="P1392" s="1496"/>
      <c r="Q1392" s="1496"/>
      <c r="R1392" s="1496"/>
      <c r="S1392" s="1496"/>
      <c r="T1392" s="1496"/>
      <c r="U1392" s="1496"/>
      <c r="V1392" s="1496"/>
      <c r="W1392" s="1496"/>
      <c r="X1392" s="1496"/>
      <c r="Y1392" s="1496"/>
      <c r="Z1392" s="1496"/>
      <c r="AA1392" s="1496"/>
      <c r="AB1392" s="1496"/>
      <c r="AC1392" s="1496"/>
      <c r="AD1392" s="1496"/>
      <c r="AF1392" s="70"/>
      <c r="AG1392" s="713">
        <v>209</v>
      </c>
      <c r="AH1392" s="1221" t="s">
        <v>106</v>
      </c>
      <c r="AI1392" s="1222"/>
      <c r="AJ1392" s="1223"/>
      <c r="AK1392" s="11"/>
      <c r="AL1392" s="1303" t="s">
        <v>2272</v>
      </c>
      <c r="AM1392" s="1304"/>
      <c r="AN1392" s="1304"/>
      <c r="AO1392" s="1304"/>
      <c r="AP1392" s="1304"/>
      <c r="AQ1392" s="1305"/>
      <c r="AR1392" s="1232">
        <f>VLOOKUP(AH1392,$CD$6:$CE$10,2,FALSE)</f>
        <v>0</v>
      </c>
    </row>
    <row r="1393" spans="1:44" ht="27" customHeight="1">
      <c r="A1393" s="972" t="str">
        <f t="shared" si="29"/>
        <v/>
      </c>
      <c r="B1393" s="66"/>
      <c r="E1393" s="67"/>
      <c r="F1393" s="68"/>
      <c r="H1393" s="1496"/>
      <c r="I1393" s="1496"/>
      <c r="J1393" s="1496"/>
      <c r="K1393" s="1496"/>
      <c r="L1393" s="1496"/>
      <c r="M1393" s="1496"/>
      <c r="N1393" s="1496"/>
      <c r="O1393" s="1496"/>
      <c r="P1393" s="1496"/>
      <c r="Q1393" s="1496"/>
      <c r="R1393" s="1496"/>
      <c r="S1393" s="1496"/>
      <c r="T1393" s="1496"/>
      <c r="U1393" s="1496"/>
      <c r="V1393" s="1496"/>
      <c r="W1393" s="1496"/>
      <c r="X1393" s="1496"/>
      <c r="Y1393" s="1496"/>
      <c r="Z1393" s="1496"/>
      <c r="AA1393" s="1496"/>
      <c r="AB1393" s="1496"/>
      <c r="AC1393" s="1496"/>
      <c r="AD1393" s="1496"/>
      <c r="AF1393" s="70"/>
      <c r="AK1393" s="11"/>
      <c r="AL1393" s="1303"/>
      <c r="AM1393" s="1304"/>
      <c r="AN1393" s="1304"/>
      <c r="AO1393" s="1304"/>
      <c r="AP1393" s="1304"/>
      <c r="AQ1393" s="1305"/>
      <c r="AR1393" s="1232"/>
    </row>
    <row r="1394" spans="1:44" ht="27" customHeight="1">
      <c r="A1394" s="972" t="str">
        <f t="shared" si="29"/>
        <v/>
      </c>
      <c r="B1394" s="66"/>
      <c r="E1394" s="67"/>
      <c r="F1394" s="68"/>
      <c r="H1394" s="1496"/>
      <c r="I1394" s="1496"/>
      <c r="J1394" s="1496"/>
      <c r="K1394" s="1496"/>
      <c r="L1394" s="1496"/>
      <c r="M1394" s="1496"/>
      <c r="N1394" s="1496"/>
      <c r="O1394" s="1496"/>
      <c r="P1394" s="1496"/>
      <c r="Q1394" s="1496"/>
      <c r="R1394" s="1496"/>
      <c r="S1394" s="1496"/>
      <c r="T1394" s="1496"/>
      <c r="U1394" s="1496"/>
      <c r="V1394" s="1496"/>
      <c r="W1394" s="1496"/>
      <c r="X1394" s="1496"/>
      <c r="Y1394" s="1496"/>
      <c r="Z1394" s="1496"/>
      <c r="AA1394" s="1496"/>
      <c r="AB1394" s="1496"/>
      <c r="AC1394" s="1496"/>
      <c r="AD1394" s="1496"/>
      <c r="AF1394" s="70"/>
      <c r="AK1394" s="11"/>
      <c r="AL1394" s="210"/>
      <c r="AM1394" s="20"/>
      <c r="AN1394" s="20"/>
      <c r="AO1394" s="20"/>
      <c r="AP1394" s="20"/>
      <c r="AQ1394" s="211"/>
      <c r="AR1394" s="73"/>
    </row>
    <row r="1395" spans="1:44" ht="27" customHeight="1">
      <c r="A1395" s="972" t="str">
        <f t="shared" si="29"/>
        <v/>
      </c>
      <c r="B1395" s="66"/>
      <c r="E1395" s="67"/>
      <c r="F1395" s="68"/>
      <c r="AF1395" s="70"/>
      <c r="AK1395" s="11"/>
      <c r="AL1395" s="210"/>
      <c r="AM1395" s="20"/>
      <c r="AN1395" s="20"/>
      <c r="AO1395" s="20"/>
      <c r="AP1395" s="20"/>
      <c r="AQ1395" s="211"/>
      <c r="AR1395" s="73"/>
    </row>
    <row r="1396" spans="1:44" ht="27" customHeight="1">
      <c r="A1396" s="972" t="str">
        <f t="shared" si="29"/>
        <v/>
      </c>
      <c r="B1396" s="66"/>
      <c r="E1396" s="67"/>
      <c r="F1396" s="1349" t="s">
        <v>847</v>
      </c>
      <c r="G1396" s="1350"/>
      <c r="H1396" s="1716" t="s">
        <v>2705</v>
      </c>
      <c r="I1396" s="1716"/>
      <c r="J1396" s="1716"/>
      <c r="K1396" s="1716"/>
      <c r="L1396" s="1716"/>
      <c r="M1396" s="1716"/>
      <c r="N1396" s="1716"/>
      <c r="O1396" s="1716"/>
      <c r="P1396" s="1716"/>
      <c r="Q1396" s="1716"/>
      <c r="R1396" s="1716"/>
      <c r="S1396" s="1716"/>
      <c r="T1396" s="1716"/>
      <c r="U1396" s="1716"/>
      <c r="V1396" s="1716"/>
      <c r="W1396" s="1716"/>
      <c r="X1396" s="1716"/>
      <c r="Y1396" s="1716"/>
      <c r="Z1396" s="1716"/>
      <c r="AA1396" s="1716"/>
      <c r="AB1396" s="1716"/>
      <c r="AC1396" s="1716"/>
      <c r="AD1396" s="1716"/>
      <c r="AF1396" s="70"/>
      <c r="AK1396" s="11"/>
      <c r="AL1396" s="210"/>
      <c r="AM1396" s="20"/>
      <c r="AN1396" s="20"/>
      <c r="AO1396" s="20"/>
      <c r="AP1396" s="20"/>
      <c r="AQ1396" s="211"/>
      <c r="AR1396" s="73"/>
    </row>
    <row r="1397" spans="1:44" ht="27" customHeight="1">
      <c r="A1397" s="972" t="str">
        <f t="shared" si="29"/>
        <v/>
      </c>
      <c r="B1397" s="66"/>
      <c r="E1397" s="67"/>
      <c r="F1397" s="68"/>
      <c r="AF1397" s="70"/>
      <c r="AK1397" s="11"/>
      <c r="AL1397" s="210"/>
      <c r="AM1397" s="20"/>
      <c r="AN1397" s="20"/>
      <c r="AO1397" s="20"/>
      <c r="AP1397" s="20"/>
      <c r="AQ1397" s="211"/>
      <c r="AR1397" s="73"/>
    </row>
    <row r="1398" spans="1:44" ht="27" customHeight="1">
      <c r="A1398" s="972" t="str">
        <f t="shared" si="29"/>
        <v/>
      </c>
      <c r="B1398" s="66"/>
      <c r="E1398" s="67"/>
      <c r="F1398" s="68"/>
      <c r="G1398" s="17" t="s">
        <v>330</v>
      </c>
      <c r="H1398" s="1717" t="s">
        <v>2926</v>
      </c>
      <c r="I1398" s="1717"/>
      <c r="J1398" s="1717"/>
      <c r="K1398" s="1717"/>
      <c r="L1398" s="1717"/>
      <c r="M1398" s="1717"/>
      <c r="N1398" s="1717"/>
      <c r="O1398" s="1717"/>
      <c r="P1398" s="1717"/>
      <c r="Q1398" s="1717"/>
      <c r="R1398" s="1717"/>
      <c r="S1398" s="1717"/>
      <c r="T1398" s="1717"/>
      <c r="U1398" s="1717"/>
      <c r="V1398" s="1717"/>
      <c r="W1398" s="1717"/>
      <c r="X1398" s="1717"/>
      <c r="Y1398" s="1717"/>
      <c r="Z1398" s="1717"/>
      <c r="AA1398" s="1717"/>
      <c r="AB1398" s="1717"/>
      <c r="AC1398" s="1717"/>
      <c r="AD1398" s="1717"/>
      <c r="AF1398" s="70"/>
      <c r="AK1398" s="11"/>
      <c r="AL1398" s="210"/>
      <c r="AM1398" s="20"/>
      <c r="AN1398" s="20"/>
      <c r="AO1398" s="20"/>
      <c r="AP1398" s="20"/>
      <c r="AQ1398" s="211"/>
      <c r="AR1398" s="73"/>
    </row>
    <row r="1399" spans="1:44" ht="27" customHeight="1">
      <c r="A1399" s="972" t="str">
        <f t="shared" si="29"/>
        <v/>
      </c>
      <c r="B1399" s="66"/>
      <c r="E1399" s="67"/>
      <c r="F1399" s="68"/>
      <c r="H1399" s="1717"/>
      <c r="I1399" s="1717"/>
      <c r="J1399" s="1717"/>
      <c r="K1399" s="1717"/>
      <c r="L1399" s="1717"/>
      <c r="M1399" s="1717"/>
      <c r="N1399" s="1717"/>
      <c r="O1399" s="1717"/>
      <c r="P1399" s="1717"/>
      <c r="Q1399" s="1717"/>
      <c r="R1399" s="1717"/>
      <c r="S1399" s="1717"/>
      <c r="T1399" s="1717"/>
      <c r="U1399" s="1717"/>
      <c r="V1399" s="1717"/>
      <c r="W1399" s="1717"/>
      <c r="X1399" s="1717"/>
      <c r="Y1399" s="1717"/>
      <c r="Z1399" s="1717"/>
      <c r="AA1399" s="1717"/>
      <c r="AB1399" s="1717"/>
      <c r="AC1399" s="1717"/>
      <c r="AD1399" s="1717"/>
      <c r="AF1399" s="70"/>
      <c r="AK1399" s="11"/>
      <c r="AL1399" s="210"/>
      <c r="AM1399" s="20"/>
      <c r="AN1399" s="20"/>
      <c r="AO1399" s="20"/>
      <c r="AP1399" s="20"/>
      <c r="AQ1399" s="211"/>
      <c r="AR1399" s="73"/>
    </row>
    <row r="1400" spans="1:44" ht="27" customHeight="1">
      <c r="A1400" s="972" t="str">
        <f t="shared" si="29"/>
        <v/>
      </c>
      <c r="B1400" s="66"/>
      <c r="E1400" s="67"/>
      <c r="F1400" s="68"/>
      <c r="H1400" s="1717"/>
      <c r="I1400" s="1717"/>
      <c r="J1400" s="1717"/>
      <c r="K1400" s="1717"/>
      <c r="L1400" s="1717"/>
      <c r="M1400" s="1717"/>
      <c r="N1400" s="1717"/>
      <c r="O1400" s="1717"/>
      <c r="P1400" s="1717"/>
      <c r="Q1400" s="1717"/>
      <c r="R1400" s="1717"/>
      <c r="S1400" s="1717"/>
      <c r="T1400" s="1717"/>
      <c r="U1400" s="1717"/>
      <c r="V1400" s="1717"/>
      <c r="W1400" s="1717"/>
      <c r="X1400" s="1717"/>
      <c r="Y1400" s="1717"/>
      <c r="Z1400" s="1717"/>
      <c r="AA1400" s="1717"/>
      <c r="AB1400" s="1717"/>
      <c r="AC1400" s="1717"/>
      <c r="AD1400" s="1717"/>
      <c r="AF1400" s="70"/>
      <c r="AK1400" s="11"/>
      <c r="AL1400" s="210"/>
      <c r="AM1400" s="20"/>
      <c r="AN1400" s="20"/>
      <c r="AO1400" s="20"/>
      <c r="AP1400" s="20"/>
      <c r="AQ1400" s="211"/>
      <c r="AR1400" s="73"/>
    </row>
    <row r="1401" spans="1:44" ht="27" customHeight="1">
      <c r="A1401" s="972" t="str">
        <f t="shared" si="29"/>
        <v/>
      </c>
      <c r="B1401" s="66"/>
      <c r="E1401" s="67"/>
      <c r="F1401" s="68"/>
      <c r="I1401" s="88"/>
      <c r="J1401" s="88"/>
      <c r="K1401" s="88"/>
      <c r="L1401" s="88"/>
      <c r="M1401" s="88"/>
      <c r="N1401" s="88"/>
      <c r="O1401" s="88"/>
      <c r="P1401" s="88"/>
      <c r="Q1401" s="88"/>
      <c r="R1401" s="88"/>
      <c r="S1401" s="88"/>
      <c r="T1401" s="88"/>
      <c r="U1401" s="88"/>
      <c r="V1401" s="88"/>
      <c r="W1401" s="88"/>
      <c r="X1401" s="88"/>
      <c r="Y1401" s="88"/>
      <c r="Z1401" s="88"/>
      <c r="AA1401" s="88"/>
      <c r="AB1401" s="97"/>
      <c r="AC1401" s="97"/>
      <c r="AD1401" s="97"/>
      <c r="AF1401" s="70"/>
      <c r="AK1401" s="11"/>
      <c r="AL1401" s="210"/>
      <c r="AM1401" s="20"/>
      <c r="AN1401" s="20"/>
      <c r="AO1401" s="20"/>
      <c r="AP1401" s="20"/>
      <c r="AQ1401" s="211"/>
      <c r="AR1401" s="73"/>
    </row>
    <row r="1402" spans="1:44" ht="18" customHeight="1">
      <c r="A1402" s="972" t="str">
        <f t="shared" si="29"/>
        <v/>
      </c>
      <c r="B1402" s="66"/>
      <c r="E1402" s="67"/>
      <c r="F1402" s="68"/>
      <c r="I1402" s="88"/>
      <c r="J1402" s="88"/>
      <c r="K1402" s="88"/>
      <c r="L1402" s="88"/>
      <c r="M1402" s="88"/>
      <c r="N1402" s="88"/>
      <c r="O1402" s="88"/>
      <c r="P1402" s="88"/>
      <c r="Q1402" s="88"/>
      <c r="R1402" s="88"/>
      <c r="S1402" s="88"/>
      <c r="T1402" s="88"/>
      <c r="U1402" s="88"/>
      <c r="V1402" s="88"/>
      <c r="W1402" s="88"/>
      <c r="X1402" s="88"/>
      <c r="Y1402" s="88"/>
      <c r="Z1402" s="88"/>
      <c r="AA1402" s="88"/>
      <c r="AB1402" s="97"/>
      <c r="AC1402" s="97"/>
      <c r="AD1402" s="97"/>
      <c r="AF1402" s="70"/>
      <c r="AK1402" s="11"/>
      <c r="AL1402" s="210"/>
      <c r="AM1402" s="20"/>
      <c r="AN1402" s="20"/>
      <c r="AO1402" s="20"/>
      <c r="AP1402" s="20"/>
      <c r="AQ1402" s="211"/>
      <c r="AR1402" s="73"/>
    </row>
    <row r="1403" spans="1:44" ht="27" customHeight="1">
      <c r="A1403" s="972">
        <f t="shared" si="29"/>
        <v>210</v>
      </c>
      <c r="B1403" s="66"/>
      <c r="E1403" s="67"/>
      <c r="F1403" s="68"/>
      <c r="H1403" s="17" t="s">
        <v>420</v>
      </c>
      <c r="I1403" s="1496" t="s">
        <v>2706</v>
      </c>
      <c r="J1403" s="1496"/>
      <c r="K1403" s="1496"/>
      <c r="L1403" s="1496"/>
      <c r="M1403" s="1496"/>
      <c r="N1403" s="1496"/>
      <c r="O1403" s="1496"/>
      <c r="P1403" s="1496"/>
      <c r="Q1403" s="1496"/>
      <c r="R1403" s="1496"/>
      <c r="S1403" s="1496"/>
      <c r="T1403" s="1496"/>
      <c r="U1403" s="1496"/>
      <c r="V1403" s="1496"/>
      <c r="W1403" s="1496"/>
      <c r="X1403" s="1496"/>
      <c r="Y1403" s="1496"/>
      <c r="Z1403" s="1496"/>
      <c r="AA1403" s="1496"/>
      <c r="AB1403" s="1496"/>
      <c r="AC1403" s="1496"/>
      <c r="AD1403" s="1496"/>
      <c r="AF1403" s="70"/>
      <c r="AG1403" s="713">
        <v>210</v>
      </c>
      <c r="AH1403" s="1221" t="s">
        <v>106</v>
      </c>
      <c r="AI1403" s="1222"/>
      <c r="AJ1403" s="1223"/>
      <c r="AK1403" s="11"/>
      <c r="AL1403" s="1303" t="s">
        <v>2273</v>
      </c>
      <c r="AM1403" s="1304"/>
      <c r="AN1403" s="1304"/>
      <c r="AO1403" s="1304"/>
      <c r="AP1403" s="1304"/>
      <c r="AQ1403" s="1305"/>
      <c r="AR1403" s="1232">
        <f>VLOOKUP(AH1403,$CD$6:$CE$10,2,FALSE)</f>
        <v>0</v>
      </c>
    </row>
    <row r="1404" spans="1:44" ht="27" customHeight="1">
      <c r="A1404" s="972" t="str">
        <f t="shared" si="29"/>
        <v/>
      </c>
      <c r="B1404" s="66"/>
      <c r="E1404" s="67"/>
      <c r="F1404" s="68"/>
      <c r="I1404" s="1496"/>
      <c r="J1404" s="1496"/>
      <c r="K1404" s="1496"/>
      <c r="L1404" s="1496"/>
      <c r="M1404" s="1496"/>
      <c r="N1404" s="1496"/>
      <c r="O1404" s="1496"/>
      <c r="P1404" s="1496"/>
      <c r="Q1404" s="1496"/>
      <c r="R1404" s="1496"/>
      <c r="S1404" s="1496"/>
      <c r="T1404" s="1496"/>
      <c r="U1404" s="1496"/>
      <c r="V1404" s="1496"/>
      <c r="W1404" s="1496"/>
      <c r="X1404" s="1496"/>
      <c r="Y1404" s="1496"/>
      <c r="Z1404" s="1496"/>
      <c r="AA1404" s="1496"/>
      <c r="AB1404" s="1496"/>
      <c r="AC1404" s="1496"/>
      <c r="AD1404" s="1496"/>
      <c r="AF1404" s="70"/>
      <c r="AK1404" s="11"/>
      <c r="AL1404" s="1303"/>
      <c r="AM1404" s="1304"/>
      <c r="AN1404" s="1304"/>
      <c r="AO1404" s="1304"/>
      <c r="AP1404" s="1304"/>
      <c r="AQ1404" s="1305"/>
      <c r="AR1404" s="1232"/>
    </row>
    <row r="1405" spans="1:44" ht="24" customHeight="1">
      <c r="A1405" s="972" t="str">
        <f t="shared" si="29"/>
        <v/>
      </c>
      <c r="B1405" s="66"/>
      <c r="E1405" s="67"/>
      <c r="F1405" s="68"/>
      <c r="AF1405" s="70"/>
      <c r="AK1405" s="11"/>
      <c r="AL1405" s="210"/>
      <c r="AM1405" s="20"/>
      <c r="AN1405" s="20"/>
      <c r="AO1405" s="20"/>
      <c r="AP1405" s="20"/>
      <c r="AQ1405" s="211"/>
      <c r="AR1405" s="73"/>
    </row>
    <row r="1406" spans="1:44" ht="27" customHeight="1">
      <c r="A1406" s="972">
        <f t="shared" si="29"/>
        <v>211</v>
      </c>
      <c r="B1406" s="66"/>
      <c r="E1406" s="67"/>
      <c r="F1406" s="68"/>
      <c r="H1406" s="17" t="s">
        <v>421</v>
      </c>
      <c r="I1406" s="1233" t="s">
        <v>2274</v>
      </c>
      <c r="J1406" s="1233"/>
      <c r="K1406" s="1233"/>
      <c r="L1406" s="1233"/>
      <c r="M1406" s="1233"/>
      <c r="N1406" s="1233"/>
      <c r="O1406" s="1233"/>
      <c r="P1406" s="1233"/>
      <c r="Q1406" s="1233"/>
      <c r="R1406" s="1233"/>
      <c r="S1406" s="1233"/>
      <c r="T1406" s="1233"/>
      <c r="U1406" s="1233"/>
      <c r="V1406" s="1233"/>
      <c r="W1406" s="1233"/>
      <c r="X1406" s="1233"/>
      <c r="Y1406" s="1233"/>
      <c r="Z1406" s="1233"/>
      <c r="AA1406" s="1233"/>
      <c r="AB1406" s="1233"/>
      <c r="AC1406" s="1233"/>
      <c r="AD1406" s="1233"/>
      <c r="AF1406" s="70"/>
      <c r="AG1406" s="713">
        <v>211</v>
      </c>
      <c r="AH1406" s="1221" t="s">
        <v>106</v>
      </c>
      <c r="AI1406" s="1222"/>
      <c r="AJ1406" s="1223"/>
      <c r="AK1406" s="11"/>
      <c r="AL1406" s="1303" t="s">
        <v>2273</v>
      </c>
      <c r="AM1406" s="1304"/>
      <c r="AN1406" s="1304"/>
      <c r="AO1406" s="1304"/>
      <c r="AP1406" s="1304"/>
      <c r="AQ1406" s="1305"/>
      <c r="AR1406" s="1232">
        <f>VLOOKUP(AH1406,$CD$6:$CE$10,2,FALSE)</f>
        <v>0</v>
      </c>
    </row>
    <row r="1407" spans="1:44" ht="24" customHeight="1">
      <c r="A1407" s="972" t="str">
        <f t="shared" si="29"/>
        <v/>
      </c>
      <c r="B1407" s="66"/>
      <c r="E1407" s="67"/>
      <c r="F1407" s="68"/>
      <c r="AF1407" s="70"/>
      <c r="AK1407" s="11"/>
      <c r="AL1407" s="1303"/>
      <c r="AM1407" s="1304"/>
      <c r="AN1407" s="1304"/>
      <c r="AO1407" s="1304"/>
      <c r="AP1407" s="1304"/>
      <c r="AQ1407" s="1305"/>
      <c r="AR1407" s="1232"/>
    </row>
    <row r="1408" spans="1:44" ht="27" customHeight="1">
      <c r="A1408" s="972">
        <f t="shared" si="29"/>
        <v>212</v>
      </c>
      <c r="B1408" s="66"/>
      <c r="E1408" s="67"/>
      <c r="F1408" s="68"/>
      <c r="H1408" s="17" t="s">
        <v>548</v>
      </c>
      <c r="I1408" s="1233" t="s">
        <v>2275</v>
      </c>
      <c r="J1408" s="1233"/>
      <c r="K1408" s="1233"/>
      <c r="L1408" s="1233"/>
      <c r="M1408" s="1233"/>
      <c r="N1408" s="1233"/>
      <c r="O1408" s="1233"/>
      <c r="P1408" s="1233"/>
      <c r="Q1408" s="1233"/>
      <c r="R1408" s="1233"/>
      <c r="S1408" s="1233"/>
      <c r="T1408" s="1233"/>
      <c r="U1408" s="1233"/>
      <c r="V1408" s="1233"/>
      <c r="W1408" s="1233"/>
      <c r="X1408" s="1233"/>
      <c r="Y1408" s="1233"/>
      <c r="Z1408" s="1233"/>
      <c r="AA1408" s="1233"/>
      <c r="AB1408" s="1233"/>
      <c r="AC1408" s="1233"/>
      <c r="AD1408" s="1233"/>
      <c r="AF1408" s="70"/>
      <c r="AG1408" s="713">
        <v>212</v>
      </c>
      <c r="AH1408" s="1221" t="s">
        <v>106</v>
      </c>
      <c r="AI1408" s="1222"/>
      <c r="AJ1408" s="1223"/>
      <c r="AK1408" s="11"/>
      <c r="AL1408" s="1303" t="s">
        <v>2277</v>
      </c>
      <c r="AM1408" s="1304"/>
      <c r="AN1408" s="1304"/>
      <c r="AO1408" s="1304"/>
      <c r="AP1408" s="1304"/>
      <c r="AQ1408" s="1305"/>
      <c r="AR1408" s="1232">
        <f>VLOOKUP(AH1408,$CD$6:$CE$10,2,FALSE)</f>
        <v>0</v>
      </c>
    </row>
    <row r="1409" spans="1:44" ht="24" customHeight="1">
      <c r="A1409" s="972" t="str">
        <f t="shared" si="29"/>
        <v/>
      </c>
      <c r="B1409" s="66"/>
      <c r="E1409" s="67"/>
      <c r="F1409" s="68"/>
      <c r="AF1409" s="70"/>
      <c r="AK1409" s="11"/>
      <c r="AL1409" s="1303"/>
      <c r="AM1409" s="1304"/>
      <c r="AN1409" s="1304"/>
      <c r="AO1409" s="1304"/>
      <c r="AP1409" s="1304"/>
      <c r="AQ1409" s="1305"/>
      <c r="AR1409" s="1232"/>
    </row>
    <row r="1410" spans="1:44" ht="27" customHeight="1">
      <c r="A1410" s="972">
        <f t="shared" si="29"/>
        <v>213</v>
      </c>
      <c r="B1410" s="66"/>
      <c r="E1410" s="67"/>
      <c r="F1410" s="68"/>
      <c r="H1410" s="17" t="s">
        <v>549</v>
      </c>
      <c r="I1410" s="1206" t="s">
        <v>2276</v>
      </c>
      <c r="J1410" s="1206"/>
      <c r="K1410" s="1206"/>
      <c r="L1410" s="1206"/>
      <c r="M1410" s="1206"/>
      <c r="N1410" s="1206"/>
      <c r="O1410" s="1206"/>
      <c r="P1410" s="1206"/>
      <c r="Q1410" s="1206"/>
      <c r="R1410" s="1206"/>
      <c r="S1410" s="1206"/>
      <c r="T1410" s="1206"/>
      <c r="U1410" s="1206"/>
      <c r="V1410" s="1206"/>
      <c r="W1410" s="1206"/>
      <c r="X1410" s="1206"/>
      <c r="Y1410" s="1206"/>
      <c r="Z1410" s="1206"/>
      <c r="AA1410" s="1206"/>
      <c r="AB1410" s="1206"/>
      <c r="AC1410" s="1206"/>
      <c r="AD1410" s="1206"/>
      <c r="AF1410" s="70"/>
      <c r="AG1410" s="713">
        <v>213</v>
      </c>
      <c r="AH1410" s="1221" t="s">
        <v>106</v>
      </c>
      <c r="AI1410" s="1222"/>
      <c r="AJ1410" s="1223"/>
      <c r="AK1410" s="11"/>
      <c r="AL1410" s="1303" t="s">
        <v>2278</v>
      </c>
      <c r="AM1410" s="1304"/>
      <c r="AN1410" s="1304"/>
      <c r="AO1410" s="1304"/>
      <c r="AP1410" s="1304"/>
      <c r="AQ1410" s="1305"/>
      <c r="AR1410" s="1232">
        <f>VLOOKUP(AH1410,$CD$6:$CE$10,2,FALSE)</f>
        <v>0</v>
      </c>
    </row>
    <row r="1411" spans="1:44" ht="27" customHeight="1">
      <c r="A1411" s="972" t="str">
        <f t="shared" si="29"/>
        <v/>
      </c>
      <c r="B1411" s="66"/>
      <c r="E1411" s="67"/>
      <c r="F1411" s="68"/>
      <c r="I1411" s="1206"/>
      <c r="J1411" s="1206"/>
      <c r="K1411" s="1206"/>
      <c r="L1411" s="1206"/>
      <c r="M1411" s="1206"/>
      <c r="N1411" s="1206"/>
      <c r="O1411" s="1206"/>
      <c r="P1411" s="1206"/>
      <c r="Q1411" s="1206"/>
      <c r="R1411" s="1206"/>
      <c r="S1411" s="1206"/>
      <c r="T1411" s="1206"/>
      <c r="U1411" s="1206"/>
      <c r="V1411" s="1206"/>
      <c r="W1411" s="1206"/>
      <c r="X1411" s="1206"/>
      <c r="Y1411" s="1206"/>
      <c r="Z1411" s="1206"/>
      <c r="AA1411" s="1206"/>
      <c r="AB1411" s="1206"/>
      <c r="AC1411" s="1206"/>
      <c r="AD1411" s="1206"/>
      <c r="AF1411" s="70"/>
      <c r="AK1411" s="11"/>
      <c r="AL1411" s="1303"/>
      <c r="AM1411" s="1304"/>
      <c r="AN1411" s="1304"/>
      <c r="AO1411" s="1304"/>
      <c r="AP1411" s="1304"/>
      <c r="AQ1411" s="1305"/>
      <c r="AR1411" s="1232"/>
    </row>
    <row r="1412" spans="1:44" ht="24" customHeight="1">
      <c r="A1412" s="972" t="str">
        <f t="shared" si="29"/>
        <v/>
      </c>
      <c r="B1412" s="66"/>
      <c r="E1412" s="67"/>
      <c r="F1412" s="68"/>
      <c r="AF1412" s="70"/>
      <c r="AK1412" s="11"/>
      <c r="AL1412" s="210"/>
      <c r="AM1412" s="20"/>
      <c r="AN1412" s="20"/>
      <c r="AO1412" s="20"/>
      <c r="AP1412" s="20"/>
      <c r="AQ1412" s="211"/>
      <c r="AR1412" s="73"/>
    </row>
    <row r="1413" spans="1:44" ht="27" customHeight="1">
      <c r="A1413" s="972">
        <f t="shared" si="29"/>
        <v>214</v>
      </c>
      <c r="B1413" s="66"/>
      <c r="E1413" s="67"/>
      <c r="F1413" s="68"/>
      <c r="H1413" s="17" t="s">
        <v>685</v>
      </c>
      <c r="I1413" s="1233" t="s">
        <v>686</v>
      </c>
      <c r="J1413" s="1233"/>
      <c r="K1413" s="1233"/>
      <c r="L1413" s="1233"/>
      <c r="M1413" s="1233"/>
      <c r="N1413" s="1233"/>
      <c r="O1413" s="1233"/>
      <c r="P1413" s="1233"/>
      <c r="Q1413" s="1233"/>
      <c r="R1413" s="1233"/>
      <c r="S1413" s="1233"/>
      <c r="T1413" s="1233"/>
      <c r="U1413" s="1233"/>
      <c r="V1413" s="1233"/>
      <c r="W1413" s="1233"/>
      <c r="X1413" s="1233"/>
      <c r="Y1413" s="1233"/>
      <c r="Z1413" s="1233"/>
      <c r="AA1413" s="1233"/>
      <c r="AB1413" s="1233"/>
      <c r="AC1413" s="1233"/>
      <c r="AD1413" s="1233"/>
      <c r="AF1413" s="70"/>
      <c r="AG1413" s="713">
        <v>214</v>
      </c>
      <c r="AH1413" s="1221" t="s">
        <v>106</v>
      </c>
      <c r="AI1413" s="1222"/>
      <c r="AJ1413" s="1223"/>
      <c r="AK1413" s="11"/>
      <c r="AL1413" s="1303" t="s">
        <v>688</v>
      </c>
      <c r="AM1413" s="1304"/>
      <c r="AN1413" s="1304"/>
      <c r="AO1413" s="1304"/>
      <c r="AP1413" s="1304"/>
      <c r="AQ1413" s="1305"/>
      <c r="AR1413" s="1232">
        <f>VLOOKUP(AH1413,$CD$6:$CE$10,2,FALSE)</f>
        <v>0</v>
      </c>
    </row>
    <row r="1414" spans="1:44" ht="24" customHeight="1">
      <c r="A1414" s="972" t="str">
        <f t="shared" si="29"/>
        <v/>
      </c>
      <c r="B1414" s="66"/>
      <c r="E1414" s="67"/>
      <c r="F1414" s="68"/>
      <c r="AF1414" s="70"/>
      <c r="AK1414" s="11"/>
      <c r="AL1414" s="1303"/>
      <c r="AM1414" s="1304"/>
      <c r="AN1414" s="1304"/>
      <c r="AO1414" s="1304"/>
      <c r="AP1414" s="1304"/>
      <c r="AQ1414" s="1305"/>
      <c r="AR1414" s="1232"/>
    </row>
    <row r="1415" spans="1:44" ht="27" customHeight="1">
      <c r="A1415" s="972">
        <f t="shared" si="29"/>
        <v>215</v>
      </c>
      <c r="B1415" s="66"/>
      <c r="E1415" s="67"/>
      <c r="F1415" s="68"/>
      <c r="H1415" s="17" t="s">
        <v>687</v>
      </c>
      <c r="I1415" s="1233" t="s">
        <v>2916</v>
      </c>
      <c r="J1415" s="1233"/>
      <c r="K1415" s="1233"/>
      <c r="L1415" s="1233"/>
      <c r="M1415" s="1233"/>
      <c r="N1415" s="1233"/>
      <c r="O1415" s="1233"/>
      <c r="P1415" s="1233"/>
      <c r="Q1415" s="1233"/>
      <c r="R1415" s="1233"/>
      <c r="S1415" s="1233"/>
      <c r="T1415" s="1233"/>
      <c r="U1415" s="1233"/>
      <c r="V1415" s="1233"/>
      <c r="W1415" s="1233"/>
      <c r="X1415" s="1233"/>
      <c r="Y1415" s="1233"/>
      <c r="Z1415" s="1233"/>
      <c r="AA1415" s="1233"/>
      <c r="AB1415" s="1233"/>
      <c r="AC1415" s="1233"/>
      <c r="AD1415" s="1233"/>
      <c r="AF1415" s="70"/>
      <c r="AG1415" s="713">
        <v>215</v>
      </c>
      <c r="AH1415" s="1221" t="s">
        <v>106</v>
      </c>
      <c r="AI1415" s="1222"/>
      <c r="AJ1415" s="1223"/>
      <c r="AK1415" s="11"/>
      <c r="AL1415" s="1303" t="s">
        <v>688</v>
      </c>
      <c r="AM1415" s="1304"/>
      <c r="AN1415" s="1304"/>
      <c r="AO1415" s="1304"/>
      <c r="AP1415" s="1304"/>
      <c r="AQ1415" s="1305"/>
      <c r="AR1415" s="1232">
        <f>VLOOKUP(AH1415,$CD$6:$CE$10,2,FALSE)</f>
        <v>0</v>
      </c>
    </row>
    <row r="1416" spans="1:44" ht="24" customHeight="1" thickBot="1">
      <c r="A1416" s="972" t="str">
        <f t="shared" si="29"/>
        <v/>
      </c>
      <c r="B1416" s="66"/>
      <c r="E1416" s="67"/>
      <c r="F1416" s="68"/>
      <c r="AF1416" s="70"/>
      <c r="AK1416" s="11"/>
      <c r="AL1416" s="1303"/>
      <c r="AM1416" s="1304"/>
      <c r="AN1416" s="1304"/>
      <c r="AO1416" s="1304"/>
      <c r="AP1416" s="1304"/>
      <c r="AQ1416" s="1305"/>
      <c r="AR1416" s="1232"/>
    </row>
    <row r="1417" spans="1:44" ht="27" customHeight="1" thickBot="1">
      <c r="A1417" s="972" t="str">
        <f t="shared" si="29"/>
        <v>実 施 月</v>
      </c>
      <c r="B1417" s="66"/>
      <c r="E1417" s="67"/>
      <c r="F1417" s="68"/>
      <c r="G1417" s="17" t="s">
        <v>330</v>
      </c>
      <c r="H1417" s="1711" t="s">
        <v>2707</v>
      </c>
      <c r="I1417" s="1711"/>
      <c r="J1417" s="1711"/>
      <c r="K1417" s="1711"/>
      <c r="L1417" s="1711"/>
      <c r="M1417" s="1711"/>
      <c r="N1417" s="1711"/>
      <c r="O1417" s="1711"/>
      <c r="P1417" s="1711"/>
      <c r="Q1417" s="1711"/>
      <c r="R1417" s="1711"/>
      <c r="S1417" s="1711"/>
      <c r="T1417" s="1711"/>
      <c r="U1417" s="1711"/>
      <c r="V1417" s="1711"/>
      <c r="W1417" s="1711"/>
      <c r="X1417" s="1711"/>
      <c r="Y1417" s="1711"/>
      <c r="Z1417" s="1711"/>
      <c r="AA1417" s="1711"/>
      <c r="AB1417" s="1711"/>
      <c r="AC1417" s="1711"/>
      <c r="AD1417" s="1711"/>
      <c r="AF1417" s="70"/>
      <c r="AG1417" s="1704" t="s">
        <v>2492</v>
      </c>
      <c r="AH1417" s="1705"/>
      <c r="AI1417" s="1705"/>
      <c r="AJ1417" s="1706"/>
      <c r="AK1417" s="11"/>
      <c r="AL1417" s="210"/>
      <c r="AM1417" s="20"/>
      <c r="AN1417" s="20"/>
      <c r="AO1417" s="20"/>
      <c r="AP1417" s="20"/>
      <c r="AQ1417" s="211"/>
      <c r="AR1417" s="73"/>
    </row>
    <row r="1418" spans="1:44" ht="27" customHeight="1" thickBot="1">
      <c r="A1418" s="972" t="str">
        <f t="shared" si="29"/>
        <v>　</v>
      </c>
      <c r="B1418" s="66"/>
      <c r="E1418" s="67"/>
      <c r="F1418" s="68"/>
      <c r="H1418" s="1415" t="s">
        <v>690</v>
      </c>
      <c r="I1418" s="1416"/>
      <c r="J1418" s="1416"/>
      <c r="K1418" s="1416"/>
      <c r="L1418" s="1416"/>
      <c r="M1418" s="1417"/>
      <c r="N1418" s="1694"/>
      <c r="O1418" s="1695"/>
      <c r="P1418" s="1695"/>
      <c r="Q1418" s="1695"/>
      <c r="R1418" s="1695"/>
      <c r="S1418" s="1695"/>
      <c r="T1418" s="1695"/>
      <c r="U1418" s="1695"/>
      <c r="V1418" s="1695"/>
      <c r="W1418" s="1695"/>
      <c r="X1418" s="1695"/>
      <c r="Y1418" s="1695"/>
      <c r="Z1418" s="1695"/>
      <c r="AA1418" s="1695"/>
      <c r="AB1418" s="1695"/>
      <c r="AC1418" s="1695"/>
      <c r="AD1418" s="1696"/>
      <c r="AF1418" s="70"/>
      <c r="AG1418" s="905" t="s">
        <v>443</v>
      </c>
      <c r="AH1418" s="906" t="s">
        <v>34</v>
      </c>
      <c r="AI1418" s="907" t="s">
        <v>443</v>
      </c>
      <c r="AJ1418" s="908" t="s">
        <v>34</v>
      </c>
      <c r="AK1418" s="11"/>
      <c r="AL1418" s="210"/>
      <c r="AM1418" s="20"/>
      <c r="AN1418" s="20"/>
      <c r="AO1418" s="20"/>
      <c r="AP1418" s="20"/>
      <c r="AQ1418" s="211"/>
      <c r="AR1418" s="73"/>
    </row>
    <row r="1419" spans="1:44" ht="27" customHeight="1" thickBot="1">
      <c r="A1419" s="972" t="str">
        <f t="shared" si="29"/>
        <v>　</v>
      </c>
      <c r="B1419" s="66"/>
      <c r="E1419" s="67"/>
      <c r="F1419" s="68"/>
      <c r="H1419" s="1691" t="s">
        <v>691</v>
      </c>
      <c r="I1419" s="1692"/>
      <c r="J1419" s="1692"/>
      <c r="K1419" s="1692"/>
      <c r="L1419" s="1692"/>
      <c r="M1419" s="1693"/>
      <c r="N1419" s="1415" t="s">
        <v>692</v>
      </c>
      <c r="O1419" s="1416"/>
      <c r="P1419" s="1416"/>
      <c r="Q1419" s="1697"/>
      <c r="R1419" s="1416"/>
      <c r="S1419" s="1416"/>
      <c r="T1419" s="1416"/>
      <c r="U1419" s="1416"/>
      <c r="V1419" s="1416"/>
      <c r="W1419" s="1416"/>
      <c r="X1419" s="1416"/>
      <c r="Y1419" s="1416"/>
      <c r="Z1419" s="1416"/>
      <c r="AA1419" s="1416"/>
      <c r="AB1419" s="1416"/>
      <c r="AC1419" s="1416"/>
      <c r="AD1419" s="1417"/>
      <c r="AF1419" s="70"/>
      <c r="AG1419" s="905" t="s">
        <v>443</v>
      </c>
      <c r="AH1419" s="906" t="s">
        <v>34</v>
      </c>
      <c r="AI1419" s="907" t="s">
        <v>443</v>
      </c>
      <c r="AJ1419" s="908" t="s">
        <v>34</v>
      </c>
      <c r="AK1419" s="11"/>
      <c r="AL1419" s="210"/>
      <c r="AM1419" s="20"/>
      <c r="AN1419" s="20"/>
      <c r="AO1419" s="20"/>
      <c r="AP1419" s="20"/>
      <c r="AQ1419" s="211"/>
      <c r="AR1419" s="73"/>
    </row>
    <row r="1420" spans="1:44" ht="27" customHeight="1" thickBot="1">
      <c r="A1420" s="972" t="str">
        <f t="shared" si="29"/>
        <v>　</v>
      </c>
      <c r="B1420" s="66"/>
      <c r="E1420" s="67"/>
      <c r="F1420" s="68"/>
      <c r="H1420" s="1286"/>
      <c r="I1420" s="1283"/>
      <c r="J1420" s="1283"/>
      <c r="K1420" s="1283"/>
      <c r="L1420" s="1283"/>
      <c r="M1420" s="1681"/>
      <c r="N1420" s="1415" t="s">
        <v>693</v>
      </c>
      <c r="O1420" s="1416"/>
      <c r="P1420" s="1416"/>
      <c r="Q1420" s="1697"/>
      <c r="R1420" s="1416" t="s">
        <v>428</v>
      </c>
      <c r="S1420" s="1416"/>
      <c r="T1420" s="1416"/>
      <c r="U1420" s="1416"/>
      <c r="V1420" s="1416"/>
      <c r="W1420" s="1698" t="s">
        <v>443</v>
      </c>
      <c r="X1420" s="1698"/>
      <c r="Y1420" s="1698"/>
      <c r="Z1420" s="1698"/>
      <c r="AA1420" s="1416" t="s">
        <v>427</v>
      </c>
      <c r="AB1420" s="1416"/>
      <c r="AC1420" s="1416"/>
      <c r="AD1420" s="1417"/>
      <c r="AF1420" s="70"/>
      <c r="AG1420" s="905" t="s">
        <v>443</v>
      </c>
      <c r="AH1420" s="906" t="s">
        <v>34</v>
      </c>
      <c r="AI1420" s="907" t="s">
        <v>443</v>
      </c>
      <c r="AJ1420" s="908" t="s">
        <v>34</v>
      </c>
      <c r="AK1420" s="11"/>
      <c r="AL1420" s="210"/>
      <c r="AM1420" s="20"/>
      <c r="AN1420" s="20"/>
      <c r="AO1420" s="20"/>
      <c r="AP1420" s="20"/>
      <c r="AQ1420" s="211"/>
      <c r="AR1420" s="73"/>
    </row>
    <row r="1421" spans="1:44" ht="27" customHeight="1" thickBot="1">
      <c r="A1421" s="972" t="str">
        <f t="shared" si="29"/>
        <v>　</v>
      </c>
      <c r="B1421" s="66"/>
      <c r="E1421" s="67"/>
      <c r="F1421" s="68"/>
      <c r="H1421" s="1415" t="s">
        <v>689</v>
      </c>
      <c r="I1421" s="1416"/>
      <c r="J1421" s="1416"/>
      <c r="K1421" s="1416"/>
      <c r="L1421" s="1710" t="s">
        <v>694</v>
      </c>
      <c r="M1421" s="1710"/>
      <c r="N1421" s="1710"/>
      <c r="O1421" s="1710"/>
      <c r="P1421" s="1710"/>
      <c r="Q1421" s="1710"/>
      <c r="R1421" s="1710"/>
      <c r="S1421" s="1710"/>
      <c r="T1421" s="1710"/>
      <c r="U1421" s="1695"/>
      <c r="V1421" s="1695"/>
      <c r="W1421" s="1695"/>
      <c r="X1421" s="1695"/>
      <c r="Y1421" s="1695"/>
      <c r="Z1421" s="1695"/>
      <c r="AA1421" s="1695"/>
      <c r="AB1421" s="1695"/>
      <c r="AC1421" s="1695"/>
      <c r="AD1421" s="1696"/>
      <c r="AF1421" s="70"/>
      <c r="AG1421" s="905" t="s">
        <v>443</v>
      </c>
      <c r="AH1421" s="906" t="s">
        <v>34</v>
      </c>
      <c r="AI1421" s="907" t="s">
        <v>443</v>
      </c>
      <c r="AJ1421" s="908" t="s">
        <v>34</v>
      </c>
      <c r="AK1421" s="11"/>
      <c r="AL1421" s="210"/>
      <c r="AM1421" s="20"/>
      <c r="AN1421" s="20"/>
      <c r="AO1421" s="20"/>
      <c r="AP1421" s="20"/>
      <c r="AQ1421" s="211"/>
      <c r="AR1421" s="73"/>
    </row>
    <row r="1422" spans="1:44" ht="21" customHeight="1">
      <c r="A1422" s="972" t="str">
        <f t="shared" si="29"/>
        <v>　</v>
      </c>
      <c r="B1422" s="66"/>
      <c r="E1422" s="67"/>
      <c r="H1422" s="1322"/>
      <c r="I1422" s="1323"/>
      <c r="J1422" s="1323"/>
      <c r="K1422" s="1323"/>
      <c r="L1422" s="1323"/>
      <c r="M1422" s="1323"/>
      <c r="N1422" s="1323"/>
      <c r="O1422" s="1323"/>
      <c r="P1422" s="1323"/>
      <c r="Q1422" s="1323"/>
      <c r="R1422" s="1323"/>
      <c r="S1422" s="1323"/>
      <c r="T1422" s="1323"/>
      <c r="U1422" s="1323"/>
      <c r="V1422" s="1323"/>
      <c r="W1422" s="1323"/>
      <c r="X1422" s="1323"/>
      <c r="Y1422" s="1323"/>
      <c r="Z1422" s="1323"/>
      <c r="AA1422" s="1323"/>
      <c r="AB1422" s="1323"/>
      <c r="AC1422" s="1323"/>
      <c r="AD1422" s="1324"/>
      <c r="AF1422" s="70"/>
      <c r="AG1422" s="905" t="s">
        <v>443</v>
      </c>
      <c r="AH1422" s="906" t="s">
        <v>34</v>
      </c>
      <c r="AI1422" s="907" t="s">
        <v>443</v>
      </c>
      <c r="AJ1422" s="908" t="s">
        <v>34</v>
      </c>
      <c r="AK1422" s="11"/>
      <c r="AL1422" s="210"/>
      <c r="AM1422" s="20"/>
      <c r="AN1422" s="20"/>
      <c r="AO1422" s="20"/>
      <c r="AP1422" s="20"/>
      <c r="AQ1422" s="211"/>
      <c r="AR1422" s="73"/>
    </row>
    <row r="1423" spans="1:44" ht="27" customHeight="1">
      <c r="A1423" s="972" t="str">
        <f t="shared" si="29"/>
        <v>　</v>
      </c>
      <c r="B1423" s="66"/>
      <c r="E1423" s="67"/>
      <c r="H1423" s="68"/>
      <c r="I1423" s="250" t="s">
        <v>443</v>
      </c>
      <c r="J1423" s="1312" t="s">
        <v>431</v>
      </c>
      <c r="K1423" s="1309"/>
      <c r="L1423" s="1309"/>
      <c r="M1423" s="1313"/>
      <c r="N1423" s="250" t="s">
        <v>443</v>
      </c>
      <c r="O1423" s="1312" t="s">
        <v>432</v>
      </c>
      <c r="P1423" s="1309"/>
      <c r="Q1423" s="1313"/>
      <c r="R1423" s="250" t="s">
        <v>443</v>
      </c>
      <c r="S1423" s="1312" t="s">
        <v>433</v>
      </c>
      <c r="T1423" s="1309"/>
      <c r="U1423" s="1313"/>
      <c r="V1423" s="250" t="s">
        <v>443</v>
      </c>
      <c r="W1423" s="1312" t="s">
        <v>434</v>
      </c>
      <c r="X1423" s="1309"/>
      <c r="Y1423" s="1313"/>
      <c r="Z1423" s="250" t="s">
        <v>443</v>
      </c>
      <c r="AA1423" s="1312" t="s">
        <v>435</v>
      </c>
      <c r="AB1423" s="1309"/>
      <c r="AC1423" s="1309"/>
      <c r="AD1423" s="11"/>
      <c r="AF1423" s="70"/>
      <c r="AG1423" s="905" t="s">
        <v>443</v>
      </c>
      <c r="AH1423" s="906" t="s">
        <v>34</v>
      </c>
      <c r="AI1423" s="907" t="s">
        <v>443</v>
      </c>
      <c r="AJ1423" s="908" t="s">
        <v>34</v>
      </c>
      <c r="AK1423" s="11"/>
      <c r="AL1423" s="210"/>
      <c r="AM1423" s="20"/>
      <c r="AN1423" s="20"/>
      <c r="AO1423" s="20"/>
      <c r="AP1423" s="20"/>
      <c r="AQ1423" s="211"/>
      <c r="AR1423" s="73"/>
    </row>
    <row r="1424" spans="1:44" ht="27" customHeight="1" thickBot="1">
      <c r="A1424" s="972" t="str">
        <f t="shared" si="29"/>
        <v>（実施月を選択）</v>
      </c>
      <c r="B1424" s="66"/>
      <c r="E1424" s="67"/>
      <c r="H1424" s="68"/>
      <c r="I1424" s="250" t="s">
        <v>443</v>
      </c>
      <c r="J1424" s="1312" t="s">
        <v>436</v>
      </c>
      <c r="K1424" s="1309"/>
      <c r="L1424" s="1309"/>
      <c r="M1424" s="1313"/>
      <c r="N1424" s="250" t="s">
        <v>443</v>
      </c>
      <c r="O1424" s="1312" t="s">
        <v>437</v>
      </c>
      <c r="P1424" s="1309"/>
      <c r="Q1424" s="1309"/>
      <c r="R1424" s="1309"/>
      <c r="S1424" s="1313"/>
      <c r="T1424" s="250" t="s">
        <v>443</v>
      </c>
      <c r="U1424" s="1312" t="s">
        <v>658</v>
      </c>
      <c r="V1424" s="1309"/>
      <c r="W1424" s="1309"/>
      <c r="X1424" s="1309"/>
      <c r="Y1424" s="1313"/>
      <c r="Z1424" s="250" t="s">
        <v>443</v>
      </c>
      <c r="AA1424" s="1312" t="s">
        <v>659</v>
      </c>
      <c r="AB1424" s="1309"/>
      <c r="AC1424" s="1309"/>
      <c r="AD1424" s="11"/>
      <c r="AF1424" s="70"/>
      <c r="AG1424" s="1707" t="s">
        <v>2493</v>
      </c>
      <c r="AH1424" s="1708"/>
      <c r="AI1424" s="1708"/>
      <c r="AJ1424" s="1709"/>
      <c r="AK1424" s="11"/>
      <c r="AL1424" s="210"/>
      <c r="AM1424" s="20"/>
      <c r="AN1424" s="20"/>
      <c r="AO1424" s="20"/>
      <c r="AP1424" s="20"/>
      <c r="AQ1424" s="211"/>
      <c r="AR1424" s="73"/>
    </row>
    <row r="1425" spans="1:44" ht="27" customHeight="1">
      <c r="A1425" s="972" t="str">
        <f t="shared" si="29"/>
        <v/>
      </c>
      <c r="B1425" s="66"/>
      <c r="E1425" s="67"/>
      <c r="H1425" s="68"/>
      <c r="I1425" s="250" t="s">
        <v>443</v>
      </c>
      <c r="J1425" s="1312" t="s">
        <v>695</v>
      </c>
      <c r="K1425" s="1309"/>
      <c r="L1425" s="1309"/>
      <c r="M1425" s="1313"/>
      <c r="N1425" s="250" t="s">
        <v>443</v>
      </c>
      <c r="O1425" s="1312" t="s">
        <v>660</v>
      </c>
      <c r="P1425" s="1309"/>
      <c r="Q1425" s="1309"/>
      <c r="R1425" s="1309"/>
      <c r="S1425" s="1313"/>
      <c r="T1425" s="250" t="s">
        <v>443</v>
      </c>
      <c r="U1425" s="2031" t="s">
        <v>439</v>
      </c>
      <c r="V1425" s="1816"/>
      <c r="W1425" s="1816"/>
      <c r="X1425" s="1618"/>
      <c r="Y1425" s="1618"/>
      <c r="Z1425" s="1618"/>
      <c r="AA1425" s="1618"/>
      <c r="AB1425" s="1618"/>
      <c r="AC1425" s="10" t="s">
        <v>63</v>
      </c>
      <c r="AD1425" s="11"/>
      <c r="AF1425" s="70"/>
      <c r="AK1425" s="11"/>
      <c r="AL1425" s="210"/>
      <c r="AM1425" s="20"/>
      <c r="AN1425" s="20"/>
      <c r="AO1425" s="20"/>
      <c r="AP1425" s="20"/>
      <c r="AQ1425" s="211"/>
      <c r="AR1425" s="73"/>
    </row>
    <row r="1426" spans="1:44" ht="27" customHeight="1" thickBot="1">
      <c r="A1426" s="972" t="str">
        <f t="shared" si="29"/>
        <v/>
      </c>
      <c r="B1426" s="66"/>
      <c r="E1426" s="67"/>
      <c r="H1426" s="1317"/>
      <c r="I1426" s="1295"/>
      <c r="J1426" s="1295"/>
      <c r="K1426" s="1295"/>
      <c r="L1426" s="1295"/>
      <c r="M1426" s="1295"/>
      <c r="N1426" s="1295"/>
      <c r="O1426" s="1295"/>
      <c r="P1426" s="1295"/>
      <c r="Q1426" s="1295"/>
      <c r="R1426" s="1295"/>
      <c r="S1426" s="1295"/>
      <c r="T1426" s="1295"/>
      <c r="U1426" s="1700" t="s">
        <v>441</v>
      </c>
      <c r="V1426" s="1700"/>
      <c r="W1426" s="1700"/>
      <c r="X1426" s="1700"/>
      <c r="Y1426" s="1700"/>
      <c r="Z1426" s="1700"/>
      <c r="AA1426" s="1700"/>
      <c r="AB1426" s="1700"/>
      <c r="AC1426" s="1700"/>
      <c r="AD1426" s="15"/>
      <c r="AF1426" s="70"/>
      <c r="AK1426" s="11"/>
      <c r="AL1426" s="210"/>
      <c r="AM1426" s="20"/>
      <c r="AN1426" s="20"/>
      <c r="AO1426" s="20"/>
      <c r="AP1426" s="20"/>
      <c r="AQ1426" s="211"/>
      <c r="AR1426" s="73"/>
    </row>
    <row r="1427" spans="1:44" ht="27" customHeight="1" thickBot="1">
      <c r="A1427" s="972" t="str">
        <f t="shared" si="29"/>
        <v>研修実施月</v>
      </c>
      <c r="B1427" s="66"/>
      <c r="E1427" s="67"/>
      <c r="H1427" s="1712" t="s">
        <v>1245</v>
      </c>
      <c r="I1427" s="1713"/>
      <c r="J1427" s="1713"/>
      <c r="K1427" s="1713"/>
      <c r="L1427" s="1713"/>
      <c r="M1427" s="1713"/>
      <c r="N1427" s="1713"/>
      <c r="O1427" s="1713"/>
      <c r="P1427" s="1713"/>
      <c r="Q1427" s="1713"/>
      <c r="R1427" s="1713"/>
      <c r="S1427" s="1713"/>
      <c r="T1427" s="1713"/>
      <c r="U1427" s="1714"/>
      <c r="V1427" s="1701"/>
      <c r="W1427" s="1702"/>
      <c r="X1427" s="1702"/>
      <c r="Y1427" s="1702"/>
      <c r="Z1427" s="1702"/>
      <c r="AA1427" s="1702"/>
      <c r="AB1427" s="1702"/>
      <c r="AC1427" s="1702"/>
      <c r="AD1427" s="1703"/>
      <c r="AF1427" s="70"/>
      <c r="AG1427" s="1196" t="s">
        <v>2494</v>
      </c>
      <c r="AH1427" s="1197"/>
      <c r="AI1427" s="1197"/>
      <c r="AJ1427" s="1198"/>
      <c r="AK1427" s="11"/>
      <c r="AL1427" s="210"/>
      <c r="AM1427" s="20"/>
      <c r="AN1427" s="20"/>
      <c r="AO1427" s="20"/>
      <c r="AP1427" s="20"/>
      <c r="AQ1427" s="211"/>
      <c r="AR1427" s="73"/>
    </row>
    <row r="1428" spans="1:44" ht="27" customHeight="1" thickBot="1">
      <c r="A1428" s="972" t="str">
        <f t="shared" si="29"/>
        <v>　</v>
      </c>
      <c r="B1428" s="66"/>
      <c r="E1428" s="67"/>
      <c r="F1428" s="68"/>
      <c r="H1428" s="1360" t="s">
        <v>696</v>
      </c>
      <c r="I1428" s="1361"/>
      <c r="J1428" s="1361"/>
      <c r="K1428" s="1361"/>
      <c r="L1428" s="1361"/>
      <c r="M1428" s="1361"/>
      <c r="N1428" s="1361"/>
      <c r="O1428" s="1361"/>
      <c r="P1428" s="1361"/>
      <c r="Q1428" s="1361"/>
      <c r="R1428" s="1361"/>
      <c r="S1428" s="1361"/>
      <c r="T1428" s="1361"/>
      <c r="U1428" s="1362"/>
      <c r="V1428" s="16"/>
      <c r="W1428" s="1698" t="s">
        <v>443</v>
      </c>
      <c r="X1428" s="1698"/>
      <c r="Y1428" s="1698"/>
      <c r="Z1428" s="1698"/>
      <c r="AA1428" s="1416" t="s">
        <v>427</v>
      </c>
      <c r="AB1428" s="1416"/>
      <c r="AC1428" s="1416"/>
      <c r="AD1428" s="1417"/>
      <c r="AF1428" s="70"/>
      <c r="AG1428" s="909" t="s">
        <v>443</v>
      </c>
      <c r="AH1428" s="910" t="s">
        <v>34</v>
      </c>
      <c r="AI1428" s="911" t="s">
        <v>443</v>
      </c>
      <c r="AJ1428" s="912" t="s">
        <v>34</v>
      </c>
      <c r="AK1428" s="11"/>
      <c r="AL1428" s="210"/>
      <c r="AM1428" s="20"/>
      <c r="AN1428" s="20"/>
      <c r="AO1428" s="20"/>
      <c r="AP1428" s="20"/>
      <c r="AQ1428" s="211"/>
      <c r="AR1428" s="73"/>
    </row>
    <row r="1429" spans="1:44" ht="24" customHeight="1" thickBot="1">
      <c r="A1429" s="972" t="str">
        <f t="shared" si="29"/>
        <v>（実施月を選択）</v>
      </c>
      <c r="B1429" s="66"/>
      <c r="E1429" s="67"/>
      <c r="F1429" s="68"/>
      <c r="AF1429" s="70"/>
      <c r="AG1429" s="1199" t="s">
        <v>2493</v>
      </c>
      <c r="AH1429" s="1200"/>
      <c r="AI1429" s="1200"/>
      <c r="AJ1429" s="1201"/>
      <c r="AK1429" s="11"/>
      <c r="AL1429" s="210"/>
      <c r="AM1429" s="20"/>
      <c r="AN1429" s="20"/>
      <c r="AO1429" s="20"/>
      <c r="AP1429" s="20"/>
      <c r="AQ1429" s="211"/>
      <c r="AR1429" s="73"/>
    </row>
    <row r="1430" spans="1:44" ht="27" customHeight="1">
      <c r="A1430" s="972" t="str">
        <f t="shared" si="29"/>
        <v/>
      </c>
      <c r="B1430" s="66"/>
      <c r="E1430" s="67"/>
      <c r="F1430" s="68"/>
      <c r="H1430" s="1699" t="s">
        <v>2708</v>
      </c>
      <c r="I1430" s="1699"/>
      <c r="J1430" s="1699"/>
      <c r="K1430" s="1699"/>
      <c r="L1430" s="1699"/>
      <c r="M1430" s="1699"/>
      <c r="N1430" s="1699"/>
      <c r="O1430" s="1699"/>
      <c r="P1430" s="1699"/>
      <c r="Q1430" s="1699"/>
      <c r="R1430" s="1699"/>
      <c r="S1430" s="1699"/>
      <c r="T1430" s="1699"/>
      <c r="U1430" s="1699"/>
      <c r="V1430" s="1699"/>
      <c r="W1430" s="1699"/>
      <c r="X1430" s="1699"/>
      <c r="Y1430" s="1699"/>
      <c r="Z1430" s="1699"/>
      <c r="AA1430" s="1699"/>
      <c r="AB1430" s="1699"/>
      <c r="AC1430" s="1699"/>
      <c r="AD1430" s="1699"/>
      <c r="AF1430" s="70"/>
      <c r="AK1430" s="11"/>
      <c r="AL1430" s="210"/>
      <c r="AM1430" s="20"/>
      <c r="AN1430" s="20"/>
      <c r="AO1430" s="20"/>
      <c r="AP1430" s="20"/>
      <c r="AQ1430" s="211"/>
      <c r="AR1430" s="73"/>
    </row>
    <row r="1431" spans="1:44" ht="27" customHeight="1">
      <c r="A1431" s="972">
        <f t="shared" si="29"/>
        <v>216</v>
      </c>
      <c r="B1431" s="66"/>
      <c r="E1431" s="67"/>
      <c r="F1431" s="68"/>
      <c r="H1431" s="1224" t="s">
        <v>1001</v>
      </c>
      <c r="I1431" s="1224"/>
      <c r="J1431" s="1224"/>
      <c r="K1431" s="1224"/>
      <c r="L1431" s="1224"/>
      <c r="M1431" s="1224"/>
      <c r="N1431" s="1224"/>
      <c r="O1431" s="1224"/>
      <c r="P1431" s="1224"/>
      <c r="Q1431" s="1224"/>
      <c r="R1431" s="1224"/>
      <c r="S1431" s="1224"/>
      <c r="T1431" s="1224"/>
      <c r="U1431" s="1224"/>
      <c r="V1431" s="1224"/>
      <c r="W1431" s="1224"/>
      <c r="X1431" s="1224"/>
      <c r="Y1431" s="1224"/>
      <c r="Z1431" s="1224"/>
      <c r="AA1431" s="1224"/>
      <c r="AB1431" s="1224"/>
      <c r="AC1431" s="1224"/>
      <c r="AD1431" s="1224"/>
      <c r="AF1431" s="70"/>
      <c r="AG1431" s="713">
        <v>216</v>
      </c>
      <c r="AH1431" s="1221" t="s">
        <v>106</v>
      </c>
      <c r="AI1431" s="1222"/>
      <c r="AJ1431" s="1223"/>
      <c r="AK1431" s="11"/>
      <c r="AL1431" s="1364" t="s">
        <v>2709</v>
      </c>
      <c r="AM1431" s="1365"/>
      <c r="AN1431" s="1365"/>
      <c r="AO1431" s="1365"/>
      <c r="AP1431" s="1365"/>
      <c r="AQ1431" s="1366"/>
      <c r="AR1431" s="1232">
        <f>VLOOKUP(AH1431,$CD$6:$CE$10,2,FALSE)</f>
        <v>0</v>
      </c>
    </row>
    <row r="1432" spans="1:44" ht="27" customHeight="1">
      <c r="A1432" s="972" t="str">
        <f t="shared" si="29"/>
        <v/>
      </c>
      <c r="B1432" s="66"/>
      <c r="E1432" s="67"/>
      <c r="F1432" s="68"/>
      <c r="H1432" s="1224"/>
      <c r="I1432" s="1224"/>
      <c r="J1432" s="1224"/>
      <c r="K1432" s="1224"/>
      <c r="L1432" s="1224"/>
      <c r="M1432" s="1224"/>
      <c r="N1432" s="1224"/>
      <c r="O1432" s="1224"/>
      <c r="P1432" s="1224"/>
      <c r="Q1432" s="1224"/>
      <c r="R1432" s="1224"/>
      <c r="S1432" s="1224"/>
      <c r="T1432" s="1224"/>
      <c r="U1432" s="1224"/>
      <c r="V1432" s="1224"/>
      <c r="W1432" s="1224"/>
      <c r="X1432" s="1224"/>
      <c r="Y1432" s="1224"/>
      <c r="Z1432" s="1224"/>
      <c r="AA1432" s="1224"/>
      <c r="AB1432" s="1224"/>
      <c r="AC1432" s="1224"/>
      <c r="AD1432" s="1224"/>
      <c r="AF1432" s="70"/>
      <c r="AK1432" s="11"/>
      <c r="AL1432" s="1364"/>
      <c r="AM1432" s="1365"/>
      <c r="AN1432" s="1365"/>
      <c r="AO1432" s="1365"/>
      <c r="AP1432" s="1365"/>
      <c r="AQ1432" s="1366"/>
      <c r="AR1432" s="1232"/>
    </row>
    <row r="1433" spans="1:44" ht="24" customHeight="1">
      <c r="A1433" s="972" t="str">
        <f t="shared" si="29"/>
        <v/>
      </c>
      <c r="B1433" s="66"/>
      <c r="E1433" s="67"/>
      <c r="F1433" s="68"/>
      <c r="AF1433" s="70"/>
      <c r="AK1433" s="11"/>
      <c r="AL1433" s="1364"/>
      <c r="AM1433" s="1365"/>
      <c r="AN1433" s="1365"/>
      <c r="AO1433" s="1365"/>
      <c r="AP1433" s="1365"/>
      <c r="AQ1433" s="1366"/>
      <c r="AR1433" s="73"/>
    </row>
    <row r="1434" spans="1:44" ht="27" customHeight="1">
      <c r="A1434" s="972">
        <f t="shared" si="29"/>
        <v>217</v>
      </c>
      <c r="B1434" s="66"/>
      <c r="E1434" s="67"/>
      <c r="F1434" s="68"/>
      <c r="H1434" s="1224" t="s">
        <v>1002</v>
      </c>
      <c r="I1434" s="1224"/>
      <c r="J1434" s="1224"/>
      <c r="K1434" s="1224"/>
      <c r="L1434" s="1224"/>
      <c r="M1434" s="1224"/>
      <c r="N1434" s="1224"/>
      <c r="O1434" s="1224"/>
      <c r="P1434" s="1224"/>
      <c r="Q1434" s="1224"/>
      <c r="R1434" s="1224"/>
      <c r="S1434" s="1224"/>
      <c r="T1434" s="1224"/>
      <c r="U1434" s="1224"/>
      <c r="V1434" s="1224"/>
      <c r="W1434" s="1224"/>
      <c r="X1434" s="1224"/>
      <c r="Y1434" s="1224"/>
      <c r="Z1434" s="1224"/>
      <c r="AA1434" s="1224"/>
      <c r="AB1434" s="1224"/>
      <c r="AC1434" s="1224"/>
      <c r="AD1434" s="1224"/>
      <c r="AF1434" s="70"/>
      <c r="AG1434" s="713">
        <v>217</v>
      </c>
      <c r="AH1434" s="1221" t="s">
        <v>106</v>
      </c>
      <c r="AI1434" s="1222"/>
      <c r="AJ1434" s="1223"/>
      <c r="AK1434" s="11"/>
      <c r="AL1434" s="85"/>
      <c r="AM1434" s="86"/>
      <c r="AN1434" s="86"/>
      <c r="AO1434" s="86"/>
      <c r="AP1434" s="86"/>
      <c r="AQ1434" s="87"/>
      <c r="AR1434" s="1232">
        <f>VLOOKUP(AH1434,$CD$6:$CE$10,2,FALSE)</f>
        <v>0</v>
      </c>
    </row>
    <row r="1435" spans="1:44" ht="27" customHeight="1">
      <c r="A1435" s="972" t="str">
        <f t="shared" si="29"/>
        <v/>
      </c>
      <c r="B1435" s="66"/>
      <c r="E1435" s="67"/>
      <c r="F1435" s="68"/>
      <c r="H1435" s="1224"/>
      <c r="I1435" s="1224"/>
      <c r="J1435" s="1224"/>
      <c r="K1435" s="1224"/>
      <c r="L1435" s="1224"/>
      <c r="M1435" s="1224"/>
      <c r="N1435" s="1224"/>
      <c r="O1435" s="1224"/>
      <c r="P1435" s="1224"/>
      <c r="Q1435" s="1224"/>
      <c r="R1435" s="1224"/>
      <c r="S1435" s="1224"/>
      <c r="T1435" s="1224"/>
      <c r="U1435" s="1224"/>
      <c r="V1435" s="1224"/>
      <c r="W1435" s="1224"/>
      <c r="X1435" s="1224"/>
      <c r="Y1435" s="1224"/>
      <c r="Z1435" s="1224"/>
      <c r="AA1435" s="1224"/>
      <c r="AB1435" s="1224"/>
      <c r="AC1435" s="1224"/>
      <c r="AD1435" s="1224"/>
      <c r="AF1435" s="70"/>
      <c r="AK1435" s="11"/>
      <c r="AL1435" s="85"/>
      <c r="AM1435" s="86"/>
      <c r="AN1435" s="86"/>
      <c r="AO1435" s="86"/>
      <c r="AP1435" s="86"/>
      <c r="AQ1435" s="87"/>
      <c r="AR1435" s="1232"/>
    </row>
    <row r="1436" spans="1:44" ht="24" customHeight="1">
      <c r="A1436" s="972" t="str">
        <f t="shared" ref="A1436:A1517" si="30">_xlfn.IFS(AG1436=0,"",AG1436&gt;0,AG1436,AG1436&lt;&gt;"","")</f>
        <v/>
      </c>
      <c r="B1436" s="66"/>
      <c r="E1436" s="67"/>
      <c r="F1436" s="68"/>
      <c r="AF1436" s="70"/>
      <c r="AK1436" s="11"/>
      <c r="AL1436" s="85"/>
      <c r="AM1436" s="86"/>
      <c r="AN1436" s="86"/>
      <c r="AO1436" s="86"/>
      <c r="AP1436" s="86"/>
      <c r="AQ1436" s="87"/>
      <c r="AR1436" s="73"/>
    </row>
    <row r="1437" spans="1:44" ht="24" customHeight="1">
      <c r="B1437" s="66"/>
      <c r="E1437" s="67"/>
      <c r="F1437" s="68"/>
      <c r="H1437" s="1378" t="s">
        <v>2710</v>
      </c>
      <c r="I1437" s="1379"/>
      <c r="J1437" s="1379"/>
      <c r="K1437" s="1379"/>
      <c r="L1437" s="1379"/>
      <c r="M1437" s="1379"/>
      <c r="N1437" s="1379"/>
      <c r="O1437" s="1379"/>
      <c r="P1437" s="1379"/>
      <c r="Q1437" s="1379"/>
      <c r="R1437" s="1379"/>
      <c r="S1437" s="1379"/>
      <c r="T1437" s="1379"/>
      <c r="U1437" s="1379"/>
      <c r="V1437" s="1379"/>
      <c r="W1437" s="1379"/>
      <c r="X1437" s="1379"/>
      <c r="Y1437" s="1379"/>
      <c r="Z1437" s="1379"/>
      <c r="AA1437" s="1379"/>
      <c r="AB1437" s="1379"/>
      <c r="AC1437" s="1379"/>
      <c r="AD1437" s="1379"/>
      <c r="AF1437" s="70"/>
      <c r="AH1437" s="882"/>
      <c r="AI1437" s="882"/>
      <c r="AJ1437" s="882"/>
      <c r="AK1437" s="11"/>
      <c r="AL1437" s="1375" t="s">
        <v>2668</v>
      </c>
      <c r="AM1437" s="1376"/>
      <c r="AN1437" s="1376"/>
      <c r="AO1437" s="1376"/>
      <c r="AP1437" s="1376"/>
      <c r="AQ1437" s="1377"/>
      <c r="AR1437" s="73"/>
    </row>
    <row r="1438" spans="1:44" ht="24" customHeight="1">
      <c r="B1438" s="66"/>
      <c r="E1438" s="67"/>
      <c r="F1438" s="68"/>
      <c r="H1438" s="1378"/>
      <c r="I1438" s="1379"/>
      <c r="J1438" s="1379"/>
      <c r="K1438" s="1379"/>
      <c r="L1438" s="1379"/>
      <c r="M1438" s="1379"/>
      <c r="N1438" s="1379"/>
      <c r="O1438" s="1379"/>
      <c r="P1438" s="1379"/>
      <c r="Q1438" s="1379"/>
      <c r="R1438" s="1379"/>
      <c r="S1438" s="1379"/>
      <c r="T1438" s="1379"/>
      <c r="U1438" s="1379"/>
      <c r="V1438" s="1379"/>
      <c r="W1438" s="1379"/>
      <c r="X1438" s="1379"/>
      <c r="Y1438" s="1379"/>
      <c r="Z1438" s="1379"/>
      <c r="AA1438" s="1379"/>
      <c r="AB1438" s="1379"/>
      <c r="AC1438" s="1379"/>
      <c r="AD1438" s="1379"/>
      <c r="AF1438" s="70"/>
      <c r="AH1438" s="882"/>
      <c r="AI1438" s="882"/>
      <c r="AJ1438" s="882"/>
      <c r="AK1438" s="11"/>
      <c r="AL1438" s="1375"/>
      <c r="AM1438" s="1376"/>
      <c r="AN1438" s="1376"/>
      <c r="AO1438" s="1376"/>
      <c r="AP1438" s="1376"/>
      <c r="AQ1438" s="1377"/>
      <c r="AR1438" s="73"/>
    </row>
    <row r="1439" spans="1:44" ht="24" customHeight="1">
      <c r="B1439" s="66"/>
      <c r="E1439" s="67"/>
      <c r="F1439" s="68"/>
      <c r="H1439" s="1378"/>
      <c r="I1439" s="1379"/>
      <c r="J1439" s="1379"/>
      <c r="K1439" s="1379"/>
      <c r="L1439" s="1379"/>
      <c r="M1439" s="1379"/>
      <c r="N1439" s="1379"/>
      <c r="O1439" s="1379"/>
      <c r="P1439" s="1379"/>
      <c r="Q1439" s="1379"/>
      <c r="R1439" s="1379"/>
      <c r="S1439" s="1379"/>
      <c r="T1439" s="1379"/>
      <c r="U1439" s="1379"/>
      <c r="V1439" s="1379"/>
      <c r="W1439" s="1379"/>
      <c r="X1439" s="1379"/>
      <c r="Y1439" s="1379"/>
      <c r="Z1439" s="1379"/>
      <c r="AA1439" s="1379"/>
      <c r="AB1439" s="1379"/>
      <c r="AC1439" s="1379"/>
      <c r="AD1439" s="1379"/>
      <c r="AF1439" s="70"/>
      <c r="AH1439" s="882"/>
      <c r="AI1439" s="882"/>
      <c r="AJ1439" s="882"/>
      <c r="AK1439" s="11"/>
      <c r="AL1439" s="85"/>
      <c r="AM1439" s="86"/>
      <c r="AN1439" s="86"/>
      <c r="AO1439" s="86"/>
      <c r="AP1439" s="86"/>
      <c r="AQ1439" s="87"/>
      <c r="AR1439" s="73"/>
    </row>
    <row r="1440" spans="1:44" ht="24" customHeight="1">
      <c r="B1440" s="66"/>
      <c r="E1440" s="67"/>
      <c r="F1440" s="68"/>
      <c r="H1440" s="1378"/>
      <c r="I1440" s="1379"/>
      <c r="J1440" s="1379"/>
      <c r="K1440" s="1379"/>
      <c r="L1440" s="1379"/>
      <c r="M1440" s="1379"/>
      <c r="N1440" s="1379"/>
      <c r="O1440" s="1379"/>
      <c r="P1440" s="1379"/>
      <c r="Q1440" s="1379"/>
      <c r="R1440" s="1379"/>
      <c r="S1440" s="1379"/>
      <c r="T1440" s="1379"/>
      <c r="U1440" s="1379"/>
      <c r="V1440" s="1379"/>
      <c r="W1440" s="1379"/>
      <c r="X1440" s="1379"/>
      <c r="Y1440" s="1379"/>
      <c r="Z1440" s="1379"/>
      <c r="AA1440" s="1379"/>
      <c r="AB1440" s="1379"/>
      <c r="AC1440" s="1379"/>
      <c r="AD1440" s="1379"/>
      <c r="AF1440" s="70"/>
      <c r="AH1440" s="882"/>
      <c r="AI1440" s="882"/>
      <c r="AJ1440" s="882"/>
      <c r="AK1440" s="11"/>
      <c r="AL1440" s="85"/>
      <c r="AM1440" s="86"/>
      <c r="AN1440" s="86"/>
      <c r="AO1440" s="86"/>
      <c r="AP1440" s="86"/>
      <c r="AQ1440" s="87"/>
      <c r="AR1440" s="73"/>
    </row>
    <row r="1441" spans="1:44" ht="24" customHeight="1">
      <c r="B1441" s="66"/>
      <c r="E1441" s="67"/>
      <c r="F1441" s="68"/>
      <c r="H1441" s="1378"/>
      <c r="I1441" s="1379"/>
      <c r="J1441" s="1379"/>
      <c r="K1441" s="1379"/>
      <c r="L1441" s="1379"/>
      <c r="M1441" s="1379"/>
      <c r="N1441" s="1379"/>
      <c r="O1441" s="1379"/>
      <c r="P1441" s="1379"/>
      <c r="Q1441" s="1379"/>
      <c r="R1441" s="1379"/>
      <c r="S1441" s="1379"/>
      <c r="T1441" s="1379"/>
      <c r="U1441" s="1379"/>
      <c r="V1441" s="1379"/>
      <c r="W1441" s="1379"/>
      <c r="X1441" s="1379"/>
      <c r="Y1441" s="1379"/>
      <c r="Z1441" s="1379"/>
      <c r="AA1441" s="1379"/>
      <c r="AB1441" s="1379"/>
      <c r="AC1441" s="1379"/>
      <c r="AD1441" s="1379"/>
      <c r="AF1441" s="70"/>
      <c r="AH1441" s="882"/>
      <c r="AI1441" s="882"/>
      <c r="AJ1441" s="882"/>
      <c r="AK1441" s="11"/>
      <c r="AL1441" s="85"/>
      <c r="AM1441" s="86"/>
      <c r="AN1441" s="86"/>
      <c r="AO1441" s="86"/>
      <c r="AP1441" s="86"/>
      <c r="AQ1441" s="87"/>
      <c r="AR1441" s="73"/>
    </row>
    <row r="1442" spans="1:44" ht="24" customHeight="1">
      <c r="B1442" s="66"/>
      <c r="E1442" s="67"/>
      <c r="F1442" s="68"/>
      <c r="H1442" s="1378"/>
      <c r="I1442" s="1379"/>
      <c r="J1442" s="1379"/>
      <c r="K1442" s="1379"/>
      <c r="L1442" s="1379"/>
      <c r="M1442" s="1379"/>
      <c r="N1442" s="1379"/>
      <c r="O1442" s="1379"/>
      <c r="P1442" s="1379"/>
      <c r="Q1442" s="1379"/>
      <c r="R1442" s="1379"/>
      <c r="S1442" s="1379"/>
      <c r="T1442" s="1379"/>
      <c r="U1442" s="1379"/>
      <c r="V1442" s="1379"/>
      <c r="W1442" s="1379"/>
      <c r="X1442" s="1379"/>
      <c r="Y1442" s="1379"/>
      <c r="Z1442" s="1379"/>
      <c r="AA1442" s="1379"/>
      <c r="AB1442" s="1379"/>
      <c r="AC1442" s="1379"/>
      <c r="AD1442" s="1379"/>
      <c r="AF1442" s="70"/>
      <c r="AH1442" s="882"/>
      <c r="AI1442" s="882"/>
      <c r="AJ1442" s="882"/>
      <c r="AK1442" s="11"/>
      <c r="AL1442" s="85"/>
      <c r="AM1442" s="86"/>
      <c r="AN1442" s="86"/>
      <c r="AO1442" s="86"/>
      <c r="AP1442" s="86"/>
      <c r="AQ1442" s="87"/>
      <c r="AR1442" s="73"/>
    </row>
    <row r="1443" spans="1:44" ht="24" customHeight="1">
      <c r="B1443" s="66"/>
      <c r="E1443" s="67"/>
      <c r="F1443" s="68"/>
      <c r="H1443" s="1378"/>
      <c r="I1443" s="1379"/>
      <c r="J1443" s="1379"/>
      <c r="K1443" s="1379"/>
      <c r="L1443" s="1379"/>
      <c r="M1443" s="1379"/>
      <c r="N1443" s="1379"/>
      <c r="O1443" s="1379"/>
      <c r="P1443" s="1379"/>
      <c r="Q1443" s="1379"/>
      <c r="R1443" s="1379"/>
      <c r="S1443" s="1379"/>
      <c r="T1443" s="1379"/>
      <c r="U1443" s="1379"/>
      <c r="V1443" s="1379"/>
      <c r="W1443" s="1379"/>
      <c r="X1443" s="1379"/>
      <c r="Y1443" s="1379"/>
      <c r="Z1443" s="1379"/>
      <c r="AA1443" s="1379"/>
      <c r="AB1443" s="1379"/>
      <c r="AC1443" s="1379"/>
      <c r="AD1443" s="1379"/>
      <c r="AF1443" s="70"/>
      <c r="AH1443" s="882"/>
      <c r="AI1443" s="882"/>
      <c r="AJ1443" s="882"/>
      <c r="AK1443" s="11"/>
      <c r="AL1443" s="85"/>
      <c r="AM1443" s="86"/>
      <c r="AN1443" s="86"/>
      <c r="AO1443" s="86"/>
      <c r="AP1443" s="86"/>
      <c r="AQ1443" s="87"/>
      <c r="AR1443" s="73"/>
    </row>
    <row r="1444" spans="1:44" ht="24" customHeight="1">
      <c r="B1444" s="66"/>
      <c r="E1444" s="67"/>
      <c r="F1444" s="68"/>
      <c r="H1444" s="1378"/>
      <c r="I1444" s="1379"/>
      <c r="J1444" s="1379"/>
      <c r="K1444" s="1379"/>
      <c r="L1444" s="1379"/>
      <c r="M1444" s="1379"/>
      <c r="N1444" s="1379"/>
      <c r="O1444" s="1379"/>
      <c r="P1444" s="1379"/>
      <c r="Q1444" s="1379"/>
      <c r="R1444" s="1379"/>
      <c r="S1444" s="1379"/>
      <c r="T1444" s="1379"/>
      <c r="U1444" s="1379"/>
      <c r="V1444" s="1379"/>
      <c r="W1444" s="1379"/>
      <c r="X1444" s="1379"/>
      <c r="Y1444" s="1379"/>
      <c r="Z1444" s="1379"/>
      <c r="AA1444" s="1379"/>
      <c r="AB1444" s="1379"/>
      <c r="AC1444" s="1379"/>
      <c r="AD1444" s="1379"/>
      <c r="AF1444" s="70"/>
      <c r="AH1444" s="882"/>
      <c r="AI1444" s="882"/>
      <c r="AJ1444" s="882"/>
      <c r="AK1444" s="11"/>
      <c r="AL1444" s="85"/>
      <c r="AM1444" s="86"/>
      <c r="AN1444" s="86"/>
      <c r="AO1444" s="86"/>
      <c r="AP1444" s="86"/>
      <c r="AQ1444" s="87"/>
      <c r="AR1444" s="73"/>
    </row>
    <row r="1445" spans="1:44" ht="24" customHeight="1">
      <c r="B1445" s="66"/>
      <c r="E1445" s="67"/>
      <c r="F1445" s="68"/>
      <c r="H1445" s="1378"/>
      <c r="I1445" s="1379"/>
      <c r="J1445" s="1379"/>
      <c r="K1445" s="1379"/>
      <c r="L1445" s="1379"/>
      <c r="M1445" s="1379"/>
      <c r="N1445" s="1379"/>
      <c r="O1445" s="1379"/>
      <c r="P1445" s="1379"/>
      <c r="Q1445" s="1379"/>
      <c r="R1445" s="1379"/>
      <c r="S1445" s="1379"/>
      <c r="T1445" s="1379"/>
      <c r="U1445" s="1379"/>
      <c r="V1445" s="1379"/>
      <c r="W1445" s="1379"/>
      <c r="X1445" s="1379"/>
      <c r="Y1445" s="1379"/>
      <c r="Z1445" s="1379"/>
      <c r="AA1445" s="1379"/>
      <c r="AB1445" s="1379"/>
      <c r="AC1445" s="1379"/>
      <c r="AD1445" s="1379"/>
      <c r="AF1445" s="70"/>
      <c r="AH1445" s="882"/>
      <c r="AI1445" s="882"/>
      <c r="AJ1445" s="882"/>
      <c r="AK1445" s="11"/>
      <c r="AL1445" s="85"/>
      <c r="AM1445" s="86"/>
      <c r="AN1445" s="86"/>
      <c r="AO1445" s="86"/>
      <c r="AP1445" s="86"/>
      <c r="AQ1445" s="87"/>
      <c r="AR1445" s="73"/>
    </row>
    <row r="1446" spans="1:44" ht="24" customHeight="1">
      <c r="B1446" s="66"/>
      <c r="E1446" s="67"/>
      <c r="F1446" s="68"/>
      <c r="H1446" s="1379"/>
      <c r="I1446" s="1379"/>
      <c r="J1446" s="1379"/>
      <c r="K1446" s="1379"/>
      <c r="L1446" s="1379"/>
      <c r="M1446" s="1379"/>
      <c r="N1446" s="1379"/>
      <c r="O1446" s="1379"/>
      <c r="P1446" s="1379"/>
      <c r="Q1446" s="1379"/>
      <c r="R1446" s="1379"/>
      <c r="S1446" s="1379"/>
      <c r="T1446" s="1379"/>
      <c r="U1446" s="1379"/>
      <c r="V1446" s="1379"/>
      <c r="W1446" s="1379"/>
      <c r="X1446" s="1379"/>
      <c r="Y1446" s="1379"/>
      <c r="Z1446" s="1379"/>
      <c r="AA1446" s="1379"/>
      <c r="AB1446" s="1379"/>
      <c r="AC1446" s="1379"/>
      <c r="AD1446" s="1379"/>
      <c r="AF1446" s="70"/>
      <c r="AH1446" s="882"/>
      <c r="AI1446" s="882"/>
      <c r="AJ1446" s="882"/>
      <c r="AK1446" s="11"/>
      <c r="AL1446" s="85"/>
      <c r="AM1446" s="86"/>
      <c r="AN1446" s="86"/>
      <c r="AO1446" s="86"/>
      <c r="AP1446" s="86"/>
      <c r="AQ1446" s="87"/>
      <c r="AR1446" s="73"/>
    </row>
    <row r="1447" spans="1:44" ht="24" customHeight="1">
      <c r="B1447" s="66"/>
      <c r="E1447" s="67"/>
      <c r="F1447" s="68"/>
      <c r="AF1447" s="70"/>
      <c r="AH1447" s="882"/>
      <c r="AI1447" s="882"/>
      <c r="AJ1447" s="882"/>
      <c r="AK1447" s="11"/>
      <c r="AL1447" s="85"/>
      <c r="AM1447" s="86"/>
      <c r="AN1447" s="86"/>
      <c r="AO1447" s="86"/>
      <c r="AP1447" s="86"/>
      <c r="AQ1447" s="87"/>
      <c r="AR1447" s="73"/>
    </row>
    <row r="1448" spans="1:44" ht="27" customHeight="1">
      <c r="A1448" s="972">
        <f t="shared" si="30"/>
        <v>218</v>
      </c>
      <c r="B1448" s="66"/>
      <c r="E1448" s="67"/>
      <c r="F1448" s="68"/>
      <c r="H1448" s="1336" t="s">
        <v>2711</v>
      </c>
      <c r="I1448" s="1336"/>
      <c r="J1448" s="1336"/>
      <c r="K1448" s="1336"/>
      <c r="L1448" s="1336"/>
      <c r="M1448" s="1336"/>
      <c r="N1448" s="1336"/>
      <c r="O1448" s="1336"/>
      <c r="P1448" s="1336"/>
      <c r="Q1448" s="1336"/>
      <c r="R1448" s="1336"/>
      <c r="S1448" s="1336"/>
      <c r="T1448" s="1336"/>
      <c r="U1448" s="1336"/>
      <c r="V1448" s="1336"/>
      <c r="W1448" s="1336"/>
      <c r="X1448" s="1336"/>
      <c r="Y1448" s="1336"/>
      <c r="Z1448" s="1336"/>
      <c r="AA1448" s="1336"/>
      <c r="AB1448" s="1336"/>
      <c r="AC1448" s="1336"/>
      <c r="AD1448" s="1336"/>
      <c r="AF1448" s="70"/>
      <c r="AG1448" s="713">
        <v>218</v>
      </c>
      <c r="AH1448" s="1221" t="s">
        <v>106</v>
      </c>
      <c r="AI1448" s="1222"/>
      <c r="AJ1448" s="1223"/>
      <c r="AK1448" s="11"/>
      <c r="AL1448" s="1364" t="s">
        <v>2712</v>
      </c>
      <c r="AM1448" s="1365"/>
      <c r="AN1448" s="1365"/>
      <c r="AO1448" s="1365"/>
      <c r="AP1448" s="1365"/>
      <c r="AQ1448" s="1366"/>
      <c r="AR1448" s="1232">
        <f>VLOOKUP(AH1448,$CD$6:$CE$10,2,FALSE)</f>
        <v>0</v>
      </c>
    </row>
    <row r="1449" spans="1:44" ht="27" customHeight="1">
      <c r="A1449" s="972" t="str">
        <f t="shared" si="30"/>
        <v/>
      </c>
      <c r="B1449" s="66"/>
      <c r="E1449" s="67"/>
      <c r="F1449" s="68"/>
      <c r="H1449" s="1336"/>
      <c r="I1449" s="1336"/>
      <c r="J1449" s="1336"/>
      <c r="K1449" s="1336"/>
      <c r="L1449" s="1336"/>
      <c r="M1449" s="1336"/>
      <c r="N1449" s="1336"/>
      <c r="O1449" s="1336"/>
      <c r="P1449" s="1336"/>
      <c r="Q1449" s="1336"/>
      <c r="R1449" s="1336"/>
      <c r="S1449" s="1336"/>
      <c r="T1449" s="1336"/>
      <c r="U1449" s="1336"/>
      <c r="V1449" s="1336"/>
      <c r="W1449" s="1336"/>
      <c r="X1449" s="1336"/>
      <c r="Y1449" s="1336"/>
      <c r="Z1449" s="1336"/>
      <c r="AA1449" s="1336"/>
      <c r="AB1449" s="1336"/>
      <c r="AC1449" s="1336"/>
      <c r="AD1449" s="1336"/>
      <c r="AF1449" s="70"/>
      <c r="AK1449" s="11"/>
      <c r="AL1449" s="1364"/>
      <c r="AM1449" s="1365"/>
      <c r="AN1449" s="1365"/>
      <c r="AO1449" s="1365"/>
      <c r="AP1449" s="1365"/>
      <c r="AQ1449" s="1366"/>
      <c r="AR1449" s="1232"/>
    </row>
    <row r="1450" spans="1:44" ht="27" customHeight="1">
      <c r="A1450" s="972" t="str">
        <f t="shared" si="30"/>
        <v/>
      </c>
      <c r="B1450" s="66"/>
      <c r="E1450" s="67"/>
      <c r="F1450" s="68"/>
      <c r="H1450" s="1336"/>
      <c r="I1450" s="1336"/>
      <c r="J1450" s="1336"/>
      <c r="K1450" s="1336"/>
      <c r="L1450" s="1336"/>
      <c r="M1450" s="1336"/>
      <c r="N1450" s="1336"/>
      <c r="O1450" s="1336"/>
      <c r="P1450" s="1336"/>
      <c r="Q1450" s="1336"/>
      <c r="R1450" s="1336"/>
      <c r="S1450" s="1336"/>
      <c r="T1450" s="1336"/>
      <c r="U1450" s="1336"/>
      <c r="V1450" s="1336"/>
      <c r="W1450" s="1336"/>
      <c r="X1450" s="1336"/>
      <c r="Y1450" s="1336"/>
      <c r="Z1450" s="1336"/>
      <c r="AA1450" s="1336"/>
      <c r="AB1450" s="1336"/>
      <c r="AC1450" s="1336"/>
      <c r="AD1450" s="1336"/>
      <c r="AF1450" s="70"/>
      <c r="AK1450" s="11"/>
      <c r="AL1450" s="1364"/>
      <c r="AM1450" s="1365"/>
      <c r="AN1450" s="1365"/>
      <c r="AO1450" s="1365"/>
      <c r="AP1450" s="1365"/>
      <c r="AQ1450" s="1366"/>
      <c r="AR1450" s="73"/>
    </row>
    <row r="1451" spans="1:44" ht="27" customHeight="1">
      <c r="A1451" s="972" t="str">
        <f t="shared" si="30"/>
        <v/>
      </c>
      <c r="B1451" s="66"/>
      <c r="E1451" s="67"/>
      <c r="F1451" s="68"/>
      <c r="H1451" s="1336"/>
      <c r="I1451" s="1336"/>
      <c r="J1451" s="1336"/>
      <c r="K1451" s="1336"/>
      <c r="L1451" s="1336"/>
      <c r="M1451" s="1336"/>
      <c r="N1451" s="1336"/>
      <c r="O1451" s="1336"/>
      <c r="P1451" s="1336"/>
      <c r="Q1451" s="1336"/>
      <c r="R1451" s="1336"/>
      <c r="S1451" s="1336"/>
      <c r="T1451" s="1336"/>
      <c r="U1451" s="1336"/>
      <c r="V1451" s="1336"/>
      <c r="W1451" s="1336"/>
      <c r="X1451" s="1336"/>
      <c r="Y1451" s="1336"/>
      <c r="Z1451" s="1336"/>
      <c r="AA1451" s="1336"/>
      <c r="AB1451" s="1336"/>
      <c r="AC1451" s="1336"/>
      <c r="AD1451" s="1336"/>
      <c r="AF1451" s="70"/>
      <c r="AK1451" s="11"/>
      <c r="AL1451" s="210"/>
      <c r="AM1451" s="20"/>
      <c r="AN1451" s="20"/>
      <c r="AO1451" s="20"/>
      <c r="AP1451" s="20"/>
      <c r="AQ1451" s="211"/>
      <c r="AR1451" s="73"/>
    </row>
    <row r="1452" spans="1:44" ht="18" customHeight="1">
      <c r="A1452" s="972" t="str">
        <f t="shared" si="30"/>
        <v/>
      </c>
      <c r="B1452" s="66"/>
      <c r="E1452" s="67"/>
      <c r="F1452" s="68"/>
      <c r="AF1452" s="70"/>
      <c r="AK1452" s="11"/>
      <c r="AL1452" s="210"/>
      <c r="AM1452" s="20"/>
      <c r="AN1452" s="20"/>
      <c r="AO1452" s="20"/>
      <c r="AP1452" s="20"/>
      <c r="AQ1452" s="211"/>
      <c r="AR1452" s="73"/>
    </row>
    <row r="1453" spans="1:44" ht="18" customHeight="1">
      <c r="B1453" s="66"/>
      <c r="E1453" s="67"/>
      <c r="F1453" s="68"/>
      <c r="AF1453" s="70"/>
      <c r="AH1453" s="882"/>
      <c r="AI1453" s="882"/>
      <c r="AJ1453" s="882"/>
      <c r="AK1453" s="11"/>
      <c r="AL1453" s="210"/>
      <c r="AM1453" s="20"/>
      <c r="AN1453" s="20"/>
      <c r="AO1453" s="20"/>
      <c r="AP1453" s="20"/>
      <c r="AQ1453" s="211"/>
      <c r="AR1453" s="73"/>
    </row>
    <row r="1454" spans="1:44" ht="27" customHeight="1">
      <c r="A1454" s="972" t="str">
        <f t="shared" si="30"/>
        <v/>
      </c>
      <c r="B1454" s="66"/>
      <c r="E1454" s="67"/>
      <c r="F1454" s="68"/>
      <c r="G1454" s="17" t="s">
        <v>330</v>
      </c>
      <c r="H1454" s="1496" t="s">
        <v>2713</v>
      </c>
      <c r="I1454" s="1496"/>
      <c r="J1454" s="1496"/>
      <c r="K1454" s="1496"/>
      <c r="L1454" s="1496"/>
      <c r="M1454" s="1496"/>
      <c r="N1454" s="1496"/>
      <c r="O1454" s="1496"/>
      <c r="P1454" s="1496"/>
      <c r="Q1454" s="1496"/>
      <c r="R1454" s="1496"/>
      <c r="S1454" s="1496"/>
      <c r="T1454" s="1496"/>
      <c r="U1454" s="1496"/>
      <c r="V1454" s="1496"/>
      <c r="W1454" s="1496"/>
      <c r="X1454" s="1496"/>
      <c r="Y1454" s="1496"/>
      <c r="Z1454" s="1496"/>
      <c r="AA1454" s="1496"/>
      <c r="AB1454" s="1496"/>
      <c r="AC1454" s="1496"/>
      <c r="AD1454" s="1496"/>
      <c r="AF1454" s="70"/>
      <c r="AK1454" s="11"/>
      <c r="AL1454" s="1364" t="s">
        <v>2714</v>
      </c>
      <c r="AM1454" s="1365"/>
      <c r="AN1454" s="1365"/>
      <c r="AO1454" s="1365"/>
      <c r="AP1454" s="1365"/>
      <c r="AQ1454" s="1366"/>
      <c r="AR1454" s="73"/>
    </row>
    <row r="1455" spans="1:44" ht="27" customHeight="1">
      <c r="A1455" s="972" t="str">
        <f t="shared" si="30"/>
        <v/>
      </c>
      <c r="B1455" s="66"/>
      <c r="E1455" s="67"/>
      <c r="F1455" s="68"/>
      <c r="H1455" s="1496"/>
      <c r="I1455" s="1496"/>
      <c r="J1455" s="1496"/>
      <c r="K1455" s="1496"/>
      <c r="L1455" s="1496"/>
      <c r="M1455" s="1496"/>
      <c r="N1455" s="1496"/>
      <c r="O1455" s="1496"/>
      <c r="P1455" s="1496"/>
      <c r="Q1455" s="1496"/>
      <c r="R1455" s="1496"/>
      <c r="S1455" s="1496"/>
      <c r="T1455" s="1496"/>
      <c r="U1455" s="1496"/>
      <c r="V1455" s="1496"/>
      <c r="W1455" s="1496"/>
      <c r="X1455" s="1496"/>
      <c r="Y1455" s="1496"/>
      <c r="Z1455" s="1496"/>
      <c r="AA1455" s="1496"/>
      <c r="AB1455" s="1496"/>
      <c r="AC1455" s="1496"/>
      <c r="AD1455" s="1496"/>
      <c r="AF1455" s="70"/>
      <c r="AK1455" s="11"/>
      <c r="AL1455" s="1364"/>
      <c r="AM1455" s="1365"/>
      <c r="AN1455" s="1365"/>
      <c r="AO1455" s="1365"/>
      <c r="AP1455" s="1365"/>
      <c r="AQ1455" s="1366"/>
      <c r="AR1455" s="73"/>
    </row>
    <row r="1456" spans="1:44" ht="27" customHeight="1">
      <c r="A1456" s="972" t="str">
        <f t="shared" si="30"/>
        <v/>
      </c>
      <c r="B1456" s="66"/>
      <c r="E1456" s="67"/>
      <c r="F1456" s="68"/>
      <c r="H1456" s="1496"/>
      <c r="I1456" s="1496"/>
      <c r="J1456" s="1496"/>
      <c r="K1456" s="1496"/>
      <c r="L1456" s="1496"/>
      <c r="M1456" s="1496"/>
      <c r="N1456" s="1496"/>
      <c r="O1456" s="1496"/>
      <c r="P1456" s="1496"/>
      <c r="Q1456" s="1496"/>
      <c r="R1456" s="1496"/>
      <c r="S1456" s="1496"/>
      <c r="T1456" s="1496"/>
      <c r="U1456" s="1496"/>
      <c r="V1456" s="1496"/>
      <c r="W1456" s="1496"/>
      <c r="X1456" s="1496"/>
      <c r="Y1456" s="1496"/>
      <c r="Z1456" s="1496"/>
      <c r="AA1456" s="1496"/>
      <c r="AB1456" s="1496"/>
      <c r="AC1456" s="1496"/>
      <c r="AD1456" s="1496"/>
      <c r="AF1456" s="70"/>
      <c r="AK1456" s="11"/>
      <c r="AL1456" s="210"/>
      <c r="AM1456" s="20"/>
      <c r="AN1456" s="20"/>
      <c r="AO1456" s="20"/>
      <c r="AP1456" s="20"/>
      <c r="AQ1456" s="211"/>
      <c r="AR1456" s="73"/>
    </row>
    <row r="1457" spans="1:44" ht="18" customHeight="1">
      <c r="A1457" s="972" t="str">
        <f t="shared" si="30"/>
        <v/>
      </c>
      <c r="B1457" s="66"/>
      <c r="E1457" s="67"/>
      <c r="F1457" s="68"/>
      <c r="AF1457" s="70"/>
      <c r="AK1457" s="11"/>
      <c r="AL1457" s="210"/>
      <c r="AM1457" s="20"/>
      <c r="AN1457" s="20"/>
      <c r="AO1457" s="20"/>
      <c r="AP1457" s="20"/>
      <c r="AQ1457" s="211"/>
      <c r="AR1457" s="73"/>
    </row>
    <row r="1458" spans="1:44" ht="27" customHeight="1">
      <c r="A1458" s="972" t="str">
        <f t="shared" si="30"/>
        <v/>
      </c>
      <c r="B1458" s="66"/>
      <c r="E1458" s="67"/>
      <c r="F1458" s="68"/>
      <c r="G1458" s="17" t="s">
        <v>330</v>
      </c>
      <c r="H1458" s="1496" t="s">
        <v>2715</v>
      </c>
      <c r="I1458" s="1496"/>
      <c r="J1458" s="1496"/>
      <c r="K1458" s="1496"/>
      <c r="L1458" s="1496"/>
      <c r="M1458" s="1496"/>
      <c r="N1458" s="1496"/>
      <c r="O1458" s="1496"/>
      <c r="P1458" s="1496"/>
      <c r="Q1458" s="1496"/>
      <c r="R1458" s="1496"/>
      <c r="S1458" s="1496"/>
      <c r="T1458" s="1496"/>
      <c r="U1458" s="1496"/>
      <c r="V1458" s="1496"/>
      <c r="W1458" s="1496"/>
      <c r="X1458" s="1496"/>
      <c r="Y1458" s="1496"/>
      <c r="Z1458" s="1496"/>
      <c r="AA1458" s="1496"/>
      <c r="AB1458" s="1496"/>
      <c r="AC1458" s="1496"/>
      <c r="AD1458" s="1496"/>
      <c r="AF1458" s="70"/>
      <c r="AK1458" s="11"/>
      <c r="AL1458" s="1364" t="s">
        <v>2714</v>
      </c>
      <c r="AM1458" s="1365"/>
      <c r="AN1458" s="1365"/>
      <c r="AO1458" s="1365"/>
      <c r="AP1458" s="1365"/>
      <c r="AQ1458" s="1366"/>
      <c r="AR1458" s="73"/>
    </row>
    <row r="1459" spans="1:44" ht="27" customHeight="1">
      <c r="A1459" s="972" t="str">
        <f t="shared" si="30"/>
        <v/>
      </c>
      <c r="B1459" s="66"/>
      <c r="E1459" s="67"/>
      <c r="F1459" s="68"/>
      <c r="H1459" s="1496"/>
      <c r="I1459" s="1496"/>
      <c r="J1459" s="1496"/>
      <c r="K1459" s="1496"/>
      <c r="L1459" s="1496"/>
      <c r="M1459" s="1496"/>
      <c r="N1459" s="1496"/>
      <c r="O1459" s="1496"/>
      <c r="P1459" s="1496"/>
      <c r="Q1459" s="1496"/>
      <c r="R1459" s="1496"/>
      <c r="S1459" s="1496"/>
      <c r="T1459" s="1496"/>
      <c r="U1459" s="1496"/>
      <c r="V1459" s="1496"/>
      <c r="W1459" s="1496"/>
      <c r="X1459" s="1496"/>
      <c r="Y1459" s="1496"/>
      <c r="Z1459" s="1496"/>
      <c r="AA1459" s="1496"/>
      <c r="AB1459" s="1496"/>
      <c r="AC1459" s="1496"/>
      <c r="AD1459" s="1496"/>
      <c r="AF1459" s="70"/>
      <c r="AK1459" s="11"/>
      <c r="AL1459" s="1364"/>
      <c r="AM1459" s="1365"/>
      <c r="AN1459" s="1365"/>
      <c r="AO1459" s="1365"/>
      <c r="AP1459" s="1365"/>
      <c r="AQ1459" s="1366"/>
      <c r="AR1459" s="73"/>
    </row>
    <row r="1460" spans="1:44" ht="27" customHeight="1">
      <c r="A1460" s="972" t="str">
        <f t="shared" si="30"/>
        <v/>
      </c>
      <c r="B1460" s="66"/>
      <c r="E1460" s="67"/>
      <c r="F1460" s="68"/>
      <c r="H1460" s="1496"/>
      <c r="I1460" s="1496"/>
      <c r="J1460" s="1496"/>
      <c r="K1460" s="1496"/>
      <c r="L1460" s="1496"/>
      <c r="M1460" s="1496"/>
      <c r="N1460" s="1496"/>
      <c r="O1460" s="1496"/>
      <c r="P1460" s="1496"/>
      <c r="Q1460" s="1496"/>
      <c r="R1460" s="1496"/>
      <c r="S1460" s="1496"/>
      <c r="T1460" s="1496"/>
      <c r="U1460" s="1496"/>
      <c r="V1460" s="1496"/>
      <c r="W1460" s="1496"/>
      <c r="X1460" s="1496"/>
      <c r="Y1460" s="1496"/>
      <c r="Z1460" s="1496"/>
      <c r="AA1460" s="1496"/>
      <c r="AB1460" s="1496"/>
      <c r="AC1460" s="1496"/>
      <c r="AD1460" s="1496"/>
      <c r="AF1460" s="70"/>
      <c r="AK1460" s="11"/>
      <c r="AL1460" s="210"/>
      <c r="AM1460" s="20"/>
      <c r="AN1460" s="20"/>
      <c r="AO1460" s="20"/>
      <c r="AP1460" s="20"/>
      <c r="AQ1460" s="211"/>
      <c r="AR1460" s="73"/>
    </row>
    <row r="1461" spans="1:44" ht="27" customHeight="1">
      <c r="A1461" s="972" t="str">
        <f t="shared" si="30"/>
        <v/>
      </c>
      <c r="B1461" s="66"/>
      <c r="E1461" s="67"/>
      <c r="F1461" s="68"/>
      <c r="H1461" s="1496"/>
      <c r="I1461" s="1496"/>
      <c r="J1461" s="1496"/>
      <c r="K1461" s="1496"/>
      <c r="L1461" s="1496"/>
      <c r="M1461" s="1496"/>
      <c r="N1461" s="1496"/>
      <c r="O1461" s="1496"/>
      <c r="P1461" s="1496"/>
      <c r="Q1461" s="1496"/>
      <c r="R1461" s="1496"/>
      <c r="S1461" s="1496"/>
      <c r="T1461" s="1496"/>
      <c r="U1461" s="1496"/>
      <c r="V1461" s="1496"/>
      <c r="W1461" s="1496"/>
      <c r="X1461" s="1496"/>
      <c r="Y1461" s="1496"/>
      <c r="Z1461" s="1496"/>
      <c r="AA1461" s="1496"/>
      <c r="AB1461" s="1496"/>
      <c r="AC1461" s="1496"/>
      <c r="AD1461" s="1496"/>
      <c r="AF1461" s="70"/>
      <c r="AK1461" s="11"/>
      <c r="AL1461" s="210"/>
      <c r="AM1461" s="20"/>
      <c r="AN1461" s="20"/>
      <c r="AO1461" s="20"/>
      <c r="AP1461" s="20"/>
      <c r="AQ1461" s="211"/>
      <c r="AR1461" s="73"/>
    </row>
    <row r="1462" spans="1:44" ht="27" customHeight="1">
      <c r="A1462" s="972" t="str">
        <f t="shared" si="30"/>
        <v/>
      </c>
      <c r="B1462" s="66"/>
      <c r="E1462" s="67"/>
      <c r="F1462" s="68"/>
      <c r="H1462" s="1496"/>
      <c r="I1462" s="1496"/>
      <c r="J1462" s="1496"/>
      <c r="K1462" s="1496"/>
      <c r="L1462" s="1496"/>
      <c r="M1462" s="1496"/>
      <c r="N1462" s="1496"/>
      <c r="O1462" s="1496"/>
      <c r="P1462" s="1496"/>
      <c r="Q1462" s="1496"/>
      <c r="R1462" s="1496"/>
      <c r="S1462" s="1496"/>
      <c r="T1462" s="1496"/>
      <c r="U1462" s="1496"/>
      <c r="V1462" s="1496"/>
      <c r="W1462" s="1496"/>
      <c r="X1462" s="1496"/>
      <c r="Y1462" s="1496"/>
      <c r="Z1462" s="1496"/>
      <c r="AA1462" s="1496"/>
      <c r="AB1462" s="1496"/>
      <c r="AC1462" s="1496"/>
      <c r="AD1462" s="1496"/>
      <c r="AF1462" s="70"/>
      <c r="AK1462" s="11"/>
      <c r="AL1462" s="210"/>
      <c r="AM1462" s="20"/>
      <c r="AN1462" s="20"/>
      <c r="AO1462" s="20"/>
      <c r="AP1462" s="20"/>
      <c r="AQ1462" s="211"/>
      <c r="AR1462" s="73"/>
    </row>
    <row r="1463" spans="1:44" ht="24" customHeight="1">
      <c r="A1463" s="972" t="str">
        <f t="shared" si="30"/>
        <v/>
      </c>
      <c r="B1463" s="66"/>
      <c r="E1463" s="67"/>
      <c r="F1463" s="68"/>
      <c r="AF1463" s="70"/>
      <c r="AK1463" s="11"/>
      <c r="AL1463" s="210"/>
      <c r="AM1463" s="20"/>
      <c r="AN1463" s="20"/>
      <c r="AO1463" s="20"/>
      <c r="AP1463" s="20"/>
      <c r="AQ1463" s="211"/>
      <c r="AR1463" s="73"/>
    </row>
    <row r="1464" spans="1:44" ht="27" customHeight="1">
      <c r="A1464" s="972" t="str">
        <f t="shared" si="30"/>
        <v/>
      </c>
      <c r="B1464" s="66"/>
      <c r="E1464" s="67"/>
      <c r="F1464" s="68"/>
      <c r="G1464" s="17" t="s">
        <v>330</v>
      </c>
      <c r="H1464" s="1206" t="s">
        <v>697</v>
      </c>
      <c r="I1464" s="1206"/>
      <c r="J1464" s="1206"/>
      <c r="K1464" s="1206"/>
      <c r="L1464" s="1206"/>
      <c r="M1464" s="1206"/>
      <c r="N1464" s="1206"/>
      <c r="O1464" s="1206"/>
      <c r="P1464" s="1206"/>
      <c r="Q1464" s="1206"/>
      <c r="R1464" s="1206"/>
      <c r="S1464" s="1206"/>
      <c r="T1464" s="1206"/>
      <c r="U1464" s="1206"/>
      <c r="V1464" s="1206"/>
      <c r="W1464" s="1206"/>
      <c r="X1464" s="1206"/>
      <c r="Y1464" s="1206"/>
      <c r="Z1464" s="1206"/>
      <c r="AA1464" s="1206"/>
      <c r="AB1464" s="1206"/>
      <c r="AC1464" s="1206"/>
      <c r="AD1464" s="1206"/>
      <c r="AF1464" s="70"/>
      <c r="AK1464" s="11"/>
      <c r="AL1464" s="1364" t="s">
        <v>2714</v>
      </c>
      <c r="AM1464" s="1365"/>
      <c r="AN1464" s="1365"/>
      <c r="AO1464" s="1365"/>
      <c r="AP1464" s="1365"/>
      <c r="AQ1464" s="1366"/>
      <c r="AR1464" s="73"/>
    </row>
    <row r="1465" spans="1:44" ht="27" customHeight="1">
      <c r="A1465" s="972" t="str">
        <f t="shared" si="30"/>
        <v/>
      </c>
      <c r="B1465" s="66"/>
      <c r="E1465" s="67"/>
      <c r="F1465" s="68"/>
      <c r="H1465" s="1206"/>
      <c r="I1465" s="1206"/>
      <c r="J1465" s="1206"/>
      <c r="K1465" s="1206"/>
      <c r="L1465" s="1206"/>
      <c r="M1465" s="1206"/>
      <c r="N1465" s="1206"/>
      <c r="O1465" s="1206"/>
      <c r="P1465" s="1206"/>
      <c r="Q1465" s="1206"/>
      <c r="R1465" s="1206"/>
      <c r="S1465" s="1206"/>
      <c r="T1465" s="1206"/>
      <c r="U1465" s="1206"/>
      <c r="V1465" s="1206"/>
      <c r="W1465" s="1206"/>
      <c r="X1465" s="1206"/>
      <c r="Y1465" s="1206"/>
      <c r="Z1465" s="1206"/>
      <c r="AA1465" s="1206"/>
      <c r="AB1465" s="1206"/>
      <c r="AC1465" s="1206"/>
      <c r="AD1465" s="1206"/>
      <c r="AF1465" s="70"/>
      <c r="AK1465" s="11"/>
      <c r="AL1465" s="1364"/>
      <c r="AM1465" s="1365"/>
      <c r="AN1465" s="1365"/>
      <c r="AO1465" s="1365"/>
      <c r="AP1465" s="1365"/>
      <c r="AQ1465" s="1366"/>
      <c r="AR1465" s="73"/>
    </row>
    <row r="1466" spans="1:44" ht="27" customHeight="1">
      <c r="A1466" s="972" t="str">
        <f t="shared" si="30"/>
        <v/>
      </c>
      <c r="B1466" s="66"/>
      <c r="E1466" s="67"/>
      <c r="F1466" s="68"/>
      <c r="H1466" s="1206"/>
      <c r="I1466" s="1206"/>
      <c r="J1466" s="1206"/>
      <c r="K1466" s="1206"/>
      <c r="L1466" s="1206"/>
      <c r="M1466" s="1206"/>
      <c r="N1466" s="1206"/>
      <c r="O1466" s="1206"/>
      <c r="P1466" s="1206"/>
      <c r="Q1466" s="1206"/>
      <c r="R1466" s="1206"/>
      <c r="S1466" s="1206"/>
      <c r="T1466" s="1206"/>
      <c r="U1466" s="1206"/>
      <c r="V1466" s="1206"/>
      <c r="W1466" s="1206"/>
      <c r="X1466" s="1206"/>
      <c r="Y1466" s="1206"/>
      <c r="Z1466" s="1206"/>
      <c r="AA1466" s="1206"/>
      <c r="AB1466" s="1206"/>
      <c r="AC1466" s="1206"/>
      <c r="AD1466" s="1206"/>
      <c r="AF1466" s="70"/>
      <c r="AK1466" s="11"/>
      <c r="AL1466" s="210"/>
      <c r="AM1466" s="20"/>
      <c r="AN1466" s="20"/>
      <c r="AO1466" s="20"/>
      <c r="AP1466" s="20"/>
      <c r="AQ1466" s="211"/>
      <c r="AR1466" s="73"/>
    </row>
    <row r="1467" spans="1:44" ht="24" customHeight="1" thickBot="1">
      <c r="A1467" s="972" t="str">
        <f t="shared" si="30"/>
        <v/>
      </c>
      <c r="B1467" s="66"/>
      <c r="E1467" s="67"/>
      <c r="F1467" s="68"/>
      <c r="AF1467" s="70"/>
      <c r="AK1467" s="11"/>
      <c r="AL1467" s="210"/>
      <c r="AM1467" s="20"/>
      <c r="AN1467" s="20"/>
      <c r="AO1467" s="20"/>
      <c r="AP1467" s="20"/>
      <c r="AQ1467" s="211"/>
      <c r="AR1467" s="73"/>
    </row>
    <row r="1468" spans="1:44" ht="27" customHeight="1">
      <c r="A1468" s="972" t="str">
        <f t="shared" si="30"/>
        <v/>
      </c>
      <c r="B1468" s="66"/>
      <c r="E1468" s="67"/>
      <c r="F1468" s="68"/>
      <c r="H1468" s="261" t="s">
        <v>330</v>
      </c>
      <c r="I1468" s="1686" t="s">
        <v>2716</v>
      </c>
      <c r="J1468" s="1686"/>
      <c r="K1468" s="1686"/>
      <c r="L1468" s="1686"/>
      <c r="M1468" s="1686"/>
      <c r="N1468" s="1686"/>
      <c r="O1468" s="1686"/>
      <c r="P1468" s="1686"/>
      <c r="Q1468" s="1686"/>
      <c r="R1468" s="1686"/>
      <c r="S1468" s="1686"/>
      <c r="T1468" s="1686"/>
      <c r="U1468" s="1686"/>
      <c r="V1468" s="1686"/>
      <c r="W1468" s="1686"/>
      <c r="X1468" s="1686"/>
      <c r="Y1468" s="1686"/>
      <c r="Z1468" s="1686"/>
      <c r="AA1468" s="1686"/>
      <c r="AB1468" s="1686"/>
      <c r="AC1468" s="1686"/>
      <c r="AD1468" s="1687"/>
      <c r="AF1468" s="70"/>
      <c r="AK1468" s="11"/>
      <c r="AL1468" s="210"/>
      <c r="AM1468" s="20"/>
      <c r="AN1468" s="20"/>
      <c r="AO1468" s="20"/>
      <c r="AP1468" s="20"/>
      <c r="AQ1468" s="211"/>
      <c r="AR1468" s="73"/>
    </row>
    <row r="1469" spans="1:44" ht="27" customHeight="1">
      <c r="A1469" s="972" t="str">
        <f t="shared" si="30"/>
        <v/>
      </c>
      <c r="B1469" s="66"/>
      <c r="E1469" s="67"/>
      <c r="F1469" s="68"/>
      <c r="H1469" s="66" t="s">
        <v>420</v>
      </c>
      <c r="I1469" s="1572" t="s">
        <v>698</v>
      </c>
      <c r="J1469" s="1572"/>
      <c r="K1469" s="1572"/>
      <c r="L1469" s="1572"/>
      <c r="M1469" s="1572"/>
      <c r="N1469" s="1572"/>
      <c r="O1469" s="1572"/>
      <c r="P1469" s="1572"/>
      <c r="Q1469" s="1572"/>
      <c r="R1469" s="1572"/>
      <c r="S1469" s="1572"/>
      <c r="T1469" s="1572"/>
      <c r="U1469" s="1572"/>
      <c r="V1469" s="1572"/>
      <c r="W1469" s="1572"/>
      <c r="X1469" s="1572"/>
      <c r="Y1469" s="1572"/>
      <c r="Z1469" s="1572"/>
      <c r="AA1469" s="1572"/>
      <c r="AB1469" s="1572"/>
      <c r="AC1469" s="1572"/>
      <c r="AD1469" s="1573"/>
      <c r="AF1469" s="70"/>
      <c r="AK1469" s="11"/>
      <c r="AL1469" s="210"/>
      <c r="AM1469" s="20"/>
      <c r="AN1469" s="20"/>
      <c r="AO1469" s="20"/>
      <c r="AP1469" s="20"/>
      <c r="AQ1469" s="211"/>
      <c r="AR1469" s="73"/>
    </row>
    <row r="1470" spans="1:44" ht="27" customHeight="1">
      <c r="A1470" s="972" t="str">
        <f t="shared" si="30"/>
        <v/>
      </c>
      <c r="B1470" s="66"/>
      <c r="E1470" s="67"/>
      <c r="F1470" s="68"/>
      <c r="H1470" s="66" t="s">
        <v>421</v>
      </c>
      <c r="I1470" s="1494" t="s">
        <v>854</v>
      </c>
      <c r="J1470" s="1494"/>
      <c r="K1470" s="1494"/>
      <c r="L1470" s="1494"/>
      <c r="M1470" s="1494"/>
      <c r="N1470" s="1494"/>
      <c r="O1470" s="1494"/>
      <c r="P1470" s="1494"/>
      <c r="Q1470" s="1494"/>
      <c r="R1470" s="1494"/>
      <c r="S1470" s="1494"/>
      <c r="T1470" s="1494"/>
      <c r="U1470" s="1494"/>
      <c r="V1470" s="1494"/>
      <c r="W1470" s="1494"/>
      <c r="X1470" s="1494"/>
      <c r="Y1470" s="1494"/>
      <c r="Z1470" s="1494"/>
      <c r="AA1470" s="1494"/>
      <c r="AB1470" s="1494"/>
      <c r="AC1470" s="1494"/>
      <c r="AD1470" s="1495"/>
      <c r="AF1470" s="70"/>
      <c r="AK1470" s="11"/>
      <c r="AL1470" s="210"/>
      <c r="AM1470" s="20"/>
      <c r="AN1470" s="20"/>
      <c r="AO1470" s="20"/>
      <c r="AP1470" s="20"/>
      <c r="AQ1470" s="211"/>
      <c r="AR1470" s="73"/>
    </row>
    <row r="1471" spans="1:44" ht="27" customHeight="1">
      <c r="A1471" s="972" t="str">
        <f t="shared" si="30"/>
        <v/>
      </c>
      <c r="B1471" s="66"/>
      <c r="E1471" s="67"/>
      <c r="F1471" s="68"/>
      <c r="H1471" s="66"/>
      <c r="I1471" s="1494"/>
      <c r="J1471" s="1494"/>
      <c r="K1471" s="1494"/>
      <c r="L1471" s="1494"/>
      <c r="M1471" s="1494"/>
      <c r="N1471" s="1494"/>
      <c r="O1471" s="1494"/>
      <c r="P1471" s="1494"/>
      <c r="Q1471" s="1494"/>
      <c r="R1471" s="1494"/>
      <c r="S1471" s="1494"/>
      <c r="T1471" s="1494"/>
      <c r="U1471" s="1494"/>
      <c r="V1471" s="1494"/>
      <c r="W1471" s="1494"/>
      <c r="X1471" s="1494"/>
      <c r="Y1471" s="1494"/>
      <c r="Z1471" s="1494"/>
      <c r="AA1471" s="1494"/>
      <c r="AB1471" s="1494"/>
      <c r="AC1471" s="1494"/>
      <c r="AD1471" s="1495"/>
      <c r="AF1471" s="70"/>
      <c r="AK1471" s="11"/>
      <c r="AL1471" s="210"/>
      <c r="AM1471" s="20"/>
      <c r="AN1471" s="20"/>
      <c r="AO1471" s="20"/>
      <c r="AP1471" s="20"/>
      <c r="AQ1471" s="211"/>
      <c r="AR1471" s="73"/>
    </row>
    <row r="1472" spans="1:44" ht="27" customHeight="1">
      <c r="A1472" s="972" t="str">
        <f t="shared" si="30"/>
        <v/>
      </c>
      <c r="B1472" s="66"/>
      <c r="E1472" s="67"/>
      <c r="F1472" s="68"/>
      <c r="H1472" s="66" t="s">
        <v>548</v>
      </c>
      <c r="I1472" s="1572" t="s">
        <v>2717</v>
      </c>
      <c r="J1472" s="1572"/>
      <c r="K1472" s="1572"/>
      <c r="L1472" s="1572"/>
      <c r="M1472" s="1572"/>
      <c r="N1472" s="1572"/>
      <c r="O1472" s="1572"/>
      <c r="P1472" s="1572"/>
      <c r="Q1472" s="1572"/>
      <c r="R1472" s="1572"/>
      <c r="S1472" s="1572"/>
      <c r="T1472" s="1572"/>
      <c r="U1472" s="1572"/>
      <c r="V1472" s="1572"/>
      <c r="W1472" s="1572"/>
      <c r="X1472" s="1572"/>
      <c r="Y1472" s="1572"/>
      <c r="Z1472" s="1572"/>
      <c r="AA1472" s="1572"/>
      <c r="AB1472" s="1572"/>
      <c r="AC1472" s="1572"/>
      <c r="AD1472" s="1573"/>
      <c r="AF1472" s="70"/>
      <c r="AK1472" s="11"/>
      <c r="AL1472" s="210"/>
      <c r="AM1472" s="20"/>
      <c r="AN1472" s="20"/>
      <c r="AO1472" s="20"/>
      <c r="AP1472" s="20"/>
      <c r="AQ1472" s="211"/>
      <c r="AR1472" s="73"/>
    </row>
    <row r="1473" spans="1:44" ht="27" customHeight="1">
      <c r="A1473" s="972" t="str">
        <f t="shared" si="30"/>
        <v/>
      </c>
      <c r="B1473" s="66"/>
      <c r="E1473" s="67"/>
      <c r="F1473" s="68"/>
      <c r="H1473" s="66" t="s">
        <v>549</v>
      </c>
      <c r="I1473" s="1320" t="s">
        <v>855</v>
      </c>
      <c r="J1473" s="1320"/>
      <c r="K1473" s="1320"/>
      <c r="L1473" s="1320"/>
      <c r="M1473" s="1320"/>
      <c r="N1473" s="1320"/>
      <c r="O1473" s="1320"/>
      <c r="P1473" s="1320"/>
      <c r="Q1473" s="1320"/>
      <c r="R1473" s="1320"/>
      <c r="S1473" s="1320"/>
      <c r="T1473" s="1320"/>
      <c r="U1473" s="1320"/>
      <c r="V1473" s="1320"/>
      <c r="W1473" s="1320"/>
      <c r="X1473" s="1320"/>
      <c r="Y1473" s="1320"/>
      <c r="Z1473" s="1320"/>
      <c r="AA1473" s="1320"/>
      <c r="AB1473" s="1320"/>
      <c r="AC1473" s="1320"/>
      <c r="AD1473" s="1321"/>
      <c r="AF1473" s="70"/>
      <c r="AK1473" s="11"/>
      <c r="AL1473" s="210"/>
      <c r="AM1473" s="20"/>
      <c r="AN1473" s="20"/>
      <c r="AO1473" s="20"/>
      <c r="AP1473" s="20"/>
      <c r="AQ1473" s="211"/>
      <c r="AR1473" s="73"/>
    </row>
    <row r="1474" spans="1:44" ht="27" customHeight="1">
      <c r="A1474" s="972" t="str">
        <f t="shared" si="30"/>
        <v/>
      </c>
      <c r="B1474" s="66"/>
      <c r="E1474" s="67"/>
      <c r="F1474" s="68"/>
      <c r="H1474" s="66"/>
      <c r="I1474" s="1320"/>
      <c r="J1474" s="1320"/>
      <c r="K1474" s="1320"/>
      <c r="L1474" s="1320"/>
      <c r="M1474" s="1320"/>
      <c r="N1474" s="1320"/>
      <c r="O1474" s="1320"/>
      <c r="P1474" s="1320"/>
      <c r="Q1474" s="1320"/>
      <c r="R1474" s="1320"/>
      <c r="S1474" s="1320"/>
      <c r="T1474" s="1320"/>
      <c r="U1474" s="1320"/>
      <c r="V1474" s="1320"/>
      <c r="W1474" s="1320"/>
      <c r="X1474" s="1320"/>
      <c r="Y1474" s="1320"/>
      <c r="Z1474" s="1320"/>
      <c r="AA1474" s="1320"/>
      <c r="AB1474" s="1320"/>
      <c r="AC1474" s="1320"/>
      <c r="AD1474" s="1321"/>
      <c r="AF1474" s="70"/>
      <c r="AK1474" s="11"/>
      <c r="AL1474" s="210"/>
      <c r="AM1474" s="20"/>
      <c r="AN1474" s="20"/>
      <c r="AO1474" s="20"/>
      <c r="AP1474" s="20"/>
      <c r="AQ1474" s="211"/>
      <c r="AR1474" s="73"/>
    </row>
    <row r="1475" spans="1:44" ht="27" customHeight="1">
      <c r="A1475" s="972" t="str">
        <f t="shared" si="30"/>
        <v/>
      </c>
      <c r="B1475" s="66"/>
      <c r="E1475" s="67"/>
      <c r="F1475" s="68"/>
      <c r="H1475" s="66" t="s">
        <v>685</v>
      </c>
      <c r="I1475" s="1320" t="s">
        <v>699</v>
      </c>
      <c r="J1475" s="1320"/>
      <c r="K1475" s="1320"/>
      <c r="L1475" s="1320"/>
      <c r="M1475" s="1320"/>
      <c r="N1475" s="1320"/>
      <c r="O1475" s="1320"/>
      <c r="P1475" s="1320"/>
      <c r="Q1475" s="1320"/>
      <c r="R1475" s="1320"/>
      <c r="S1475" s="1320"/>
      <c r="T1475" s="1320"/>
      <c r="U1475" s="1320"/>
      <c r="V1475" s="1320"/>
      <c r="W1475" s="1320"/>
      <c r="X1475" s="1320"/>
      <c r="Y1475" s="1320"/>
      <c r="Z1475" s="1320"/>
      <c r="AA1475" s="1320"/>
      <c r="AB1475" s="1320"/>
      <c r="AC1475" s="1320"/>
      <c r="AD1475" s="1321"/>
      <c r="AF1475" s="70"/>
      <c r="AK1475" s="11"/>
      <c r="AL1475" s="210"/>
      <c r="AM1475" s="20"/>
      <c r="AN1475" s="20"/>
      <c r="AO1475" s="20"/>
      <c r="AP1475" s="20"/>
      <c r="AQ1475" s="211"/>
      <c r="AR1475" s="73"/>
    </row>
    <row r="1476" spans="1:44" ht="27" customHeight="1" thickBot="1">
      <c r="A1476" s="972" t="str">
        <f t="shared" si="30"/>
        <v/>
      </c>
      <c r="B1476" s="66"/>
      <c r="E1476" s="67"/>
      <c r="F1476" s="68"/>
      <c r="H1476" s="57" t="s">
        <v>687</v>
      </c>
      <c r="I1476" s="1684" t="s">
        <v>700</v>
      </c>
      <c r="J1476" s="1684"/>
      <c r="K1476" s="1684"/>
      <c r="L1476" s="1684"/>
      <c r="M1476" s="1684"/>
      <c r="N1476" s="1684"/>
      <c r="O1476" s="1684"/>
      <c r="P1476" s="1684"/>
      <c r="Q1476" s="1684"/>
      <c r="R1476" s="1684"/>
      <c r="S1476" s="1684"/>
      <c r="T1476" s="1684"/>
      <c r="U1476" s="1684"/>
      <c r="V1476" s="1684"/>
      <c r="W1476" s="1684"/>
      <c r="X1476" s="1684"/>
      <c r="Y1476" s="1684"/>
      <c r="Z1476" s="1684"/>
      <c r="AA1476" s="1684"/>
      <c r="AB1476" s="1684"/>
      <c r="AC1476" s="1684"/>
      <c r="AD1476" s="1685"/>
      <c r="AF1476" s="70"/>
      <c r="AK1476" s="11"/>
      <c r="AL1476" s="210"/>
      <c r="AM1476" s="20"/>
      <c r="AN1476" s="20"/>
      <c r="AO1476" s="20"/>
      <c r="AP1476" s="20"/>
      <c r="AQ1476" s="211"/>
      <c r="AR1476" s="73"/>
    </row>
    <row r="1477" spans="1:44" ht="24" customHeight="1">
      <c r="A1477" s="972" t="str">
        <f t="shared" si="30"/>
        <v/>
      </c>
      <c r="B1477" s="66"/>
      <c r="E1477" s="67"/>
      <c r="F1477" s="68"/>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F1477" s="70"/>
      <c r="AK1477" s="11"/>
      <c r="AL1477" s="210"/>
      <c r="AM1477" s="20"/>
      <c r="AN1477" s="20"/>
      <c r="AO1477" s="20"/>
      <c r="AP1477" s="20"/>
      <c r="AQ1477" s="211"/>
      <c r="AR1477" s="73"/>
    </row>
    <row r="1478" spans="1:44" ht="27" customHeight="1">
      <c r="A1478" s="972" t="str">
        <f t="shared" si="30"/>
        <v/>
      </c>
      <c r="B1478" s="66"/>
      <c r="E1478" s="67"/>
      <c r="F1478" s="68"/>
      <c r="H1478" s="1688" t="s">
        <v>701</v>
      </c>
      <c r="I1478" s="1688"/>
      <c r="J1478" s="1688"/>
      <c r="K1478" s="1688"/>
      <c r="L1478" s="1688"/>
      <c r="M1478" s="1688"/>
      <c r="N1478" s="1688"/>
      <c r="O1478" s="1688"/>
      <c r="P1478" s="1688"/>
      <c r="Q1478" s="1688"/>
      <c r="R1478" s="1688"/>
      <c r="S1478" s="1688"/>
      <c r="T1478" s="1688"/>
      <c r="U1478" s="1688"/>
      <c r="V1478" s="1688"/>
      <c r="W1478" s="1688"/>
      <c r="X1478" s="1688"/>
      <c r="Y1478" s="1688"/>
      <c r="Z1478" s="1688"/>
      <c r="AA1478" s="1688"/>
      <c r="AB1478" s="1688"/>
      <c r="AC1478" s="1688"/>
      <c r="AD1478" s="1688"/>
      <c r="AF1478" s="70"/>
      <c r="AK1478" s="11"/>
      <c r="AL1478" s="210"/>
      <c r="AM1478" s="20"/>
      <c r="AN1478" s="20"/>
      <c r="AO1478" s="20"/>
      <c r="AP1478" s="20"/>
      <c r="AQ1478" s="211"/>
      <c r="AR1478" s="73"/>
    </row>
    <row r="1479" spans="1:44" ht="27" customHeight="1">
      <c r="A1479" s="972">
        <f t="shared" si="30"/>
        <v>219</v>
      </c>
      <c r="B1479" s="66"/>
      <c r="E1479" s="67"/>
      <c r="F1479" s="68"/>
      <c r="H1479" s="1224" t="s">
        <v>2923</v>
      </c>
      <c r="I1479" s="1224"/>
      <c r="J1479" s="1224"/>
      <c r="K1479" s="1224"/>
      <c r="L1479" s="1224"/>
      <c r="M1479" s="1224"/>
      <c r="N1479" s="1224"/>
      <c r="O1479" s="1224"/>
      <c r="P1479" s="1224"/>
      <c r="Q1479" s="1224"/>
      <c r="R1479" s="1224"/>
      <c r="S1479" s="1224"/>
      <c r="T1479" s="1224"/>
      <c r="U1479" s="1224"/>
      <c r="V1479" s="1224"/>
      <c r="W1479" s="1224"/>
      <c r="X1479" s="1224"/>
      <c r="Y1479" s="1224"/>
      <c r="Z1479" s="1224"/>
      <c r="AA1479" s="1224"/>
      <c r="AB1479" s="1224"/>
      <c r="AC1479" s="1224"/>
      <c r="AD1479" s="1224"/>
      <c r="AF1479" s="70"/>
      <c r="AG1479" s="713">
        <v>219</v>
      </c>
      <c r="AH1479" s="1221" t="s">
        <v>106</v>
      </c>
      <c r="AI1479" s="1222"/>
      <c r="AJ1479" s="1223"/>
      <c r="AK1479" s="11"/>
      <c r="AL1479" s="1364" t="s">
        <v>2719</v>
      </c>
      <c r="AM1479" s="1365"/>
      <c r="AN1479" s="1365"/>
      <c r="AO1479" s="1365"/>
      <c r="AP1479" s="1365"/>
      <c r="AQ1479" s="1366"/>
      <c r="AR1479" s="1232">
        <f>VLOOKUP(AH1479,$CD$6:$CE$10,2,FALSE)</f>
        <v>0</v>
      </c>
    </row>
    <row r="1480" spans="1:44" ht="27" customHeight="1">
      <c r="A1480" s="972" t="str">
        <f t="shared" si="30"/>
        <v/>
      </c>
      <c r="B1480" s="66"/>
      <c r="E1480" s="67"/>
      <c r="F1480" s="68"/>
      <c r="H1480" s="1224"/>
      <c r="I1480" s="1224"/>
      <c r="J1480" s="1224"/>
      <c r="K1480" s="1224"/>
      <c r="L1480" s="1224"/>
      <c r="M1480" s="1224"/>
      <c r="N1480" s="1224"/>
      <c r="O1480" s="1224"/>
      <c r="P1480" s="1224"/>
      <c r="Q1480" s="1224"/>
      <c r="R1480" s="1224"/>
      <c r="S1480" s="1224"/>
      <c r="T1480" s="1224"/>
      <c r="U1480" s="1224"/>
      <c r="V1480" s="1224"/>
      <c r="W1480" s="1224"/>
      <c r="X1480" s="1224"/>
      <c r="Y1480" s="1224"/>
      <c r="Z1480" s="1224"/>
      <c r="AA1480" s="1224"/>
      <c r="AB1480" s="1224"/>
      <c r="AC1480" s="1224"/>
      <c r="AD1480" s="1224"/>
      <c r="AF1480" s="70"/>
      <c r="AK1480" s="11"/>
      <c r="AL1480" s="1364"/>
      <c r="AM1480" s="1365"/>
      <c r="AN1480" s="1365"/>
      <c r="AO1480" s="1365"/>
      <c r="AP1480" s="1365"/>
      <c r="AQ1480" s="1366"/>
      <c r="AR1480" s="1232"/>
    </row>
    <row r="1481" spans="1:44" ht="24" customHeight="1" thickBot="1">
      <c r="A1481" s="972" t="str">
        <f t="shared" si="30"/>
        <v/>
      </c>
      <c r="B1481" s="66"/>
      <c r="E1481" s="67"/>
      <c r="F1481" s="68"/>
      <c r="H1481" s="1205" t="s">
        <v>2936</v>
      </c>
      <c r="I1481" s="1205"/>
      <c r="J1481" s="1205"/>
      <c r="K1481" s="1205"/>
      <c r="L1481" s="1205"/>
      <c r="M1481" s="1205"/>
      <c r="N1481" s="1205"/>
      <c r="O1481" s="1205"/>
      <c r="P1481" s="1205"/>
      <c r="Q1481" s="1205"/>
      <c r="R1481" s="1205"/>
      <c r="S1481" s="1205"/>
      <c r="T1481" s="1205"/>
      <c r="U1481" s="1205"/>
      <c r="V1481" s="1205"/>
      <c r="W1481" s="1205"/>
      <c r="X1481" s="1205"/>
      <c r="Y1481" s="1205"/>
      <c r="Z1481" s="1205"/>
      <c r="AA1481" s="1205"/>
      <c r="AB1481" s="1205"/>
      <c r="AC1481" s="1205"/>
      <c r="AD1481" s="1205"/>
      <c r="AF1481" s="70"/>
      <c r="AK1481" s="11"/>
      <c r="AL1481" s="1364"/>
      <c r="AM1481" s="1365"/>
      <c r="AN1481" s="1365"/>
      <c r="AO1481" s="1365"/>
      <c r="AP1481" s="1365"/>
      <c r="AQ1481" s="1366"/>
      <c r="AR1481" s="73"/>
    </row>
    <row r="1482" spans="1:44" ht="27" customHeight="1">
      <c r="A1482" s="972" t="str">
        <f t="shared" si="30"/>
        <v/>
      </c>
      <c r="B1482" s="66"/>
      <c r="E1482" s="67"/>
      <c r="F1482" s="68"/>
      <c r="H1482" s="75"/>
      <c r="I1482" s="1318" t="s">
        <v>702</v>
      </c>
      <c r="J1482" s="1318"/>
      <c r="K1482" s="1318"/>
      <c r="L1482" s="1318"/>
      <c r="M1482" s="1318"/>
      <c r="N1482" s="1318"/>
      <c r="O1482" s="1318"/>
      <c r="P1482" s="1318"/>
      <c r="Q1482" s="1318"/>
      <c r="R1482" s="1318"/>
      <c r="S1482" s="1318"/>
      <c r="T1482" s="1318"/>
      <c r="U1482" s="1318"/>
      <c r="V1482" s="1318"/>
      <c r="W1482" s="1318"/>
      <c r="X1482" s="1318"/>
      <c r="Y1482" s="1318"/>
      <c r="Z1482" s="1318"/>
      <c r="AA1482" s="1318"/>
      <c r="AB1482" s="1318"/>
      <c r="AC1482" s="1318"/>
      <c r="AD1482" s="1319"/>
      <c r="AF1482" s="70"/>
      <c r="AK1482" s="11"/>
      <c r="AL1482" s="85"/>
      <c r="AM1482" s="86"/>
      <c r="AN1482" s="86"/>
      <c r="AO1482" s="86"/>
      <c r="AP1482" s="86"/>
      <c r="AQ1482" s="87"/>
      <c r="AR1482" s="73"/>
    </row>
    <row r="1483" spans="1:44" ht="27" customHeight="1">
      <c r="A1483" s="972" t="str">
        <f t="shared" si="30"/>
        <v/>
      </c>
      <c r="B1483" s="66"/>
      <c r="E1483" s="67"/>
      <c r="F1483" s="68"/>
      <c r="H1483" s="697" t="s">
        <v>443</v>
      </c>
      <c r="I1483" s="10" t="s">
        <v>420</v>
      </c>
      <c r="J1483" s="1309" t="s">
        <v>704</v>
      </c>
      <c r="K1483" s="1309"/>
      <c r="L1483" s="1309"/>
      <c r="M1483" s="1309"/>
      <c r="N1483" s="1309"/>
      <c r="O1483" s="1309"/>
      <c r="P1483" s="1309"/>
      <c r="Q1483" s="1309"/>
      <c r="R1483" s="1309"/>
      <c r="S1483" s="1309"/>
      <c r="T1483" s="1309"/>
      <c r="U1483" s="1309"/>
      <c r="V1483" s="1309"/>
      <c r="W1483" s="1309"/>
      <c r="X1483" s="1309"/>
      <c r="Y1483" s="1309"/>
      <c r="Z1483" s="1309"/>
      <c r="AA1483" s="1309"/>
      <c r="AB1483" s="1309"/>
      <c r="AC1483" s="1309"/>
      <c r="AD1483" s="1310"/>
      <c r="AF1483" s="70"/>
      <c r="AK1483" s="11"/>
      <c r="AL1483" s="210"/>
      <c r="AM1483" s="20"/>
      <c r="AN1483" s="20"/>
      <c r="AO1483" s="20"/>
      <c r="AP1483" s="20"/>
      <c r="AQ1483" s="211"/>
      <c r="AR1483" s="73"/>
    </row>
    <row r="1484" spans="1:44" ht="27" customHeight="1">
      <c r="A1484" s="972" t="str">
        <f t="shared" si="30"/>
        <v/>
      </c>
      <c r="B1484" s="66"/>
      <c r="E1484" s="67"/>
      <c r="F1484" s="68"/>
      <c r="H1484" s="697" t="s">
        <v>443</v>
      </c>
      <c r="I1484" s="10" t="s">
        <v>421</v>
      </c>
      <c r="J1484" s="1572" t="s">
        <v>2718</v>
      </c>
      <c r="K1484" s="1572"/>
      <c r="L1484" s="1572"/>
      <c r="M1484" s="1572"/>
      <c r="N1484" s="1572"/>
      <c r="O1484" s="1572"/>
      <c r="P1484" s="1572"/>
      <c r="Q1484" s="1572"/>
      <c r="R1484" s="1572"/>
      <c r="S1484" s="1572"/>
      <c r="T1484" s="1572"/>
      <c r="U1484" s="1572"/>
      <c r="V1484" s="1572"/>
      <c r="W1484" s="1572"/>
      <c r="X1484" s="1572"/>
      <c r="Y1484" s="1572"/>
      <c r="Z1484" s="1572"/>
      <c r="AA1484" s="1572"/>
      <c r="AB1484" s="1572"/>
      <c r="AC1484" s="1572"/>
      <c r="AD1484" s="1573"/>
      <c r="AF1484" s="70"/>
      <c r="AK1484" s="11"/>
      <c r="AL1484" s="210"/>
      <c r="AM1484" s="20"/>
      <c r="AN1484" s="20"/>
      <c r="AO1484" s="20"/>
      <c r="AP1484" s="20"/>
      <c r="AQ1484" s="211"/>
      <c r="AR1484" s="73"/>
    </row>
    <row r="1485" spans="1:44" ht="27" customHeight="1">
      <c r="A1485" s="972" t="str">
        <f t="shared" si="30"/>
        <v/>
      </c>
      <c r="B1485" s="66"/>
      <c r="E1485" s="67"/>
      <c r="F1485" s="68"/>
      <c r="H1485" s="697" t="s">
        <v>443</v>
      </c>
      <c r="I1485" s="10" t="s">
        <v>548</v>
      </c>
      <c r="J1485" s="1309" t="s">
        <v>706</v>
      </c>
      <c r="K1485" s="1309"/>
      <c r="L1485" s="1309"/>
      <c r="M1485" s="1309"/>
      <c r="N1485" s="1309"/>
      <c r="O1485" s="1309"/>
      <c r="P1485" s="1309"/>
      <c r="Q1485" s="1309"/>
      <c r="R1485" s="1309"/>
      <c r="S1485" s="1309"/>
      <c r="T1485" s="1309"/>
      <c r="U1485" s="1309"/>
      <c r="V1485" s="1309"/>
      <c r="W1485" s="1309"/>
      <c r="X1485" s="1309"/>
      <c r="Y1485" s="1309"/>
      <c r="Z1485" s="1309"/>
      <c r="AA1485" s="1309"/>
      <c r="AB1485" s="1309"/>
      <c r="AC1485" s="1309"/>
      <c r="AD1485" s="1310"/>
      <c r="AF1485" s="70"/>
      <c r="AK1485" s="11"/>
      <c r="AL1485" s="210"/>
      <c r="AM1485" s="20"/>
      <c r="AN1485" s="20"/>
      <c r="AO1485" s="20"/>
      <c r="AP1485" s="20"/>
      <c r="AQ1485" s="211"/>
      <c r="AR1485" s="73"/>
    </row>
    <row r="1486" spans="1:44" ht="27" customHeight="1">
      <c r="A1486" s="972" t="str">
        <f t="shared" si="30"/>
        <v/>
      </c>
      <c r="B1486" s="66"/>
      <c r="E1486" s="67"/>
      <c r="F1486" s="68"/>
      <c r="H1486" s="697" t="s">
        <v>443</v>
      </c>
      <c r="I1486" s="10" t="s">
        <v>549</v>
      </c>
      <c r="J1486" s="1309" t="s">
        <v>707</v>
      </c>
      <c r="K1486" s="1309"/>
      <c r="L1486" s="1309"/>
      <c r="M1486" s="1309"/>
      <c r="N1486" s="1309"/>
      <c r="O1486" s="1309"/>
      <c r="P1486" s="1309"/>
      <c r="Q1486" s="1309"/>
      <c r="R1486" s="1309"/>
      <c r="S1486" s="1309"/>
      <c r="T1486" s="1309"/>
      <c r="U1486" s="1309"/>
      <c r="V1486" s="1309"/>
      <c r="W1486" s="1309"/>
      <c r="X1486" s="1309"/>
      <c r="Y1486" s="1309"/>
      <c r="Z1486" s="1309"/>
      <c r="AA1486" s="1309"/>
      <c r="AB1486" s="1309"/>
      <c r="AC1486" s="1309"/>
      <c r="AD1486" s="1310"/>
      <c r="AF1486" s="70"/>
      <c r="AK1486" s="11"/>
      <c r="AL1486" s="210"/>
      <c r="AM1486" s="20"/>
      <c r="AN1486" s="20"/>
      <c r="AO1486" s="20"/>
      <c r="AP1486" s="20"/>
      <c r="AQ1486" s="211"/>
      <c r="AR1486" s="73"/>
    </row>
    <row r="1487" spans="1:44" ht="27" customHeight="1">
      <c r="A1487" s="972" t="str">
        <f t="shared" si="30"/>
        <v/>
      </c>
      <c r="B1487" s="66"/>
      <c r="E1487" s="67"/>
      <c r="F1487" s="68"/>
      <c r="H1487" s="697" t="s">
        <v>443</v>
      </c>
      <c r="I1487" s="10" t="s">
        <v>685</v>
      </c>
      <c r="J1487" s="1309" t="s">
        <v>708</v>
      </c>
      <c r="K1487" s="1309"/>
      <c r="L1487" s="1309"/>
      <c r="M1487" s="1309"/>
      <c r="N1487" s="1309"/>
      <c r="O1487" s="1309"/>
      <c r="P1487" s="1309"/>
      <c r="Q1487" s="1309"/>
      <c r="R1487" s="1309"/>
      <c r="S1487" s="1309"/>
      <c r="T1487" s="1309"/>
      <c r="U1487" s="1309"/>
      <c r="V1487" s="1309"/>
      <c r="W1487" s="1309"/>
      <c r="X1487" s="1309"/>
      <c r="Y1487" s="1309"/>
      <c r="Z1487" s="1309"/>
      <c r="AA1487" s="1309"/>
      <c r="AB1487" s="1309"/>
      <c r="AC1487" s="1309"/>
      <c r="AD1487" s="1310"/>
      <c r="AF1487" s="70"/>
      <c r="AK1487" s="11"/>
      <c r="AL1487" s="210"/>
      <c r="AM1487" s="20"/>
      <c r="AN1487" s="20"/>
      <c r="AO1487" s="20"/>
      <c r="AP1487" s="20"/>
      <c r="AQ1487" s="211"/>
      <c r="AR1487" s="73"/>
    </row>
    <row r="1488" spans="1:44" ht="27" customHeight="1">
      <c r="A1488" s="972" t="str">
        <f t="shared" si="30"/>
        <v/>
      </c>
      <c r="B1488" s="66"/>
      <c r="E1488" s="67"/>
      <c r="F1488" s="68"/>
      <c r="H1488" s="697" t="s">
        <v>443</v>
      </c>
      <c r="I1488" s="10" t="s">
        <v>687</v>
      </c>
      <c r="J1488" s="1309" t="s">
        <v>709</v>
      </c>
      <c r="K1488" s="1309"/>
      <c r="L1488" s="1309"/>
      <c r="M1488" s="1309"/>
      <c r="N1488" s="1309"/>
      <c r="O1488" s="1309"/>
      <c r="P1488" s="1309"/>
      <c r="Q1488" s="1309"/>
      <c r="R1488" s="1309"/>
      <c r="S1488" s="1309"/>
      <c r="T1488" s="1309"/>
      <c r="U1488" s="1309"/>
      <c r="V1488" s="1309"/>
      <c r="W1488" s="1309"/>
      <c r="X1488" s="1309"/>
      <c r="Y1488" s="1309"/>
      <c r="Z1488" s="1309"/>
      <c r="AA1488" s="1309"/>
      <c r="AB1488" s="1309"/>
      <c r="AC1488" s="1309"/>
      <c r="AD1488" s="1310"/>
      <c r="AF1488" s="70"/>
      <c r="AK1488" s="11"/>
      <c r="AL1488" s="210"/>
      <c r="AM1488" s="20"/>
      <c r="AN1488" s="20"/>
      <c r="AO1488" s="20"/>
      <c r="AP1488" s="20"/>
      <c r="AQ1488" s="211"/>
      <c r="AR1488" s="73"/>
    </row>
    <row r="1489" spans="1:44" ht="27" customHeight="1" thickBot="1">
      <c r="A1489" s="972" t="str">
        <f t="shared" si="30"/>
        <v/>
      </c>
      <c r="B1489" s="66"/>
      <c r="E1489" s="67"/>
      <c r="F1489" s="68"/>
      <c r="H1489" s="698" t="s">
        <v>443</v>
      </c>
      <c r="I1489" s="6" t="s">
        <v>703</v>
      </c>
      <c r="J1489" s="1327" t="s">
        <v>710</v>
      </c>
      <c r="K1489" s="1327"/>
      <c r="L1489" s="1327"/>
      <c r="M1489" s="1327"/>
      <c r="N1489" s="1327"/>
      <c r="O1489" s="1327"/>
      <c r="P1489" s="1327"/>
      <c r="Q1489" s="1327"/>
      <c r="R1489" s="1327"/>
      <c r="S1489" s="1327"/>
      <c r="T1489" s="1327"/>
      <c r="U1489" s="1327"/>
      <c r="V1489" s="1327"/>
      <c r="W1489" s="1327"/>
      <c r="X1489" s="1327"/>
      <c r="Y1489" s="1327"/>
      <c r="Z1489" s="1327"/>
      <c r="AA1489" s="1327"/>
      <c r="AB1489" s="1327"/>
      <c r="AC1489" s="1327"/>
      <c r="AD1489" s="1328"/>
      <c r="AF1489" s="70"/>
      <c r="AK1489" s="11"/>
      <c r="AL1489" s="210"/>
      <c r="AM1489" s="20"/>
      <c r="AN1489" s="20"/>
      <c r="AO1489" s="20"/>
      <c r="AP1489" s="20"/>
      <c r="AQ1489" s="211"/>
      <c r="AR1489" s="73"/>
    </row>
    <row r="1490" spans="1:44" ht="24" customHeight="1">
      <c r="A1490" s="972" t="str">
        <f t="shared" si="30"/>
        <v/>
      </c>
      <c r="B1490" s="66"/>
      <c r="E1490" s="67"/>
      <c r="F1490" s="68"/>
      <c r="AF1490" s="70"/>
      <c r="AK1490" s="11"/>
      <c r="AL1490" s="210"/>
      <c r="AM1490" s="20"/>
      <c r="AN1490" s="20"/>
      <c r="AO1490" s="20"/>
      <c r="AP1490" s="20"/>
      <c r="AQ1490" s="211"/>
      <c r="AR1490" s="73"/>
    </row>
    <row r="1491" spans="1:44" ht="27" customHeight="1">
      <c r="A1491" s="972">
        <f t="shared" si="30"/>
        <v>220</v>
      </c>
      <c r="B1491" s="66"/>
      <c r="E1491" s="67"/>
      <c r="F1491" s="68"/>
      <c r="H1491" s="1688" t="s">
        <v>711</v>
      </c>
      <c r="I1491" s="1688"/>
      <c r="J1491" s="1688"/>
      <c r="K1491" s="1688"/>
      <c r="L1491" s="1688"/>
      <c r="M1491" s="1688"/>
      <c r="N1491" s="1688"/>
      <c r="O1491" s="1688"/>
      <c r="P1491" s="1688"/>
      <c r="Q1491" s="1688"/>
      <c r="R1491" s="1688"/>
      <c r="S1491" s="1688"/>
      <c r="T1491" s="1688"/>
      <c r="U1491" s="1688"/>
      <c r="V1491" s="1688"/>
      <c r="W1491" s="1688"/>
      <c r="X1491" s="1688"/>
      <c r="Y1491" s="1688"/>
      <c r="Z1491" s="1688"/>
      <c r="AA1491" s="1688"/>
      <c r="AB1491" s="1688"/>
      <c r="AC1491" s="1688"/>
      <c r="AD1491" s="1688"/>
      <c r="AF1491" s="70"/>
      <c r="AG1491" s="713">
        <v>220</v>
      </c>
      <c r="AH1491" s="1221" t="s">
        <v>106</v>
      </c>
      <c r="AI1491" s="1222"/>
      <c r="AJ1491" s="1223"/>
      <c r="AK1491" s="11"/>
      <c r="AL1491" s="1364" t="s">
        <v>2720</v>
      </c>
      <c r="AM1491" s="1365"/>
      <c r="AN1491" s="1365"/>
      <c r="AO1491" s="1365"/>
      <c r="AP1491" s="1365"/>
      <c r="AQ1491" s="1366"/>
      <c r="AR1491" s="1232">
        <f>VLOOKUP(AH1491,$CD$6:$CE$10,2,FALSE)</f>
        <v>0</v>
      </c>
    </row>
    <row r="1492" spans="1:44" ht="27" customHeight="1">
      <c r="A1492" s="972" t="str">
        <f t="shared" si="30"/>
        <v/>
      </c>
      <c r="B1492" s="66"/>
      <c r="E1492" s="67"/>
      <c r="F1492" s="68"/>
      <c r="H1492" s="1224" t="s">
        <v>712</v>
      </c>
      <c r="I1492" s="1224"/>
      <c r="J1492" s="1224"/>
      <c r="K1492" s="1224"/>
      <c r="L1492" s="1224"/>
      <c r="M1492" s="1224"/>
      <c r="N1492" s="1224"/>
      <c r="O1492" s="1224"/>
      <c r="P1492" s="1224"/>
      <c r="Q1492" s="1224"/>
      <c r="R1492" s="1224"/>
      <c r="S1492" s="1224"/>
      <c r="T1492" s="1224"/>
      <c r="U1492" s="1224"/>
      <c r="V1492" s="1224"/>
      <c r="W1492" s="1224"/>
      <c r="X1492" s="1224"/>
      <c r="Y1492" s="1224"/>
      <c r="Z1492" s="1224"/>
      <c r="AA1492" s="1224"/>
      <c r="AB1492" s="1224"/>
      <c r="AC1492" s="1224"/>
      <c r="AD1492" s="1224"/>
      <c r="AF1492" s="70"/>
      <c r="AK1492" s="11"/>
      <c r="AL1492" s="1364"/>
      <c r="AM1492" s="1365"/>
      <c r="AN1492" s="1365"/>
      <c r="AO1492" s="1365"/>
      <c r="AP1492" s="1365"/>
      <c r="AQ1492" s="1366"/>
      <c r="AR1492" s="1232"/>
    </row>
    <row r="1493" spans="1:44" ht="27" customHeight="1">
      <c r="A1493" s="972" t="str">
        <f t="shared" si="30"/>
        <v/>
      </c>
      <c r="B1493" s="66"/>
      <c r="E1493" s="67"/>
      <c r="F1493" s="68"/>
      <c r="H1493" s="1224"/>
      <c r="I1493" s="1224"/>
      <c r="J1493" s="1224"/>
      <c r="K1493" s="1224"/>
      <c r="L1493" s="1224"/>
      <c r="M1493" s="1224"/>
      <c r="N1493" s="1224"/>
      <c r="O1493" s="1224"/>
      <c r="P1493" s="1224"/>
      <c r="Q1493" s="1224"/>
      <c r="R1493" s="1224"/>
      <c r="S1493" s="1224"/>
      <c r="T1493" s="1224"/>
      <c r="U1493" s="1224"/>
      <c r="V1493" s="1224"/>
      <c r="W1493" s="1224"/>
      <c r="X1493" s="1224"/>
      <c r="Y1493" s="1224"/>
      <c r="Z1493" s="1224"/>
      <c r="AA1493" s="1224"/>
      <c r="AB1493" s="1224"/>
      <c r="AC1493" s="1224"/>
      <c r="AD1493" s="1224"/>
      <c r="AF1493" s="70"/>
      <c r="AK1493" s="11"/>
      <c r="AL1493" s="1364"/>
      <c r="AM1493" s="1365"/>
      <c r="AN1493" s="1365"/>
      <c r="AO1493" s="1365"/>
      <c r="AP1493" s="1365"/>
      <c r="AQ1493" s="1366"/>
      <c r="AR1493" s="73"/>
    </row>
    <row r="1494" spans="1:44" ht="27" customHeight="1" thickBot="1">
      <c r="A1494" s="972" t="str">
        <f t="shared" si="30"/>
        <v/>
      </c>
      <c r="B1494" s="66"/>
      <c r="E1494" s="67"/>
      <c r="F1494" s="68"/>
      <c r="AF1494" s="70"/>
      <c r="AK1494" s="11"/>
      <c r="AL1494" s="210"/>
      <c r="AM1494" s="20"/>
      <c r="AN1494" s="20"/>
      <c r="AO1494" s="20"/>
      <c r="AP1494" s="20"/>
      <c r="AQ1494" s="211"/>
      <c r="AR1494" s="73"/>
    </row>
    <row r="1495" spans="1:44" ht="27" customHeight="1">
      <c r="A1495" s="972" t="str">
        <f t="shared" si="30"/>
        <v/>
      </c>
      <c r="B1495" s="66"/>
      <c r="E1495" s="67"/>
      <c r="F1495" s="68"/>
      <c r="H1495" s="48" t="s">
        <v>158</v>
      </c>
      <c r="I1495" s="1689" t="s">
        <v>1003</v>
      </c>
      <c r="J1495" s="1689"/>
      <c r="K1495" s="1689"/>
      <c r="L1495" s="1689"/>
      <c r="M1495" s="1689"/>
      <c r="N1495" s="1689"/>
      <c r="O1495" s="1689"/>
      <c r="P1495" s="1689"/>
      <c r="Q1495" s="1689"/>
      <c r="R1495" s="1689"/>
      <c r="S1495" s="1689"/>
      <c r="T1495" s="1689"/>
      <c r="U1495" s="1689"/>
      <c r="V1495" s="1689"/>
      <c r="W1495" s="1689"/>
      <c r="X1495" s="1689"/>
      <c r="Y1495" s="1689"/>
      <c r="Z1495" s="1689"/>
      <c r="AA1495" s="1689"/>
      <c r="AB1495" s="1689"/>
      <c r="AC1495" s="1689"/>
      <c r="AD1495" s="1690"/>
      <c r="AF1495" s="70"/>
      <c r="AK1495" s="11"/>
      <c r="AL1495" s="210"/>
      <c r="AM1495" s="20"/>
      <c r="AN1495" s="20"/>
      <c r="AO1495" s="20"/>
      <c r="AP1495" s="20"/>
      <c r="AQ1495" s="211"/>
      <c r="AR1495" s="73"/>
    </row>
    <row r="1496" spans="1:44" ht="27" customHeight="1">
      <c r="A1496" s="972" t="str">
        <f t="shared" si="30"/>
        <v/>
      </c>
      <c r="B1496" s="66"/>
      <c r="E1496" s="67"/>
      <c r="F1496" s="68"/>
      <c r="H1496" s="66"/>
      <c r="I1496" s="1320"/>
      <c r="J1496" s="1320"/>
      <c r="K1496" s="1320"/>
      <c r="L1496" s="1320"/>
      <c r="M1496" s="1320"/>
      <c r="N1496" s="1320"/>
      <c r="O1496" s="1320"/>
      <c r="P1496" s="1320"/>
      <c r="Q1496" s="1320"/>
      <c r="R1496" s="1320"/>
      <c r="S1496" s="1320"/>
      <c r="T1496" s="1320"/>
      <c r="U1496" s="1320"/>
      <c r="V1496" s="1320"/>
      <c r="W1496" s="1320"/>
      <c r="X1496" s="1320"/>
      <c r="Y1496" s="1320"/>
      <c r="Z1496" s="1320"/>
      <c r="AA1496" s="1320"/>
      <c r="AB1496" s="1320"/>
      <c r="AC1496" s="1320"/>
      <c r="AD1496" s="1321"/>
      <c r="AF1496" s="70"/>
      <c r="AK1496" s="11"/>
      <c r="AL1496" s="210"/>
      <c r="AM1496" s="20"/>
      <c r="AN1496" s="20"/>
      <c r="AO1496" s="20"/>
      <c r="AP1496" s="20"/>
      <c r="AQ1496" s="211"/>
      <c r="AR1496" s="73"/>
    </row>
    <row r="1497" spans="1:44" ht="27" customHeight="1">
      <c r="A1497" s="972" t="str">
        <f t="shared" si="30"/>
        <v/>
      </c>
      <c r="B1497" s="66"/>
      <c r="E1497" s="67"/>
      <c r="F1497" s="68"/>
      <c r="H1497" s="66" t="s">
        <v>158</v>
      </c>
      <c r="I1497" s="1309" t="s">
        <v>713</v>
      </c>
      <c r="J1497" s="1309"/>
      <c r="K1497" s="1309"/>
      <c r="L1497" s="1309"/>
      <c r="M1497" s="1309"/>
      <c r="N1497" s="1309"/>
      <c r="O1497" s="1309"/>
      <c r="P1497" s="1309"/>
      <c r="Q1497" s="1309"/>
      <c r="R1497" s="1309"/>
      <c r="S1497" s="1309"/>
      <c r="T1497" s="1309"/>
      <c r="U1497" s="1309"/>
      <c r="V1497" s="1309"/>
      <c r="W1497" s="1309"/>
      <c r="X1497" s="1309"/>
      <c r="Y1497" s="1309"/>
      <c r="Z1497" s="1309"/>
      <c r="AA1497" s="1309"/>
      <c r="AB1497" s="1309"/>
      <c r="AC1497" s="1309"/>
      <c r="AD1497" s="1310"/>
      <c r="AF1497" s="70"/>
      <c r="AK1497" s="11"/>
      <c r="AL1497" s="210"/>
      <c r="AM1497" s="20"/>
      <c r="AN1497" s="20"/>
      <c r="AO1497" s="20"/>
      <c r="AP1497" s="20"/>
      <c r="AQ1497" s="211"/>
      <c r="AR1497" s="73"/>
    </row>
    <row r="1498" spans="1:44" ht="27" customHeight="1">
      <c r="A1498" s="972" t="str">
        <f t="shared" si="30"/>
        <v/>
      </c>
      <c r="B1498" s="66"/>
      <c r="E1498" s="67"/>
      <c r="F1498" s="68"/>
      <c r="H1498" s="66" t="s">
        <v>158</v>
      </c>
      <c r="I1498" s="1309" t="s">
        <v>714</v>
      </c>
      <c r="J1498" s="1309"/>
      <c r="K1498" s="1309"/>
      <c r="L1498" s="1309"/>
      <c r="M1498" s="1309"/>
      <c r="N1498" s="1309"/>
      <c r="O1498" s="1309"/>
      <c r="P1498" s="1309"/>
      <c r="Q1498" s="1309"/>
      <c r="R1498" s="1309"/>
      <c r="S1498" s="1309"/>
      <c r="T1498" s="1309"/>
      <c r="U1498" s="1309"/>
      <c r="V1498" s="1309"/>
      <c r="W1498" s="1309"/>
      <c r="X1498" s="1309"/>
      <c r="Y1498" s="1309"/>
      <c r="Z1498" s="1309"/>
      <c r="AA1498" s="1309"/>
      <c r="AB1498" s="1309"/>
      <c r="AC1498" s="1309"/>
      <c r="AD1498" s="1310"/>
      <c r="AF1498" s="70"/>
      <c r="AK1498" s="11"/>
      <c r="AL1498" s="210"/>
      <c r="AM1498" s="20"/>
      <c r="AN1498" s="20"/>
      <c r="AO1498" s="20"/>
      <c r="AP1498" s="20"/>
      <c r="AQ1498" s="211"/>
      <c r="AR1498" s="73"/>
    </row>
    <row r="1499" spans="1:44" ht="27" customHeight="1" thickBot="1">
      <c r="A1499" s="972" t="str">
        <f t="shared" si="30"/>
        <v/>
      </c>
      <c r="B1499" s="66"/>
      <c r="E1499" s="67"/>
      <c r="F1499" s="68"/>
      <c r="H1499" s="57" t="s">
        <v>158</v>
      </c>
      <c r="I1499" s="1327" t="s">
        <v>715</v>
      </c>
      <c r="J1499" s="1327"/>
      <c r="K1499" s="1327"/>
      <c r="L1499" s="1327"/>
      <c r="M1499" s="1327"/>
      <c r="N1499" s="1327"/>
      <c r="O1499" s="1327"/>
      <c r="P1499" s="1327"/>
      <c r="Q1499" s="1327"/>
      <c r="R1499" s="1327"/>
      <c r="S1499" s="1327"/>
      <c r="T1499" s="1327"/>
      <c r="U1499" s="1327"/>
      <c r="V1499" s="1327"/>
      <c r="W1499" s="1327"/>
      <c r="X1499" s="1327"/>
      <c r="Y1499" s="1327"/>
      <c r="Z1499" s="1327"/>
      <c r="AA1499" s="1327"/>
      <c r="AB1499" s="1327"/>
      <c r="AC1499" s="1327"/>
      <c r="AD1499" s="1328"/>
      <c r="AF1499" s="70"/>
      <c r="AK1499" s="11"/>
      <c r="AL1499" s="210"/>
      <c r="AM1499" s="20"/>
      <c r="AN1499" s="20"/>
      <c r="AO1499" s="20"/>
      <c r="AP1499" s="20"/>
      <c r="AQ1499" s="211"/>
      <c r="AR1499" s="73"/>
    </row>
    <row r="1500" spans="1:44" ht="27" customHeight="1">
      <c r="A1500" s="972" t="str">
        <f t="shared" si="30"/>
        <v/>
      </c>
      <c r="B1500" s="66"/>
      <c r="E1500" s="67"/>
      <c r="F1500" s="68"/>
      <c r="H1500" s="10"/>
      <c r="I1500" s="10"/>
      <c r="J1500" s="10"/>
      <c r="K1500" s="10"/>
      <c r="L1500" s="10"/>
      <c r="M1500" s="10"/>
      <c r="N1500" s="10"/>
      <c r="O1500" s="10"/>
      <c r="P1500" s="10"/>
      <c r="Q1500" s="10"/>
      <c r="R1500" s="10"/>
      <c r="S1500" s="10"/>
      <c r="T1500" s="10"/>
      <c r="U1500" s="10"/>
      <c r="V1500" s="10"/>
      <c r="W1500" s="10"/>
      <c r="X1500" s="10"/>
      <c r="Y1500" s="10"/>
      <c r="Z1500" s="10"/>
      <c r="AA1500" s="10"/>
      <c r="AB1500" s="10"/>
      <c r="AC1500" s="10"/>
      <c r="AD1500" s="10"/>
      <c r="AF1500" s="70"/>
      <c r="AK1500" s="11"/>
      <c r="AL1500" s="210"/>
      <c r="AM1500" s="20"/>
      <c r="AN1500" s="20"/>
      <c r="AO1500" s="20"/>
      <c r="AP1500" s="20"/>
      <c r="AQ1500" s="211"/>
      <c r="AR1500" s="73"/>
    </row>
    <row r="1501" spans="1:44" ht="27" customHeight="1">
      <c r="B1501" s="66"/>
      <c r="E1501" s="67"/>
      <c r="F1501" s="68"/>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F1501" s="70"/>
      <c r="AH1501" s="882"/>
      <c r="AI1501" s="882"/>
      <c r="AJ1501" s="882"/>
      <c r="AK1501" s="11"/>
      <c r="AL1501" s="210"/>
      <c r="AM1501" s="20"/>
      <c r="AN1501" s="20"/>
      <c r="AO1501" s="20"/>
      <c r="AP1501" s="20"/>
      <c r="AQ1501" s="211"/>
      <c r="AR1501" s="73"/>
    </row>
    <row r="1502" spans="1:44" ht="27" customHeight="1">
      <c r="A1502" s="972">
        <f t="shared" si="30"/>
        <v>221</v>
      </c>
      <c r="B1502" s="66"/>
      <c r="E1502" s="67"/>
      <c r="F1502" s="1334" t="s">
        <v>848</v>
      </c>
      <c r="G1502" s="1335"/>
      <c r="H1502" s="1224" t="s">
        <v>2917</v>
      </c>
      <c r="I1502" s="1224"/>
      <c r="J1502" s="1224"/>
      <c r="K1502" s="1224"/>
      <c r="L1502" s="1224"/>
      <c r="M1502" s="1224"/>
      <c r="N1502" s="1224"/>
      <c r="O1502" s="1224"/>
      <c r="P1502" s="1224"/>
      <c r="Q1502" s="1224"/>
      <c r="R1502" s="1224"/>
      <c r="S1502" s="1224"/>
      <c r="T1502" s="1224"/>
      <c r="U1502" s="1224"/>
      <c r="V1502" s="1224"/>
      <c r="W1502" s="1224"/>
      <c r="X1502" s="1224"/>
      <c r="Y1502" s="1224"/>
      <c r="Z1502" s="1224"/>
      <c r="AA1502" s="1224"/>
      <c r="AB1502" s="1224"/>
      <c r="AC1502" s="1224"/>
      <c r="AD1502" s="1224"/>
      <c r="AF1502" s="70"/>
      <c r="AG1502" s="713">
        <v>221</v>
      </c>
      <c r="AH1502" s="1221" t="s">
        <v>106</v>
      </c>
      <c r="AI1502" s="1222"/>
      <c r="AJ1502" s="1223"/>
      <c r="AK1502" s="11"/>
      <c r="AL1502" s="1303" t="s">
        <v>2279</v>
      </c>
      <c r="AM1502" s="1304"/>
      <c r="AN1502" s="1304"/>
      <c r="AO1502" s="1304"/>
      <c r="AP1502" s="1304"/>
      <c r="AQ1502" s="1305"/>
      <c r="AR1502" s="1232">
        <f>VLOOKUP(AH1502,$CD$6:$CE$10,2,FALSE)</f>
        <v>0</v>
      </c>
    </row>
    <row r="1503" spans="1:44" ht="27" customHeight="1">
      <c r="A1503" s="972" t="str">
        <f t="shared" si="30"/>
        <v/>
      </c>
      <c r="B1503" s="66"/>
      <c r="E1503" s="67"/>
      <c r="F1503" s="68"/>
      <c r="H1503" s="1224"/>
      <c r="I1503" s="1224"/>
      <c r="J1503" s="1224"/>
      <c r="K1503" s="1224"/>
      <c r="L1503" s="1224"/>
      <c r="M1503" s="1224"/>
      <c r="N1503" s="1224"/>
      <c r="O1503" s="1224"/>
      <c r="P1503" s="1224"/>
      <c r="Q1503" s="1224"/>
      <c r="R1503" s="1224"/>
      <c r="S1503" s="1224"/>
      <c r="T1503" s="1224"/>
      <c r="U1503" s="1224"/>
      <c r="V1503" s="1224"/>
      <c r="W1503" s="1224"/>
      <c r="X1503" s="1224"/>
      <c r="Y1503" s="1224"/>
      <c r="Z1503" s="1224"/>
      <c r="AA1503" s="1224"/>
      <c r="AB1503" s="1224"/>
      <c r="AC1503" s="1224"/>
      <c r="AD1503" s="1224"/>
      <c r="AF1503" s="70"/>
      <c r="AK1503" s="11"/>
      <c r="AL1503" s="1303"/>
      <c r="AM1503" s="1304"/>
      <c r="AN1503" s="1304"/>
      <c r="AO1503" s="1304"/>
      <c r="AP1503" s="1304"/>
      <c r="AQ1503" s="1305"/>
      <c r="AR1503" s="1232"/>
    </row>
    <row r="1504" spans="1:44" ht="27" customHeight="1">
      <c r="A1504" s="972" t="str">
        <f t="shared" si="30"/>
        <v/>
      </c>
      <c r="B1504" s="66"/>
      <c r="E1504" s="67"/>
      <c r="F1504" s="68"/>
      <c r="H1504" s="110"/>
      <c r="I1504" s="110"/>
      <c r="J1504" s="110"/>
      <c r="K1504" s="110"/>
      <c r="L1504" s="110"/>
      <c r="M1504" s="110"/>
      <c r="N1504" s="110"/>
      <c r="O1504" s="110"/>
      <c r="P1504" s="110"/>
      <c r="Q1504" s="110"/>
      <c r="R1504" s="110"/>
      <c r="S1504" s="110"/>
      <c r="T1504" s="110"/>
      <c r="U1504" s="110"/>
      <c r="V1504" s="110"/>
      <c r="W1504" s="110"/>
      <c r="X1504" s="110"/>
      <c r="Y1504" s="110"/>
      <c r="Z1504" s="110"/>
      <c r="AA1504" s="110"/>
      <c r="AB1504" s="110"/>
      <c r="AC1504" s="110"/>
      <c r="AD1504" s="110"/>
      <c r="AF1504" s="70"/>
      <c r="AK1504" s="11"/>
      <c r="AL1504" s="1303"/>
      <c r="AM1504" s="1304"/>
      <c r="AN1504" s="1304"/>
      <c r="AO1504" s="1304"/>
      <c r="AP1504" s="1304"/>
      <c r="AQ1504" s="1305"/>
      <c r="AR1504" s="73"/>
    </row>
    <row r="1505" spans="1:44" ht="27" customHeight="1">
      <c r="B1505" s="66"/>
      <c r="E1505" s="67"/>
      <c r="F1505" s="68"/>
      <c r="H1505" s="1311" t="s">
        <v>2721</v>
      </c>
      <c r="I1505" s="1311"/>
      <c r="J1505" s="1311"/>
      <c r="K1505" s="1311"/>
      <c r="L1505" s="1311"/>
      <c r="M1505" s="1311"/>
      <c r="N1505" s="1311"/>
      <c r="O1505" s="1311"/>
      <c r="P1505" s="1311"/>
      <c r="Q1505" s="1311"/>
      <c r="R1505" s="1311"/>
      <c r="S1505" s="1311"/>
      <c r="T1505" s="1311"/>
      <c r="U1505" s="1311"/>
      <c r="V1505" s="1311"/>
      <c r="W1505" s="1311"/>
      <c r="X1505" s="1311"/>
      <c r="Y1505" s="1311"/>
      <c r="Z1505" s="1311"/>
      <c r="AA1505" s="1311"/>
      <c r="AB1505" s="1311"/>
      <c r="AC1505" s="1311"/>
      <c r="AD1505" s="1311"/>
      <c r="AF1505" s="70"/>
      <c r="AH1505" s="882"/>
      <c r="AI1505" s="882"/>
      <c r="AJ1505" s="882"/>
      <c r="AK1505" s="11"/>
      <c r="AL1505" s="1375" t="s">
        <v>2669</v>
      </c>
      <c r="AM1505" s="1376"/>
      <c r="AN1505" s="1376"/>
      <c r="AO1505" s="1376"/>
      <c r="AP1505" s="1376"/>
      <c r="AQ1505" s="1377"/>
      <c r="AR1505" s="73"/>
    </row>
    <row r="1506" spans="1:44" ht="27" customHeight="1">
      <c r="B1506" s="66"/>
      <c r="E1506" s="67"/>
      <c r="F1506" s="68"/>
      <c r="H1506" s="1311"/>
      <c r="I1506" s="1311"/>
      <c r="J1506" s="1311"/>
      <c r="K1506" s="1311"/>
      <c r="L1506" s="1311"/>
      <c r="M1506" s="1311"/>
      <c r="N1506" s="1311"/>
      <c r="O1506" s="1311"/>
      <c r="P1506" s="1311"/>
      <c r="Q1506" s="1311"/>
      <c r="R1506" s="1311"/>
      <c r="S1506" s="1311"/>
      <c r="T1506" s="1311"/>
      <c r="U1506" s="1311"/>
      <c r="V1506" s="1311"/>
      <c r="W1506" s="1311"/>
      <c r="X1506" s="1311"/>
      <c r="Y1506" s="1311"/>
      <c r="Z1506" s="1311"/>
      <c r="AA1506" s="1311"/>
      <c r="AB1506" s="1311"/>
      <c r="AC1506" s="1311"/>
      <c r="AD1506" s="1311"/>
      <c r="AF1506" s="70"/>
      <c r="AH1506" s="882"/>
      <c r="AI1506" s="882"/>
      <c r="AJ1506" s="882"/>
      <c r="AK1506" s="11"/>
      <c r="AL1506" s="1375"/>
      <c r="AM1506" s="1376"/>
      <c r="AN1506" s="1376"/>
      <c r="AO1506" s="1376"/>
      <c r="AP1506" s="1376"/>
      <c r="AQ1506" s="1377"/>
      <c r="AR1506" s="73"/>
    </row>
    <row r="1507" spans="1:44" ht="27" customHeight="1">
      <c r="B1507" s="66"/>
      <c r="E1507" s="67"/>
      <c r="F1507" s="68"/>
      <c r="H1507" s="1311"/>
      <c r="I1507" s="1311"/>
      <c r="J1507" s="1311"/>
      <c r="K1507" s="1311"/>
      <c r="L1507" s="1311"/>
      <c r="M1507" s="1311"/>
      <c r="N1507" s="1311"/>
      <c r="O1507" s="1311"/>
      <c r="P1507" s="1311"/>
      <c r="Q1507" s="1311"/>
      <c r="R1507" s="1311"/>
      <c r="S1507" s="1311"/>
      <c r="T1507" s="1311"/>
      <c r="U1507" s="1311"/>
      <c r="V1507" s="1311"/>
      <c r="W1507" s="1311"/>
      <c r="X1507" s="1311"/>
      <c r="Y1507" s="1311"/>
      <c r="Z1507" s="1311"/>
      <c r="AA1507" s="1311"/>
      <c r="AB1507" s="1311"/>
      <c r="AC1507" s="1311"/>
      <c r="AD1507" s="1311"/>
      <c r="AF1507" s="70"/>
      <c r="AH1507" s="882"/>
      <c r="AI1507" s="882"/>
      <c r="AJ1507" s="882"/>
      <c r="AK1507" s="11"/>
      <c r="AL1507" s="875"/>
      <c r="AM1507" s="876"/>
      <c r="AN1507" s="876"/>
      <c r="AO1507" s="876"/>
      <c r="AP1507" s="876"/>
      <c r="AQ1507" s="877"/>
      <c r="AR1507" s="73"/>
    </row>
    <row r="1508" spans="1:44" ht="27" customHeight="1">
      <c r="B1508" s="66"/>
      <c r="E1508" s="67"/>
      <c r="F1508" s="68"/>
      <c r="H1508" s="110"/>
      <c r="I1508" s="110"/>
      <c r="J1508" s="110"/>
      <c r="K1508" s="110"/>
      <c r="L1508" s="110"/>
      <c r="M1508" s="110"/>
      <c r="N1508" s="110"/>
      <c r="O1508" s="110"/>
      <c r="P1508" s="110"/>
      <c r="Q1508" s="110"/>
      <c r="R1508" s="110"/>
      <c r="S1508" s="110"/>
      <c r="T1508" s="110"/>
      <c r="U1508" s="110"/>
      <c r="V1508" s="110"/>
      <c r="W1508" s="110"/>
      <c r="X1508" s="110"/>
      <c r="Y1508" s="110"/>
      <c r="Z1508" s="110"/>
      <c r="AA1508" s="110"/>
      <c r="AB1508" s="110"/>
      <c r="AC1508" s="110"/>
      <c r="AD1508" s="110"/>
      <c r="AF1508" s="70"/>
      <c r="AH1508" s="882"/>
      <c r="AI1508" s="882"/>
      <c r="AJ1508" s="882"/>
      <c r="AK1508" s="11"/>
      <c r="AL1508" s="875"/>
      <c r="AM1508" s="876"/>
      <c r="AN1508" s="876"/>
      <c r="AO1508" s="876"/>
      <c r="AP1508" s="876"/>
      <c r="AQ1508" s="877"/>
      <c r="AR1508" s="73"/>
    </row>
    <row r="1509" spans="1:44" ht="27" customHeight="1">
      <c r="B1509" s="66"/>
      <c r="E1509" s="67"/>
      <c r="F1509" s="68"/>
      <c r="H1509" s="110"/>
      <c r="I1509" s="110"/>
      <c r="J1509" s="110"/>
      <c r="K1509" s="110"/>
      <c r="L1509" s="110"/>
      <c r="M1509" s="110"/>
      <c r="N1509" s="110"/>
      <c r="O1509" s="110"/>
      <c r="P1509" s="110"/>
      <c r="Q1509" s="110"/>
      <c r="R1509" s="110"/>
      <c r="S1509" s="110"/>
      <c r="T1509" s="110"/>
      <c r="U1509" s="110"/>
      <c r="V1509" s="110"/>
      <c r="W1509" s="110"/>
      <c r="X1509" s="110"/>
      <c r="Y1509" s="110"/>
      <c r="Z1509" s="110"/>
      <c r="AA1509" s="110"/>
      <c r="AB1509" s="110"/>
      <c r="AC1509" s="110"/>
      <c r="AD1509" s="110"/>
      <c r="AF1509" s="70"/>
      <c r="AH1509" s="882"/>
      <c r="AI1509" s="882"/>
      <c r="AJ1509" s="882"/>
      <c r="AK1509" s="11"/>
      <c r="AL1509" s="875"/>
      <c r="AM1509" s="876"/>
      <c r="AN1509" s="876"/>
      <c r="AO1509" s="876"/>
      <c r="AP1509" s="876"/>
      <c r="AQ1509" s="877"/>
      <c r="AR1509" s="73"/>
    </row>
    <row r="1510" spans="1:44" ht="27" customHeight="1">
      <c r="B1510" s="66"/>
      <c r="E1510" s="67"/>
      <c r="F1510" s="68"/>
      <c r="H1510" s="110"/>
      <c r="I1510" s="110"/>
      <c r="J1510" s="110"/>
      <c r="K1510" s="110"/>
      <c r="L1510" s="110"/>
      <c r="M1510" s="110"/>
      <c r="N1510" s="110"/>
      <c r="O1510" s="110"/>
      <c r="P1510" s="110"/>
      <c r="Q1510" s="110"/>
      <c r="R1510" s="110"/>
      <c r="S1510" s="110"/>
      <c r="T1510" s="110"/>
      <c r="U1510" s="110"/>
      <c r="V1510" s="110"/>
      <c r="W1510" s="110"/>
      <c r="X1510" s="110"/>
      <c r="Y1510" s="110"/>
      <c r="Z1510" s="110"/>
      <c r="AA1510" s="110"/>
      <c r="AB1510" s="110"/>
      <c r="AC1510" s="110"/>
      <c r="AD1510" s="110"/>
      <c r="AF1510" s="70"/>
      <c r="AH1510" s="882"/>
      <c r="AI1510" s="882"/>
      <c r="AJ1510" s="882"/>
      <c r="AK1510" s="11"/>
      <c r="AL1510" s="875"/>
      <c r="AM1510" s="876"/>
      <c r="AN1510" s="876"/>
      <c r="AO1510" s="876"/>
      <c r="AP1510" s="876"/>
      <c r="AQ1510" s="877"/>
      <c r="AR1510" s="73"/>
    </row>
    <row r="1511" spans="1:44" ht="27" customHeight="1">
      <c r="A1511" s="972" t="str">
        <f t="shared" si="30"/>
        <v/>
      </c>
      <c r="B1511" s="66"/>
      <c r="E1511" s="67"/>
      <c r="F1511" s="1352" t="s">
        <v>664</v>
      </c>
      <c r="G1511" s="1353"/>
      <c r="H1511" s="1336" t="s">
        <v>2918</v>
      </c>
      <c r="I1511" s="1336"/>
      <c r="J1511" s="1336"/>
      <c r="K1511" s="1336"/>
      <c r="L1511" s="1336"/>
      <c r="M1511" s="1336"/>
      <c r="N1511" s="1336"/>
      <c r="O1511" s="1336"/>
      <c r="P1511" s="1336"/>
      <c r="Q1511" s="1336"/>
      <c r="R1511" s="1336"/>
      <c r="S1511" s="1336"/>
      <c r="T1511" s="1336"/>
      <c r="U1511" s="1336"/>
      <c r="V1511" s="1336"/>
      <c r="W1511" s="1336"/>
      <c r="X1511" s="1336"/>
      <c r="Y1511" s="1336"/>
      <c r="Z1511" s="1336"/>
      <c r="AA1511" s="1336"/>
      <c r="AB1511" s="1336"/>
      <c r="AC1511" s="1336"/>
      <c r="AD1511" s="1336"/>
      <c r="AF1511" s="70"/>
      <c r="AK1511" s="11"/>
      <c r="AL1511" s="1303" t="s">
        <v>2280</v>
      </c>
      <c r="AM1511" s="1304"/>
      <c r="AN1511" s="1304"/>
      <c r="AO1511" s="1304"/>
      <c r="AP1511" s="1304"/>
      <c r="AQ1511" s="1305"/>
      <c r="AR1511" s="73"/>
    </row>
    <row r="1512" spans="1:44" ht="27" customHeight="1">
      <c r="A1512" s="972" t="str">
        <f t="shared" si="30"/>
        <v/>
      </c>
      <c r="B1512" s="66"/>
      <c r="E1512" s="67"/>
      <c r="F1512" s="68"/>
      <c r="H1512" s="1336"/>
      <c r="I1512" s="1336"/>
      <c r="J1512" s="1336"/>
      <c r="K1512" s="1336"/>
      <c r="L1512" s="1336"/>
      <c r="M1512" s="1336"/>
      <c r="N1512" s="1336"/>
      <c r="O1512" s="1336"/>
      <c r="P1512" s="1336"/>
      <c r="Q1512" s="1336"/>
      <c r="R1512" s="1336"/>
      <c r="S1512" s="1336"/>
      <c r="T1512" s="1336"/>
      <c r="U1512" s="1336"/>
      <c r="V1512" s="1336"/>
      <c r="W1512" s="1336"/>
      <c r="X1512" s="1336"/>
      <c r="Y1512" s="1336"/>
      <c r="Z1512" s="1336"/>
      <c r="AA1512" s="1336"/>
      <c r="AB1512" s="1336"/>
      <c r="AC1512" s="1336"/>
      <c r="AD1512" s="1336"/>
      <c r="AF1512" s="70"/>
      <c r="AK1512" s="11"/>
      <c r="AL1512" s="1303"/>
      <c r="AM1512" s="1304"/>
      <c r="AN1512" s="1304"/>
      <c r="AO1512" s="1304"/>
      <c r="AP1512" s="1304"/>
      <c r="AQ1512" s="1305"/>
      <c r="AR1512" s="73"/>
    </row>
    <row r="1513" spans="1:44" ht="24" customHeight="1">
      <c r="A1513" s="972" t="str">
        <f t="shared" si="30"/>
        <v/>
      </c>
      <c r="B1513" s="66"/>
      <c r="E1513" s="67"/>
      <c r="F1513" s="68"/>
      <c r="AF1513" s="70"/>
      <c r="AK1513" s="11"/>
      <c r="AL1513" s="210"/>
      <c r="AM1513" s="20"/>
      <c r="AN1513" s="20"/>
      <c r="AO1513" s="20"/>
      <c r="AP1513" s="20"/>
      <c r="AQ1513" s="211"/>
      <c r="AR1513" s="73"/>
    </row>
    <row r="1514" spans="1:44" ht="27" customHeight="1">
      <c r="A1514" s="972">
        <f t="shared" si="30"/>
        <v>222</v>
      </c>
      <c r="B1514" s="66"/>
      <c r="E1514" s="67"/>
      <c r="F1514" s="68"/>
      <c r="H1514" s="1224" t="s">
        <v>716</v>
      </c>
      <c r="I1514" s="1224"/>
      <c r="J1514" s="1224"/>
      <c r="K1514" s="1224"/>
      <c r="L1514" s="1224"/>
      <c r="M1514" s="1224"/>
      <c r="N1514" s="1224"/>
      <c r="O1514" s="1224"/>
      <c r="P1514" s="1224"/>
      <c r="Q1514" s="1224"/>
      <c r="R1514" s="1224"/>
      <c r="S1514" s="1224"/>
      <c r="T1514" s="1224"/>
      <c r="U1514" s="1224"/>
      <c r="V1514" s="1224"/>
      <c r="W1514" s="1224"/>
      <c r="X1514" s="1224"/>
      <c r="Y1514" s="1224"/>
      <c r="Z1514" s="1224"/>
      <c r="AA1514" s="1224"/>
      <c r="AB1514" s="1224"/>
      <c r="AC1514" s="1224"/>
      <c r="AD1514" s="1224"/>
      <c r="AF1514" s="70"/>
      <c r="AG1514" s="713">
        <v>222</v>
      </c>
      <c r="AH1514" s="1221" t="s">
        <v>106</v>
      </c>
      <c r="AI1514" s="1222"/>
      <c r="AJ1514" s="1223"/>
      <c r="AK1514" s="11"/>
      <c r="AL1514" s="1303" t="s">
        <v>2281</v>
      </c>
      <c r="AM1514" s="1304"/>
      <c r="AN1514" s="1304"/>
      <c r="AO1514" s="1304"/>
      <c r="AP1514" s="1304"/>
      <c r="AQ1514" s="1305"/>
      <c r="AR1514" s="1232">
        <f>VLOOKUP(AH1514,$CD$6:$CE$10,2,FALSE)</f>
        <v>0</v>
      </c>
    </row>
    <row r="1515" spans="1:44" ht="27" customHeight="1">
      <c r="A1515" s="972" t="str">
        <f t="shared" si="30"/>
        <v/>
      </c>
      <c r="B1515" s="66"/>
      <c r="E1515" s="67"/>
      <c r="F1515" s="68"/>
      <c r="H1515" s="1224"/>
      <c r="I1515" s="1224"/>
      <c r="J1515" s="1224"/>
      <c r="K1515" s="1224"/>
      <c r="L1515" s="1224"/>
      <c r="M1515" s="1224"/>
      <c r="N1515" s="1224"/>
      <c r="O1515" s="1224"/>
      <c r="P1515" s="1224"/>
      <c r="Q1515" s="1224"/>
      <c r="R1515" s="1224"/>
      <c r="S1515" s="1224"/>
      <c r="T1515" s="1224"/>
      <c r="U1515" s="1224"/>
      <c r="V1515" s="1224"/>
      <c r="W1515" s="1224"/>
      <c r="X1515" s="1224"/>
      <c r="Y1515" s="1224"/>
      <c r="Z1515" s="1224"/>
      <c r="AA1515" s="1224"/>
      <c r="AB1515" s="1224"/>
      <c r="AC1515" s="1224"/>
      <c r="AD1515" s="1224"/>
      <c r="AF1515" s="70"/>
      <c r="AK1515" s="11"/>
      <c r="AL1515" s="1303"/>
      <c r="AM1515" s="1304"/>
      <c r="AN1515" s="1304"/>
      <c r="AO1515" s="1304"/>
      <c r="AP1515" s="1304"/>
      <c r="AQ1515" s="1305"/>
      <c r="AR1515" s="1232"/>
    </row>
    <row r="1516" spans="1:44" ht="27" customHeight="1">
      <c r="A1516" s="972" t="str">
        <f t="shared" si="30"/>
        <v/>
      </c>
      <c r="B1516" s="66"/>
      <c r="E1516" s="67"/>
      <c r="F1516" s="68"/>
      <c r="H1516" s="1224"/>
      <c r="I1516" s="1224"/>
      <c r="J1516" s="1224"/>
      <c r="K1516" s="1224"/>
      <c r="L1516" s="1224"/>
      <c r="M1516" s="1224"/>
      <c r="N1516" s="1224"/>
      <c r="O1516" s="1224"/>
      <c r="P1516" s="1224"/>
      <c r="Q1516" s="1224"/>
      <c r="R1516" s="1224"/>
      <c r="S1516" s="1224"/>
      <c r="T1516" s="1224"/>
      <c r="U1516" s="1224"/>
      <c r="V1516" s="1224"/>
      <c r="W1516" s="1224"/>
      <c r="X1516" s="1224"/>
      <c r="Y1516" s="1224"/>
      <c r="Z1516" s="1224"/>
      <c r="AA1516" s="1224"/>
      <c r="AB1516" s="1224"/>
      <c r="AC1516" s="1224"/>
      <c r="AD1516" s="1224"/>
      <c r="AF1516" s="70"/>
      <c r="AK1516" s="11"/>
      <c r="AL1516" s="85"/>
      <c r="AM1516" s="86"/>
      <c r="AN1516" s="86"/>
      <c r="AO1516" s="86"/>
      <c r="AP1516" s="86"/>
      <c r="AQ1516" s="87"/>
      <c r="AR1516" s="73"/>
    </row>
    <row r="1517" spans="1:44" ht="24" customHeight="1">
      <c r="A1517" s="972" t="str">
        <f t="shared" si="30"/>
        <v/>
      </c>
      <c r="B1517" s="66"/>
      <c r="E1517" s="67"/>
      <c r="F1517" s="68"/>
      <c r="H1517" s="110"/>
      <c r="I1517" s="110"/>
      <c r="J1517" s="110"/>
      <c r="K1517" s="110"/>
      <c r="L1517" s="110"/>
      <c r="M1517" s="110"/>
      <c r="N1517" s="110"/>
      <c r="O1517" s="110"/>
      <c r="P1517" s="110"/>
      <c r="Q1517" s="110"/>
      <c r="R1517" s="110"/>
      <c r="S1517" s="110"/>
      <c r="T1517" s="110"/>
      <c r="U1517" s="110"/>
      <c r="V1517" s="110"/>
      <c r="W1517" s="110"/>
      <c r="X1517" s="110"/>
      <c r="Y1517" s="110"/>
      <c r="Z1517" s="110"/>
      <c r="AA1517" s="110"/>
      <c r="AB1517" s="110"/>
      <c r="AC1517" s="110"/>
      <c r="AD1517" s="110"/>
      <c r="AF1517" s="70"/>
      <c r="AK1517" s="11"/>
      <c r="AL1517" s="210"/>
      <c r="AM1517" s="20"/>
      <c r="AN1517" s="20"/>
      <c r="AO1517" s="20"/>
      <c r="AP1517" s="20"/>
      <c r="AQ1517" s="211"/>
      <c r="AR1517" s="73"/>
    </row>
    <row r="1518" spans="1:44" ht="27" customHeight="1">
      <c r="A1518" s="972">
        <f t="shared" ref="A1518:A1581" si="31">_xlfn.IFS(AG1518=0,"",AG1518&gt;0,AG1518,AG1518&lt;&gt;"","")</f>
        <v>223</v>
      </c>
      <c r="B1518" s="66"/>
      <c r="E1518" s="67"/>
      <c r="F1518" s="68"/>
      <c r="H1518" s="1224" t="s">
        <v>717</v>
      </c>
      <c r="I1518" s="1224"/>
      <c r="J1518" s="1224"/>
      <c r="K1518" s="1224"/>
      <c r="L1518" s="1224"/>
      <c r="M1518" s="1224"/>
      <c r="N1518" s="1224"/>
      <c r="O1518" s="1224"/>
      <c r="P1518" s="1224"/>
      <c r="Q1518" s="1224"/>
      <c r="R1518" s="1224"/>
      <c r="S1518" s="1224"/>
      <c r="T1518" s="1224"/>
      <c r="U1518" s="1224"/>
      <c r="V1518" s="1224"/>
      <c r="W1518" s="1224"/>
      <c r="X1518" s="1224"/>
      <c r="Y1518" s="1224"/>
      <c r="Z1518" s="1224"/>
      <c r="AA1518" s="1224"/>
      <c r="AB1518" s="1224"/>
      <c r="AC1518" s="1224"/>
      <c r="AD1518" s="1224"/>
      <c r="AF1518" s="70"/>
      <c r="AG1518" s="713">
        <v>223</v>
      </c>
      <c r="AH1518" s="1221" t="s">
        <v>106</v>
      </c>
      <c r="AI1518" s="1222"/>
      <c r="AJ1518" s="1223"/>
      <c r="AK1518" s="11"/>
      <c r="AL1518" s="1303" t="s">
        <v>718</v>
      </c>
      <c r="AM1518" s="1304"/>
      <c r="AN1518" s="1304"/>
      <c r="AO1518" s="1304"/>
      <c r="AP1518" s="1304"/>
      <c r="AQ1518" s="1305"/>
      <c r="AR1518" s="1232">
        <f>VLOOKUP(AH1518,$CD$6:$CE$10,2,FALSE)</f>
        <v>0</v>
      </c>
    </row>
    <row r="1519" spans="1:44" ht="27" customHeight="1">
      <c r="A1519" s="972" t="str">
        <f t="shared" si="31"/>
        <v/>
      </c>
      <c r="B1519" s="66"/>
      <c r="E1519" s="67"/>
      <c r="F1519" s="68"/>
      <c r="H1519" s="1224"/>
      <c r="I1519" s="1224"/>
      <c r="J1519" s="1224"/>
      <c r="K1519" s="1224"/>
      <c r="L1519" s="1224"/>
      <c r="M1519" s="1224"/>
      <c r="N1519" s="1224"/>
      <c r="O1519" s="1224"/>
      <c r="P1519" s="1224"/>
      <c r="Q1519" s="1224"/>
      <c r="R1519" s="1224"/>
      <c r="S1519" s="1224"/>
      <c r="T1519" s="1224"/>
      <c r="U1519" s="1224"/>
      <c r="V1519" s="1224"/>
      <c r="W1519" s="1224"/>
      <c r="X1519" s="1224"/>
      <c r="Y1519" s="1224"/>
      <c r="Z1519" s="1224"/>
      <c r="AA1519" s="1224"/>
      <c r="AB1519" s="1224"/>
      <c r="AC1519" s="1224"/>
      <c r="AD1519" s="1224"/>
      <c r="AF1519" s="70"/>
      <c r="AK1519" s="11"/>
      <c r="AL1519" s="1303"/>
      <c r="AM1519" s="1304"/>
      <c r="AN1519" s="1304"/>
      <c r="AO1519" s="1304"/>
      <c r="AP1519" s="1304"/>
      <c r="AQ1519" s="1305"/>
      <c r="AR1519" s="1232"/>
    </row>
    <row r="1520" spans="1:44" ht="24" customHeight="1" thickBot="1">
      <c r="A1520" s="972" t="str">
        <f t="shared" si="31"/>
        <v/>
      </c>
      <c r="B1520" s="66"/>
      <c r="E1520" s="67"/>
      <c r="F1520" s="68"/>
      <c r="AF1520" s="70"/>
      <c r="AK1520" s="11"/>
      <c r="AL1520" s="210"/>
      <c r="AM1520" s="20"/>
      <c r="AN1520" s="20"/>
      <c r="AO1520" s="20"/>
      <c r="AP1520" s="20"/>
      <c r="AQ1520" s="211"/>
      <c r="AR1520" s="73"/>
    </row>
    <row r="1521" spans="1:44" ht="27" customHeight="1">
      <c r="A1521" s="972" t="str">
        <f t="shared" si="31"/>
        <v/>
      </c>
      <c r="B1521" s="66"/>
      <c r="E1521" s="67"/>
      <c r="F1521" s="68"/>
      <c r="H1521" s="48" t="s">
        <v>420</v>
      </c>
      <c r="I1521" s="1354" t="s">
        <v>719</v>
      </c>
      <c r="J1521" s="1354"/>
      <c r="K1521" s="1354"/>
      <c r="L1521" s="1354"/>
      <c r="M1521" s="1354"/>
      <c r="N1521" s="1354"/>
      <c r="O1521" s="1354"/>
      <c r="P1521" s="1354"/>
      <c r="Q1521" s="1354"/>
      <c r="R1521" s="1354"/>
      <c r="S1521" s="1354"/>
      <c r="T1521" s="1354"/>
      <c r="U1521" s="1354"/>
      <c r="V1521" s="1354"/>
      <c r="W1521" s="1354"/>
      <c r="X1521" s="1354"/>
      <c r="Y1521" s="1354"/>
      <c r="Z1521" s="1354"/>
      <c r="AA1521" s="1354"/>
      <c r="AB1521" s="1354"/>
      <c r="AC1521" s="1354"/>
      <c r="AD1521" s="1355"/>
      <c r="AF1521" s="70"/>
      <c r="AK1521" s="11"/>
      <c r="AL1521" s="210"/>
      <c r="AM1521" s="20"/>
      <c r="AN1521" s="20"/>
      <c r="AO1521" s="20"/>
      <c r="AP1521" s="20"/>
      <c r="AQ1521" s="211"/>
      <c r="AR1521" s="73"/>
    </row>
    <row r="1522" spans="1:44" ht="27" customHeight="1">
      <c r="A1522" s="972" t="str">
        <f t="shared" si="31"/>
        <v/>
      </c>
      <c r="B1522" s="66"/>
      <c r="E1522" s="67"/>
      <c r="F1522" s="68"/>
      <c r="H1522" s="66" t="s">
        <v>421</v>
      </c>
      <c r="I1522" s="1309" t="s">
        <v>720</v>
      </c>
      <c r="J1522" s="1309"/>
      <c r="K1522" s="1309"/>
      <c r="L1522" s="1309"/>
      <c r="M1522" s="1309"/>
      <c r="N1522" s="1309"/>
      <c r="O1522" s="1309"/>
      <c r="P1522" s="1309"/>
      <c r="Q1522" s="1309"/>
      <c r="R1522" s="1309"/>
      <c r="S1522" s="1309"/>
      <c r="T1522" s="1309"/>
      <c r="U1522" s="1309"/>
      <c r="V1522" s="1309"/>
      <c r="W1522" s="1309"/>
      <c r="X1522" s="1309"/>
      <c r="Y1522" s="1309"/>
      <c r="Z1522" s="1309"/>
      <c r="AA1522" s="1309"/>
      <c r="AB1522" s="1309"/>
      <c r="AC1522" s="1309"/>
      <c r="AD1522" s="1310"/>
      <c r="AF1522" s="70"/>
      <c r="AK1522" s="11"/>
      <c r="AL1522" s="210"/>
      <c r="AM1522" s="20"/>
      <c r="AN1522" s="20"/>
      <c r="AO1522" s="20"/>
      <c r="AP1522" s="20"/>
      <c r="AQ1522" s="211"/>
      <c r="AR1522" s="73"/>
    </row>
    <row r="1523" spans="1:44" ht="27" customHeight="1" thickBot="1">
      <c r="A1523" s="972" t="str">
        <f t="shared" si="31"/>
        <v/>
      </c>
      <c r="B1523" s="66"/>
      <c r="E1523" s="67"/>
      <c r="F1523" s="68"/>
      <c r="H1523" s="57" t="s">
        <v>548</v>
      </c>
      <c r="I1523" s="1327" t="s">
        <v>2919</v>
      </c>
      <c r="J1523" s="1327"/>
      <c r="K1523" s="1327"/>
      <c r="L1523" s="1327"/>
      <c r="M1523" s="1327"/>
      <c r="N1523" s="1327"/>
      <c r="O1523" s="1327"/>
      <c r="P1523" s="1327"/>
      <c r="Q1523" s="1327"/>
      <c r="R1523" s="1327"/>
      <c r="S1523" s="1327"/>
      <c r="T1523" s="1327"/>
      <c r="U1523" s="1327"/>
      <c r="V1523" s="1327"/>
      <c r="W1523" s="1327"/>
      <c r="X1523" s="1327"/>
      <c r="Y1523" s="1327"/>
      <c r="Z1523" s="1327"/>
      <c r="AA1523" s="1327"/>
      <c r="AB1523" s="1327"/>
      <c r="AC1523" s="1327"/>
      <c r="AD1523" s="1328"/>
      <c r="AF1523" s="70"/>
      <c r="AK1523" s="11"/>
      <c r="AL1523" s="210"/>
      <c r="AM1523" s="20"/>
      <c r="AN1523" s="20"/>
      <c r="AO1523" s="20"/>
      <c r="AP1523" s="20"/>
      <c r="AQ1523" s="211"/>
      <c r="AR1523" s="73"/>
    </row>
    <row r="1524" spans="1:44" ht="27" customHeight="1" thickBot="1">
      <c r="A1524" s="972" t="str">
        <f t="shared" si="31"/>
        <v/>
      </c>
      <c r="B1524" s="66"/>
      <c r="E1524" s="67"/>
      <c r="F1524" s="68"/>
      <c r="AF1524" s="70"/>
      <c r="AK1524" s="11"/>
      <c r="AL1524" s="210"/>
      <c r="AM1524" s="20"/>
      <c r="AN1524" s="20"/>
      <c r="AO1524" s="20"/>
      <c r="AP1524" s="20"/>
      <c r="AQ1524" s="211"/>
      <c r="AR1524" s="73"/>
    </row>
    <row r="1525" spans="1:44" ht="27" customHeight="1">
      <c r="A1525" s="972" t="str">
        <f t="shared" si="31"/>
        <v/>
      </c>
      <c r="B1525" s="66"/>
      <c r="E1525" s="67"/>
      <c r="F1525" s="68"/>
      <c r="H1525" s="1371" t="s">
        <v>721</v>
      </c>
      <c r="I1525" s="1354"/>
      <c r="J1525" s="1354"/>
      <c r="K1525" s="1354"/>
      <c r="L1525" s="1354"/>
      <c r="M1525" s="1354"/>
      <c r="N1525" s="1354"/>
      <c r="O1525" s="1354"/>
      <c r="P1525" s="1354"/>
      <c r="Q1525" s="1354"/>
      <c r="R1525" s="1354"/>
      <c r="S1525" s="1354"/>
      <c r="T1525" s="1354"/>
      <c r="U1525" s="1354"/>
      <c r="V1525" s="1354"/>
      <c r="W1525" s="1354"/>
      <c r="X1525" s="1354"/>
      <c r="Y1525" s="1354"/>
      <c r="Z1525" s="1354"/>
      <c r="AA1525" s="1354"/>
      <c r="AB1525" s="1354"/>
      <c r="AC1525" s="1354"/>
      <c r="AD1525" s="1355"/>
      <c r="AF1525" s="70"/>
      <c r="AK1525" s="11"/>
      <c r="AL1525" s="210"/>
      <c r="AM1525" s="20"/>
      <c r="AN1525" s="20"/>
      <c r="AO1525" s="20"/>
      <c r="AP1525" s="20"/>
      <c r="AQ1525" s="211"/>
      <c r="AR1525" s="73"/>
    </row>
    <row r="1526" spans="1:44" ht="27" customHeight="1">
      <c r="A1526" s="972" t="str">
        <f t="shared" si="31"/>
        <v/>
      </c>
      <c r="B1526" s="66"/>
      <c r="E1526" s="67"/>
      <c r="F1526" s="68"/>
      <c r="H1526" s="1356" t="s">
        <v>2920</v>
      </c>
      <c r="I1526" s="1320"/>
      <c r="J1526" s="1320"/>
      <c r="K1526" s="1320"/>
      <c r="L1526" s="1320"/>
      <c r="M1526" s="1320"/>
      <c r="N1526" s="1320"/>
      <c r="O1526" s="1320"/>
      <c r="P1526" s="1320"/>
      <c r="Q1526" s="1320"/>
      <c r="R1526" s="1320"/>
      <c r="S1526" s="1320"/>
      <c r="T1526" s="1320"/>
      <c r="U1526" s="1320"/>
      <c r="V1526" s="1320"/>
      <c r="W1526" s="1320"/>
      <c r="X1526" s="1320"/>
      <c r="Y1526" s="1320"/>
      <c r="Z1526" s="1320"/>
      <c r="AA1526" s="1320"/>
      <c r="AB1526" s="1320"/>
      <c r="AC1526" s="1320"/>
      <c r="AD1526" s="1321"/>
      <c r="AF1526" s="70"/>
      <c r="AK1526" s="11"/>
      <c r="AL1526" s="210"/>
      <c r="AM1526" s="20"/>
      <c r="AN1526" s="20"/>
      <c r="AO1526" s="20"/>
      <c r="AP1526" s="20"/>
      <c r="AQ1526" s="211"/>
      <c r="AR1526" s="73"/>
    </row>
    <row r="1527" spans="1:44" ht="27" customHeight="1">
      <c r="A1527" s="972" t="str">
        <f t="shared" si="31"/>
        <v/>
      </c>
      <c r="B1527" s="66"/>
      <c r="E1527" s="67"/>
      <c r="F1527" s="68"/>
      <c r="H1527" s="1356"/>
      <c r="I1527" s="1320"/>
      <c r="J1527" s="1320"/>
      <c r="K1527" s="1320"/>
      <c r="L1527" s="1320"/>
      <c r="M1527" s="1320"/>
      <c r="N1527" s="1320"/>
      <c r="O1527" s="1320"/>
      <c r="P1527" s="1320"/>
      <c r="Q1527" s="1320"/>
      <c r="R1527" s="1320"/>
      <c r="S1527" s="1320"/>
      <c r="T1527" s="1320"/>
      <c r="U1527" s="1320"/>
      <c r="V1527" s="1320"/>
      <c r="W1527" s="1320"/>
      <c r="X1527" s="1320"/>
      <c r="Y1527" s="1320"/>
      <c r="Z1527" s="1320"/>
      <c r="AA1527" s="1320"/>
      <c r="AB1527" s="1320"/>
      <c r="AC1527" s="1320"/>
      <c r="AD1527" s="1321"/>
      <c r="AF1527" s="70"/>
      <c r="AK1527" s="11"/>
      <c r="AL1527" s="210"/>
      <c r="AM1527" s="20"/>
      <c r="AN1527" s="20"/>
      <c r="AO1527" s="20"/>
      <c r="AP1527" s="20"/>
      <c r="AQ1527" s="211"/>
      <c r="AR1527" s="73"/>
    </row>
    <row r="1528" spans="1:44" ht="27" customHeight="1">
      <c r="A1528" s="972" t="str">
        <f t="shared" si="31"/>
        <v/>
      </c>
      <c r="B1528" s="66"/>
      <c r="E1528" s="67"/>
      <c r="F1528" s="68"/>
      <c r="H1528" s="1372" t="s">
        <v>2921</v>
      </c>
      <c r="I1528" s="1373"/>
      <c r="J1528" s="1373"/>
      <c r="K1528" s="1373"/>
      <c r="L1528" s="1373"/>
      <c r="M1528" s="1373"/>
      <c r="N1528" s="1373"/>
      <c r="O1528" s="1373"/>
      <c r="P1528" s="1373"/>
      <c r="Q1528" s="1373"/>
      <c r="R1528" s="1373"/>
      <c r="S1528" s="1373"/>
      <c r="T1528" s="1373"/>
      <c r="U1528" s="1373"/>
      <c r="V1528" s="1373"/>
      <c r="W1528" s="1373"/>
      <c r="X1528" s="1373"/>
      <c r="Y1528" s="1373"/>
      <c r="Z1528" s="1373"/>
      <c r="AA1528" s="1373"/>
      <c r="AB1528" s="1373"/>
      <c r="AC1528" s="1373"/>
      <c r="AD1528" s="1374"/>
      <c r="AF1528" s="70"/>
      <c r="AK1528" s="11"/>
      <c r="AL1528" s="210"/>
      <c r="AM1528" s="20"/>
      <c r="AN1528" s="20"/>
      <c r="AO1528" s="20"/>
      <c r="AP1528" s="20"/>
      <c r="AQ1528" s="211"/>
      <c r="AR1528" s="73"/>
    </row>
    <row r="1529" spans="1:44" ht="27" customHeight="1">
      <c r="A1529" s="972" t="str">
        <f t="shared" si="31"/>
        <v/>
      </c>
      <c r="B1529" s="66"/>
      <c r="E1529" s="67"/>
      <c r="F1529" s="68"/>
      <c r="H1529" s="1372"/>
      <c r="I1529" s="1373"/>
      <c r="J1529" s="1373"/>
      <c r="K1529" s="1373"/>
      <c r="L1529" s="1373"/>
      <c r="M1529" s="1373"/>
      <c r="N1529" s="1373"/>
      <c r="O1529" s="1373"/>
      <c r="P1529" s="1373"/>
      <c r="Q1529" s="1373"/>
      <c r="R1529" s="1373"/>
      <c r="S1529" s="1373"/>
      <c r="T1529" s="1373"/>
      <c r="U1529" s="1373"/>
      <c r="V1529" s="1373"/>
      <c r="W1529" s="1373"/>
      <c r="X1529" s="1373"/>
      <c r="Y1529" s="1373"/>
      <c r="Z1529" s="1373"/>
      <c r="AA1529" s="1373"/>
      <c r="AB1529" s="1373"/>
      <c r="AC1529" s="1373"/>
      <c r="AD1529" s="1374"/>
      <c r="AF1529" s="70"/>
      <c r="AK1529" s="11"/>
      <c r="AL1529" s="210"/>
      <c r="AM1529" s="20"/>
      <c r="AN1529" s="20"/>
      <c r="AO1529" s="20"/>
      <c r="AP1529" s="20"/>
      <c r="AQ1529" s="211"/>
      <c r="AR1529" s="73"/>
    </row>
    <row r="1530" spans="1:44" ht="27" customHeight="1">
      <c r="A1530" s="972" t="str">
        <f t="shared" si="31"/>
        <v/>
      </c>
      <c r="B1530" s="66"/>
      <c r="E1530" s="67"/>
      <c r="F1530" s="68"/>
      <c r="H1530" s="1372" t="s">
        <v>853</v>
      </c>
      <c r="I1530" s="1373"/>
      <c r="J1530" s="1373"/>
      <c r="K1530" s="1373"/>
      <c r="L1530" s="1373"/>
      <c r="M1530" s="1373"/>
      <c r="N1530" s="1373"/>
      <c r="O1530" s="1373"/>
      <c r="P1530" s="1373"/>
      <c r="Q1530" s="1373"/>
      <c r="R1530" s="1373"/>
      <c r="S1530" s="1373"/>
      <c r="T1530" s="1373"/>
      <c r="U1530" s="1373"/>
      <c r="V1530" s="1373"/>
      <c r="W1530" s="1373"/>
      <c r="X1530" s="1373"/>
      <c r="Y1530" s="1373"/>
      <c r="Z1530" s="1373"/>
      <c r="AA1530" s="1373"/>
      <c r="AB1530" s="1373"/>
      <c r="AC1530" s="1373"/>
      <c r="AD1530" s="1374"/>
      <c r="AF1530" s="70"/>
      <c r="AK1530" s="11"/>
      <c r="AL1530" s="210"/>
      <c r="AM1530" s="20"/>
      <c r="AN1530" s="20"/>
      <c r="AO1530" s="20"/>
      <c r="AP1530" s="20"/>
      <c r="AQ1530" s="211"/>
      <c r="AR1530" s="73"/>
    </row>
    <row r="1531" spans="1:44" ht="27" customHeight="1" thickBot="1">
      <c r="A1531" s="972" t="str">
        <f t="shared" si="31"/>
        <v/>
      </c>
      <c r="B1531" s="66"/>
      <c r="E1531" s="67"/>
      <c r="F1531" s="68"/>
      <c r="H1531" s="1461"/>
      <c r="I1531" s="1462"/>
      <c r="J1531" s="1462"/>
      <c r="K1531" s="1462"/>
      <c r="L1531" s="1462"/>
      <c r="M1531" s="1462"/>
      <c r="N1531" s="1462"/>
      <c r="O1531" s="1462"/>
      <c r="P1531" s="1462"/>
      <c r="Q1531" s="1462"/>
      <c r="R1531" s="1462"/>
      <c r="S1531" s="1462"/>
      <c r="T1531" s="1462"/>
      <c r="U1531" s="1462"/>
      <c r="V1531" s="1462"/>
      <c r="W1531" s="1462"/>
      <c r="X1531" s="1462"/>
      <c r="Y1531" s="1462"/>
      <c r="Z1531" s="1462"/>
      <c r="AA1531" s="1462"/>
      <c r="AB1531" s="1462"/>
      <c r="AC1531" s="1462"/>
      <c r="AD1531" s="1463"/>
      <c r="AF1531" s="70"/>
      <c r="AK1531" s="11"/>
      <c r="AL1531" s="210"/>
      <c r="AM1531" s="20"/>
      <c r="AN1531" s="20"/>
      <c r="AO1531" s="20"/>
      <c r="AP1531" s="20"/>
      <c r="AQ1531" s="211"/>
      <c r="AR1531" s="73"/>
    </row>
    <row r="1532" spans="1:44" ht="27" customHeight="1">
      <c r="A1532" s="972" t="str">
        <f t="shared" si="31"/>
        <v/>
      </c>
      <c r="B1532" s="66"/>
      <c r="E1532" s="67"/>
      <c r="F1532" s="68"/>
      <c r="AF1532" s="70"/>
      <c r="AK1532" s="11"/>
      <c r="AL1532" s="210"/>
      <c r="AM1532" s="20"/>
      <c r="AN1532" s="20"/>
      <c r="AO1532" s="20"/>
      <c r="AP1532" s="20"/>
      <c r="AQ1532" s="211"/>
      <c r="AR1532" s="73"/>
    </row>
    <row r="1533" spans="1:44" ht="27" customHeight="1">
      <c r="A1533" s="972">
        <f t="shared" si="31"/>
        <v>224</v>
      </c>
      <c r="B1533" s="66"/>
      <c r="E1533" s="67"/>
      <c r="F1533" s="1137" t="s">
        <v>2848</v>
      </c>
      <c r="H1533" s="1206" t="s">
        <v>2922</v>
      </c>
      <c r="I1533" s="1206"/>
      <c r="J1533" s="1206"/>
      <c r="K1533" s="1206"/>
      <c r="L1533" s="1206"/>
      <c r="M1533" s="1206"/>
      <c r="N1533" s="1206"/>
      <c r="O1533" s="1206"/>
      <c r="P1533" s="1206"/>
      <c r="Q1533" s="1206"/>
      <c r="R1533" s="1206"/>
      <c r="S1533" s="1206"/>
      <c r="T1533" s="1206"/>
      <c r="U1533" s="1206"/>
      <c r="V1533" s="1206"/>
      <c r="W1533" s="1206"/>
      <c r="X1533" s="1206"/>
      <c r="Y1533" s="1206"/>
      <c r="Z1533" s="1206"/>
      <c r="AA1533" s="1206"/>
      <c r="AB1533" s="1206"/>
      <c r="AC1533" s="1206"/>
      <c r="AD1533" s="1206"/>
      <c r="AF1533" s="70"/>
      <c r="AG1533" s="713">
        <v>224</v>
      </c>
      <c r="AH1533" s="1221" t="s">
        <v>106</v>
      </c>
      <c r="AI1533" s="1222"/>
      <c r="AJ1533" s="1223"/>
      <c r="AK1533" s="11"/>
      <c r="AL1533" s="1303" t="s">
        <v>722</v>
      </c>
      <c r="AM1533" s="1304"/>
      <c r="AN1533" s="1304"/>
      <c r="AO1533" s="1304"/>
      <c r="AP1533" s="1304"/>
      <c r="AQ1533" s="1305"/>
      <c r="AR1533" s="1232">
        <f>VLOOKUP(AH1533,$CD$6:$CE$10,2,FALSE)</f>
        <v>0</v>
      </c>
    </row>
    <row r="1534" spans="1:44" ht="27" customHeight="1">
      <c r="A1534" s="972" t="str">
        <f t="shared" si="31"/>
        <v/>
      </c>
      <c r="B1534" s="66"/>
      <c r="E1534" s="67"/>
      <c r="F1534" s="68"/>
      <c r="H1534" s="1206"/>
      <c r="I1534" s="1206"/>
      <c r="J1534" s="1206"/>
      <c r="K1534" s="1206"/>
      <c r="L1534" s="1206"/>
      <c r="M1534" s="1206"/>
      <c r="N1534" s="1206"/>
      <c r="O1534" s="1206"/>
      <c r="P1534" s="1206"/>
      <c r="Q1534" s="1206"/>
      <c r="R1534" s="1206"/>
      <c r="S1534" s="1206"/>
      <c r="T1534" s="1206"/>
      <c r="U1534" s="1206"/>
      <c r="V1534" s="1206"/>
      <c r="W1534" s="1206"/>
      <c r="X1534" s="1206"/>
      <c r="Y1534" s="1206"/>
      <c r="Z1534" s="1206"/>
      <c r="AA1534" s="1206"/>
      <c r="AB1534" s="1206"/>
      <c r="AC1534" s="1206"/>
      <c r="AD1534" s="1206"/>
      <c r="AF1534" s="70"/>
      <c r="AK1534" s="11"/>
      <c r="AL1534" s="1303"/>
      <c r="AM1534" s="1304"/>
      <c r="AN1534" s="1304"/>
      <c r="AO1534" s="1304"/>
      <c r="AP1534" s="1304"/>
      <c r="AQ1534" s="1305"/>
      <c r="AR1534" s="1232"/>
    </row>
    <row r="1535" spans="1:44" ht="27" customHeight="1">
      <c r="A1535" s="972" t="str">
        <f t="shared" si="31"/>
        <v/>
      </c>
      <c r="B1535" s="66"/>
      <c r="E1535" s="67"/>
      <c r="F1535" s="68"/>
      <c r="H1535" s="1206"/>
      <c r="I1535" s="1206"/>
      <c r="J1535" s="1206"/>
      <c r="K1535" s="1206"/>
      <c r="L1535" s="1206"/>
      <c r="M1535" s="1206"/>
      <c r="N1535" s="1206"/>
      <c r="O1535" s="1206"/>
      <c r="P1535" s="1206"/>
      <c r="Q1535" s="1206"/>
      <c r="R1535" s="1206"/>
      <c r="S1535" s="1206"/>
      <c r="T1535" s="1206"/>
      <c r="U1535" s="1206"/>
      <c r="V1535" s="1206"/>
      <c r="W1535" s="1206"/>
      <c r="X1535" s="1206"/>
      <c r="Y1535" s="1206"/>
      <c r="Z1535" s="1206"/>
      <c r="AA1535" s="1206"/>
      <c r="AB1535" s="1206"/>
      <c r="AC1535" s="1206"/>
      <c r="AD1535" s="1206"/>
      <c r="AF1535" s="70"/>
      <c r="AK1535" s="11"/>
      <c r="AL1535" s="210"/>
      <c r="AM1535" s="20"/>
      <c r="AN1535" s="20"/>
      <c r="AO1535" s="20"/>
      <c r="AP1535" s="20"/>
      <c r="AQ1535" s="211"/>
      <c r="AR1535" s="73"/>
    </row>
    <row r="1536" spans="1:44" ht="27" customHeight="1">
      <c r="A1536" s="972" t="str">
        <f t="shared" si="31"/>
        <v/>
      </c>
      <c r="B1536" s="66"/>
      <c r="E1536" s="67"/>
      <c r="F1536" s="68"/>
      <c r="H1536" s="1206"/>
      <c r="I1536" s="1206"/>
      <c r="J1536" s="1206"/>
      <c r="K1536" s="1206"/>
      <c r="L1536" s="1206"/>
      <c r="M1536" s="1206"/>
      <c r="N1536" s="1206"/>
      <c r="O1536" s="1206"/>
      <c r="P1536" s="1206"/>
      <c r="Q1536" s="1206"/>
      <c r="R1536" s="1206"/>
      <c r="S1536" s="1206"/>
      <c r="T1536" s="1206"/>
      <c r="U1536" s="1206"/>
      <c r="V1536" s="1206"/>
      <c r="W1536" s="1206"/>
      <c r="X1536" s="1206"/>
      <c r="Y1536" s="1206"/>
      <c r="Z1536" s="1206"/>
      <c r="AA1536" s="1206"/>
      <c r="AB1536" s="1206"/>
      <c r="AC1536" s="1206"/>
      <c r="AD1536" s="1206"/>
      <c r="AF1536" s="70"/>
      <c r="AK1536" s="11"/>
      <c r="AL1536" s="210"/>
      <c r="AM1536" s="20"/>
      <c r="AN1536" s="20"/>
      <c r="AO1536" s="20"/>
      <c r="AP1536" s="20"/>
      <c r="AQ1536" s="211"/>
      <c r="AR1536" s="73"/>
    </row>
    <row r="1537" spans="1:44" ht="27" customHeight="1">
      <c r="A1537" s="972" t="str">
        <f t="shared" si="31"/>
        <v/>
      </c>
      <c r="B1537" s="66"/>
      <c r="E1537" s="67"/>
      <c r="F1537" s="68"/>
      <c r="H1537" s="1206"/>
      <c r="I1537" s="1206"/>
      <c r="J1537" s="1206"/>
      <c r="K1537" s="1206"/>
      <c r="L1537" s="1206"/>
      <c r="M1537" s="1206"/>
      <c r="N1537" s="1206"/>
      <c r="O1537" s="1206"/>
      <c r="P1537" s="1206"/>
      <c r="Q1537" s="1206"/>
      <c r="R1537" s="1206"/>
      <c r="S1537" s="1206"/>
      <c r="T1537" s="1206"/>
      <c r="U1537" s="1206"/>
      <c r="V1537" s="1206"/>
      <c r="W1537" s="1206"/>
      <c r="X1537" s="1206"/>
      <c r="Y1537" s="1206"/>
      <c r="Z1537" s="1206"/>
      <c r="AA1537" s="1206"/>
      <c r="AB1537" s="1206"/>
      <c r="AC1537" s="1206"/>
      <c r="AD1537" s="1206"/>
      <c r="AF1537" s="70"/>
      <c r="AK1537" s="11"/>
      <c r="AL1537" s="210"/>
      <c r="AM1537" s="20"/>
      <c r="AN1537" s="20"/>
      <c r="AO1537" s="20"/>
      <c r="AP1537" s="20"/>
      <c r="AQ1537" s="211"/>
      <c r="AR1537" s="73"/>
    </row>
    <row r="1538" spans="1:44" ht="27" customHeight="1" thickBot="1">
      <c r="A1538" s="972" t="str">
        <f t="shared" si="31"/>
        <v/>
      </c>
      <c r="B1538" s="57"/>
      <c r="C1538" s="6"/>
      <c r="D1538" s="6"/>
      <c r="E1538" s="58"/>
      <c r="F1538" s="83"/>
      <c r="G1538" s="61"/>
      <c r="H1538" s="221"/>
      <c r="I1538" s="221"/>
      <c r="J1538" s="221"/>
      <c r="K1538" s="221"/>
      <c r="L1538" s="221"/>
      <c r="M1538" s="221"/>
      <c r="N1538" s="221"/>
      <c r="O1538" s="221"/>
      <c r="P1538" s="221"/>
      <c r="Q1538" s="221"/>
      <c r="R1538" s="221"/>
      <c r="S1538" s="221"/>
      <c r="T1538" s="221"/>
      <c r="U1538" s="221"/>
      <c r="V1538" s="221"/>
      <c r="W1538" s="221"/>
      <c r="X1538" s="221"/>
      <c r="Y1538" s="221"/>
      <c r="Z1538" s="221"/>
      <c r="AA1538" s="221"/>
      <c r="AB1538" s="221"/>
      <c r="AC1538" s="221"/>
      <c r="AD1538" s="221"/>
      <c r="AE1538" s="61"/>
      <c r="AF1538" s="59"/>
      <c r="AG1538" s="716"/>
      <c r="AH1538" s="60"/>
      <c r="AI1538" s="60"/>
      <c r="AJ1538" s="60"/>
      <c r="AK1538" s="15"/>
      <c r="AL1538" s="207"/>
      <c r="AM1538" s="208"/>
      <c r="AN1538" s="208"/>
      <c r="AO1538" s="208"/>
      <c r="AP1538" s="208"/>
      <c r="AQ1538" s="209"/>
      <c r="AR1538" s="73"/>
    </row>
    <row r="1539" spans="1:44" ht="27" customHeight="1">
      <c r="A1539" s="972" t="str">
        <f t="shared" si="31"/>
        <v/>
      </c>
      <c r="B1539" s="66"/>
      <c r="E1539" s="67"/>
      <c r="F1539" s="68"/>
      <c r="AF1539" s="70"/>
      <c r="AK1539" s="11"/>
      <c r="AL1539" s="210"/>
      <c r="AM1539" s="20"/>
      <c r="AN1539" s="20"/>
      <c r="AO1539" s="20"/>
      <c r="AP1539" s="20"/>
      <c r="AQ1539" s="211"/>
      <c r="AR1539" s="73"/>
    </row>
    <row r="1540" spans="1:44" ht="27" customHeight="1">
      <c r="A1540" s="972">
        <f t="shared" si="31"/>
        <v>225</v>
      </c>
      <c r="B1540" s="1372" t="s">
        <v>723</v>
      </c>
      <c r="C1540" s="1373"/>
      <c r="D1540" s="1373"/>
      <c r="E1540" s="1374"/>
      <c r="F1540" s="1349" t="s">
        <v>817</v>
      </c>
      <c r="G1540" s="1350"/>
      <c r="H1540" s="1224" t="s">
        <v>724</v>
      </c>
      <c r="I1540" s="1224"/>
      <c r="J1540" s="1224"/>
      <c r="K1540" s="1224"/>
      <c r="L1540" s="1224"/>
      <c r="M1540" s="1224"/>
      <c r="N1540" s="1224"/>
      <c r="O1540" s="1224"/>
      <c r="P1540" s="1224"/>
      <c r="Q1540" s="1224"/>
      <c r="R1540" s="1224"/>
      <c r="S1540" s="1224"/>
      <c r="T1540" s="1224"/>
      <c r="U1540" s="1224"/>
      <c r="V1540" s="1224"/>
      <c r="W1540" s="1224"/>
      <c r="X1540" s="1224"/>
      <c r="Y1540" s="1224"/>
      <c r="Z1540" s="1224"/>
      <c r="AA1540" s="1224"/>
      <c r="AB1540" s="1224"/>
      <c r="AC1540" s="1224"/>
      <c r="AD1540" s="1224"/>
      <c r="AF1540" s="70"/>
      <c r="AG1540" s="713">
        <v>225</v>
      </c>
      <c r="AH1540" s="1221" t="s">
        <v>106</v>
      </c>
      <c r="AI1540" s="1222"/>
      <c r="AJ1540" s="1223"/>
      <c r="AK1540" s="11"/>
      <c r="AL1540" s="1303" t="s">
        <v>2286</v>
      </c>
      <c r="AM1540" s="1304"/>
      <c r="AN1540" s="1304"/>
      <c r="AO1540" s="1304"/>
      <c r="AP1540" s="1304"/>
      <c r="AQ1540" s="1305"/>
      <c r="AR1540" s="1232">
        <f>VLOOKUP(AH1540,$CD$6:$CE$10,2,FALSE)</f>
        <v>0</v>
      </c>
    </row>
    <row r="1541" spans="1:44" ht="27" customHeight="1">
      <c r="A1541" s="972" t="str">
        <f t="shared" si="31"/>
        <v/>
      </c>
      <c r="B1541" s="1372"/>
      <c r="C1541" s="1373"/>
      <c r="D1541" s="1373"/>
      <c r="E1541" s="1374"/>
      <c r="F1541" s="68"/>
      <c r="H1541" s="1224"/>
      <c r="I1541" s="1224"/>
      <c r="J1541" s="1224"/>
      <c r="K1541" s="1224"/>
      <c r="L1541" s="1224"/>
      <c r="M1541" s="1224"/>
      <c r="N1541" s="1224"/>
      <c r="O1541" s="1224"/>
      <c r="P1541" s="1224"/>
      <c r="Q1541" s="1224"/>
      <c r="R1541" s="1224"/>
      <c r="S1541" s="1224"/>
      <c r="T1541" s="1224"/>
      <c r="U1541" s="1224"/>
      <c r="V1541" s="1224"/>
      <c r="W1541" s="1224"/>
      <c r="X1541" s="1224"/>
      <c r="Y1541" s="1224"/>
      <c r="Z1541" s="1224"/>
      <c r="AA1541" s="1224"/>
      <c r="AB1541" s="1224"/>
      <c r="AC1541" s="1224"/>
      <c r="AD1541" s="1224"/>
      <c r="AF1541" s="70"/>
      <c r="AK1541" s="11"/>
      <c r="AL1541" s="1303"/>
      <c r="AM1541" s="1304"/>
      <c r="AN1541" s="1304"/>
      <c r="AO1541" s="1304"/>
      <c r="AP1541" s="1304"/>
      <c r="AQ1541" s="1305"/>
      <c r="AR1541" s="1232"/>
    </row>
    <row r="1542" spans="1:44" ht="27" customHeight="1">
      <c r="A1542" s="972" t="str">
        <f t="shared" si="31"/>
        <v/>
      </c>
      <c r="B1542" s="1372"/>
      <c r="C1542" s="1373"/>
      <c r="D1542" s="1373"/>
      <c r="E1542" s="1374"/>
      <c r="F1542" s="68"/>
      <c r="AF1542" s="70"/>
      <c r="AK1542" s="11"/>
      <c r="AL1542" s="210"/>
      <c r="AM1542" s="20"/>
      <c r="AN1542" s="20"/>
      <c r="AO1542" s="20"/>
      <c r="AP1542" s="20"/>
      <c r="AQ1542" s="211"/>
      <c r="AR1542" s="73"/>
    </row>
    <row r="1543" spans="1:44" ht="27" customHeight="1">
      <c r="A1543" s="972">
        <f t="shared" si="31"/>
        <v>226</v>
      </c>
      <c r="B1543" s="66"/>
      <c r="E1543" s="67"/>
      <c r="F1543" s="1349" t="s">
        <v>846</v>
      </c>
      <c r="G1543" s="1350"/>
      <c r="H1543" s="1224" t="s">
        <v>725</v>
      </c>
      <c r="I1543" s="1224"/>
      <c r="J1543" s="1224"/>
      <c r="K1543" s="1224"/>
      <c r="L1543" s="1224"/>
      <c r="M1543" s="1224"/>
      <c r="N1543" s="1224"/>
      <c r="O1543" s="1224"/>
      <c r="P1543" s="1224"/>
      <c r="Q1543" s="1224"/>
      <c r="R1543" s="1224"/>
      <c r="S1543" s="1224"/>
      <c r="T1543" s="1224"/>
      <c r="U1543" s="1224"/>
      <c r="V1543" s="1224"/>
      <c r="W1543" s="1224"/>
      <c r="X1543" s="1224"/>
      <c r="Y1543" s="1224"/>
      <c r="Z1543" s="1224"/>
      <c r="AA1543" s="1224"/>
      <c r="AB1543" s="1224"/>
      <c r="AC1543" s="1224"/>
      <c r="AD1543" s="1224"/>
      <c r="AF1543" s="70"/>
      <c r="AG1543" s="713">
        <v>226</v>
      </c>
      <c r="AH1543" s="1221" t="s">
        <v>106</v>
      </c>
      <c r="AI1543" s="1222"/>
      <c r="AJ1543" s="1223"/>
      <c r="AK1543" s="11"/>
      <c r="AL1543" s="1303" t="s">
        <v>2285</v>
      </c>
      <c r="AM1543" s="1304"/>
      <c r="AN1543" s="1304"/>
      <c r="AO1543" s="1304"/>
      <c r="AP1543" s="1304"/>
      <c r="AQ1543" s="1305"/>
      <c r="AR1543" s="1232">
        <f>VLOOKUP(AH1543,$CD$6:$CE$10,2,FALSE)</f>
        <v>0</v>
      </c>
    </row>
    <row r="1544" spans="1:44" ht="27" customHeight="1">
      <c r="A1544" s="972" t="str">
        <f t="shared" si="31"/>
        <v/>
      </c>
      <c r="B1544" s="66"/>
      <c r="E1544" s="67"/>
      <c r="F1544" s="68"/>
      <c r="H1544" s="1224"/>
      <c r="I1544" s="1224"/>
      <c r="J1544" s="1224"/>
      <c r="K1544" s="1224"/>
      <c r="L1544" s="1224"/>
      <c r="M1544" s="1224"/>
      <c r="N1544" s="1224"/>
      <c r="O1544" s="1224"/>
      <c r="P1544" s="1224"/>
      <c r="Q1544" s="1224"/>
      <c r="R1544" s="1224"/>
      <c r="S1544" s="1224"/>
      <c r="T1544" s="1224"/>
      <c r="U1544" s="1224"/>
      <c r="V1544" s="1224"/>
      <c r="W1544" s="1224"/>
      <c r="X1544" s="1224"/>
      <c r="Y1544" s="1224"/>
      <c r="Z1544" s="1224"/>
      <c r="AA1544" s="1224"/>
      <c r="AB1544" s="1224"/>
      <c r="AC1544" s="1224"/>
      <c r="AD1544" s="1224"/>
      <c r="AF1544" s="70"/>
      <c r="AK1544" s="11"/>
      <c r="AL1544" s="1303"/>
      <c r="AM1544" s="1304"/>
      <c r="AN1544" s="1304"/>
      <c r="AO1544" s="1304"/>
      <c r="AP1544" s="1304"/>
      <c r="AQ1544" s="1305"/>
      <c r="AR1544" s="1232"/>
    </row>
    <row r="1545" spans="1:44" ht="27" customHeight="1">
      <c r="A1545" s="972" t="str">
        <f t="shared" si="31"/>
        <v/>
      </c>
      <c r="B1545" s="66"/>
      <c r="E1545" s="67"/>
      <c r="F1545" s="68"/>
      <c r="H1545" s="1224"/>
      <c r="I1545" s="1224"/>
      <c r="J1545" s="1224"/>
      <c r="K1545" s="1224"/>
      <c r="L1545" s="1224"/>
      <c r="M1545" s="1224"/>
      <c r="N1545" s="1224"/>
      <c r="O1545" s="1224"/>
      <c r="P1545" s="1224"/>
      <c r="Q1545" s="1224"/>
      <c r="R1545" s="1224"/>
      <c r="S1545" s="1224"/>
      <c r="T1545" s="1224"/>
      <c r="U1545" s="1224"/>
      <c r="V1545" s="1224"/>
      <c r="W1545" s="1224"/>
      <c r="X1545" s="1224"/>
      <c r="Y1545" s="1224"/>
      <c r="Z1545" s="1224"/>
      <c r="AA1545" s="1224"/>
      <c r="AB1545" s="1224"/>
      <c r="AC1545" s="1224"/>
      <c r="AD1545" s="1224"/>
      <c r="AF1545" s="70"/>
      <c r="AK1545" s="11"/>
      <c r="AL1545" s="210"/>
      <c r="AM1545" s="20"/>
      <c r="AN1545" s="20"/>
      <c r="AO1545" s="20"/>
      <c r="AP1545" s="20"/>
      <c r="AQ1545" s="211"/>
      <c r="AR1545" s="73"/>
    </row>
    <row r="1546" spans="1:44" ht="27" customHeight="1">
      <c r="A1546" s="972" t="str">
        <f t="shared" si="31"/>
        <v/>
      </c>
      <c r="B1546" s="66"/>
      <c r="E1546" s="67"/>
      <c r="F1546" s="68"/>
      <c r="H1546" s="119"/>
      <c r="I1546" s="119"/>
      <c r="J1546" s="119"/>
      <c r="K1546" s="119"/>
      <c r="L1546" s="119"/>
      <c r="M1546" s="119"/>
      <c r="N1546" s="119"/>
      <c r="O1546" s="119"/>
      <c r="P1546" s="119"/>
      <c r="Q1546" s="119"/>
      <c r="R1546" s="119"/>
      <c r="S1546" s="119"/>
      <c r="T1546" s="119"/>
      <c r="U1546" s="119"/>
      <c r="V1546" s="119"/>
      <c r="W1546" s="119"/>
      <c r="X1546" s="119"/>
      <c r="Y1546" s="119"/>
      <c r="Z1546" s="119"/>
      <c r="AA1546" s="119"/>
      <c r="AB1546" s="119"/>
      <c r="AC1546" s="119"/>
      <c r="AD1546" s="119"/>
      <c r="AF1546" s="70"/>
      <c r="AK1546" s="11"/>
      <c r="AL1546" s="210"/>
      <c r="AM1546" s="20"/>
      <c r="AN1546" s="20"/>
      <c r="AO1546" s="20"/>
      <c r="AP1546" s="20"/>
      <c r="AQ1546" s="211"/>
      <c r="AR1546" s="73"/>
    </row>
    <row r="1547" spans="1:44" ht="27" customHeight="1">
      <c r="A1547" s="972">
        <f t="shared" si="31"/>
        <v>227</v>
      </c>
      <c r="B1547" s="66"/>
      <c r="E1547" s="67"/>
      <c r="F1547" s="1349" t="s">
        <v>847</v>
      </c>
      <c r="G1547" s="1350"/>
      <c r="H1547" s="1224" t="s">
        <v>726</v>
      </c>
      <c r="I1547" s="1224"/>
      <c r="J1547" s="1224"/>
      <c r="K1547" s="1224"/>
      <c r="L1547" s="1224"/>
      <c r="M1547" s="1224"/>
      <c r="N1547" s="1224"/>
      <c r="O1547" s="1224"/>
      <c r="P1547" s="1224"/>
      <c r="Q1547" s="1224"/>
      <c r="R1547" s="1224"/>
      <c r="S1547" s="1224"/>
      <c r="T1547" s="1224"/>
      <c r="U1547" s="1224"/>
      <c r="V1547" s="1224"/>
      <c r="W1547" s="1224"/>
      <c r="X1547" s="1224"/>
      <c r="Y1547" s="1224"/>
      <c r="Z1547" s="1224"/>
      <c r="AA1547" s="1224"/>
      <c r="AB1547" s="1224"/>
      <c r="AC1547" s="1224"/>
      <c r="AD1547" s="1224"/>
      <c r="AF1547" s="70"/>
      <c r="AG1547" s="713">
        <v>227</v>
      </c>
      <c r="AH1547" s="1221" t="s">
        <v>106</v>
      </c>
      <c r="AI1547" s="1222"/>
      <c r="AJ1547" s="1223"/>
      <c r="AK1547" s="11"/>
      <c r="AL1547" s="1303" t="s">
        <v>2284</v>
      </c>
      <c r="AM1547" s="1304"/>
      <c r="AN1547" s="1304"/>
      <c r="AO1547" s="1304"/>
      <c r="AP1547" s="1304"/>
      <c r="AQ1547" s="1305"/>
      <c r="AR1547" s="1232">
        <f>VLOOKUP(AH1547,$CD$6:$CE$10,2,FALSE)</f>
        <v>0</v>
      </c>
    </row>
    <row r="1548" spans="1:44" ht="27" customHeight="1">
      <c r="A1548" s="972" t="str">
        <f t="shared" si="31"/>
        <v/>
      </c>
      <c r="B1548" s="66"/>
      <c r="E1548" s="67"/>
      <c r="F1548" s="68"/>
      <c r="H1548" s="1224"/>
      <c r="I1548" s="1224"/>
      <c r="J1548" s="1224"/>
      <c r="K1548" s="1224"/>
      <c r="L1548" s="1224"/>
      <c r="M1548" s="1224"/>
      <c r="N1548" s="1224"/>
      <c r="O1548" s="1224"/>
      <c r="P1548" s="1224"/>
      <c r="Q1548" s="1224"/>
      <c r="R1548" s="1224"/>
      <c r="S1548" s="1224"/>
      <c r="T1548" s="1224"/>
      <c r="U1548" s="1224"/>
      <c r="V1548" s="1224"/>
      <c r="W1548" s="1224"/>
      <c r="X1548" s="1224"/>
      <c r="Y1548" s="1224"/>
      <c r="Z1548" s="1224"/>
      <c r="AA1548" s="1224"/>
      <c r="AB1548" s="1224"/>
      <c r="AC1548" s="1224"/>
      <c r="AD1548" s="1224"/>
      <c r="AF1548" s="70"/>
      <c r="AK1548" s="11"/>
      <c r="AL1548" s="1303"/>
      <c r="AM1548" s="1304"/>
      <c r="AN1548" s="1304"/>
      <c r="AO1548" s="1304"/>
      <c r="AP1548" s="1304"/>
      <c r="AQ1548" s="1305"/>
      <c r="AR1548" s="1232"/>
    </row>
    <row r="1549" spans="1:44" ht="27" customHeight="1" thickBot="1">
      <c r="A1549" s="972" t="str">
        <f t="shared" si="31"/>
        <v/>
      </c>
      <c r="B1549" s="66"/>
      <c r="E1549" s="67"/>
      <c r="F1549" s="68"/>
      <c r="AF1549" s="70"/>
      <c r="AK1549" s="11"/>
      <c r="AL1549" s="210"/>
      <c r="AM1549" s="20"/>
      <c r="AN1549" s="20"/>
      <c r="AO1549" s="20"/>
      <c r="AP1549" s="20"/>
      <c r="AQ1549" s="211"/>
      <c r="AR1549" s="73"/>
    </row>
    <row r="1550" spans="1:44" ht="27" customHeight="1">
      <c r="A1550" s="972" t="str">
        <f t="shared" si="31"/>
        <v/>
      </c>
      <c r="B1550" s="66"/>
      <c r="E1550" s="67"/>
      <c r="F1550" s="68"/>
      <c r="H1550" s="1675" t="s">
        <v>727</v>
      </c>
      <c r="I1550" s="1676"/>
      <c r="J1550" s="1676"/>
      <c r="K1550" s="1676"/>
      <c r="L1550" s="1676"/>
      <c r="M1550" s="1676"/>
      <c r="N1550" s="1676"/>
      <c r="O1550" s="1676"/>
      <c r="P1550" s="1676"/>
      <c r="Q1550" s="1676"/>
      <c r="R1550" s="1676"/>
      <c r="S1550" s="1676"/>
      <c r="T1550" s="1676"/>
      <c r="U1550" s="1676"/>
      <c r="V1550" s="1676"/>
      <c r="W1550" s="1676"/>
      <c r="X1550" s="1676"/>
      <c r="Y1550" s="1676"/>
      <c r="Z1550" s="1676"/>
      <c r="AA1550" s="1676"/>
      <c r="AB1550" s="1676"/>
      <c r="AC1550" s="1676"/>
      <c r="AD1550" s="1677"/>
      <c r="AF1550" s="70"/>
      <c r="AK1550" s="11"/>
      <c r="AL1550" s="210"/>
      <c r="AM1550" s="20"/>
      <c r="AN1550" s="20"/>
      <c r="AO1550" s="20"/>
      <c r="AP1550" s="20"/>
      <c r="AQ1550" s="211"/>
      <c r="AR1550" s="73"/>
    </row>
    <row r="1551" spans="1:44" ht="27" customHeight="1">
      <c r="A1551" s="972" t="str">
        <f t="shared" si="31"/>
        <v/>
      </c>
      <c r="B1551" s="66"/>
      <c r="E1551" s="67"/>
      <c r="F1551" s="68"/>
      <c r="H1551" s="66" t="s">
        <v>728</v>
      </c>
      <c r="I1551" s="1320" t="s">
        <v>733</v>
      </c>
      <c r="J1551" s="1320"/>
      <c r="K1551" s="1320"/>
      <c r="L1551" s="1320"/>
      <c r="M1551" s="1320"/>
      <c r="N1551" s="1320"/>
      <c r="O1551" s="1320"/>
      <c r="P1551" s="1320"/>
      <c r="Q1551" s="1320"/>
      <c r="R1551" s="1320"/>
      <c r="S1551" s="1320"/>
      <c r="T1551" s="1320"/>
      <c r="U1551" s="1320"/>
      <c r="V1551" s="1320"/>
      <c r="W1551" s="1320"/>
      <c r="X1551" s="1320"/>
      <c r="Y1551" s="1320"/>
      <c r="Z1551" s="1320"/>
      <c r="AA1551" s="1320"/>
      <c r="AB1551" s="1320"/>
      <c r="AC1551" s="1320"/>
      <c r="AD1551" s="1321"/>
      <c r="AF1551" s="70"/>
      <c r="AK1551" s="11"/>
      <c r="AL1551" s="210"/>
      <c r="AM1551" s="20"/>
      <c r="AN1551" s="20"/>
      <c r="AO1551" s="20"/>
      <c r="AP1551" s="20"/>
      <c r="AQ1551" s="211"/>
      <c r="AR1551" s="73"/>
    </row>
    <row r="1552" spans="1:44" ht="27" customHeight="1">
      <c r="A1552" s="972" t="str">
        <f t="shared" si="31"/>
        <v/>
      </c>
      <c r="B1552" s="66"/>
      <c r="E1552" s="67"/>
      <c r="F1552" s="68"/>
      <c r="H1552" s="66" t="s">
        <v>729</v>
      </c>
      <c r="I1552" s="1320" t="s">
        <v>734</v>
      </c>
      <c r="J1552" s="1320"/>
      <c r="K1552" s="1320"/>
      <c r="L1552" s="1320"/>
      <c r="M1552" s="1320"/>
      <c r="N1552" s="1320"/>
      <c r="O1552" s="1320"/>
      <c r="P1552" s="1320"/>
      <c r="Q1552" s="1320"/>
      <c r="R1552" s="1320"/>
      <c r="S1552" s="1320"/>
      <c r="T1552" s="1320"/>
      <c r="U1552" s="1320"/>
      <c r="V1552" s="1320"/>
      <c r="W1552" s="1320"/>
      <c r="X1552" s="1320"/>
      <c r="Y1552" s="1320"/>
      <c r="Z1552" s="1320"/>
      <c r="AA1552" s="1320"/>
      <c r="AB1552" s="1320"/>
      <c r="AC1552" s="1320"/>
      <c r="AD1552" s="1321"/>
      <c r="AF1552" s="70"/>
      <c r="AK1552" s="11"/>
      <c r="AL1552" s="210"/>
      <c r="AM1552" s="20"/>
      <c r="AN1552" s="20"/>
      <c r="AO1552" s="20"/>
      <c r="AP1552" s="20"/>
      <c r="AQ1552" s="211"/>
      <c r="AR1552" s="73"/>
    </row>
    <row r="1553" spans="1:44" ht="27" customHeight="1">
      <c r="A1553" s="972" t="str">
        <f t="shared" si="31"/>
        <v/>
      </c>
      <c r="B1553" s="66"/>
      <c r="E1553" s="67"/>
      <c r="F1553" s="68"/>
      <c r="H1553" s="66"/>
      <c r="I1553" s="1320"/>
      <c r="J1553" s="1320"/>
      <c r="K1553" s="1320"/>
      <c r="L1553" s="1320"/>
      <c r="M1553" s="1320"/>
      <c r="N1553" s="1320"/>
      <c r="O1553" s="1320"/>
      <c r="P1553" s="1320"/>
      <c r="Q1553" s="1320"/>
      <c r="R1553" s="1320"/>
      <c r="S1553" s="1320"/>
      <c r="T1553" s="1320"/>
      <c r="U1553" s="1320"/>
      <c r="V1553" s="1320"/>
      <c r="W1553" s="1320"/>
      <c r="X1553" s="1320"/>
      <c r="Y1553" s="1320"/>
      <c r="Z1553" s="1320"/>
      <c r="AA1553" s="1320"/>
      <c r="AB1553" s="1320"/>
      <c r="AC1553" s="1320"/>
      <c r="AD1553" s="1321"/>
      <c r="AF1553" s="70"/>
      <c r="AK1553" s="11"/>
      <c r="AL1553" s="210"/>
      <c r="AM1553" s="20"/>
      <c r="AN1553" s="20"/>
      <c r="AO1553" s="20"/>
      <c r="AP1553" s="20"/>
      <c r="AQ1553" s="211"/>
      <c r="AR1553" s="73"/>
    </row>
    <row r="1554" spans="1:44" ht="27" customHeight="1">
      <c r="A1554" s="972" t="str">
        <f t="shared" si="31"/>
        <v/>
      </c>
      <c r="B1554" s="66"/>
      <c r="E1554" s="67"/>
      <c r="F1554" s="68"/>
      <c r="H1554" s="66" t="s">
        <v>730</v>
      </c>
      <c r="I1554" s="1320" t="s">
        <v>735</v>
      </c>
      <c r="J1554" s="1320"/>
      <c r="K1554" s="1320"/>
      <c r="L1554" s="1320"/>
      <c r="M1554" s="1320"/>
      <c r="N1554" s="1320"/>
      <c r="O1554" s="1320"/>
      <c r="P1554" s="1320"/>
      <c r="Q1554" s="1320"/>
      <c r="R1554" s="1320"/>
      <c r="S1554" s="1320"/>
      <c r="T1554" s="1320"/>
      <c r="U1554" s="1320"/>
      <c r="V1554" s="1320"/>
      <c r="W1554" s="1320"/>
      <c r="X1554" s="1320"/>
      <c r="Y1554" s="1320"/>
      <c r="Z1554" s="1320"/>
      <c r="AA1554" s="1320"/>
      <c r="AB1554" s="1320"/>
      <c r="AC1554" s="1320"/>
      <c r="AD1554" s="1321"/>
      <c r="AF1554" s="70"/>
      <c r="AK1554" s="11"/>
      <c r="AL1554" s="210"/>
      <c r="AM1554" s="20"/>
      <c r="AN1554" s="20"/>
      <c r="AO1554" s="20"/>
      <c r="AP1554" s="20"/>
      <c r="AQ1554" s="211"/>
      <c r="AR1554" s="73"/>
    </row>
    <row r="1555" spans="1:44" ht="27" customHeight="1">
      <c r="A1555" s="972" t="str">
        <f t="shared" si="31"/>
        <v/>
      </c>
      <c r="B1555" s="66"/>
      <c r="E1555" s="67"/>
      <c r="F1555" s="68"/>
      <c r="H1555" s="66"/>
      <c r="I1555" s="1320"/>
      <c r="J1555" s="1320"/>
      <c r="K1555" s="1320"/>
      <c r="L1555" s="1320"/>
      <c r="M1555" s="1320"/>
      <c r="N1555" s="1320"/>
      <c r="O1555" s="1320"/>
      <c r="P1555" s="1320"/>
      <c r="Q1555" s="1320"/>
      <c r="R1555" s="1320"/>
      <c r="S1555" s="1320"/>
      <c r="T1555" s="1320"/>
      <c r="U1555" s="1320"/>
      <c r="V1555" s="1320"/>
      <c r="W1555" s="1320"/>
      <c r="X1555" s="1320"/>
      <c r="Y1555" s="1320"/>
      <c r="Z1555" s="1320"/>
      <c r="AA1555" s="1320"/>
      <c r="AB1555" s="1320"/>
      <c r="AC1555" s="1320"/>
      <c r="AD1555" s="1321"/>
      <c r="AF1555" s="70"/>
      <c r="AK1555" s="11"/>
      <c r="AL1555" s="210"/>
      <c r="AM1555" s="20"/>
      <c r="AN1555" s="20"/>
      <c r="AO1555" s="20"/>
      <c r="AP1555" s="20"/>
      <c r="AQ1555" s="211"/>
      <c r="AR1555" s="73"/>
    </row>
    <row r="1556" spans="1:44" ht="27" customHeight="1">
      <c r="A1556" s="972" t="str">
        <f t="shared" si="31"/>
        <v/>
      </c>
      <c r="B1556" s="66"/>
      <c r="E1556" s="67"/>
      <c r="F1556" s="68"/>
      <c r="H1556" s="66" t="s">
        <v>731</v>
      </c>
      <c r="I1556" s="1320" t="s">
        <v>736</v>
      </c>
      <c r="J1556" s="1320"/>
      <c r="K1556" s="1320"/>
      <c r="L1556" s="1320"/>
      <c r="M1556" s="1320"/>
      <c r="N1556" s="1320"/>
      <c r="O1556" s="1320"/>
      <c r="P1556" s="1320"/>
      <c r="Q1556" s="1320"/>
      <c r="R1556" s="1320"/>
      <c r="S1556" s="1320"/>
      <c r="T1556" s="1320"/>
      <c r="U1556" s="1320"/>
      <c r="V1556" s="1320"/>
      <c r="W1556" s="1320"/>
      <c r="X1556" s="1320"/>
      <c r="Y1556" s="1320"/>
      <c r="Z1556" s="1320"/>
      <c r="AA1556" s="1320"/>
      <c r="AB1556" s="1320"/>
      <c r="AC1556" s="1320"/>
      <c r="AD1556" s="1321"/>
      <c r="AF1556" s="70"/>
      <c r="AK1556" s="11"/>
      <c r="AL1556" s="210"/>
      <c r="AM1556" s="20"/>
      <c r="AN1556" s="20"/>
      <c r="AO1556" s="20"/>
      <c r="AP1556" s="20"/>
      <c r="AQ1556" s="211"/>
      <c r="AR1556" s="73"/>
    </row>
    <row r="1557" spans="1:44" ht="27" customHeight="1" thickBot="1">
      <c r="A1557" s="972" t="str">
        <f t="shared" si="31"/>
        <v/>
      </c>
      <c r="B1557" s="66"/>
      <c r="E1557" s="67"/>
      <c r="F1557" s="68"/>
      <c r="H1557" s="57" t="s">
        <v>732</v>
      </c>
      <c r="I1557" s="1327" t="s">
        <v>737</v>
      </c>
      <c r="J1557" s="1327"/>
      <c r="K1557" s="1327"/>
      <c r="L1557" s="1327"/>
      <c r="M1557" s="1327"/>
      <c r="N1557" s="1327"/>
      <c r="O1557" s="1327"/>
      <c r="P1557" s="1327"/>
      <c r="Q1557" s="1327"/>
      <c r="R1557" s="1327"/>
      <c r="S1557" s="1327"/>
      <c r="T1557" s="1327"/>
      <c r="U1557" s="1327"/>
      <c r="V1557" s="1327"/>
      <c r="W1557" s="1327"/>
      <c r="X1557" s="1327"/>
      <c r="Y1557" s="1327"/>
      <c r="Z1557" s="1327"/>
      <c r="AA1557" s="1327"/>
      <c r="AB1557" s="1327"/>
      <c r="AC1557" s="1327"/>
      <c r="AD1557" s="1328"/>
      <c r="AF1557" s="70"/>
      <c r="AK1557" s="11"/>
      <c r="AL1557" s="210"/>
      <c r="AM1557" s="20"/>
      <c r="AN1557" s="20"/>
      <c r="AO1557" s="20"/>
      <c r="AP1557" s="20"/>
      <c r="AQ1557" s="211"/>
      <c r="AR1557" s="73"/>
    </row>
    <row r="1558" spans="1:44" ht="27" customHeight="1" thickBot="1">
      <c r="A1558" s="972" t="str">
        <f t="shared" si="31"/>
        <v/>
      </c>
      <c r="B1558" s="66"/>
      <c r="E1558" s="67"/>
      <c r="F1558" s="68"/>
      <c r="H1558" s="10"/>
      <c r="I1558" s="10"/>
      <c r="J1558" s="10"/>
      <c r="K1558" s="10"/>
      <c r="L1558" s="10"/>
      <c r="M1558" s="10"/>
      <c r="N1558" s="10"/>
      <c r="O1558" s="10"/>
      <c r="P1558" s="10"/>
      <c r="Q1558" s="10"/>
      <c r="R1558" s="10"/>
      <c r="S1558" s="10"/>
      <c r="T1558" s="10"/>
      <c r="U1558" s="10"/>
      <c r="V1558" s="10"/>
      <c r="W1558" s="10"/>
      <c r="X1558" s="10"/>
      <c r="Y1558" s="10"/>
      <c r="Z1558" s="10"/>
      <c r="AA1558" s="10"/>
      <c r="AB1558" s="10"/>
      <c r="AC1558" s="10"/>
      <c r="AD1558" s="10"/>
      <c r="AF1558" s="70"/>
      <c r="AK1558" s="11"/>
      <c r="AL1558" s="210"/>
      <c r="AM1558" s="20"/>
      <c r="AN1558" s="20"/>
      <c r="AO1558" s="20"/>
      <c r="AP1558" s="20"/>
      <c r="AQ1558" s="211"/>
      <c r="AR1558" s="73"/>
    </row>
    <row r="1559" spans="1:44" ht="27" customHeight="1">
      <c r="A1559" s="972" t="str">
        <f t="shared" si="31"/>
        <v/>
      </c>
      <c r="B1559" s="66"/>
      <c r="E1559" s="67"/>
      <c r="F1559" s="68"/>
      <c r="H1559" s="1329" t="s">
        <v>738</v>
      </c>
      <c r="I1559" s="1330"/>
      <c r="J1559" s="1330"/>
      <c r="K1559" s="1330"/>
      <c r="L1559" s="1330"/>
      <c r="M1559" s="1330"/>
      <c r="N1559" s="1330"/>
      <c r="O1559" s="1330"/>
      <c r="P1559" s="1330"/>
      <c r="Q1559" s="1330"/>
      <c r="R1559" s="1330"/>
      <c r="S1559" s="1330"/>
      <c r="T1559" s="1330"/>
      <c r="U1559" s="1330"/>
      <c r="V1559" s="1330"/>
      <c r="W1559" s="1330"/>
      <c r="X1559" s="1330"/>
      <c r="Y1559" s="1330"/>
      <c r="Z1559" s="1330"/>
      <c r="AA1559" s="1330"/>
      <c r="AB1559" s="1330"/>
      <c r="AC1559" s="1330"/>
      <c r="AD1559" s="1331"/>
      <c r="AF1559" s="70"/>
      <c r="AK1559" s="11"/>
      <c r="AL1559" s="210"/>
      <c r="AM1559" s="20"/>
      <c r="AN1559" s="20"/>
      <c r="AO1559" s="20"/>
      <c r="AP1559" s="20"/>
      <c r="AQ1559" s="211"/>
      <c r="AR1559" s="73"/>
    </row>
    <row r="1560" spans="1:44" ht="27" customHeight="1">
      <c r="A1560" s="972" t="str">
        <f t="shared" si="31"/>
        <v/>
      </c>
      <c r="B1560" s="66"/>
      <c r="E1560" s="67"/>
      <c r="F1560" s="68"/>
      <c r="H1560" s="1332" t="s">
        <v>739</v>
      </c>
      <c r="I1560" s="1233"/>
      <c r="J1560" s="1233"/>
      <c r="K1560" s="1233"/>
      <c r="L1560" s="1233"/>
      <c r="M1560" s="1233"/>
      <c r="N1560" s="1233"/>
      <c r="O1560" s="1233"/>
      <c r="P1560" s="1233"/>
      <c r="Q1560" s="1233"/>
      <c r="R1560" s="1233"/>
      <c r="S1560" s="1233"/>
      <c r="T1560" s="1233"/>
      <c r="U1560" s="1233"/>
      <c r="V1560" s="1233"/>
      <c r="W1560" s="1233"/>
      <c r="X1560" s="1233"/>
      <c r="Y1560" s="1233"/>
      <c r="Z1560" s="1233"/>
      <c r="AA1560" s="1233"/>
      <c r="AB1560" s="1233"/>
      <c r="AC1560" s="1233"/>
      <c r="AD1560" s="1333"/>
      <c r="AF1560" s="70"/>
      <c r="AK1560" s="11"/>
      <c r="AL1560" s="210"/>
      <c r="AM1560" s="20"/>
      <c r="AN1560" s="20"/>
      <c r="AO1560" s="20"/>
      <c r="AP1560" s="20"/>
      <c r="AQ1560" s="211"/>
      <c r="AR1560" s="73"/>
    </row>
    <row r="1561" spans="1:44" ht="27" customHeight="1">
      <c r="A1561" s="972" t="str">
        <f t="shared" si="31"/>
        <v/>
      </c>
      <c r="B1561" s="66"/>
      <c r="E1561" s="67"/>
      <c r="F1561" s="68"/>
      <c r="H1561" s="1332" t="s">
        <v>740</v>
      </c>
      <c r="I1561" s="1233"/>
      <c r="J1561" s="1233"/>
      <c r="K1561" s="1233"/>
      <c r="L1561" s="1233"/>
      <c r="M1561" s="1233"/>
      <c r="N1561" s="1233"/>
      <c r="O1561" s="1233"/>
      <c r="P1561" s="1233"/>
      <c r="Q1561" s="1233"/>
      <c r="R1561" s="1233"/>
      <c r="S1561" s="1233"/>
      <c r="T1561" s="1233"/>
      <c r="U1561" s="1233"/>
      <c r="V1561" s="1233"/>
      <c r="W1561" s="1233"/>
      <c r="X1561" s="1233"/>
      <c r="Y1561" s="1233"/>
      <c r="Z1561" s="1233"/>
      <c r="AA1561" s="1233"/>
      <c r="AB1561" s="1233"/>
      <c r="AC1561" s="1233"/>
      <c r="AD1561" s="1333"/>
      <c r="AF1561" s="70"/>
      <c r="AK1561" s="11"/>
      <c r="AL1561" s="210"/>
      <c r="AM1561" s="20"/>
      <c r="AN1561" s="20"/>
      <c r="AO1561" s="20"/>
      <c r="AP1561" s="20"/>
      <c r="AQ1561" s="211"/>
      <c r="AR1561" s="73"/>
    </row>
    <row r="1562" spans="1:44" ht="27" customHeight="1" thickBot="1">
      <c r="A1562" s="972" t="str">
        <f t="shared" si="31"/>
        <v/>
      </c>
      <c r="B1562" s="66"/>
      <c r="E1562" s="67"/>
      <c r="F1562" s="68"/>
      <c r="H1562" s="1317"/>
      <c r="I1562" s="1295"/>
      <c r="J1562" s="1295"/>
      <c r="K1562" s="1295"/>
      <c r="L1562" s="1295"/>
      <c r="M1562" s="1295"/>
      <c r="N1562" s="1295"/>
      <c r="O1562" s="1295"/>
      <c r="P1562" s="1295"/>
      <c r="Q1562" s="1295"/>
      <c r="R1562" s="1295"/>
      <c r="S1562" s="1295"/>
      <c r="T1562" s="1295"/>
      <c r="U1562" s="1295"/>
      <c r="V1562" s="1295"/>
      <c r="W1562" s="1295"/>
      <c r="X1562" s="1295"/>
      <c r="Y1562" s="1295"/>
      <c r="Z1562" s="1295"/>
      <c r="AA1562" s="1295"/>
      <c r="AB1562" s="1295"/>
      <c r="AC1562" s="1295"/>
      <c r="AD1562" s="1296"/>
      <c r="AF1562" s="70"/>
      <c r="AK1562" s="11"/>
      <c r="AL1562" s="210"/>
      <c r="AM1562" s="20"/>
      <c r="AN1562" s="20"/>
      <c r="AO1562" s="20"/>
      <c r="AP1562" s="20"/>
      <c r="AQ1562" s="211"/>
      <c r="AR1562" s="73"/>
    </row>
    <row r="1563" spans="1:44" ht="27" customHeight="1">
      <c r="A1563" s="972" t="str">
        <f t="shared" si="31"/>
        <v/>
      </c>
      <c r="B1563" s="66"/>
      <c r="E1563" s="67"/>
      <c r="F1563" s="68"/>
      <c r="AF1563" s="70"/>
      <c r="AK1563" s="11"/>
      <c r="AL1563" s="210"/>
      <c r="AM1563" s="20"/>
      <c r="AN1563" s="20"/>
      <c r="AO1563" s="20"/>
      <c r="AP1563" s="20"/>
      <c r="AQ1563" s="211"/>
      <c r="AR1563" s="73"/>
    </row>
    <row r="1564" spans="1:44" ht="27" customHeight="1">
      <c r="A1564" s="972" t="str">
        <f t="shared" si="31"/>
        <v/>
      </c>
      <c r="B1564" s="66"/>
      <c r="E1564" s="67"/>
      <c r="F1564" s="1349" t="s">
        <v>848</v>
      </c>
      <c r="G1564" s="1350"/>
      <c r="H1564" s="1206" t="s">
        <v>2522</v>
      </c>
      <c r="I1564" s="1206"/>
      <c r="J1564" s="1206"/>
      <c r="K1564" s="1206"/>
      <c r="L1564" s="1206"/>
      <c r="M1564" s="1206"/>
      <c r="N1564" s="1206"/>
      <c r="O1564" s="1206"/>
      <c r="P1564" s="1206"/>
      <c r="Q1564" s="1206"/>
      <c r="R1564" s="1206"/>
      <c r="S1564" s="1206"/>
      <c r="T1564" s="1206"/>
      <c r="U1564" s="1206"/>
      <c r="V1564" s="1206"/>
      <c r="W1564" s="1206"/>
      <c r="X1564" s="1206"/>
      <c r="Y1564" s="1206"/>
      <c r="Z1564" s="1206"/>
      <c r="AA1564" s="1206"/>
      <c r="AB1564" s="1206"/>
      <c r="AC1564" s="1206"/>
      <c r="AD1564" s="1206"/>
      <c r="AF1564" s="70"/>
      <c r="AK1564" s="11"/>
      <c r="AL1564" s="1303" t="s">
        <v>2282</v>
      </c>
      <c r="AM1564" s="1304"/>
      <c r="AN1564" s="1304"/>
      <c r="AO1564" s="1304"/>
      <c r="AP1564" s="1304"/>
      <c r="AQ1564" s="1305"/>
      <c r="AR1564" s="73"/>
    </row>
    <row r="1565" spans="1:44" ht="27" customHeight="1">
      <c r="A1565" s="972" t="str">
        <f t="shared" si="31"/>
        <v/>
      </c>
      <c r="B1565" s="66"/>
      <c r="E1565" s="67"/>
      <c r="F1565" s="68"/>
      <c r="H1565" s="1206"/>
      <c r="I1565" s="1206"/>
      <c r="J1565" s="1206"/>
      <c r="K1565" s="1206"/>
      <c r="L1565" s="1206"/>
      <c r="M1565" s="1206"/>
      <c r="N1565" s="1206"/>
      <c r="O1565" s="1206"/>
      <c r="P1565" s="1206"/>
      <c r="Q1565" s="1206"/>
      <c r="R1565" s="1206"/>
      <c r="S1565" s="1206"/>
      <c r="T1565" s="1206"/>
      <c r="U1565" s="1206"/>
      <c r="V1565" s="1206"/>
      <c r="W1565" s="1206"/>
      <c r="X1565" s="1206"/>
      <c r="Y1565" s="1206"/>
      <c r="Z1565" s="1206"/>
      <c r="AA1565" s="1206"/>
      <c r="AB1565" s="1206"/>
      <c r="AC1565" s="1206"/>
      <c r="AD1565" s="1206"/>
      <c r="AF1565" s="70"/>
      <c r="AK1565" s="11"/>
      <c r="AL1565" s="1303"/>
      <c r="AM1565" s="1304"/>
      <c r="AN1565" s="1304"/>
      <c r="AO1565" s="1304"/>
      <c r="AP1565" s="1304"/>
      <c r="AQ1565" s="1305"/>
      <c r="AR1565" s="73"/>
    </row>
    <row r="1566" spans="1:44" ht="27" customHeight="1">
      <c r="A1566" s="972" t="str">
        <f t="shared" si="31"/>
        <v/>
      </c>
      <c r="B1566" s="66"/>
      <c r="E1566" s="67"/>
      <c r="F1566" s="68"/>
      <c r="H1566" s="1557"/>
      <c r="I1566" s="1557"/>
      <c r="J1566" s="1557"/>
      <c r="K1566" s="1557"/>
      <c r="L1566" s="1557"/>
      <c r="M1566" s="1557"/>
      <c r="N1566" s="1557"/>
      <c r="O1566" s="1557"/>
      <c r="P1566" s="1557"/>
      <c r="Q1566" s="1557"/>
      <c r="R1566" s="1557"/>
      <c r="S1566" s="1557"/>
      <c r="T1566" s="1557"/>
      <c r="U1566" s="1557"/>
      <c r="V1566" s="1557"/>
      <c r="W1566" s="1557"/>
      <c r="X1566" s="1557"/>
      <c r="Y1566" s="1557"/>
      <c r="Z1566" s="1557"/>
      <c r="AA1566" s="1557"/>
      <c r="AB1566" s="1557"/>
      <c r="AC1566" s="1557"/>
      <c r="AD1566" s="1557"/>
      <c r="AF1566" s="70"/>
      <c r="AK1566" s="11"/>
      <c r="AL1566" s="1303"/>
      <c r="AM1566" s="1304"/>
      <c r="AN1566" s="1304"/>
      <c r="AO1566" s="1304"/>
      <c r="AP1566" s="1304"/>
      <c r="AQ1566" s="1305"/>
      <c r="AR1566" s="73"/>
    </row>
    <row r="1567" spans="1:44" ht="27" customHeight="1">
      <c r="A1567" s="972" t="str">
        <f t="shared" si="31"/>
        <v/>
      </c>
      <c r="B1567" s="66"/>
      <c r="E1567" s="67"/>
      <c r="F1567" s="68"/>
      <c r="AF1567" s="70"/>
      <c r="AK1567" s="11"/>
      <c r="AL1567" s="210"/>
      <c r="AM1567" s="20"/>
      <c r="AN1567" s="20"/>
      <c r="AO1567" s="20"/>
      <c r="AP1567" s="20"/>
      <c r="AQ1567" s="211"/>
      <c r="AR1567" s="73"/>
    </row>
    <row r="1568" spans="1:44" ht="27" customHeight="1">
      <c r="A1568" s="972">
        <f t="shared" si="31"/>
        <v>228</v>
      </c>
      <c r="B1568" s="66"/>
      <c r="E1568" s="67"/>
      <c r="F1568" s="68"/>
      <c r="H1568" s="17" t="s">
        <v>420</v>
      </c>
      <c r="I1568" s="1343" t="s">
        <v>741</v>
      </c>
      <c r="J1568" s="1343"/>
      <c r="K1568" s="1343"/>
      <c r="L1568" s="1343"/>
      <c r="M1568" s="1343"/>
      <c r="N1568" s="1343"/>
      <c r="O1568" s="1343"/>
      <c r="P1568" s="1343"/>
      <c r="Q1568" s="1343"/>
      <c r="R1568" s="1343"/>
      <c r="S1568" s="1343"/>
      <c r="T1568" s="1343"/>
      <c r="U1568" s="1343"/>
      <c r="V1568" s="1343"/>
      <c r="W1568" s="1343"/>
      <c r="X1568" s="1343"/>
      <c r="Y1568" s="1343"/>
      <c r="Z1568" s="1343"/>
      <c r="AA1568" s="1343"/>
      <c r="AB1568" s="1343"/>
      <c r="AC1568" s="1343"/>
      <c r="AD1568" s="1343"/>
      <c r="AF1568" s="70"/>
      <c r="AG1568" s="713">
        <v>228</v>
      </c>
      <c r="AH1568" s="1221" t="s">
        <v>106</v>
      </c>
      <c r="AI1568" s="1222"/>
      <c r="AJ1568" s="1223"/>
      <c r="AK1568" s="11"/>
      <c r="AL1568" s="1303" t="s">
        <v>2283</v>
      </c>
      <c r="AM1568" s="1304"/>
      <c r="AN1568" s="1304"/>
      <c r="AO1568" s="1304"/>
      <c r="AP1568" s="1304"/>
      <c r="AQ1568" s="1305"/>
      <c r="AR1568" s="1232">
        <f>VLOOKUP(AH1568,$CD$6:$CE$10,2,FALSE)</f>
        <v>0</v>
      </c>
    </row>
    <row r="1569" spans="1:44" ht="27" customHeight="1">
      <c r="A1569" s="972" t="str">
        <f t="shared" si="31"/>
        <v/>
      </c>
      <c r="B1569" s="66"/>
      <c r="E1569" s="67"/>
      <c r="F1569" s="68"/>
      <c r="I1569" s="1343"/>
      <c r="J1569" s="1343"/>
      <c r="K1569" s="1343"/>
      <c r="L1569" s="1343"/>
      <c r="M1569" s="1343"/>
      <c r="N1569" s="1343"/>
      <c r="O1569" s="1343"/>
      <c r="P1569" s="1343"/>
      <c r="Q1569" s="1343"/>
      <c r="R1569" s="1343"/>
      <c r="S1569" s="1343"/>
      <c r="T1569" s="1343"/>
      <c r="U1569" s="1343"/>
      <c r="V1569" s="1343"/>
      <c r="W1569" s="1343"/>
      <c r="X1569" s="1343"/>
      <c r="Y1569" s="1343"/>
      <c r="Z1569" s="1343"/>
      <c r="AA1569" s="1343"/>
      <c r="AB1569" s="1343"/>
      <c r="AC1569" s="1343"/>
      <c r="AD1569" s="1343"/>
      <c r="AF1569" s="70"/>
      <c r="AK1569" s="11"/>
      <c r="AL1569" s="1303"/>
      <c r="AM1569" s="1304"/>
      <c r="AN1569" s="1304"/>
      <c r="AO1569" s="1304"/>
      <c r="AP1569" s="1304"/>
      <c r="AQ1569" s="1305"/>
      <c r="AR1569" s="1232"/>
    </row>
    <row r="1570" spans="1:44" ht="27" customHeight="1">
      <c r="A1570" s="972" t="str">
        <f t="shared" si="31"/>
        <v/>
      </c>
      <c r="B1570" s="66"/>
      <c r="E1570" s="67"/>
      <c r="F1570" s="68"/>
      <c r="I1570" s="88"/>
      <c r="J1570" s="88"/>
      <c r="K1570" s="88"/>
      <c r="L1570" s="88"/>
      <c r="M1570" s="88"/>
      <c r="N1570" s="88"/>
      <c r="O1570" s="88"/>
      <c r="P1570" s="88"/>
      <c r="Q1570" s="88"/>
      <c r="R1570" s="88"/>
      <c r="S1570" s="88"/>
      <c r="T1570" s="88"/>
      <c r="U1570" s="88"/>
      <c r="V1570" s="88"/>
      <c r="W1570" s="88"/>
      <c r="X1570" s="88"/>
      <c r="Y1570" s="88"/>
      <c r="Z1570" s="88"/>
      <c r="AA1570" s="88"/>
      <c r="AB1570" s="88"/>
      <c r="AC1570" s="88"/>
      <c r="AD1570" s="88"/>
      <c r="AF1570" s="70"/>
      <c r="AK1570" s="11"/>
      <c r="AL1570" s="1303"/>
      <c r="AM1570" s="1304"/>
      <c r="AN1570" s="1304"/>
      <c r="AO1570" s="1304"/>
      <c r="AP1570" s="1304"/>
      <c r="AQ1570" s="1305"/>
      <c r="AR1570" s="73"/>
    </row>
    <row r="1571" spans="1:44" ht="27" customHeight="1">
      <c r="A1571" s="972" t="str">
        <f t="shared" si="31"/>
        <v/>
      </c>
      <c r="B1571" s="66"/>
      <c r="E1571" s="67"/>
      <c r="F1571" s="68"/>
      <c r="G1571" s="17" t="s">
        <v>330</v>
      </c>
      <c r="H1571" s="1224" t="s">
        <v>742</v>
      </c>
      <c r="I1571" s="1224"/>
      <c r="J1571" s="1224"/>
      <c r="K1571" s="1224"/>
      <c r="L1571" s="1224"/>
      <c r="M1571" s="1224"/>
      <c r="N1571" s="1224"/>
      <c r="O1571" s="1224"/>
      <c r="P1571" s="1224"/>
      <c r="Q1571" s="1224"/>
      <c r="R1571" s="1224"/>
      <c r="S1571" s="1224"/>
      <c r="T1571" s="1224"/>
      <c r="U1571" s="1224"/>
      <c r="V1571" s="1224"/>
      <c r="W1571" s="1224"/>
      <c r="X1571" s="1224"/>
      <c r="Y1571" s="1224"/>
      <c r="Z1571" s="1224"/>
      <c r="AA1571" s="1224"/>
      <c r="AB1571" s="1224"/>
      <c r="AC1571" s="1224"/>
      <c r="AD1571" s="1224"/>
      <c r="AF1571" s="70"/>
      <c r="AK1571" s="11"/>
      <c r="AL1571" s="210"/>
      <c r="AM1571" s="20"/>
      <c r="AN1571" s="20"/>
      <c r="AO1571" s="20"/>
      <c r="AP1571" s="20"/>
      <c r="AQ1571" s="211"/>
      <c r="AR1571" s="73"/>
    </row>
    <row r="1572" spans="1:44" ht="27" customHeight="1">
      <c r="A1572" s="972" t="str">
        <f t="shared" si="31"/>
        <v/>
      </c>
      <c r="B1572" s="66"/>
      <c r="E1572" s="67"/>
      <c r="F1572" s="68"/>
      <c r="AF1572" s="70"/>
      <c r="AK1572" s="11"/>
      <c r="AL1572" s="210"/>
      <c r="AM1572" s="20"/>
      <c r="AN1572" s="20"/>
      <c r="AO1572" s="20"/>
      <c r="AP1572" s="20"/>
      <c r="AQ1572" s="211"/>
      <c r="AR1572" s="73"/>
    </row>
    <row r="1573" spans="1:44" ht="27" customHeight="1">
      <c r="A1573" s="972" t="str">
        <f t="shared" si="31"/>
        <v/>
      </c>
      <c r="B1573" s="66"/>
      <c r="E1573" s="67"/>
      <c r="F1573" s="68"/>
      <c r="G1573" s="17" t="s">
        <v>330</v>
      </c>
      <c r="H1573" s="1224" t="s">
        <v>743</v>
      </c>
      <c r="I1573" s="1224"/>
      <c r="J1573" s="1224"/>
      <c r="K1573" s="1224"/>
      <c r="L1573" s="1224"/>
      <c r="M1573" s="1224"/>
      <c r="N1573" s="1224"/>
      <c r="O1573" s="1224"/>
      <c r="P1573" s="1224"/>
      <c r="Q1573" s="1224"/>
      <c r="R1573" s="1224"/>
      <c r="S1573" s="1224"/>
      <c r="T1573" s="1224"/>
      <c r="U1573" s="1224"/>
      <c r="V1573" s="1224"/>
      <c r="W1573" s="1224"/>
      <c r="X1573" s="1224"/>
      <c r="Y1573" s="1224"/>
      <c r="Z1573" s="1224"/>
      <c r="AA1573" s="1224"/>
      <c r="AB1573" s="1224"/>
      <c r="AC1573" s="1224"/>
      <c r="AD1573" s="1224"/>
      <c r="AF1573" s="70"/>
      <c r="AK1573" s="11"/>
      <c r="AL1573" s="210"/>
      <c r="AM1573" s="20"/>
      <c r="AN1573" s="20"/>
      <c r="AO1573" s="20"/>
      <c r="AP1573" s="20"/>
      <c r="AQ1573" s="211"/>
      <c r="AR1573" s="73"/>
    </row>
    <row r="1574" spans="1:44" ht="27" customHeight="1">
      <c r="A1574" s="972" t="str">
        <f t="shared" si="31"/>
        <v/>
      </c>
      <c r="B1574" s="66"/>
      <c r="E1574" s="67"/>
      <c r="F1574" s="68"/>
      <c r="H1574" s="1224"/>
      <c r="I1574" s="1224"/>
      <c r="J1574" s="1224"/>
      <c r="K1574" s="1224"/>
      <c r="L1574" s="1224"/>
      <c r="M1574" s="1224"/>
      <c r="N1574" s="1224"/>
      <c r="O1574" s="1224"/>
      <c r="P1574" s="1224"/>
      <c r="Q1574" s="1224"/>
      <c r="R1574" s="1224"/>
      <c r="S1574" s="1224"/>
      <c r="T1574" s="1224"/>
      <c r="U1574" s="1224"/>
      <c r="V1574" s="1224"/>
      <c r="W1574" s="1224"/>
      <c r="X1574" s="1224"/>
      <c r="Y1574" s="1224"/>
      <c r="Z1574" s="1224"/>
      <c r="AA1574" s="1224"/>
      <c r="AB1574" s="1224"/>
      <c r="AC1574" s="1224"/>
      <c r="AD1574" s="1224"/>
      <c r="AF1574" s="70"/>
      <c r="AK1574" s="11"/>
      <c r="AL1574" s="210"/>
      <c r="AM1574" s="20"/>
      <c r="AN1574" s="20"/>
      <c r="AO1574" s="20"/>
      <c r="AP1574" s="20"/>
      <c r="AQ1574" s="211"/>
      <c r="AR1574" s="73"/>
    </row>
    <row r="1575" spans="1:44" ht="27" customHeight="1">
      <c r="A1575" s="972" t="str">
        <f t="shared" si="31"/>
        <v/>
      </c>
      <c r="B1575" s="66"/>
      <c r="E1575" s="67"/>
      <c r="F1575" s="68"/>
      <c r="H1575" s="1224"/>
      <c r="I1575" s="1224"/>
      <c r="J1575" s="1224"/>
      <c r="K1575" s="1224"/>
      <c r="L1575" s="1224"/>
      <c r="M1575" s="1224"/>
      <c r="N1575" s="1224"/>
      <c r="O1575" s="1224"/>
      <c r="P1575" s="1224"/>
      <c r="Q1575" s="1224"/>
      <c r="R1575" s="1224"/>
      <c r="S1575" s="1224"/>
      <c r="T1575" s="1224"/>
      <c r="U1575" s="1224"/>
      <c r="V1575" s="1224"/>
      <c r="W1575" s="1224"/>
      <c r="X1575" s="1224"/>
      <c r="Y1575" s="1224"/>
      <c r="Z1575" s="1224"/>
      <c r="AA1575" s="1224"/>
      <c r="AB1575" s="1224"/>
      <c r="AC1575" s="1224"/>
      <c r="AD1575" s="1224"/>
      <c r="AF1575" s="70"/>
      <c r="AK1575" s="11"/>
      <c r="AL1575" s="210"/>
      <c r="AM1575" s="20"/>
      <c r="AN1575" s="20"/>
      <c r="AO1575" s="20"/>
      <c r="AP1575" s="20"/>
      <c r="AQ1575" s="211"/>
      <c r="AR1575" s="73"/>
    </row>
    <row r="1576" spans="1:44" ht="27" customHeight="1">
      <c r="A1576" s="972" t="str">
        <f t="shared" si="31"/>
        <v/>
      </c>
      <c r="B1576" s="66"/>
      <c r="E1576" s="67"/>
      <c r="F1576" s="68"/>
      <c r="H1576" s="1224"/>
      <c r="I1576" s="1224"/>
      <c r="J1576" s="1224"/>
      <c r="K1576" s="1224"/>
      <c r="L1576" s="1224"/>
      <c r="M1576" s="1224"/>
      <c r="N1576" s="1224"/>
      <c r="O1576" s="1224"/>
      <c r="P1576" s="1224"/>
      <c r="Q1576" s="1224"/>
      <c r="R1576" s="1224"/>
      <c r="S1576" s="1224"/>
      <c r="T1576" s="1224"/>
      <c r="U1576" s="1224"/>
      <c r="V1576" s="1224"/>
      <c r="W1576" s="1224"/>
      <c r="X1576" s="1224"/>
      <c r="Y1576" s="1224"/>
      <c r="Z1576" s="1224"/>
      <c r="AA1576" s="1224"/>
      <c r="AB1576" s="1224"/>
      <c r="AC1576" s="1224"/>
      <c r="AD1576" s="1224"/>
      <c r="AF1576" s="70"/>
      <c r="AK1576" s="11"/>
      <c r="AL1576" s="210"/>
      <c r="AM1576" s="20"/>
      <c r="AN1576" s="20"/>
      <c r="AO1576" s="20"/>
      <c r="AP1576" s="20"/>
      <c r="AQ1576" s="211"/>
      <c r="AR1576" s="73"/>
    </row>
    <row r="1577" spans="1:44" ht="27" customHeight="1">
      <c r="A1577" s="972" t="str">
        <f t="shared" si="31"/>
        <v/>
      </c>
      <c r="B1577" s="66"/>
      <c r="E1577" s="67"/>
      <c r="F1577" s="68"/>
      <c r="H1577" s="1224"/>
      <c r="I1577" s="1224"/>
      <c r="J1577" s="1224"/>
      <c r="K1577" s="1224"/>
      <c r="L1577" s="1224"/>
      <c r="M1577" s="1224"/>
      <c r="N1577" s="1224"/>
      <c r="O1577" s="1224"/>
      <c r="P1577" s="1224"/>
      <c r="Q1577" s="1224"/>
      <c r="R1577" s="1224"/>
      <c r="S1577" s="1224"/>
      <c r="T1577" s="1224"/>
      <c r="U1577" s="1224"/>
      <c r="V1577" s="1224"/>
      <c r="W1577" s="1224"/>
      <c r="X1577" s="1224"/>
      <c r="Y1577" s="1224"/>
      <c r="Z1577" s="1224"/>
      <c r="AA1577" s="1224"/>
      <c r="AB1577" s="1224"/>
      <c r="AC1577" s="1224"/>
      <c r="AD1577" s="1224"/>
      <c r="AF1577" s="70"/>
      <c r="AK1577" s="11"/>
      <c r="AL1577" s="210"/>
      <c r="AM1577" s="20"/>
      <c r="AN1577" s="20"/>
      <c r="AO1577" s="20"/>
      <c r="AP1577" s="20"/>
      <c r="AQ1577" s="211"/>
      <c r="AR1577" s="73"/>
    </row>
    <row r="1578" spans="1:44" ht="27" customHeight="1">
      <c r="A1578" s="972" t="str">
        <f t="shared" si="31"/>
        <v/>
      </c>
      <c r="B1578" s="66"/>
      <c r="E1578" s="67"/>
      <c r="F1578" s="68"/>
      <c r="AF1578" s="70"/>
      <c r="AK1578" s="11"/>
      <c r="AL1578" s="210"/>
      <c r="AM1578" s="20"/>
      <c r="AN1578" s="20"/>
      <c r="AO1578" s="20"/>
      <c r="AP1578" s="20"/>
      <c r="AQ1578" s="211"/>
      <c r="AR1578" s="73"/>
    </row>
    <row r="1579" spans="1:44" ht="27" customHeight="1">
      <c r="A1579" s="972" t="str">
        <f t="shared" si="31"/>
        <v/>
      </c>
      <c r="B1579" s="66"/>
      <c r="E1579" s="67"/>
      <c r="F1579" s="68"/>
      <c r="G1579" s="17" t="s">
        <v>330</v>
      </c>
      <c r="H1579" s="1206" t="s">
        <v>744</v>
      </c>
      <c r="I1579" s="1206"/>
      <c r="J1579" s="1206"/>
      <c r="K1579" s="1206"/>
      <c r="L1579" s="1206"/>
      <c r="M1579" s="1206"/>
      <c r="N1579" s="1206"/>
      <c r="O1579" s="1206"/>
      <c r="P1579" s="1206"/>
      <c r="Q1579" s="1206"/>
      <c r="R1579" s="1206"/>
      <c r="S1579" s="1206"/>
      <c r="T1579" s="1206"/>
      <c r="U1579" s="1206"/>
      <c r="V1579" s="1206"/>
      <c r="W1579" s="1206"/>
      <c r="X1579" s="1206"/>
      <c r="Y1579" s="1206"/>
      <c r="Z1579" s="1206"/>
      <c r="AA1579" s="1206"/>
      <c r="AB1579" s="1206"/>
      <c r="AC1579" s="1206"/>
      <c r="AD1579" s="1206"/>
      <c r="AF1579" s="70"/>
      <c r="AK1579" s="11"/>
      <c r="AL1579" s="210"/>
      <c r="AM1579" s="20"/>
      <c r="AN1579" s="20"/>
      <c r="AO1579" s="20"/>
      <c r="AP1579" s="20"/>
      <c r="AQ1579" s="211"/>
      <c r="AR1579" s="73"/>
    </row>
    <row r="1580" spans="1:44" ht="27" customHeight="1">
      <c r="A1580" s="972" t="str">
        <f t="shared" si="31"/>
        <v/>
      </c>
      <c r="B1580" s="66"/>
      <c r="E1580" s="67"/>
      <c r="F1580" s="68"/>
      <c r="H1580" s="1206"/>
      <c r="I1580" s="1206"/>
      <c r="J1580" s="1206"/>
      <c r="K1580" s="1206"/>
      <c r="L1580" s="1206"/>
      <c r="M1580" s="1206"/>
      <c r="N1580" s="1206"/>
      <c r="O1580" s="1206"/>
      <c r="P1580" s="1206"/>
      <c r="Q1580" s="1206"/>
      <c r="R1580" s="1206"/>
      <c r="S1580" s="1206"/>
      <c r="T1580" s="1206"/>
      <c r="U1580" s="1206"/>
      <c r="V1580" s="1206"/>
      <c r="W1580" s="1206"/>
      <c r="X1580" s="1206"/>
      <c r="Y1580" s="1206"/>
      <c r="Z1580" s="1206"/>
      <c r="AA1580" s="1206"/>
      <c r="AB1580" s="1206"/>
      <c r="AC1580" s="1206"/>
      <c r="AD1580" s="1206"/>
      <c r="AF1580" s="70"/>
      <c r="AK1580" s="11"/>
      <c r="AL1580" s="210"/>
      <c r="AM1580" s="20"/>
      <c r="AN1580" s="20"/>
      <c r="AO1580" s="20"/>
      <c r="AP1580" s="20"/>
      <c r="AQ1580" s="211"/>
      <c r="AR1580" s="73"/>
    </row>
    <row r="1581" spans="1:44" ht="27" customHeight="1">
      <c r="A1581" s="972" t="str">
        <f t="shared" si="31"/>
        <v/>
      </c>
      <c r="B1581" s="66"/>
      <c r="E1581" s="67"/>
      <c r="F1581" s="68"/>
      <c r="H1581" s="1206"/>
      <c r="I1581" s="1206"/>
      <c r="J1581" s="1206"/>
      <c r="K1581" s="1206"/>
      <c r="L1581" s="1206"/>
      <c r="M1581" s="1206"/>
      <c r="N1581" s="1206"/>
      <c r="O1581" s="1206"/>
      <c r="P1581" s="1206"/>
      <c r="Q1581" s="1206"/>
      <c r="R1581" s="1206"/>
      <c r="S1581" s="1206"/>
      <c r="T1581" s="1206"/>
      <c r="U1581" s="1206"/>
      <c r="V1581" s="1206"/>
      <c r="W1581" s="1206"/>
      <c r="X1581" s="1206"/>
      <c r="Y1581" s="1206"/>
      <c r="Z1581" s="1206"/>
      <c r="AA1581" s="1206"/>
      <c r="AB1581" s="1206"/>
      <c r="AC1581" s="1206"/>
      <c r="AD1581" s="1206"/>
      <c r="AF1581" s="70"/>
      <c r="AK1581" s="11"/>
      <c r="AL1581" s="210"/>
      <c r="AM1581" s="20"/>
      <c r="AN1581" s="20"/>
      <c r="AO1581" s="20"/>
      <c r="AP1581" s="20"/>
      <c r="AQ1581" s="211"/>
      <c r="AR1581" s="73"/>
    </row>
    <row r="1582" spans="1:44" ht="27" customHeight="1">
      <c r="A1582" s="972" t="str">
        <f t="shared" ref="A1582:A1706" si="32">_xlfn.IFS(AG1582=0,"",AG1582&gt;0,AG1582,AG1582&lt;&gt;"","")</f>
        <v/>
      </c>
      <c r="B1582" s="66"/>
      <c r="E1582" s="67"/>
      <c r="F1582" s="68"/>
      <c r="H1582" s="97"/>
      <c r="I1582" s="97"/>
      <c r="J1582" s="97"/>
      <c r="K1582" s="97"/>
      <c r="L1582" s="97"/>
      <c r="M1582" s="97"/>
      <c r="N1582" s="97"/>
      <c r="O1582" s="97"/>
      <c r="P1582" s="97"/>
      <c r="Q1582" s="97"/>
      <c r="R1582" s="97"/>
      <c r="S1582" s="97"/>
      <c r="T1582" s="97"/>
      <c r="U1582" s="97"/>
      <c r="V1582" s="97"/>
      <c r="W1582" s="97"/>
      <c r="X1582" s="97"/>
      <c r="Y1582" s="97"/>
      <c r="Z1582" s="97"/>
      <c r="AA1582" s="97"/>
      <c r="AB1582" s="97"/>
      <c r="AC1582" s="97"/>
      <c r="AD1582" s="97"/>
      <c r="AF1582" s="70"/>
      <c r="AK1582" s="11"/>
      <c r="AL1582" s="210"/>
      <c r="AM1582" s="20"/>
      <c r="AN1582" s="20"/>
      <c r="AO1582" s="20"/>
      <c r="AP1582" s="20"/>
      <c r="AQ1582" s="211"/>
      <c r="AR1582" s="73"/>
    </row>
    <row r="1583" spans="1:44" ht="18" customHeight="1" thickBot="1">
      <c r="A1583" s="972" t="str">
        <f t="shared" si="32"/>
        <v/>
      </c>
      <c r="B1583" s="66"/>
      <c r="E1583" s="67"/>
      <c r="F1583" s="68"/>
      <c r="H1583" s="110"/>
      <c r="I1583" s="110"/>
      <c r="J1583" s="110"/>
      <c r="K1583" s="110"/>
      <c r="L1583" s="110"/>
      <c r="M1583" s="110"/>
      <c r="N1583" s="110"/>
      <c r="O1583" s="110"/>
      <c r="P1583" s="110"/>
      <c r="Q1583" s="110"/>
      <c r="R1583" s="110"/>
      <c r="S1583" s="110"/>
      <c r="T1583" s="110"/>
      <c r="U1583" s="110"/>
      <c r="V1583" s="110"/>
      <c r="W1583" s="110"/>
      <c r="X1583" s="110"/>
      <c r="Y1583" s="110"/>
      <c r="Z1583" s="110"/>
      <c r="AA1583" s="110"/>
      <c r="AB1583" s="110"/>
      <c r="AC1583" s="110"/>
      <c r="AD1583" s="110"/>
      <c r="AF1583" s="70"/>
      <c r="AK1583" s="11"/>
      <c r="AL1583" s="210"/>
      <c r="AM1583" s="20"/>
      <c r="AN1583" s="20"/>
      <c r="AO1583" s="20"/>
      <c r="AP1583" s="20"/>
      <c r="AQ1583" s="211"/>
      <c r="AR1583" s="73"/>
    </row>
    <row r="1584" spans="1:44" ht="27" customHeight="1" thickBot="1">
      <c r="A1584" s="972" t="str">
        <f t="shared" si="32"/>
        <v>実 施 月</v>
      </c>
      <c r="B1584" s="66"/>
      <c r="E1584" s="67"/>
      <c r="F1584" s="68"/>
      <c r="G1584" s="913" t="s">
        <v>330</v>
      </c>
      <c r="H1584" s="913" t="s">
        <v>1132</v>
      </c>
      <c r="I1584" s="913"/>
      <c r="J1584" s="913"/>
      <c r="K1584" s="913"/>
      <c r="L1584" s="913"/>
      <c r="M1584" s="913"/>
      <c r="N1584" s="913"/>
      <c r="O1584" s="913"/>
      <c r="P1584" s="913"/>
      <c r="Q1584" s="913"/>
      <c r="R1584" s="913"/>
      <c r="S1584" s="913"/>
      <c r="T1584" s="913"/>
      <c r="U1584" s="913"/>
      <c r="V1584" s="913"/>
      <c r="W1584" s="913"/>
      <c r="X1584" s="913"/>
      <c r="Y1584" s="913"/>
      <c r="Z1584" s="913"/>
      <c r="AA1584" s="913"/>
      <c r="AB1584" s="913"/>
      <c r="AC1584" s="913"/>
      <c r="AD1584" s="913"/>
      <c r="AE1584" s="913"/>
      <c r="AF1584" s="914"/>
      <c r="AG1584" s="1218" t="s">
        <v>2492</v>
      </c>
      <c r="AH1584" s="1219"/>
      <c r="AI1584" s="1219"/>
      <c r="AJ1584" s="1220"/>
      <c r="AK1584" s="915"/>
      <c r="AL1584" s="916"/>
      <c r="AM1584" s="917"/>
      <c r="AN1584" s="20"/>
      <c r="AO1584" s="20"/>
      <c r="AP1584" s="20"/>
      <c r="AQ1584" s="211"/>
      <c r="AR1584" s="73"/>
    </row>
    <row r="1585" spans="1:44" ht="27" customHeight="1" thickBot="1">
      <c r="A1585" s="972" t="str">
        <f t="shared" si="32"/>
        <v>　</v>
      </c>
      <c r="B1585" s="66"/>
      <c r="E1585" s="67"/>
      <c r="F1585" s="68"/>
      <c r="G1585" s="913"/>
      <c r="H1585" s="1225" t="s">
        <v>690</v>
      </c>
      <c r="I1585" s="1226"/>
      <c r="J1585" s="1226"/>
      <c r="K1585" s="1226"/>
      <c r="L1585" s="1226"/>
      <c r="M1585" s="1227"/>
      <c r="N1585" s="1360"/>
      <c r="O1585" s="1361"/>
      <c r="P1585" s="1361"/>
      <c r="Q1585" s="1361"/>
      <c r="R1585" s="1361"/>
      <c r="S1585" s="1361"/>
      <c r="T1585" s="1361"/>
      <c r="U1585" s="1361"/>
      <c r="V1585" s="1361"/>
      <c r="W1585" s="1361"/>
      <c r="X1585" s="1361"/>
      <c r="Y1585" s="1361"/>
      <c r="Z1585" s="1361"/>
      <c r="AA1585" s="1361"/>
      <c r="AB1585" s="1361"/>
      <c r="AC1585" s="1361"/>
      <c r="AD1585" s="1540"/>
      <c r="AE1585" s="913"/>
      <c r="AF1585" s="914"/>
      <c r="AG1585" s="909" t="s">
        <v>443</v>
      </c>
      <c r="AH1585" s="910" t="s">
        <v>34</v>
      </c>
      <c r="AI1585" s="911" t="s">
        <v>443</v>
      </c>
      <c r="AJ1585" s="912" t="s">
        <v>34</v>
      </c>
      <c r="AK1585" s="915"/>
      <c r="AL1585" s="916"/>
      <c r="AM1585" s="917"/>
      <c r="AN1585" s="20"/>
      <c r="AO1585" s="20"/>
      <c r="AP1585" s="20"/>
      <c r="AQ1585" s="211"/>
      <c r="AR1585" s="73"/>
    </row>
    <row r="1586" spans="1:44" ht="27" customHeight="1" thickBot="1">
      <c r="A1586" s="972" t="str">
        <f t="shared" si="32"/>
        <v>　</v>
      </c>
      <c r="B1586" s="66"/>
      <c r="E1586" s="67"/>
      <c r="F1586" s="68"/>
      <c r="G1586" s="913"/>
      <c r="H1586" s="1551" t="s">
        <v>691</v>
      </c>
      <c r="I1586" s="1552"/>
      <c r="J1586" s="1552"/>
      <c r="K1586" s="1552"/>
      <c r="L1586" s="1552"/>
      <c r="M1586" s="1553"/>
      <c r="N1586" s="1225" t="s">
        <v>692</v>
      </c>
      <c r="O1586" s="1226"/>
      <c r="P1586" s="1226"/>
      <c r="Q1586" s="1533"/>
      <c r="R1586" s="1226"/>
      <c r="S1586" s="1226"/>
      <c r="T1586" s="1226"/>
      <c r="U1586" s="1226"/>
      <c r="V1586" s="1226"/>
      <c r="W1586" s="1226"/>
      <c r="X1586" s="1226"/>
      <c r="Y1586" s="1226"/>
      <c r="Z1586" s="1226"/>
      <c r="AA1586" s="1226"/>
      <c r="AB1586" s="1226"/>
      <c r="AC1586" s="1226"/>
      <c r="AD1586" s="1227"/>
      <c r="AE1586" s="913"/>
      <c r="AF1586" s="914"/>
      <c r="AG1586" s="909" t="s">
        <v>443</v>
      </c>
      <c r="AH1586" s="910" t="s">
        <v>34</v>
      </c>
      <c r="AI1586" s="911" t="s">
        <v>443</v>
      </c>
      <c r="AJ1586" s="912" t="s">
        <v>34</v>
      </c>
      <c r="AK1586" s="915"/>
      <c r="AL1586" s="916"/>
      <c r="AM1586" s="917"/>
      <c r="AN1586" s="20"/>
      <c r="AO1586" s="20"/>
      <c r="AP1586" s="20"/>
      <c r="AQ1586" s="211"/>
      <c r="AR1586" s="73"/>
    </row>
    <row r="1587" spans="1:44" ht="27" customHeight="1" thickBot="1">
      <c r="A1587" s="972" t="str">
        <f t="shared" si="32"/>
        <v>　</v>
      </c>
      <c r="B1587" s="66"/>
      <c r="E1587" s="67"/>
      <c r="F1587" s="68"/>
      <c r="G1587" s="913"/>
      <c r="H1587" s="1554"/>
      <c r="I1587" s="1555"/>
      <c r="J1587" s="1555"/>
      <c r="K1587" s="1555"/>
      <c r="L1587" s="1555"/>
      <c r="M1587" s="1556"/>
      <c r="N1587" s="1225" t="s">
        <v>693</v>
      </c>
      <c r="O1587" s="1226"/>
      <c r="P1587" s="1226"/>
      <c r="Q1587" s="1533"/>
      <c r="R1587" s="1226" t="s">
        <v>428</v>
      </c>
      <c r="S1587" s="1226"/>
      <c r="T1587" s="1226"/>
      <c r="U1587" s="1226"/>
      <c r="V1587" s="1226"/>
      <c r="W1587" s="1370" t="s">
        <v>443</v>
      </c>
      <c r="X1587" s="1370"/>
      <c r="Y1587" s="1370"/>
      <c r="Z1587" s="1370"/>
      <c r="AA1587" s="1226" t="s">
        <v>427</v>
      </c>
      <c r="AB1587" s="1226"/>
      <c r="AC1587" s="1226"/>
      <c r="AD1587" s="1227"/>
      <c r="AE1587" s="913"/>
      <c r="AF1587" s="914"/>
      <c r="AG1587" s="909" t="s">
        <v>443</v>
      </c>
      <c r="AH1587" s="910" t="s">
        <v>34</v>
      </c>
      <c r="AI1587" s="911" t="s">
        <v>443</v>
      </c>
      <c r="AJ1587" s="912" t="s">
        <v>34</v>
      </c>
      <c r="AK1587" s="915"/>
      <c r="AL1587" s="916"/>
      <c r="AM1587" s="917"/>
      <c r="AN1587" s="20"/>
      <c r="AO1587" s="20"/>
      <c r="AP1587" s="20"/>
      <c r="AQ1587" s="211"/>
      <c r="AR1587" s="73"/>
    </row>
    <row r="1588" spans="1:44" ht="27" customHeight="1" thickBot="1">
      <c r="A1588" s="972" t="str">
        <f t="shared" si="32"/>
        <v>　</v>
      </c>
      <c r="B1588" s="66"/>
      <c r="E1588" s="67"/>
      <c r="F1588" s="68"/>
      <c r="G1588" s="913"/>
      <c r="H1588" s="1225" t="s">
        <v>689</v>
      </c>
      <c r="I1588" s="1226"/>
      <c r="J1588" s="1226"/>
      <c r="K1588" s="1226"/>
      <c r="L1588" s="1363" t="s">
        <v>694</v>
      </c>
      <c r="M1588" s="1363"/>
      <c r="N1588" s="1363"/>
      <c r="O1588" s="1363"/>
      <c r="P1588" s="1363"/>
      <c r="Q1588" s="1363"/>
      <c r="R1588" s="1363"/>
      <c r="S1588" s="1363"/>
      <c r="T1588" s="1363"/>
      <c r="U1588" s="1361"/>
      <c r="V1588" s="1361"/>
      <c r="W1588" s="1361"/>
      <c r="X1588" s="1361"/>
      <c r="Y1588" s="1361"/>
      <c r="Z1588" s="1361"/>
      <c r="AA1588" s="1361"/>
      <c r="AB1588" s="1361"/>
      <c r="AC1588" s="1361"/>
      <c r="AD1588" s="1540"/>
      <c r="AE1588" s="913"/>
      <c r="AF1588" s="914"/>
      <c r="AG1588" s="909" t="s">
        <v>443</v>
      </c>
      <c r="AH1588" s="910" t="s">
        <v>34</v>
      </c>
      <c r="AI1588" s="911" t="s">
        <v>443</v>
      </c>
      <c r="AJ1588" s="912" t="s">
        <v>34</v>
      </c>
      <c r="AK1588" s="915"/>
      <c r="AL1588" s="916"/>
      <c r="AM1588" s="917"/>
      <c r="AN1588" s="20"/>
      <c r="AO1588" s="20"/>
      <c r="AP1588" s="20"/>
      <c r="AQ1588" s="211"/>
      <c r="AR1588" s="73"/>
    </row>
    <row r="1589" spans="1:44" ht="21" customHeight="1">
      <c r="A1589" s="972" t="str">
        <f t="shared" si="32"/>
        <v>　</v>
      </c>
      <c r="B1589" s="66"/>
      <c r="E1589" s="67"/>
      <c r="G1589" s="913"/>
      <c r="H1589" s="1344"/>
      <c r="I1589" s="1345"/>
      <c r="J1589" s="1345"/>
      <c r="K1589" s="1345"/>
      <c r="L1589" s="1345"/>
      <c r="M1589" s="1345"/>
      <c r="N1589" s="1345"/>
      <c r="O1589" s="1345"/>
      <c r="P1589" s="1345"/>
      <c r="Q1589" s="1345"/>
      <c r="R1589" s="1345"/>
      <c r="S1589" s="1345"/>
      <c r="T1589" s="1345"/>
      <c r="U1589" s="1345"/>
      <c r="V1589" s="1345"/>
      <c r="W1589" s="1345"/>
      <c r="X1589" s="1345"/>
      <c r="Y1589" s="1345"/>
      <c r="Z1589" s="1345"/>
      <c r="AA1589" s="1345"/>
      <c r="AB1589" s="1345"/>
      <c r="AC1589" s="1345"/>
      <c r="AD1589" s="1346"/>
      <c r="AE1589" s="913"/>
      <c r="AF1589" s="914"/>
      <c r="AG1589" s="909" t="s">
        <v>443</v>
      </c>
      <c r="AH1589" s="910" t="s">
        <v>34</v>
      </c>
      <c r="AI1589" s="911" t="s">
        <v>443</v>
      </c>
      <c r="AJ1589" s="912" t="s">
        <v>34</v>
      </c>
      <c r="AK1589" s="915"/>
      <c r="AL1589" s="916"/>
      <c r="AM1589" s="917"/>
      <c r="AN1589" s="20"/>
      <c r="AO1589" s="20"/>
      <c r="AP1589" s="20"/>
      <c r="AQ1589" s="211"/>
      <c r="AR1589" s="73"/>
    </row>
    <row r="1590" spans="1:44" ht="27" customHeight="1">
      <c r="A1590" s="972" t="str">
        <f t="shared" si="32"/>
        <v>　</v>
      </c>
      <c r="B1590" s="66"/>
      <c r="E1590" s="67"/>
      <c r="G1590" s="913"/>
      <c r="H1590" s="918"/>
      <c r="I1590" s="919" t="s">
        <v>443</v>
      </c>
      <c r="J1590" s="1314" t="s">
        <v>431</v>
      </c>
      <c r="K1590" s="1315"/>
      <c r="L1590" s="1315"/>
      <c r="M1590" s="1316"/>
      <c r="N1590" s="919" t="s">
        <v>443</v>
      </c>
      <c r="O1590" s="1314" t="s">
        <v>432</v>
      </c>
      <c r="P1590" s="1315"/>
      <c r="Q1590" s="1316"/>
      <c r="R1590" s="919" t="s">
        <v>443</v>
      </c>
      <c r="S1590" s="1314" t="s">
        <v>433</v>
      </c>
      <c r="T1590" s="1315"/>
      <c r="U1590" s="1316"/>
      <c r="V1590" s="919" t="s">
        <v>443</v>
      </c>
      <c r="W1590" s="1314" t="s">
        <v>434</v>
      </c>
      <c r="X1590" s="1315"/>
      <c r="Y1590" s="1316"/>
      <c r="Z1590" s="919" t="s">
        <v>443</v>
      </c>
      <c r="AA1590" s="1314" t="s">
        <v>435</v>
      </c>
      <c r="AB1590" s="1315"/>
      <c r="AC1590" s="1315"/>
      <c r="AD1590" s="915"/>
      <c r="AE1590" s="913"/>
      <c r="AF1590" s="914"/>
      <c r="AG1590" s="909" t="s">
        <v>443</v>
      </c>
      <c r="AH1590" s="910" t="s">
        <v>34</v>
      </c>
      <c r="AI1590" s="911" t="s">
        <v>443</v>
      </c>
      <c r="AJ1590" s="912" t="s">
        <v>34</v>
      </c>
      <c r="AK1590" s="915"/>
      <c r="AL1590" s="916"/>
      <c r="AM1590" s="917"/>
      <c r="AN1590" s="20"/>
      <c r="AO1590" s="20"/>
      <c r="AP1590" s="20"/>
      <c r="AQ1590" s="211"/>
      <c r="AR1590" s="73"/>
    </row>
    <row r="1591" spans="1:44" ht="27" customHeight="1" thickBot="1">
      <c r="A1591" s="972" t="str">
        <f t="shared" si="32"/>
        <v>（実施月を選択）</v>
      </c>
      <c r="B1591" s="66"/>
      <c r="E1591" s="67"/>
      <c r="G1591" s="913"/>
      <c r="H1591" s="918"/>
      <c r="I1591" s="919" t="s">
        <v>443</v>
      </c>
      <c r="J1591" s="1314" t="s">
        <v>436</v>
      </c>
      <c r="K1591" s="1315"/>
      <c r="L1591" s="1315"/>
      <c r="M1591" s="1316"/>
      <c r="N1591" s="919" t="s">
        <v>443</v>
      </c>
      <c r="O1591" s="1314" t="s">
        <v>437</v>
      </c>
      <c r="P1591" s="1315"/>
      <c r="Q1591" s="1315"/>
      <c r="R1591" s="1315"/>
      <c r="S1591" s="1316"/>
      <c r="T1591" s="919" t="s">
        <v>443</v>
      </c>
      <c r="U1591" s="1314" t="s">
        <v>658</v>
      </c>
      <c r="V1591" s="1315"/>
      <c r="W1591" s="1315"/>
      <c r="X1591" s="1315"/>
      <c r="Y1591" s="1316"/>
      <c r="Z1591" s="919" t="s">
        <v>443</v>
      </c>
      <c r="AA1591" s="1314" t="s">
        <v>659</v>
      </c>
      <c r="AB1591" s="1315"/>
      <c r="AC1591" s="1315"/>
      <c r="AD1591" s="915"/>
      <c r="AE1591" s="913"/>
      <c r="AF1591" s="914"/>
      <c r="AG1591" s="1199" t="s">
        <v>2493</v>
      </c>
      <c r="AH1591" s="1200"/>
      <c r="AI1591" s="1200"/>
      <c r="AJ1591" s="1201"/>
      <c r="AK1591" s="915"/>
      <c r="AL1591" s="916"/>
      <c r="AM1591" s="917"/>
      <c r="AN1591" s="20"/>
      <c r="AO1591" s="20"/>
      <c r="AP1591" s="20"/>
      <c r="AQ1591" s="211"/>
      <c r="AR1591" s="73"/>
    </row>
    <row r="1592" spans="1:44" ht="27" customHeight="1">
      <c r="A1592" s="972" t="str">
        <f t="shared" si="32"/>
        <v/>
      </c>
      <c r="B1592" s="66"/>
      <c r="E1592" s="67"/>
      <c r="G1592" s="913"/>
      <c r="H1592" s="918"/>
      <c r="I1592" s="919" t="s">
        <v>443</v>
      </c>
      <c r="J1592" s="1314" t="s">
        <v>695</v>
      </c>
      <c r="K1592" s="1315"/>
      <c r="L1592" s="1315"/>
      <c r="M1592" s="1316"/>
      <c r="N1592" s="919" t="s">
        <v>443</v>
      </c>
      <c r="O1592" s="1314" t="s">
        <v>660</v>
      </c>
      <c r="P1592" s="1315"/>
      <c r="Q1592" s="1315"/>
      <c r="R1592" s="1315"/>
      <c r="S1592" s="1316"/>
      <c r="T1592" s="919" t="s">
        <v>443</v>
      </c>
      <c r="U1592" s="920" t="s">
        <v>439</v>
      </c>
      <c r="V1592" s="920"/>
      <c r="W1592" s="920"/>
      <c r="X1592" s="1315"/>
      <c r="Y1592" s="1315"/>
      <c r="Z1592" s="1315"/>
      <c r="AA1592" s="1315"/>
      <c r="AB1592" s="1315"/>
      <c r="AC1592" s="920" t="s">
        <v>63</v>
      </c>
      <c r="AD1592" s="915"/>
      <c r="AE1592" s="913"/>
      <c r="AF1592" s="914"/>
      <c r="AH1592" s="921"/>
      <c r="AI1592" s="921"/>
      <c r="AJ1592" s="921"/>
      <c r="AK1592" s="915"/>
      <c r="AL1592" s="916"/>
      <c r="AM1592" s="917"/>
      <c r="AN1592" s="20"/>
      <c r="AO1592" s="20"/>
      <c r="AP1592" s="20"/>
      <c r="AQ1592" s="211"/>
      <c r="AR1592" s="73"/>
    </row>
    <row r="1593" spans="1:44" ht="27" customHeight="1" thickBot="1">
      <c r="A1593" s="972" t="str">
        <f t="shared" si="32"/>
        <v/>
      </c>
      <c r="B1593" s="66"/>
      <c r="E1593" s="67"/>
      <c r="G1593" s="913"/>
      <c r="H1593" s="1357"/>
      <c r="I1593" s="1358"/>
      <c r="J1593" s="1358"/>
      <c r="K1593" s="1358"/>
      <c r="L1593" s="1358"/>
      <c r="M1593" s="1358"/>
      <c r="N1593" s="1358"/>
      <c r="O1593" s="1358"/>
      <c r="P1593" s="1358"/>
      <c r="Q1593" s="1358"/>
      <c r="R1593" s="1358"/>
      <c r="S1593" s="1358"/>
      <c r="T1593" s="1358"/>
      <c r="U1593" s="1359" t="s">
        <v>441</v>
      </c>
      <c r="V1593" s="1359"/>
      <c r="W1593" s="1359"/>
      <c r="X1593" s="1359"/>
      <c r="Y1593" s="1359"/>
      <c r="Z1593" s="1359"/>
      <c r="AA1593" s="1359"/>
      <c r="AB1593" s="1359"/>
      <c r="AC1593" s="1359"/>
      <c r="AD1593" s="922"/>
      <c r="AE1593" s="913"/>
      <c r="AF1593" s="914"/>
      <c r="AH1593" s="921"/>
      <c r="AI1593" s="921"/>
      <c r="AJ1593" s="921"/>
      <c r="AK1593" s="915"/>
      <c r="AL1593" s="916"/>
      <c r="AM1593" s="917"/>
      <c r="AN1593" s="20"/>
      <c r="AO1593" s="20"/>
      <c r="AP1593" s="20"/>
      <c r="AQ1593" s="211"/>
      <c r="AR1593" s="73"/>
    </row>
    <row r="1594" spans="1:44" ht="27" customHeight="1" thickBot="1">
      <c r="A1594" s="972" t="str">
        <f t="shared" si="32"/>
        <v>研修実施月</v>
      </c>
      <c r="B1594" s="66"/>
      <c r="E1594" s="67"/>
      <c r="G1594" s="913"/>
      <c r="H1594" s="1337" t="s">
        <v>1244</v>
      </c>
      <c r="I1594" s="1338"/>
      <c r="J1594" s="1338"/>
      <c r="K1594" s="1338"/>
      <c r="L1594" s="1338"/>
      <c r="M1594" s="1338"/>
      <c r="N1594" s="1338"/>
      <c r="O1594" s="1338"/>
      <c r="P1594" s="1338"/>
      <c r="Q1594" s="1338"/>
      <c r="R1594" s="1338"/>
      <c r="S1594" s="1338"/>
      <c r="T1594" s="1338"/>
      <c r="U1594" s="1339"/>
      <c r="V1594" s="1340"/>
      <c r="W1594" s="1341"/>
      <c r="X1594" s="1341"/>
      <c r="Y1594" s="1341"/>
      <c r="Z1594" s="1341"/>
      <c r="AA1594" s="1341"/>
      <c r="AB1594" s="1341"/>
      <c r="AC1594" s="1341"/>
      <c r="AD1594" s="1342"/>
      <c r="AE1594" s="913"/>
      <c r="AF1594" s="914"/>
      <c r="AG1594" s="1196" t="s">
        <v>2494</v>
      </c>
      <c r="AH1594" s="1197"/>
      <c r="AI1594" s="1197"/>
      <c r="AJ1594" s="1198"/>
      <c r="AK1594" s="915"/>
      <c r="AL1594" s="916"/>
      <c r="AM1594" s="917"/>
      <c r="AN1594" s="20"/>
      <c r="AO1594" s="20"/>
      <c r="AP1594" s="20"/>
      <c r="AQ1594" s="211"/>
      <c r="AR1594" s="73"/>
    </row>
    <row r="1595" spans="1:44" ht="27" customHeight="1" thickBot="1">
      <c r="A1595" s="972" t="str">
        <f t="shared" si="32"/>
        <v>　</v>
      </c>
      <c r="B1595" s="66"/>
      <c r="E1595" s="67"/>
      <c r="F1595" s="68"/>
      <c r="G1595" s="913"/>
      <c r="H1595" s="1360" t="s">
        <v>696</v>
      </c>
      <c r="I1595" s="1361"/>
      <c r="J1595" s="1361"/>
      <c r="K1595" s="1361"/>
      <c r="L1595" s="1361"/>
      <c r="M1595" s="1361"/>
      <c r="N1595" s="1361"/>
      <c r="O1595" s="1361"/>
      <c r="P1595" s="1361"/>
      <c r="Q1595" s="1361"/>
      <c r="R1595" s="1361"/>
      <c r="S1595" s="1361"/>
      <c r="T1595" s="1361"/>
      <c r="U1595" s="1362"/>
      <c r="V1595" s="923"/>
      <c r="W1595" s="1370" t="s">
        <v>443</v>
      </c>
      <c r="X1595" s="1370"/>
      <c r="Y1595" s="1370"/>
      <c r="Z1595" s="1370"/>
      <c r="AA1595" s="1226" t="s">
        <v>427</v>
      </c>
      <c r="AB1595" s="1226"/>
      <c r="AC1595" s="1226"/>
      <c r="AD1595" s="1227"/>
      <c r="AE1595" s="913"/>
      <c r="AF1595" s="914"/>
      <c r="AG1595" s="909" t="s">
        <v>443</v>
      </c>
      <c r="AH1595" s="910" t="s">
        <v>34</v>
      </c>
      <c r="AI1595" s="911" t="s">
        <v>443</v>
      </c>
      <c r="AJ1595" s="912" t="s">
        <v>34</v>
      </c>
      <c r="AK1595" s="915"/>
      <c r="AL1595" s="916"/>
      <c r="AM1595" s="917"/>
      <c r="AN1595" s="20"/>
      <c r="AO1595" s="20"/>
      <c r="AP1595" s="20"/>
      <c r="AQ1595" s="211"/>
      <c r="AR1595" s="73"/>
    </row>
    <row r="1596" spans="1:44" ht="17.5" customHeight="1" thickBot="1">
      <c r="A1596" s="972" t="str">
        <f t="shared" si="32"/>
        <v>（実施月を選択）</v>
      </c>
      <c r="B1596" s="66"/>
      <c r="E1596" s="67"/>
      <c r="F1596" s="68"/>
      <c r="G1596" s="913"/>
      <c r="H1596" s="913"/>
      <c r="I1596" s="913"/>
      <c r="J1596" s="913"/>
      <c r="K1596" s="913"/>
      <c r="L1596" s="913"/>
      <c r="M1596" s="913"/>
      <c r="N1596" s="913"/>
      <c r="O1596" s="913"/>
      <c r="P1596" s="913"/>
      <c r="Q1596" s="913"/>
      <c r="R1596" s="913"/>
      <c r="S1596" s="913"/>
      <c r="T1596" s="913"/>
      <c r="U1596" s="913"/>
      <c r="V1596" s="913"/>
      <c r="W1596" s="913"/>
      <c r="X1596" s="913"/>
      <c r="Y1596" s="913"/>
      <c r="Z1596" s="913"/>
      <c r="AA1596" s="913"/>
      <c r="AB1596" s="913"/>
      <c r="AC1596" s="913"/>
      <c r="AD1596" s="913"/>
      <c r="AE1596" s="913"/>
      <c r="AF1596" s="914"/>
      <c r="AG1596" s="1199" t="s">
        <v>2493</v>
      </c>
      <c r="AH1596" s="1200"/>
      <c r="AI1596" s="1200"/>
      <c r="AJ1596" s="1201"/>
      <c r="AK1596" s="915"/>
      <c r="AL1596" s="916"/>
      <c r="AM1596" s="917"/>
      <c r="AN1596" s="20"/>
      <c r="AO1596" s="20"/>
      <c r="AP1596" s="20"/>
      <c r="AQ1596" s="211"/>
      <c r="AR1596" s="73"/>
    </row>
    <row r="1597" spans="1:44" ht="25.2" customHeight="1">
      <c r="A1597" s="972" t="str">
        <f t="shared" si="32"/>
        <v/>
      </c>
      <c r="B1597" s="66"/>
      <c r="E1597" s="67"/>
      <c r="F1597" s="68"/>
      <c r="H1597" s="1329" t="s">
        <v>745</v>
      </c>
      <c r="I1597" s="1330"/>
      <c r="J1597" s="1330"/>
      <c r="K1597" s="1330"/>
      <c r="L1597" s="1330"/>
      <c r="M1597" s="1330"/>
      <c r="N1597" s="1330"/>
      <c r="O1597" s="1330"/>
      <c r="P1597" s="1330"/>
      <c r="Q1597" s="1330"/>
      <c r="R1597" s="1330"/>
      <c r="S1597" s="1330"/>
      <c r="T1597" s="1330"/>
      <c r="U1597" s="1330"/>
      <c r="V1597" s="1330"/>
      <c r="W1597" s="1330"/>
      <c r="X1597" s="1330"/>
      <c r="Y1597" s="1330"/>
      <c r="Z1597" s="1330"/>
      <c r="AA1597" s="1330"/>
      <c r="AB1597" s="1330"/>
      <c r="AC1597" s="1330"/>
      <c r="AD1597" s="1331"/>
      <c r="AF1597" s="70"/>
      <c r="AK1597" s="11"/>
      <c r="AL1597" s="210"/>
      <c r="AM1597" s="20"/>
      <c r="AN1597" s="20"/>
      <c r="AO1597" s="20"/>
      <c r="AP1597" s="20"/>
      <c r="AQ1597" s="211"/>
      <c r="AR1597" s="73"/>
    </row>
    <row r="1598" spans="1:44" ht="25.2" customHeight="1">
      <c r="A1598" s="972" t="str">
        <f t="shared" si="32"/>
        <v/>
      </c>
      <c r="B1598" s="66"/>
      <c r="E1598" s="67"/>
      <c r="F1598" s="68"/>
      <c r="H1598" s="68" t="s">
        <v>746</v>
      </c>
      <c r="I1598" s="1233" t="s">
        <v>753</v>
      </c>
      <c r="J1598" s="1233"/>
      <c r="K1598" s="1233"/>
      <c r="L1598" s="1233"/>
      <c r="M1598" s="1233"/>
      <c r="N1598" s="1233"/>
      <c r="O1598" s="1233"/>
      <c r="P1598" s="1233"/>
      <c r="Q1598" s="1233"/>
      <c r="R1598" s="1233"/>
      <c r="S1598" s="1233"/>
      <c r="T1598" s="1233"/>
      <c r="U1598" s="1233"/>
      <c r="V1598" s="1233"/>
      <c r="W1598" s="1233"/>
      <c r="X1598" s="1233"/>
      <c r="Y1598" s="1233"/>
      <c r="Z1598" s="1233"/>
      <c r="AA1598" s="1233"/>
      <c r="AB1598" s="1233"/>
      <c r="AC1598" s="1233"/>
      <c r="AD1598" s="1333"/>
      <c r="AF1598" s="70"/>
      <c r="AK1598" s="11"/>
      <c r="AL1598" s="210"/>
      <c r="AM1598" s="20"/>
      <c r="AN1598" s="20"/>
      <c r="AO1598" s="20"/>
      <c r="AP1598" s="20"/>
      <c r="AQ1598" s="211"/>
      <c r="AR1598" s="73"/>
    </row>
    <row r="1599" spans="1:44" ht="25.2" customHeight="1">
      <c r="A1599" s="972" t="str">
        <f t="shared" si="32"/>
        <v/>
      </c>
      <c r="B1599" s="66"/>
      <c r="E1599" s="67"/>
      <c r="F1599" s="68"/>
      <c r="H1599" s="68" t="s">
        <v>747</v>
      </c>
      <c r="I1599" s="1233" t="s">
        <v>754</v>
      </c>
      <c r="J1599" s="1233"/>
      <c r="K1599" s="1233"/>
      <c r="L1599" s="1233"/>
      <c r="M1599" s="1233"/>
      <c r="N1599" s="1233"/>
      <c r="O1599" s="1233"/>
      <c r="P1599" s="1233"/>
      <c r="Q1599" s="1233"/>
      <c r="R1599" s="1233"/>
      <c r="S1599" s="1233"/>
      <c r="T1599" s="1233"/>
      <c r="U1599" s="1233"/>
      <c r="V1599" s="1233"/>
      <c r="W1599" s="1233"/>
      <c r="X1599" s="1233"/>
      <c r="Y1599" s="1233"/>
      <c r="Z1599" s="1233"/>
      <c r="AA1599" s="1233"/>
      <c r="AB1599" s="1233"/>
      <c r="AC1599" s="1233"/>
      <c r="AD1599" s="1333"/>
      <c r="AF1599" s="70"/>
      <c r="AK1599" s="11"/>
      <c r="AL1599" s="210"/>
      <c r="AM1599" s="20"/>
      <c r="AN1599" s="20"/>
      <c r="AO1599" s="20"/>
      <c r="AP1599" s="20"/>
      <c r="AQ1599" s="211"/>
      <c r="AR1599" s="73"/>
    </row>
    <row r="1600" spans="1:44" ht="25.2" customHeight="1">
      <c r="A1600" s="972" t="str">
        <f t="shared" si="32"/>
        <v/>
      </c>
      <c r="B1600" s="66"/>
      <c r="E1600" s="67"/>
      <c r="F1600" s="68"/>
      <c r="H1600" s="68" t="s">
        <v>748</v>
      </c>
      <c r="I1600" s="1233" t="s">
        <v>755</v>
      </c>
      <c r="J1600" s="1233"/>
      <c r="K1600" s="1233"/>
      <c r="L1600" s="1233"/>
      <c r="M1600" s="1233"/>
      <c r="N1600" s="1233"/>
      <c r="O1600" s="1233"/>
      <c r="P1600" s="1233"/>
      <c r="Q1600" s="1233"/>
      <c r="R1600" s="1233"/>
      <c r="S1600" s="1233"/>
      <c r="T1600" s="1233"/>
      <c r="U1600" s="1233"/>
      <c r="V1600" s="1233"/>
      <c r="W1600" s="1233"/>
      <c r="X1600" s="1233"/>
      <c r="Y1600" s="1233"/>
      <c r="Z1600" s="1233"/>
      <c r="AA1600" s="1233"/>
      <c r="AB1600" s="1233"/>
      <c r="AC1600" s="1233"/>
      <c r="AD1600" s="1333"/>
      <c r="AF1600" s="70"/>
      <c r="AK1600" s="11"/>
      <c r="AL1600" s="210"/>
      <c r="AM1600" s="20"/>
      <c r="AN1600" s="20"/>
      <c r="AO1600" s="20"/>
      <c r="AP1600" s="20"/>
      <c r="AQ1600" s="211"/>
      <c r="AR1600" s="73"/>
    </row>
    <row r="1601" spans="1:44" ht="25.2" customHeight="1">
      <c r="A1601" s="972" t="str">
        <f t="shared" si="32"/>
        <v/>
      </c>
      <c r="B1601" s="66"/>
      <c r="E1601" s="67"/>
      <c r="F1601" s="68"/>
      <c r="H1601" s="68" t="s">
        <v>749</v>
      </c>
      <c r="I1601" s="1233" t="s">
        <v>756</v>
      </c>
      <c r="J1601" s="1233"/>
      <c r="K1601" s="1233"/>
      <c r="L1601" s="1233"/>
      <c r="M1601" s="1233"/>
      <c r="N1601" s="1233"/>
      <c r="O1601" s="1233"/>
      <c r="P1601" s="1233"/>
      <c r="Q1601" s="1233"/>
      <c r="R1601" s="1233"/>
      <c r="S1601" s="1233"/>
      <c r="T1601" s="1233"/>
      <c r="U1601" s="1233"/>
      <c r="V1601" s="1233"/>
      <c r="W1601" s="1233"/>
      <c r="X1601" s="1233"/>
      <c r="Y1601" s="1233"/>
      <c r="Z1601" s="1233"/>
      <c r="AA1601" s="1233"/>
      <c r="AB1601" s="1233"/>
      <c r="AC1601" s="1233"/>
      <c r="AD1601" s="1333"/>
      <c r="AF1601" s="70"/>
      <c r="AK1601" s="11"/>
      <c r="AL1601" s="210"/>
      <c r="AM1601" s="20"/>
      <c r="AN1601" s="20"/>
      <c r="AO1601" s="20"/>
      <c r="AP1601" s="20"/>
      <c r="AQ1601" s="211"/>
      <c r="AR1601" s="73"/>
    </row>
    <row r="1602" spans="1:44" ht="25.2" customHeight="1">
      <c r="A1602" s="972" t="str">
        <f t="shared" si="32"/>
        <v/>
      </c>
      <c r="B1602" s="66"/>
      <c r="E1602" s="67"/>
      <c r="F1602" s="68"/>
      <c r="H1602" s="68" t="s">
        <v>750</v>
      </c>
      <c r="I1602" s="1206" t="s">
        <v>757</v>
      </c>
      <c r="J1602" s="1206"/>
      <c r="K1602" s="1206"/>
      <c r="L1602" s="1206"/>
      <c r="M1602" s="1206"/>
      <c r="N1602" s="1206"/>
      <c r="O1602" s="1206"/>
      <c r="P1602" s="1206"/>
      <c r="Q1602" s="1206"/>
      <c r="R1602" s="1206"/>
      <c r="S1602" s="1206"/>
      <c r="T1602" s="1206"/>
      <c r="U1602" s="1206"/>
      <c r="V1602" s="1206"/>
      <c r="W1602" s="1206"/>
      <c r="X1602" s="1206"/>
      <c r="Y1602" s="1206"/>
      <c r="Z1602" s="1206"/>
      <c r="AA1602" s="1206"/>
      <c r="AB1602" s="1206"/>
      <c r="AC1602" s="1206"/>
      <c r="AD1602" s="1207"/>
      <c r="AF1602" s="70"/>
      <c r="AK1602" s="11"/>
      <c r="AL1602" s="210"/>
      <c r="AM1602" s="20"/>
      <c r="AN1602" s="20"/>
      <c r="AO1602" s="20"/>
      <c r="AP1602" s="20"/>
      <c r="AQ1602" s="211"/>
      <c r="AR1602" s="73"/>
    </row>
    <row r="1603" spans="1:44" ht="25.2" customHeight="1">
      <c r="A1603" s="972" t="str">
        <f t="shared" si="32"/>
        <v/>
      </c>
      <c r="B1603" s="66"/>
      <c r="E1603" s="67"/>
      <c r="F1603" s="68"/>
      <c r="H1603" s="68"/>
      <c r="I1603" s="1206"/>
      <c r="J1603" s="1206"/>
      <c r="K1603" s="1206"/>
      <c r="L1603" s="1206"/>
      <c r="M1603" s="1206"/>
      <c r="N1603" s="1206"/>
      <c r="O1603" s="1206"/>
      <c r="P1603" s="1206"/>
      <c r="Q1603" s="1206"/>
      <c r="R1603" s="1206"/>
      <c r="S1603" s="1206"/>
      <c r="T1603" s="1206"/>
      <c r="U1603" s="1206"/>
      <c r="V1603" s="1206"/>
      <c r="W1603" s="1206"/>
      <c r="X1603" s="1206"/>
      <c r="Y1603" s="1206"/>
      <c r="Z1603" s="1206"/>
      <c r="AA1603" s="1206"/>
      <c r="AB1603" s="1206"/>
      <c r="AC1603" s="1206"/>
      <c r="AD1603" s="1207"/>
      <c r="AF1603" s="70"/>
      <c r="AK1603" s="11"/>
      <c r="AL1603" s="210"/>
      <c r="AM1603" s="20"/>
      <c r="AN1603" s="20"/>
      <c r="AO1603" s="20"/>
      <c r="AP1603" s="20"/>
      <c r="AQ1603" s="211"/>
      <c r="AR1603" s="73"/>
    </row>
    <row r="1604" spans="1:44" ht="25.2" customHeight="1">
      <c r="A1604" s="972" t="str">
        <f t="shared" si="32"/>
        <v/>
      </c>
      <c r="B1604" s="66"/>
      <c r="E1604" s="67"/>
      <c r="F1604" s="68"/>
      <c r="H1604" s="68" t="s">
        <v>751</v>
      </c>
      <c r="I1604" s="1206" t="s">
        <v>758</v>
      </c>
      <c r="J1604" s="1206"/>
      <c r="K1604" s="1206"/>
      <c r="L1604" s="1206"/>
      <c r="M1604" s="1206"/>
      <c r="N1604" s="1206"/>
      <c r="O1604" s="1206"/>
      <c r="P1604" s="1206"/>
      <c r="Q1604" s="1206"/>
      <c r="R1604" s="1206"/>
      <c r="S1604" s="1206"/>
      <c r="T1604" s="1206"/>
      <c r="U1604" s="1206"/>
      <c r="V1604" s="1206"/>
      <c r="W1604" s="1206"/>
      <c r="X1604" s="1206"/>
      <c r="Y1604" s="1206"/>
      <c r="Z1604" s="1206"/>
      <c r="AA1604" s="1206"/>
      <c r="AB1604" s="1206"/>
      <c r="AC1604" s="1206"/>
      <c r="AD1604" s="1207"/>
      <c r="AF1604" s="70"/>
      <c r="AK1604" s="11"/>
      <c r="AL1604" s="210"/>
      <c r="AM1604" s="20"/>
      <c r="AN1604" s="20"/>
      <c r="AO1604" s="20"/>
      <c r="AP1604" s="20"/>
      <c r="AQ1604" s="211"/>
      <c r="AR1604" s="73"/>
    </row>
    <row r="1605" spans="1:44" ht="25.2" customHeight="1">
      <c r="A1605" s="972" t="str">
        <f t="shared" si="32"/>
        <v/>
      </c>
      <c r="B1605" s="66"/>
      <c r="E1605" s="67"/>
      <c r="F1605" s="68"/>
      <c r="H1605" s="68"/>
      <c r="I1605" s="1206"/>
      <c r="J1605" s="1206"/>
      <c r="K1605" s="1206"/>
      <c r="L1605" s="1206"/>
      <c r="M1605" s="1206"/>
      <c r="N1605" s="1206"/>
      <c r="O1605" s="1206"/>
      <c r="P1605" s="1206"/>
      <c r="Q1605" s="1206"/>
      <c r="R1605" s="1206"/>
      <c r="S1605" s="1206"/>
      <c r="T1605" s="1206"/>
      <c r="U1605" s="1206"/>
      <c r="V1605" s="1206"/>
      <c r="W1605" s="1206"/>
      <c r="X1605" s="1206"/>
      <c r="Y1605" s="1206"/>
      <c r="Z1605" s="1206"/>
      <c r="AA1605" s="1206"/>
      <c r="AB1605" s="1206"/>
      <c r="AC1605" s="1206"/>
      <c r="AD1605" s="1207"/>
      <c r="AF1605" s="70"/>
      <c r="AK1605" s="11"/>
      <c r="AL1605" s="210"/>
      <c r="AM1605" s="20"/>
      <c r="AN1605" s="20"/>
      <c r="AO1605" s="20"/>
      <c r="AP1605" s="20"/>
      <c r="AQ1605" s="211"/>
      <c r="AR1605" s="73"/>
    </row>
    <row r="1606" spans="1:44" ht="25.2" customHeight="1" thickBot="1">
      <c r="A1606" s="972" t="str">
        <f t="shared" si="32"/>
        <v/>
      </c>
      <c r="B1606" s="66"/>
      <c r="E1606" s="67"/>
      <c r="F1606" s="68"/>
      <c r="H1606" s="83" t="s">
        <v>752</v>
      </c>
      <c r="I1606" s="1347" t="s">
        <v>759</v>
      </c>
      <c r="J1606" s="1347"/>
      <c r="K1606" s="1347"/>
      <c r="L1606" s="1347"/>
      <c r="M1606" s="1347"/>
      <c r="N1606" s="1347"/>
      <c r="O1606" s="1347"/>
      <c r="P1606" s="1347"/>
      <c r="Q1606" s="1347"/>
      <c r="R1606" s="1347"/>
      <c r="S1606" s="1347"/>
      <c r="T1606" s="1347"/>
      <c r="U1606" s="1347"/>
      <c r="V1606" s="1347"/>
      <c r="W1606" s="1347"/>
      <c r="X1606" s="1347"/>
      <c r="Y1606" s="1347"/>
      <c r="Z1606" s="1347"/>
      <c r="AA1606" s="1347"/>
      <c r="AB1606" s="1347"/>
      <c r="AC1606" s="1347"/>
      <c r="AD1606" s="1348"/>
      <c r="AF1606" s="70"/>
      <c r="AK1606" s="11"/>
      <c r="AL1606" s="210"/>
      <c r="AM1606" s="20"/>
      <c r="AN1606" s="20"/>
      <c r="AO1606" s="20"/>
      <c r="AP1606" s="20"/>
      <c r="AQ1606" s="211"/>
      <c r="AR1606" s="73"/>
    </row>
    <row r="1607" spans="1:44" ht="27" customHeight="1">
      <c r="A1607" s="972" t="str">
        <f t="shared" si="32"/>
        <v/>
      </c>
      <c r="B1607" s="66"/>
      <c r="E1607" s="67"/>
      <c r="F1607" s="68"/>
      <c r="AF1607" s="70"/>
      <c r="AK1607" s="11"/>
      <c r="AL1607" s="210"/>
      <c r="AM1607" s="20"/>
      <c r="AN1607" s="20"/>
      <c r="AO1607" s="20"/>
      <c r="AP1607" s="20"/>
      <c r="AQ1607" s="211"/>
      <c r="AR1607" s="73"/>
    </row>
    <row r="1608" spans="1:44" ht="27" customHeight="1">
      <c r="A1608" s="972">
        <f t="shared" si="32"/>
        <v>229</v>
      </c>
      <c r="B1608" s="66"/>
      <c r="E1608" s="67"/>
      <c r="F1608" s="68"/>
      <c r="H1608" s="17" t="s">
        <v>760</v>
      </c>
      <c r="I1608" s="1233" t="s">
        <v>762</v>
      </c>
      <c r="J1608" s="1233"/>
      <c r="K1608" s="1233"/>
      <c r="L1608" s="1233"/>
      <c r="M1608" s="1233"/>
      <c r="N1608" s="1233"/>
      <c r="O1608" s="1233"/>
      <c r="P1608" s="1233"/>
      <c r="Q1608" s="1233"/>
      <c r="R1608" s="1233"/>
      <c r="S1608" s="1233"/>
      <c r="T1608" s="1233"/>
      <c r="U1608" s="1233"/>
      <c r="V1608" s="1233"/>
      <c r="W1608" s="1233"/>
      <c r="X1608" s="1233"/>
      <c r="Y1608" s="1233"/>
      <c r="Z1608" s="1233"/>
      <c r="AA1608" s="1233"/>
      <c r="AB1608" s="1233"/>
      <c r="AC1608" s="1233"/>
      <c r="AD1608" s="1233"/>
      <c r="AF1608" s="70"/>
      <c r="AG1608" s="713">
        <v>229</v>
      </c>
      <c r="AH1608" s="1221" t="s">
        <v>106</v>
      </c>
      <c r="AI1608" s="1222"/>
      <c r="AJ1608" s="1223"/>
      <c r="AK1608" s="11"/>
      <c r="AL1608" s="1303" t="s">
        <v>764</v>
      </c>
      <c r="AM1608" s="1304"/>
      <c r="AN1608" s="1304"/>
      <c r="AO1608" s="1304"/>
      <c r="AP1608" s="1304"/>
      <c r="AQ1608" s="1305"/>
      <c r="AR1608" s="1232">
        <f>VLOOKUP(AH1608,$CD$6:$CE$10,2,FALSE)</f>
        <v>0</v>
      </c>
    </row>
    <row r="1609" spans="1:44" ht="21" customHeight="1">
      <c r="A1609" s="972" t="str">
        <f t="shared" si="32"/>
        <v/>
      </c>
      <c r="B1609" s="66"/>
      <c r="E1609" s="67"/>
      <c r="F1609" s="68"/>
      <c r="AF1609" s="70"/>
      <c r="AK1609" s="11"/>
      <c r="AL1609" s="1303"/>
      <c r="AM1609" s="1304"/>
      <c r="AN1609" s="1304"/>
      <c r="AO1609" s="1304"/>
      <c r="AP1609" s="1304"/>
      <c r="AQ1609" s="1305"/>
      <c r="AR1609" s="1232"/>
    </row>
    <row r="1610" spans="1:44" ht="21" customHeight="1">
      <c r="A1610" s="972" t="str">
        <f t="shared" si="32"/>
        <v/>
      </c>
      <c r="B1610" s="66"/>
      <c r="E1610" s="67"/>
      <c r="F1610" s="68"/>
      <c r="AF1610" s="70"/>
      <c r="AK1610" s="11"/>
      <c r="AL1610" s="1303"/>
      <c r="AM1610" s="1304"/>
      <c r="AN1610" s="1304"/>
      <c r="AO1610" s="1304"/>
      <c r="AP1610" s="1304"/>
      <c r="AQ1610" s="1305"/>
      <c r="AR1610" s="214"/>
    </row>
    <row r="1611" spans="1:44" ht="27" customHeight="1">
      <c r="A1611" s="972">
        <f t="shared" si="32"/>
        <v>230</v>
      </c>
      <c r="B1611" s="66"/>
      <c r="E1611" s="67"/>
      <c r="F1611" s="68"/>
      <c r="H1611" s="17" t="s">
        <v>761</v>
      </c>
      <c r="I1611" s="1233" t="s">
        <v>763</v>
      </c>
      <c r="J1611" s="1233"/>
      <c r="K1611" s="1233"/>
      <c r="L1611" s="1233"/>
      <c r="M1611" s="1233"/>
      <c r="N1611" s="1233"/>
      <c r="O1611" s="1233"/>
      <c r="P1611" s="1233"/>
      <c r="Q1611" s="1233"/>
      <c r="R1611" s="1233"/>
      <c r="S1611" s="1233"/>
      <c r="T1611" s="1233"/>
      <c r="U1611" s="1233"/>
      <c r="V1611" s="1233"/>
      <c r="W1611" s="1233"/>
      <c r="X1611" s="1233"/>
      <c r="Y1611" s="1233"/>
      <c r="Z1611" s="1233"/>
      <c r="AA1611" s="1233"/>
      <c r="AB1611" s="1233"/>
      <c r="AC1611" s="1233"/>
      <c r="AD1611" s="1233"/>
      <c r="AF1611" s="70"/>
      <c r="AG1611" s="713">
        <v>230</v>
      </c>
      <c r="AH1611" s="1221" t="s">
        <v>106</v>
      </c>
      <c r="AI1611" s="1222"/>
      <c r="AJ1611" s="1223"/>
      <c r="AK1611" s="11"/>
      <c r="AL1611" s="1303" t="s">
        <v>765</v>
      </c>
      <c r="AM1611" s="1304"/>
      <c r="AN1611" s="1304"/>
      <c r="AO1611" s="1304"/>
      <c r="AP1611" s="1304"/>
      <c r="AQ1611" s="1305"/>
      <c r="AR1611" s="1232">
        <f>VLOOKUP(AH1611,$CD$6:$CE$10,2,FALSE)</f>
        <v>0</v>
      </c>
    </row>
    <row r="1612" spans="1:44" ht="20.5" customHeight="1">
      <c r="A1612" s="972" t="str">
        <f t="shared" si="32"/>
        <v/>
      </c>
      <c r="B1612" s="66"/>
      <c r="E1612" s="67"/>
      <c r="F1612" s="68"/>
      <c r="AF1612" s="70"/>
      <c r="AK1612" s="11"/>
      <c r="AL1612" s="1303"/>
      <c r="AM1612" s="1304"/>
      <c r="AN1612" s="1304"/>
      <c r="AO1612" s="1304"/>
      <c r="AP1612" s="1304"/>
      <c r="AQ1612" s="1305"/>
      <c r="AR1612" s="1232"/>
    </row>
    <row r="1613" spans="1:44" ht="20.5" customHeight="1" thickBot="1">
      <c r="A1613" s="972" t="str">
        <f t="shared" si="32"/>
        <v/>
      </c>
      <c r="B1613" s="66"/>
      <c r="E1613" s="67"/>
      <c r="F1613" s="68"/>
      <c r="H1613" s="1205" t="s">
        <v>2936</v>
      </c>
      <c r="I1613" s="1205"/>
      <c r="J1613" s="1205"/>
      <c r="K1613" s="1205"/>
      <c r="L1613" s="1205"/>
      <c r="M1613" s="1205"/>
      <c r="N1613" s="1205"/>
      <c r="O1613" s="1205"/>
      <c r="P1613" s="1205"/>
      <c r="Q1613" s="1205"/>
      <c r="R1613" s="1205"/>
      <c r="S1613" s="1205"/>
      <c r="T1613" s="1205"/>
      <c r="U1613" s="1205"/>
      <c r="V1613" s="1205"/>
      <c r="W1613" s="1205"/>
      <c r="X1613" s="1205"/>
      <c r="Y1613" s="1205"/>
      <c r="Z1613" s="1205"/>
      <c r="AA1613" s="1205"/>
      <c r="AB1613" s="1205"/>
      <c r="AC1613" s="1205"/>
      <c r="AD1613" s="1205"/>
      <c r="AF1613" s="70"/>
      <c r="AK1613" s="11"/>
      <c r="AL1613" s="1303"/>
      <c r="AM1613" s="1304"/>
      <c r="AN1613" s="1304"/>
      <c r="AO1613" s="1304"/>
      <c r="AP1613" s="1304"/>
      <c r="AQ1613" s="1305"/>
      <c r="AR1613" s="73"/>
    </row>
    <row r="1614" spans="1:44" ht="27" customHeight="1">
      <c r="A1614" s="972" t="str">
        <f t="shared" si="32"/>
        <v/>
      </c>
      <c r="B1614" s="66"/>
      <c r="E1614" s="67"/>
      <c r="F1614" s="68"/>
      <c r="H1614" s="1329" t="s">
        <v>2495</v>
      </c>
      <c r="I1614" s="1330"/>
      <c r="J1614" s="1330"/>
      <c r="K1614" s="1330"/>
      <c r="L1614" s="1330"/>
      <c r="M1614" s="1330"/>
      <c r="N1614" s="1330"/>
      <c r="O1614" s="1330"/>
      <c r="P1614" s="1330"/>
      <c r="Q1614" s="1330"/>
      <c r="R1614" s="1330"/>
      <c r="S1614" s="1330"/>
      <c r="T1614" s="1330"/>
      <c r="U1614" s="1330"/>
      <c r="V1614" s="1330"/>
      <c r="W1614" s="1330"/>
      <c r="X1614" s="1330"/>
      <c r="Y1614" s="1330"/>
      <c r="Z1614" s="1330"/>
      <c r="AA1614" s="1330"/>
      <c r="AB1614" s="1330"/>
      <c r="AC1614" s="1330"/>
      <c r="AD1614" s="1331"/>
      <c r="AF1614" s="70"/>
      <c r="AK1614" s="11"/>
      <c r="AL1614" s="210"/>
      <c r="AM1614" s="20"/>
      <c r="AN1614" s="20"/>
      <c r="AO1614" s="20"/>
      <c r="AP1614" s="20"/>
      <c r="AQ1614" s="211"/>
      <c r="AR1614" s="73"/>
    </row>
    <row r="1615" spans="1:44" ht="27" customHeight="1">
      <c r="A1615" s="972" t="str">
        <f t="shared" si="32"/>
        <v/>
      </c>
      <c r="B1615" s="66"/>
      <c r="E1615" s="67"/>
      <c r="F1615" s="68"/>
      <c r="H1615" s="697" t="s">
        <v>443</v>
      </c>
      <c r="I1615" s="17" t="s">
        <v>728</v>
      </c>
      <c r="J1615" s="1233" t="s">
        <v>768</v>
      </c>
      <c r="K1615" s="1233"/>
      <c r="L1615" s="1233"/>
      <c r="M1615" s="1233"/>
      <c r="N1615" s="1233"/>
      <c r="O1615" s="1233"/>
      <c r="P1615" s="1233"/>
      <c r="Q1615" s="1233"/>
      <c r="R1615" s="1233"/>
      <c r="S1615" s="1233"/>
      <c r="T1615" s="1233"/>
      <c r="U1615" s="1233"/>
      <c r="V1615" s="1233"/>
      <c r="W1615" s="1233"/>
      <c r="X1615" s="1233"/>
      <c r="Y1615" s="1233"/>
      <c r="Z1615" s="1233"/>
      <c r="AA1615" s="1233"/>
      <c r="AB1615" s="1233"/>
      <c r="AC1615" s="1233"/>
      <c r="AD1615" s="1333"/>
      <c r="AF1615" s="70"/>
      <c r="AK1615" s="11"/>
      <c r="AL1615" s="210"/>
      <c r="AM1615" s="20"/>
      <c r="AN1615" s="20"/>
      <c r="AO1615" s="20"/>
      <c r="AP1615" s="20"/>
      <c r="AQ1615" s="211"/>
      <c r="AR1615" s="73"/>
    </row>
    <row r="1616" spans="1:44" ht="27" customHeight="1">
      <c r="A1616" s="972" t="str">
        <f t="shared" si="32"/>
        <v/>
      </c>
      <c r="B1616" s="66"/>
      <c r="E1616" s="67"/>
      <c r="F1616" s="68"/>
      <c r="H1616" s="697" t="s">
        <v>443</v>
      </c>
      <c r="I1616" s="17" t="s">
        <v>729</v>
      </c>
      <c r="J1616" s="1233" t="s">
        <v>769</v>
      </c>
      <c r="K1616" s="1233"/>
      <c r="L1616" s="1233"/>
      <c r="M1616" s="1233"/>
      <c r="N1616" s="1233"/>
      <c r="O1616" s="1233"/>
      <c r="P1616" s="1233"/>
      <c r="Q1616" s="1233"/>
      <c r="R1616" s="1233"/>
      <c r="S1616" s="1233"/>
      <c r="T1616" s="1233"/>
      <c r="U1616" s="1233"/>
      <c r="V1616" s="1233"/>
      <c r="W1616" s="1233"/>
      <c r="X1616" s="1233"/>
      <c r="Y1616" s="1233"/>
      <c r="Z1616" s="1233"/>
      <c r="AA1616" s="1233"/>
      <c r="AB1616" s="1233"/>
      <c r="AC1616" s="1233"/>
      <c r="AD1616" s="1333"/>
      <c r="AF1616" s="70"/>
      <c r="AK1616" s="11"/>
      <c r="AL1616" s="210"/>
      <c r="AM1616" s="20"/>
      <c r="AN1616" s="20"/>
      <c r="AO1616" s="20"/>
      <c r="AP1616" s="20"/>
      <c r="AQ1616" s="211"/>
      <c r="AR1616" s="73"/>
    </row>
    <row r="1617" spans="1:44" ht="27" customHeight="1">
      <c r="A1617" s="972" t="str">
        <f t="shared" si="32"/>
        <v/>
      </c>
      <c r="B1617" s="66"/>
      <c r="E1617" s="67"/>
      <c r="F1617" s="68"/>
      <c r="H1617" s="697" t="s">
        <v>443</v>
      </c>
      <c r="I1617" s="17" t="s">
        <v>730</v>
      </c>
      <c r="J1617" s="1233" t="s">
        <v>770</v>
      </c>
      <c r="K1617" s="1233"/>
      <c r="L1617" s="1233"/>
      <c r="M1617" s="1233"/>
      <c r="N1617" s="1233"/>
      <c r="O1617" s="1233"/>
      <c r="P1617" s="1233"/>
      <c r="Q1617" s="1233"/>
      <c r="R1617" s="1233"/>
      <c r="S1617" s="1233"/>
      <c r="T1617" s="1233"/>
      <c r="U1617" s="1233"/>
      <c r="V1617" s="1233"/>
      <c r="W1617" s="1233"/>
      <c r="X1617" s="1233"/>
      <c r="Y1617" s="1233"/>
      <c r="Z1617" s="1233"/>
      <c r="AA1617" s="1233"/>
      <c r="AB1617" s="1233"/>
      <c r="AC1617" s="1233"/>
      <c r="AD1617" s="1333"/>
      <c r="AF1617" s="70"/>
      <c r="AK1617" s="11"/>
      <c r="AL1617" s="210"/>
      <c r="AM1617" s="20"/>
      <c r="AN1617" s="20"/>
      <c r="AO1617" s="20"/>
      <c r="AP1617" s="20"/>
      <c r="AQ1617" s="211"/>
      <c r="AR1617" s="73"/>
    </row>
    <row r="1618" spans="1:44" ht="27" customHeight="1">
      <c r="A1618" s="972" t="str">
        <f t="shared" si="32"/>
        <v/>
      </c>
      <c r="B1618" s="66"/>
      <c r="E1618" s="67"/>
      <c r="F1618" s="68"/>
      <c r="H1618" s="697" t="s">
        <v>443</v>
      </c>
      <c r="I1618" s="17" t="s">
        <v>731</v>
      </c>
      <c r="J1618" s="1233" t="s">
        <v>771</v>
      </c>
      <c r="K1618" s="1233"/>
      <c r="L1618" s="1233"/>
      <c r="M1618" s="1233"/>
      <c r="N1618" s="1233"/>
      <c r="O1618" s="1233"/>
      <c r="P1618" s="1233"/>
      <c r="Q1618" s="1233"/>
      <c r="R1618" s="1233"/>
      <c r="S1618" s="1233"/>
      <c r="T1618" s="1233"/>
      <c r="U1618" s="1233"/>
      <c r="V1618" s="1233"/>
      <c r="W1618" s="1233"/>
      <c r="X1618" s="1233"/>
      <c r="Y1618" s="1233"/>
      <c r="Z1618" s="1233"/>
      <c r="AA1618" s="1233"/>
      <c r="AB1618" s="1233"/>
      <c r="AC1618" s="1233"/>
      <c r="AD1618" s="1333"/>
      <c r="AF1618" s="70"/>
      <c r="AK1618" s="11"/>
      <c r="AL1618" s="210"/>
      <c r="AM1618" s="20"/>
      <c r="AN1618" s="20"/>
      <c r="AO1618" s="20"/>
      <c r="AP1618" s="20"/>
      <c r="AQ1618" s="211"/>
      <c r="AR1618" s="73"/>
    </row>
    <row r="1619" spans="1:44" ht="27" customHeight="1">
      <c r="A1619" s="972" t="str">
        <f t="shared" si="32"/>
        <v/>
      </c>
      <c r="B1619" s="66"/>
      <c r="E1619" s="67"/>
      <c r="F1619" s="68"/>
      <c r="H1619" s="697" t="s">
        <v>443</v>
      </c>
      <c r="I1619" s="17" t="s">
        <v>732</v>
      </c>
      <c r="J1619" s="1233" t="s">
        <v>772</v>
      </c>
      <c r="K1619" s="1233"/>
      <c r="L1619" s="1233"/>
      <c r="M1619" s="1233"/>
      <c r="N1619" s="1233"/>
      <c r="O1619" s="1233"/>
      <c r="P1619" s="1233"/>
      <c r="Q1619" s="1233"/>
      <c r="R1619" s="1233"/>
      <c r="S1619" s="1233"/>
      <c r="T1619" s="1233"/>
      <c r="U1619" s="1233"/>
      <c r="V1619" s="1233"/>
      <c r="W1619" s="1233"/>
      <c r="X1619" s="1233"/>
      <c r="Y1619" s="1233"/>
      <c r="Z1619" s="1233"/>
      <c r="AA1619" s="1233"/>
      <c r="AB1619" s="1233"/>
      <c r="AC1619" s="1233"/>
      <c r="AD1619" s="1333"/>
      <c r="AF1619" s="70"/>
      <c r="AK1619" s="11"/>
      <c r="AL1619" s="210"/>
      <c r="AM1619" s="20"/>
      <c r="AN1619" s="20"/>
      <c r="AO1619" s="20"/>
      <c r="AP1619" s="20"/>
      <c r="AQ1619" s="211"/>
      <c r="AR1619" s="73"/>
    </row>
    <row r="1620" spans="1:44" ht="27" customHeight="1">
      <c r="A1620" s="972" t="str">
        <f t="shared" si="32"/>
        <v/>
      </c>
      <c r="B1620" s="66"/>
      <c r="E1620" s="67"/>
      <c r="F1620" s="68"/>
      <c r="H1620" s="697" t="s">
        <v>443</v>
      </c>
      <c r="I1620" s="17" t="s">
        <v>751</v>
      </c>
      <c r="J1620" s="1233" t="s">
        <v>773</v>
      </c>
      <c r="K1620" s="1233"/>
      <c r="L1620" s="1233"/>
      <c r="M1620" s="1233"/>
      <c r="N1620" s="1233"/>
      <c r="O1620" s="1233"/>
      <c r="P1620" s="1233"/>
      <c r="Q1620" s="1233"/>
      <c r="R1620" s="1233"/>
      <c r="S1620" s="1233"/>
      <c r="T1620" s="1233"/>
      <c r="U1620" s="1233"/>
      <c r="V1620" s="1233"/>
      <c r="W1620" s="1233"/>
      <c r="X1620" s="1233"/>
      <c r="Y1620" s="1233"/>
      <c r="Z1620" s="1233"/>
      <c r="AA1620" s="1233"/>
      <c r="AB1620" s="1233"/>
      <c r="AC1620" s="1233"/>
      <c r="AD1620" s="1333"/>
      <c r="AF1620" s="70"/>
      <c r="AK1620" s="11"/>
      <c r="AL1620" s="210"/>
      <c r="AM1620" s="20"/>
      <c r="AN1620" s="20"/>
      <c r="AO1620" s="20"/>
      <c r="AP1620" s="20"/>
      <c r="AQ1620" s="211"/>
      <c r="AR1620" s="73"/>
    </row>
    <row r="1621" spans="1:44" ht="27" customHeight="1">
      <c r="A1621" s="972" t="str">
        <f t="shared" si="32"/>
        <v/>
      </c>
      <c r="B1621" s="66"/>
      <c r="E1621" s="67"/>
      <c r="F1621" s="68"/>
      <c r="H1621" s="697" t="s">
        <v>443</v>
      </c>
      <c r="I1621" s="17" t="s">
        <v>752</v>
      </c>
      <c r="J1621" s="1233" t="s">
        <v>774</v>
      </c>
      <c r="K1621" s="1233"/>
      <c r="L1621" s="1233"/>
      <c r="M1621" s="1233"/>
      <c r="N1621" s="1233"/>
      <c r="O1621" s="1233"/>
      <c r="P1621" s="1233"/>
      <c r="Q1621" s="1233"/>
      <c r="R1621" s="1233"/>
      <c r="S1621" s="1233"/>
      <c r="T1621" s="1233"/>
      <c r="U1621" s="1233"/>
      <c r="V1621" s="1233"/>
      <c r="W1621" s="1233"/>
      <c r="X1621" s="1233"/>
      <c r="Y1621" s="1233"/>
      <c r="Z1621" s="1233"/>
      <c r="AA1621" s="1233"/>
      <c r="AB1621" s="1233"/>
      <c r="AC1621" s="1233"/>
      <c r="AD1621" s="1333"/>
      <c r="AF1621" s="70"/>
      <c r="AK1621" s="11"/>
      <c r="AL1621" s="210"/>
      <c r="AM1621" s="20"/>
      <c r="AN1621" s="20"/>
      <c r="AO1621" s="20"/>
      <c r="AP1621" s="20"/>
      <c r="AQ1621" s="211"/>
      <c r="AR1621" s="73"/>
    </row>
    <row r="1622" spans="1:44" ht="27" customHeight="1">
      <c r="A1622" s="972" t="str">
        <f t="shared" si="32"/>
        <v/>
      </c>
      <c r="B1622" s="66"/>
      <c r="E1622" s="67"/>
      <c r="F1622" s="68"/>
      <c r="H1622" s="697" t="s">
        <v>443</v>
      </c>
      <c r="I1622" s="17" t="s">
        <v>766</v>
      </c>
      <c r="J1622" s="1233" t="s">
        <v>775</v>
      </c>
      <c r="K1622" s="1233"/>
      <c r="L1622" s="1233"/>
      <c r="M1622" s="1233"/>
      <c r="N1622" s="1233"/>
      <c r="O1622" s="1233"/>
      <c r="P1622" s="1233"/>
      <c r="Q1622" s="1233"/>
      <c r="R1622" s="1233"/>
      <c r="S1622" s="1233"/>
      <c r="T1622" s="1233"/>
      <c r="U1622" s="1233"/>
      <c r="V1622" s="1233"/>
      <c r="W1622" s="1233"/>
      <c r="X1622" s="1233"/>
      <c r="Y1622" s="1233"/>
      <c r="Z1622" s="1233"/>
      <c r="AA1622" s="1233"/>
      <c r="AB1622" s="1233"/>
      <c r="AC1622" s="1233"/>
      <c r="AD1622" s="1333"/>
      <c r="AF1622" s="70"/>
      <c r="AK1622" s="11"/>
      <c r="AL1622" s="210"/>
      <c r="AM1622" s="20"/>
      <c r="AN1622" s="20"/>
      <c r="AO1622" s="20"/>
      <c r="AP1622" s="20"/>
      <c r="AQ1622" s="211"/>
      <c r="AR1622" s="73"/>
    </row>
    <row r="1623" spans="1:44" ht="27" customHeight="1" thickBot="1">
      <c r="A1623" s="972" t="str">
        <f t="shared" si="32"/>
        <v/>
      </c>
      <c r="B1623" s="66"/>
      <c r="E1623" s="67"/>
      <c r="F1623" s="68"/>
      <c r="H1623" s="698" t="s">
        <v>443</v>
      </c>
      <c r="I1623" s="61" t="s">
        <v>767</v>
      </c>
      <c r="J1623" s="1347" t="s">
        <v>776</v>
      </c>
      <c r="K1623" s="1347"/>
      <c r="L1623" s="1347"/>
      <c r="M1623" s="1347"/>
      <c r="N1623" s="1347"/>
      <c r="O1623" s="1347"/>
      <c r="P1623" s="1347"/>
      <c r="Q1623" s="1347"/>
      <c r="R1623" s="1347"/>
      <c r="S1623" s="1347"/>
      <c r="T1623" s="1347"/>
      <c r="U1623" s="1347"/>
      <c r="V1623" s="1347"/>
      <c r="W1623" s="1347"/>
      <c r="X1623" s="1347"/>
      <c r="Y1623" s="1347"/>
      <c r="Z1623" s="1347"/>
      <c r="AA1623" s="1347"/>
      <c r="AB1623" s="1347"/>
      <c r="AC1623" s="1347"/>
      <c r="AD1623" s="1348"/>
      <c r="AF1623" s="70"/>
      <c r="AK1623" s="11"/>
      <c r="AL1623" s="210"/>
      <c r="AM1623" s="20"/>
      <c r="AN1623" s="20"/>
      <c r="AO1623" s="20"/>
      <c r="AP1623" s="20"/>
      <c r="AQ1623" s="211"/>
      <c r="AR1623" s="73"/>
    </row>
    <row r="1624" spans="1:44" ht="21" customHeight="1">
      <c r="A1624" s="972" t="str">
        <f t="shared" si="32"/>
        <v/>
      </c>
      <c r="B1624" s="66"/>
      <c r="E1624" s="67"/>
      <c r="F1624" s="68"/>
      <c r="AF1624" s="70"/>
      <c r="AK1624" s="11"/>
      <c r="AL1624" s="210"/>
      <c r="AM1624" s="20"/>
      <c r="AN1624" s="20"/>
      <c r="AO1624" s="20"/>
      <c r="AP1624" s="20"/>
      <c r="AQ1624" s="211"/>
      <c r="AR1624" s="73"/>
    </row>
    <row r="1625" spans="1:44" ht="27" customHeight="1">
      <c r="A1625" s="972">
        <f t="shared" si="32"/>
        <v>231</v>
      </c>
      <c r="B1625" s="66"/>
      <c r="E1625" s="67"/>
      <c r="F1625" s="68"/>
      <c r="H1625" s="17" t="s">
        <v>777</v>
      </c>
      <c r="I1625" s="1224" t="s">
        <v>779</v>
      </c>
      <c r="J1625" s="1224"/>
      <c r="K1625" s="1224"/>
      <c r="L1625" s="1224"/>
      <c r="M1625" s="1224"/>
      <c r="N1625" s="1224"/>
      <c r="O1625" s="1224"/>
      <c r="P1625" s="1224"/>
      <c r="Q1625" s="1224"/>
      <c r="R1625" s="1224"/>
      <c r="S1625" s="1224"/>
      <c r="T1625" s="1224"/>
      <c r="U1625" s="1224"/>
      <c r="V1625" s="1224"/>
      <c r="W1625" s="1224"/>
      <c r="X1625" s="1224"/>
      <c r="Y1625" s="1224"/>
      <c r="Z1625" s="1224"/>
      <c r="AA1625" s="1224"/>
      <c r="AB1625" s="1224"/>
      <c r="AC1625" s="1224"/>
      <c r="AD1625" s="1224"/>
      <c r="AF1625" s="70"/>
      <c r="AG1625" s="713">
        <v>231</v>
      </c>
      <c r="AH1625" s="1221" t="s">
        <v>106</v>
      </c>
      <c r="AI1625" s="1222"/>
      <c r="AJ1625" s="1223"/>
      <c r="AK1625" s="11"/>
      <c r="AL1625" s="1303" t="s">
        <v>782</v>
      </c>
      <c r="AM1625" s="1304"/>
      <c r="AN1625" s="1304"/>
      <c r="AO1625" s="1304"/>
      <c r="AP1625" s="1304"/>
      <c r="AQ1625" s="1305"/>
      <c r="AR1625" s="1232">
        <f>VLOOKUP(AH1625,$CD$6:$CE$10,2,FALSE)</f>
        <v>0</v>
      </c>
    </row>
    <row r="1626" spans="1:44" ht="27" customHeight="1">
      <c r="A1626" s="972" t="str">
        <f t="shared" si="32"/>
        <v/>
      </c>
      <c r="B1626" s="66"/>
      <c r="E1626" s="67"/>
      <c r="F1626" s="68"/>
      <c r="I1626" s="1224"/>
      <c r="J1626" s="1224"/>
      <c r="K1626" s="1224"/>
      <c r="L1626" s="1224"/>
      <c r="M1626" s="1224"/>
      <c r="N1626" s="1224"/>
      <c r="O1626" s="1224"/>
      <c r="P1626" s="1224"/>
      <c r="Q1626" s="1224"/>
      <c r="R1626" s="1224"/>
      <c r="S1626" s="1224"/>
      <c r="T1626" s="1224"/>
      <c r="U1626" s="1224"/>
      <c r="V1626" s="1224"/>
      <c r="W1626" s="1224"/>
      <c r="X1626" s="1224"/>
      <c r="Y1626" s="1224"/>
      <c r="Z1626" s="1224"/>
      <c r="AA1626" s="1224"/>
      <c r="AB1626" s="1224"/>
      <c r="AC1626" s="1224"/>
      <c r="AD1626" s="1224"/>
      <c r="AF1626" s="70"/>
      <c r="AK1626" s="11"/>
      <c r="AL1626" s="1303"/>
      <c r="AM1626" s="1304"/>
      <c r="AN1626" s="1304"/>
      <c r="AO1626" s="1304"/>
      <c r="AP1626" s="1304"/>
      <c r="AQ1626" s="1305"/>
      <c r="AR1626" s="1232"/>
    </row>
    <row r="1627" spans="1:44" ht="24" customHeight="1">
      <c r="A1627" s="972" t="str">
        <f t="shared" si="32"/>
        <v/>
      </c>
      <c r="B1627" s="66"/>
      <c r="E1627" s="67"/>
      <c r="F1627" s="68"/>
      <c r="AF1627" s="70"/>
      <c r="AK1627" s="11"/>
      <c r="AL1627" s="1303"/>
      <c r="AM1627" s="1304"/>
      <c r="AN1627" s="1304"/>
      <c r="AO1627" s="1304"/>
      <c r="AP1627" s="1304"/>
      <c r="AQ1627" s="1305"/>
      <c r="AR1627" s="214"/>
    </row>
    <row r="1628" spans="1:44" ht="36" customHeight="1">
      <c r="A1628" s="972" t="str">
        <f t="shared" si="32"/>
        <v/>
      </c>
      <c r="B1628" s="66"/>
      <c r="E1628" s="67"/>
      <c r="F1628" s="68"/>
      <c r="AF1628" s="70"/>
      <c r="AK1628" s="11"/>
      <c r="AL1628" s="1303"/>
      <c r="AM1628" s="1304"/>
      <c r="AN1628" s="1304"/>
      <c r="AO1628" s="1304"/>
      <c r="AP1628" s="1304"/>
      <c r="AQ1628" s="1305"/>
      <c r="AR1628" s="214"/>
    </row>
    <row r="1629" spans="1:44" ht="27" customHeight="1">
      <c r="A1629" s="972">
        <f t="shared" si="32"/>
        <v>232</v>
      </c>
      <c r="B1629" s="66"/>
      <c r="E1629" s="67"/>
      <c r="F1629" s="68"/>
      <c r="H1629" s="17" t="s">
        <v>778</v>
      </c>
      <c r="I1629" s="1224" t="s">
        <v>780</v>
      </c>
      <c r="J1629" s="1224"/>
      <c r="K1629" s="1224"/>
      <c r="L1629" s="1224"/>
      <c r="M1629" s="1224"/>
      <c r="N1629" s="1224"/>
      <c r="O1629" s="1224"/>
      <c r="P1629" s="1224"/>
      <c r="Q1629" s="1224"/>
      <c r="R1629" s="1224"/>
      <c r="S1629" s="1224"/>
      <c r="T1629" s="1224"/>
      <c r="U1629" s="1224"/>
      <c r="V1629" s="1224"/>
      <c r="W1629" s="1224"/>
      <c r="X1629" s="1224"/>
      <c r="Y1629" s="1224"/>
      <c r="Z1629" s="1224"/>
      <c r="AA1629" s="1224"/>
      <c r="AB1629" s="1224"/>
      <c r="AC1629" s="1224"/>
      <c r="AD1629" s="1224"/>
      <c r="AF1629" s="70"/>
      <c r="AG1629" s="713">
        <v>232</v>
      </c>
      <c r="AH1629" s="1221" t="s">
        <v>106</v>
      </c>
      <c r="AI1629" s="1222"/>
      <c r="AJ1629" s="1223"/>
      <c r="AK1629" s="11"/>
      <c r="AL1629" s="1303" t="s">
        <v>783</v>
      </c>
      <c r="AM1629" s="1304"/>
      <c r="AN1629" s="1304"/>
      <c r="AO1629" s="1304"/>
      <c r="AP1629" s="1304"/>
      <c r="AQ1629" s="1305"/>
      <c r="AR1629" s="1232">
        <f>VLOOKUP(AH1629,$CD$6:$CE$10,2,FALSE)</f>
        <v>0</v>
      </c>
    </row>
    <row r="1630" spans="1:44" ht="27" customHeight="1">
      <c r="A1630" s="972" t="str">
        <f t="shared" si="32"/>
        <v/>
      </c>
      <c r="B1630" s="66"/>
      <c r="E1630" s="67"/>
      <c r="F1630" s="68"/>
      <c r="I1630" s="1224"/>
      <c r="J1630" s="1224"/>
      <c r="K1630" s="1224"/>
      <c r="L1630" s="1224"/>
      <c r="M1630" s="1224"/>
      <c r="N1630" s="1224"/>
      <c r="O1630" s="1224"/>
      <c r="P1630" s="1224"/>
      <c r="Q1630" s="1224"/>
      <c r="R1630" s="1224"/>
      <c r="S1630" s="1224"/>
      <c r="T1630" s="1224"/>
      <c r="U1630" s="1224"/>
      <c r="V1630" s="1224"/>
      <c r="W1630" s="1224"/>
      <c r="X1630" s="1224"/>
      <c r="Y1630" s="1224"/>
      <c r="Z1630" s="1224"/>
      <c r="AA1630" s="1224"/>
      <c r="AB1630" s="1224"/>
      <c r="AC1630" s="1224"/>
      <c r="AD1630" s="1224"/>
      <c r="AF1630" s="70"/>
      <c r="AK1630" s="11"/>
      <c r="AL1630" s="1303"/>
      <c r="AM1630" s="1304"/>
      <c r="AN1630" s="1304"/>
      <c r="AO1630" s="1304"/>
      <c r="AP1630" s="1304"/>
      <c r="AQ1630" s="1305"/>
      <c r="AR1630" s="1232"/>
    </row>
    <row r="1631" spans="1:44" ht="27" customHeight="1">
      <c r="A1631" s="972" t="str">
        <f t="shared" si="32"/>
        <v/>
      </c>
      <c r="B1631" s="66"/>
      <c r="E1631" s="67"/>
      <c r="F1631" s="68"/>
      <c r="I1631" s="1224"/>
      <c r="J1631" s="1224"/>
      <c r="K1631" s="1224"/>
      <c r="L1631" s="1224"/>
      <c r="M1631" s="1224"/>
      <c r="N1631" s="1224"/>
      <c r="O1631" s="1224"/>
      <c r="P1631" s="1224"/>
      <c r="Q1631" s="1224"/>
      <c r="R1631" s="1224"/>
      <c r="S1631" s="1224"/>
      <c r="T1631" s="1224"/>
      <c r="U1631" s="1224"/>
      <c r="V1631" s="1224"/>
      <c r="W1631" s="1224"/>
      <c r="X1631" s="1224"/>
      <c r="Y1631" s="1224"/>
      <c r="Z1631" s="1224"/>
      <c r="AA1631" s="1224"/>
      <c r="AB1631" s="1224"/>
      <c r="AC1631" s="1224"/>
      <c r="AD1631" s="1224"/>
      <c r="AF1631" s="70"/>
      <c r="AK1631" s="11"/>
      <c r="AL1631" s="1303"/>
      <c r="AM1631" s="1304"/>
      <c r="AN1631" s="1304"/>
      <c r="AO1631" s="1304"/>
      <c r="AP1631" s="1304"/>
      <c r="AQ1631" s="1305"/>
      <c r="AR1631" s="214"/>
    </row>
    <row r="1632" spans="1:44" ht="27" customHeight="1">
      <c r="B1632" s="66"/>
      <c r="E1632" s="67"/>
      <c r="F1632" s="68"/>
      <c r="I1632" s="874"/>
      <c r="J1632" s="874"/>
      <c r="K1632" s="874"/>
      <c r="L1632" s="874"/>
      <c r="M1632" s="874"/>
      <c r="N1632" s="874"/>
      <c r="O1632" s="874"/>
      <c r="P1632" s="874"/>
      <c r="Q1632" s="874"/>
      <c r="R1632" s="874"/>
      <c r="S1632" s="874"/>
      <c r="T1632" s="874"/>
      <c r="U1632" s="874"/>
      <c r="V1632" s="874"/>
      <c r="W1632" s="874"/>
      <c r="X1632" s="874"/>
      <c r="Y1632" s="874"/>
      <c r="Z1632" s="874"/>
      <c r="AA1632" s="874"/>
      <c r="AB1632" s="874"/>
      <c r="AC1632" s="874"/>
      <c r="AD1632" s="874"/>
      <c r="AF1632" s="70"/>
      <c r="AH1632" s="882"/>
      <c r="AI1632" s="882"/>
      <c r="AJ1632" s="882"/>
      <c r="AK1632" s="11"/>
      <c r="AL1632" s="875"/>
      <c r="AM1632" s="876"/>
      <c r="AN1632" s="876"/>
      <c r="AO1632" s="876"/>
      <c r="AP1632" s="876"/>
      <c r="AQ1632" s="877"/>
      <c r="AR1632" s="878"/>
    </row>
    <row r="1633" spans="1:44" ht="27" customHeight="1">
      <c r="B1633" s="66"/>
      <c r="E1633" s="67"/>
      <c r="F1633" s="68"/>
      <c r="I1633" s="874"/>
      <c r="J1633" s="874"/>
      <c r="K1633" s="874"/>
      <c r="L1633" s="874"/>
      <c r="M1633" s="874"/>
      <c r="N1633" s="874"/>
      <c r="O1633" s="874"/>
      <c r="P1633" s="874"/>
      <c r="Q1633" s="874"/>
      <c r="R1633" s="874"/>
      <c r="S1633" s="874"/>
      <c r="T1633" s="874"/>
      <c r="U1633" s="874"/>
      <c r="V1633" s="874"/>
      <c r="W1633" s="874"/>
      <c r="X1633" s="874"/>
      <c r="Y1633" s="874"/>
      <c r="Z1633" s="874"/>
      <c r="AA1633" s="874"/>
      <c r="AB1633" s="874"/>
      <c r="AC1633" s="874"/>
      <c r="AD1633" s="874"/>
      <c r="AF1633" s="70"/>
      <c r="AH1633" s="882"/>
      <c r="AI1633" s="882"/>
      <c r="AJ1633" s="882"/>
      <c r="AK1633" s="11"/>
      <c r="AL1633" s="875"/>
      <c r="AM1633" s="876"/>
      <c r="AN1633" s="876"/>
      <c r="AO1633" s="876"/>
      <c r="AP1633" s="876"/>
      <c r="AQ1633" s="877"/>
      <c r="AR1633" s="878"/>
    </row>
    <row r="1634" spans="1:44" ht="27" customHeight="1">
      <c r="B1634" s="66"/>
      <c r="E1634" s="67"/>
      <c r="F1634" s="68"/>
      <c r="I1634" s="1546" t="s">
        <v>2833</v>
      </c>
      <c r="J1634" s="1546"/>
      <c r="K1634" s="1546"/>
      <c r="L1634" s="1546"/>
      <c r="M1634" s="1546"/>
      <c r="N1634" s="1546"/>
      <c r="O1634" s="1546"/>
      <c r="P1634" s="1546"/>
      <c r="Q1634" s="1546"/>
      <c r="R1634" s="1546"/>
      <c r="S1634" s="1546"/>
      <c r="T1634" s="1546"/>
      <c r="U1634" s="1546"/>
      <c r="V1634" s="1546"/>
      <c r="W1634" s="1546"/>
      <c r="X1634" s="1546"/>
      <c r="Y1634" s="1546"/>
      <c r="Z1634" s="1546"/>
      <c r="AA1634" s="1546"/>
      <c r="AB1634" s="1546"/>
      <c r="AC1634" s="1546"/>
      <c r="AD1634" s="1546"/>
      <c r="AF1634" s="70"/>
      <c r="AH1634" s="882"/>
      <c r="AI1634" s="882"/>
      <c r="AJ1634" s="882"/>
      <c r="AK1634" s="11"/>
      <c r="AL1634" s="1375" t="s">
        <v>2583</v>
      </c>
      <c r="AM1634" s="2066"/>
      <c r="AN1634" s="2066"/>
      <c r="AO1634" s="2066"/>
      <c r="AP1634" s="2066"/>
      <c r="AQ1634" s="1377"/>
      <c r="AR1634" s="878"/>
    </row>
    <row r="1635" spans="1:44" ht="27" customHeight="1">
      <c r="B1635" s="66"/>
      <c r="E1635" s="67"/>
      <c r="F1635" s="68"/>
      <c r="I1635" s="1546"/>
      <c r="J1635" s="1546"/>
      <c r="K1635" s="1546"/>
      <c r="L1635" s="1546"/>
      <c r="M1635" s="1546"/>
      <c r="N1635" s="1546"/>
      <c r="O1635" s="1546"/>
      <c r="P1635" s="1546"/>
      <c r="Q1635" s="1546"/>
      <c r="R1635" s="1546"/>
      <c r="S1635" s="1546"/>
      <c r="T1635" s="1546"/>
      <c r="U1635" s="1546"/>
      <c r="V1635" s="1546"/>
      <c r="W1635" s="1546"/>
      <c r="X1635" s="1546"/>
      <c r="Y1635" s="1546"/>
      <c r="Z1635" s="1546"/>
      <c r="AA1635" s="1546"/>
      <c r="AB1635" s="1546"/>
      <c r="AC1635" s="1546"/>
      <c r="AD1635" s="1546"/>
      <c r="AF1635" s="70"/>
      <c r="AH1635" s="882"/>
      <c r="AI1635" s="882"/>
      <c r="AJ1635" s="882"/>
      <c r="AK1635" s="11"/>
      <c r="AL1635" s="1375"/>
      <c r="AM1635" s="2066"/>
      <c r="AN1635" s="2066"/>
      <c r="AO1635" s="2066"/>
      <c r="AP1635" s="2066"/>
      <c r="AQ1635" s="1377"/>
      <c r="AR1635" s="878"/>
    </row>
    <row r="1636" spans="1:44" ht="27" customHeight="1">
      <c r="B1636" s="66"/>
      <c r="E1636" s="67"/>
      <c r="F1636" s="68"/>
      <c r="I1636" s="1546"/>
      <c r="J1636" s="1546"/>
      <c r="K1636" s="1546"/>
      <c r="L1636" s="1546"/>
      <c r="M1636" s="1546"/>
      <c r="N1636" s="1546"/>
      <c r="O1636" s="1546"/>
      <c r="P1636" s="1546"/>
      <c r="Q1636" s="1546"/>
      <c r="R1636" s="1546"/>
      <c r="S1636" s="1546"/>
      <c r="T1636" s="1546"/>
      <c r="U1636" s="1546"/>
      <c r="V1636" s="1546"/>
      <c r="W1636" s="1546"/>
      <c r="X1636" s="1546"/>
      <c r="Y1636" s="1546"/>
      <c r="Z1636" s="1546"/>
      <c r="AA1636" s="1546"/>
      <c r="AB1636" s="1546"/>
      <c r="AC1636" s="1546"/>
      <c r="AD1636" s="1546"/>
      <c r="AF1636" s="70"/>
      <c r="AH1636" s="882"/>
      <c r="AI1636" s="882"/>
      <c r="AJ1636" s="882"/>
      <c r="AK1636" s="11"/>
      <c r="AL1636" s="875"/>
      <c r="AM1636" s="876"/>
      <c r="AN1636" s="876"/>
      <c r="AO1636" s="876"/>
      <c r="AP1636" s="876"/>
      <c r="AQ1636" s="877"/>
      <c r="AR1636" s="878"/>
    </row>
    <row r="1637" spans="1:44" ht="27" customHeight="1">
      <c r="B1637" s="66"/>
      <c r="E1637" s="67"/>
      <c r="F1637" s="68"/>
      <c r="I1637" s="1546"/>
      <c r="J1637" s="1546"/>
      <c r="K1637" s="1546"/>
      <c r="L1637" s="1546"/>
      <c r="M1637" s="1546"/>
      <c r="N1637" s="1546"/>
      <c r="O1637" s="1546"/>
      <c r="P1637" s="1546"/>
      <c r="Q1637" s="1546"/>
      <c r="R1637" s="1546"/>
      <c r="S1637" s="1546"/>
      <c r="T1637" s="1546"/>
      <c r="U1637" s="1546"/>
      <c r="V1637" s="1546"/>
      <c r="W1637" s="1546"/>
      <c r="X1637" s="1546"/>
      <c r="Y1637" s="1546"/>
      <c r="Z1637" s="1546"/>
      <c r="AA1637" s="1546"/>
      <c r="AB1637" s="1546"/>
      <c r="AC1637" s="1546"/>
      <c r="AD1637" s="1546"/>
      <c r="AF1637" s="70"/>
      <c r="AH1637" s="882"/>
      <c r="AI1637" s="882"/>
      <c r="AJ1637" s="882"/>
      <c r="AK1637" s="11"/>
      <c r="AL1637" s="875"/>
      <c r="AM1637" s="876"/>
      <c r="AN1637" s="876"/>
      <c r="AO1637" s="876"/>
      <c r="AP1637" s="876"/>
      <c r="AQ1637" s="877"/>
      <c r="AR1637" s="878"/>
    </row>
    <row r="1638" spans="1:44" ht="27" customHeight="1">
      <c r="B1638" s="66"/>
      <c r="E1638" s="67"/>
      <c r="F1638" s="68"/>
      <c r="I1638" s="1546"/>
      <c r="J1638" s="1546"/>
      <c r="K1638" s="1546"/>
      <c r="L1638" s="1546"/>
      <c r="M1638" s="1546"/>
      <c r="N1638" s="1546"/>
      <c r="O1638" s="1546"/>
      <c r="P1638" s="1546"/>
      <c r="Q1638" s="1546"/>
      <c r="R1638" s="1546"/>
      <c r="S1638" s="1546"/>
      <c r="T1638" s="1546"/>
      <c r="U1638" s="1546"/>
      <c r="V1638" s="1546"/>
      <c r="W1638" s="1546"/>
      <c r="X1638" s="1546"/>
      <c r="Y1638" s="1546"/>
      <c r="Z1638" s="1546"/>
      <c r="AA1638" s="1546"/>
      <c r="AB1638" s="1546"/>
      <c r="AC1638" s="1546"/>
      <c r="AD1638" s="1546"/>
      <c r="AF1638" s="70"/>
      <c r="AH1638" s="882"/>
      <c r="AI1638" s="882"/>
      <c r="AJ1638" s="882"/>
      <c r="AK1638" s="11"/>
      <c r="AL1638" s="875"/>
      <c r="AM1638" s="876"/>
      <c r="AN1638" s="876"/>
      <c r="AO1638" s="876"/>
      <c r="AP1638" s="876"/>
      <c r="AQ1638" s="877"/>
      <c r="AR1638" s="878"/>
    </row>
    <row r="1639" spans="1:44" ht="27" customHeight="1">
      <c r="B1639" s="66"/>
      <c r="E1639" s="67"/>
      <c r="F1639" s="68"/>
      <c r="I1639" s="1546"/>
      <c r="J1639" s="1546"/>
      <c r="K1639" s="1546"/>
      <c r="L1639" s="1546"/>
      <c r="M1639" s="1546"/>
      <c r="N1639" s="1546"/>
      <c r="O1639" s="1546"/>
      <c r="P1639" s="1546"/>
      <c r="Q1639" s="1546"/>
      <c r="R1639" s="1546"/>
      <c r="S1639" s="1546"/>
      <c r="T1639" s="1546"/>
      <c r="U1639" s="1546"/>
      <c r="V1639" s="1546"/>
      <c r="W1639" s="1546"/>
      <c r="X1639" s="1546"/>
      <c r="Y1639" s="1546"/>
      <c r="Z1639" s="1546"/>
      <c r="AA1639" s="1546"/>
      <c r="AB1639" s="1546"/>
      <c r="AC1639" s="1546"/>
      <c r="AD1639" s="1546"/>
      <c r="AF1639" s="70"/>
      <c r="AH1639" s="882"/>
      <c r="AI1639" s="882"/>
      <c r="AJ1639" s="882"/>
      <c r="AK1639" s="11"/>
      <c r="AL1639" s="875"/>
      <c r="AM1639" s="876"/>
      <c r="AN1639" s="876"/>
      <c r="AO1639" s="876"/>
      <c r="AP1639" s="876"/>
      <c r="AQ1639" s="877"/>
      <c r="AR1639" s="878"/>
    </row>
    <row r="1640" spans="1:44" ht="27" customHeight="1">
      <c r="B1640" s="66"/>
      <c r="E1640" s="67"/>
      <c r="F1640" s="68"/>
      <c r="I1640" s="1546"/>
      <c r="J1640" s="1546"/>
      <c r="K1640" s="1546"/>
      <c r="L1640" s="1546"/>
      <c r="M1640" s="1546"/>
      <c r="N1640" s="1546"/>
      <c r="O1640" s="1546"/>
      <c r="P1640" s="1546"/>
      <c r="Q1640" s="1546"/>
      <c r="R1640" s="1546"/>
      <c r="S1640" s="1546"/>
      <c r="T1640" s="1546"/>
      <c r="U1640" s="1546"/>
      <c r="V1640" s="1546"/>
      <c r="W1640" s="1546"/>
      <c r="X1640" s="1546"/>
      <c r="Y1640" s="1546"/>
      <c r="Z1640" s="1546"/>
      <c r="AA1640" s="1546"/>
      <c r="AB1640" s="1546"/>
      <c r="AC1640" s="1546"/>
      <c r="AD1640" s="1546"/>
      <c r="AF1640" s="70"/>
      <c r="AH1640" s="898"/>
      <c r="AI1640" s="898"/>
      <c r="AJ1640" s="898"/>
      <c r="AK1640" s="11"/>
      <c r="AL1640" s="890"/>
      <c r="AM1640" s="891"/>
      <c r="AN1640" s="891"/>
      <c r="AO1640" s="891"/>
      <c r="AP1640" s="891"/>
      <c r="AQ1640" s="892"/>
      <c r="AR1640" s="886"/>
    </row>
    <row r="1641" spans="1:44" ht="27" customHeight="1">
      <c r="B1641" s="66"/>
      <c r="E1641" s="67"/>
      <c r="F1641" s="68"/>
      <c r="I1641" s="1546"/>
      <c r="J1641" s="1546"/>
      <c r="K1641" s="1546"/>
      <c r="L1641" s="1546"/>
      <c r="M1641" s="1546"/>
      <c r="N1641" s="1546"/>
      <c r="O1641" s="1546"/>
      <c r="P1641" s="1546"/>
      <c r="Q1641" s="1546"/>
      <c r="R1641" s="1546"/>
      <c r="S1641" s="1546"/>
      <c r="T1641" s="1546"/>
      <c r="U1641" s="1546"/>
      <c r="V1641" s="1546"/>
      <c r="W1641" s="1546"/>
      <c r="X1641" s="1546"/>
      <c r="Y1641" s="1546"/>
      <c r="Z1641" s="1546"/>
      <c r="AA1641" s="1546"/>
      <c r="AB1641" s="1546"/>
      <c r="AC1641" s="1546"/>
      <c r="AD1641" s="1546"/>
      <c r="AF1641" s="70"/>
      <c r="AH1641" s="882"/>
      <c r="AI1641" s="882"/>
      <c r="AJ1641" s="882"/>
      <c r="AK1641" s="11"/>
      <c r="AL1641" s="875"/>
      <c r="AM1641" s="876"/>
      <c r="AN1641" s="876"/>
      <c r="AO1641" s="876"/>
      <c r="AP1641" s="876"/>
      <c r="AQ1641" s="877"/>
      <c r="AR1641" s="878"/>
    </row>
    <row r="1642" spans="1:44" ht="27" customHeight="1">
      <c r="B1642" s="66"/>
      <c r="E1642" s="67"/>
      <c r="F1642" s="68"/>
      <c r="I1642" s="1546"/>
      <c r="J1642" s="1546"/>
      <c r="K1642" s="1546"/>
      <c r="L1642" s="1546"/>
      <c r="M1642" s="1546"/>
      <c r="N1642" s="1546"/>
      <c r="O1642" s="1546"/>
      <c r="P1642" s="1546"/>
      <c r="Q1642" s="1546"/>
      <c r="R1642" s="1546"/>
      <c r="S1642" s="1546"/>
      <c r="T1642" s="1546"/>
      <c r="U1642" s="1546"/>
      <c r="V1642" s="1546"/>
      <c r="W1642" s="1546"/>
      <c r="X1642" s="1546"/>
      <c r="Y1642" s="1546"/>
      <c r="Z1642" s="1546"/>
      <c r="AA1642" s="1546"/>
      <c r="AB1642" s="1546"/>
      <c r="AC1642" s="1546"/>
      <c r="AD1642" s="1546"/>
      <c r="AF1642" s="70"/>
      <c r="AH1642" s="882"/>
      <c r="AI1642" s="882"/>
      <c r="AJ1642" s="882"/>
      <c r="AK1642" s="11"/>
      <c r="AL1642" s="875"/>
      <c r="AM1642" s="876"/>
      <c r="AN1642" s="876"/>
      <c r="AO1642" s="876"/>
      <c r="AP1642" s="876"/>
      <c r="AQ1642" s="877"/>
      <c r="AR1642" s="878"/>
    </row>
    <row r="1643" spans="1:44" ht="27" customHeight="1">
      <c r="B1643" s="66"/>
      <c r="E1643" s="67"/>
      <c r="F1643" s="68"/>
      <c r="I1643" s="1546"/>
      <c r="J1643" s="1546"/>
      <c r="K1643" s="1546"/>
      <c r="L1643" s="1546"/>
      <c r="M1643" s="1546"/>
      <c r="N1643" s="1546"/>
      <c r="O1643" s="1546"/>
      <c r="P1643" s="1546"/>
      <c r="Q1643" s="1546"/>
      <c r="R1643" s="1546"/>
      <c r="S1643" s="1546"/>
      <c r="T1643" s="1546"/>
      <c r="U1643" s="1546"/>
      <c r="V1643" s="1546"/>
      <c r="W1643" s="1546"/>
      <c r="X1643" s="1546"/>
      <c r="Y1643" s="1546"/>
      <c r="Z1643" s="1546"/>
      <c r="AA1643" s="1546"/>
      <c r="AB1643" s="1546"/>
      <c r="AC1643" s="1546"/>
      <c r="AD1643" s="1546"/>
      <c r="AF1643" s="70"/>
      <c r="AH1643" s="882"/>
      <c r="AI1643" s="882"/>
      <c r="AJ1643" s="882"/>
      <c r="AK1643" s="11"/>
      <c r="AL1643" s="875"/>
      <c r="AM1643" s="876"/>
      <c r="AN1643" s="876"/>
      <c r="AO1643" s="876"/>
      <c r="AP1643" s="876"/>
      <c r="AQ1643" s="877"/>
      <c r="AR1643" s="878"/>
    </row>
    <row r="1644" spans="1:44" ht="27" customHeight="1" thickBot="1">
      <c r="B1644" s="57"/>
      <c r="C1644" s="6"/>
      <c r="D1644" s="6"/>
      <c r="E1644" s="58"/>
      <c r="F1644" s="83"/>
      <c r="G1644" s="61"/>
      <c r="H1644" s="61"/>
      <c r="I1644" s="893"/>
      <c r="J1644" s="893"/>
      <c r="K1644" s="893"/>
      <c r="L1644" s="893"/>
      <c r="M1644" s="893"/>
      <c r="N1644" s="893"/>
      <c r="O1644" s="893"/>
      <c r="P1644" s="893"/>
      <c r="Q1644" s="893"/>
      <c r="R1644" s="893"/>
      <c r="S1644" s="893"/>
      <c r="T1644" s="893"/>
      <c r="U1644" s="893"/>
      <c r="V1644" s="893"/>
      <c r="W1644" s="893"/>
      <c r="X1644" s="893"/>
      <c r="Y1644" s="893"/>
      <c r="Z1644" s="893"/>
      <c r="AA1644" s="893"/>
      <c r="AB1644" s="893"/>
      <c r="AC1644" s="893"/>
      <c r="AD1644" s="893"/>
      <c r="AE1644" s="61"/>
      <c r="AF1644" s="59"/>
      <c r="AG1644" s="716"/>
      <c r="AH1644" s="903"/>
      <c r="AI1644" s="903"/>
      <c r="AJ1644" s="903"/>
      <c r="AK1644" s="15"/>
      <c r="AL1644" s="900"/>
      <c r="AM1644" s="901"/>
      <c r="AN1644" s="901"/>
      <c r="AO1644" s="901"/>
      <c r="AP1644" s="901"/>
      <c r="AQ1644" s="902"/>
      <c r="AR1644" s="878"/>
    </row>
    <row r="1645" spans="1:44" ht="27" customHeight="1">
      <c r="B1645" s="66"/>
      <c r="E1645" s="67"/>
      <c r="F1645" s="68"/>
      <c r="I1645" s="874"/>
      <c r="J1645" s="874"/>
      <c r="K1645" s="874"/>
      <c r="L1645" s="874"/>
      <c r="M1645" s="874"/>
      <c r="N1645" s="874"/>
      <c r="O1645" s="874"/>
      <c r="P1645" s="874"/>
      <c r="Q1645" s="874"/>
      <c r="R1645" s="874"/>
      <c r="S1645" s="874"/>
      <c r="T1645" s="874"/>
      <c r="U1645" s="874"/>
      <c r="V1645" s="874"/>
      <c r="W1645" s="874"/>
      <c r="X1645" s="874"/>
      <c r="Y1645" s="874"/>
      <c r="Z1645" s="874"/>
      <c r="AA1645" s="874"/>
      <c r="AB1645" s="874"/>
      <c r="AC1645" s="874"/>
      <c r="AD1645" s="874"/>
      <c r="AF1645" s="70"/>
      <c r="AH1645" s="882"/>
      <c r="AI1645" s="882"/>
      <c r="AJ1645" s="882"/>
      <c r="AK1645" s="11"/>
      <c r="AL1645" s="875"/>
      <c r="AM1645" s="876"/>
      <c r="AN1645" s="876"/>
      <c r="AO1645" s="876"/>
      <c r="AP1645" s="876"/>
      <c r="AQ1645" s="877"/>
      <c r="AR1645" s="878"/>
    </row>
    <row r="1646" spans="1:44" ht="27" customHeight="1">
      <c r="A1646" s="972">
        <f t="shared" si="32"/>
        <v>2321</v>
      </c>
      <c r="B1646" s="2099" t="s">
        <v>2722</v>
      </c>
      <c r="C1646" s="2100"/>
      <c r="D1646" s="2100"/>
      <c r="E1646" s="2101"/>
      <c r="F1646" s="68"/>
      <c r="H1646" s="1234" t="s">
        <v>2942</v>
      </c>
      <c r="I1646" s="1234"/>
      <c r="J1646" s="1234"/>
      <c r="K1646" s="1234"/>
      <c r="L1646" s="1234"/>
      <c r="M1646" s="1234"/>
      <c r="N1646" s="1234"/>
      <c r="O1646" s="1234"/>
      <c r="P1646" s="1234"/>
      <c r="Q1646" s="1234"/>
      <c r="R1646" s="1234"/>
      <c r="S1646" s="1234"/>
      <c r="T1646" s="1234"/>
      <c r="U1646" s="1234"/>
      <c r="V1646" s="1234"/>
      <c r="W1646" s="1234"/>
      <c r="X1646" s="1234"/>
      <c r="Y1646" s="1234"/>
      <c r="Z1646" s="1234"/>
      <c r="AA1646" s="1234"/>
      <c r="AB1646" s="1234"/>
      <c r="AC1646" s="1234"/>
      <c r="AD1646" s="1234"/>
      <c r="AF1646" s="70"/>
      <c r="AG1646" s="1074">
        <v>2321</v>
      </c>
      <c r="AH1646" s="1221" t="s">
        <v>106</v>
      </c>
      <c r="AI1646" s="1222"/>
      <c r="AJ1646" s="1223"/>
      <c r="AK1646" s="11"/>
      <c r="AL1646" s="1375" t="s">
        <v>2584</v>
      </c>
      <c r="AM1646" s="2150"/>
      <c r="AN1646" s="2150"/>
      <c r="AO1646" s="2150"/>
      <c r="AP1646" s="2150"/>
      <c r="AQ1646" s="2151"/>
      <c r="AR1646" s="878"/>
    </row>
    <row r="1647" spans="1:44" ht="27" customHeight="1">
      <c r="B1647" s="2099"/>
      <c r="C1647" s="2100"/>
      <c r="D1647" s="2100"/>
      <c r="E1647" s="2101"/>
      <c r="F1647" s="68"/>
      <c r="H1647" s="1234"/>
      <c r="I1647" s="1234"/>
      <c r="J1647" s="1234"/>
      <c r="K1647" s="1234"/>
      <c r="L1647" s="1234"/>
      <c r="M1647" s="1234"/>
      <c r="N1647" s="1234"/>
      <c r="O1647" s="1234"/>
      <c r="P1647" s="1234"/>
      <c r="Q1647" s="1234"/>
      <c r="R1647" s="1234"/>
      <c r="S1647" s="1234"/>
      <c r="T1647" s="1234"/>
      <c r="U1647" s="1234"/>
      <c r="V1647" s="1234"/>
      <c r="W1647" s="1234"/>
      <c r="X1647" s="1234"/>
      <c r="Y1647" s="1234"/>
      <c r="Z1647" s="1234"/>
      <c r="AA1647" s="1234"/>
      <c r="AB1647" s="1234"/>
      <c r="AC1647" s="1234"/>
      <c r="AD1647" s="1234"/>
      <c r="AF1647" s="70"/>
      <c r="AH1647" s="882"/>
      <c r="AI1647" s="882"/>
      <c r="AJ1647" s="882"/>
      <c r="AK1647" s="11"/>
      <c r="AL1647" s="2152"/>
      <c r="AM1647" s="2150"/>
      <c r="AN1647" s="2150"/>
      <c r="AO1647" s="2150"/>
      <c r="AP1647" s="2150"/>
      <c r="AQ1647" s="2151"/>
      <c r="AR1647" s="878"/>
    </row>
    <row r="1648" spans="1:44" ht="27" customHeight="1">
      <c r="B1648" s="925"/>
      <c r="C1648" s="926"/>
      <c r="D1648" s="926"/>
      <c r="E1648" s="927"/>
      <c r="F1648" s="68"/>
      <c r="H1648" s="1234"/>
      <c r="I1648" s="1234"/>
      <c r="J1648" s="1234"/>
      <c r="K1648" s="1234"/>
      <c r="L1648" s="1234"/>
      <c r="M1648" s="1234"/>
      <c r="N1648" s="1234"/>
      <c r="O1648" s="1234"/>
      <c r="P1648" s="1234"/>
      <c r="Q1648" s="1234"/>
      <c r="R1648" s="1234"/>
      <c r="S1648" s="1234"/>
      <c r="T1648" s="1234"/>
      <c r="U1648" s="1234"/>
      <c r="V1648" s="1234"/>
      <c r="W1648" s="1234"/>
      <c r="X1648" s="1234"/>
      <c r="Y1648" s="1234"/>
      <c r="Z1648" s="1234"/>
      <c r="AA1648" s="1234"/>
      <c r="AB1648" s="1234"/>
      <c r="AC1648" s="1234"/>
      <c r="AD1648" s="1234"/>
      <c r="AF1648" s="70"/>
      <c r="AH1648" s="882"/>
      <c r="AI1648" s="882"/>
      <c r="AJ1648" s="882"/>
      <c r="AK1648" s="11"/>
      <c r="AL1648" s="2152"/>
      <c r="AM1648" s="2150"/>
      <c r="AN1648" s="2150"/>
      <c r="AO1648" s="2150"/>
      <c r="AP1648" s="2150"/>
      <c r="AQ1648" s="2151"/>
      <c r="AR1648" s="878"/>
    </row>
    <row r="1649" spans="2:44" ht="27" customHeight="1">
      <c r="B1649" s="66"/>
      <c r="E1649" s="67"/>
      <c r="F1649" s="68"/>
      <c r="H1649" s="1235"/>
      <c r="I1649" s="1235"/>
      <c r="J1649" s="1235"/>
      <c r="K1649" s="1235"/>
      <c r="L1649" s="1235"/>
      <c r="M1649" s="1235"/>
      <c r="N1649" s="1235"/>
      <c r="O1649" s="1235"/>
      <c r="P1649" s="1235"/>
      <c r="Q1649" s="1235"/>
      <c r="R1649" s="1235"/>
      <c r="S1649" s="1235"/>
      <c r="T1649" s="1235"/>
      <c r="U1649" s="1235"/>
      <c r="V1649" s="1235"/>
      <c r="W1649" s="1235"/>
      <c r="X1649" s="1235"/>
      <c r="Y1649" s="1235"/>
      <c r="Z1649" s="1235"/>
      <c r="AA1649" s="1235"/>
      <c r="AB1649" s="1235"/>
      <c r="AC1649" s="1235"/>
      <c r="AD1649" s="1235"/>
      <c r="AF1649" s="70"/>
      <c r="AH1649" s="882"/>
      <c r="AI1649" s="882"/>
      <c r="AJ1649" s="882"/>
      <c r="AK1649" s="11"/>
      <c r="AL1649" s="2152"/>
      <c r="AM1649" s="2150"/>
      <c r="AN1649" s="2150"/>
      <c r="AO1649" s="2150"/>
      <c r="AP1649" s="2150"/>
      <c r="AQ1649" s="2151"/>
      <c r="AR1649" s="878"/>
    </row>
    <row r="1650" spans="2:44" ht="18" customHeight="1">
      <c r="B1650" s="66"/>
      <c r="E1650" s="67"/>
      <c r="F1650" s="68"/>
      <c r="I1650" s="874"/>
      <c r="J1650" s="874"/>
      <c r="K1650" s="874"/>
      <c r="L1650" s="874"/>
      <c r="M1650" s="874"/>
      <c r="N1650" s="874"/>
      <c r="O1650" s="874"/>
      <c r="P1650" s="874"/>
      <c r="Q1650" s="874"/>
      <c r="R1650" s="874"/>
      <c r="S1650" s="874"/>
      <c r="T1650" s="874"/>
      <c r="U1650" s="874"/>
      <c r="V1650" s="874"/>
      <c r="W1650" s="874"/>
      <c r="X1650" s="874"/>
      <c r="Y1650" s="874"/>
      <c r="Z1650" s="874"/>
      <c r="AA1650" s="874"/>
      <c r="AB1650" s="874"/>
      <c r="AC1650" s="874"/>
      <c r="AD1650" s="874"/>
      <c r="AF1650" s="70"/>
      <c r="AH1650" s="882"/>
      <c r="AI1650" s="882"/>
      <c r="AJ1650" s="882"/>
      <c r="AK1650" s="11"/>
      <c r="AL1650" s="875"/>
      <c r="AM1650" s="876"/>
      <c r="AN1650" s="876"/>
      <c r="AO1650" s="876"/>
      <c r="AP1650" s="876"/>
      <c r="AQ1650" s="877"/>
      <c r="AR1650" s="878"/>
    </row>
    <row r="1651" spans="2:44" ht="27" customHeight="1" thickBot="1">
      <c r="B1651" s="66"/>
      <c r="E1651" s="67"/>
      <c r="F1651" s="68"/>
      <c r="G1651" s="1075" t="s">
        <v>330</v>
      </c>
      <c r="H1651" s="1665" t="s">
        <v>2585</v>
      </c>
      <c r="I1651" s="1665"/>
      <c r="J1651" s="1665"/>
      <c r="K1651" s="1665"/>
      <c r="L1651" s="1665"/>
      <c r="M1651" s="1665"/>
      <c r="N1651" s="1665"/>
      <c r="O1651" s="1665"/>
      <c r="P1651" s="1665"/>
      <c r="Q1651" s="1665"/>
      <c r="R1651" s="1665"/>
      <c r="S1651" s="1665"/>
      <c r="T1651" s="1665"/>
      <c r="U1651" s="1665"/>
      <c r="V1651" s="1665"/>
      <c r="W1651" s="1665"/>
      <c r="X1651" s="1665"/>
      <c r="Y1651" s="1665"/>
      <c r="Z1651" s="1665"/>
      <c r="AA1651" s="1665"/>
      <c r="AB1651" s="1665"/>
      <c r="AC1651" s="1665"/>
      <c r="AD1651" s="1665"/>
      <c r="AF1651" s="70"/>
      <c r="AH1651" s="882"/>
      <c r="AI1651" s="882"/>
      <c r="AJ1651" s="882"/>
      <c r="AK1651" s="11"/>
      <c r="AL1651" s="875"/>
      <c r="AM1651" s="876"/>
      <c r="AN1651" s="876"/>
      <c r="AO1651" s="876"/>
      <c r="AP1651" s="876"/>
      <c r="AQ1651" s="877"/>
      <c r="AR1651" s="878"/>
    </row>
    <row r="1652" spans="2:44" ht="27" customHeight="1" thickBot="1">
      <c r="B1652" s="66"/>
      <c r="E1652" s="67"/>
      <c r="F1652" s="68"/>
      <c r="G1652" s="929"/>
      <c r="H1652" s="2153"/>
      <c r="I1652" s="2153"/>
      <c r="J1652" s="2153"/>
      <c r="K1652" s="2153"/>
      <c r="L1652" s="2153"/>
      <c r="M1652" s="2153"/>
      <c r="N1652" s="2153"/>
      <c r="O1652" s="2153"/>
      <c r="P1652" s="2153"/>
      <c r="Q1652" s="2153"/>
      <c r="R1652" s="2153"/>
      <c r="S1652" s="2153"/>
      <c r="T1652" s="2153"/>
      <c r="U1652" s="2153"/>
      <c r="V1652" s="2153"/>
      <c r="W1652" s="2153"/>
      <c r="X1652" s="2153"/>
      <c r="Y1652" s="2153"/>
      <c r="Z1652" s="2153"/>
      <c r="AA1652" s="2153"/>
      <c r="AB1652" s="2153"/>
      <c r="AC1652" s="2153"/>
      <c r="AD1652" s="2153"/>
      <c r="AF1652" s="70"/>
      <c r="AG1652" s="2093" t="s">
        <v>2492</v>
      </c>
      <c r="AH1652" s="2094"/>
      <c r="AI1652" s="2094"/>
      <c r="AJ1652" s="2095"/>
      <c r="AK1652" s="11"/>
      <c r="AL1652" s="875"/>
      <c r="AM1652" s="876"/>
      <c r="AN1652" s="876"/>
      <c r="AO1652" s="876"/>
      <c r="AP1652" s="876"/>
      <c r="AQ1652" s="877"/>
      <c r="AR1652" s="878"/>
    </row>
    <row r="1653" spans="2:44" ht="27" customHeight="1">
      <c r="B1653" s="66"/>
      <c r="E1653" s="67"/>
      <c r="F1653" s="68"/>
      <c r="G1653" s="929"/>
      <c r="H1653" s="2154" t="s">
        <v>690</v>
      </c>
      <c r="I1653" s="2155"/>
      <c r="J1653" s="2155"/>
      <c r="K1653" s="2155"/>
      <c r="L1653" s="2155"/>
      <c r="M1653" s="2156"/>
      <c r="N1653" s="2160"/>
      <c r="O1653" s="2161"/>
      <c r="P1653" s="2161"/>
      <c r="Q1653" s="2161"/>
      <c r="R1653" s="2161"/>
      <c r="S1653" s="2161"/>
      <c r="T1653" s="2161"/>
      <c r="U1653" s="2161"/>
      <c r="V1653" s="2161"/>
      <c r="W1653" s="2161"/>
      <c r="X1653" s="2161"/>
      <c r="Y1653" s="2161"/>
      <c r="Z1653" s="2161"/>
      <c r="AA1653" s="2161"/>
      <c r="AB1653" s="2161"/>
      <c r="AC1653" s="2161"/>
      <c r="AD1653" s="2162"/>
      <c r="AF1653" s="70"/>
      <c r="AG1653" s="1081" t="s">
        <v>443</v>
      </c>
      <c r="AH1653" s="1082" t="s">
        <v>34</v>
      </c>
      <c r="AI1653" s="1083" t="s">
        <v>443</v>
      </c>
      <c r="AJ1653" s="1084" t="s">
        <v>34</v>
      </c>
      <c r="AK1653" s="11"/>
      <c r="AL1653" s="875"/>
      <c r="AM1653" s="876"/>
      <c r="AN1653" s="876"/>
      <c r="AO1653" s="876"/>
      <c r="AP1653" s="876"/>
      <c r="AQ1653" s="877"/>
      <c r="AR1653" s="878"/>
    </row>
    <row r="1654" spans="2:44" ht="27" customHeight="1" thickBot="1">
      <c r="B1654" s="66"/>
      <c r="E1654" s="67"/>
      <c r="F1654" s="68"/>
      <c r="G1654" s="929"/>
      <c r="H1654" s="2157"/>
      <c r="I1654" s="2158"/>
      <c r="J1654" s="2158"/>
      <c r="K1654" s="2158"/>
      <c r="L1654" s="2158"/>
      <c r="M1654" s="2159"/>
      <c r="N1654" s="2163"/>
      <c r="O1654" s="2164"/>
      <c r="P1654" s="2164"/>
      <c r="Q1654" s="2164"/>
      <c r="R1654" s="2164"/>
      <c r="S1654" s="2164"/>
      <c r="T1654" s="2164"/>
      <c r="U1654" s="2164"/>
      <c r="V1654" s="2164"/>
      <c r="W1654" s="2164"/>
      <c r="X1654" s="2164"/>
      <c r="Y1654" s="2164"/>
      <c r="Z1654" s="2164"/>
      <c r="AA1654" s="2164"/>
      <c r="AB1654" s="2164"/>
      <c r="AC1654" s="2164"/>
      <c r="AD1654" s="2165"/>
      <c r="AF1654" s="70"/>
      <c r="AG1654" s="1081" t="s">
        <v>443</v>
      </c>
      <c r="AH1654" s="1082" t="s">
        <v>34</v>
      </c>
      <c r="AI1654" s="1083" t="s">
        <v>443</v>
      </c>
      <c r="AJ1654" s="1084" t="s">
        <v>34</v>
      </c>
      <c r="AK1654" s="11"/>
      <c r="AL1654" s="875"/>
      <c r="AM1654" s="876"/>
      <c r="AN1654" s="876"/>
      <c r="AO1654" s="876"/>
      <c r="AP1654" s="876"/>
      <c r="AQ1654" s="877"/>
      <c r="AR1654" s="878"/>
    </row>
    <row r="1655" spans="2:44" ht="27" customHeight="1" thickBot="1">
      <c r="B1655" s="66"/>
      <c r="E1655" s="67"/>
      <c r="F1655" s="68"/>
      <c r="G1655" s="929"/>
      <c r="H1655" s="2154" t="s">
        <v>691</v>
      </c>
      <c r="I1655" s="2155"/>
      <c r="J1655" s="2155"/>
      <c r="K1655" s="2155"/>
      <c r="L1655" s="2155"/>
      <c r="M1655" s="2156"/>
      <c r="N1655" s="1683" t="s">
        <v>692</v>
      </c>
      <c r="O1655" s="1671"/>
      <c r="P1655" s="1671"/>
      <c r="Q1655" s="2084"/>
      <c r="R1655" s="2081"/>
      <c r="S1655" s="2082"/>
      <c r="T1655" s="2082"/>
      <c r="U1655" s="2082"/>
      <c r="V1655" s="2082"/>
      <c r="W1655" s="2082"/>
      <c r="X1655" s="2082"/>
      <c r="Y1655" s="2082"/>
      <c r="Z1655" s="2082"/>
      <c r="AA1655" s="2082"/>
      <c r="AB1655" s="2082"/>
      <c r="AC1655" s="2082"/>
      <c r="AD1655" s="2083"/>
      <c r="AF1655" s="70"/>
      <c r="AG1655" s="1081" t="s">
        <v>443</v>
      </c>
      <c r="AH1655" s="1082" t="s">
        <v>34</v>
      </c>
      <c r="AI1655" s="1083" t="s">
        <v>443</v>
      </c>
      <c r="AJ1655" s="1084" t="s">
        <v>34</v>
      </c>
      <c r="AK1655" s="11"/>
      <c r="AL1655" s="875"/>
      <c r="AM1655" s="876"/>
      <c r="AN1655" s="876"/>
      <c r="AO1655" s="876"/>
      <c r="AP1655" s="876"/>
      <c r="AQ1655" s="877"/>
      <c r="AR1655" s="878"/>
    </row>
    <row r="1656" spans="2:44" ht="27" customHeight="1" thickBot="1">
      <c r="B1656" s="66"/>
      <c r="E1656" s="67"/>
      <c r="F1656" s="68"/>
      <c r="G1656" s="929"/>
      <c r="H1656" s="2166"/>
      <c r="I1656" s="2167"/>
      <c r="J1656" s="2167"/>
      <c r="K1656" s="2167"/>
      <c r="L1656" s="2167"/>
      <c r="M1656" s="2168"/>
      <c r="N1656" s="1683" t="s">
        <v>693</v>
      </c>
      <c r="O1656" s="1671"/>
      <c r="P1656" s="1671"/>
      <c r="Q1656" s="2084"/>
      <c r="R1656" s="1671" t="s">
        <v>428</v>
      </c>
      <c r="S1656" s="1671"/>
      <c r="T1656" s="1671"/>
      <c r="U1656" s="1671"/>
      <c r="V1656" s="1671"/>
      <c r="W1656" s="2070" t="s">
        <v>443</v>
      </c>
      <c r="X1656" s="2070"/>
      <c r="Y1656" s="2070"/>
      <c r="Z1656" s="2070"/>
      <c r="AA1656" s="1671" t="s">
        <v>427</v>
      </c>
      <c r="AB1656" s="1671"/>
      <c r="AC1656" s="1671"/>
      <c r="AD1656" s="1682"/>
      <c r="AF1656" s="70"/>
      <c r="AG1656" s="1081" t="s">
        <v>443</v>
      </c>
      <c r="AH1656" s="1082" t="s">
        <v>34</v>
      </c>
      <c r="AI1656" s="1083" t="s">
        <v>443</v>
      </c>
      <c r="AJ1656" s="1084" t="s">
        <v>34</v>
      </c>
      <c r="AK1656" s="11"/>
      <c r="AL1656" s="875"/>
      <c r="AM1656" s="876"/>
      <c r="AN1656" s="876"/>
      <c r="AO1656" s="876"/>
      <c r="AP1656" s="876"/>
      <c r="AQ1656" s="877"/>
      <c r="AR1656" s="878"/>
    </row>
    <row r="1657" spans="2:44" ht="27" customHeight="1" thickBot="1">
      <c r="B1657" s="66"/>
      <c r="E1657" s="67"/>
      <c r="F1657" s="68"/>
      <c r="G1657" s="929"/>
      <c r="H1657" s="1683" t="s">
        <v>689</v>
      </c>
      <c r="I1657" s="1671"/>
      <c r="J1657" s="1671"/>
      <c r="K1657" s="1671"/>
      <c r="L1657" s="1670" t="s">
        <v>694</v>
      </c>
      <c r="M1657" s="1670"/>
      <c r="N1657" s="1670"/>
      <c r="O1657" s="1670"/>
      <c r="P1657" s="1670"/>
      <c r="Q1657" s="1670"/>
      <c r="R1657" s="1670"/>
      <c r="S1657" s="1670"/>
      <c r="T1657" s="1670"/>
      <c r="U1657" s="1380"/>
      <c r="V1657" s="1380"/>
      <c r="W1657" s="1380"/>
      <c r="X1657" s="1380"/>
      <c r="Y1657" s="1380"/>
      <c r="Z1657" s="1380"/>
      <c r="AA1657" s="1380"/>
      <c r="AB1657" s="1380"/>
      <c r="AC1657" s="1380"/>
      <c r="AD1657" s="1381"/>
      <c r="AF1657" s="70"/>
      <c r="AG1657" s="1081" t="s">
        <v>443</v>
      </c>
      <c r="AH1657" s="1082" t="s">
        <v>34</v>
      </c>
      <c r="AI1657" s="1083" t="s">
        <v>443</v>
      </c>
      <c r="AJ1657" s="1084" t="s">
        <v>34</v>
      </c>
      <c r="AK1657" s="11"/>
      <c r="AL1657" s="875"/>
      <c r="AM1657" s="876"/>
      <c r="AN1657" s="876"/>
      <c r="AO1657" s="876"/>
      <c r="AP1657" s="876"/>
      <c r="AQ1657" s="877"/>
      <c r="AR1657" s="878"/>
    </row>
    <row r="1658" spans="2:44" ht="27" customHeight="1">
      <c r="B1658" s="66"/>
      <c r="E1658" s="67"/>
      <c r="F1658" s="68"/>
      <c r="G1658" s="929"/>
      <c r="H1658" s="2067"/>
      <c r="I1658" s="2068"/>
      <c r="J1658" s="2068"/>
      <c r="K1658" s="2068"/>
      <c r="L1658" s="2068"/>
      <c r="M1658" s="2068"/>
      <c r="N1658" s="2068"/>
      <c r="O1658" s="2068"/>
      <c r="P1658" s="2068"/>
      <c r="Q1658" s="2068"/>
      <c r="R1658" s="2068"/>
      <c r="S1658" s="2068"/>
      <c r="T1658" s="2068"/>
      <c r="U1658" s="2068"/>
      <c r="V1658" s="2068"/>
      <c r="W1658" s="2068"/>
      <c r="X1658" s="2068"/>
      <c r="Y1658" s="2068"/>
      <c r="Z1658" s="2068"/>
      <c r="AA1658" s="2068"/>
      <c r="AB1658" s="2068"/>
      <c r="AC1658" s="2068"/>
      <c r="AD1658" s="2069"/>
      <c r="AF1658" s="70"/>
      <c r="AG1658" s="1081" t="s">
        <v>443</v>
      </c>
      <c r="AH1658" s="1082" t="s">
        <v>34</v>
      </c>
      <c r="AI1658" s="1083" t="s">
        <v>443</v>
      </c>
      <c r="AJ1658" s="1084" t="s">
        <v>34</v>
      </c>
      <c r="AK1658" s="11"/>
      <c r="AL1658" s="875"/>
      <c r="AM1658" s="876"/>
      <c r="AN1658" s="876"/>
      <c r="AO1658" s="876"/>
      <c r="AP1658" s="876"/>
      <c r="AQ1658" s="877"/>
      <c r="AR1658" s="878"/>
    </row>
    <row r="1659" spans="2:44" ht="27" customHeight="1" thickBot="1">
      <c r="B1659" s="66"/>
      <c r="E1659" s="67"/>
      <c r="F1659" s="68"/>
      <c r="G1659" s="929"/>
      <c r="H1659" s="1076"/>
      <c r="I1659" s="1077" t="s">
        <v>443</v>
      </c>
      <c r="J1659" s="2033" t="s">
        <v>431</v>
      </c>
      <c r="K1659" s="2034"/>
      <c r="L1659" s="2034"/>
      <c r="M1659" s="2035"/>
      <c r="N1659" s="1077" t="s">
        <v>443</v>
      </c>
      <c r="O1659" s="2033" t="s">
        <v>432</v>
      </c>
      <c r="P1659" s="2034"/>
      <c r="Q1659" s="2035"/>
      <c r="R1659" s="1077" t="s">
        <v>443</v>
      </c>
      <c r="S1659" s="2033" t="s">
        <v>433</v>
      </c>
      <c r="T1659" s="2034"/>
      <c r="U1659" s="2035"/>
      <c r="V1659" s="1077" t="s">
        <v>443</v>
      </c>
      <c r="W1659" s="2033" t="s">
        <v>434</v>
      </c>
      <c r="X1659" s="2034"/>
      <c r="Y1659" s="2035"/>
      <c r="Z1659" s="1077" t="s">
        <v>443</v>
      </c>
      <c r="AA1659" s="2033" t="s">
        <v>435</v>
      </c>
      <c r="AB1659" s="2034"/>
      <c r="AC1659" s="2034"/>
      <c r="AD1659" s="1078"/>
      <c r="AF1659" s="70"/>
      <c r="AG1659" s="1654" t="s">
        <v>2493</v>
      </c>
      <c r="AH1659" s="1655"/>
      <c r="AI1659" s="1655"/>
      <c r="AJ1659" s="1656"/>
      <c r="AK1659" s="11"/>
      <c r="AL1659" s="875"/>
      <c r="AM1659" s="876"/>
      <c r="AN1659" s="876"/>
      <c r="AO1659" s="876"/>
      <c r="AP1659" s="876"/>
      <c r="AQ1659" s="877"/>
      <c r="AR1659" s="878"/>
    </row>
    <row r="1660" spans="2:44" ht="27" customHeight="1">
      <c r="B1660" s="66"/>
      <c r="E1660" s="67"/>
      <c r="F1660" s="68"/>
      <c r="G1660" s="929"/>
      <c r="H1660" s="1076"/>
      <c r="I1660" s="1077" t="s">
        <v>443</v>
      </c>
      <c r="J1660" s="2033" t="s">
        <v>436</v>
      </c>
      <c r="K1660" s="2034"/>
      <c r="L1660" s="2034"/>
      <c r="M1660" s="2035"/>
      <c r="N1660" s="1077" t="s">
        <v>443</v>
      </c>
      <c r="O1660" s="2033" t="s">
        <v>437</v>
      </c>
      <c r="P1660" s="2034"/>
      <c r="Q1660" s="2034"/>
      <c r="R1660" s="2034"/>
      <c r="S1660" s="2035"/>
      <c r="T1660" s="1077" t="s">
        <v>443</v>
      </c>
      <c r="U1660" s="2033" t="s">
        <v>658</v>
      </c>
      <c r="V1660" s="2034"/>
      <c r="W1660" s="2034"/>
      <c r="X1660" s="2034"/>
      <c r="Y1660" s="2035"/>
      <c r="Z1660" s="1077" t="s">
        <v>443</v>
      </c>
      <c r="AA1660" s="2033" t="s">
        <v>659</v>
      </c>
      <c r="AB1660" s="2034"/>
      <c r="AC1660" s="2034"/>
      <c r="AD1660" s="1078"/>
      <c r="AF1660" s="70"/>
      <c r="AH1660" s="882"/>
      <c r="AI1660" s="882"/>
      <c r="AJ1660" s="882"/>
      <c r="AK1660" s="11"/>
      <c r="AL1660" s="875"/>
      <c r="AM1660" s="876"/>
      <c r="AN1660" s="876"/>
      <c r="AO1660" s="876"/>
      <c r="AP1660" s="876"/>
      <c r="AQ1660" s="877"/>
      <c r="AR1660" s="878"/>
    </row>
    <row r="1661" spans="2:44" ht="27" customHeight="1">
      <c r="B1661" s="66"/>
      <c r="E1661" s="67"/>
      <c r="F1661" s="68"/>
      <c r="G1661" s="929"/>
      <c r="H1661" s="1076"/>
      <c r="I1661" s="1077" t="s">
        <v>443</v>
      </c>
      <c r="J1661" s="2033" t="s">
        <v>695</v>
      </c>
      <c r="K1661" s="2034"/>
      <c r="L1661" s="2034"/>
      <c r="M1661" s="2035"/>
      <c r="N1661" s="1077" t="s">
        <v>443</v>
      </c>
      <c r="O1661" s="2033" t="s">
        <v>660</v>
      </c>
      <c r="P1661" s="2034"/>
      <c r="Q1661" s="2034"/>
      <c r="R1661" s="2034"/>
      <c r="S1661" s="2035"/>
      <c r="T1661" s="1077" t="s">
        <v>443</v>
      </c>
      <c r="U1661" s="2033" t="s">
        <v>439</v>
      </c>
      <c r="V1661" s="2034"/>
      <c r="W1661" s="2034"/>
      <c r="X1661" s="2034"/>
      <c r="Y1661" s="2034"/>
      <c r="Z1661" s="2034"/>
      <c r="AA1661" s="2034"/>
      <c r="AB1661" s="2034"/>
      <c r="AC1661" s="1079" t="s">
        <v>63</v>
      </c>
      <c r="AD1661" s="1078"/>
      <c r="AF1661" s="70"/>
      <c r="AH1661" s="882"/>
      <c r="AI1661" s="882"/>
      <c r="AJ1661" s="882"/>
      <c r="AK1661" s="11"/>
      <c r="AL1661" s="875"/>
      <c r="AM1661" s="876"/>
      <c r="AN1661" s="876"/>
      <c r="AO1661" s="876"/>
      <c r="AP1661" s="876"/>
      <c r="AQ1661" s="877"/>
      <c r="AR1661" s="878"/>
    </row>
    <row r="1662" spans="2:44" ht="27" customHeight="1" thickBot="1">
      <c r="B1662" s="66"/>
      <c r="E1662" s="67"/>
      <c r="F1662" s="68"/>
      <c r="G1662" s="929"/>
      <c r="H1662" s="2036"/>
      <c r="I1662" s="2037"/>
      <c r="J1662" s="2037"/>
      <c r="K1662" s="2037"/>
      <c r="L1662" s="2037"/>
      <c r="M1662" s="2037"/>
      <c r="N1662" s="2037"/>
      <c r="O1662" s="2037"/>
      <c r="P1662" s="2037"/>
      <c r="Q1662" s="2037"/>
      <c r="R1662" s="2037"/>
      <c r="S1662" s="2037"/>
      <c r="T1662" s="2037"/>
      <c r="U1662" s="1653" t="s">
        <v>441</v>
      </c>
      <c r="V1662" s="1653"/>
      <c r="W1662" s="1653"/>
      <c r="X1662" s="1653"/>
      <c r="Y1662" s="1653"/>
      <c r="Z1662" s="1653"/>
      <c r="AA1662" s="1653"/>
      <c r="AB1662" s="1653"/>
      <c r="AC1662" s="1653"/>
      <c r="AD1662" s="1080"/>
      <c r="AF1662" s="70"/>
      <c r="AH1662" s="882"/>
      <c r="AI1662" s="882"/>
      <c r="AJ1662" s="882"/>
      <c r="AK1662" s="11"/>
      <c r="AL1662" s="875"/>
      <c r="AM1662" s="876"/>
      <c r="AN1662" s="876"/>
      <c r="AO1662" s="876"/>
      <c r="AP1662" s="876"/>
      <c r="AQ1662" s="877"/>
      <c r="AR1662" s="878"/>
    </row>
    <row r="1663" spans="2:44" ht="23.25" customHeight="1">
      <c r="B1663" s="66"/>
      <c r="E1663" s="67"/>
      <c r="F1663" s="68"/>
      <c r="I1663" s="874"/>
      <c r="J1663" s="874"/>
      <c r="K1663" s="874"/>
      <c r="L1663" s="874"/>
      <c r="M1663" s="874"/>
      <c r="N1663" s="874"/>
      <c r="O1663" s="874"/>
      <c r="P1663" s="874"/>
      <c r="Q1663" s="874"/>
      <c r="R1663" s="874"/>
      <c r="S1663" s="874"/>
      <c r="T1663" s="874"/>
      <c r="U1663" s="874"/>
      <c r="V1663" s="874"/>
      <c r="W1663" s="874"/>
      <c r="X1663" s="874"/>
      <c r="Y1663" s="874"/>
      <c r="Z1663" s="874"/>
      <c r="AA1663" s="874"/>
      <c r="AB1663" s="874"/>
      <c r="AC1663" s="874"/>
      <c r="AD1663" s="874"/>
      <c r="AF1663" s="70"/>
      <c r="AH1663" s="882"/>
      <c r="AI1663" s="882"/>
      <c r="AJ1663" s="882"/>
      <c r="AK1663" s="11"/>
      <c r="AL1663" s="875"/>
      <c r="AM1663" s="876"/>
      <c r="AN1663" s="876"/>
      <c r="AO1663" s="876"/>
      <c r="AP1663" s="876"/>
      <c r="AQ1663" s="877"/>
      <c r="AR1663" s="878"/>
    </row>
    <row r="1664" spans="2:44" ht="27" customHeight="1">
      <c r="B1664" s="66"/>
      <c r="E1664" s="67"/>
      <c r="F1664" s="68"/>
      <c r="H1664" s="1234" t="s">
        <v>2586</v>
      </c>
      <c r="I1664" s="1234"/>
      <c r="J1664" s="1234"/>
      <c r="K1664" s="1234"/>
      <c r="L1664" s="1234"/>
      <c r="M1664" s="1234"/>
      <c r="N1664" s="1234"/>
      <c r="O1664" s="1234"/>
      <c r="P1664" s="1234"/>
      <c r="Q1664" s="1234"/>
      <c r="R1664" s="1234"/>
      <c r="S1664" s="1234"/>
      <c r="T1664" s="1234"/>
      <c r="U1664" s="1234"/>
      <c r="V1664" s="1234"/>
      <c r="W1664" s="1234"/>
      <c r="X1664" s="1234"/>
      <c r="Y1664" s="1234"/>
      <c r="Z1664" s="1234"/>
      <c r="AA1664" s="1234"/>
      <c r="AB1664" s="1234"/>
      <c r="AC1664" s="1234"/>
      <c r="AD1664" s="1234"/>
      <c r="AF1664" s="70"/>
      <c r="AH1664" s="882"/>
      <c r="AI1664" s="882"/>
      <c r="AJ1664" s="882"/>
      <c r="AK1664" s="11"/>
      <c r="AL1664" s="875"/>
      <c r="AM1664" s="876"/>
      <c r="AN1664" s="876"/>
      <c r="AO1664" s="876"/>
      <c r="AP1664" s="876"/>
      <c r="AQ1664" s="877"/>
      <c r="AR1664" s="878"/>
    </row>
    <row r="1665" spans="2:44" ht="20.6" customHeight="1" thickBot="1">
      <c r="B1665" s="66"/>
      <c r="E1665" s="67"/>
      <c r="F1665" s="68"/>
      <c r="H1665" s="930"/>
      <c r="I1665" s="930"/>
      <c r="J1665" s="930"/>
      <c r="K1665" s="930"/>
      <c r="L1665" s="930"/>
      <c r="M1665" s="930"/>
      <c r="N1665" s="930"/>
      <c r="O1665" s="930"/>
      <c r="P1665" s="930"/>
      <c r="Q1665" s="930"/>
      <c r="R1665" s="930"/>
      <c r="S1665" s="930"/>
      <c r="T1665" s="930"/>
      <c r="U1665" s="930"/>
      <c r="V1665" s="930"/>
      <c r="W1665" s="930"/>
      <c r="X1665" s="930"/>
      <c r="Y1665" s="930"/>
      <c r="Z1665" s="930"/>
      <c r="AA1665" s="930"/>
      <c r="AB1665" s="930"/>
      <c r="AC1665" s="930"/>
      <c r="AD1665" s="930"/>
      <c r="AF1665" s="70"/>
      <c r="AH1665" s="882"/>
      <c r="AI1665" s="882"/>
      <c r="AJ1665" s="882"/>
      <c r="AK1665" s="11"/>
      <c r="AL1665" s="875"/>
      <c r="AM1665" s="876"/>
      <c r="AN1665" s="876"/>
      <c r="AO1665" s="876"/>
      <c r="AP1665" s="876"/>
      <c r="AQ1665" s="877"/>
      <c r="AR1665" s="878"/>
    </row>
    <row r="1666" spans="2:44" ht="27" customHeight="1">
      <c r="B1666" s="66"/>
      <c r="E1666" s="67"/>
      <c r="F1666" s="68"/>
      <c r="H1666" s="1070" t="s">
        <v>1229</v>
      </c>
      <c r="I1666" s="1657" t="s">
        <v>2587</v>
      </c>
      <c r="J1666" s="1658"/>
      <c r="K1666" s="1658"/>
      <c r="L1666" s="1658"/>
      <c r="M1666" s="1658"/>
      <c r="N1666" s="1658"/>
      <c r="O1666" s="1658"/>
      <c r="P1666" s="1658"/>
      <c r="Q1666" s="1658"/>
      <c r="R1666" s="1658"/>
      <c r="S1666" s="1658"/>
      <c r="T1666" s="1658"/>
      <c r="U1666" s="1658"/>
      <c r="V1666" s="1658"/>
      <c r="W1666" s="1658"/>
      <c r="X1666" s="1658"/>
      <c r="Y1666" s="1658"/>
      <c r="Z1666" s="1658"/>
      <c r="AA1666" s="1658"/>
      <c r="AB1666" s="1658"/>
      <c r="AC1666" s="1658"/>
      <c r="AD1666" s="1659"/>
      <c r="AF1666" s="70"/>
      <c r="AH1666" s="882"/>
      <c r="AI1666" s="882"/>
      <c r="AJ1666" s="882"/>
      <c r="AK1666" s="11"/>
      <c r="AL1666" s="875"/>
      <c r="AM1666" s="876"/>
      <c r="AN1666" s="876"/>
      <c r="AO1666" s="876"/>
      <c r="AP1666" s="876"/>
      <c r="AQ1666" s="877"/>
      <c r="AR1666" s="878"/>
    </row>
    <row r="1667" spans="2:44" ht="27" customHeight="1">
      <c r="B1667" s="66"/>
      <c r="E1667" s="67"/>
      <c r="F1667" s="68"/>
      <c r="H1667" s="944"/>
      <c r="I1667" s="1660"/>
      <c r="J1667" s="1660"/>
      <c r="K1667" s="1660"/>
      <c r="L1667" s="1660"/>
      <c r="M1667" s="1660"/>
      <c r="N1667" s="1660"/>
      <c r="O1667" s="1660"/>
      <c r="P1667" s="1660"/>
      <c r="Q1667" s="1660"/>
      <c r="R1667" s="1660"/>
      <c r="S1667" s="1660"/>
      <c r="T1667" s="1660"/>
      <c r="U1667" s="1660"/>
      <c r="V1667" s="1660"/>
      <c r="W1667" s="1660"/>
      <c r="X1667" s="1660"/>
      <c r="Y1667" s="1660"/>
      <c r="Z1667" s="1660"/>
      <c r="AA1667" s="1660"/>
      <c r="AB1667" s="1660"/>
      <c r="AC1667" s="1660"/>
      <c r="AD1667" s="1661"/>
      <c r="AF1667" s="70"/>
      <c r="AH1667" s="882"/>
      <c r="AI1667" s="882"/>
      <c r="AJ1667" s="882"/>
      <c r="AK1667" s="11"/>
      <c r="AL1667" s="875"/>
      <c r="AM1667" s="876"/>
      <c r="AN1667" s="876"/>
      <c r="AO1667" s="876"/>
      <c r="AP1667" s="876"/>
      <c r="AQ1667" s="877"/>
      <c r="AR1667" s="878"/>
    </row>
    <row r="1668" spans="2:44" ht="27" customHeight="1">
      <c r="B1668" s="66"/>
      <c r="E1668" s="67"/>
      <c r="F1668" s="68"/>
      <c r="H1668" s="944"/>
      <c r="I1668" s="1660"/>
      <c r="J1668" s="1660"/>
      <c r="K1668" s="1660"/>
      <c r="L1668" s="1660"/>
      <c r="M1668" s="1660"/>
      <c r="N1668" s="1660"/>
      <c r="O1668" s="1660"/>
      <c r="P1668" s="1660"/>
      <c r="Q1668" s="1660"/>
      <c r="R1668" s="1660"/>
      <c r="S1668" s="1660"/>
      <c r="T1668" s="1660"/>
      <c r="U1668" s="1660"/>
      <c r="V1668" s="1660"/>
      <c r="W1668" s="1660"/>
      <c r="X1668" s="1660"/>
      <c r="Y1668" s="1660"/>
      <c r="Z1668" s="1660"/>
      <c r="AA1668" s="1660"/>
      <c r="AB1668" s="1660"/>
      <c r="AC1668" s="1660"/>
      <c r="AD1668" s="1661"/>
      <c r="AF1668" s="70"/>
      <c r="AH1668" s="882"/>
      <c r="AI1668" s="882"/>
      <c r="AJ1668" s="882"/>
      <c r="AK1668" s="11"/>
      <c r="AL1668" s="875"/>
      <c r="AM1668" s="876"/>
      <c r="AN1668" s="876"/>
      <c r="AO1668" s="876"/>
      <c r="AP1668" s="876"/>
      <c r="AQ1668" s="877"/>
      <c r="AR1668" s="878"/>
    </row>
    <row r="1669" spans="2:44" ht="27" customHeight="1">
      <c r="B1669" s="66"/>
      <c r="E1669" s="67"/>
      <c r="F1669" s="68"/>
      <c r="H1669" s="944"/>
      <c r="I1669" s="1660"/>
      <c r="J1669" s="1660"/>
      <c r="K1669" s="1660"/>
      <c r="L1669" s="1660"/>
      <c r="M1669" s="1660"/>
      <c r="N1669" s="1660"/>
      <c r="O1669" s="1660"/>
      <c r="P1669" s="1660"/>
      <c r="Q1669" s="1660"/>
      <c r="R1669" s="1660"/>
      <c r="S1669" s="1660"/>
      <c r="T1669" s="1660"/>
      <c r="U1669" s="1660"/>
      <c r="V1669" s="1660"/>
      <c r="W1669" s="1660"/>
      <c r="X1669" s="1660"/>
      <c r="Y1669" s="1660"/>
      <c r="Z1669" s="1660"/>
      <c r="AA1669" s="1660"/>
      <c r="AB1669" s="1660"/>
      <c r="AC1669" s="1660"/>
      <c r="AD1669" s="1661"/>
      <c r="AF1669" s="70"/>
      <c r="AH1669" s="882"/>
      <c r="AI1669" s="882"/>
      <c r="AJ1669" s="882"/>
      <c r="AK1669" s="11"/>
      <c r="AL1669" s="875"/>
      <c r="AM1669" s="876"/>
      <c r="AN1669" s="876"/>
      <c r="AO1669" s="876"/>
      <c r="AP1669" s="876"/>
      <c r="AQ1669" s="877"/>
      <c r="AR1669" s="878"/>
    </row>
    <row r="1670" spans="2:44" ht="27" customHeight="1">
      <c r="B1670" s="66"/>
      <c r="E1670" s="67"/>
      <c r="F1670" s="68"/>
      <c r="H1670" s="1076" t="s">
        <v>1229</v>
      </c>
      <c r="I1670" s="1662" t="s">
        <v>2723</v>
      </c>
      <c r="J1670" s="1660"/>
      <c r="K1670" s="1660"/>
      <c r="L1670" s="1660"/>
      <c r="M1670" s="1660"/>
      <c r="N1670" s="1660"/>
      <c r="O1670" s="1660"/>
      <c r="P1670" s="1660"/>
      <c r="Q1670" s="1660"/>
      <c r="R1670" s="1660"/>
      <c r="S1670" s="1660"/>
      <c r="T1670" s="1660"/>
      <c r="U1670" s="1660"/>
      <c r="V1670" s="1660"/>
      <c r="W1670" s="1660"/>
      <c r="X1670" s="1660"/>
      <c r="Y1670" s="1660"/>
      <c r="Z1670" s="1660"/>
      <c r="AA1670" s="1660"/>
      <c r="AB1670" s="1660"/>
      <c r="AC1670" s="1660"/>
      <c r="AD1670" s="1661"/>
      <c r="AF1670" s="70"/>
      <c r="AH1670" s="882"/>
      <c r="AI1670" s="882"/>
      <c r="AJ1670" s="882"/>
      <c r="AK1670" s="11"/>
      <c r="AL1670" s="875"/>
      <c r="AM1670" s="876"/>
      <c r="AN1670" s="876"/>
      <c r="AO1670" s="876"/>
      <c r="AP1670" s="876"/>
      <c r="AQ1670" s="877"/>
      <c r="AR1670" s="878"/>
    </row>
    <row r="1671" spans="2:44" ht="27" customHeight="1">
      <c r="B1671" s="66"/>
      <c r="E1671" s="67"/>
      <c r="F1671" s="68"/>
      <c r="H1671" s="944"/>
      <c r="I1671" s="1660"/>
      <c r="J1671" s="1660"/>
      <c r="K1671" s="1660"/>
      <c r="L1671" s="1660"/>
      <c r="M1671" s="1660"/>
      <c r="N1671" s="1660"/>
      <c r="O1671" s="1660"/>
      <c r="P1671" s="1660"/>
      <c r="Q1671" s="1660"/>
      <c r="R1671" s="1660"/>
      <c r="S1671" s="1660"/>
      <c r="T1671" s="1660"/>
      <c r="U1671" s="1660"/>
      <c r="V1671" s="1660"/>
      <c r="W1671" s="1660"/>
      <c r="X1671" s="1660"/>
      <c r="Y1671" s="1660"/>
      <c r="Z1671" s="1660"/>
      <c r="AA1671" s="1660"/>
      <c r="AB1671" s="1660"/>
      <c r="AC1671" s="1660"/>
      <c r="AD1671" s="1661"/>
      <c r="AF1671" s="70"/>
      <c r="AH1671" s="882"/>
      <c r="AI1671" s="882"/>
      <c r="AJ1671" s="882"/>
      <c r="AK1671" s="11"/>
      <c r="AL1671" s="875"/>
      <c r="AM1671" s="876"/>
      <c r="AN1671" s="876"/>
      <c r="AO1671" s="876"/>
      <c r="AP1671" s="876"/>
      <c r="AQ1671" s="877"/>
      <c r="AR1671" s="878"/>
    </row>
    <row r="1672" spans="2:44" ht="27" customHeight="1">
      <c r="B1672" s="66"/>
      <c r="E1672" s="67"/>
      <c r="F1672" s="68"/>
      <c r="H1672" s="944"/>
      <c r="I1672" s="1660"/>
      <c r="J1672" s="1660"/>
      <c r="K1672" s="1660"/>
      <c r="L1672" s="1660"/>
      <c r="M1672" s="1660"/>
      <c r="N1672" s="1660"/>
      <c r="O1672" s="1660"/>
      <c r="P1672" s="1660"/>
      <c r="Q1672" s="1660"/>
      <c r="R1672" s="1660"/>
      <c r="S1672" s="1660"/>
      <c r="T1672" s="1660"/>
      <c r="U1672" s="1660"/>
      <c r="V1672" s="1660"/>
      <c r="W1672" s="1660"/>
      <c r="X1672" s="1660"/>
      <c r="Y1672" s="1660"/>
      <c r="Z1672" s="1660"/>
      <c r="AA1672" s="1660"/>
      <c r="AB1672" s="1660"/>
      <c r="AC1672" s="1660"/>
      <c r="AD1672" s="1661"/>
      <c r="AF1672" s="70"/>
      <c r="AH1672" s="882"/>
      <c r="AI1672" s="882"/>
      <c r="AJ1672" s="882"/>
      <c r="AK1672" s="11"/>
      <c r="AL1672" s="875"/>
      <c r="AM1672" s="876"/>
      <c r="AN1672" s="876"/>
      <c r="AO1672" s="876"/>
      <c r="AP1672" s="876"/>
      <c r="AQ1672" s="877"/>
      <c r="AR1672" s="878"/>
    </row>
    <row r="1673" spans="2:44" ht="27" customHeight="1">
      <c r="B1673" s="66"/>
      <c r="E1673" s="67"/>
      <c r="F1673" s="68"/>
      <c r="H1673" s="1076" t="s">
        <v>1229</v>
      </c>
      <c r="I1673" s="1662" t="s">
        <v>2724</v>
      </c>
      <c r="J1673" s="1660"/>
      <c r="K1673" s="1660"/>
      <c r="L1673" s="1660"/>
      <c r="M1673" s="1660"/>
      <c r="N1673" s="1660"/>
      <c r="O1673" s="1660"/>
      <c r="P1673" s="1660"/>
      <c r="Q1673" s="1660"/>
      <c r="R1673" s="1660"/>
      <c r="S1673" s="1660"/>
      <c r="T1673" s="1660"/>
      <c r="U1673" s="1660"/>
      <c r="V1673" s="1660"/>
      <c r="W1673" s="1660"/>
      <c r="X1673" s="1660"/>
      <c r="Y1673" s="1660"/>
      <c r="Z1673" s="1660"/>
      <c r="AA1673" s="1660"/>
      <c r="AB1673" s="1660"/>
      <c r="AC1673" s="1660"/>
      <c r="AD1673" s="1661"/>
      <c r="AF1673" s="70"/>
      <c r="AH1673" s="882"/>
      <c r="AI1673" s="882"/>
      <c r="AJ1673" s="882"/>
      <c r="AK1673" s="11"/>
      <c r="AL1673" s="875"/>
      <c r="AM1673" s="876"/>
      <c r="AN1673" s="876"/>
      <c r="AO1673" s="876"/>
      <c r="AP1673" s="876"/>
      <c r="AQ1673" s="877"/>
      <c r="AR1673" s="878"/>
    </row>
    <row r="1674" spans="2:44" ht="27" customHeight="1">
      <c r="B1674" s="66"/>
      <c r="E1674" s="67"/>
      <c r="F1674" s="68"/>
      <c r="H1674" s="1076"/>
      <c r="I1674" s="1662"/>
      <c r="J1674" s="1660"/>
      <c r="K1674" s="1660"/>
      <c r="L1674" s="1660"/>
      <c r="M1674" s="1660"/>
      <c r="N1674" s="1660"/>
      <c r="O1674" s="1660"/>
      <c r="P1674" s="1660"/>
      <c r="Q1674" s="1660"/>
      <c r="R1674" s="1660"/>
      <c r="S1674" s="1660"/>
      <c r="T1674" s="1660"/>
      <c r="U1674" s="1660"/>
      <c r="V1674" s="1660"/>
      <c r="W1674" s="1660"/>
      <c r="X1674" s="1660"/>
      <c r="Y1674" s="1660"/>
      <c r="Z1674" s="1660"/>
      <c r="AA1674" s="1660"/>
      <c r="AB1674" s="1660"/>
      <c r="AC1674" s="1660"/>
      <c r="AD1674" s="1661"/>
      <c r="AF1674" s="70"/>
      <c r="AH1674" s="882"/>
      <c r="AI1674" s="882"/>
      <c r="AJ1674" s="882"/>
      <c r="AK1674" s="11"/>
      <c r="AL1674" s="875"/>
      <c r="AM1674" s="876"/>
      <c r="AN1674" s="876"/>
      <c r="AO1674" s="876"/>
      <c r="AP1674" s="876"/>
      <c r="AQ1674" s="877"/>
      <c r="AR1674" s="878"/>
    </row>
    <row r="1675" spans="2:44" ht="27" customHeight="1">
      <c r="B1675" s="66"/>
      <c r="E1675" s="67"/>
      <c r="F1675" s="68"/>
      <c r="H1675" s="944"/>
      <c r="I1675" s="1660"/>
      <c r="J1675" s="1660"/>
      <c r="K1675" s="1660"/>
      <c r="L1675" s="1660"/>
      <c r="M1675" s="1660"/>
      <c r="N1675" s="1660"/>
      <c r="O1675" s="1660"/>
      <c r="P1675" s="1660"/>
      <c r="Q1675" s="1660"/>
      <c r="R1675" s="1660"/>
      <c r="S1675" s="1660"/>
      <c r="T1675" s="1660"/>
      <c r="U1675" s="1660"/>
      <c r="V1675" s="1660"/>
      <c r="W1675" s="1660"/>
      <c r="X1675" s="1660"/>
      <c r="Y1675" s="1660"/>
      <c r="Z1675" s="1660"/>
      <c r="AA1675" s="1660"/>
      <c r="AB1675" s="1660"/>
      <c r="AC1675" s="1660"/>
      <c r="AD1675" s="1661"/>
      <c r="AF1675" s="70"/>
      <c r="AH1675" s="882"/>
      <c r="AI1675" s="882"/>
      <c r="AJ1675" s="882"/>
      <c r="AK1675" s="11"/>
      <c r="AL1675" s="875"/>
      <c r="AM1675" s="876"/>
      <c r="AN1675" s="876"/>
      <c r="AO1675" s="876"/>
      <c r="AP1675" s="876"/>
      <c r="AQ1675" s="877"/>
      <c r="AR1675" s="878"/>
    </row>
    <row r="1676" spans="2:44" ht="27" customHeight="1">
      <c r="B1676" s="66"/>
      <c r="E1676" s="67"/>
      <c r="F1676" s="68"/>
      <c r="H1676" s="1076" t="s">
        <v>1229</v>
      </c>
      <c r="I1676" s="1662" t="s">
        <v>2725</v>
      </c>
      <c r="J1676" s="1663"/>
      <c r="K1676" s="1663"/>
      <c r="L1676" s="1663"/>
      <c r="M1676" s="1663"/>
      <c r="N1676" s="1663"/>
      <c r="O1676" s="1663"/>
      <c r="P1676" s="1663"/>
      <c r="Q1676" s="1663"/>
      <c r="R1676" s="1663"/>
      <c r="S1676" s="1663"/>
      <c r="T1676" s="1663"/>
      <c r="U1676" s="1663"/>
      <c r="V1676" s="1663"/>
      <c r="W1676" s="1663"/>
      <c r="X1676" s="1663"/>
      <c r="Y1676" s="1663"/>
      <c r="Z1676" s="1663"/>
      <c r="AA1676" s="1663"/>
      <c r="AB1676" s="1663"/>
      <c r="AC1676" s="1663"/>
      <c r="AD1676" s="1664"/>
      <c r="AF1676" s="70"/>
      <c r="AH1676" s="882"/>
      <c r="AI1676" s="882"/>
      <c r="AJ1676" s="882"/>
      <c r="AK1676" s="11"/>
      <c r="AL1676" s="875"/>
      <c r="AM1676" s="876"/>
      <c r="AN1676" s="876"/>
      <c r="AO1676" s="876"/>
      <c r="AP1676" s="876"/>
      <c r="AQ1676" s="877"/>
      <c r="AR1676" s="878"/>
    </row>
    <row r="1677" spans="2:44" ht="27" customHeight="1">
      <c r="B1677" s="66"/>
      <c r="E1677" s="67"/>
      <c r="F1677" s="68"/>
      <c r="H1677" s="944"/>
      <c r="I1677" s="1663"/>
      <c r="J1677" s="1663"/>
      <c r="K1677" s="1663"/>
      <c r="L1677" s="1663"/>
      <c r="M1677" s="1663"/>
      <c r="N1677" s="1663"/>
      <c r="O1677" s="1663"/>
      <c r="P1677" s="1663"/>
      <c r="Q1677" s="1663"/>
      <c r="R1677" s="1663"/>
      <c r="S1677" s="1663"/>
      <c r="T1677" s="1663"/>
      <c r="U1677" s="1663"/>
      <c r="V1677" s="1663"/>
      <c r="W1677" s="1663"/>
      <c r="X1677" s="1663"/>
      <c r="Y1677" s="1663"/>
      <c r="Z1677" s="1663"/>
      <c r="AA1677" s="1663"/>
      <c r="AB1677" s="1663"/>
      <c r="AC1677" s="1663"/>
      <c r="AD1677" s="1664"/>
      <c r="AF1677" s="70"/>
      <c r="AH1677" s="882"/>
      <c r="AI1677" s="882"/>
      <c r="AJ1677" s="882"/>
      <c r="AK1677" s="11"/>
      <c r="AL1677" s="875"/>
      <c r="AM1677" s="876"/>
      <c r="AN1677" s="876"/>
      <c r="AO1677" s="876"/>
      <c r="AP1677" s="876"/>
      <c r="AQ1677" s="877"/>
      <c r="AR1677" s="878"/>
    </row>
    <row r="1678" spans="2:44" ht="27" customHeight="1">
      <c r="B1678" s="66"/>
      <c r="E1678" s="67"/>
      <c r="F1678" s="68"/>
      <c r="H1678" s="944"/>
      <c r="I1678" s="1663"/>
      <c r="J1678" s="1663"/>
      <c r="K1678" s="1663"/>
      <c r="L1678" s="1663"/>
      <c r="M1678" s="1663"/>
      <c r="N1678" s="1663"/>
      <c r="O1678" s="1663"/>
      <c r="P1678" s="1663"/>
      <c r="Q1678" s="1663"/>
      <c r="R1678" s="1663"/>
      <c r="S1678" s="1663"/>
      <c r="T1678" s="1663"/>
      <c r="U1678" s="1663"/>
      <c r="V1678" s="1663"/>
      <c r="W1678" s="1663"/>
      <c r="X1678" s="1663"/>
      <c r="Y1678" s="1663"/>
      <c r="Z1678" s="1663"/>
      <c r="AA1678" s="1663"/>
      <c r="AB1678" s="1663"/>
      <c r="AC1678" s="1663"/>
      <c r="AD1678" s="1664"/>
      <c r="AF1678" s="70"/>
      <c r="AH1678" s="882"/>
      <c r="AI1678" s="882"/>
      <c r="AJ1678" s="882"/>
      <c r="AK1678" s="11"/>
      <c r="AL1678" s="875"/>
      <c r="AM1678" s="876"/>
      <c r="AN1678" s="876"/>
      <c r="AO1678" s="876"/>
      <c r="AP1678" s="876"/>
      <c r="AQ1678" s="877"/>
      <c r="AR1678" s="878"/>
    </row>
    <row r="1679" spans="2:44" ht="27" customHeight="1">
      <c r="B1679" s="66"/>
      <c r="E1679" s="67"/>
      <c r="F1679" s="68"/>
      <c r="H1679" s="944"/>
      <c r="I1679" s="1663"/>
      <c r="J1679" s="1663"/>
      <c r="K1679" s="1663"/>
      <c r="L1679" s="1663"/>
      <c r="M1679" s="1663"/>
      <c r="N1679" s="1663"/>
      <c r="O1679" s="1663"/>
      <c r="P1679" s="1663"/>
      <c r="Q1679" s="1663"/>
      <c r="R1679" s="1663"/>
      <c r="S1679" s="1663"/>
      <c r="T1679" s="1663"/>
      <c r="U1679" s="1663"/>
      <c r="V1679" s="1663"/>
      <c r="W1679" s="1663"/>
      <c r="X1679" s="1663"/>
      <c r="Y1679" s="1663"/>
      <c r="Z1679" s="1663"/>
      <c r="AA1679" s="1663"/>
      <c r="AB1679" s="1663"/>
      <c r="AC1679" s="1663"/>
      <c r="AD1679" s="1664"/>
      <c r="AF1679" s="70"/>
      <c r="AH1679" s="882"/>
      <c r="AI1679" s="882"/>
      <c r="AJ1679" s="882"/>
      <c r="AK1679" s="11"/>
      <c r="AL1679" s="875"/>
      <c r="AM1679" s="876"/>
      <c r="AN1679" s="876"/>
      <c r="AO1679" s="876"/>
      <c r="AP1679" s="876"/>
      <c r="AQ1679" s="877"/>
      <c r="AR1679" s="878"/>
    </row>
    <row r="1680" spans="2:44" ht="27" customHeight="1">
      <c r="B1680" s="66"/>
      <c r="E1680" s="67"/>
      <c r="F1680" s="68"/>
      <c r="H1680" s="944"/>
      <c r="I1680" s="1663"/>
      <c r="J1680" s="1663"/>
      <c r="K1680" s="1663"/>
      <c r="L1680" s="1663"/>
      <c r="M1680" s="1663"/>
      <c r="N1680" s="1663"/>
      <c r="O1680" s="1663"/>
      <c r="P1680" s="1663"/>
      <c r="Q1680" s="1663"/>
      <c r="R1680" s="1663"/>
      <c r="S1680" s="1663"/>
      <c r="T1680" s="1663"/>
      <c r="U1680" s="1663"/>
      <c r="V1680" s="1663"/>
      <c r="W1680" s="1663"/>
      <c r="X1680" s="1663"/>
      <c r="Y1680" s="1663"/>
      <c r="Z1680" s="1663"/>
      <c r="AA1680" s="1663"/>
      <c r="AB1680" s="1663"/>
      <c r="AC1680" s="1663"/>
      <c r="AD1680" s="1664"/>
      <c r="AF1680" s="70"/>
      <c r="AH1680" s="882"/>
      <c r="AI1680" s="882"/>
      <c r="AJ1680" s="882"/>
      <c r="AK1680" s="11"/>
      <c r="AL1680" s="875"/>
      <c r="AM1680" s="876"/>
      <c r="AN1680" s="876"/>
      <c r="AO1680" s="876"/>
      <c r="AP1680" s="876"/>
      <c r="AQ1680" s="877"/>
      <c r="AR1680" s="878"/>
    </row>
    <row r="1681" spans="1:44" ht="27" customHeight="1">
      <c r="B1681" s="66"/>
      <c r="E1681" s="67"/>
      <c r="F1681" s="68"/>
      <c r="H1681" s="1076" t="s">
        <v>1229</v>
      </c>
      <c r="I1681" s="1665" t="s">
        <v>744</v>
      </c>
      <c r="J1681" s="1666"/>
      <c r="K1681" s="1666"/>
      <c r="L1681" s="1666"/>
      <c r="M1681" s="1666"/>
      <c r="N1681" s="1666"/>
      <c r="O1681" s="1666"/>
      <c r="P1681" s="1666"/>
      <c r="Q1681" s="1666"/>
      <c r="R1681" s="1666"/>
      <c r="S1681" s="1666"/>
      <c r="T1681" s="1666"/>
      <c r="U1681" s="1666"/>
      <c r="V1681" s="1666"/>
      <c r="W1681" s="1666"/>
      <c r="X1681" s="1666"/>
      <c r="Y1681" s="1666"/>
      <c r="Z1681" s="1666"/>
      <c r="AA1681" s="1666"/>
      <c r="AB1681" s="1666"/>
      <c r="AC1681" s="1666"/>
      <c r="AD1681" s="1667"/>
      <c r="AF1681" s="70"/>
      <c r="AH1681" s="898"/>
      <c r="AI1681" s="898"/>
      <c r="AJ1681" s="898"/>
      <c r="AK1681" s="11"/>
      <c r="AL1681" s="890"/>
      <c r="AM1681" s="891"/>
      <c r="AN1681" s="891"/>
      <c r="AO1681" s="891"/>
      <c r="AP1681" s="891"/>
      <c r="AQ1681" s="892"/>
      <c r="AR1681" s="886"/>
    </row>
    <row r="1682" spans="1:44" ht="27" customHeight="1">
      <c r="B1682" s="66"/>
      <c r="E1682" s="67"/>
      <c r="F1682" s="68"/>
      <c r="H1682" s="944"/>
      <c r="I1682" s="1666"/>
      <c r="J1682" s="1666"/>
      <c r="K1682" s="1666"/>
      <c r="L1682" s="1666"/>
      <c r="M1682" s="1666"/>
      <c r="N1682" s="1666"/>
      <c r="O1682" s="1666"/>
      <c r="P1682" s="1666"/>
      <c r="Q1682" s="1666"/>
      <c r="R1682" s="1666"/>
      <c r="S1682" s="1666"/>
      <c r="T1682" s="1666"/>
      <c r="U1682" s="1666"/>
      <c r="V1682" s="1666"/>
      <c r="W1682" s="1666"/>
      <c r="X1682" s="1666"/>
      <c r="Y1682" s="1666"/>
      <c r="Z1682" s="1666"/>
      <c r="AA1682" s="1666"/>
      <c r="AB1682" s="1666"/>
      <c r="AC1682" s="1666"/>
      <c r="AD1682" s="1667"/>
      <c r="AF1682" s="70"/>
      <c r="AH1682" s="898"/>
      <c r="AI1682" s="898"/>
      <c r="AJ1682" s="898"/>
      <c r="AK1682" s="11"/>
      <c r="AL1682" s="890"/>
      <c r="AM1682" s="891"/>
      <c r="AN1682" s="891"/>
      <c r="AO1682" s="891"/>
      <c r="AP1682" s="891"/>
      <c r="AQ1682" s="892"/>
      <c r="AR1682" s="886"/>
    </row>
    <row r="1683" spans="1:44" ht="27" customHeight="1">
      <c r="B1683" s="66"/>
      <c r="E1683" s="67"/>
      <c r="F1683" s="68"/>
      <c r="H1683" s="944"/>
      <c r="I1683" s="1666"/>
      <c r="J1683" s="1666"/>
      <c r="K1683" s="1666"/>
      <c r="L1683" s="1666"/>
      <c r="M1683" s="1666"/>
      <c r="N1683" s="1666"/>
      <c r="O1683" s="1666"/>
      <c r="P1683" s="1666"/>
      <c r="Q1683" s="1666"/>
      <c r="R1683" s="1666"/>
      <c r="S1683" s="1666"/>
      <c r="T1683" s="1666"/>
      <c r="U1683" s="1666"/>
      <c r="V1683" s="1666"/>
      <c r="W1683" s="1666"/>
      <c r="X1683" s="1666"/>
      <c r="Y1683" s="1666"/>
      <c r="Z1683" s="1666"/>
      <c r="AA1683" s="1666"/>
      <c r="AB1683" s="1666"/>
      <c r="AC1683" s="1666"/>
      <c r="AD1683" s="1667"/>
      <c r="AF1683" s="70"/>
      <c r="AH1683" s="898"/>
      <c r="AI1683" s="898"/>
      <c r="AJ1683" s="898"/>
      <c r="AK1683" s="11"/>
      <c r="AL1683" s="890"/>
      <c r="AM1683" s="891"/>
      <c r="AN1683" s="891"/>
      <c r="AO1683" s="891"/>
      <c r="AP1683" s="891"/>
      <c r="AQ1683" s="892"/>
      <c r="AR1683" s="886"/>
    </row>
    <row r="1684" spans="1:44" ht="27" customHeight="1">
      <c r="B1684" s="66"/>
      <c r="E1684" s="67"/>
      <c r="F1684" s="68"/>
      <c r="H1684" s="944"/>
      <c r="I1684" s="1666"/>
      <c r="J1684" s="1666"/>
      <c r="K1684" s="1666"/>
      <c r="L1684" s="1666"/>
      <c r="M1684" s="1666"/>
      <c r="N1684" s="1666"/>
      <c r="O1684" s="1666"/>
      <c r="P1684" s="1666"/>
      <c r="Q1684" s="1666"/>
      <c r="R1684" s="1666"/>
      <c r="S1684" s="1666"/>
      <c r="T1684" s="1666"/>
      <c r="U1684" s="1666"/>
      <c r="V1684" s="1666"/>
      <c r="W1684" s="1666"/>
      <c r="X1684" s="1666"/>
      <c r="Y1684" s="1666"/>
      <c r="Z1684" s="1666"/>
      <c r="AA1684" s="1666"/>
      <c r="AB1684" s="1666"/>
      <c r="AC1684" s="1666"/>
      <c r="AD1684" s="1667"/>
      <c r="AF1684" s="70"/>
      <c r="AH1684" s="898"/>
      <c r="AI1684" s="898"/>
      <c r="AJ1684" s="898"/>
      <c r="AK1684" s="11"/>
      <c r="AL1684" s="890"/>
      <c r="AM1684" s="891"/>
      <c r="AN1684" s="891"/>
      <c r="AO1684" s="891"/>
      <c r="AP1684" s="891"/>
      <c r="AQ1684" s="892"/>
      <c r="AR1684" s="886"/>
    </row>
    <row r="1685" spans="1:44" ht="27" customHeight="1">
      <c r="B1685" s="66"/>
      <c r="E1685" s="67"/>
      <c r="F1685" s="68"/>
      <c r="H1685" s="1076" t="s">
        <v>1229</v>
      </c>
      <c r="I1685" s="1665" t="s">
        <v>2726</v>
      </c>
      <c r="J1685" s="1666"/>
      <c r="K1685" s="1666"/>
      <c r="L1685" s="1666"/>
      <c r="M1685" s="1666"/>
      <c r="N1685" s="1666"/>
      <c r="O1685" s="1666"/>
      <c r="P1685" s="1666"/>
      <c r="Q1685" s="1666"/>
      <c r="R1685" s="1666"/>
      <c r="S1685" s="1666"/>
      <c r="T1685" s="1666"/>
      <c r="U1685" s="1666"/>
      <c r="V1685" s="1666"/>
      <c r="W1685" s="1666"/>
      <c r="X1685" s="1666"/>
      <c r="Y1685" s="1666"/>
      <c r="Z1685" s="1666"/>
      <c r="AA1685" s="1666"/>
      <c r="AB1685" s="1666"/>
      <c r="AC1685" s="1666"/>
      <c r="AD1685" s="1667"/>
      <c r="AF1685" s="70"/>
      <c r="AH1685" s="898"/>
      <c r="AI1685" s="898"/>
      <c r="AJ1685" s="898"/>
      <c r="AK1685" s="11"/>
      <c r="AL1685" s="890"/>
      <c r="AM1685" s="891"/>
      <c r="AN1685" s="891"/>
      <c r="AO1685" s="891"/>
      <c r="AP1685" s="891"/>
      <c r="AQ1685" s="892"/>
      <c r="AR1685" s="886"/>
    </row>
    <row r="1686" spans="1:44" ht="27" customHeight="1">
      <c r="B1686" s="66"/>
      <c r="E1686" s="67"/>
      <c r="F1686" s="68"/>
      <c r="H1686" s="944"/>
      <c r="I1686" s="1666"/>
      <c r="J1686" s="1666"/>
      <c r="K1686" s="1666"/>
      <c r="L1686" s="1666"/>
      <c r="M1686" s="1666"/>
      <c r="N1686" s="1666"/>
      <c r="O1686" s="1666"/>
      <c r="P1686" s="1666"/>
      <c r="Q1686" s="1666"/>
      <c r="R1686" s="1666"/>
      <c r="S1686" s="1666"/>
      <c r="T1686" s="1666"/>
      <c r="U1686" s="1666"/>
      <c r="V1686" s="1666"/>
      <c r="W1686" s="1666"/>
      <c r="X1686" s="1666"/>
      <c r="Y1686" s="1666"/>
      <c r="Z1686" s="1666"/>
      <c r="AA1686" s="1666"/>
      <c r="AB1686" s="1666"/>
      <c r="AC1686" s="1666"/>
      <c r="AD1686" s="1667"/>
      <c r="AF1686" s="70"/>
      <c r="AH1686" s="898"/>
      <c r="AI1686" s="898"/>
      <c r="AJ1686" s="898"/>
      <c r="AK1686" s="11"/>
      <c r="AL1686" s="890"/>
      <c r="AM1686" s="891"/>
      <c r="AN1686" s="891"/>
      <c r="AO1686" s="891"/>
      <c r="AP1686" s="891"/>
      <c r="AQ1686" s="892"/>
      <c r="AR1686" s="886"/>
    </row>
    <row r="1687" spans="1:44" ht="27" customHeight="1">
      <c r="B1687" s="66"/>
      <c r="E1687" s="67"/>
      <c r="F1687" s="68"/>
      <c r="H1687" s="944"/>
      <c r="I1687" s="1666"/>
      <c r="J1687" s="1666"/>
      <c r="K1687" s="1666"/>
      <c r="L1687" s="1666"/>
      <c r="M1687" s="1666"/>
      <c r="N1687" s="1666"/>
      <c r="O1687" s="1666"/>
      <c r="P1687" s="1666"/>
      <c r="Q1687" s="1666"/>
      <c r="R1687" s="1666"/>
      <c r="S1687" s="1666"/>
      <c r="T1687" s="1666"/>
      <c r="U1687" s="1666"/>
      <c r="V1687" s="1666"/>
      <c r="W1687" s="1666"/>
      <c r="X1687" s="1666"/>
      <c r="Y1687" s="1666"/>
      <c r="Z1687" s="1666"/>
      <c r="AA1687" s="1666"/>
      <c r="AB1687" s="1666"/>
      <c r="AC1687" s="1666"/>
      <c r="AD1687" s="1667"/>
      <c r="AF1687" s="70"/>
      <c r="AH1687" s="898"/>
      <c r="AI1687" s="898"/>
      <c r="AJ1687" s="898"/>
      <c r="AK1687" s="11"/>
      <c r="AL1687" s="890"/>
      <c r="AM1687" s="891"/>
      <c r="AN1687" s="891"/>
      <c r="AO1687" s="891"/>
      <c r="AP1687" s="891"/>
      <c r="AQ1687" s="892"/>
      <c r="AR1687" s="886"/>
    </row>
    <row r="1688" spans="1:44" ht="27" customHeight="1">
      <c r="B1688" s="66"/>
      <c r="E1688" s="67"/>
      <c r="F1688" s="68"/>
      <c r="H1688" s="944"/>
      <c r="I1688" s="1660"/>
      <c r="J1688" s="1660"/>
      <c r="K1688" s="1660"/>
      <c r="L1688" s="1660"/>
      <c r="M1688" s="1660"/>
      <c r="N1688" s="1660"/>
      <c r="O1688" s="1660"/>
      <c r="P1688" s="1660"/>
      <c r="Q1688" s="1660"/>
      <c r="R1688" s="1660"/>
      <c r="S1688" s="1660"/>
      <c r="T1688" s="1660"/>
      <c r="U1688" s="1660"/>
      <c r="V1688" s="1660"/>
      <c r="W1688" s="1660"/>
      <c r="X1688" s="1660"/>
      <c r="Y1688" s="1660"/>
      <c r="Z1688" s="1660"/>
      <c r="AA1688" s="1660"/>
      <c r="AB1688" s="1660"/>
      <c r="AC1688" s="1660"/>
      <c r="AD1688" s="1661"/>
      <c r="AF1688" s="70"/>
      <c r="AH1688" s="898"/>
      <c r="AI1688" s="898"/>
      <c r="AJ1688" s="898"/>
      <c r="AK1688" s="11"/>
      <c r="AL1688" s="890"/>
      <c r="AM1688" s="891"/>
      <c r="AN1688" s="891"/>
      <c r="AO1688" s="891"/>
      <c r="AP1688" s="891"/>
      <c r="AQ1688" s="892"/>
      <c r="AR1688" s="886"/>
    </row>
    <row r="1689" spans="1:44" ht="27" customHeight="1">
      <c r="B1689" s="66"/>
      <c r="E1689" s="67"/>
      <c r="F1689" s="68"/>
      <c r="H1689" s="944"/>
      <c r="I1689" s="1660"/>
      <c r="J1689" s="1660"/>
      <c r="K1689" s="1660"/>
      <c r="L1689" s="1660"/>
      <c r="M1689" s="1660"/>
      <c r="N1689" s="1660"/>
      <c r="O1689" s="1660"/>
      <c r="P1689" s="1660"/>
      <c r="Q1689" s="1660"/>
      <c r="R1689" s="1660"/>
      <c r="S1689" s="1660"/>
      <c r="T1689" s="1660"/>
      <c r="U1689" s="1660"/>
      <c r="V1689" s="1660"/>
      <c r="W1689" s="1660"/>
      <c r="X1689" s="1660"/>
      <c r="Y1689" s="1660"/>
      <c r="Z1689" s="1660"/>
      <c r="AA1689" s="1660"/>
      <c r="AB1689" s="1660"/>
      <c r="AC1689" s="1660"/>
      <c r="AD1689" s="1661"/>
      <c r="AF1689" s="70"/>
      <c r="AH1689" s="898"/>
      <c r="AI1689" s="898"/>
      <c r="AJ1689" s="898"/>
      <c r="AK1689" s="11"/>
      <c r="AL1689" s="890"/>
      <c r="AM1689" s="891"/>
      <c r="AN1689" s="891"/>
      <c r="AO1689" s="891"/>
      <c r="AP1689" s="891"/>
      <c r="AQ1689" s="892"/>
      <c r="AR1689" s="886"/>
    </row>
    <row r="1690" spans="1:44" ht="27" customHeight="1">
      <c r="B1690" s="66"/>
      <c r="E1690" s="67"/>
      <c r="F1690" s="68"/>
      <c r="H1690" s="944"/>
      <c r="I1690" s="1660"/>
      <c r="J1690" s="1660"/>
      <c r="K1690" s="1660"/>
      <c r="L1690" s="1660"/>
      <c r="M1690" s="1660"/>
      <c r="N1690" s="1660"/>
      <c r="O1690" s="1660"/>
      <c r="P1690" s="1660"/>
      <c r="Q1690" s="1660"/>
      <c r="R1690" s="1660"/>
      <c r="S1690" s="1660"/>
      <c r="T1690" s="1660"/>
      <c r="U1690" s="1660"/>
      <c r="V1690" s="1660"/>
      <c r="W1690" s="1660"/>
      <c r="X1690" s="1660"/>
      <c r="Y1690" s="1660"/>
      <c r="Z1690" s="1660"/>
      <c r="AA1690" s="1660"/>
      <c r="AB1690" s="1660"/>
      <c r="AC1690" s="1660"/>
      <c r="AD1690" s="1661"/>
      <c r="AF1690" s="70"/>
      <c r="AH1690" s="898"/>
      <c r="AI1690" s="898"/>
      <c r="AJ1690" s="898"/>
      <c r="AK1690" s="11"/>
      <c r="AL1690" s="890"/>
      <c r="AM1690" s="891"/>
      <c r="AN1690" s="891"/>
      <c r="AO1690" s="891"/>
      <c r="AP1690" s="891"/>
      <c r="AQ1690" s="892"/>
      <c r="AR1690" s="886"/>
    </row>
    <row r="1691" spans="1:44" ht="27" customHeight="1">
      <c r="B1691" s="66"/>
      <c r="E1691" s="67"/>
      <c r="F1691" s="68"/>
      <c r="H1691" s="944"/>
      <c r="I1691" s="1660"/>
      <c r="J1691" s="1660"/>
      <c r="K1691" s="1660"/>
      <c r="L1691" s="1660"/>
      <c r="M1691" s="1660"/>
      <c r="N1691" s="1660"/>
      <c r="O1691" s="1660"/>
      <c r="P1691" s="1660"/>
      <c r="Q1691" s="1660"/>
      <c r="R1691" s="1660"/>
      <c r="S1691" s="1660"/>
      <c r="T1691" s="1660"/>
      <c r="U1691" s="1660"/>
      <c r="V1691" s="1660"/>
      <c r="W1691" s="1660"/>
      <c r="X1691" s="1660"/>
      <c r="Y1691" s="1660"/>
      <c r="Z1691" s="1660"/>
      <c r="AA1691" s="1660"/>
      <c r="AB1691" s="1660"/>
      <c r="AC1691" s="1660"/>
      <c r="AD1691" s="1661"/>
      <c r="AF1691" s="70"/>
      <c r="AH1691" s="898"/>
      <c r="AI1691" s="898"/>
      <c r="AJ1691" s="898"/>
      <c r="AK1691" s="11"/>
      <c r="AL1691" s="890"/>
      <c r="AM1691" s="891"/>
      <c r="AN1691" s="891"/>
      <c r="AO1691" s="891"/>
      <c r="AP1691" s="891"/>
      <c r="AQ1691" s="892"/>
      <c r="AR1691" s="886"/>
    </row>
    <row r="1692" spans="1:44" ht="27" customHeight="1" thickBot="1">
      <c r="B1692" s="66"/>
      <c r="E1692" s="67"/>
      <c r="F1692" s="68"/>
      <c r="H1692" s="1033"/>
      <c r="I1692" s="1668"/>
      <c r="J1692" s="1668"/>
      <c r="K1692" s="1668"/>
      <c r="L1692" s="1668"/>
      <c r="M1692" s="1668"/>
      <c r="N1692" s="1668"/>
      <c r="O1692" s="1668"/>
      <c r="P1692" s="1668"/>
      <c r="Q1692" s="1668"/>
      <c r="R1692" s="1668"/>
      <c r="S1692" s="1668"/>
      <c r="T1692" s="1668"/>
      <c r="U1692" s="1668"/>
      <c r="V1692" s="1668"/>
      <c r="W1692" s="1668"/>
      <c r="X1692" s="1668"/>
      <c r="Y1692" s="1668"/>
      <c r="Z1692" s="1668"/>
      <c r="AA1692" s="1668"/>
      <c r="AB1692" s="1668"/>
      <c r="AC1692" s="1668"/>
      <c r="AD1692" s="1669"/>
      <c r="AF1692" s="70"/>
      <c r="AH1692" s="898"/>
      <c r="AI1692" s="898"/>
      <c r="AJ1692" s="898"/>
      <c r="AK1692" s="11"/>
      <c r="AL1692" s="890"/>
      <c r="AM1692" s="891"/>
      <c r="AN1692" s="891"/>
      <c r="AO1692" s="891"/>
      <c r="AP1692" s="891"/>
      <c r="AQ1692" s="892"/>
      <c r="AR1692" s="886"/>
    </row>
    <row r="1693" spans="1:44" ht="20.6" customHeight="1">
      <c r="B1693" s="66"/>
      <c r="E1693" s="67"/>
      <c r="F1693" s="68"/>
      <c r="I1693" s="889"/>
      <c r="J1693" s="889"/>
      <c r="K1693" s="889"/>
      <c r="L1693" s="889"/>
      <c r="M1693" s="889"/>
      <c r="N1693" s="889"/>
      <c r="O1693" s="889"/>
      <c r="P1693" s="889"/>
      <c r="Q1693" s="889"/>
      <c r="R1693" s="889"/>
      <c r="S1693" s="889"/>
      <c r="T1693" s="889"/>
      <c r="U1693" s="889"/>
      <c r="V1693" s="889"/>
      <c r="W1693" s="889"/>
      <c r="X1693" s="889"/>
      <c r="Y1693" s="889"/>
      <c r="Z1693" s="889"/>
      <c r="AA1693" s="889"/>
      <c r="AB1693" s="889"/>
      <c r="AC1693" s="889"/>
      <c r="AD1693" s="889"/>
      <c r="AF1693" s="70"/>
      <c r="AH1693" s="898"/>
      <c r="AI1693" s="898"/>
      <c r="AJ1693" s="898"/>
      <c r="AK1693" s="11"/>
      <c r="AL1693" s="890"/>
      <c r="AM1693" s="891"/>
      <c r="AN1693" s="891"/>
      <c r="AO1693" s="891"/>
      <c r="AP1693" s="891"/>
      <c r="AQ1693" s="892"/>
      <c r="AR1693" s="886"/>
    </row>
    <row r="1694" spans="1:44" ht="24" customHeight="1">
      <c r="A1694" s="972" t="str">
        <f t="shared" si="32"/>
        <v/>
      </c>
      <c r="B1694" s="66"/>
      <c r="E1694" s="67"/>
      <c r="F1694" s="68"/>
      <c r="AF1694" s="70"/>
      <c r="AK1694" s="11"/>
      <c r="AL1694" s="210"/>
      <c r="AM1694" s="20"/>
      <c r="AN1694" s="20"/>
      <c r="AO1694" s="20"/>
      <c r="AP1694" s="20"/>
      <c r="AQ1694" s="211"/>
      <c r="AR1694" s="73"/>
    </row>
    <row r="1695" spans="1:44" ht="27" customHeight="1">
      <c r="A1695" s="972">
        <f t="shared" si="32"/>
        <v>233</v>
      </c>
      <c r="B1695" s="1392" t="s">
        <v>2727</v>
      </c>
      <c r="C1695" s="1393"/>
      <c r="D1695" s="1393"/>
      <c r="E1695" s="1394"/>
      <c r="F1695" s="68"/>
      <c r="H1695" s="1224" t="s">
        <v>781</v>
      </c>
      <c r="I1695" s="1224"/>
      <c r="J1695" s="1224"/>
      <c r="K1695" s="1224"/>
      <c r="L1695" s="1224"/>
      <c r="M1695" s="1224"/>
      <c r="N1695" s="1224"/>
      <c r="O1695" s="1224"/>
      <c r="P1695" s="1224"/>
      <c r="Q1695" s="1224"/>
      <c r="R1695" s="1224"/>
      <c r="S1695" s="1224"/>
      <c r="T1695" s="1224"/>
      <c r="U1695" s="1224"/>
      <c r="V1695" s="1224"/>
      <c r="W1695" s="1224"/>
      <c r="X1695" s="1224"/>
      <c r="Y1695" s="1224"/>
      <c r="Z1695" s="1224"/>
      <c r="AA1695" s="1224"/>
      <c r="AB1695" s="1224"/>
      <c r="AC1695" s="1224"/>
      <c r="AD1695" s="1224"/>
      <c r="AF1695" s="70"/>
      <c r="AG1695" s="713">
        <v>233</v>
      </c>
      <c r="AH1695" s="1221" t="s">
        <v>106</v>
      </c>
      <c r="AI1695" s="1222"/>
      <c r="AJ1695" s="1223"/>
      <c r="AK1695" s="11"/>
      <c r="AL1695" s="1303" t="s">
        <v>2287</v>
      </c>
      <c r="AM1695" s="1304"/>
      <c r="AN1695" s="1304"/>
      <c r="AO1695" s="1304"/>
      <c r="AP1695" s="1304"/>
      <c r="AQ1695" s="1305"/>
      <c r="AR1695" s="1232">
        <f>VLOOKUP(AH1695,$CD$6:$CE$10,2,FALSE)</f>
        <v>0</v>
      </c>
    </row>
    <row r="1696" spans="1:44" ht="27" customHeight="1">
      <c r="A1696" s="972" t="str">
        <f t="shared" si="32"/>
        <v/>
      </c>
      <c r="B1696" s="1392"/>
      <c r="C1696" s="1393"/>
      <c r="D1696" s="1393"/>
      <c r="E1696" s="1394"/>
      <c r="F1696" s="68"/>
      <c r="H1696" s="1224"/>
      <c r="I1696" s="1224"/>
      <c r="J1696" s="1224"/>
      <c r="K1696" s="1224"/>
      <c r="L1696" s="1224"/>
      <c r="M1696" s="1224"/>
      <c r="N1696" s="1224"/>
      <c r="O1696" s="1224"/>
      <c r="P1696" s="1224"/>
      <c r="Q1696" s="1224"/>
      <c r="R1696" s="1224"/>
      <c r="S1696" s="1224"/>
      <c r="T1696" s="1224"/>
      <c r="U1696" s="1224"/>
      <c r="V1696" s="1224"/>
      <c r="W1696" s="1224"/>
      <c r="X1696" s="1224"/>
      <c r="Y1696" s="1224"/>
      <c r="Z1696" s="1224"/>
      <c r="AA1696" s="1224"/>
      <c r="AB1696" s="1224"/>
      <c r="AC1696" s="1224"/>
      <c r="AD1696" s="1224"/>
      <c r="AF1696" s="70"/>
      <c r="AK1696" s="11"/>
      <c r="AL1696" s="1303"/>
      <c r="AM1696" s="1304"/>
      <c r="AN1696" s="1304"/>
      <c r="AO1696" s="1304"/>
      <c r="AP1696" s="1304"/>
      <c r="AQ1696" s="1305"/>
      <c r="AR1696" s="1232"/>
    </row>
    <row r="1697" spans="1:44" ht="27" customHeight="1">
      <c r="A1697" s="972" t="str">
        <f t="shared" si="32"/>
        <v/>
      </c>
      <c r="B1697" s="229"/>
      <c r="C1697" s="143"/>
      <c r="D1697" s="143"/>
      <c r="E1697" s="230"/>
      <c r="F1697" s="68"/>
      <c r="AF1697" s="70"/>
      <c r="AK1697" s="11"/>
      <c r="AL1697" s="1303"/>
      <c r="AM1697" s="1304"/>
      <c r="AN1697" s="1304"/>
      <c r="AO1697" s="1304"/>
      <c r="AP1697" s="1304"/>
      <c r="AQ1697" s="1305"/>
      <c r="AR1697" s="214"/>
    </row>
    <row r="1698" spans="1:44" ht="27" customHeight="1" thickBot="1">
      <c r="A1698" s="972" t="str">
        <f t="shared" si="32"/>
        <v/>
      </c>
      <c r="B1698" s="66"/>
      <c r="E1698" s="67"/>
      <c r="F1698" s="68"/>
      <c r="G1698" s="17" t="s">
        <v>784</v>
      </c>
      <c r="H1698" s="1347" t="s">
        <v>785</v>
      </c>
      <c r="I1698" s="1347"/>
      <c r="J1698" s="1347"/>
      <c r="K1698" s="1347"/>
      <c r="L1698" s="1347"/>
      <c r="M1698" s="1347"/>
      <c r="N1698" s="1347"/>
      <c r="O1698" s="1347"/>
      <c r="P1698" s="1347"/>
      <c r="Q1698" s="1347"/>
      <c r="R1698" s="1347"/>
      <c r="S1698" s="1347"/>
      <c r="T1698" s="1347"/>
      <c r="U1698" s="1347"/>
      <c r="V1698" s="1347"/>
      <c r="W1698" s="1347"/>
      <c r="X1698" s="1347"/>
      <c r="Y1698" s="1347"/>
      <c r="Z1698" s="1347"/>
      <c r="AA1698" s="1347"/>
      <c r="AB1698" s="1347"/>
      <c r="AC1698" s="1347"/>
      <c r="AD1698" s="1347"/>
      <c r="AF1698" s="70"/>
      <c r="AK1698" s="11"/>
      <c r="AL1698" s="210"/>
      <c r="AM1698" s="20"/>
      <c r="AN1698" s="20"/>
      <c r="AO1698" s="20"/>
      <c r="AP1698" s="20"/>
      <c r="AQ1698" s="211"/>
      <c r="AR1698" s="73"/>
    </row>
    <row r="1699" spans="1:44" ht="27" customHeight="1">
      <c r="A1699" s="972" t="str">
        <f t="shared" si="32"/>
        <v/>
      </c>
      <c r="B1699" s="66"/>
      <c r="E1699" s="67"/>
      <c r="F1699" s="68"/>
      <c r="H1699" s="1236" t="s">
        <v>1004</v>
      </c>
      <c r="I1699" s="1237"/>
      <c r="J1699" s="1237"/>
      <c r="K1699" s="1237"/>
      <c r="L1699" s="1237"/>
      <c r="M1699" s="1237"/>
      <c r="N1699" s="1237"/>
      <c r="O1699" s="1237"/>
      <c r="P1699" s="1237"/>
      <c r="Q1699" s="1237"/>
      <c r="R1699" s="1237"/>
      <c r="S1699" s="1237"/>
      <c r="T1699" s="1237"/>
      <c r="U1699" s="1237"/>
      <c r="V1699" s="1237"/>
      <c r="W1699" s="1237"/>
      <c r="X1699" s="1237"/>
      <c r="Y1699" s="1237"/>
      <c r="Z1699" s="1237"/>
      <c r="AA1699" s="1237"/>
      <c r="AB1699" s="1237"/>
      <c r="AC1699" s="1237"/>
      <c r="AD1699" s="1238"/>
      <c r="AF1699" s="70"/>
      <c r="AK1699" s="11"/>
      <c r="AL1699" s="210"/>
      <c r="AM1699" s="20"/>
      <c r="AN1699" s="20"/>
      <c r="AO1699" s="20"/>
      <c r="AP1699" s="20"/>
      <c r="AQ1699" s="211"/>
      <c r="AR1699" s="73"/>
    </row>
    <row r="1700" spans="1:44" ht="27" customHeight="1">
      <c r="A1700" s="972" t="str">
        <f t="shared" si="32"/>
        <v/>
      </c>
      <c r="B1700" s="66"/>
      <c r="E1700" s="67"/>
      <c r="F1700" s="68"/>
      <c r="H1700" s="2072"/>
      <c r="I1700" s="2073"/>
      <c r="J1700" s="2073"/>
      <c r="K1700" s="2073"/>
      <c r="L1700" s="2073"/>
      <c r="M1700" s="2073"/>
      <c r="N1700" s="2073"/>
      <c r="O1700" s="2073"/>
      <c r="P1700" s="2073"/>
      <c r="Q1700" s="2073"/>
      <c r="R1700" s="2073"/>
      <c r="S1700" s="2073"/>
      <c r="T1700" s="2073"/>
      <c r="U1700" s="2073"/>
      <c r="V1700" s="2073"/>
      <c r="W1700" s="2073"/>
      <c r="X1700" s="2073"/>
      <c r="Y1700" s="2073"/>
      <c r="Z1700" s="2073"/>
      <c r="AA1700" s="2073"/>
      <c r="AB1700" s="2073"/>
      <c r="AC1700" s="2073"/>
      <c r="AD1700" s="2074"/>
      <c r="AF1700" s="70"/>
      <c r="AK1700" s="11"/>
      <c r="AL1700" s="210"/>
      <c r="AM1700" s="20"/>
      <c r="AN1700" s="20"/>
      <c r="AO1700" s="20"/>
      <c r="AP1700" s="20"/>
      <c r="AQ1700" s="211"/>
      <c r="AR1700" s="73"/>
    </row>
    <row r="1701" spans="1:44" ht="27" customHeight="1">
      <c r="A1701" s="972" t="str">
        <f t="shared" si="32"/>
        <v/>
      </c>
      <c r="B1701" s="66"/>
      <c r="E1701" s="67"/>
      <c r="F1701" s="68"/>
      <c r="H1701" s="2075"/>
      <c r="I1701" s="2076"/>
      <c r="J1701" s="2076"/>
      <c r="K1701" s="2076"/>
      <c r="L1701" s="2076"/>
      <c r="M1701" s="2076"/>
      <c r="N1701" s="2076"/>
      <c r="O1701" s="2076"/>
      <c r="P1701" s="2076"/>
      <c r="Q1701" s="2076"/>
      <c r="R1701" s="2076"/>
      <c r="S1701" s="2076"/>
      <c r="T1701" s="2076"/>
      <c r="U1701" s="2076"/>
      <c r="V1701" s="2076"/>
      <c r="W1701" s="2076"/>
      <c r="X1701" s="2076"/>
      <c r="Y1701" s="2076"/>
      <c r="Z1701" s="2076"/>
      <c r="AA1701" s="2076"/>
      <c r="AB1701" s="2076"/>
      <c r="AC1701" s="2076"/>
      <c r="AD1701" s="2077"/>
      <c r="AF1701" s="70"/>
      <c r="AK1701" s="11"/>
      <c r="AL1701" s="210"/>
      <c r="AM1701" s="20"/>
      <c r="AN1701" s="20"/>
      <c r="AO1701" s="20"/>
      <c r="AP1701" s="20"/>
      <c r="AQ1701" s="211"/>
      <c r="AR1701" s="73"/>
    </row>
    <row r="1702" spans="1:44" ht="27" customHeight="1">
      <c r="A1702" s="972" t="str">
        <f t="shared" si="32"/>
        <v/>
      </c>
      <c r="B1702" s="66"/>
      <c r="E1702" s="67"/>
      <c r="F1702" s="68"/>
      <c r="H1702" s="1299"/>
      <c r="I1702" s="1206"/>
      <c r="J1702" s="1206"/>
      <c r="K1702" s="1206"/>
      <c r="L1702" s="1206"/>
      <c r="M1702" s="1206"/>
      <c r="N1702" s="1206"/>
      <c r="O1702" s="1206"/>
      <c r="P1702" s="1206"/>
      <c r="Q1702" s="1206"/>
      <c r="R1702" s="1206"/>
      <c r="S1702" s="1206"/>
      <c r="T1702" s="1206"/>
      <c r="U1702" s="1206"/>
      <c r="V1702" s="1206"/>
      <c r="W1702" s="1206"/>
      <c r="X1702" s="1206"/>
      <c r="Y1702" s="1206"/>
      <c r="Z1702" s="1206"/>
      <c r="AA1702" s="1206"/>
      <c r="AB1702" s="1206"/>
      <c r="AC1702" s="1206"/>
      <c r="AD1702" s="1207"/>
      <c r="AF1702" s="70"/>
      <c r="AK1702" s="11"/>
      <c r="AL1702" s="210"/>
      <c r="AM1702" s="20"/>
      <c r="AN1702" s="20"/>
      <c r="AO1702" s="20"/>
      <c r="AP1702" s="20"/>
      <c r="AQ1702" s="211"/>
      <c r="AR1702" s="73"/>
    </row>
    <row r="1703" spans="1:44" ht="27" customHeight="1">
      <c r="A1703" s="972" t="str">
        <f t="shared" si="32"/>
        <v/>
      </c>
      <c r="B1703" s="66"/>
      <c r="E1703" s="67"/>
      <c r="F1703" s="68"/>
      <c r="H1703" s="1299"/>
      <c r="I1703" s="1206"/>
      <c r="J1703" s="1206"/>
      <c r="K1703" s="1206"/>
      <c r="L1703" s="1206"/>
      <c r="M1703" s="1206"/>
      <c r="N1703" s="1206"/>
      <c r="O1703" s="1206"/>
      <c r="P1703" s="1206"/>
      <c r="Q1703" s="1206"/>
      <c r="R1703" s="1206"/>
      <c r="S1703" s="1206"/>
      <c r="T1703" s="1206"/>
      <c r="U1703" s="1206"/>
      <c r="V1703" s="1206"/>
      <c r="W1703" s="1206"/>
      <c r="X1703" s="1206"/>
      <c r="Y1703" s="1206"/>
      <c r="Z1703" s="1206"/>
      <c r="AA1703" s="1206"/>
      <c r="AB1703" s="1206"/>
      <c r="AC1703" s="1206"/>
      <c r="AD1703" s="1207"/>
      <c r="AF1703" s="70"/>
      <c r="AK1703" s="11"/>
      <c r="AL1703" s="210"/>
      <c r="AM1703" s="20"/>
      <c r="AN1703" s="20"/>
      <c r="AO1703" s="20"/>
      <c r="AP1703" s="20"/>
      <c r="AQ1703" s="211"/>
      <c r="AR1703" s="73"/>
    </row>
    <row r="1704" spans="1:44" ht="27" customHeight="1" thickBot="1">
      <c r="A1704" s="972" t="str">
        <f t="shared" si="32"/>
        <v/>
      </c>
      <c r="B1704" s="66"/>
      <c r="E1704" s="67"/>
      <c r="F1704" s="68"/>
      <c r="H1704" s="1300"/>
      <c r="I1704" s="1301"/>
      <c r="J1704" s="1301"/>
      <c r="K1704" s="1301"/>
      <c r="L1704" s="1301"/>
      <c r="M1704" s="1301"/>
      <c r="N1704" s="1301"/>
      <c r="O1704" s="1301"/>
      <c r="P1704" s="1301"/>
      <c r="Q1704" s="1301"/>
      <c r="R1704" s="1301"/>
      <c r="S1704" s="1301"/>
      <c r="T1704" s="1301"/>
      <c r="U1704" s="1301"/>
      <c r="V1704" s="1301"/>
      <c r="W1704" s="1301"/>
      <c r="X1704" s="1301"/>
      <c r="Y1704" s="1301"/>
      <c r="Z1704" s="1301"/>
      <c r="AA1704" s="1301"/>
      <c r="AB1704" s="1301"/>
      <c r="AC1704" s="1301"/>
      <c r="AD1704" s="1302"/>
      <c r="AF1704" s="70"/>
      <c r="AK1704" s="11"/>
      <c r="AL1704" s="210"/>
      <c r="AM1704" s="20"/>
      <c r="AN1704" s="20"/>
      <c r="AO1704" s="20"/>
      <c r="AP1704" s="20"/>
      <c r="AQ1704" s="211"/>
      <c r="AR1704" s="73"/>
    </row>
    <row r="1705" spans="1:44" ht="27" customHeight="1">
      <c r="A1705" s="972" t="str">
        <f t="shared" si="32"/>
        <v/>
      </c>
      <c r="B1705" s="66"/>
      <c r="E1705" s="67"/>
      <c r="F1705" s="68"/>
      <c r="H1705" s="1322" t="s">
        <v>786</v>
      </c>
      <c r="I1705" s="1323"/>
      <c r="J1705" s="1323"/>
      <c r="K1705" s="1323"/>
      <c r="L1705" s="1323"/>
      <c r="M1705" s="1323"/>
      <c r="N1705" s="1323"/>
      <c r="O1705" s="1323"/>
      <c r="P1705" s="1323"/>
      <c r="Q1705" s="1323"/>
      <c r="R1705" s="1323"/>
      <c r="S1705" s="1323"/>
      <c r="T1705" s="1323"/>
      <c r="U1705" s="1323"/>
      <c r="V1705" s="1323"/>
      <c r="W1705" s="1323"/>
      <c r="X1705" s="1323"/>
      <c r="Y1705" s="1323"/>
      <c r="Z1705" s="1323"/>
      <c r="AA1705" s="1323"/>
      <c r="AB1705" s="1323"/>
      <c r="AC1705" s="1323"/>
      <c r="AD1705" s="1324"/>
      <c r="AF1705" s="70"/>
      <c r="AK1705" s="11"/>
      <c r="AL1705" s="210"/>
      <c r="AM1705" s="20"/>
      <c r="AN1705" s="20"/>
      <c r="AO1705" s="20"/>
      <c r="AP1705" s="20"/>
      <c r="AQ1705" s="211"/>
      <c r="AR1705" s="73"/>
    </row>
    <row r="1706" spans="1:44" ht="27" customHeight="1">
      <c r="A1706" s="972" t="str">
        <f t="shared" si="32"/>
        <v/>
      </c>
      <c r="B1706" s="66"/>
      <c r="E1706" s="67"/>
      <c r="F1706" s="68"/>
      <c r="H1706" s="2078" t="s">
        <v>787</v>
      </c>
      <c r="I1706" s="1550"/>
      <c r="J1706" s="1550"/>
      <c r="K1706" s="1550"/>
      <c r="L1706" s="1550"/>
      <c r="M1706" s="1550"/>
      <c r="N1706" s="1550"/>
      <c r="O1706" s="1550"/>
      <c r="P1706" s="1550"/>
      <c r="Q1706" s="1550"/>
      <c r="R1706" s="1550"/>
      <c r="S1706" s="1550"/>
      <c r="T1706" s="1550"/>
      <c r="U1706" s="1550"/>
      <c r="V1706" s="1550"/>
      <c r="W1706" s="1550"/>
      <c r="X1706" s="1550"/>
      <c r="Y1706" s="1550"/>
      <c r="Z1706" s="1550"/>
      <c r="AA1706" s="1550"/>
      <c r="AB1706" s="1550"/>
      <c r="AC1706" s="1550"/>
      <c r="AD1706" s="2079"/>
      <c r="AF1706" s="70"/>
      <c r="AK1706" s="11"/>
      <c r="AL1706" s="210"/>
      <c r="AM1706" s="20"/>
      <c r="AN1706" s="20"/>
      <c r="AO1706" s="20"/>
      <c r="AP1706" s="20"/>
      <c r="AQ1706" s="211"/>
      <c r="AR1706" s="73"/>
    </row>
    <row r="1707" spans="1:44" ht="27" customHeight="1">
      <c r="A1707" s="972" t="str">
        <f t="shared" ref="A1707:A1770" si="33">_xlfn.IFS(AG1707=0,"",AG1707&gt;0,AG1707,AG1707&lt;&gt;"","")</f>
        <v/>
      </c>
      <c r="B1707" s="66"/>
      <c r="E1707" s="67"/>
      <c r="F1707" s="68"/>
      <c r="H1707" s="2078"/>
      <c r="I1707" s="1550"/>
      <c r="J1707" s="1550"/>
      <c r="K1707" s="1550"/>
      <c r="L1707" s="1550"/>
      <c r="M1707" s="1550"/>
      <c r="N1707" s="1550"/>
      <c r="O1707" s="1550"/>
      <c r="P1707" s="1550"/>
      <c r="Q1707" s="1550"/>
      <c r="R1707" s="1550"/>
      <c r="S1707" s="1550"/>
      <c r="T1707" s="1550"/>
      <c r="U1707" s="1550"/>
      <c r="V1707" s="1550"/>
      <c r="W1707" s="1550"/>
      <c r="X1707" s="1550"/>
      <c r="Y1707" s="1550"/>
      <c r="Z1707" s="1550"/>
      <c r="AA1707" s="1550"/>
      <c r="AB1707" s="1550"/>
      <c r="AC1707" s="1550"/>
      <c r="AD1707" s="2079"/>
      <c r="AF1707" s="70"/>
      <c r="AK1707" s="11"/>
      <c r="AL1707" s="210"/>
      <c r="AM1707" s="20"/>
      <c r="AN1707" s="20"/>
      <c r="AO1707" s="20"/>
      <c r="AP1707" s="20"/>
      <c r="AQ1707" s="211"/>
      <c r="AR1707" s="73"/>
    </row>
    <row r="1708" spans="1:44" ht="27" customHeight="1">
      <c r="A1708" s="972" t="str">
        <f t="shared" si="33"/>
        <v/>
      </c>
      <c r="B1708" s="66"/>
      <c r="E1708" s="67"/>
      <c r="F1708" s="68"/>
      <c r="H1708" s="68"/>
      <c r="I1708" s="1325"/>
      <c r="J1708" s="1325"/>
      <c r="K1708" s="1325"/>
      <c r="L1708" s="1325"/>
      <c r="M1708" s="1325"/>
      <c r="N1708" s="1325"/>
      <c r="O1708" s="1325"/>
      <c r="P1708" s="1325"/>
      <c r="Q1708" s="1325"/>
      <c r="R1708" s="1325"/>
      <c r="S1708" s="1325"/>
      <c r="T1708" s="1325"/>
      <c r="U1708" s="1325"/>
      <c r="V1708" s="1325"/>
      <c r="W1708" s="1325"/>
      <c r="X1708" s="1325"/>
      <c r="Y1708" s="1325"/>
      <c r="Z1708" s="1325"/>
      <c r="AA1708" s="1325"/>
      <c r="AB1708" s="1325"/>
      <c r="AC1708" s="1325"/>
      <c r="AD1708" s="1326"/>
      <c r="AF1708" s="70"/>
      <c r="AK1708" s="11"/>
      <c r="AL1708" s="210"/>
      <c r="AM1708" s="20"/>
      <c r="AN1708" s="20"/>
      <c r="AO1708" s="20"/>
      <c r="AP1708" s="20"/>
      <c r="AQ1708" s="211"/>
      <c r="AR1708" s="73"/>
    </row>
    <row r="1709" spans="1:44" ht="27" customHeight="1">
      <c r="A1709" s="972" t="str">
        <f t="shared" si="33"/>
        <v/>
      </c>
      <c r="B1709" s="66"/>
      <c r="E1709" s="67"/>
      <c r="F1709" s="68"/>
      <c r="H1709" s="68"/>
      <c r="I1709" s="262" t="s">
        <v>443</v>
      </c>
      <c r="J1709" s="1351" t="s">
        <v>788</v>
      </c>
      <c r="K1709" s="1291"/>
      <c r="L1709" s="1291"/>
      <c r="M1709" s="1291"/>
      <c r="N1709" s="1292"/>
      <c r="O1709" s="262" t="s">
        <v>443</v>
      </c>
      <c r="P1709" s="1351" t="s">
        <v>789</v>
      </c>
      <c r="Q1709" s="1291"/>
      <c r="R1709" s="1291"/>
      <c r="S1709" s="1291"/>
      <c r="T1709" s="1291"/>
      <c r="U1709" s="1292"/>
      <c r="V1709" s="262" t="s">
        <v>443</v>
      </c>
      <c r="W1709" s="1351" t="s">
        <v>790</v>
      </c>
      <c r="X1709" s="1291"/>
      <c r="Y1709" s="1291"/>
      <c r="Z1709" s="1291"/>
      <c r="AA1709" s="1291"/>
      <c r="AB1709" s="1291"/>
      <c r="AC1709" s="1291"/>
      <c r="AD1709" s="1369"/>
      <c r="AF1709" s="70"/>
      <c r="AK1709" s="11"/>
      <c r="AL1709" s="210"/>
      <c r="AM1709" s="20"/>
      <c r="AN1709" s="20"/>
      <c r="AO1709" s="20"/>
      <c r="AP1709" s="20"/>
      <c r="AQ1709" s="211"/>
      <c r="AR1709" s="73"/>
    </row>
    <row r="1710" spans="1:44" ht="27" customHeight="1">
      <c r="A1710" s="972" t="str">
        <f t="shared" si="33"/>
        <v/>
      </c>
      <c r="B1710" s="66"/>
      <c r="E1710" s="67"/>
      <c r="F1710" s="68"/>
      <c r="H1710" s="68"/>
      <c r="J1710" s="1325"/>
      <c r="K1710" s="1325"/>
      <c r="L1710" s="1325"/>
      <c r="M1710" s="1325"/>
      <c r="N1710" s="1325"/>
      <c r="O1710" s="1325"/>
      <c r="P1710" s="1325"/>
      <c r="Q1710" s="1325"/>
      <c r="R1710" s="1325"/>
      <c r="S1710" s="1325"/>
      <c r="T1710" s="1325"/>
      <c r="U1710" s="1325"/>
      <c r="V1710" s="1325"/>
      <c r="W1710" s="1325"/>
      <c r="X1710" s="1325"/>
      <c r="Y1710" s="1325"/>
      <c r="Z1710" s="1325"/>
      <c r="AA1710" s="1325"/>
      <c r="AB1710" s="1325"/>
      <c r="AC1710" s="1325"/>
      <c r="AD1710" s="1326"/>
      <c r="AF1710" s="70"/>
      <c r="AK1710" s="11"/>
      <c r="AL1710" s="210"/>
      <c r="AM1710" s="20"/>
      <c r="AN1710" s="20"/>
      <c r="AO1710" s="20"/>
      <c r="AP1710" s="20"/>
      <c r="AQ1710" s="211"/>
      <c r="AR1710" s="73"/>
    </row>
    <row r="1711" spans="1:44" ht="27" customHeight="1">
      <c r="A1711" s="972" t="str">
        <f t="shared" si="33"/>
        <v/>
      </c>
      <c r="B1711" s="66"/>
      <c r="E1711" s="67"/>
      <c r="F1711" s="68"/>
      <c r="H1711" s="68"/>
      <c r="I1711" s="17" t="s">
        <v>791</v>
      </c>
      <c r="J1711" s="1291" t="s">
        <v>805</v>
      </c>
      <c r="K1711" s="1291"/>
      <c r="L1711" s="1291"/>
      <c r="M1711" s="1291"/>
      <c r="N1711" s="1291"/>
      <c r="O1711" s="1291"/>
      <c r="P1711" s="1291"/>
      <c r="Q1711" s="1291"/>
      <c r="R1711" s="1291"/>
      <c r="S1711" s="1291"/>
      <c r="T1711" s="1291"/>
      <c r="U1711" s="1291"/>
      <c r="V1711" s="1291"/>
      <c r="W1711" s="1291"/>
      <c r="X1711" s="1291"/>
      <c r="Y1711" s="1291"/>
      <c r="Z1711" s="1291"/>
      <c r="AA1711" s="1291"/>
      <c r="AB1711" s="1291"/>
      <c r="AC1711" s="1291"/>
      <c r="AD1711" s="1369"/>
      <c r="AF1711" s="70"/>
      <c r="AK1711" s="11"/>
      <c r="AL1711" s="210"/>
      <c r="AM1711" s="20"/>
      <c r="AN1711" s="20"/>
      <c r="AO1711" s="20"/>
      <c r="AP1711" s="20"/>
      <c r="AQ1711" s="211"/>
      <c r="AR1711" s="73"/>
    </row>
    <row r="1712" spans="1:44" ht="27" customHeight="1">
      <c r="A1712" s="972" t="str">
        <f t="shared" si="33"/>
        <v/>
      </c>
      <c r="B1712" s="66"/>
      <c r="E1712" s="67"/>
      <c r="F1712" s="68"/>
      <c r="H1712" s="68"/>
      <c r="J1712" s="1526" t="s">
        <v>1819</v>
      </c>
      <c r="K1712" s="1625"/>
      <c r="L1712" s="1625"/>
      <c r="M1712" s="1625"/>
      <c r="N1712" s="1526" t="s">
        <v>443</v>
      </c>
      <c r="O1712" s="1527"/>
      <c r="P1712" s="263" t="s">
        <v>792</v>
      </c>
      <c r="Q1712" s="1526" t="s">
        <v>443</v>
      </c>
      <c r="R1712" s="1527"/>
      <c r="S1712" s="263" t="s">
        <v>793</v>
      </c>
      <c r="T1712" s="1526" t="s">
        <v>443</v>
      </c>
      <c r="U1712" s="1527"/>
      <c r="V1712" s="263" t="s">
        <v>794</v>
      </c>
      <c r="W1712" s="1325"/>
      <c r="X1712" s="1325"/>
      <c r="Y1712" s="1325"/>
      <c r="Z1712" s="1325"/>
      <c r="AA1712" s="1325"/>
      <c r="AB1712" s="1325"/>
      <c r="AC1712" s="1325"/>
      <c r="AD1712" s="1326"/>
      <c r="AF1712" s="70"/>
      <c r="AK1712" s="11"/>
      <c r="AL1712" s="210"/>
      <c r="AM1712" s="20"/>
      <c r="AN1712" s="20"/>
      <c r="AO1712" s="20"/>
      <c r="AP1712" s="20"/>
      <c r="AQ1712" s="211"/>
      <c r="AR1712" s="73"/>
    </row>
    <row r="1713" spans="1:44" ht="27" customHeight="1" thickBot="1">
      <c r="A1713" s="972" t="str">
        <f t="shared" si="33"/>
        <v/>
      </c>
      <c r="B1713" s="66"/>
      <c r="E1713" s="67"/>
      <c r="F1713" s="68"/>
      <c r="H1713" s="83"/>
      <c r="I1713" s="61"/>
      <c r="J1713" s="1367" t="s">
        <v>796</v>
      </c>
      <c r="K1713" s="1367"/>
      <c r="L1713" s="1367"/>
      <c r="M1713" s="1367"/>
      <c r="N1713" s="1368" t="s">
        <v>797</v>
      </c>
      <c r="O1713" s="1368"/>
      <c r="P1713" s="1368"/>
      <c r="Q1713" s="1368"/>
      <c r="R1713" s="1368"/>
      <c r="S1713" s="1368"/>
      <c r="T1713" s="1368"/>
      <c r="U1713" s="1368"/>
      <c r="V1713" s="1283"/>
      <c r="W1713" s="1283"/>
      <c r="X1713" s="1283"/>
      <c r="Y1713" s="1283"/>
      <c r="Z1713" s="1283"/>
      <c r="AA1713" s="1283"/>
      <c r="AB1713" s="1283"/>
      <c r="AC1713" s="1283"/>
      <c r="AD1713" s="1681"/>
      <c r="AF1713" s="70"/>
      <c r="AK1713" s="11"/>
      <c r="AL1713" s="210"/>
      <c r="AM1713" s="20"/>
      <c r="AN1713" s="20"/>
      <c r="AO1713" s="20"/>
      <c r="AP1713" s="20"/>
      <c r="AQ1713" s="211"/>
      <c r="AR1713" s="73"/>
    </row>
    <row r="1714" spans="1:44" ht="27" customHeight="1">
      <c r="A1714" s="972" t="str">
        <f t="shared" si="33"/>
        <v/>
      </c>
      <c r="B1714" s="66"/>
      <c r="E1714" s="67"/>
      <c r="F1714" s="68"/>
      <c r="H1714" s="1322" t="s">
        <v>786</v>
      </c>
      <c r="I1714" s="1323"/>
      <c r="J1714" s="1323"/>
      <c r="K1714" s="1323"/>
      <c r="L1714" s="1323"/>
      <c r="M1714" s="1323"/>
      <c r="N1714" s="1323"/>
      <c r="O1714" s="1323"/>
      <c r="P1714" s="1323"/>
      <c r="Q1714" s="1323"/>
      <c r="R1714" s="1323"/>
      <c r="S1714" s="1323"/>
      <c r="T1714" s="1323"/>
      <c r="U1714" s="1323"/>
      <c r="V1714" s="1323"/>
      <c r="W1714" s="1323"/>
      <c r="X1714" s="1323"/>
      <c r="Y1714" s="1323"/>
      <c r="Z1714" s="1323"/>
      <c r="AA1714" s="1323"/>
      <c r="AB1714" s="1323"/>
      <c r="AC1714" s="1323"/>
      <c r="AD1714" s="1324"/>
      <c r="AF1714" s="70"/>
      <c r="AK1714" s="11"/>
      <c r="AL1714" s="210"/>
      <c r="AM1714" s="20"/>
      <c r="AN1714" s="20"/>
      <c r="AO1714" s="20"/>
      <c r="AP1714" s="20"/>
      <c r="AQ1714" s="211"/>
      <c r="AR1714" s="73"/>
    </row>
    <row r="1715" spans="1:44" ht="27" customHeight="1">
      <c r="A1715" s="972" t="str">
        <f t="shared" si="33"/>
        <v/>
      </c>
      <c r="B1715" s="66"/>
      <c r="E1715" s="67"/>
      <c r="F1715" s="68"/>
      <c r="H1715" s="2003" t="s">
        <v>798</v>
      </c>
      <c r="I1715" s="1291"/>
      <c r="J1715" s="1291"/>
      <c r="K1715" s="1291"/>
      <c r="L1715" s="1291"/>
      <c r="M1715" s="1291"/>
      <c r="N1715" s="1291"/>
      <c r="O1715" s="1291"/>
      <c r="P1715" s="1291"/>
      <c r="Q1715" s="1291"/>
      <c r="R1715" s="1291"/>
      <c r="S1715" s="1291"/>
      <c r="T1715" s="1291"/>
      <c r="U1715" s="1291"/>
      <c r="V1715" s="1291"/>
      <c r="W1715" s="1291"/>
      <c r="X1715" s="1291"/>
      <c r="Y1715" s="1291"/>
      <c r="Z1715" s="1291"/>
      <c r="AA1715" s="1291"/>
      <c r="AB1715" s="1291"/>
      <c r="AC1715" s="1291"/>
      <c r="AD1715" s="1369"/>
      <c r="AF1715" s="70"/>
      <c r="AK1715" s="11"/>
      <c r="AL1715" s="210"/>
      <c r="AM1715" s="20"/>
      <c r="AN1715" s="20"/>
      <c r="AO1715" s="20"/>
      <c r="AP1715" s="20"/>
      <c r="AQ1715" s="211"/>
      <c r="AR1715" s="73"/>
    </row>
    <row r="1716" spans="1:44" ht="27" customHeight="1">
      <c r="A1716" s="972" t="str">
        <f t="shared" si="33"/>
        <v/>
      </c>
      <c r="B1716" s="66"/>
      <c r="E1716" s="67"/>
      <c r="F1716" s="68"/>
      <c r="H1716" s="68"/>
      <c r="I1716" s="1325"/>
      <c r="J1716" s="1325"/>
      <c r="K1716" s="1325"/>
      <c r="L1716" s="1325"/>
      <c r="M1716" s="1325"/>
      <c r="N1716" s="1325"/>
      <c r="O1716" s="1325"/>
      <c r="P1716" s="1325"/>
      <c r="Q1716" s="1325"/>
      <c r="R1716" s="1325"/>
      <c r="S1716" s="1325"/>
      <c r="T1716" s="1325"/>
      <c r="U1716" s="1325"/>
      <c r="V1716" s="1325"/>
      <c r="W1716" s="1325"/>
      <c r="X1716" s="1325"/>
      <c r="Y1716" s="1325"/>
      <c r="Z1716" s="1325"/>
      <c r="AA1716" s="1325"/>
      <c r="AB1716" s="1325"/>
      <c r="AC1716" s="1325"/>
      <c r="AD1716" s="1326"/>
      <c r="AF1716" s="70"/>
      <c r="AK1716" s="11"/>
      <c r="AL1716" s="210"/>
      <c r="AM1716" s="20"/>
      <c r="AN1716" s="20"/>
      <c r="AO1716" s="20"/>
      <c r="AP1716" s="20"/>
      <c r="AQ1716" s="211"/>
      <c r="AR1716" s="73"/>
    </row>
    <row r="1717" spans="1:44" ht="27" customHeight="1">
      <c r="A1717" s="972" t="str">
        <f t="shared" si="33"/>
        <v/>
      </c>
      <c r="B1717" s="66"/>
      <c r="E1717" s="67"/>
      <c r="F1717" s="68"/>
      <c r="H1717" s="68"/>
      <c r="I1717" s="262" t="s">
        <v>443</v>
      </c>
      <c r="J1717" s="1351" t="s">
        <v>799</v>
      </c>
      <c r="K1717" s="1291"/>
      <c r="L1717" s="1291"/>
      <c r="M1717" s="1291"/>
      <c r="N1717" s="1292"/>
      <c r="O1717" s="262" t="s">
        <v>443</v>
      </c>
      <c r="P1717" s="1351" t="s">
        <v>800</v>
      </c>
      <c r="Q1717" s="1291"/>
      <c r="R1717" s="1291"/>
      <c r="S1717" s="1291"/>
      <c r="T1717" s="1291"/>
      <c r="U1717" s="1292"/>
      <c r="V1717" s="262" t="s">
        <v>443</v>
      </c>
      <c r="W1717" s="1351" t="s">
        <v>801</v>
      </c>
      <c r="X1717" s="1291"/>
      <c r="Y1717" s="1291"/>
      <c r="Z1717" s="1291"/>
      <c r="AA1717" s="1291"/>
      <c r="AB1717" s="1291"/>
      <c r="AC1717" s="1291"/>
      <c r="AD1717" s="1369"/>
      <c r="AF1717" s="70"/>
      <c r="AK1717" s="11"/>
      <c r="AL1717" s="210"/>
      <c r="AM1717" s="20"/>
      <c r="AN1717" s="20"/>
      <c r="AO1717" s="20"/>
      <c r="AP1717" s="20"/>
      <c r="AQ1717" s="211"/>
      <c r="AR1717" s="73"/>
    </row>
    <row r="1718" spans="1:44" ht="27" customHeight="1">
      <c r="A1718" s="972" t="str">
        <f t="shared" si="33"/>
        <v/>
      </c>
      <c r="B1718" s="66"/>
      <c r="E1718" s="67"/>
      <c r="F1718" s="68"/>
      <c r="H1718" s="68"/>
      <c r="I1718" s="1325"/>
      <c r="J1718" s="1325"/>
      <c r="K1718" s="1325"/>
      <c r="L1718" s="1325"/>
      <c r="M1718" s="1325"/>
      <c r="N1718" s="1325"/>
      <c r="O1718" s="1325"/>
      <c r="P1718" s="1325"/>
      <c r="Q1718" s="1325"/>
      <c r="R1718" s="1325"/>
      <c r="S1718" s="1325"/>
      <c r="T1718" s="1325"/>
      <c r="U1718" s="1325"/>
      <c r="V1718" s="1325"/>
      <c r="W1718" s="1325"/>
      <c r="X1718" s="1325"/>
      <c r="Y1718" s="1325"/>
      <c r="Z1718" s="1325"/>
      <c r="AA1718" s="1325"/>
      <c r="AB1718" s="1325"/>
      <c r="AC1718" s="1325"/>
      <c r="AD1718" s="1326"/>
      <c r="AF1718" s="70"/>
      <c r="AK1718" s="11"/>
      <c r="AL1718" s="210"/>
      <c r="AM1718" s="20"/>
      <c r="AN1718" s="20"/>
      <c r="AO1718" s="20"/>
      <c r="AP1718" s="20"/>
      <c r="AQ1718" s="211"/>
      <c r="AR1718" s="73"/>
    </row>
    <row r="1719" spans="1:44" ht="27" customHeight="1">
      <c r="A1719" s="972" t="str">
        <f t="shared" si="33"/>
        <v/>
      </c>
      <c r="B1719" s="66"/>
      <c r="E1719" s="67"/>
      <c r="F1719" s="68"/>
      <c r="H1719" s="68"/>
      <c r="I1719" s="17" t="s">
        <v>791</v>
      </c>
      <c r="J1719" s="1291" t="s">
        <v>802</v>
      </c>
      <c r="K1719" s="1291"/>
      <c r="L1719" s="1291"/>
      <c r="M1719" s="1291"/>
      <c r="N1719" s="1291"/>
      <c r="O1719" s="1291"/>
      <c r="P1719" s="1291"/>
      <c r="Q1719" s="1291"/>
      <c r="R1719" s="1291"/>
      <c r="S1719" s="1291"/>
      <c r="T1719" s="1291"/>
      <c r="U1719" s="1291"/>
      <c r="V1719" s="1291"/>
      <c r="W1719" s="1291"/>
      <c r="X1719" s="1291"/>
      <c r="Y1719" s="1291"/>
      <c r="Z1719" s="1291"/>
      <c r="AA1719" s="1291"/>
      <c r="AB1719" s="1291"/>
      <c r="AC1719" s="1291"/>
      <c r="AD1719" s="1369"/>
      <c r="AF1719" s="70"/>
      <c r="AK1719" s="11"/>
      <c r="AL1719" s="210"/>
      <c r="AM1719" s="20"/>
      <c r="AN1719" s="20"/>
      <c r="AO1719" s="20"/>
      <c r="AP1719" s="20"/>
      <c r="AQ1719" s="211"/>
      <c r="AR1719" s="73"/>
    </row>
    <row r="1720" spans="1:44" ht="27" customHeight="1">
      <c r="A1720" s="972" t="str">
        <f t="shared" si="33"/>
        <v/>
      </c>
      <c r="B1720" s="66"/>
      <c r="E1720" s="67"/>
      <c r="F1720" s="68"/>
      <c r="H1720" s="68"/>
      <c r="J1720" s="1526" t="s">
        <v>1819</v>
      </c>
      <c r="K1720" s="1625"/>
      <c r="L1720" s="1625"/>
      <c r="M1720" s="1625"/>
      <c r="N1720" s="1526" t="s">
        <v>443</v>
      </c>
      <c r="O1720" s="1527"/>
      <c r="P1720" s="263" t="s">
        <v>33</v>
      </c>
      <c r="Q1720" s="1526" t="s">
        <v>443</v>
      </c>
      <c r="R1720" s="1527"/>
      <c r="S1720" s="263" t="s">
        <v>34</v>
      </c>
      <c r="T1720" s="1526" t="s">
        <v>443</v>
      </c>
      <c r="U1720" s="1527"/>
      <c r="V1720" s="263" t="s">
        <v>119</v>
      </c>
      <c r="W1720" s="1325"/>
      <c r="X1720" s="1325"/>
      <c r="Y1720" s="1325"/>
      <c r="Z1720" s="1325"/>
      <c r="AA1720" s="1325"/>
      <c r="AB1720" s="1325"/>
      <c r="AC1720" s="1325"/>
      <c r="AD1720" s="1326"/>
      <c r="AF1720" s="70"/>
      <c r="AK1720" s="11"/>
      <c r="AL1720" s="210"/>
      <c r="AM1720" s="20"/>
      <c r="AN1720" s="20"/>
      <c r="AO1720" s="20"/>
      <c r="AP1720" s="20"/>
      <c r="AQ1720" s="211"/>
      <c r="AR1720" s="73"/>
    </row>
    <row r="1721" spans="1:44" ht="27" customHeight="1" thickBot="1">
      <c r="A1721" s="972" t="str">
        <f t="shared" si="33"/>
        <v/>
      </c>
      <c r="B1721" s="66"/>
      <c r="E1721" s="67"/>
      <c r="F1721" s="68"/>
      <c r="H1721" s="68"/>
      <c r="J1721" s="1367" t="s">
        <v>796</v>
      </c>
      <c r="K1721" s="1367"/>
      <c r="L1721" s="1367"/>
      <c r="M1721" s="1367"/>
      <c r="N1721" s="1368" t="s">
        <v>797</v>
      </c>
      <c r="O1721" s="1368"/>
      <c r="P1721" s="1368"/>
      <c r="Q1721" s="1368"/>
      <c r="R1721" s="1368"/>
      <c r="S1721" s="1368"/>
      <c r="T1721" s="1368"/>
      <c r="U1721" s="1368"/>
      <c r="V1721" s="1283"/>
      <c r="W1721" s="1283"/>
      <c r="X1721" s="1283"/>
      <c r="Y1721" s="1283"/>
      <c r="Z1721" s="1283"/>
      <c r="AA1721" s="1283"/>
      <c r="AB1721" s="1283"/>
      <c r="AC1721" s="1283"/>
      <c r="AD1721" s="1681"/>
      <c r="AF1721" s="70"/>
      <c r="AK1721" s="11"/>
      <c r="AL1721" s="210"/>
      <c r="AM1721" s="20"/>
      <c r="AN1721" s="20"/>
      <c r="AO1721" s="20"/>
      <c r="AP1721" s="20"/>
      <c r="AQ1721" s="211"/>
      <c r="AR1721" s="73"/>
    </row>
    <row r="1722" spans="1:44" ht="27" customHeight="1">
      <c r="A1722" s="972" t="str">
        <f t="shared" si="33"/>
        <v/>
      </c>
      <c r="B1722" s="66"/>
      <c r="E1722" s="67"/>
      <c r="F1722" s="68"/>
      <c r="H1722" s="68"/>
      <c r="I1722" s="17" t="s">
        <v>791</v>
      </c>
      <c r="J1722" s="1291" t="s">
        <v>803</v>
      </c>
      <c r="K1722" s="1291"/>
      <c r="L1722" s="1291"/>
      <c r="M1722" s="1291"/>
      <c r="N1722" s="1291"/>
      <c r="O1722" s="1291"/>
      <c r="P1722" s="1291"/>
      <c r="Q1722" s="1291"/>
      <c r="R1722" s="1291"/>
      <c r="S1722" s="1291"/>
      <c r="T1722" s="1291"/>
      <c r="U1722" s="1291"/>
      <c r="V1722" s="1291"/>
      <c r="W1722" s="1291"/>
      <c r="X1722" s="1291"/>
      <c r="Y1722" s="1291"/>
      <c r="Z1722" s="1291"/>
      <c r="AA1722" s="1291"/>
      <c r="AB1722" s="1291"/>
      <c r="AC1722" s="1291"/>
      <c r="AD1722" s="1369"/>
      <c r="AF1722" s="70"/>
      <c r="AK1722" s="11"/>
      <c r="AL1722" s="210"/>
      <c r="AM1722" s="20"/>
      <c r="AN1722" s="20"/>
      <c r="AO1722" s="20"/>
      <c r="AP1722" s="20"/>
      <c r="AQ1722" s="211"/>
      <c r="AR1722" s="73"/>
    </row>
    <row r="1723" spans="1:44" ht="27" customHeight="1">
      <c r="A1723" s="972" t="str">
        <f t="shared" si="33"/>
        <v/>
      </c>
      <c r="B1723" s="66"/>
      <c r="E1723" s="67"/>
      <c r="F1723" s="68"/>
      <c r="H1723" s="1907"/>
      <c r="I1723" s="1325"/>
      <c r="J1723" s="1678"/>
      <c r="K1723" s="1678"/>
      <c r="L1723" s="1678"/>
      <c r="M1723" s="1678"/>
      <c r="N1723" s="1678"/>
      <c r="O1723" s="1678"/>
      <c r="P1723" s="1678"/>
      <c r="Q1723" s="1678"/>
      <c r="R1723" s="1678"/>
      <c r="S1723" s="1678"/>
      <c r="T1723" s="1678"/>
      <c r="U1723" s="1678"/>
      <c r="V1723" s="1678"/>
      <c r="W1723" s="1678"/>
      <c r="X1723" s="1678"/>
      <c r="Y1723" s="1678"/>
      <c r="Z1723" s="1678"/>
      <c r="AA1723" s="1678"/>
      <c r="AB1723" s="1678"/>
      <c r="AC1723" s="1325"/>
      <c r="AD1723" s="1326"/>
      <c r="AF1723" s="70"/>
      <c r="AK1723" s="11"/>
      <c r="AL1723" s="210"/>
      <c r="AM1723" s="20"/>
      <c r="AN1723" s="20"/>
      <c r="AO1723" s="20"/>
      <c r="AP1723" s="20"/>
      <c r="AQ1723" s="211"/>
      <c r="AR1723" s="73"/>
    </row>
    <row r="1724" spans="1:44" ht="27" customHeight="1">
      <c r="A1724" s="972" t="str">
        <f t="shared" si="33"/>
        <v/>
      </c>
      <c r="B1724" s="66"/>
      <c r="E1724" s="67"/>
      <c r="F1724" s="68"/>
      <c r="H1724" s="68"/>
      <c r="J1724" s="1679" t="s">
        <v>804</v>
      </c>
      <c r="K1724" s="1679"/>
      <c r="L1724" s="1679"/>
      <c r="M1724" s="1679"/>
      <c r="N1724" s="1679"/>
      <c r="O1724" s="1679"/>
      <c r="P1724" s="1679"/>
      <c r="Q1724" s="1679"/>
      <c r="R1724" s="1679"/>
      <c r="S1724" s="1679"/>
      <c r="T1724" s="1679"/>
      <c r="U1724" s="1679"/>
      <c r="V1724" s="1679"/>
      <c r="W1724" s="1679"/>
      <c r="X1724" s="1679"/>
      <c r="Y1724" s="1679"/>
      <c r="Z1724" s="1679"/>
      <c r="AA1724" s="1679"/>
      <c r="AB1724" s="1679"/>
      <c r="AC1724" s="1679"/>
      <c r="AD1724" s="1680"/>
      <c r="AF1724" s="70"/>
      <c r="AK1724" s="11"/>
      <c r="AL1724" s="210"/>
      <c r="AM1724" s="20"/>
      <c r="AN1724" s="20"/>
      <c r="AO1724" s="20"/>
      <c r="AP1724" s="20"/>
      <c r="AQ1724" s="211"/>
      <c r="AR1724" s="73"/>
    </row>
    <row r="1725" spans="1:44" ht="27" customHeight="1">
      <c r="A1725" s="972" t="str">
        <f t="shared" si="33"/>
        <v/>
      </c>
      <c r="B1725" s="66"/>
      <c r="E1725" s="67"/>
      <c r="F1725" s="68"/>
      <c r="H1725" s="68"/>
      <c r="I1725" s="17" t="s">
        <v>791</v>
      </c>
      <c r="J1725" s="1291" t="s">
        <v>806</v>
      </c>
      <c r="K1725" s="1291"/>
      <c r="L1725" s="1291"/>
      <c r="M1725" s="1291"/>
      <c r="N1725" s="1291"/>
      <c r="O1725" s="1291"/>
      <c r="P1725" s="1291"/>
      <c r="Q1725" s="1291"/>
      <c r="R1725" s="1291"/>
      <c r="S1725" s="1291"/>
      <c r="T1725" s="1291"/>
      <c r="U1725" s="1291"/>
      <c r="V1725" s="1291"/>
      <c r="W1725" s="1291"/>
      <c r="X1725" s="1291"/>
      <c r="Y1725" s="1291"/>
      <c r="Z1725" s="1291"/>
      <c r="AA1725" s="1291"/>
      <c r="AB1725" s="1291"/>
      <c r="AC1725" s="1291"/>
      <c r="AD1725" s="1369"/>
      <c r="AF1725" s="70"/>
      <c r="AK1725" s="11"/>
      <c r="AL1725" s="210"/>
      <c r="AM1725" s="20"/>
      <c r="AN1725" s="20"/>
      <c r="AO1725" s="20"/>
      <c r="AP1725" s="20"/>
      <c r="AQ1725" s="211"/>
      <c r="AR1725" s="73"/>
    </row>
    <row r="1726" spans="1:44" ht="27" customHeight="1">
      <c r="A1726" s="972" t="str">
        <f t="shared" si="33"/>
        <v/>
      </c>
      <c r="B1726" s="66"/>
      <c r="E1726" s="67"/>
      <c r="F1726" s="68"/>
      <c r="H1726" s="68"/>
      <c r="I1726" s="262" t="s">
        <v>443</v>
      </c>
      <c r="J1726" s="1351" t="s">
        <v>807</v>
      </c>
      <c r="K1726" s="1291"/>
      <c r="L1726" s="1291"/>
      <c r="M1726" s="1291"/>
      <c r="N1726" s="1292"/>
      <c r="O1726" s="262" t="s">
        <v>443</v>
      </c>
      <c r="P1726" s="1351" t="s">
        <v>808</v>
      </c>
      <c r="Q1726" s="1291"/>
      <c r="R1726" s="1291"/>
      <c r="S1726" s="1291"/>
      <c r="T1726" s="1291"/>
      <c r="U1726" s="1292"/>
      <c r="V1726" s="262" t="s">
        <v>443</v>
      </c>
      <c r="W1726" s="1351" t="s">
        <v>809</v>
      </c>
      <c r="X1726" s="1291"/>
      <c r="Y1726" s="1291"/>
      <c r="Z1726" s="1291"/>
      <c r="AA1726" s="1291"/>
      <c r="AB1726" s="1291"/>
      <c r="AC1726" s="1291"/>
      <c r="AD1726" s="1369"/>
      <c r="AF1726" s="70"/>
      <c r="AK1726" s="11"/>
      <c r="AL1726" s="210"/>
      <c r="AM1726" s="20"/>
      <c r="AN1726" s="20"/>
      <c r="AO1726" s="20"/>
      <c r="AP1726" s="20"/>
      <c r="AQ1726" s="211"/>
      <c r="AR1726" s="73"/>
    </row>
    <row r="1727" spans="1:44" ht="27" customHeight="1">
      <c r="A1727" s="972" t="str">
        <f t="shared" si="33"/>
        <v/>
      </c>
      <c r="B1727" s="66"/>
      <c r="E1727" s="67"/>
      <c r="F1727" s="68"/>
      <c r="H1727" s="68"/>
      <c r="I1727" s="262" t="s">
        <v>443</v>
      </c>
      <c r="J1727" s="17" t="s">
        <v>810</v>
      </c>
      <c r="M1727" s="1678"/>
      <c r="N1727" s="1678"/>
      <c r="O1727" s="1678"/>
      <c r="P1727" s="1678"/>
      <c r="Q1727" s="1678"/>
      <c r="R1727" s="1678"/>
      <c r="S1727" s="1678"/>
      <c r="T1727" s="1678"/>
      <c r="U1727" s="1678"/>
      <c r="V1727" s="1678"/>
      <c r="W1727" s="1678"/>
      <c r="X1727" s="1678"/>
      <c r="Y1727" s="1678"/>
      <c r="Z1727" s="1678"/>
      <c r="AA1727" s="1678"/>
      <c r="AB1727" s="1678"/>
      <c r="AC1727" s="1325" t="s">
        <v>811</v>
      </c>
      <c r="AD1727" s="1326"/>
      <c r="AF1727" s="70"/>
      <c r="AK1727" s="11"/>
      <c r="AL1727" s="210"/>
      <c r="AM1727" s="20"/>
      <c r="AN1727" s="20"/>
      <c r="AO1727" s="20"/>
      <c r="AP1727" s="20"/>
      <c r="AQ1727" s="211"/>
      <c r="AR1727" s="73"/>
    </row>
    <row r="1728" spans="1:44" ht="27" customHeight="1" thickBot="1">
      <c r="A1728" s="972" t="str">
        <f t="shared" si="33"/>
        <v/>
      </c>
      <c r="B1728" s="66"/>
      <c r="E1728" s="67"/>
      <c r="F1728" s="68"/>
      <c r="H1728" s="83"/>
      <c r="I1728" s="61"/>
      <c r="J1728" s="61"/>
      <c r="K1728" s="61"/>
      <c r="L1728" s="61"/>
      <c r="M1728" s="2032" t="s">
        <v>812</v>
      </c>
      <c r="N1728" s="2032"/>
      <c r="O1728" s="2032"/>
      <c r="P1728" s="2032"/>
      <c r="Q1728" s="2032"/>
      <c r="R1728" s="2032"/>
      <c r="S1728" s="2032"/>
      <c r="T1728" s="2032"/>
      <c r="U1728" s="2032"/>
      <c r="V1728" s="2032"/>
      <c r="W1728" s="2032"/>
      <c r="X1728" s="2032"/>
      <c r="Y1728" s="2032"/>
      <c r="Z1728" s="2032"/>
      <c r="AA1728" s="2032"/>
      <c r="AB1728" s="2032"/>
      <c r="AC1728" s="2032"/>
      <c r="AD1728" s="15"/>
      <c r="AF1728" s="70"/>
      <c r="AK1728" s="11"/>
      <c r="AL1728" s="210"/>
      <c r="AM1728" s="20"/>
      <c r="AN1728" s="20"/>
      <c r="AO1728" s="20"/>
      <c r="AP1728" s="20"/>
      <c r="AQ1728" s="211"/>
      <c r="AR1728" s="73"/>
    </row>
    <row r="1729" spans="1:44" ht="27" customHeight="1">
      <c r="A1729" s="972" t="str">
        <f t="shared" si="33"/>
        <v/>
      </c>
      <c r="B1729" s="66"/>
      <c r="E1729" s="67"/>
      <c r="F1729" s="68"/>
      <c r="AF1729" s="70"/>
      <c r="AK1729" s="11"/>
      <c r="AL1729" s="210"/>
      <c r="AM1729" s="20"/>
      <c r="AN1729" s="20"/>
      <c r="AO1729" s="20"/>
      <c r="AP1729" s="20"/>
      <c r="AQ1729" s="211"/>
      <c r="AR1729" s="73"/>
    </row>
    <row r="1730" spans="1:44" ht="24" customHeight="1">
      <c r="A1730" s="972" t="str">
        <f t="shared" si="33"/>
        <v/>
      </c>
      <c r="B1730" s="66"/>
      <c r="E1730" s="67"/>
      <c r="F1730" s="68"/>
      <c r="AF1730" s="70"/>
      <c r="AK1730" s="11"/>
      <c r="AL1730" s="210"/>
      <c r="AM1730" s="20"/>
      <c r="AN1730" s="20"/>
      <c r="AO1730" s="20"/>
      <c r="AP1730" s="20"/>
      <c r="AQ1730" s="211"/>
      <c r="AR1730" s="73"/>
    </row>
    <row r="1731" spans="1:44" ht="27" customHeight="1">
      <c r="A1731" s="972">
        <f t="shared" si="33"/>
        <v>234</v>
      </c>
      <c r="B1731" s="1392" t="s">
        <v>2728</v>
      </c>
      <c r="C1731" s="1393"/>
      <c r="D1731" s="1393"/>
      <c r="E1731" s="1394"/>
      <c r="F1731" s="1349" t="s">
        <v>817</v>
      </c>
      <c r="G1731" s="1350"/>
      <c r="H1731" s="1206" t="s">
        <v>818</v>
      </c>
      <c r="I1731" s="1206"/>
      <c r="J1731" s="1206"/>
      <c r="K1731" s="1206"/>
      <c r="L1731" s="1206"/>
      <c r="M1731" s="1206"/>
      <c r="N1731" s="1206"/>
      <c r="O1731" s="1206"/>
      <c r="P1731" s="1206"/>
      <c r="Q1731" s="1206"/>
      <c r="R1731" s="1206"/>
      <c r="S1731" s="1206"/>
      <c r="T1731" s="1206"/>
      <c r="U1731" s="1206"/>
      <c r="V1731" s="1206"/>
      <c r="W1731" s="1206"/>
      <c r="X1731" s="1206"/>
      <c r="Y1731" s="1206"/>
      <c r="Z1731" s="1206"/>
      <c r="AA1731" s="1206"/>
      <c r="AB1731" s="1206"/>
      <c r="AC1731" s="1206"/>
      <c r="AD1731" s="1206"/>
      <c r="AF1731" s="70"/>
      <c r="AG1731" s="713">
        <v>234</v>
      </c>
      <c r="AH1731" s="1221" t="s">
        <v>106</v>
      </c>
      <c r="AI1731" s="1222"/>
      <c r="AJ1731" s="1223"/>
      <c r="AK1731" s="11"/>
      <c r="AL1731" s="1303" t="s">
        <v>820</v>
      </c>
      <c r="AM1731" s="1304"/>
      <c r="AN1731" s="1304"/>
      <c r="AO1731" s="1304"/>
      <c r="AP1731" s="1304"/>
      <c r="AQ1731" s="1305"/>
      <c r="AR1731" s="1232">
        <f>VLOOKUP(AH1731,$CD$6:$CE$10,2,FALSE)</f>
        <v>0</v>
      </c>
    </row>
    <row r="1732" spans="1:44" ht="32.25" customHeight="1">
      <c r="A1732" s="972" t="str">
        <f t="shared" si="33"/>
        <v/>
      </c>
      <c r="B1732" s="1392"/>
      <c r="C1732" s="1393"/>
      <c r="D1732" s="1393"/>
      <c r="E1732" s="1394"/>
      <c r="H1732" s="1206"/>
      <c r="I1732" s="1206"/>
      <c r="J1732" s="1206"/>
      <c r="K1732" s="1206"/>
      <c r="L1732" s="1206"/>
      <c r="M1732" s="1206"/>
      <c r="N1732" s="1206"/>
      <c r="O1732" s="1206"/>
      <c r="P1732" s="1206"/>
      <c r="Q1732" s="1206"/>
      <c r="R1732" s="1206"/>
      <c r="S1732" s="1206"/>
      <c r="T1732" s="1206"/>
      <c r="U1732" s="1206"/>
      <c r="V1732" s="1206"/>
      <c r="W1732" s="1206"/>
      <c r="X1732" s="1206"/>
      <c r="Y1732" s="1206"/>
      <c r="Z1732" s="1206"/>
      <c r="AA1732" s="1206"/>
      <c r="AB1732" s="1206"/>
      <c r="AC1732" s="1206"/>
      <c r="AD1732" s="1206"/>
      <c r="AF1732" s="70"/>
      <c r="AK1732" s="11"/>
      <c r="AL1732" s="1303"/>
      <c r="AM1732" s="1304"/>
      <c r="AN1732" s="1304"/>
      <c r="AO1732" s="1304"/>
      <c r="AP1732" s="1304"/>
      <c r="AQ1732" s="1305"/>
      <c r="AR1732" s="1232"/>
    </row>
    <row r="1733" spans="1:44" ht="36" customHeight="1">
      <c r="A1733" s="972" t="str">
        <f t="shared" si="33"/>
        <v/>
      </c>
      <c r="B1733" s="1392"/>
      <c r="C1733" s="1393"/>
      <c r="D1733" s="1393"/>
      <c r="E1733" s="1394"/>
      <c r="AF1733" s="70"/>
      <c r="AK1733" s="11"/>
      <c r="AL1733" s="1303"/>
      <c r="AM1733" s="1304"/>
      <c r="AN1733" s="1304"/>
      <c r="AO1733" s="1304"/>
      <c r="AP1733" s="1304"/>
      <c r="AQ1733" s="1305"/>
      <c r="AR1733" s="73"/>
    </row>
    <row r="1734" spans="1:44" ht="27" customHeight="1">
      <c r="A1734" s="972">
        <f t="shared" si="33"/>
        <v>235</v>
      </c>
      <c r="B1734" s="2096" t="s">
        <v>813</v>
      </c>
      <c r="C1734" s="2097"/>
      <c r="D1734" s="2097"/>
      <c r="E1734" s="2098"/>
      <c r="F1734" s="1349" t="s">
        <v>846</v>
      </c>
      <c r="G1734" s="1350"/>
      <c r="H1734" s="1206" t="s">
        <v>819</v>
      </c>
      <c r="I1734" s="1206"/>
      <c r="J1734" s="1206"/>
      <c r="K1734" s="1206"/>
      <c r="L1734" s="1206"/>
      <c r="M1734" s="1206"/>
      <c r="N1734" s="1206"/>
      <c r="O1734" s="1206"/>
      <c r="P1734" s="1206"/>
      <c r="Q1734" s="1206"/>
      <c r="R1734" s="1206"/>
      <c r="S1734" s="1206"/>
      <c r="T1734" s="1206"/>
      <c r="U1734" s="1206"/>
      <c r="V1734" s="1206"/>
      <c r="W1734" s="1206"/>
      <c r="X1734" s="1206"/>
      <c r="Y1734" s="1206"/>
      <c r="Z1734" s="1206"/>
      <c r="AA1734" s="1206"/>
      <c r="AB1734" s="1206"/>
      <c r="AC1734" s="1206"/>
      <c r="AD1734" s="1206"/>
      <c r="AF1734" s="70"/>
      <c r="AG1734" s="713">
        <v>235</v>
      </c>
      <c r="AH1734" s="1221" t="s">
        <v>106</v>
      </c>
      <c r="AI1734" s="1222"/>
      <c r="AJ1734" s="1223"/>
      <c r="AK1734" s="11"/>
      <c r="AL1734" s="85"/>
      <c r="AM1734" s="86"/>
      <c r="AN1734" s="86"/>
      <c r="AO1734" s="86"/>
      <c r="AP1734" s="86"/>
      <c r="AQ1734" s="87"/>
      <c r="AR1734" s="1232">
        <f>VLOOKUP(AH1734,$CD$6:$CE$10,2,FALSE)</f>
        <v>0</v>
      </c>
    </row>
    <row r="1735" spans="1:44" ht="27" customHeight="1">
      <c r="A1735" s="972" t="str">
        <f t="shared" si="33"/>
        <v/>
      </c>
      <c r="B1735" s="2096"/>
      <c r="C1735" s="2097"/>
      <c r="D1735" s="2097"/>
      <c r="E1735" s="2098"/>
      <c r="H1735" s="1206"/>
      <c r="I1735" s="1206"/>
      <c r="J1735" s="1206"/>
      <c r="K1735" s="1206"/>
      <c r="L1735" s="1206"/>
      <c r="M1735" s="1206"/>
      <c r="N1735" s="1206"/>
      <c r="O1735" s="1206"/>
      <c r="P1735" s="1206"/>
      <c r="Q1735" s="1206"/>
      <c r="R1735" s="1206"/>
      <c r="S1735" s="1206"/>
      <c r="T1735" s="1206"/>
      <c r="U1735" s="1206"/>
      <c r="V1735" s="1206"/>
      <c r="W1735" s="1206"/>
      <c r="X1735" s="1206"/>
      <c r="Y1735" s="1206"/>
      <c r="Z1735" s="1206"/>
      <c r="AA1735" s="1206"/>
      <c r="AB1735" s="1206"/>
      <c r="AC1735" s="1206"/>
      <c r="AD1735" s="1206"/>
      <c r="AF1735" s="70"/>
      <c r="AK1735" s="11"/>
      <c r="AL1735" s="85"/>
      <c r="AM1735" s="86"/>
      <c r="AN1735" s="86"/>
      <c r="AO1735" s="86"/>
      <c r="AP1735" s="86"/>
      <c r="AQ1735" s="87"/>
      <c r="AR1735" s="1232"/>
    </row>
    <row r="1736" spans="1:44" ht="24" customHeight="1">
      <c r="A1736" s="972" t="str">
        <f t="shared" si="33"/>
        <v/>
      </c>
      <c r="B1736" s="2096"/>
      <c r="C1736" s="2097"/>
      <c r="D1736" s="2097"/>
      <c r="E1736" s="2098"/>
      <c r="AF1736" s="70"/>
      <c r="AK1736" s="11"/>
      <c r="AL1736" s="210"/>
      <c r="AM1736" s="20"/>
      <c r="AN1736" s="20"/>
      <c r="AO1736" s="20"/>
      <c r="AP1736" s="20"/>
      <c r="AQ1736" s="211"/>
      <c r="AR1736" s="73"/>
    </row>
    <row r="1737" spans="1:44" ht="27" customHeight="1">
      <c r="A1737" s="972">
        <f t="shared" si="33"/>
        <v>236</v>
      </c>
      <c r="B1737" s="2090" t="s">
        <v>814</v>
      </c>
      <c r="C1737" s="2091"/>
      <c r="D1737" s="2091"/>
      <c r="E1737" s="2092"/>
      <c r="F1737" s="1349" t="s">
        <v>847</v>
      </c>
      <c r="G1737" s="1350"/>
      <c r="H1737" s="1206" t="s">
        <v>821</v>
      </c>
      <c r="I1737" s="1206"/>
      <c r="J1737" s="1206"/>
      <c r="K1737" s="1206"/>
      <c r="L1737" s="1206"/>
      <c r="M1737" s="1206"/>
      <c r="N1737" s="1206"/>
      <c r="O1737" s="1206"/>
      <c r="P1737" s="1206"/>
      <c r="Q1737" s="1206"/>
      <c r="R1737" s="1206"/>
      <c r="S1737" s="1206"/>
      <c r="T1737" s="1206"/>
      <c r="U1737" s="1206"/>
      <c r="V1737" s="1206"/>
      <c r="W1737" s="1206"/>
      <c r="X1737" s="1206"/>
      <c r="Y1737" s="1206"/>
      <c r="Z1737" s="1206"/>
      <c r="AA1737" s="1206"/>
      <c r="AB1737" s="1206"/>
      <c r="AC1737" s="1206"/>
      <c r="AD1737" s="1206"/>
      <c r="AF1737" s="70"/>
      <c r="AG1737" s="713">
        <v>236</v>
      </c>
      <c r="AH1737" s="1221" t="s">
        <v>106</v>
      </c>
      <c r="AI1737" s="1222"/>
      <c r="AJ1737" s="1223"/>
      <c r="AK1737" s="11"/>
      <c r="AL1737" s="1303" t="s">
        <v>822</v>
      </c>
      <c r="AM1737" s="1304"/>
      <c r="AN1737" s="1304"/>
      <c r="AO1737" s="1304"/>
      <c r="AP1737" s="1304"/>
      <c r="AQ1737" s="1305"/>
      <c r="AR1737" s="1232">
        <f>VLOOKUP(AH1737,$CD$6:$CE$10,2,FALSE)</f>
        <v>0</v>
      </c>
    </row>
    <row r="1738" spans="1:44" ht="27" customHeight="1">
      <c r="A1738" s="972" t="str">
        <f t="shared" si="33"/>
        <v/>
      </c>
      <c r="B1738" s="2087" t="s">
        <v>815</v>
      </c>
      <c r="C1738" s="2088"/>
      <c r="D1738" s="2088"/>
      <c r="E1738" s="2089"/>
      <c r="H1738" s="1206"/>
      <c r="I1738" s="1206"/>
      <c r="J1738" s="1206"/>
      <c r="K1738" s="1206"/>
      <c r="L1738" s="1206"/>
      <c r="M1738" s="1206"/>
      <c r="N1738" s="1206"/>
      <c r="O1738" s="1206"/>
      <c r="P1738" s="1206"/>
      <c r="Q1738" s="1206"/>
      <c r="R1738" s="1206"/>
      <c r="S1738" s="1206"/>
      <c r="T1738" s="1206"/>
      <c r="U1738" s="1206"/>
      <c r="V1738" s="1206"/>
      <c r="W1738" s="1206"/>
      <c r="X1738" s="1206"/>
      <c r="Y1738" s="1206"/>
      <c r="Z1738" s="1206"/>
      <c r="AA1738" s="1206"/>
      <c r="AB1738" s="1206"/>
      <c r="AC1738" s="1206"/>
      <c r="AD1738" s="1206"/>
      <c r="AF1738" s="70"/>
      <c r="AK1738" s="11"/>
      <c r="AL1738" s="1303"/>
      <c r="AM1738" s="1304"/>
      <c r="AN1738" s="1304"/>
      <c r="AO1738" s="1304"/>
      <c r="AP1738" s="1304"/>
      <c r="AQ1738" s="1305"/>
      <c r="AR1738" s="1232"/>
    </row>
    <row r="1739" spans="1:44" ht="27" customHeight="1">
      <c r="A1739" s="972" t="str">
        <f t="shared" si="33"/>
        <v/>
      </c>
      <c r="B1739" s="2059"/>
      <c r="C1739" s="2060"/>
      <c r="D1739" s="2060"/>
      <c r="E1739" s="2061"/>
      <c r="H1739" s="1206"/>
      <c r="I1739" s="1206"/>
      <c r="J1739" s="1206"/>
      <c r="K1739" s="1206"/>
      <c r="L1739" s="1206"/>
      <c r="M1739" s="1206"/>
      <c r="N1739" s="1206"/>
      <c r="O1739" s="1206"/>
      <c r="P1739" s="1206"/>
      <c r="Q1739" s="1206"/>
      <c r="R1739" s="1206"/>
      <c r="S1739" s="1206"/>
      <c r="T1739" s="1206"/>
      <c r="U1739" s="1206"/>
      <c r="V1739" s="1206"/>
      <c r="W1739" s="1206"/>
      <c r="X1739" s="1206"/>
      <c r="Y1739" s="1206"/>
      <c r="Z1739" s="1206"/>
      <c r="AA1739" s="1206"/>
      <c r="AB1739" s="1206"/>
      <c r="AC1739" s="1206"/>
      <c r="AD1739" s="1206"/>
      <c r="AF1739" s="70"/>
      <c r="AK1739" s="11"/>
      <c r="AL1739" s="1303"/>
      <c r="AM1739" s="1304"/>
      <c r="AN1739" s="1304"/>
      <c r="AO1739" s="1304"/>
      <c r="AP1739" s="1304"/>
      <c r="AQ1739" s="1305"/>
      <c r="AR1739" s="73"/>
    </row>
    <row r="1740" spans="1:44" ht="27" customHeight="1">
      <c r="A1740" s="972" t="str">
        <f t="shared" si="33"/>
        <v/>
      </c>
      <c r="B1740" s="2116" t="s">
        <v>816</v>
      </c>
      <c r="C1740" s="2117"/>
      <c r="D1740" s="2117"/>
      <c r="E1740" s="2118"/>
      <c r="H1740" s="1206"/>
      <c r="I1740" s="1206"/>
      <c r="J1740" s="1206"/>
      <c r="K1740" s="1206"/>
      <c r="L1740" s="1206"/>
      <c r="M1740" s="1206"/>
      <c r="N1740" s="1206"/>
      <c r="O1740" s="1206"/>
      <c r="P1740" s="1206"/>
      <c r="Q1740" s="1206"/>
      <c r="R1740" s="1206"/>
      <c r="S1740" s="1206"/>
      <c r="T1740" s="1206"/>
      <c r="U1740" s="1206"/>
      <c r="V1740" s="1206"/>
      <c r="W1740" s="1206"/>
      <c r="X1740" s="1206"/>
      <c r="Y1740" s="1206"/>
      <c r="Z1740" s="1206"/>
      <c r="AA1740" s="1206"/>
      <c r="AB1740" s="1206"/>
      <c r="AC1740" s="1206"/>
      <c r="AD1740" s="1206"/>
      <c r="AF1740" s="70"/>
      <c r="AK1740" s="11"/>
      <c r="AL1740" s="85"/>
      <c r="AM1740" s="86"/>
      <c r="AN1740" s="86"/>
      <c r="AO1740" s="86"/>
      <c r="AP1740" s="86"/>
      <c r="AQ1740" s="87"/>
      <c r="AR1740" s="73"/>
    </row>
    <row r="1741" spans="1:44" ht="24" customHeight="1" thickBot="1">
      <c r="A1741" s="972" t="str">
        <f t="shared" si="33"/>
        <v/>
      </c>
      <c r="B1741" s="2116"/>
      <c r="C1741" s="2117"/>
      <c r="D1741" s="2117"/>
      <c r="E1741" s="2118"/>
      <c r="F1741" s="68"/>
      <c r="H1741" s="88"/>
      <c r="I1741" s="88"/>
      <c r="J1741" s="88"/>
      <c r="K1741" s="88"/>
      <c r="L1741" s="88"/>
      <c r="M1741" s="88"/>
      <c r="N1741" s="88"/>
      <c r="O1741" s="88"/>
      <c r="P1741" s="88"/>
      <c r="Q1741" s="88"/>
      <c r="R1741" s="88"/>
      <c r="S1741" s="88"/>
      <c r="T1741" s="88"/>
      <c r="U1741" s="88"/>
      <c r="V1741" s="88"/>
      <c r="W1741" s="88"/>
      <c r="X1741" s="88"/>
      <c r="Y1741" s="88"/>
      <c r="Z1741" s="88"/>
      <c r="AA1741" s="88"/>
      <c r="AB1741" s="88"/>
      <c r="AC1741" s="88"/>
      <c r="AD1741" s="88"/>
      <c r="AF1741" s="70"/>
      <c r="AK1741" s="11"/>
      <c r="AL1741" s="210"/>
      <c r="AM1741" s="20"/>
      <c r="AN1741" s="20"/>
      <c r="AO1741" s="20"/>
      <c r="AP1741" s="20"/>
      <c r="AQ1741" s="211"/>
      <c r="AR1741" s="73"/>
    </row>
    <row r="1742" spans="1:44" ht="27" customHeight="1">
      <c r="A1742" s="972" t="str">
        <f t="shared" si="33"/>
        <v/>
      </c>
      <c r="B1742" s="2059"/>
      <c r="C1742" s="2060"/>
      <c r="D1742" s="2060"/>
      <c r="E1742" s="2061"/>
      <c r="F1742" s="68"/>
      <c r="H1742" s="1306" t="s">
        <v>823</v>
      </c>
      <c r="I1742" s="1307"/>
      <c r="J1742" s="1307"/>
      <c r="K1742" s="1307"/>
      <c r="L1742" s="1307"/>
      <c r="M1742" s="1307"/>
      <c r="N1742" s="1307"/>
      <c r="O1742" s="1307"/>
      <c r="P1742" s="1307"/>
      <c r="Q1742" s="1307"/>
      <c r="R1742" s="1307"/>
      <c r="S1742" s="1307"/>
      <c r="T1742" s="1307"/>
      <c r="U1742" s="1307"/>
      <c r="V1742" s="1307"/>
      <c r="W1742" s="1307"/>
      <c r="X1742" s="1307"/>
      <c r="Y1742" s="1307"/>
      <c r="Z1742" s="1307"/>
      <c r="AA1742" s="1307"/>
      <c r="AB1742" s="1307"/>
      <c r="AC1742" s="1307"/>
      <c r="AD1742" s="1308"/>
      <c r="AF1742" s="70"/>
      <c r="AK1742" s="11"/>
      <c r="AL1742" s="1303" t="s">
        <v>2288</v>
      </c>
      <c r="AM1742" s="1304"/>
      <c r="AN1742" s="1304"/>
      <c r="AO1742" s="1304"/>
      <c r="AP1742" s="1304"/>
      <c r="AQ1742" s="1305"/>
      <c r="AR1742" s="73"/>
    </row>
    <row r="1743" spans="1:44" ht="27" customHeight="1">
      <c r="A1743" s="972" t="str">
        <f t="shared" si="33"/>
        <v/>
      </c>
      <c r="B1743" s="66"/>
      <c r="E1743" s="67"/>
      <c r="F1743" s="68"/>
      <c r="H1743" s="68"/>
      <c r="I1743" s="1206" t="s">
        <v>824</v>
      </c>
      <c r="J1743" s="1206"/>
      <c r="K1743" s="1206"/>
      <c r="L1743" s="1206"/>
      <c r="M1743" s="1206"/>
      <c r="N1743" s="1206"/>
      <c r="O1743" s="1206"/>
      <c r="P1743" s="1206"/>
      <c r="Q1743" s="1206"/>
      <c r="R1743" s="1206"/>
      <c r="S1743" s="1206"/>
      <c r="T1743" s="1206"/>
      <c r="U1743" s="1206"/>
      <c r="V1743" s="1206"/>
      <c r="W1743" s="1206"/>
      <c r="X1743" s="1206"/>
      <c r="Y1743" s="1206"/>
      <c r="Z1743" s="1206"/>
      <c r="AA1743" s="1206"/>
      <c r="AB1743" s="1206"/>
      <c r="AC1743" s="1206"/>
      <c r="AD1743" s="1207"/>
      <c r="AF1743" s="70"/>
      <c r="AK1743" s="11"/>
      <c r="AL1743" s="1303"/>
      <c r="AM1743" s="1304"/>
      <c r="AN1743" s="1304"/>
      <c r="AO1743" s="1304"/>
      <c r="AP1743" s="1304"/>
      <c r="AQ1743" s="1305"/>
      <c r="AR1743" s="73"/>
    </row>
    <row r="1744" spans="1:44" ht="27" customHeight="1">
      <c r="A1744" s="972" t="str">
        <f t="shared" si="33"/>
        <v/>
      </c>
      <c r="B1744" s="66"/>
      <c r="E1744" s="67"/>
      <c r="F1744" s="68"/>
      <c r="H1744" s="68"/>
      <c r="I1744" s="1206"/>
      <c r="J1744" s="1206"/>
      <c r="K1744" s="1206"/>
      <c r="L1744" s="1206"/>
      <c r="M1744" s="1206"/>
      <c r="N1744" s="1206"/>
      <c r="O1744" s="1206"/>
      <c r="P1744" s="1206"/>
      <c r="Q1744" s="1206"/>
      <c r="R1744" s="1206"/>
      <c r="S1744" s="1206"/>
      <c r="T1744" s="1206"/>
      <c r="U1744" s="1206"/>
      <c r="V1744" s="1206"/>
      <c r="W1744" s="1206"/>
      <c r="X1744" s="1206"/>
      <c r="Y1744" s="1206"/>
      <c r="Z1744" s="1206"/>
      <c r="AA1744" s="1206"/>
      <c r="AB1744" s="1206"/>
      <c r="AC1744" s="1206"/>
      <c r="AD1744" s="1207"/>
      <c r="AF1744" s="70"/>
      <c r="AK1744" s="11"/>
      <c r="AL1744" s="210"/>
      <c r="AM1744" s="20"/>
      <c r="AN1744" s="20"/>
      <c r="AO1744" s="20"/>
      <c r="AP1744" s="20"/>
      <c r="AQ1744" s="211"/>
      <c r="AR1744" s="73"/>
    </row>
    <row r="1745" spans="1:44" ht="27" customHeight="1">
      <c r="A1745" s="972" t="str">
        <f t="shared" si="33"/>
        <v/>
      </c>
      <c r="B1745" s="66"/>
      <c r="E1745" s="67"/>
      <c r="F1745" s="68"/>
      <c r="H1745" s="68"/>
      <c r="I1745" s="1206"/>
      <c r="J1745" s="1206"/>
      <c r="K1745" s="1206"/>
      <c r="L1745" s="1206"/>
      <c r="M1745" s="1206"/>
      <c r="N1745" s="1206"/>
      <c r="O1745" s="1206"/>
      <c r="P1745" s="1206"/>
      <c r="Q1745" s="1206"/>
      <c r="R1745" s="1206"/>
      <c r="S1745" s="1206"/>
      <c r="T1745" s="1206"/>
      <c r="U1745" s="1206"/>
      <c r="V1745" s="1206"/>
      <c r="W1745" s="1206"/>
      <c r="X1745" s="1206"/>
      <c r="Y1745" s="1206"/>
      <c r="Z1745" s="1206"/>
      <c r="AA1745" s="1206"/>
      <c r="AB1745" s="1206"/>
      <c r="AC1745" s="1206"/>
      <c r="AD1745" s="1207"/>
      <c r="AF1745" s="70"/>
      <c r="AK1745" s="11"/>
      <c r="AL1745" s="210"/>
      <c r="AM1745" s="20"/>
      <c r="AN1745" s="20"/>
      <c r="AO1745" s="20"/>
      <c r="AP1745" s="20"/>
      <c r="AQ1745" s="211"/>
      <c r="AR1745" s="73"/>
    </row>
    <row r="1746" spans="1:44" ht="27" customHeight="1">
      <c r="A1746" s="972" t="str">
        <f t="shared" si="33"/>
        <v/>
      </c>
      <c r="B1746" s="66"/>
      <c r="E1746" s="67"/>
      <c r="F1746" s="68"/>
      <c r="H1746" s="68"/>
      <c r="I1746" s="1206"/>
      <c r="J1746" s="1206"/>
      <c r="K1746" s="1206"/>
      <c r="L1746" s="1206"/>
      <c r="M1746" s="1206"/>
      <c r="N1746" s="1206"/>
      <c r="O1746" s="1206"/>
      <c r="P1746" s="1206"/>
      <c r="Q1746" s="1206"/>
      <c r="R1746" s="1206"/>
      <c r="S1746" s="1206"/>
      <c r="T1746" s="1206"/>
      <c r="U1746" s="1206"/>
      <c r="V1746" s="1206"/>
      <c r="W1746" s="1206"/>
      <c r="X1746" s="1206"/>
      <c r="Y1746" s="1206"/>
      <c r="Z1746" s="1206"/>
      <c r="AA1746" s="1206"/>
      <c r="AB1746" s="1206"/>
      <c r="AC1746" s="1206"/>
      <c r="AD1746" s="1207"/>
      <c r="AF1746" s="70"/>
      <c r="AK1746" s="11"/>
      <c r="AL1746" s="210"/>
      <c r="AM1746" s="20"/>
      <c r="AN1746" s="20"/>
      <c r="AO1746" s="20"/>
      <c r="AP1746" s="20"/>
      <c r="AQ1746" s="211"/>
      <c r="AR1746" s="73"/>
    </row>
    <row r="1747" spans="1:44" ht="27" customHeight="1">
      <c r="A1747" s="972" t="str">
        <f t="shared" si="33"/>
        <v/>
      </c>
      <c r="B1747" s="66"/>
      <c r="E1747" s="67"/>
      <c r="F1747" s="68"/>
      <c r="H1747" s="68"/>
      <c r="I1747" s="1206"/>
      <c r="J1747" s="1206"/>
      <c r="K1747" s="1206"/>
      <c r="L1747" s="1206"/>
      <c r="M1747" s="1206"/>
      <c r="N1747" s="1206"/>
      <c r="O1747" s="1206"/>
      <c r="P1747" s="1206"/>
      <c r="Q1747" s="1206"/>
      <c r="R1747" s="1206"/>
      <c r="S1747" s="1206"/>
      <c r="T1747" s="1206"/>
      <c r="U1747" s="1206"/>
      <c r="V1747" s="1206"/>
      <c r="W1747" s="1206"/>
      <c r="X1747" s="1206"/>
      <c r="Y1747" s="1206"/>
      <c r="Z1747" s="1206"/>
      <c r="AA1747" s="1206"/>
      <c r="AB1747" s="1206"/>
      <c r="AC1747" s="1206"/>
      <c r="AD1747" s="1207"/>
      <c r="AF1747" s="70"/>
      <c r="AK1747" s="11"/>
      <c r="AL1747" s="210"/>
      <c r="AM1747" s="20"/>
      <c r="AN1747" s="20"/>
      <c r="AO1747" s="20"/>
      <c r="AP1747" s="20"/>
      <c r="AQ1747" s="211"/>
      <c r="AR1747" s="73"/>
    </row>
    <row r="1748" spans="1:44" ht="27" customHeight="1">
      <c r="A1748" s="972" t="str">
        <f t="shared" si="33"/>
        <v/>
      </c>
      <c r="B1748" s="66"/>
      <c r="E1748" s="67"/>
      <c r="F1748" s="68"/>
      <c r="H1748" s="68"/>
      <c r="I1748" s="1206"/>
      <c r="J1748" s="1206"/>
      <c r="K1748" s="1206"/>
      <c r="L1748" s="1206"/>
      <c r="M1748" s="1206"/>
      <c r="N1748" s="1206"/>
      <c r="O1748" s="1206"/>
      <c r="P1748" s="1206"/>
      <c r="Q1748" s="1206"/>
      <c r="R1748" s="1206"/>
      <c r="S1748" s="1206"/>
      <c r="T1748" s="1206"/>
      <c r="U1748" s="1206"/>
      <c r="V1748" s="1206"/>
      <c r="W1748" s="1206"/>
      <c r="X1748" s="1206"/>
      <c r="Y1748" s="1206"/>
      <c r="Z1748" s="1206"/>
      <c r="AA1748" s="1206"/>
      <c r="AB1748" s="1206"/>
      <c r="AC1748" s="1206"/>
      <c r="AD1748" s="1207"/>
      <c r="AF1748" s="70"/>
      <c r="AK1748" s="11"/>
      <c r="AL1748" s="210"/>
      <c r="AM1748" s="20"/>
      <c r="AN1748" s="20"/>
      <c r="AO1748" s="20"/>
      <c r="AP1748" s="20"/>
      <c r="AQ1748" s="211"/>
      <c r="AR1748" s="73"/>
    </row>
    <row r="1749" spans="1:44" ht="27" customHeight="1" thickBot="1">
      <c r="A1749" s="972" t="str">
        <f t="shared" si="33"/>
        <v/>
      </c>
      <c r="B1749" s="66"/>
      <c r="E1749" s="67"/>
      <c r="F1749" s="68"/>
      <c r="H1749" s="83"/>
      <c r="I1749" s="1301"/>
      <c r="J1749" s="1301"/>
      <c r="K1749" s="1301"/>
      <c r="L1749" s="1301"/>
      <c r="M1749" s="1301"/>
      <c r="N1749" s="1301"/>
      <c r="O1749" s="1301"/>
      <c r="P1749" s="1301"/>
      <c r="Q1749" s="1301"/>
      <c r="R1749" s="1301"/>
      <c r="S1749" s="1301"/>
      <c r="T1749" s="1301"/>
      <c r="U1749" s="1301"/>
      <c r="V1749" s="1301"/>
      <c r="W1749" s="1301"/>
      <c r="X1749" s="1301"/>
      <c r="Y1749" s="1301"/>
      <c r="Z1749" s="1301"/>
      <c r="AA1749" s="1301"/>
      <c r="AB1749" s="1301"/>
      <c r="AC1749" s="1301"/>
      <c r="AD1749" s="1302"/>
      <c r="AF1749" s="70"/>
      <c r="AK1749" s="11"/>
      <c r="AL1749" s="210"/>
      <c r="AM1749" s="20"/>
      <c r="AN1749" s="20"/>
      <c r="AO1749" s="20"/>
      <c r="AP1749" s="20"/>
      <c r="AQ1749" s="211"/>
      <c r="AR1749" s="73"/>
    </row>
    <row r="1750" spans="1:44" ht="24" customHeight="1">
      <c r="A1750" s="972" t="str">
        <f t="shared" si="33"/>
        <v/>
      </c>
      <c r="B1750" s="66"/>
      <c r="E1750" s="67"/>
      <c r="F1750" s="68"/>
      <c r="AF1750" s="70"/>
      <c r="AK1750" s="11"/>
      <c r="AL1750" s="210"/>
      <c r="AM1750" s="20"/>
      <c r="AN1750" s="20"/>
      <c r="AO1750" s="20"/>
      <c r="AP1750" s="20"/>
      <c r="AQ1750" s="211"/>
      <c r="AR1750" s="73"/>
    </row>
    <row r="1751" spans="1:44" ht="27" customHeight="1">
      <c r="A1751" s="972">
        <f t="shared" si="33"/>
        <v>237</v>
      </c>
      <c r="B1751" s="66"/>
      <c r="E1751" s="67"/>
      <c r="F1751" s="1349" t="s">
        <v>848</v>
      </c>
      <c r="G1751" s="1350"/>
      <c r="H1751" s="1206" t="s">
        <v>825</v>
      </c>
      <c r="I1751" s="1206"/>
      <c r="J1751" s="1206"/>
      <c r="K1751" s="1206"/>
      <c r="L1751" s="1206"/>
      <c r="M1751" s="1206"/>
      <c r="N1751" s="1206"/>
      <c r="O1751" s="1206"/>
      <c r="P1751" s="1206"/>
      <c r="Q1751" s="1206"/>
      <c r="R1751" s="1206"/>
      <c r="S1751" s="1206"/>
      <c r="T1751" s="1206"/>
      <c r="U1751" s="1206"/>
      <c r="V1751" s="1206"/>
      <c r="W1751" s="1206"/>
      <c r="X1751" s="1206"/>
      <c r="Y1751" s="1206"/>
      <c r="Z1751" s="1206"/>
      <c r="AA1751" s="1206"/>
      <c r="AB1751" s="1206"/>
      <c r="AC1751" s="1206"/>
      <c r="AD1751" s="1206"/>
      <c r="AF1751" s="70"/>
      <c r="AG1751" s="713">
        <v>237</v>
      </c>
      <c r="AH1751" s="1221" t="s">
        <v>106</v>
      </c>
      <c r="AI1751" s="1222"/>
      <c r="AJ1751" s="1223"/>
      <c r="AK1751" s="11"/>
      <c r="AL1751" s="1303" t="s">
        <v>826</v>
      </c>
      <c r="AM1751" s="1304"/>
      <c r="AN1751" s="1304"/>
      <c r="AO1751" s="1304"/>
      <c r="AP1751" s="1304"/>
      <c r="AQ1751" s="1305"/>
      <c r="AR1751" s="1232">
        <f>VLOOKUP(AH1751,$CD$6:$CE$10,2,FALSE)</f>
        <v>0</v>
      </c>
    </row>
    <row r="1752" spans="1:44" ht="27" customHeight="1">
      <c r="A1752" s="972" t="str">
        <f t="shared" si="33"/>
        <v/>
      </c>
      <c r="B1752" s="66"/>
      <c r="E1752" s="67"/>
      <c r="F1752" s="68"/>
      <c r="H1752" s="1206"/>
      <c r="I1752" s="1206"/>
      <c r="J1752" s="1206"/>
      <c r="K1752" s="1206"/>
      <c r="L1752" s="1206"/>
      <c r="M1752" s="1206"/>
      <c r="N1752" s="1206"/>
      <c r="O1752" s="1206"/>
      <c r="P1752" s="1206"/>
      <c r="Q1752" s="1206"/>
      <c r="R1752" s="1206"/>
      <c r="S1752" s="1206"/>
      <c r="T1752" s="1206"/>
      <c r="U1752" s="1206"/>
      <c r="V1752" s="1206"/>
      <c r="W1752" s="1206"/>
      <c r="X1752" s="1206"/>
      <c r="Y1752" s="1206"/>
      <c r="Z1752" s="1206"/>
      <c r="AA1752" s="1206"/>
      <c r="AB1752" s="1206"/>
      <c r="AC1752" s="1206"/>
      <c r="AD1752" s="1206"/>
      <c r="AF1752" s="70"/>
      <c r="AK1752" s="11"/>
      <c r="AL1752" s="1303"/>
      <c r="AM1752" s="1304"/>
      <c r="AN1752" s="1304"/>
      <c r="AO1752" s="1304"/>
      <c r="AP1752" s="1304"/>
      <c r="AQ1752" s="1305"/>
      <c r="AR1752" s="1232"/>
    </row>
    <row r="1753" spans="1:44" ht="27" customHeight="1">
      <c r="A1753" s="972" t="str">
        <f t="shared" si="33"/>
        <v/>
      </c>
      <c r="B1753" s="66"/>
      <c r="E1753" s="67"/>
      <c r="F1753" s="68"/>
      <c r="H1753" s="1206"/>
      <c r="I1753" s="1206"/>
      <c r="J1753" s="1206"/>
      <c r="K1753" s="1206"/>
      <c r="L1753" s="1206"/>
      <c r="M1753" s="1206"/>
      <c r="N1753" s="1206"/>
      <c r="O1753" s="1206"/>
      <c r="P1753" s="1206"/>
      <c r="Q1753" s="1206"/>
      <c r="R1753" s="1206"/>
      <c r="S1753" s="1206"/>
      <c r="T1753" s="1206"/>
      <c r="U1753" s="1206"/>
      <c r="V1753" s="1206"/>
      <c r="W1753" s="1206"/>
      <c r="X1753" s="1206"/>
      <c r="Y1753" s="1206"/>
      <c r="Z1753" s="1206"/>
      <c r="AA1753" s="1206"/>
      <c r="AB1753" s="1206"/>
      <c r="AC1753" s="1206"/>
      <c r="AD1753" s="1206"/>
      <c r="AF1753" s="70"/>
      <c r="AK1753" s="11"/>
      <c r="AL1753" s="1303"/>
      <c r="AM1753" s="1304"/>
      <c r="AN1753" s="1304"/>
      <c r="AO1753" s="1304"/>
      <c r="AP1753" s="1304"/>
      <c r="AQ1753" s="1305"/>
      <c r="AR1753" s="73"/>
    </row>
    <row r="1754" spans="1:44" ht="27" customHeight="1">
      <c r="A1754" s="972" t="str">
        <f t="shared" si="33"/>
        <v/>
      </c>
      <c r="B1754" s="66"/>
      <c r="E1754" s="67"/>
      <c r="F1754" s="68"/>
      <c r="H1754" s="1206"/>
      <c r="I1754" s="1206"/>
      <c r="J1754" s="1206"/>
      <c r="K1754" s="1206"/>
      <c r="L1754" s="1206"/>
      <c r="M1754" s="1206"/>
      <c r="N1754" s="1206"/>
      <c r="O1754" s="1206"/>
      <c r="P1754" s="1206"/>
      <c r="Q1754" s="1206"/>
      <c r="R1754" s="1206"/>
      <c r="S1754" s="1206"/>
      <c r="T1754" s="1206"/>
      <c r="U1754" s="1206"/>
      <c r="V1754" s="1206"/>
      <c r="W1754" s="1206"/>
      <c r="X1754" s="1206"/>
      <c r="Y1754" s="1206"/>
      <c r="Z1754" s="1206"/>
      <c r="AA1754" s="1206"/>
      <c r="AB1754" s="1206"/>
      <c r="AC1754" s="1206"/>
      <c r="AD1754" s="1206"/>
      <c r="AF1754" s="70"/>
      <c r="AK1754" s="11"/>
      <c r="AL1754" s="210"/>
      <c r="AM1754" s="20"/>
      <c r="AN1754" s="20"/>
      <c r="AO1754" s="20"/>
      <c r="AP1754" s="20"/>
      <c r="AQ1754" s="211"/>
      <c r="AR1754" s="73"/>
    </row>
    <row r="1755" spans="1:44" ht="24" customHeight="1" thickBot="1">
      <c r="A1755" s="972" t="str">
        <f t="shared" si="33"/>
        <v/>
      </c>
      <c r="B1755" s="66"/>
      <c r="E1755" s="67"/>
      <c r="F1755" s="68"/>
      <c r="H1755" s="110"/>
      <c r="I1755" s="110"/>
      <c r="J1755" s="110"/>
      <c r="K1755" s="110"/>
      <c r="L1755" s="110"/>
      <c r="M1755" s="110"/>
      <c r="N1755" s="110"/>
      <c r="O1755" s="110"/>
      <c r="P1755" s="110"/>
      <c r="Q1755" s="110"/>
      <c r="R1755" s="110"/>
      <c r="S1755" s="110"/>
      <c r="T1755" s="110"/>
      <c r="U1755" s="110"/>
      <c r="V1755" s="110"/>
      <c r="W1755" s="110"/>
      <c r="X1755" s="110"/>
      <c r="Y1755" s="110"/>
      <c r="Z1755" s="110"/>
      <c r="AA1755" s="110"/>
      <c r="AB1755" s="110"/>
      <c r="AC1755" s="110"/>
      <c r="AD1755" s="110"/>
      <c r="AF1755" s="70"/>
      <c r="AK1755" s="11"/>
      <c r="AL1755" s="210"/>
      <c r="AM1755" s="20"/>
      <c r="AN1755" s="20"/>
      <c r="AO1755" s="20"/>
      <c r="AP1755" s="20"/>
      <c r="AQ1755" s="211"/>
      <c r="AR1755" s="73"/>
    </row>
    <row r="1756" spans="1:44" ht="27" customHeight="1">
      <c r="A1756" s="972" t="str">
        <f t="shared" si="33"/>
        <v/>
      </c>
      <c r="B1756" s="66"/>
      <c r="E1756" s="67"/>
      <c r="F1756" s="68"/>
      <c r="H1756" s="1672" t="s">
        <v>827</v>
      </c>
      <c r="I1756" s="1673"/>
      <c r="J1756" s="1673"/>
      <c r="K1756" s="1673"/>
      <c r="L1756" s="1673"/>
      <c r="M1756" s="1673"/>
      <c r="N1756" s="1673"/>
      <c r="O1756" s="1673"/>
      <c r="P1756" s="1673"/>
      <c r="Q1756" s="1673"/>
      <c r="R1756" s="1673"/>
      <c r="S1756" s="1673"/>
      <c r="T1756" s="1673"/>
      <c r="U1756" s="1673"/>
      <c r="V1756" s="1673"/>
      <c r="W1756" s="1673"/>
      <c r="X1756" s="1673"/>
      <c r="Y1756" s="1673"/>
      <c r="Z1756" s="1673"/>
      <c r="AA1756" s="1673"/>
      <c r="AB1756" s="1673"/>
      <c r="AC1756" s="1673"/>
      <c r="AD1756" s="1674"/>
      <c r="AF1756" s="70"/>
      <c r="AK1756" s="11"/>
      <c r="AL1756" s="1303" t="s">
        <v>828</v>
      </c>
      <c r="AM1756" s="1304"/>
      <c r="AN1756" s="1304"/>
      <c r="AO1756" s="1304"/>
      <c r="AP1756" s="1304"/>
      <c r="AQ1756" s="1305"/>
      <c r="AR1756" s="73"/>
    </row>
    <row r="1757" spans="1:44" ht="27" customHeight="1">
      <c r="A1757" s="972" t="str">
        <f t="shared" si="33"/>
        <v/>
      </c>
      <c r="B1757" s="66"/>
      <c r="E1757" s="67"/>
      <c r="F1757" s="68"/>
      <c r="H1757" s="68"/>
      <c r="I1757" s="1206" t="s">
        <v>2297</v>
      </c>
      <c r="J1757" s="1206"/>
      <c r="K1757" s="1206"/>
      <c r="L1757" s="1206"/>
      <c r="M1757" s="1206"/>
      <c r="N1757" s="1206"/>
      <c r="O1757" s="1206"/>
      <c r="P1757" s="1206"/>
      <c r="Q1757" s="1206"/>
      <c r="R1757" s="1206"/>
      <c r="S1757" s="1206"/>
      <c r="T1757" s="1206"/>
      <c r="U1757" s="1206"/>
      <c r="V1757" s="1206"/>
      <c r="W1757" s="1206"/>
      <c r="X1757" s="1206"/>
      <c r="Y1757" s="1206"/>
      <c r="Z1757" s="1206"/>
      <c r="AA1757" s="1206"/>
      <c r="AB1757" s="1206"/>
      <c r="AC1757" s="1206"/>
      <c r="AD1757" s="1207"/>
      <c r="AF1757" s="70"/>
      <c r="AK1757" s="11"/>
      <c r="AL1757" s="1303"/>
      <c r="AM1757" s="1304"/>
      <c r="AN1757" s="1304"/>
      <c r="AO1757" s="1304"/>
      <c r="AP1757" s="1304"/>
      <c r="AQ1757" s="1305"/>
      <c r="AR1757" s="73"/>
    </row>
    <row r="1758" spans="1:44" ht="27" customHeight="1">
      <c r="A1758" s="972" t="str">
        <f t="shared" si="33"/>
        <v/>
      </c>
      <c r="B1758" s="66"/>
      <c r="E1758" s="67"/>
      <c r="F1758" s="68"/>
      <c r="H1758" s="68"/>
      <c r="I1758" s="1206"/>
      <c r="J1758" s="1206"/>
      <c r="K1758" s="1206"/>
      <c r="L1758" s="1206"/>
      <c r="M1758" s="1206"/>
      <c r="N1758" s="1206"/>
      <c r="O1758" s="1206"/>
      <c r="P1758" s="1206"/>
      <c r="Q1758" s="1206"/>
      <c r="R1758" s="1206"/>
      <c r="S1758" s="1206"/>
      <c r="T1758" s="1206"/>
      <c r="U1758" s="1206"/>
      <c r="V1758" s="1206"/>
      <c r="W1758" s="1206"/>
      <c r="X1758" s="1206"/>
      <c r="Y1758" s="1206"/>
      <c r="Z1758" s="1206"/>
      <c r="AA1758" s="1206"/>
      <c r="AB1758" s="1206"/>
      <c r="AC1758" s="1206"/>
      <c r="AD1758" s="1207"/>
      <c r="AF1758" s="70"/>
      <c r="AK1758" s="11"/>
      <c r="AL1758" s="85"/>
      <c r="AM1758" s="86"/>
      <c r="AN1758" s="86"/>
      <c r="AO1758" s="86"/>
      <c r="AP1758" s="86"/>
      <c r="AQ1758" s="87"/>
      <c r="AR1758" s="73"/>
    </row>
    <row r="1759" spans="1:44" ht="27" customHeight="1">
      <c r="A1759" s="972" t="str">
        <f t="shared" si="33"/>
        <v/>
      </c>
      <c r="B1759" s="66"/>
      <c r="E1759" s="67"/>
      <c r="F1759" s="68"/>
      <c r="H1759" s="68"/>
      <c r="I1759" s="1206"/>
      <c r="J1759" s="1206"/>
      <c r="K1759" s="1206"/>
      <c r="L1759" s="1206"/>
      <c r="M1759" s="1206"/>
      <c r="N1759" s="1206"/>
      <c r="O1759" s="1206"/>
      <c r="P1759" s="1206"/>
      <c r="Q1759" s="1206"/>
      <c r="R1759" s="1206"/>
      <c r="S1759" s="1206"/>
      <c r="T1759" s="1206"/>
      <c r="U1759" s="1206"/>
      <c r="V1759" s="1206"/>
      <c r="W1759" s="1206"/>
      <c r="X1759" s="1206"/>
      <c r="Y1759" s="1206"/>
      <c r="Z1759" s="1206"/>
      <c r="AA1759" s="1206"/>
      <c r="AB1759" s="1206"/>
      <c r="AC1759" s="1206"/>
      <c r="AD1759" s="1207"/>
      <c r="AF1759" s="70"/>
      <c r="AK1759" s="11"/>
      <c r="AL1759" s="210"/>
      <c r="AM1759" s="20"/>
      <c r="AN1759" s="20"/>
      <c r="AO1759" s="20"/>
      <c r="AP1759" s="20"/>
      <c r="AQ1759" s="211"/>
      <c r="AR1759" s="73"/>
    </row>
    <row r="1760" spans="1:44" ht="27" customHeight="1">
      <c r="A1760" s="972" t="str">
        <f t="shared" si="33"/>
        <v/>
      </c>
      <c r="B1760" s="66"/>
      <c r="E1760" s="67"/>
      <c r="F1760" s="68"/>
      <c r="H1760" s="68"/>
      <c r="I1760" s="1206"/>
      <c r="J1760" s="1206"/>
      <c r="K1760" s="1206"/>
      <c r="L1760" s="1206"/>
      <c r="M1760" s="1206"/>
      <c r="N1760" s="1206"/>
      <c r="O1760" s="1206"/>
      <c r="P1760" s="1206"/>
      <c r="Q1760" s="1206"/>
      <c r="R1760" s="1206"/>
      <c r="S1760" s="1206"/>
      <c r="T1760" s="1206"/>
      <c r="U1760" s="1206"/>
      <c r="V1760" s="1206"/>
      <c r="W1760" s="1206"/>
      <c r="X1760" s="1206"/>
      <c r="Y1760" s="1206"/>
      <c r="Z1760" s="1206"/>
      <c r="AA1760" s="1206"/>
      <c r="AB1760" s="1206"/>
      <c r="AC1760" s="1206"/>
      <c r="AD1760" s="1207"/>
      <c r="AF1760" s="70"/>
      <c r="AK1760" s="11"/>
      <c r="AL1760" s="210"/>
      <c r="AM1760" s="20"/>
      <c r="AN1760" s="20"/>
      <c r="AO1760" s="20"/>
      <c r="AP1760" s="20"/>
      <c r="AQ1760" s="211"/>
      <c r="AR1760" s="73"/>
    </row>
    <row r="1761" spans="1:44" ht="27" customHeight="1">
      <c r="A1761" s="972" t="str">
        <f t="shared" si="33"/>
        <v/>
      </c>
      <c r="B1761" s="66"/>
      <c r="E1761" s="67"/>
      <c r="F1761" s="68"/>
      <c r="H1761" s="68"/>
      <c r="I1761" s="1206"/>
      <c r="J1761" s="1206"/>
      <c r="K1761" s="1206"/>
      <c r="L1761" s="1206"/>
      <c r="M1761" s="1206"/>
      <c r="N1761" s="1206"/>
      <c r="O1761" s="1206"/>
      <c r="P1761" s="1206"/>
      <c r="Q1761" s="1206"/>
      <c r="R1761" s="1206"/>
      <c r="S1761" s="1206"/>
      <c r="T1761" s="1206"/>
      <c r="U1761" s="1206"/>
      <c r="V1761" s="1206"/>
      <c r="W1761" s="1206"/>
      <c r="X1761" s="1206"/>
      <c r="Y1761" s="1206"/>
      <c r="Z1761" s="1206"/>
      <c r="AA1761" s="1206"/>
      <c r="AB1761" s="1206"/>
      <c r="AC1761" s="1206"/>
      <c r="AD1761" s="1207"/>
      <c r="AF1761" s="70"/>
      <c r="AK1761" s="11"/>
      <c r="AL1761" s="210"/>
      <c r="AM1761" s="20"/>
      <c r="AN1761" s="20"/>
      <c r="AO1761" s="20"/>
      <c r="AP1761" s="20"/>
      <c r="AQ1761" s="211"/>
      <c r="AR1761" s="73"/>
    </row>
    <row r="1762" spans="1:44" ht="27" customHeight="1">
      <c r="A1762" s="972" t="str">
        <f t="shared" si="33"/>
        <v/>
      </c>
      <c r="B1762" s="66"/>
      <c r="E1762" s="67"/>
      <c r="F1762" s="68"/>
      <c r="H1762" s="68"/>
      <c r="I1762" s="1206"/>
      <c r="J1762" s="1206"/>
      <c r="K1762" s="1206"/>
      <c r="L1762" s="1206"/>
      <c r="M1762" s="1206"/>
      <c r="N1762" s="1206"/>
      <c r="O1762" s="1206"/>
      <c r="P1762" s="1206"/>
      <c r="Q1762" s="1206"/>
      <c r="R1762" s="1206"/>
      <c r="S1762" s="1206"/>
      <c r="T1762" s="1206"/>
      <c r="U1762" s="1206"/>
      <c r="V1762" s="1206"/>
      <c r="W1762" s="1206"/>
      <c r="X1762" s="1206"/>
      <c r="Y1762" s="1206"/>
      <c r="Z1762" s="1206"/>
      <c r="AA1762" s="1206"/>
      <c r="AB1762" s="1206"/>
      <c r="AC1762" s="1206"/>
      <c r="AD1762" s="1207"/>
      <c r="AF1762" s="70"/>
      <c r="AK1762" s="11"/>
      <c r="AL1762" s="210"/>
      <c r="AM1762" s="20"/>
      <c r="AN1762" s="20"/>
      <c r="AO1762" s="20"/>
      <c r="AP1762" s="20"/>
      <c r="AQ1762" s="211"/>
      <c r="AR1762" s="73"/>
    </row>
    <row r="1763" spans="1:44" ht="27" customHeight="1">
      <c r="A1763" s="972" t="str">
        <f t="shared" si="33"/>
        <v/>
      </c>
      <c r="B1763" s="66"/>
      <c r="E1763" s="67"/>
      <c r="F1763" s="68"/>
      <c r="H1763" s="68"/>
      <c r="I1763" s="1206"/>
      <c r="J1763" s="1206"/>
      <c r="K1763" s="1206"/>
      <c r="L1763" s="1206"/>
      <c r="M1763" s="1206"/>
      <c r="N1763" s="1206"/>
      <c r="O1763" s="1206"/>
      <c r="P1763" s="1206"/>
      <c r="Q1763" s="1206"/>
      <c r="R1763" s="1206"/>
      <c r="S1763" s="1206"/>
      <c r="T1763" s="1206"/>
      <c r="U1763" s="1206"/>
      <c r="V1763" s="1206"/>
      <c r="W1763" s="1206"/>
      <c r="X1763" s="1206"/>
      <c r="Y1763" s="1206"/>
      <c r="Z1763" s="1206"/>
      <c r="AA1763" s="1206"/>
      <c r="AB1763" s="1206"/>
      <c r="AC1763" s="1206"/>
      <c r="AD1763" s="1207"/>
      <c r="AF1763" s="70"/>
      <c r="AK1763" s="11"/>
      <c r="AL1763" s="210"/>
      <c r="AM1763" s="20"/>
      <c r="AN1763" s="20"/>
      <c r="AO1763" s="20"/>
      <c r="AP1763" s="20"/>
      <c r="AQ1763" s="211"/>
      <c r="AR1763" s="73"/>
    </row>
    <row r="1764" spans="1:44" ht="27" customHeight="1">
      <c r="A1764" s="972" t="str">
        <f t="shared" si="33"/>
        <v/>
      </c>
      <c r="B1764" s="66"/>
      <c r="E1764" s="67"/>
      <c r="F1764" s="68"/>
      <c r="H1764" s="68"/>
      <c r="I1764" s="1206"/>
      <c r="J1764" s="1206"/>
      <c r="K1764" s="1206"/>
      <c r="L1764" s="1206"/>
      <c r="M1764" s="1206"/>
      <c r="N1764" s="1206"/>
      <c r="O1764" s="1206"/>
      <c r="P1764" s="1206"/>
      <c r="Q1764" s="1206"/>
      <c r="R1764" s="1206"/>
      <c r="S1764" s="1206"/>
      <c r="T1764" s="1206"/>
      <c r="U1764" s="1206"/>
      <c r="V1764" s="1206"/>
      <c r="W1764" s="1206"/>
      <c r="X1764" s="1206"/>
      <c r="Y1764" s="1206"/>
      <c r="Z1764" s="1206"/>
      <c r="AA1764" s="1206"/>
      <c r="AB1764" s="1206"/>
      <c r="AC1764" s="1206"/>
      <c r="AD1764" s="1207"/>
      <c r="AF1764" s="70"/>
      <c r="AK1764" s="11"/>
      <c r="AL1764" s="210"/>
      <c r="AM1764" s="20"/>
      <c r="AN1764" s="20"/>
      <c r="AO1764" s="20"/>
      <c r="AP1764" s="20"/>
      <c r="AQ1764" s="211"/>
      <c r="AR1764" s="73"/>
    </row>
    <row r="1765" spans="1:44" ht="27" customHeight="1">
      <c r="A1765" s="972" t="str">
        <f t="shared" si="33"/>
        <v/>
      </c>
      <c r="B1765" s="66"/>
      <c r="E1765" s="67"/>
      <c r="F1765" s="68"/>
      <c r="H1765" s="68"/>
      <c r="I1765" s="1206"/>
      <c r="J1765" s="1206"/>
      <c r="K1765" s="1206"/>
      <c r="L1765" s="1206"/>
      <c r="M1765" s="1206"/>
      <c r="N1765" s="1206"/>
      <c r="O1765" s="1206"/>
      <c r="P1765" s="1206"/>
      <c r="Q1765" s="1206"/>
      <c r="R1765" s="1206"/>
      <c r="S1765" s="1206"/>
      <c r="T1765" s="1206"/>
      <c r="U1765" s="1206"/>
      <c r="V1765" s="1206"/>
      <c r="W1765" s="1206"/>
      <c r="X1765" s="1206"/>
      <c r="Y1765" s="1206"/>
      <c r="Z1765" s="1206"/>
      <c r="AA1765" s="1206"/>
      <c r="AB1765" s="1206"/>
      <c r="AC1765" s="1206"/>
      <c r="AD1765" s="1207"/>
      <c r="AF1765" s="70"/>
      <c r="AK1765" s="11"/>
      <c r="AL1765" s="210"/>
      <c r="AM1765" s="20"/>
      <c r="AN1765" s="20"/>
      <c r="AO1765" s="20"/>
      <c r="AP1765" s="20"/>
      <c r="AQ1765" s="211"/>
      <c r="AR1765" s="73"/>
    </row>
    <row r="1766" spans="1:44" ht="27" customHeight="1">
      <c r="A1766" s="972" t="str">
        <f t="shared" si="33"/>
        <v/>
      </c>
      <c r="B1766" s="66"/>
      <c r="E1766" s="67"/>
      <c r="F1766" s="68"/>
      <c r="H1766" s="68"/>
      <c r="I1766" s="1206"/>
      <c r="J1766" s="1206"/>
      <c r="K1766" s="1206"/>
      <c r="L1766" s="1206"/>
      <c r="M1766" s="1206"/>
      <c r="N1766" s="1206"/>
      <c r="O1766" s="1206"/>
      <c r="P1766" s="1206"/>
      <c r="Q1766" s="1206"/>
      <c r="R1766" s="1206"/>
      <c r="S1766" s="1206"/>
      <c r="T1766" s="1206"/>
      <c r="U1766" s="1206"/>
      <c r="V1766" s="1206"/>
      <c r="W1766" s="1206"/>
      <c r="X1766" s="1206"/>
      <c r="Y1766" s="1206"/>
      <c r="Z1766" s="1206"/>
      <c r="AA1766" s="1206"/>
      <c r="AB1766" s="1206"/>
      <c r="AC1766" s="1206"/>
      <c r="AD1766" s="1207"/>
      <c r="AF1766" s="70"/>
      <c r="AK1766" s="11"/>
      <c r="AL1766" s="210"/>
      <c r="AM1766" s="20"/>
      <c r="AN1766" s="20"/>
      <c r="AO1766" s="20"/>
      <c r="AP1766" s="20"/>
      <c r="AQ1766" s="211"/>
      <c r="AR1766" s="73"/>
    </row>
    <row r="1767" spans="1:44" ht="27" customHeight="1">
      <c r="A1767" s="972" t="str">
        <f t="shared" si="33"/>
        <v/>
      </c>
      <c r="B1767" s="66"/>
      <c r="E1767" s="67"/>
      <c r="F1767" s="68"/>
      <c r="H1767" s="68"/>
      <c r="I1767" s="1206"/>
      <c r="J1767" s="1206"/>
      <c r="K1767" s="1206"/>
      <c r="L1767" s="1206"/>
      <c r="M1767" s="1206"/>
      <c r="N1767" s="1206"/>
      <c r="O1767" s="1206"/>
      <c r="P1767" s="1206"/>
      <c r="Q1767" s="1206"/>
      <c r="R1767" s="1206"/>
      <c r="S1767" s="1206"/>
      <c r="T1767" s="1206"/>
      <c r="U1767" s="1206"/>
      <c r="V1767" s="1206"/>
      <c r="W1767" s="1206"/>
      <c r="X1767" s="1206"/>
      <c r="Y1767" s="1206"/>
      <c r="Z1767" s="1206"/>
      <c r="AA1767" s="1206"/>
      <c r="AB1767" s="1206"/>
      <c r="AC1767" s="1206"/>
      <c r="AD1767" s="1207"/>
      <c r="AF1767" s="70"/>
      <c r="AK1767" s="11"/>
      <c r="AL1767" s="210"/>
      <c r="AM1767" s="20"/>
      <c r="AN1767" s="20"/>
      <c r="AO1767" s="20"/>
      <c r="AP1767" s="20"/>
      <c r="AQ1767" s="211"/>
      <c r="AR1767" s="73"/>
    </row>
    <row r="1768" spans="1:44" ht="27" customHeight="1" thickBot="1">
      <c r="A1768" s="972" t="str">
        <f t="shared" si="33"/>
        <v/>
      </c>
      <c r="B1768" s="66"/>
      <c r="E1768" s="67"/>
      <c r="F1768" s="68"/>
      <c r="H1768" s="83"/>
      <c r="I1768" s="1301"/>
      <c r="J1768" s="1301"/>
      <c r="K1768" s="1301"/>
      <c r="L1768" s="1301"/>
      <c r="M1768" s="1301"/>
      <c r="N1768" s="1301"/>
      <c r="O1768" s="1301"/>
      <c r="P1768" s="1301"/>
      <c r="Q1768" s="1301"/>
      <c r="R1768" s="1301"/>
      <c r="S1768" s="1301"/>
      <c r="T1768" s="1301"/>
      <c r="U1768" s="1301"/>
      <c r="V1768" s="1301"/>
      <c r="W1768" s="1301"/>
      <c r="X1768" s="1301"/>
      <c r="Y1768" s="1301"/>
      <c r="Z1768" s="1301"/>
      <c r="AA1768" s="1301"/>
      <c r="AB1768" s="1301"/>
      <c r="AC1768" s="1301"/>
      <c r="AD1768" s="1302"/>
      <c r="AF1768" s="70"/>
      <c r="AK1768" s="11"/>
      <c r="AL1768" s="210"/>
      <c r="AM1768" s="20"/>
      <c r="AN1768" s="20"/>
      <c r="AO1768" s="20"/>
      <c r="AP1768" s="20"/>
      <c r="AQ1768" s="211"/>
      <c r="AR1768" s="73"/>
    </row>
    <row r="1769" spans="1:44" ht="27" customHeight="1">
      <c r="A1769" s="972" t="str">
        <f t="shared" si="33"/>
        <v/>
      </c>
      <c r="B1769" s="66"/>
      <c r="E1769" s="67"/>
      <c r="F1769" s="68"/>
      <c r="I1769" s="88"/>
      <c r="J1769" s="88"/>
      <c r="K1769" s="88"/>
      <c r="L1769" s="88"/>
      <c r="M1769" s="88"/>
      <c r="N1769" s="88"/>
      <c r="O1769" s="88"/>
      <c r="P1769" s="88"/>
      <c r="Q1769" s="88"/>
      <c r="R1769" s="88"/>
      <c r="S1769" s="88"/>
      <c r="T1769" s="88"/>
      <c r="U1769" s="88"/>
      <c r="V1769" s="88"/>
      <c r="W1769" s="88"/>
      <c r="X1769" s="88"/>
      <c r="Y1769" s="88"/>
      <c r="Z1769" s="88"/>
      <c r="AA1769" s="88"/>
      <c r="AB1769" s="88"/>
      <c r="AC1769" s="88"/>
      <c r="AD1769" s="88"/>
      <c r="AF1769" s="70"/>
      <c r="AK1769" s="11"/>
      <c r="AL1769" s="210"/>
      <c r="AM1769" s="20"/>
      <c r="AN1769" s="20"/>
      <c r="AO1769" s="20"/>
      <c r="AP1769" s="20"/>
      <c r="AQ1769" s="211"/>
      <c r="AR1769" s="73"/>
    </row>
    <row r="1770" spans="1:44" ht="24" customHeight="1">
      <c r="A1770" s="972" t="str">
        <f t="shared" si="33"/>
        <v/>
      </c>
      <c r="B1770" s="66"/>
      <c r="E1770" s="67"/>
      <c r="F1770" s="68"/>
      <c r="I1770" s="88"/>
      <c r="J1770" s="88"/>
      <c r="K1770" s="88"/>
      <c r="L1770" s="88"/>
      <c r="M1770" s="88"/>
      <c r="N1770" s="88"/>
      <c r="O1770" s="88"/>
      <c r="P1770" s="88"/>
      <c r="Q1770" s="88"/>
      <c r="R1770" s="88"/>
      <c r="S1770" s="88"/>
      <c r="T1770" s="88"/>
      <c r="U1770" s="88"/>
      <c r="V1770" s="88"/>
      <c r="W1770" s="88"/>
      <c r="X1770" s="88"/>
      <c r="Y1770" s="88"/>
      <c r="Z1770" s="88"/>
      <c r="AA1770" s="88"/>
      <c r="AB1770" s="88"/>
      <c r="AC1770" s="88"/>
      <c r="AD1770" s="88"/>
      <c r="AF1770" s="70"/>
      <c r="AK1770" s="11"/>
      <c r="AL1770" s="210"/>
      <c r="AM1770" s="20"/>
      <c r="AN1770" s="20"/>
      <c r="AO1770" s="20"/>
      <c r="AP1770" s="20"/>
      <c r="AQ1770" s="211"/>
      <c r="AR1770" s="73"/>
    </row>
    <row r="1771" spans="1:44" ht="27" customHeight="1">
      <c r="A1771" s="972">
        <f t="shared" ref="A1771:A1834" si="34">_xlfn.IFS(AG1771=0,"",AG1771&gt;0,AG1771,AG1771&lt;&gt;"","")</f>
        <v>238</v>
      </c>
      <c r="B1771" s="66"/>
      <c r="E1771" s="67"/>
      <c r="F1771" s="1349" t="s">
        <v>829</v>
      </c>
      <c r="G1771" s="1350"/>
      <c r="H1771" s="1206" t="s">
        <v>830</v>
      </c>
      <c r="I1771" s="1206"/>
      <c r="J1771" s="1206"/>
      <c r="K1771" s="1206"/>
      <c r="L1771" s="1206"/>
      <c r="M1771" s="1206"/>
      <c r="N1771" s="1206"/>
      <c r="O1771" s="1206"/>
      <c r="P1771" s="1206"/>
      <c r="Q1771" s="1206"/>
      <c r="R1771" s="1206"/>
      <c r="S1771" s="1206"/>
      <c r="T1771" s="1206"/>
      <c r="U1771" s="1206"/>
      <c r="V1771" s="1206"/>
      <c r="W1771" s="1206"/>
      <c r="X1771" s="1206"/>
      <c r="Y1771" s="1206"/>
      <c r="Z1771" s="1206"/>
      <c r="AA1771" s="1206"/>
      <c r="AB1771" s="1206"/>
      <c r="AC1771" s="1206"/>
      <c r="AD1771" s="1206"/>
      <c r="AF1771" s="70"/>
      <c r="AG1771" s="713">
        <v>238</v>
      </c>
      <c r="AH1771" s="1221" t="s">
        <v>106</v>
      </c>
      <c r="AI1771" s="1222"/>
      <c r="AJ1771" s="1223"/>
      <c r="AK1771" s="11"/>
      <c r="AL1771" s="1303" t="s">
        <v>831</v>
      </c>
      <c r="AM1771" s="1304"/>
      <c r="AN1771" s="1304"/>
      <c r="AO1771" s="1304"/>
      <c r="AP1771" s="1304"/>
      <c r="AQ1771" s="1305"/>
      <c r="AR1771" s="1232">
        <f>VLOOKUP(AH1771,$CD$6:$CE$10,2,FALSE)</f>
        <v>0</v>
      </c>
    </row>
    <row r="1772" spans="1:44" ht="27" customHeight="1">
      <c r="A1772" s="972" t="str">
        <f t="shared" si="34"/>
        <v/>
      </c>
      <c r="B1772" s="66"/>
      <c r="E1772" s="67"/>
      <c r="F1772" s="68"/>
      <c r="H1772" s="1206"/>
      <c r="I1772" s="1206"/>
      <c r="J1772" s="1206"/>
      <c r="K1772" s="1206"/>
      <c r="L1772" s="1206"/>
      <c r="M1772" s="1206"/>
      <c r="N1772" s="1206"/>
      <c r="O1772" s="1206"/>
      <c r="P1772" s="1206"/>
      <c r="Q1772" s="1206"/>
      <c r="R1772" s="1206"/>
      <c r="S1772" s="1206"/>
      <c r="T1772" s="1206"/>
      <c r="U1772" s="1206"/>
      <c r="V1772" s="1206"/>
      <c r="W1772" s="1206"/>
      <c r="X1772" s="1206"/>
      <c r="Y1772" s="1206"/>
      <c r="Z1772" s="1206"/>
      <c r="AA1772" s="1206"/>
      <c r="AB1772" s="1206"/>
      <c r="AC1772" s="1206"/>
      <c r="AD1772" s="1206"/>
      <c r="AF1772" s="70"/>
      <c r="AK1772" s="11"/>
      <c r="AL1772" s="1303"/>
      <c r="AM1772" s="1304"/>
      <c r="AN1772" s="1304"/>
      <c r="AO1772" s="1304"/>
      <c r="AP1772" s="1304"/>
      <c r="AQ1772" s="1305"/>
      <c r="AR1772" s="1232"/>
    </row>
    <row r="1773" spans="1:44" ht="24" customHeight="1">
      <c r="A1773" s="972" t="str">
        <f t="shared" si="34"/>
        <v/>
      </c>
      <c r="B1773" s="66"/>
      <c r="E1773" s="67"/>
      <c r="F1773" s="68"/>
      <c r="H1773" s="88"/>
      <c r="I1773" s="88"/>
      <c r="J1773" s="88"/>
      <c r="K1773" s="88"/>
      <c r="L1773" s="88"/>
      <c r="M1773" s="88"/>
      <c r="N1773" s="88"/>
      <c r="O1773" s="88"/>
      <c r="P1773" s="88"/>
      <c r="Q1773" s="88"/>
      <c r="R1773" s="88"/>
      <c r="S1773" s="88"/>
      <c r="T1773" s="88"/>
      <c r="U1773" s="88"/>
      <c r="V1773" s="88"/>
      <c r="W1773" s="88"/>
      <c r="X1773" s="88"/>
      <c r="Y1773" s="88"/>
      <c r="Z1773" s="88"/>
      <c r="AA1773" s="88"/>
      <c r="AB1773" s="88"/>
      <c r="AC1773" s="88"/>
      <c r="AD1773" s="88"/>
      <c r="AF1773" s="70"/>
      <c r="AK1773" s="11"/>
      <c r="AL1773" s="1303"/>
      <c r="AM1773" s="1304"/>
      <c r="AN1773" s="1304"/>
      <c r="AO1773" s="1304"/>
      <c r="AP1773" s="1304"/>
      <c r="AQ1773" s="1305"/>
      <c r="AR1773" s="73"/>
    </row>
    <row r="1774" spans="1:44" ht="27" customHeight="1">
      <c r="A1774" s="972">
        <f t="shared" si="34"/>
        <v>239</v>
      </c>
      <c r="B1774" s="66"/>
      <c r="E1774" s="67"/>
      <c r="F1774" s="68"/>
      <c r="H1774" s="1206" t="s">
        <v>832</v>
      </c>
      <c r="I1774" s="1206"/>
      <c r="J1774" s="1206"/>
      <c r="K1774" s="1206"/>
      <c r="L1774" s="1206"/>
      <c r="M1774" s="1206"/>
      <c r="N1774" s="1206"/>
      <c r="O1774" s="1206"/>
      <c r="P1774" s="1206"/>
      <c r="Q1774" s="1206"/>
      <c r="R1774" s="1206"/>
      <c r="S1774" s="1206"/>
      <c r="T1774" s="1206"/>
      <c r="U1774" s="1206"/>
      <c r="V1774" s="1206"/>
      <c r="W1774" s="1206"/>
      <c r="X1774" s="1206"/>
      <c r="Y1774" s="1206"/>
      <c r="Z1774" s="1206"/>
      <c r="AA1774" s="1206"/>
      <c r="AB1774" s="1206"/>
      <c r="AC1774" s="1206"/>
      <c r="AD1774" s="1206"/>
      <c r="AF1774" s="70"/>
      <c r="AG1774" s="713">
        <v>239</v>
      </c>
      <c r="AH1774" s="1221" t="s">
        <v>106</v>
      </c>
      <c r="AI1774" s="1222"/>
      <c r="AJ1774" s="1223"/>
      <c r="AK1774" s="11"/>
      <c r="AL1774" s="85"/>
      <c r="AM1774" s="86"/>
      <c r="AN1774" s="86"/>
      <c r="AO1774" s="86"/>
      <c r="AP1774" s="86"/>
      <c r="AQ1774" s="87"/>
      <c r="AR1774" s="1232">
        <f>VLOOKUP(AH1774,$CD$6:$CE$10,2,FALSE)</f>
        <v>0</v>
      </c>
    </row>
    <row r="1775" spans="1:44" ht="27" customHeight="1">
      <c r="A1775" s="972" t="str">
        <f t="shared" si="34"/>
        <v/>
      </c>
      <c r="B1775" s="66"/>
      <c r="E1775" s="67"/>
      <c r="F1775" s="68"/>
      <c r="H1775" s="1206"/>
      <c r="I1775" s="1206"/>
      <c r="J1775" s="1206"/>
      <c r="K1775" s="1206"/>
      <c r="L1775" s="1206"/>
      <c r="M1775" s="1206"/>
      <c r="N1775" s="1206"/>
      <c r="O1775" s="1206"/>
      <c r="P1775" s="1206"/>
      <c r="Q1775" s="1206"/>
      <c r="R1775" s="1206"/>
      <c r="S1775" s="1206"/>
      <c r="T1775" s="1206"/>
      <c r="U1775" s="1206"/>
      <c r="V1775" s="1206"/>
      <c r="W1775" s="1206"/>
      <c r="X1775" s="1206"/>
      <c r="Y1775" s="1206"/>
      <c r="Z1775" s="1206"/>
      <c r="AA1775" s="1206"/>
      <c r="AB1775" s="1206"/>
      <c r="AC1775" s="1206"/>
      <c r="AD1775" s="1206"/>
      <c r="AF1775" s="70"/>
      <c r="AK1775" s="11"/>
      <c r="AL1775" s="85"/>
      <c r="AM1775" s="86"/>
      <c r="AN1775" s="86"/>
      <c r="AO1775" s="86"/>
      <c r="AP1775" s="86"/>
      <c r="AQ1775" s="87"/>
      <c r="AR1775" s="1232"/>
    </row>
    <row r="1776" spans="1:44" ht="24" customHeight="1" thickBot="1">
      <c r="A1776" s="972" t="str">
        <f t="shared" si="34"/>
        <v/>
      </c>
      <c r="B1776" s="66"/>
      <c r="E1776" s="67"/>
      <c r="F1776" s="68"/>
      <c r="AF1776" s="70"/>
      <c r="AK1776" s="11"/>
      <c r="AL1776" s="85"/>
      <c r="AM1776" s="86"/>
      <c r="AN1776" s="86"/>
      <c r="AO1776" s="86"/>
      <c r="AP1776" s="86"/>
      <c r="AQ1776" s="87"/>
      <c r="AR1776" s="73"/>
    </row>
    <row r="1777" spans="1:44" ht="27" customHeight="1">
      <c r="A1777" s="972" t="str">
        <f t="shared" si="34"/>
        <v/>
      </c>
      <c r="B1777" s="66"/>
      <c r="E1777" s="67"/>
      <c r="F1777" s="68"/>
      <c r="H1777" s="1306" t="s">
        <v>833</v>
      </c>
      <c r="I1777" s="1307"/>
      <c r="J1777" s="1307"/>
      <c r="K1777" s="1307"/>
      <c r="L1777" s="1307"/>
      <c r="M1777" s="1307"/>
      <c r="N1777" s="1307"/>
      <c r="O1777" s="1307"/>
      <c r="P1777" s="1307"/>
      <c r="Q1777" s="1307"/>
      <c r="R1777" s="1307"/>
      <c r="S1777" s="1307"/>
      <c r="T1777" s="1307"/>
      <c r="U1777" s="1307"/>
      <c r="V1777" s="1307"/>
      <c r="W1777" s="1307"/>
      <c r="X1777" s="1307"/>
      <c r="Y1777" s="1307"/>
      <c r="Z1777" s="1307"/>
      <c r="AA1777" s="1307"/>
      <c r="AB1777" s="1307"/>
      <c r="AC1777" s="1307"/>
      <c r="AD1777" s="1308"/>
      <c r="AF1777" s="70"/>
      <c r="AK1777" s="11"/>
      <c r="AL1777" s="210"/>
      <c r="AM1777" s="20"/>
      <c r="AN1777" s="20"/>
      <c r="AO1777" s="20"/>
      <c r="AP1777" s="20"/>
      <c r="AQ1777" s="211"/>
      <c r="AR1777" s="73"/>
    </row>
    <row r="1778" spans="1:44" ht="27" customHeight="1">
      <c r="A1778" s="972" t="str">
        <f t="shared" si="34"/>
        <v/>
      </c>
      <c r="B1778" s="66"/>
      <c r="E1778" s="67"/>
      <c r="F1778" s="68"/>
      <c r="H1778" s="68"/>
      <c r="I1778" s="1206" t="s">
        <v>834</v>
      </c>
      <c r="J1778" s="1206"/>
      <c r="K1778" s="1206"/>
      <c r="L1778" s="1206"/>
      <c r="M1778" s="1206"/>
      <c r="N1778" s="1206"/>
      <c r="O1778" s="1206"/>
      <c r="P1778" s="1206"/>
      <c r="Q1778" s="1206"/>
      <c r="R1778" s="1206"/>
      <c r="S1778" s="1206"/>
      <c r="T1778" s="1206"/>
      <c r="U1778" s="1206"/>
      <c r="V1778" s="1206"/>
      <c r="W1778" s="1206"/>
      <c r="X1778" s="1206"/>
      <c r="Y1778" s="1206"/>
      <c r="Z1778" s="1206"/>
      <c r="AA1778" s="1206"/>
      <c r="AB1778" s="1206"/>
      <c r="AC1778" s="1206"/>
      <c r="AD1778" s="1207"/>
      <c r="AF1778" s="70"/>
      <c r="AK1778" s="11"/>
      <c r="AL1778" s="210"/>
      <c r="AM1778" s="20"/>
      <c r="AN1778" s="20"/>
      <c r="AO1778" s="20"/>
      <c r="AP1778" s="20"/>
      <c r="AQ1778" s="211"/>
      <c r="AR1778" s="73"/>
    </row>
    <row r="1779" spans="1:44" ht="27" customHeight="1">
      <c r="A1779" s="972" t="str">
        <f t="shared" si="34"/>
        <v/>
      </c>
      <c r="B1779" s="66"/>
      <c r="E1779" s="67"/>
      <c r="F1779" s="68"/>
      <c r="H1779" s="68"/>
      <c r="I1779" s="1206"/>
      <c r="J1779" s="1206"/>
      <c r="K1779" s="1206"/>
      <c r="L1779" s="1206"/>
      <c r="M1779" s="1206"/>
      <c r="N1779" s="1206"/>
      <c r="O1779" s="1206"/>
      <c r="P1779" s="1206"/>
      <c r="Q1779" s="1206"/>
      <c r="R1779" s="1206"/>
      <c r="S1779" s="1206"/>
      <c r="T1779" s="1206"/>
      <c r="U1779" s="1206"/>
      <c r="V1779" s="1206"/>
      <c r="W1779" s="1206"/>
      <c r="X1779" s="1206"/>
      <c r="Y1779" s="1206"/>
      <c r="Z1779" s="1206"/>
      <c r="AA1779" s="1206"/>
      <c r="AB1779" s="1206"/>
      <c r="AC1779" s="1206"/>
      <c r="AD1779" s="1207"/>
      <c r="AF1779" s="70"/>
      <c r="AK1779" s="11"/>
      <c r="AL1779" s="210"/>
      <c r="AM1779" s="20"/>
      <c r="AN1779" s="20"/>
      <c r="AO1779" s="20"/>
      <c r="AP1779" s="20"/>
      <c r="AQ1779" s="211"/>
      <c r="AR1779" s="73"/>
    </row>
    <row r="1780" spans="1:44" ht="27" customHeight="1">
      <c r="A1780" s="972" t="str">
        <f t="shared" si="34"/>
        <v/>
      </c>
      <c r="B1780" s="66"/>
      <c r="E1780" s="67"/>
      <c r="F1780" s="68"/>
      <c r="H1780" s="68"/>
      <c r="I1780" s="1206"/>
      <c r="J1780" s="1206"/>
      <c r="K1780" s="1206"/>
      <c r="L1780" s="1206"/>
      <c r="M1780" s="1206"/>
      <c r="N1780" s="1206"/>
      <c r="O1780" s="1206"/>
      <c r="P1780" s="1206"/>
      <c r="Q1780" s="1206"/>
      <c r="R1780" s="1206"/>
      <c r="S1780" s="1206"/>
      <c r="T1780" s="1206"/>
      <c r="U1780" s="1206"/>
      <c r="V1780" s="1206"/>
      <c r="W1780" s="1206"/>
      <c r="X1780" s="1206"/>
      <c r="Y1780" s="1206"/>
      <c r="Z1780" s="1206"/>
      <c r="AA1780" s="1206"/>
      <c r="AB1780" s="1206"/>
      <c r="AC1780" s="1206"/>
      <c r="AD1780" s="1207"/>
      <c r="AF1780" s="70"/>
      <c r="AK1780" s="11"/>
      <c r="AL1780" s="210"/>
      <c r="AM1780" s="20"/>
      <c r="AN1780" s="20"/>
      <c r="AO1780" s="20"/>
      <c r="AP1780" s="20"/>
      <c r="AQ1780" s="211"/>
      <c r="AR1780" s="73"/>
    </row>
    <row r="1781" spans="1:44" ht="27" customHeight="1">
      <c r="A1781" s="972" t="str">
        <f t="shared" si="34"/>
        <v/>
      </c>
      <c r="B1781" s="66"/>
      <c r="E1781" s="67"/>
      <c r="F1781" s="68"/>
      <c r="H1781" s="68"/>
      <c r="I1781" s="1206"/>
      <c r="J1781" s="1206"/>
      <c r="K1781" s="1206"/>
      <c r="L1781" s="1206"/>
      <c r="M1781" s="1206"/>
      <c r="N1781" s="1206"/>
      <c r="O1781" s="1206"/>
      <c r="P1781" s="1206"/>
      <c r="Q1781" s="1206"/>
      <c r="R1781" s="1206"/>
      <c r="S1781" s="1206"/>
      <c r="T1781" s="1206"/>
      <c r="U1781" s="1206"/>
      <c r="V1781" s="1206"/>
      <c r="W1781" s="1206"/>
      <c r="X1781" s="1206"/>
      <c r="Y1781" s="1206"/>
      <c r="Z1781" s="1206"/>
      <c r="AA1781" s="1206"/>
      <c r="AB1781" s="1206"/>
      <c r="AC1781" s="1206"/>
      <c r="AD1781" s="1207"/>
      <c r="AF1781" s="70"/>
      <c r="AK1781" s="11"/>
      <c r="AL1781" s="210"/>
      <c r="AM1781" s="20"/>
      <c r="AN1781" s="20"/>
      <c r="AO1781" s="20"/>
      <c r="AP1781" s="20"/>
      <c r="AQ1781" s="211"/>
      <c r="AR1781" s="73"/>
    </row>
    <row r="1782" spans="1:44" ht="27" customHeight="1">
      <c r="A1782" s="972" t="str">
        <f t="shared" si="34"/>
        <v/>
      </c>
      <c r="B1782" s="66"/>
      <c r="E1782" s="67"/>
      <c r="F1782" s="68"/>
      <c r="H1782" s="68"/>
      <c r="I1782" s="1206"/>
      <c r="J1782" s="1206"/>
      <c r="K1782" s="1206"/>
      <c r="L1782" s="1206"/>
      <c r="M1782" s="1206"/>
      <c r="N1782" s="1206"/>
      <c r="O1782" s="1206"/>
      <c r="P1782" s="1206"/>
      <c r="Q1782" s="1206"/>
      <c r="R1782" s="1206"/>
      <c r="S1782" s="1206"/>
      <c r="T1782" s="1206"/>
      <c r="U1782" s="1206"/>
      <c r="V1782" s="1206"/>
      <c r="W1782" s="1206"/>
      <c r="X1782" s="1206"/>
      <c r="Y1782" s="1206"/>
      <c r="Z1782" s="1206"/>
      <c r="AA1782" s="1206"/>
      <c r="AB1782" s="1206"/>
      <c r="AC1782" s="1206"/>
      <c r="AD1782" s="1207"/>
      <c r="AF1782" s="70"/>
      <c r="AK1782" s="11"/>
      <c r="AL1782" s="210"/>
      <c r="AM1782" s="20"/>
      <c r="AN1782" s="20"/>
      <c r="AO1782" s="20"/>
      <c r="AP1782" s="20"/>
      <c r="AQ1782" s="211"/>
      <c r="AR1782" s="73"/>
    </row>
    <row r="1783" spans="1:44" ht="27" customHeight="1">
      <c r="A1783" s="972" t="str">
        <f t="shared" si="34"/>
        <v/>
      </c>
      <c r="B1783" s="66"/>
      <c r="E1783" s="67"/>
      <c r="F1783" s="68"/>
      <c r="H1783" s="68"/>
      <c r="I1783" s="1206"/>
      <c r="J1783" s="1206"/>
      <c r="K1783" s="1206"/>
      <c r="L1783" s="1206"/>
      <c r="M1783" s="1206"/>
      <c r="N1783" s="1206"/>
      <c r="O1783" s="1206"/>
      <c r="P1783" s="1206"/>
      <c r="Q1783" s="1206"/>
      <c r="R1783" s="1206"/>
      <c r="S1783" s="1206"/>
      <c r="T1783" s="1206"/>
      <c r="U1783" s="1206"/>
      <c r="V1783" s="1206"/>
      <c r="W1783" s="1206"/>
      <c r="X1783" s="1206"/>
      <c r="Y1783" s="1206"/>
      <c r="Z1783" s="1206"/>
      <c r="AA1783" s="1206"/>
      <c r="AB1783" s="1206"/>
      <c r="AC1783" s="1206"/>
      <c r="AD1783" s="1207"/>
      <c r="AF1783" s="70"/>
      <c r="AK1783" s="11"/>
      <c r="AL1783" s="210"/>
      <c r="AM1783" s="20"/>
      <c r="AN1783" s="20"/>
      <c r="AO1783" s="20"/>
      <c r="AP1783" s="20"/>
      <c r="AQ1783" s="211"/>
      <c r="AR1783" s="73"/>
    </row>
    <row r="1784" spans="1:44" ht="27" customHeight="1">
      <c r="A1784" s="972" t="str">
        <f t="shared" si="34"/>
        <v/>
      </c>
      <c r="B1784" s="66"/>
      <c r="E1784" s="67"/>
      <c r="F1784" s="68"/>
      <c r="H1784" s="68"/>
      <c r="I1784" s="1206"/>
      <c r="J1784" s="1206"/>
      <c r="K1784" s="1206"/>
      <c r="L1784" s="1206"/>
      <c r="M1784" s="1206"/>
      <c r="N1784" s="1206"/>
      <c r="O1784" s="1206"/>
      <c r="P1784" s="1206"/>
      <c r="Q1784" s="1206"/>
      <c r="R1784" s="1206"/>
      <c r="S1784" s="1206"/>
      <c r="T1784" s="1206"/>
      <c r="U1784" s="1206"/>
      <c r="V1784" s="1206"/>
      <c r="W1784" s="1206"/>
      <c r="X1784" s="1206"/>
      <c r="Y1784" s="1206"/>
      <c r="Z1784" s="1206"/>
      <c r="AA1784" s="1206"/>
      <c r="AB1784" s="1206"/>
      <c r="AC1784" s="1206"/>
      <c r="AD1784" s="1207"/>
      <c r="AF1784" s="70"/>
      <c r="AK1784" s="11"/>
      <c r="AL1784" s="210"/>
      <c r="AM1784" s="20"/>
      <c r="AN1784" s="20"/>
      <c r="AO1784" s="20"/>
      <c r="AP1784" s="20"/>
      <c r="AQ1784" s="211"/>
      <c r="AR1784" s="73"/>
    </row>
    <row r="1785" spans="1:44" ht="27" customHeight="1" thickBot="1">
      <c r="A1785" s="972" t="str">
        <f t="shared" si="34"/>
        <v/>
      </c>
      <c r="B1785" s="66"/>
      <c r="E1785" s="67"/>
      <c r="F1785" s="68"/>
      <c r="H1785" s="83"/>
      <c r="I1785" s="1301"/>
      <c r="J1785" s="1301"/>
      <c r="K1785" s="1301"/>
      <c r="L1785" s="1301"/>
      <c r="M1785" s="1301"/>
      <c r="N1785" s="1301"/>
      <c r="O1785" s="1301"/>
      <c r="P1785" s="1301"/>
      <c r="Q1785" s="1301"/>
      <c r="R1785" s="1301"/>
      <c r="S1785" s="1301"/>
      <c r="T1785" s="1301"/>
      <c r="U1785" s="1301"/>
      <c r="V1785" s="1301"/>
      <c r="W1785" s="1301"/>
      <c r="X1785" s="1301"/>
      <c r="Y1785" s="1301"/>
      <c r="Z1785" s="1301"/>
      <c r="AA1785" s="1301"/>
      <c r="AB1785" s="1301"/>
      <c r="AC1785" s="1301"/>
      <c r="AD1785" s="1302"/>
      <c r="AF1785" s="70"/>
      <c r="AK1785" s="11"/>
      <c r="AL1785" s="210"/>
      <c r="AM1785" s="20"/>
      <c r="AN1785" s="20"/>
      <c r="AO1785" s="20"/>
      <c r="AP1785" s="20"/>
      <c r="AQ1785" s="211"/>
      <c r="AR1785" s="73"/>
    </row>
    <row r="1786" spans="1:44" ht="24" customHeight="1">
      <c r="A1786" s="972" t="str">
        <f t="shared" si="34"/>
        <v/>
      </c>
      <c r="B1786" s="66"/>
      <c r="E1786" s="67"/>
      <c r="F1786" s="68"/>
      <c r="I1786" s="88"/>
      <c r="J1786" s="88"/>
      <c r="K1786" s="88"/>
      <c r="L1786" s="88"/>
      <c r="M1786" s="88"/>
      <c r="N1786" s="88"/>
      <c r="O1786" s="88"/>
      <c r="P1786" s="88"/>
      <c r="Q1786" s="88"/>
      <c r="R1786" s="88"/>
      <c r="S1786" s="88"/>
      <c r="T1786" s="88"/>
      <c r="U1786" s="88"/>
      <c r="V1786" s="88"/>
      <c r="W1786" s="88"/>
      <c r="X1786" s="88"/>
      <c r="Y1786" s="88"/>
      <c r="Z1786" s="88"/>
      <c r="AA1786" s="88"/>
      <c r="AB1786" s="88"/>
      <c r="AC1786" s="88"/>
      <c r="AD1786" s="88"/>
      <c r="AF1786" s="70"/>
      <c r="AK1786" s="11"/>
      <c r="AL1786" s="210"/>
      <c r="AM1786" s="20"/>
      <c r="AN1786" s="20"/>
      <c r="AO1786" s="20"/>
      <c r="AP1786" s="20"/>
      <c r="AQ1786" s="211"/>
      <c r="AR1786" s="73"/>
    </row>
    <row r="1787" spans="1:44" ht="27" customHeight="1">
      <c r="A1787" s="972">
        <f t="shared" si="34"/>
        <v>240</v>
      </c>
      <c r="B1787" s="1372" t="s">
        <v>835</v>
      </c>
      <c r="C1787" s="1373"/>
      <c r="D1787" s="1373"/>
      <c r="E1787" s="1374"/>
      <c r="F1787" s="1349" t="s">
        <v>836</v>
      </c>
      <c r="G1787" s="1350"/>
      <c r="H1787" s="1206" t="s">
        <v>837</v>
      </c>
      <c r="I1787" s="1206"/>
      <c r="J1787" s="1206"/>
      <c r="K1787" s="1206"/>
      <c r="L1787" s="1206"/>
      <c r="M1787" s="1206"/>
      <c r="N1787" s="1206"/>
      <c r="O1787" s="1206"/>
      <c r="P1787" s="1206"/>
      <c r="Q1787" s="1206"/>
      <c r="R1787" s="1206"/>
      <c r="S1787" s="1206"/>
      <c r="T1787" s="1206"/>
      <c r="U1787" s="1206"/>
      <c r="V1787" s="1206"/>
      <c r="W1787" s="1206"/>
      <c r="X1787" s="1206"/>
      <c r="Y1787" s="1206"/>
      <c r="Z1787" s="1206"/>
      <c r="AA1787" s="1206"/>
      <c r="AB1787" s="1206"/>
      <c r="AC1787" s="1206"/>
      <c r="AD1787" s="1206"/>
      <c r="AF1787" s="70"/>
      <c r="AG1787" s="713">
        <v>240</v>
      </c>
      <c r="AH1787" s="1221" t="s">
        <v>106</v>
      </c>
      <c r="AI1787" s="1222"/>
      <c r="AJ1787" s="1223"/>
      <c r="AK1787" s="11"/>
      <c r="AL1787" s="1303" t="s">
        <v>838</v>
      </c>
      <c r="AM1787" s="1304"/>
      <c r="AN1787" s="1304"/>
      <c r="AO1787" s="1304"/>
      <c r="AP1787" s="1304"/>
      <c r="AQ1787" s="1305"/>
      <c r="AR1787" s="1232">
        <f>VLOOKUP(AH1787,$CD$6:$CE$10,2,FALSE)</f>
        <v>0</v>
      </c>
    </row>
    <row r="1788" spans="1:44" ht="27" customHeight="1">
      <c r="A1788" s="972" t="str">
        <f t="shared" si="34"/>
        <v/>
      </c>
      <c r="B1788" s="1372"/>
      <c r="C1788" s="1373"/>
      <c r="D1788" s="1373"/>
      <c r="E1788" s="1374"/>
      <c r="F1788" s="68"/>
      <c r="H1788" s="1206"/>
      <c r="I1788" s="1206"/>
      <c r="J1788" s="1206"/>
      <c r="K1788" s="1206"/>
      <c r="L1788" s="1206"/>
      <c r="M1788" s="1206"/>
      <c r="N1788" s="1206"/>
      <c r="O1788" s="1206"/>
      <c r="P1788" s="1206"/>
      <c r="Q1788" s="1206"/>
      <c r="R1788" s="1206"/>
      <c r="S1788" s="1206"/>
      <c r="T1788" s="1206"/>
      <c r="U1788" s="1206"/>
      <c r="V1788" s="1206"/>
      <c r="W1788" s="1206"/>
      <c r="X1788" s="1206"/>
      <c r="Y1788" s="1206"/>
      <c r="Z1788" s="1206"/>
      <c r="AA1788" s="1206"/>
      <c r="AB1788" s="1206"/>
      <c r="AC1788" s="1206"/>
      <c r="AD1788" s="1206"/>
      <c r="AF1788" s="70"/>
      <c r="AK1788" s="11"/>
      <c r="AL1788" s="1303"/>
      <c r="AM1788" s="1304"/>
      <c r="AN1788" s="1304"/>
      <c r="AO1788" s="1304"/>
      <c r="AP1788" s="1304"/>
      <c r="AQ1788" s="1305"/>
      <c r="AR1788" s="1232"/>
    </row>
    <row r="1789" spans="1:44" ht="27" customHeight="1">
      <c r="A1789" s="972" t="str">
        <f t="shared" si="34"/>
        <v/>
      </c>
      <c r="B1789" s="1372"/>
      <c r="C1789" s="1373"/>
      <c r="D1789" s="1373"/>
      <c r="E1789" s="1374"/>
      <c r="F1789" s="68"/>
      <c r="H1789" s="1206"/>
      <c r="I1789" s="1206"/>
      <c r="J1789" s="1206"/>
      <c r="K1789" s="1206"/>
      <c r="L1789" s="1206"/>
      <c r="M1789" s="1206"/>
      <c r="N1789" s="1206"/>
      <c r="O1789" s="1206"/>
      <c r="P1789" s="1206"/>
      <c r="Q1789" s="1206"/>
      <c r="R1789" s="1206"/>
      <c r="S1789" s="1206"/>
      <c r="T1789" s="1206"/>
      <c r="U1789" s="1206"/>
      <c r="V1789" s="1206"/>
      <c r="W1789" s="1206"/>
      <c r="X1789" s="1206"/>
      <c r="Y1789" s="1206"/>
      <c r="Z1789" s="1206"/>
      <c r="AA1789" s="1206"/>
      <c r="AB1789" s="1206"/>
      <c r="AC1789" s="1206"/>
      <c r="AD1789" s="1206"/>
      <c r="AF1789" s="70"/>
      <c r="AK1789" s="11"/>
      <c r="AL1789" s="1303"/>
      <c r="AM1789" s="1304"/>
      <c r="AN1789" s="1304"/>
      <c r="AO1789" s="1304"/>
      <c r="AP1789" s="1304"/>
      <c r="AQ1789" s="1305"/>
      <c r="AR1789" s="73"/>
    </row>
    <row r="1790" spans="1:44" ht="27" customHeight="1">
      <c r="A1790" s="972" t="str">
        <f t="shared" si="34"/>
        <v/>
      </c>
      <c r="B1790" s="1372"/>
      <c r="C1790" s="1373"/>
      <c r="D1790" s="1373"/>
      <c r="E1790" s="1374"/>
      <c r="F1790" s="68"/>
      <c r="H1790" s="1206"/>
      <c r="I1790" s="1206"/>
      <c r="J1790" s="1206"/>
      <c r="K1790" s="1206"/>
      <c r="L1790" s="1206"/>
      <c r="M1790" s="1206"/>
      <c r="N1790" s="1206"/>
      <c r="O1790" s="1206"/>
      <c r="P1790" s="1206"/>
      <c r="Q1790" s="1206"/>
      <c r="R1790" s="1206"/>
      <c r="S1790" s="1206"/>
      <c r="T1790" s="1206"/>
      <c r="U1790" s="1206"/>
      <c r="V1790" s="1206"/>
      <c r="W1790" s="1206"/>
      <c r="X1790" s="1206"/>
      <c r="Y1790" s="1206"/>
      <c r="Z1790" s="1206"/>
      <c r="AA1790" s="1206"/>
      <c r="AB1790" s="1206"/>
      <c r="AC1790" s="1206"/>
      <c r="AD1790" s="1206"/>
      <c r="AF1790" s="70"/>
      <c r="AK1790" s="11"/>
      <c r="AL1790" s="210"/>
      <c r="AM1790" s="20"/>
      <c r="AN1790" s="20"/>
      <c r="AO1790" s="20"/>
      <c r="AP1790" s="20"/>
      <c r="AQ1790" s="211"/>
      <c r="AR1790" s="73"/>
    </row>
    <row r="1791" spans="1:44" ht="27" customHeight="1">
      <c r="A1791" s="972" t="str">
        <f t="shared" si="34"/>
        <v/>
      </c>
      <c r="B1791" s="66"/>
      <c r="E1791" s="67"/>
      <c r="F1791" s="68"/>
      <c r="H1791" s="1206"/>
      <c r="I1791" s="1206"/>
      <c r="J1791" s="1206"/>
      <c r="K1791" s="1206"/>
      <c r="L1791" s="1206"/>
      <c r="M1791" s="1206"/>
      <c r="N1791" s="1206"/>
      <c r="O1791" s="1206"/>
      <c r="P1791" s="1206"/>
      <c r="Q1791" s="1206"/>
      <c r="R1791" s="1206"/>
      <c r="S1791" s="1206"/>
      <c r="T1791" s="1206"/>
      <c r="U1791" s="1206"/>
      <c r="V1791" s="1206"/>
      <c r="W1791" s="1206"/>
      <c r="X1791" s="1206"/>
      <c r="Y1791" s="1206"/>
      <c r="Z1791" s="1206"/>
      <c r="AA1791" s="1206"/>
      <c r="AB1791" s="1206"/>
      <c r="AC1791" s="1206"/>
      <c r="AD1791" s="1206"/>
      <c r="AF1791" s="70"/>
      <c r="AK1791" s="11"/>
      <c r="AL1791" s="210"/>
      <c r="AM1791" s="20"/>
      <c r="AN1791" s="20"/>
      <c r="AO1791" s="20"/>
      <c r="AP1791" s="20"/>
      <c r="AQ1791" s="211"/>
      <c r="AR1791" s="73"/>
    </row>
    <row r="1792" spans="1:44" ht="24" customHeight="1" thickBot="1">
      <c r="A1792" s="972" t="str">
        <f t="shared" si="34"/>
        <v/>
      </c>
      <c r="B1792" s="66"/>
      <c r="E1792" s="67"/>
      <c r="F1792" s="68"/>
      <c r="AF1792" s="70"/>
      <c r="AK1792" s="11"/>
      <c r="AL1792" s="210"/>
      <c r="AM1792" s="20"/>
      <c r="AN1792" s="20"/>
      <c r="AO1792" s="20"/>
      <c r="AP1792" s="20"/>
      <c r="AQ1792" s="211"/>
      <c r="AR1792" s="73"/>
    </row>
    <row r="1793" spans="1:44" ht="27" customHeight="1">
      <c r="A1793" s="972" t="str">
        <f t="shared" si="34"/>
        <v/>
      </c>
      <c r="B1793" s="66"/>
      <c r="E1793" s="67"/>
      <c r="F1793" s="68"/>
      <c r="H1793" s="1306" t="s">
        <v>839</v>
      </c>
      <c r="I1793" s="1307"/>
      <c r="J1793" s="1307"/>
      <c r="K1793" s="1307"/>
      <c r="L1793" s="1307"/>
      <c r="M1793" s="1307"/>
      <c r="N1793" s="1307"/>
      <c r="O1793" s="1307"/>
      <c r="P1793" s="1307"/>
      <c r="Q1793" s="1307"/>
      <c r="R1793" s="1307"/>
      <c r="S1793" s="1307"/>
      <c r="T1793" s="1307"/>
      <c r="U1793" s="1307"/>
      <c r="V1793" s="1307"/>
      <c r="W1793" s="1307"/>
      <c r="X1793" s="1307"/>
      <c r="Y1793" s="1307"/>
      <c r="Z1793" s="1307"/>
      <c r="AA1793" s="1307"/>
      <c r="AB1793" s="1307"/>
      <c r="AC1793" s="1307"/>
      <c r="AD1793" s="1308"/>
      <c r="AF1793" s="70"/>
      <c r="AK1793" s="11"/>
      <c r="AL1793" s="1831" t="s">
        <v>840</v>
      </c>
      <c r="AM1793" s="1832"/>
      <c r="AN1793" s="1832"/>
      <c r="AO1793" s="1832"/>
      <c r="AP1793" s="1832"/>
      <c r="AQ1793" s="1833"/>
      <c r="AR1793" s="73"/>
    </row>
    <row r="1794" spans="1:44" ht="27" customHeight="1">
      <c r="A1794" s="972" t="str">
        <f t="shared" si="34"/>
        <v/>
      </c>
      <c r="B1794" s="66"/>
      <c r="E1794" s="67"/>
      <c r="F1794" s="68"/>
      <c r="H1794" s="68"/>
      <c r="I1794" s="1206" t="s">
        <v>2295</v>
      </c>
      <c r="J1794" s="1206"/>
      <c r="K1794" s="1206"/>
      <c r="L1794" s="1206"/>
      <c r="M1794" s="1206"/>
      <c r="N1794" s="1206"/>
      <c r="O1794" s="1206"/>
      <c r="P1794" s="1206"/>
      <c r="Q1794" s="1206"/>
      <c r="R1794" s="1206"/>
      <c r="S1794" s="1206"/>
      <c r="T1794" s="1206"/>
      <c r="U1794" s="1206"/>
      <c r="V1794" s="1206"/>
      <c r="W1794" s="1206"/>
      <c r="X1794" s="1206"/>
      <c r="Y1794" s="1206"/>
      <c r="Z1794" s="1206"/>
      <c r="AA1794" s="1206"/>
      <c r="AB1794" s="1206"/>
      <c r="AC1794" s="1206"/>
      <c r="AD1794" s="1207"/>
      <c r="AF1794" s="70"/>
      <c r="AK1794" s="11"/>
      <c r="AL1794" s="1831"/>
      <c r="AM1794" s="1832"/>
      <c r="AN1794" s="1832"/>
      <c r="AO1794" s="1832"/>
      <c r="AP1794" s="1832"/>
      <c r="AQ1794" s="1833"/>
      <c r="AR1794" s="73"/>
    </row>
    <row r="1795" spans="1:44" ht="27" customHeight="1">
      <c r="A1795" s="972" t="str">
        <f t="shared" si="34"/>
        <v/>
      </c>
      <c r="B1795" s="66"/>
      <c r="E1795" s="67"/>
      <c r="F1795" s="68"/>
      <c r="H1795" s="68"/>
      <c r="I1795" s="1206"/>
      <c r="J1795" s="1206"/>
      <c r="K1795" s="1206"/>
      <c r="L1795" s="1206"/>
      <c r="M1795" s="1206"/>
      <c r="N1795" s="1206"/>
      <c r="O1795" s="1206"/>
      <c r="P1795" s="1206"/>
      <c r="Q1795" s="1206"/>
      <c r="R1795" s="1206"/>
      <c r="S1795" s="1206"/>
      <c r="T1795" s="1206"/>
      <c r="U1795" s="1206"/>
      <c r="V1795" s="1206"/>
      <c r="W1795" s="1206"/>
      <c r="X1795" s="1206"/>
      <c r="Y1795" s="1206"/>
      <c r="Z1795" s="1206"/>
      <c r="AA1795" s="1206"/>
      <c r="AB1795" s="1206"/>
      <c r="AC1795" s="1206"/>
      <c r="AD1795" s="1207"/>
      <c r="AF1795" s="70"/>
      <c r="AK1795" s="11"/>
      <c r="AL1795" s="210"/>
      <c r="AM1795" s="20"/>
      <c r="AN1795" s="20"/>
      <c r="AO1795" s="20"/>
      <c r="AP1795" s="20"/>
      <c r="AQ1795" s="211"/>
      <c r="AR1795" s="73"/>
    </row>
    <row r="1796" spans="1:44" ht="27" customHeight="1">
      <c r="A1796" s="972" t="str">
        <f t="shared" si="34"/>
        <v/>
      </c>
      <c r="B1796" s="66"/>
      <c r="E1796" s="67"/>
      <c r="F1796" s="68"/>
      <c r="H1796" s="68"/>
      <c r="I1796" s="1206"/>
      <c r="J1796" s="1206"/>
      <c r="K1796" s="1206"/>
      <c r="L1796" s="1206"/>
      <c r="M1796" s="1206"/>
      <c r="N1796" s="1206"/>
      <c r="O1796" s="1206"/>
      <c r="P1796" s="1206"/>
      <c r="Q1796" s="1206"/>
      <c r="R1796" s="1206"/>
      <c r="S1796" s="1206"/>
      <c r="T1796" s="1206"/>
      <c r="U1796" s="1206"/>
      <c r="V1796" s="1206"/>
      <c r="W1796" s="1206"/>
      <c r="X1796" s="1206"/>
      <c r="Y1796" s="1206"/>
      <c r="Z1796" s="1206"/>
      <c r="AA1796" s="1206"/>
      <c r="AB1796" s="1206"/>
      <c r="AC1796" s="1206"/>
      <c r="AD1796" s="1207"/>
      <c r="AF1796" s="70"/>
      <c r="AK1796" s="11"/>
      <c r="AL1796" s="210"/>
      <c r="AM1796" s="20"/>
      <c r="AN1796" s="20"/>
      <c r="AO1796" s="20"/>
      <c r="AP1796" s="20"/>
      <c r="AQ1796" s="211"/>
      <c r="AR1796" s="73"/>
    </row>
    <row r="1797" spans="1:44" ht="27" customHeight="1">
      <c r="A1797" s="972" t="str">
        <f t="shared" si="34"/>
        <v/>
      </c>
      <c r="B1797" s="66"/>
      <c r="E1797" s="67"/>
      <c r="F1797" s="68"/>
      <c r="H1797" s="68"/>
      <c r="I1797" s="1206"/>
      <c r="J1797" s="1206"/>
      <c r="K1797" s="1206"/>
      <c r="L1797" s="1206"/>
      <c r="M1797" s="1206"/>
      <c r="N1797" s="1206"/>
      <c r="O1797" s="1206"/>
      <c r="P1797" s="1206"/>
      <c r="Q1797" s="1206"/>
      <c r="R1797" s="1206"/>
      <c r="S1797" s="1206"/>
      <c r="T1797" s="1206"/>
      <c r="U1797" s="1206"/>
      <c r="V1797" s="1206"/>
      <c r="W1797" s="1206"/>
      <c r="X1797" s="1206"/>
      <c r="Y1797" s="1206"/>
      <c r="Z1797" s="1206"/>
      <c r="AA1797" s="1206"/>
      <c r="AB1797" s="1206"/>
      <c r="AC1797" s="1206"/>
      <c r="AD1797" s="1207"/>
      <c r="AF1797" s="70"/>
      <c r="AK1797" s="11"/>
      <c r="AL1797" s="210"/>
      <c r="AM1797" s="20"/>
      <c r="AN1797" s="20"/>
      <c r="AO1797" s="20"/>
      <c r="AP1797" s="20"/>
      <c r="AQ1797" s="211"/>
      <c r="AR1797" s="73"/>
    </row>
    <row r="1798" spans="1:44" ht="27" customHeight="1">
      <c r="A1798" s="972" t="str">
        <f t="shared" si="34"/>
        <v/>
      </c>
      <c r="B1798" s="66"/>
      <c r="E1798" s="67"/>
      <c r="F1798" s="68"/>
      <c r="H1798" s="68"/>
      <c r="I1798" s="1206"/>
      <c r="J1798" s="1206"/>
      <c r="K1798" s="1206"/>
      <c r="L1798" s="1206"/>
      <c r="M1798" s="1206"/>
      <c r="N1798" s="1206"/>
      <c r="O1798" s="1206"/>
      <c r="P1798" s="1206"/>
      <c r="Q1798" s="1206"/>
      <c r="R1798" s="1206"/>
      <c r="S1798" s="1206"/>
      <c r="T1798" s="1206"/>
      <c r="U1798" s="1206"/>
      <c r="V1798" s="1206"/>
      <c r="W1798" s="1206"/>
      <c r="X1798" s="1206"/>
      <c r="Y1798" s="1206"/>
      <c r="Z1798" s="1206"/>
      <c r="AA1798" s="1206"/>
      <c r="AB1798" s="1206"/>
      <c r="AC1798" s="1206"/>
      <c r="AD1798" s="1207"/>
      <c r="AF1798" s="70"/>
      <c r="AK1798" s="11"/>
      <c r="AL1798" s="210"/>
      <c r="AM1798" s="20"/>
      <c r="AN1798" s="20"/>
      <c r="AO1798" s="20"/>
      <c r="AP1798" s="20"/>
      <c r="AQ1798" s="211"/>
      <c r="AR1798" s="73"/>
    </row>
    <row r="1799" spans="1:44" ht="27" customHeight="1">
      <c r="A1799" s="972" t="str">
        <f t="shared" si="34"/>
        <v/>
      </c>
      <c r="B1799" s="66"/>
      <c r="E1799" s="67"/>
      <c r="F1799" s="68"/>
      <c r="H1799" s="68"/>
      <c r="I1799" s="1206"/>
      <c r="J1799" s="1206"/>
      <c r="K1799" s="1206"/>
      <c r="L1799" s="1206"/>
      <c r="M1799" s="1206"/>
      <c r="N1799" s="1206"/>
      <c r="O1799" s="1206"/>
      <c r="P1799" s="1206"/>
      <c r="Q1799" s="1206"/>
      <c r="R1799" s="1206"/>
      <c r="S1799" s="1206"/>
      <c r="T1799" s="1206"/>
      <c r="U1799" s="1206"/>
      <c r="V1799" s="1206"/>
      <c r="W1799" s="1206"/>
      <c r="X1799" s="1206"/>
      <c r="Y1799" s="1206"/>
      <c r="Z1799" s="1206"/>
      <c r="AA1799" s="1206"/>
      <c r="AB1799" s="1206"/>
      <c r="AC1799" s="1206"/>
      <c r="AD1799" s="1207"/>
      <c r="AF1799" s="70"/>
      <c r="AK1799" s="11"/>
      <c r="AL1799" s="210"/>
      <c r="AM1799" s="20"/>
      <c r="AN1799" s="20"/>
      <c r="AO1799" s="20"/>
      <c r="AP1799" s="20"/>
      <c r="AQ1799" s="211"/>
      <c r="AR1799" s="73"/>
    </row>
    <row r="1800" spans="1:44" ht="27" customHeight="1">
      <c r="A1800" s="972" t="str">
        <f t="shared" si="34"/>
        <v/>
      </c>
      <c r="B1800" s="66"/>
      <c r="E1800" s="67"/>
      <c r="F1800" s="68"/>
      <c r="H1800" s="68"/>
      <c r="I1800" s="1206"/>
      <c r="J1800" s="1206"/>
      <c r="K1800" s="1206"/>
      <c r="L1800" s="1206"/>
      <c r="M1800" s="1206"/>
      <c r="N1800" s="1206"/>
      <c r="O1800" s="1206"/>
      <c r="P1800" s="1206"/>
      <c r="Q1800" s="1206"/>
      <c r="R1800" s="1206"/>
      <c r="S1800" s="1206"/>
      <c r="T1800" s="1206"/>
      <c r="U1800" s="1206"/>
      <c r="V1800" s="1206"/>
      <c r="W1800" s="1206"/>
      <c r="X1800" s="1206"/>
      <c r="Y1800" s="1206"/>
      <c r="Z1800" s="1206"/>
      <c r="AA1800" s="1206"/>
      <c r="AB1800" s="1206"/>
      <c r="AC1800" s="1206"/>
      <c r="AD1800" s="1207"/>
      <c r="AF1800" s="70"/>
      <c r="AK1800" s="11"/>
      <c r="AL1800" s="210"/>
      <c r="AM1800" s="20"/>
      <c r="AN1800" s="20"/>
      <c r="AO1800" s="20"/>
      <c r="AP1800" s="20"/>
      <c r="AQ1800" s="211"/>
      <c r="AR1800" s="73"/>
    </row>
    <row r="1801" spans="1:44" ht="27" customHeight="1">
      <c r="A1801" s="972" t="str">
        <f t="shared" si="34"/>
        <v/>
      </c>
      <c r="B1801" s="66"/>
      <c r="E1801" s="67"/>
      <c r="F1801" s="68"/>
      <c r="H1801" s="68"/>
      <c r="I1801" s="1206"/>
      <c r="J1801" s="1206"/>
      <c r="K1801" s="1206"/>
      <c r="L1801" s="1206"/>
      <c r="M1801" s="1206"/>
      <c r="N1801" s="1206"/>
      <c r="O1801" s="1206"/>
      <c r="P1801" s="1206"/>
      <c r="Q1801" s="1206"/>
      <c r="R1801" s="1206"/>
      <c r="S1801" s="1206"/>
      <c r="T1801" s="1206"/>
      <c r="U1801" s="1206"/>
      <c r="V1801" s="1206"/>
      <c r="W1801" s="1206"/>
      <c r="X1801" s="1206"/>
      <c r="Y1801" s="1206"/>
      <c r="Z1801" s="1206"/>
      <c r="AA1801" s="1206"/>
      <c r="AB1801" s="1206"/>
      <c r="AC1801" s="1206"/>
      <c r="AD1801" s="1207"/>
      <c r="AF1801" s="70"/>
      <c r="AK1801" s="11"/>
      <c r="AL1801" s="210"/>
      <c r="AM1801" s="20"/>
      <c r="AN1801" s="20"/>
      <c r="AO1801" s="20"/>
      <c r="AP1801" s="20"/>
      <c r="AQ1801" s="211"/>
      <c r="AR1801" s="73"/>
    </row>
    <row r="1802" spans="1:44" ht="27" customHeight="1">
      <c r="A1802" s="972" t="str">
        <f t="shared" si="34"/>
        <v/>
      </c>
      <c r="B1802" s="66"/>
      <c r="E1802" s="67"/>
      <c r="F1802" s="68"/>
      <c r="H1802" s="68"/>
      <c r="I1802" s="1206"/>
      <c r="J1802" s="1206"/>
      <c r="K1802" s="1206"/>
      <c r="L1802" s="1206"/>
      <c r="M1802" s="1206"/>
      <c r="N1802" s="1206"/>
      <c r="O1802" s="1206"/>
      <c r="P1802" s="1206"/>
      <c r="Q1802" s="1206"/>
      <c r="R1802" s="1206"/>
      <c r="S1802" s="1206"/>
      <c r="T1802" s="1206"/>
      <c r="U1802" s="1206"/>
      <c r="V1802" s="1206"/>
      <c r="W1802" s="1206"/>
      <c r="X1802" s="1206"/>
      <c r="Y1802" s="1206"/>
      <c r="Z1802" s="1206"/>
      <c r="AA1802" s="1206"/>
      <c r="AB1802" s="1206"/>
      <c r="AC1802" s="1206"/>
      <c r="AD1802" s="1207"/>
      <c r="AF1802" s="70"/>
      <c r="AK1802" s="11"/>
      <c r="AL1802" s="210"/>
      <c r="AM1802" s="20"/>
      <c r="AN1802" s="20"/>
      <c r="AO1802" s="20"/>
      <c r="AP1802" s="20"/>
      <c r="AQ1802" s="211"/>
      <c r="AR1802" s="73"/>
    </row>
    <row r="1803" spans="1:44" ht="27" customHeight="1">
      <c r="A1803" s="972" t="str">
        <f t="shared" si="34"/>
        <v/>
      </c>
      <c r="B1803" s="66"/>
      <c r="E1803" s="67"/>
      <c r="F1803" s="68"/>
      <c r="H1803" s="68"/>
      <c r="I1803" s="1206"/>
      <c r="J1803" s="1206"/>
      <c r="K1803" s="1206"/>
      <c r="L1803" s="1206"/>
      <c r="M1803" s="1206"/>
      <c r="N1803" s="1206"/>
      <c r="O1803" s="1206"/>
      <c r="P1803" s="1206"/>
      <c r="Q1803" s="1206"/>
      <c r="R1803" s="1206"/>
      <c r="S1803" s="1206"/>
      <c r="T1803" s="1206"/>
      <c r="U1803" s="1206"/>
      <c r="V1803" s="1206"/>
      <c r="W1803" s="1206"/>
      <c r="X1803" s="1206"/>
      <c r="Y1803" s="1206"/>
      <c r="Z1803" s="1206"/>
      <c r="AA1803" s="1206"/>
      <c r="AB1803" s="1206"/>
      <c r="AC1803" s="1206"/>
      <c r="AD1803" s="1207"/>
      <c r="AF1803" s="70"/>
      <c r="AK1803" s="11"/>
      <c r="AL1803" s="210"/>
      <c r="AM1803" s="20"/>
      <c r="AN1803" s="20"/>
      <c r="AO1803" s="20"/>
      <c r="AP1803" s="20"/>
      <c r="AQ1803" s="211"/>
      <c r="AR1803" s="73"/>
    </row>
    <row r="1804" spans="1:44" ht="27" customHeight="1">
      <c r="A1804" s="972" t="str">
        <f t="shared" si="34"/>
        <v/>
      </c>
      <c r="B1804" s="66"/>
      <c r="E1804" s="67"/>
      <c r="F1804" s="68"/>
      <c r="H1804" s="68"/>
      <c r="I1804" s="1206"/>
      <c r="J1804" s="1206"/>
      <c r="K1804" s="1206"/>
      <c r="L1804" s="1206"/>
      <c r="M1804" s="1206"/>
      <c r="N1804" s="1206"/>
      <c r="O1804" s="1206"/>
      <c r="P1804" s="1206"/>
      <c r="Q1804" s="1206"/>
      <c r="R1804" s="1206"/>
      <c r="S1804" s="1206"/>
      <c r="T1804" s="1206"/>
      <c r="U1804" s="1206"/>
      <c r="V1804" s="1206"/>
      <c r="W1804" s="1206"/>
      <c r="X1804" s="1206"/>
      <c r="Y1804" s="1206"/>
      <c r="Z1804" s="1206"/>
      <c r="AA1804" s="1206"/>
      <c r="AB1804" s="1206"/>
      <c r="AC1804" s="1206"/>
      <c r="AD1804" s="1207"/>
      <c r="AF1804" s="70"/>
      <c r="AK1804" s="11"/>
      <c r="AL1804" s="210"/>
      <c r="AM1804" s="20"/>
      <c r="AN1804" s="20"/>
      <c r="AO1804" s="20"/>
      <c r="AP1804" s="20"/>
      <c r="AQ1804" s="211"/>
      <c r="AR1804" s="73"/>
    </row>
    <row r="1805" spans="1:44" ht="27" customHeight="1">
      <c r="A1805" s="972" t="str">
        <f t="shared" si="34"/>
        <v/>
      </c>
      <c r="B1805" s="66"/>
      <c r="E1805" s="67"/>
      <c r="F1805" s="68"/>
      <c r="H1805" s="68"/>
      <c r="I1805" s="1206"/>
      <c r="J1805" s="1206"/>
      <c r="K1805" s="1206"/>
      <c r="L1805" s="1206"/>
      <c r="M1805" s="1206"/>
      <c r="N1805" s="1206"/>
      <c r="O1805" s="1206"/>
      <c r="P1805" s="1206"/>
      <c r="Q1805" s="1206"/>
      <c r="R1805" s="1206"/>
      <c r="S1805" s="1206"/>
      <c r="T1805" s="1206"/>
      <c r="U1805" s="1206"/>
      <c r="V1805" s="1206"/>
      <c r="W1805" s="1206"/>
      <c r="X1805" s="1206"/>
      <c r="Y1805" s="1206"/>
      <c r="Z1805" s="1206"/>
      <c r="AA1805" s="1206"/>
      <c r="AB1805" s="1206"/>
      <c r="AC1805" s="1206"/>
      <c r="AD1805" s="1207"/>
      <c r="AF1805" s="70"/>
      <c r="AK1805" s="11"/>
      <c r="AL1805" s="210"/>
      <c r="AM1805" s="20"/>
      <c r="AN1805" s="20"/>
      <c r="AO1805" s="20"/>
      <c r="AP1805" s="20"/>
      <c r="AQ1805" s="211"/>
      <c r="AR1805" s="73"/>
    </row>
    <row r="1806" spans="1:44" ht="27" customHeight="1">
      <c r="A1806" s="972" t="str">
        <f t="shared" si="34"/>
        <v/>
      </c>
      <c r="B1806" s="66"/>
      <c r="E1806" s="67"/>
      <c r="F1806" s="68"/>
      <c r="H1806" s="68"/>
      <c r="I1806" s="1206"/>
      <c r="J1806" s="1206"/>
      <c r="K1806" s="1206"/>
      <c r="L1806" s="1206"/>
      <c r="M1806" s="1206"/>
      <c r="N1806" s="1206"/>
      <c r="O1806" s="1206"/>
      <c r="P1806" s="1206"/>
      <c r="Q1806" s="1206"/>
      <c r="R1806" s="1206"/>
      <c r="S1806" s="1206"/>
      <c r="T1806" s="1206"/>
      <c r="U1806" s="1206"/>
      <c r="V1806" s="1206"/>
      <c r="W1806" s="1206"/>
      <c r="X1806" s="1206"/>
      <c r="Y1806" s="1206"/>
      <c r="Z1806" s="1206"/>
      <c r="AA1806" s="1206"/>
      <c r="AB1806" s="1206"/>
      <c r="AC1806" s="1206"/>
      <c r="AD1806" s="1207"/>
      <c r="AF1806" s="70"/>
      <c r="AK1806" s="11"/>
      <c r="AL1806" s="210"/>
      <c r="AM1806" s="20"/>
      <c r="AN1806" s="20"/>
      <c r="AO1806" s="20"/>
      <c r="AP1806" s="20"/>
      <c r="AQ1806" s="211"/>
      <c r="AR1806" s="73"/>
    </row>
    <row r="1807" spans="1:44" ht="27" customHeight="1">
      <c r="A1807" s="972" t="str">
        <f t="shared" si="34"/>
        <v/>
      </c>
      <c r="B1807" s="66"/>
      <c r="E1807" s="67"/>
      <c r="F1807" s="68"/>
      <c r="H1807" s="68"/>
      <c r="I1807" s="1206"/>
      <c r="J1807" s="1206"/>
      <c r="K1807" s="1206"/>
      <c r="L1807" s="1206"/>
      <c r="M1807" s="1206"/>
      <c r="N1807" s="1206"/>
      <c r="O1807" s="1206"/>
      <c r="P1807" s="1206"/>
      <c r="Q1807" s="1206"/>
      <c r="R1807" s="1206"/>
      <c r="S1807" s="1206"/>
      <c r="T1807" s="1206"/>
      <c r="U1807" s="1206"/>
      <c r="V1807" s="1206"/>
      <c r="W1807" s="1206"/>
      <c r="X1807" s="1206"/>
      <c r="Y1807" s="1206"/>
      <c r="Z1807" s="1206"/>
      <c r="AA1807" s="1206"/>
      <c r="AB1807" s="1206"/>
      <c r="AC1807" s="1206"/>
      <c r="AD1807" s="1207"/>
      <c r="AF1807" s="70"/>
      <c r="AK1807" s="11"/>
      <c r="AL1807" s="210"/>
      <c r="AM1807" s="20"/>
      <c r="AN1807" s="20"/>
      <c r="AO1807" s="20"/>
      <c r="AP1807" s="20"/>
      <c r="AQ1807" s="211"/>
      <c r="AR1807" s="73"/>
    </row>
    <row r="1808" spans="1:44" ht="27" customHeight="1">
      <c r="A1808" s="972" t="str">
        <f t="shared" si="34"/>
        <v/>
      </c>
      <c r="B1808" s="66"/>
      <c r="E1808" s="67"/>
      <c r="F1808" s="68"/>
      <c r="H1808" s="68"/>
      <c r="I1808" s="1206"/>
      <c r="J1808" s="1206"/>
      <c r="K1808" s="1206"/>
      <c r="L1808" s="1206"/>
      <c r="M1808" s="1206"/>
      <c r="N1808" s="1206"/>
      <c r="O1808" s="1206"/>
      <c r="P1808" s="1206"/>
      <c r="Q1808" s="1206"/>
      <c r="R1808" s="1206"/>
      <c r="S1808" s="1206"/>
      <c r="T1808" s="1206"/>
      <c r="U1808" s="1206"/>
      <c r="V1808" s="1206"/>
      <c r="W1808" s="1206"/>
      <c r="X1808" s="1206"/>
      <c r="Y1808" s="1206"/>
      <c r="Z1808" s="1206"/>
      <c r="AA1808" s="1206"/>
      <c r="AB1808" s="1206"/>
      <c r="AC1808" s="1206"/>
      <c r="AD1808" s="1207"/>
      <c r="AF1808" s="70"/>
      <c r="AK1808" s="11"/>
      <c r="AL1808" s="210"/>
      <c r="AM1808" s="20"/>
      <c r="AN1808" s="20"/>
      <c r="AO1808" s="20"/>
      <c r="AP1808" s="20"/>
      <c r="AQ1808" s="211"/>
      <c r="AR1808" s="73"/>
    </row>
    <row r="1809" spans="1:44" ht="27" customHeight="1">
      <c r="A1809" s="972" t="str">
        <f t="shared" si="34"/>
        <v/>
      </c>
      <c r="B1809" s="66"/>
      <c r="E1809" s="67"/>
      <c r="F1809" s="68"/>
      <c r="H1809" s="68"/>
      <c r="I1809" s="1206"/>
      <c r="J1809" s="1206"/>
      <c r="K1809" s="1206"/>
      <c r="L1809" s="1206"/>
      <c r="M1809" s="1206"/>
      <c r="N1809" s="1206"/>
      <c r="O1809" s="1206"/>
      <c r="P1809" s="1206"/>
      <c r="Q1809" s="1206"/>
      <c r="R1809" s="1206"/>
      <c r="S1809" s="1206"/>
      <c r="T1809" s="1206"/>
      <c r="U1809" s="1206"/>
      <c r="V1809" s="1206"/>
      <c r="W1809" s="1206"/>
      <c r="X1809" s="1206"/>
      <c r="Y1809" s="1206"/>
      <c r="Z1809" s="1206"/>
      <c r="AA1809" s="1206"/>
      <c r="AB1809" s="1206"/>
      <c r="AC1809" s="1206"/>
      <c r="AD1809" s="1207"/>
      <c r="AF1809" s="70"/>
      <c r="AK1809" s="11"/>
      <c r="AL1809" s="210"/>
      <c r="AM1809" s="20"/>
      <c r="AN1809" s="20"/>
      <c r="AO1809" s="20"/>
      <c r="AP1809" s="20"/>
      <c r="AQ1809" s="211"/>
      <c r="AR1809" s="73"/>
    </row>
    <row r="1810" spans="1:44" ht="27" customHeight="1">
      <c r="A1810" s="972" t="str">
        <f t="shared" si="34"/>
        <v/>
      </c>
      <c r="B1810" s="66"/>
      <c r="E1810" s="67"/>
      <c r="F1810" s="68"/>
      <c r="H1810" s="68"/>
      <c r="I1810" s="1206"/>
      <c r="J1810" s="1206"/>
      <c r="K1810" s="1206"/>
      <c r="L1810" s="1206"/>
      <c r="M1810" s="1206"/>
      <c r="N1810" s="1206"/>
      <c r="O1810" s="1206"/>
      <c r="P1810" s="1206"/>
      <c r="Q1810" s="1206"/>
      <c r="R1810" s="1206"/>
      <c r="S1810" s="1206"/>
      <c r="T1810" s="1206"/>
      <c r="U1810" s="1206"/>
      <c r="V1810" s="1206"/>
      <c r="W1810" s="1206"/>
      <c r="X1810" s="1206"/>
      <c r="Y1810" s="1206"/>
      <c r="Z1810" s="1206"/>
      <c r="AA1810" s="1206"/>
      <c r="AB1810" s="1206"/>
      <c r="AC1810" s="1206"/>
      <c r="AD1810" s="1207"/>
      <c r="AF1810" s="70"/>
      <c r="AK1810" s="11"/>
      <c r="AL1810" s="210"/>
      <c r="AM1810" s="20"/>
      <c r="AN1810" s="20"/>
      <c r="AO1810" s="20"/>
      <c r="AP1810" s="20"/>
      <c r="AQ1810" s="211"/>
      <c r="AR1810" s="73"/>
    </row>
    <row r="1811" spans="1:44" ht="27" customHeight="1">
      <c r="A1811" s="972" t="str">
        <f t="shared" si="34"/>
        <v/>
      </c>
      <c r="B1811" s="66"/>
      <c r="E1811" s="67"/>
      <c r="F1811" s="68"/>
      <c r="H1811" s="68"/>
      <c r="I1811" s="1206"/>
      <c r="J1811" s="1206"/>
      <c r="K1811" s="1206"/>
      <c r="L1811" s="1206"/>
      <c r="M1811" s="1206"/>
      <c r="N1811" s="1206"/>
      <c r="O1811" s="1206"/>
      <c r="P1811" s="1206"/>
      <c r="Q1811" s="1206"/>
      <c r="R1811" s="1206"/>
      <c r="S1811" s="1206"/>
      <c r="T1811" s="1206"/>
      <c r="U1811" s="1206"/>
      <c r="V1811" s="1206"/>
      <c r="W1811" s="1206"/>
      <c r="X1811" s="1206"/>
      <c r="Y1811" s="1206"/>
      <c r="Z1811" s="1206"/>
      <c r="AA1811" s="1206"/>
      <c r="AB1811" s="1206"/>
      <c r="AC1811" s="1206"/>
      <c r="AD1811" s="1207"/>
      <c r="AF1811" s="70"/>
      <c r="AK1811" s="11"/>
      <c r="AL1811" s="210"/>
      <c r="AM1811" s="20"/>
      <c r="AN1811" s="20"/>
      <c r="AO1811" s="20"/>
      <c r="AP1811" s="20"/>
      <c r="AQ1811" s="211"/>
      <c r="AR1811" s="73"/>
    </row>
    <row r="1812" spans="1:44" ht="27" customHeight="1" thickBot="1">
      <c r="A1812" s="972" t="str">
        <f t="shared" si="34"/>
        <v/>
      </c>
      <c r="B1812" s="66"/>
      <c r="E1812" s="67"/>
      <c r="F1812" s="68"/>
      <c r="H1812" s="83"/>
      <c r="I1812" s="1301"/>
      <c r="J1812" s="1301"/>
      <c r="K1812" s="1301"/>
      <c r="L1812" s="1301"/>
      <c r="M1812" s="1301"/>
      <c r="N1812" s="1301"/>
      <c r="O1812" s="1301"/>
      <c r="P1812" s="1301"/>
      <c r="Q1812" s="1301"/>
      <c r="R1812" s="1301"/>
      <c r="S1812" s="1301"/>
      <c r="T1812" s="1301"/>
      <c r="U1812" s="1301"/>
      <c r="V1812" s="1301"/>
      <c r="W1812" s="1301"/>
      <c r="X1812" s="1301"/>
      <c r="Y1812" s="1301"/>
      <c r="Z1812" s="1301"/>
      <c r="AA1812" s="1301"/>
      <c r="AB1812" s="1301"/>
      <c r="AC1812" s="1301"/>
      <c r="AD1812" s="1302"/>
      <c r="AF1812" s="70"/>
      <c r="AK1812" s="11"/>
      <c r="AL1812" s="210"/>
      <c r="AM1812" s="20"/>
      <c r="AN1812" s="20"/>
      <c r="AO1812" s="20"/>
      <c r="AP1812" s="20"/>
      <c r="AQ1812" s="211"/>
      <c r="AR1812" s="73"/>
    </row>
    <row r="1813" spans="1:44" ht="27" customHeight="1">
      <c r="A1813" s="972" t="str">
        <f t="shared" si="34"/>
        <v/>
      </c>
      <c r="B1813" s="66"/>
      <c r="E1813" s="67"/>
      <c r="F1813" s="68"/>
      <c r="I1813" s="110"/>
      <c r="J1813" s="110"/>
      <c r="K1813" s="110"/>
      <c r="L1813" s="110"/>
      <c r="M1813" s="110"/>
      <c r="N1813" s="110"/>
      <c r="O1813" s="110"/>
      <c r="P1813" s="110"/>
      <c r="Q1813" s="110"/>
      <c r="R1813" s="110"/>
      <c r="S1813" s="110"/>
      <c r="T1813" s="110"/>
      <c r="U1813" s="110"/>
      <c r="V1813" s="110"/>
      <c r="W1813" s="110"/>
      <c r="X1813" s="110"/>
      <c r="Y1813" s="110"/>
      <c r="Z1813" s="110"/>
      <c r="AA1813" s="110"/>
      <c r="AB1813" s="110"/>
      <c r="AC1813" s="110"/>
      <c r="AD1813" s="110"/>
      <c r="AF1813" s="70"/>
      <c r="AK1813" s="11"/>
      <c r="AL1813" s="210"/>
      <c r="AM1813" s="20"/>
      <c r="AN1813" s="20"/>
      <c r="AO1813" s="20"/>
      <c r="AP1813" s="20"/>
      <c r="AQ1813" s="211"/>
      <c r="AR1813" s="73"/>
    </row>
    <row r="1814" spans="1:44" ht="27" customHeight="1">
      <c r="A1814" s="972" t="str">
        <f t="shared" si="34"/>
        <v/>
      </c>
      <c r="B1814" s="66"/>
      <c r="E1814" s="67"/>
      <c r="F1814" s="68"/>
      <c r="I1814" s="110"/>
      <c r="J1814" s="110"/>
      <c r="K1814" s="110"/>
      <c r="L1814" s="110"/>
      <c r="M1814" s="110"/>
      <c r="N1814" s="110"/>
      <c r="O1814" s="110"/>
      <c r="P1814" s="110"/>
      <c r="Q1814" s="110"/>
      <c r="R1814" s="110"/>
      <c r="S1814" s="110"/>
      <c r="T1814" s="110"/>
      <c r="U1814" s="110"/>
      <c r="V1814" s="110"/>
      <c r="W1814" s="110"/>
      <c r="X1814" s="110"/>
      <c r="Y1814" s="110"/>
      <c r="Z1814" s="110"/>
      <c r="AA1814" s="110"/>
      <c r="AB1814" s="110"/>
      <c r="AC1814" s="110"/>
      <c r="AD1814" s="110"/>
      <c r="AF1814" s="70"/>
      <c r="AK1814" s="11"/>
      <c r="AL1814" s="210"/>
      <c r="AM1814" s="20"/>
      <c r="AN1814" s="20"/>
      <c r="AO1814" s="20"/>
      <c r="AP1814" s="20"/>
      <c r="AQ1814" s="211"/>
      <c r="AR1814" s="73"/>
    </row>
    <row r="1815" spans="1:44" ht="27" customHeight="1">
      <c r="A1815" s="972">
        <f t="shared" si="34"/>
        <v>241</v>
      </c>
      <c r="B1815" s="66"/>
      <c r="E1815" s="67"/>
      <c r="F1815" s="1349" t="s">
        <v>841</v>
      </c>
      <c r="G1815" s="1350"/>
      <c r="H1815" s="1206" t="s">
        <v>2289</v>
      </c>
      <c r="I1815" s="1206"/>
      <c r="J1815" s="1206"/>
      <c r="K1815" s="1206"/>
      <c r="L1815" s="1206"/>
      <c r="M1815" s="1206"/>
      <c r="N1815" s="1206"/>
      <c r="O1815" s="1206"/>
      <c r="P1815" s="1206"/>
      <c r="Q1815" s="1206"/>
      <c r="R1815" s="1206"/>
      <c r="S1815" s="1206"/>
      <c r="T1815" s="1206"/>
      <c r="U1815" s="1206"/>
      <c r="V1815" s="1206"/>
      <c r="W1815" s="1206"/>
      <c r="X1815" s="1206"/>
      <c r="Y1815" s="1206"/>
      <c r="Z1815" s="1206"/>
      <c r="AA1815" s="1206"/>
      <c r="AB1815" s="1206"/>
      <c r="AC1815" s="1206"/>
      <c r="AD1815" s="1206"/>
      <c r="AF1815" s="70"/>
      <c r="AG1815" s="713">
        <v>241</v>
      </c>
      <c r="AH1815" s="1221" t="s">
        <v>106</v>
      </c>
      <c r="AI1815" s="1222"/>
      <c r="AJ1815" s="1223"/>
      <c r="AK1815" s="11"/>
      <c r="AL1815" s="1303" t="s">
        <v>2293</v>
      </c>
      <c r="AM1815" s="1304"/>
      <c r="AN1815" s="1304"/>
      <c r="AO1815" s="1304"/>
      <c r="AP1815" s="1304"/>
      <c r="AQ1815" s="1305"/>
      <c r="AR1815" s="1232">
        <f>VLOOKUP(AH1815,$CD$6:$CE$10,2,FALSE)</f>
        <v>0</v>
      </c>
    </row>
    <row r="1816" spans="1:44" ht="27" customHeight="1">
      <c r="A1816" s="972" t="str">
        <f t="shared" si="34"/>
        <v/>
      </c>
      <c r="B1816" s="66"/>
      <c r="E1816" s="67"/>
      <c r="F1816" s="68"/>
      <c r="H1816" s="1206"/>
      <c r="I1816" s="1206"/>
      <c r="J1816" s="1206"/>
      <c r="K1816" s="1206"/>
      <c r="L1816" s="1206"/>
      <c r="M1816" s="1206"/>
      <c r="N1816" s="1206"/>
      <c r="O1816" s="1206"/>
      <c r="P1816" s="1206"/>
      <c r="Q1816" s="1206"/>
      <c r="R1816" s="1206"/>
      <c r="S1816" s="1206"/>
      <c r="T1816" s="1206"/>
      <c r="U1816" s="1206"/>
      <c r="V1816" s="1206"/>
      <c r="W1816" s="1206"/>
      <c r="X1816" s="1206"/>
      <c r="Y1816" s="1206"/>
      <c r="Z1816" s="1206"/>
      <c r="AA1816" s="1206"/>
      <c r="AB1816" s="1206"/>
      <c r="AC1816" s="1206"/>
      <c r="AD1816" s="1206"/>
      <c r="AF1816" s="70"/>
      <c r="AK1816" s="11"/>
      <c r="AL1816" s="1303"/>
      <c r="AM1816" s="1304"/>
      <c r="AN1816" s="1304"/>
      <c r="AO1816" s="1304"/>
      <c r="AP1816" s="1304"/>
      <c r="AQ1816" s="1305"/>
      <c r="AR1816" s="1232"/>
    </row>
    <row r="1817" spans="1:44" ht="27" customHeight="1">
      <c r="A1817" s="972" t="str">
        <f t="shared" si="34"/>
        <v/>
      </c>
      <c r="B1817" s="66"/>
      <c r="E1817" s="67"/>
      <c r="F1817" s="68"/>
      <c r="H1817" s="1206"/>
      <c r="I1817" s="1206"/>
      <c r="J1817" s="1206"/>
      <c r="K1817" s="1206"/>
      <c r="L1817" s="1206"/>
      <c r="M1817" s="1206"/>
      <c r="N1817" s="1206"/>
      <c r="O1817" s="1206"/>
      <c r="P1817" s="1206"/>
      <c r="Q1817" s="1206"/>
      <c r="R1817" s="1206"/>
      <c r="S1817" s="1206"/>
      <c r="T1817" s="1206"/>
      <c r="U1817" s="1206"/>
      <c r="V1817" s="1206"/>
      <c r="W1817" s="1206"/>
      <c r="X1817" s="1206"/>
      <c r="Y1817" s="1206"/>
      <c r="Z1817" s="1206"/>
      <c r="AA1817" s="1206"/>
      <c r="AB1817" s="1206"/>
      <c r="AC1817" s="1206"/>
      <c r="AD1817" s="1206"/>
      <c r="AF1817" s="70"/>
      <c r="AK1817" s="11"/>
      <c r="AL1817" s="1303"/>
      <c r="AM1817" s="1304"/>
      <c r="AN1817" s="1304"/>
      <c r="AO1817" s="1304"/>
      <c r="AP1817" s="1304"/>
      <c r="AQ1817" s="1305"/>
      <c r="AR1817" s="73"/>
    </row>
    <row r="1818" spans="1:44" ht="27" customHeight="1">
      <c r="A1818" s="972" t="str">
        <f t="shared" si="34"/>
        <v/>
      </c>
      <c r="B1818" s="66"/>
      <c r="E1818" s="67"/>
      <c r="F1818" s="68"/>
      <c r="H1818" s="1206"/>
      <c r="I1818" s="1206"/>
      <c r="J1818" s="1206"/>
      <c r="K1818" s="1206"/>
      <c r="L1818" s="1206"/>
      <c r="M1818" s="1206"/>
      <c r="N1818" s="1206"/>
      <c r="O1818" s="1206"/>
      <c r="P1818" s="1206"/>
      <c r="Q1818" s="1206"/>
      <c r="R1818" s="1206"/>
      <c r="S1818" s="1206"/>
      <c r="T1818" s="1206"/>
      <c r="U1818" s="1206"/>
      <c r="V1818" s="1206"/>
      <c r="W1818" s="1206"/>
      <c r="X1818" s="1206"/>
      <c r="Y1818" s="1206"/>
      <c r="Z1818" s="1206"/>
      <c r="AA1818" s="1206"/>
      <c r="AB1818" s="1206"/>
      <c r="AC1818" s="1206"/>
      <c r="AD1818" s="1206"/>
      <c r="AF1818" s="70"/>
      <c r="AK1818" s="11"/>
      <c r="AL1818" s="210"/>
      <c r="AM1818" s="20"/>
      <c r="AN1818" s="20"/>
      <c r="AO1818" s="20"/>
      <c r="AP1818" s="20"/>
      <c r="AQ1818" s="211"/>
      <c r="AR1818" s="73"/>
    </row>
    <row r="1819" spans="1:44" ht="27" customHeight="1">
      <c r="A1819" s="972" t="str">
        <f t="shared" si="34"/>
        <v/>
      </c>
      <c r="B1819" s="66"/>
      <c r="E1819" s="67"/>
      <c r="F1819" s="68"/>
      <c r="H1819" s="1206"/>
      <c r="I1819" s="1206"/>
      <c r="J1819" s="1206"/>
      <c r="K1819" s="1206"/>
      <c r="L1819" s="1206"/>
      <c r="M1819" s="1206"/>
      <c r="N1819" s="1206"/>
      <c r="O1819" s="1206"/>
      <c r="P1819" s="1206"/>
      <c r="Q1819" s="1206"/>
      <c r="R1819" s="1206"/>
      <c r="S1819" s="1206"/>
      <c r="T1819" s="1206"/>
      <c r="U1819" s="1206"/>
      <c r="V1819" s="1206"/>
      <c r="W1819" s="1206"/>
      <c r="X1819" s="1206"/>
      <c r="Y1819" s="1206"/>
      <c r="Z1819" s="1206"/>
      <c r="AA1819" s="1206"/>
      <c r="AB1819" s="1206"/>
      <c r="AC1819" s="1206"/>
      <c r="AD1819" s="1206"/>
      <c r="AF1819" s="70"/>
      <c r="AK1819" s="11"/>
      <c r="AL1819" s="210"/>
      <c r="AM1819" s="20"/>
      <c r="AN1819" s="20"/>
      <c r="AO1819" s="20"/>
      <c r="AP1819" s="20"/>
      <c r="AQ1819" s="211"/>
      <c r="AR1819" s="73"/>
    </row>
    <row r="1820" spans="1:44" ht="27" customHeight="1">
      <c r="A1820" s="972" t="str">
        <f t="shared" si="34"/>
        <v/>
      </c>
      <c r="B1820" s="66"/>
      <c r="E1820" s="67"/>
      <c r="F1820" s="68"/>
      <c r="H1820" s="1206"/>
      <c r="I1820" s="1206"/>
      <c r="J1820" s="1206"/>
      <c r="K1820" s="1206"/>
      <c r="L1820" s="1206"/>
      <c r="M1820" s="1206"/>
      <c r="N1820" s="1206"/>
      <c r="O1820" s="1206"/>
      <c r="P1820" s="1206"/>
      <c r="Q1820" s="1206"/>
      <c r="R1820" s="1206"/>
      <c r="S1820" s="1206"/>
      <c r="T1820" s="1206"/>
      <c r="U1820" s="1206"/>
      <c r="V1820" s="1206"/>
      <c r="W1820" s="1206"/>
      <c r="X1820" s="1206"/>
      <c r="Y1820" s="1206"/>
      <c r="Z1820" s="1206"/>
      <c r="AA1820" s="1206"/>
      <c r="AB1820" s="1206"/>
      <c r="AC1820" s="1206"/>
      <c r="AD1820" s="1206"/>
      <c r="AF1820" s="70"/>
      <c r="AK1820" s="11"/>
      <c r="AL1820" s="210"/>
      <c r="AM1820" s="20"/>
      <c r="AN1820" s="20"/>
      <c r="AO1820" s="20"/>
      <c r="AP1820" s="20"/>
      <c r="AQ1820" s="211"/>
      <c r="AR1820" s="73"/>
    </row>
    <row r="1821" spans="1:44" ht="27" customHeight="1">
      <c r="A1821" s="972" t="str">
        <f t="shared" si="34"/>
        <v/>
      </c>
      <c r="B1821" s="66"/>
      <c r="E1821" s="67"/>
      <c r="F1821" s="68"/>
      <c r="H1821" s="1206"/>
      <c r="I1821" s="1206"/>
      <c r="J1821" s="1206"/>
      <c r="K1821" s="1206"/>
      <c r="L1821" s="1206"/>
      <c r="M1821" s="1206"/>
      <c r="N1821" s="1206"/>
      <c r="O1821" s="1206"/>
      <c r="P1821" s="1206"/>
      <c r="Q1821" s="1206"/>
      <c r="R1821" s="1206"/>
      <c r="S1821" s="1206"/>
      <c r="T1821" s="1206"/>
      <c r="U1821" s="1206"/>
      <c r="V1821" s="1206"/>
      <c r="W1821" s="1206"/>
      <c r="X1821" s="1206"/>
      <c r="Y1821" s="1206"/>
      <c r="Z1821" s="1206"/>
      <c r="AA1821" s="1206"/>
      <c r="AB1821" s="1206"/>
      <c r="AC1821" s="1206"/>
      <c r="AD1821" s="1206"/>
      <c r="AF1821" s="70"/>
      <c r="AK1821" s="11"/>
      <c r="AL1821" s="210"/>
      <c r="AM1821" s="20"/>
      <c r="AN1821" s="20"/>
      <c r="AO1821" s="20"/>
      <c r="AP1821" s="20"/>
      <c r="AQ1821" s="211"/>
      <c r="AR1821" s="73"/>
    </row>
    <row r="1822" spans="1:44" ht="27" customHeight="1">
      <c r="A1822" s="972" t="str">
        <f t="shared" si="34"/>
        <v/>
      </c>
      <c r="B1822" s="66"/>
      <c r="E1822" s="67"/>
      <c r="F1822" s="68"/>
      <c r="H1822" s="1206"/>
      <c r="I1822" s="1206"/>
      <c r="J1822" s="1206"/>
      <c r="K1822" s="1206"/>
      <c r="L1822" s="1206"/>
      <c r="M1822" s="1206"/>
      <c r="N1822" s="1206"/>
      <c r="O1822" s="1206"/>
      <c r="P1822" s="1206"/>
      <c r="Q1822" s="1206"/>
      <c r="R1822" s="1206"/>
      <c r="S1822" s="1206"/>
      <c r="T1822" s="1206"/>
      <c r="U1822" s="1206"/>
      <c r="V1822" s="1206"/>
      <c r="W1822" s="1206"/>
      <c r="X1822" s="1206"/>
      <c r="Y1822" s="1206"/>
      <c r="Z1822" s="1206"/>
      <c r="AA1822" s="1206"/>
      <c r="AB1822" s="1206"/>
      <c r="AC1822" s="1206"/>
      <c r="AD1822" s="1206"/>
      <c r="AF1822" s="70"/>
      <c r="AK1822" s="11"/>
      <c r="AL1822" s="210"/>
      <c r="AM1822" s="20"/>
      <c r="AN1822" s="20"/>
      <c r="AO1822" s="20"/>
      <c r="AP1822" s="20"/>
      <c r="AQ1822" s="211"/>
      <c r="AR1822" s="73"/>
    </row>
    <row r="1823" spans="1:44" ht="27" customHeight="1">
      <c r="A1823" s="972" t="str">
        <f t="shared" si="34"/>
        <v/>
      </c>
      <c r="B1823" s="66"/>
      <c r="E1823" s="67"/>
      <c r="F1823" s="68"/>
      <c r="H1823" s="1206"/>
      <c r="I1823" s="1206"/>
      <c r="J1823" s="1206"/>
      <c r="K1823" s="1206"/>
      <c r="L1823" s="1206"/>
      <c r="M1823" s="1206"/>
      <c r="N1823" s="1206"/>
      <c r="O1823" s="1206"/>
      <c r="P1823" s="1206"/>
      <c r="Q1823" s="1206"/>
      <c r="R1823" s="1206"/>
      <c r="S1823" s="1206"/>
      <c r="T1823" s="1206"/>
      <c r="U1823" s="1206"/>
      <c r="V1823" s="1206"/>
      <c r="W1823" s="1206"/>
      <c r="X1823" s="1206"/>
      <c r="Y1823" s="1206"/>
      <c r="Z1823" s="1206"/>
      <c r="AA1823" s="1206"/>
      <c r="AB1823" s="1206"/>
      <c r="AC1823" s="1206"/>
      <c r="AD1823" s="1206"/>
      <c r="AF1823" s="70"/>
      <c r="AK1823" s="11"/>
      <c r="AL1823" s="210"/>
      <c r="AM1823" s="20"/>
      <c r="AN1823" s="20"/>
      <c r="AO1823" s="20"/>
      <c r="AP1823" s="20"/>
      <c r="AQ1823" s="211"/>
      <c r="AR1823" s="73"/>
    </row>
    <row r="1824" spans="1:44" ht="27" customHeight="1" thickBot="1">
      <c r="A1824" s="972" t="str">
        <f t="shared" si="34"/>
        <v/>
      </c>
      <c r="B1824" s="66"/>
      <c r="E1824" s="67"/>
      <c r="F1824" s="68"/>
      <c r="H1824" s="110"/>
      <c r="I1824" s="110"/>
      <c r="J1824" s="110"/>
      <c r="K1824" s="110"/>
      <c r="L1824" s="110"/>
      <c r="M1824" s="110"/>
      <c r="N1824" s="110"/>
      <c r="O1824" s="110"/>
      <c r="P1824" s="110"/>
      <c r="Q1824" s="110"/>
      <c r="R1824" s="110"/>
      <c r="S1824" s="110"/>
      <c r="T1824" s="110"/>
      <c r="U1824" s="110"/>
      <c r="V1824" s="110"/>
      <c r="W1824" s="110"/>
      <c r="X1824" s="110"/>
      <c r="Y1824" s="110"/>
      <c r="Z1824" s="110"/>
      <c r="AA1824" s="110"/>
      <c r="AB1824" s="110"/>
      <c r="AC1824" s="110"/>
      <c r="AD1824" s="110"/>
      <c r="AF1824" s="70"/>
      <c r="AK1824" s="11"/>
      <c r="AL1824" s="210"/>
      <c r="AM1824" s="20"/>
      <c r="AN1824" s="20"/>
      <c r="AO1824" s="20"/>
      <c r="AP1824" s="20"/>
      <c r="AQ1824" s="211"/>
      <c r="AR1824" s="73"/>
    </row>
    <row r="1825" spans="1:44" ht="27" customHeight="1">
      <c r="A1825" s="972" t="str">
        <f t="shared" si="34"/>
        <v/>
      </c>
      <c r="B1825" s="66"/>
      <c r="E1825" s="67"/>
      <c r="F1825" s="68"/>
      <c r="H1825" s="1306" t="s">
        <v>842</v>
      </c>
      <c r="I1825" s="1307"/>
      <c r="J1825" s="1307"/>
      <c r="K1825" s="1307"/>
      <c r="L1825" s="1307"/>
      <c r="M1825" s="1307"/>
      <c r="N1825" s="1307"/>
      <c r="O1825" s="1307"/>
      <c r="P1825" s="1307"/>
      <c r="Q1825" s="1307"/>
      <c r="R1825" s="1307"/>
      <c r="S1825" s="1307"/>
      <c r="T1825" s="1307"/>
      <c r="U1825" s="1307"/>
      <c r="V1825" s="1307"/>
      <c r="W1825" s="1307"/>
      <c r="X1825" s="1307"/>
      <c r="Y1825" s="1307"/>
      <c r="Z1825" s="1307"/>
      <c r="AA1825" s="1307"/>
      <c r="AB1825" s="1307"/>
      <c r="AC1825" s="1307"/>
      <c r="AD1825" s="1308"/>
      <c r="AF1825" s="70"/>
      <c r="AK1825" s="11"/>
      <c r="AL1825" s="1303" t="s">
        <v>2292</v>
      </c>
      <c r="AM1825" s="1304"/>
      <c r="AN1825" s="1304"/>
      <c r="AO1825" s="1304"/>
      <c r="AP1825" s="1304"/>
      <c r="AQ1825" s="1305"/>
      <c r="AR1825" s="73"/>
    </row>
    <row r="1826" spans="1:44" ht="27" customHeight="1">
      <c r="A1826" s="972" t="str">
        <f t="shared" si="34"/>
        <v/>
      </c>
      <c r="B1826" s="66"/>
      <c r="E1826" s="67"/>
      <c r="F1826" s="68"/>
      <c r="H1826" s="264"/>
      <c r="I1826" s="1224" t="s">
        <v>843</v>
      </c>
      <c r="J1826" s="1224"/>
      <c r="K1826" s="1224"/>
      <c r="L1826" s="1224"/>
      <c r="M1826" s="1224"/>
      <c r="N1826" s="1224"/>
      <c r="O1826" s="1224"/>
      <c r="P1826" s="1224"/>
      <c r="Q1826" s="1224"/>
      <c r="R1826" s="1224"/>
      <c r="S1826" s="1224"/>
      <c r="T1826" s="1224"/>
      <c r="U1826" s="1224"/>
      <c r="V1826" s="1224"/>
      <c r="W1826" s="1224"/>
      <c r="X1826" s="1224"/>
      <c r="Y1826" s="1224"/>
      <c r="Z1826" s="1224"/>
      <c r="AA1826" s="1224"/>
      <c r="AB1826" s="1224"/>
      <c r="AC1826" s="1224"/>
      <c r="AD1826" s="1240"/>
      <c r="AF1826" s="70"/>
      <c r="AK1826" s="11"/>
      <c r="AL1826" s="1303"/>
      <c r="AM1826" s="1304"/>
      <c r="AN1826" s="1304"/>
      <c r="AO1826" s="1304"/>
      <c r="AP1826" s="1304"/>
      <c r="AQ1826" s="1305"/>
      <c r="AR1826" s="73"/>
    </row>
    <row r="1827" spans="1:44" ht="27" customHeight="1">
      <c r="A1827" s="972" t="str">
        <f t="shared" si="34"/>
        <v/>
      </c>
      <c r="B1827" s="66"/>
      <c r="E1827" s="67"/>
      <c r="F1827" s="68"/>
      <c r="H1827" s="264"/>
      <c r="I1827" s="1224"/>
      <c r="J1827" s="1224"/>
      <c r="K1827" s="1224"/>
      <c r="L1827" s="1224"/>
      <c r="M1827" s="1224"/>
      <c r="N1827" s="1224"/>
      <c r="O1827" s="1224"/>
      <c r="P1827" s="1224"/>
      <c r="Q1827" s="1224"/>
      <c r="R1827" s="1224"/>
      <c r="S1827" s="1224"/>
      <c r="T1827" s="1224"/>
      <c r="U1827" s="1224"/>
      <c r="V1827" s="1224"/>
      <c r="W1827" s="1224"/>
      <c r="X1827" s="1224"/>
      <c r="Y1827" s="1224"/>
      <c r="Z1827" s="1224"/>
      <c r="AA1827" s="1224"/>
      <c r="AB1827" s="1224"/>
      <c r="AC1827" s="1224"/>
      <c r="AD1827" s="1240"/>
      <c r="AF1827" s="70"/>
      <c r="AK1827" s="11"/>
      <c r="AL1827" s="210"/>
      <c r="AM1827" s="20"/>
      <c r="AN1827" s="20"/>
      <c r="AO1827" s="20"/>
      <c r="AP1827" s="20"/>
      <c r="AQ1827" s="211"/>
      <c r="AR1827" s="73"/>
    </row>
    <row r="1828" spans="1:44" ht="27" customHeight="1">
      <c r="A1828" s="972" t="str">
        <f t="shared" si="34"/>
        <v/>
      </c>
      <c r="B1828" s="66"/>
      <c r="E1828" s="67"/>
      <c r="F1828" s="68"/>
      <c r="H1828" s="264"/>
      <c r="I1828" s="1224"/>
      <c r="J1828" s="1224"/>
      <c r="K1828" s="1224"/>
      <c r="L1828" s="1224"/>
      <c r="M1828" s="1224"/>
      <c r="N1828" s="1224"/>
      <c r="O1828" s="1224"/>
      <c r="P1828" s="1224"/>
      <c r="Q1828" s="1224"/>
      <c r="R1828" s="1224"/>
      <c r="S1828" s="1224"/>
      <c r="T1828" s="1224"/>
      <c r="U1828" s="1224"/>
      <c r="V1828" s="1224"/>
      <c r="W1828" s="1224"/>
      <c r="X1828" s="1224"/>
      <c r="Y1828" s="1224"/>
      <c r="Z1828" s="1224"/>
      <c r="AA1828" s="1224"/>
      <c r="AB1828" s="1224"/>
      <c r="AC1828" s="1224"/>
      <c r="AD1828" s="1240"/>
      <c r="AF1828" s="70"/>
      <c r="AK1828" s="11"/>
      <c r="AL1828" s="210"/>
      <c r="AM1828" s="20"/>
      <c r="AN1828" s="20"/>
      <c r="AO1828" s="20"/>
      <c r="AP1828" s="20"/>
      <c r="AQ1828" s="211"/>
      <c r="AR1828" s="73"/>
    </row>
    <row r="1829" spans="1:44" ht="27" customHeight="1">
      <c r="A1829" s="972" t="str">
        <f t="shared" si="34"/>
        <v/>
      </c>
      <c r="B1829" s="66"/>
      <c r="E1829" s="67"/>
      <c r="F1829" s="68"/>
      <c r="H1829" s="264"/>
      <c r="I1829" s="1224"/>
      <c r="J1829" s="1224"/>
      <c r="K1829" s="1224"/>
      <c r="L1829" s="1224"/>
      <c r="M1829" s="1224"/>
      <c r="N1829" s="1224"/>
      <c r="O1829" s="1224"/>
      <c r="P1829" s="1224"/>
      <c r="Q1829" s="1224"/>
      <c r="R1829" s="1224"/>
      <c r="S1829" s="1224"/>
      <c r="T1829" s="1224"/>
      <c r="U1829" s="1224"/>
      <c r="V1829" s="1224"/>
      <c r="W1829" s="1224"/>
      <c r="X1829" s="1224"/>
      <c r="Y1829" s="1224"/>
      <c r="Z1829" s="1224"/>
      <c r="AA1829" s="1224"/>
      <c r="AB1829" s="1224"/>
      <c r="AC1829" s="1224"/>
      <c r="AD1829" s="1240"/>
      <c r="AF1829" s="70"/>
      <c r="AK1829" s="11"/>
      <c r="AL1829" s="210"/>
      <c r="AM1829" s="20"/>
      <c r="AN1829" s="20"/>
      <c r="AO1829" s="20"/>
      <c r="AP1829" s="20"/>
      <c r="AQ1829" s="211"/>
      <c r="AR1829" s="73"/>
    </row>
    <row r="1830" spans="1:44" ht="27" customHeight="1">
      <c r="A1830" s="972" t="str">
        <f t="shared" si="34"/>
        <v/>
      </c>
      <c r="B1830" s="66"/>
      <c r="E1830" s="67"/>
      <c r="F1830" s="68"/>
      <c r="H1830" s="264"/>
      <c r="I1830" s="1224"/>
      <c r="J1830" s="1224"/>
      <c r="K1830" s="1224"/>
      <c r="L1830" s="1224"/>
      <c r="M1830" s="1224"/>
      <c r="N1830" s="1224"/>
      <c r="O1830" s="1224"/>
      <c r="P1830" s="1224"/>
      <c r="Q1830" s="1224"/>
      <c r="R1830" s="1224"/>
      <c r="S1830" s="1224"/>
      <c r="T1830" s="1224"/>
      <c r="U1830" s="1224"/>
      <c r="V1830" s="1224"/>
      <c r="W1830" s="1224"/>
      <c r="X1830" s="1224"/>
      <c r="Y1830" s="1224"/>
      <c r="Z1830" s="1224"/>
      <c r="AA1830" s="1224"/>
      <c r="AB1830" s="1224"/>
      <c r="AC1830" s="1224"/>
      <c r="AD1830" s="1240"/>
      <c r="AF1830" s="70"/>
      <c r="AK1830" s="11"/>
      <c r="AL1830" s="210"/>
      <c r="AM1830" s="20"/>
      <c r="AN1830" s="20"/>
      <c r="AO1830" s="20"/>
      <c r="AP1830" s="20"/>
      <c r="AQ1830" s="211"/>
      <c r="AR1830" s="73"/>
    </row>
    <row r="1831" spans="1:44" ht="27" customHeight="1">
      <c r="A1831" s="972" t="str">
        <f t="shared" si="34"/>
        <v/>
      </c>
      <c r="B1831" s="66"/>
      <c r="E1831" s="67"/>
      <c r="F1831" s="68"/>
      <c r="H1831" s="264"/>
      <c r="I1831" s="1224"/>
      <c r="J1831" s="1224"/>
      <c r="K1831" s="1224"/>
      <c r="L1831" s="1224"/>
      <c r="M1831" s="1224"/>
      <c r="N1831" s="1224"/>
      <c r="O1831" s="1224"/>
      <c r="P1831" s="1224"/>
      <c r="Q1831" s="1224"/>
      <c r="R1831" s="1224"/>
      <c r="S1831" s="1224"/>
      <c r="T1831" s="1224"/>
      <c r="U1831" s="1224"/>
      <c r="V1831" s="1224"/>
      <c r="W1831" s="1224"/>
      <c r="X1831" s="1224"/>
      <c r="Y1831" s="1224"/>
      <c r="Z1831" s="1224"/>
      <c r="AA1831" s="1224"/>
      <c r="AB1831" s="1224"/>
      <c r="AC1831" s="1224"/>
      <c r="AD1831" s="1240"/>
      <c r="AF1831" s="70"/>
      <c r="AK1831" s="11"/>
      <c r="AL1831" s="210"/>
      <c r="AM1831" s="20"/>
      <c r="AN1831" s="20"/>
      <c r="AO1831" s="20"/>
      <c r="AP1831" s="20"/>
      <c r="AQ1831" s="211"/>
      <c r="AR1831" s="73"/>
    </row>
    <row r="1832" spans="1:44" ht="27" customHeight="1">
      <c r="A1832" s="972" t="str">
        <f t="shared" si="34"/>
        <v/>
      </c>
      <c r="B1832" s="66"/>
      <c r="E1832" s="67"/>
      <c r="F1832" s="68"/>
      <c r="H1832" s="264"/>
      <c r="I1832" s="1224"/>
      <c r="J1832" s="1224"/>
      <c r="K1832" s="1224"/>
      <c r="L1832" s="1224"/>
      <c r="M1832" s="1224"/>
      <c r="N1832" s="1224"/>
      <c r="O1832" s="1224"/>
      <c r="P1832" s="1224"/>
      <c r="Q1832" s="1224"/>
      <c r="R1832" s="1224"/>
      <c r="S1832" s="1224"/>
      <c r="T1832" s="1224"/>
      <c r="U1832" s="1224"/>
      <c r="V1832" s="1224"/>
      <c r="W1832" s="1224"/>
      <c r="X1832" s="1224"/>
      <c r="Y1832" s="1224"/>
      <c r="Z1832" s="1224"/>
      <c r="AA1832" s="1224"/>
      <c r="AB1832" s="1224"/>
      <c r="AC1832" s="1224"/>
      <c r="AD1832" s="1240"/>
      <c r="AF1832" s="70"/>
      <c r="AK1832" s="11"/>
      <c r="AL1832" s="210"/>
      <c r="AM1832" s="20"/>
      <c r="AN1832" s="20"/>
      <c r="AO1832" s="20"/>
      <c r="AP1832" s="20"/>
      <c r="AQ1832" s="211"/>
      <c r="AR1832" s="73"/>
    </row>
    <row r="1833" spans="1:44" ht="27" customHeight="1">
      <c r="A1833" s="972" t="str">
        <f t="shared" si="34"/>
        <v/>
      </c>
      <c r="B1833" s="66"/>
      <c r="E1833" s="67"/>
      <c r="F1833" s="68"/>
      <c r="H1833" s="264"/>
      <c r="I1833" s="1224"/>
      <c r="J1833" s="1224"/>
      <c r="K1833" s="1224"/>
      <c r="L1833" s="1224"/>
      <c r="M1833" s="1224"/>
      <c r="N1833" s="1224"/>
      <c r="O1833" s="1224"/>
      <c r="P1833" s="1224"/>
      <c r="Q1833" s="1224"/>
      <c r="R1833" s="1224"/>
      <c r="S1833" s="1224"/>
      <c r="T1833" s="1224"/>
      <c r="U1833" s="1224"/>
      <c r="V1833" s="1224"/>
      <c r="W1833" s="1224"/>
      <c r="X1833" s="1224"/>
      <c r="Y1833" s="1224"/>
      <c r="Z1833" s="1224"/>
      <c r="AA1833" s="1224"/>
      <c r="AB1833" s="1224"/>
      <c r="AC1833" s="1224"/>
      <c r="AD1833" s="1240"/>
      <c r="AF1833" s="70"/>
      <c r="AK1833" s="11"/>
      <c r="AL1833" s="210"/>
      <c r="AM1833" s="20"/>
      <c r="AN1833" s="20"/>
      <c r="AO1833" s="20"/>
      <c r="AP1833" s="20"/>
      <c r="AQ1833" s="211"/>
      <c r="AR1833" s="73"/>
    </row>
    <row r="1834" spans="1:44" ht="27" customHeight="1">
      <c r="A1834" s="972" t="str">
        <f t="shared" si="34"/>
        <v/>
      </c>
      <c r="B1834" s="66"/>
      <c r="E1834" s="67"/>
      <c r="F1834" s="68"/>
      <c r="H1834" s="264"/>
      <c r="I1834" s="1224"/>
      <c r="J1834" s="1224"/>
      <c r="K1834" s="1224"/>
      <c r="L1834" s="1224"/>
      <c r="M1834" s="1224"/>
      <c r="N1834" s="1224"/>
      <c r="O1834" s="1224"/>
      <c r="P1834" s="1224"/>
      <c r="Q1834" s="1224"/>
      <c r="R1834" s="1224"/>
      <c r="S1834" s="1224"/>
      <c r="T1834" s="1224"/>
      <c r="U1834" s="1224"/>
      <c r="V1834" s="1224"/>
      <c r="W1834" s="1224"/>
      <c r="X1834" s="1224"/>
      <c r="Y1834" s="1224"/>
      <c r="Z1834" s="1224"/>
      <c r="AA1834" s="1224"/>
      <c r="AB1834" s="1224"/>
      <c r="AC1834" s="1224"/>
      <c r="AD1834" s="1240"/>
      <c r="AF1834" s="70"/>
      <c r="AK1834" s="11"/>
      <c r="AL1834" s="210"/>
      <c r="AM1834" s="20"/>
      <c r="AN1834" s="20"/>
      <c r="AO1834" s="20"/>
      <c r="AP1834" s="20"/>
      <c r="AQ1834" s="211"/>
      <c r="AR1834" s="73"/>
    </row>
    <row r="1835" spans="1:44" ht="27" customHeight="1">
      <c r="A1835" s="972" t="str">
        <f t="shared" ref="A1835:A1899" si="35">_xlfn.IFS(AG1835=0,"",AG1835&gt;0,AG1835,AG1835&lt;&gt;"","")</f>
        <v/>
      </c>
      <c r="B1835" s="66"/>
      <c r="E1835" s="67"/>
      <c r="F1835" s="68"/>
      <c r="H1835" s="264"/>
      <c r="I1835" s="1224"/>
      <c r="J1835" s="1224"/>
      <c r="K1835" s="1224"/>
      <c r="L1835" s="1224"/>
      <c r="M1835" s="1224"/>
      <c r="N1835" s="1224"/>
      <c r="O1835" s="1224"/>
      <c r="P1835" s="1224"/>
      <c r="Q1835" s="1224"/>
      <c r="R1835" s="1224"/>
      <c r="S1835" s="1224"/>
      <c r="T1835" s="1224"/>
      <c r="U1835" s="1224"/>
      <c r="V1835" s="1224"/>
      <c r="W1835" s="1224"/>
      <c r="X1835" s="1224"/>
      <c r="Y1835" s="1224"/>
      <c r="Z1835" s="1224"/>
      <c r="AA1835" s="1224"/>
      <c r="AB1835" s="1224"/>
      <c r="AC1835" s="1224"/>
      <c r="AD1835" s="1240"/>
      <c r="AF1835" s="70"/>
      <c r="AK1835" s="11"/>
      <c r="AL1835" s="210"/>
      <c r="AM1835" s="20"/>
      <c r="AN1835" s="20"/>
      <c r="AO1835" s="20"/>
      <c r="AP1835" s="20"/>
      <c r="AQ1835" s="211"/>
      <c r="AR1835" s="73"/>
    </row>
    <row r="1836" spans="1:44" ht="27" customHeight="1" thickBot="1">
      <c r="A1836" s="972" t="str">
        <f t="shared" si="35"/>
        <v/>
      </c>
      <c r="B1836" s="66"/>
      <c r="E1836" s="67"/>
      <c r="F1836" s="68"/>
      <c r="H1836" s="83"/>
      <c r="I1836" s="1242"/>
      <c r="J1836" s="1242"/>
      <c r="K1836" s="1242"/>
      <c r="L1836" s="1242"/>
      <c r="M1836" s="1242"/>
      <c r="N1836" s="1242"/>
      <c r="O1836" s="1242"/>
      <c r="P1836" s="1242"/>
      <c r="Q1836" s="1242"/>
      <c r="R1836" s="1242"/>
      <c r="S1836" s="1242"/>
      <c r="T1836" s="1242"/>
      <c r="U1836" s="1242"/>
      <c r="V1836" s="1242"/>
      <c r="W1836" s="1242"/>
      <c r="X1836" s="1242"/>
      <c r="Y1836" s="1242"/>
      <c r="Z1836" s="1242"/>
      <c r="AA1836" s="1242"/>
      <c r="AB1836" s="1242"/>
      <c r="AC1836" s="1242"/>
      <c r="AD1836" s="1243"/>
      <c r="AF1836" s="70"/>
      <c r="AK1836" s="11"/>
      <c r="AL1836" s="210"/>
      <c r="AM1836" s="20"/>
      <c r="AN1836" s="20"/>
      <c r="AO1836" s="20"/>
      <c r="AP1836" s="20"/>
      <c r="AQ1836" s="211"/>
      <c r="AR1836" s="73"/>
    </row>
    <row r="1837" spans="1:44" ht="27" customHeight="1">
      <c r="A1837" s="972" t="str">
        <f t="shared" si="35"/>
        <v/>
      </c>
      <c r="B1837" s="66"/>
      <c r="E1837" s="67"/>
      <c r="F1837" s="68"/>
      <c r="AF1837" s="70"/>
      <c r="AK1837" s="11"/>
      <c r="AL1837" s="210"/>
      <c r="AM1837" s="20"/>
      <c r="AN1837" s="20"/>
      <c r="AO1837" s="20"/>
      <c r="AP1837" s="20"/>
      <c r="AQ1837" s="211"/>
      <c r="AR1837" s="73"/>
    </row>
    <row r="1838" spans="1:44" ht="27" customHeight="1">
      <c r="A1838" s="972">
        <f t="shared" si="35"/>
        <v>242</v>
      </c>
      <c r="B1838" s="66"/>
      <c r="E1838" s="67"/>
      <c r="F1838" s="1349" t="s">
        <v>845</v>
      </c>
      <c r="G1838" s="1350"/>
      <c r="H1838" s="1206" t="s">
        <v>844</v>
      </c>
      <c r="I1838" s="1206"/>
      <c r="J1838" s="1206"/>
      <c r="K1838" s="1206"/>
      <c r="L1838" s="1206"/>
      <c r="M1838" s="1206"/>
      <c r="N1838" s="1206"/>
      <c r="O1838" s="1206"/>
      <c r="P1838" s="1206"/>
      <c r="Q1838" s="1206"/>
      <c r="R1838" s="1206"/>
      <c r="S1838" s="1206"/>
      <c r="T1838" s="1206"/>
      <c r="U1838" s="1206"/>
      <c r="V1838" s="1206"/>
      <c r="W1838" s="1206"/>
      <c r="X1838" s="1206"/>
      <c r="Y1838" s="1206"/>
      <c r="Z1838" s="1206"/>
      <c r="AA1838" s="1206"/>
      <c r="AB1838" s="1206"/>
      <c r="AC1838" s="1206"/>
      <c r="AD1838" s="1206"/>
      <c r="AF1838" s="70"/>
      <c r="AG1838" s="713">
        <v>242</v>
      </c>
      <c r="AH1838" s="1221" t="s">
        <v>106</v>
      </c>
      <c r="AI1838" s="1222"/>
      <c r="AJ1838" s="1223"/>
      <c r="AK1838" s="11"/>
      <c r="AL1838" s="1303" t="s">
        <v>2291</v>
      </c>
      <c r="AM1838" s="1304"/>
      <c r="AN1838" s="1304"/>
      <c r="AO1838" s="1304"/>
      <c r="AP1838" s="1304"/>
      <c r="AQ1838" s="1305"/>
      <c r="AR1838" s="1232">
        <f>VLOOKUP(AH1838,$CD$6:$CE$10,2,FALSE)</f>
        <v>0</v>
      </c>
    </row>
    <row r="1839" spans="1:44" ht="27" customHeight="1">
      <c r="A1839" s="972" t="str">
        <f t="shared" si="35"/>
        <v/>
      </c>
      <c r="B1839" s="66"/>
      <c r="E1839" s="67"/>
      <c r="F1839" s="68"/>
      <c r="H1839" s="1206"/>
      <c r="I1839" s="1206"/>
      <c r="J1839" s="1206"/>
      <c r="K1839" s="1206"/>
      <c r="L1839" s="1206"/>
      <c r="M1839" s="1206"/>
      <c r="N1839" s="1206"/>
      <c r="O1839" s="1206"/>
      <c r="P1839" s="1206"/>
      <c r="Q1839" s="1206"/>
      <c r="R1839" s="1206"/>
      <c r="S1839" s="1206"/>
      <c r="T1839" s="1206"/>
      <c r="U1839" s="1206"/>
      <c r="V1839" s="1206"/>
      <c r="W1839" s="1206"/>
      <c r="X1839" s="1206"/>
      <c r="Y1839" s="1206"/>
      <c r="Z1839" s="1206"/>
      <c r="AA1839" s="1206"/>
      <c r="AB1839" s="1206"/>
      <c r="AC1839" s="1206"/>
      <c r="AD1839" s="1206"/>
      <c r="AF1839" s="70"/>
      <c r="AK1839" s="11"/>
      <c r="AL1839" s="1303"/>
      <c r="AM1839" s="1304"/>
      <c r="AN1839" s="1304"/>
      <c r="AO1839" s="1304"/>
      <c r="AP1839" s="1304"/>
      <c r="AQ1839" s="1305"/>
      <c r="AR1839" s="1232"/>
    </row>
    <row r="1840" spans="1:44" ht="27" customHeight="1">
      <c r="A1840" s="972" t="str">
        <f t="shared" si="35"/>
        <v/>
      </c>
      <c r="B1840" s="66"/>
      <c r="E1840" s="67"/>
      <c r="F1840" s="68"/>
      <c r="H1840" s="88"/>
      <c r="I1840" s="88"/>
      <c r="J1840" s="88"/>
      <c r="K1840" s="88"/>
      <c r="L1840" s="88"/>
      <c r="M1840" s="88"/>
      <c r="N1840" s="88"/>
      <c r="O1840" s="88"/>
      <c r="P1840" s="88"/>
      <c r="Q1840" s="88"/>
      <c r="R1840" s="88"/>
      <c r="S1840" s="88"/>
      <c r="T1840" s="88"/>
      <c r="U1840" s="88"/>
      <c r="V1840" s="88"/>
      <c r="W1840" s="88"/>
      <c r="X1840" s="88"/>
      <c r="Y1840" s="88"/>
      <c r="Z1840" s="88"/>
      <c r="AA1840" s="88"/>
      <c r="AB1840" s="88"/>
      <c r="AC1840" s="88"/>
      <c r="AD1840" s="88"/>
      <c r="AF1840" s="70"/>
      <c r="AK1840" s="11"/>
      <c r="AL1840" s="1303"/>
      <c r="AM1840" s="1304"/>
      <c r="AN1840" s="1304"/>
      <c r="AO1840" s="1304"/>
      <c r="AP1840" s="1304"/>
      <c r="AQ1840" s="1305"/>
      <c r="AR1840" s="73"/>
    </row>
    <row r="1841" spans="1:44" ht="27" customHeight="1" thickBot="1">
      <c r="A1841" s="972" t="str">
        <f t="shared" si="35"/>
        <v/>
      </c>
      <c r="B1841" s="66"/>
      <c r="E1841" s="67"/>
      <c r="F1841" s="68"/>
      <c r="H1841" s="88"/>
      <c r="I1841" s="88"/>
      <c r="J1841" s="88"/>
      <c r="K1841" s="88"/>
      <c r="L1841" s="88"/>
      <c r="M1841" s="88"/>
      <c r="N1841" s="88"/>
      <c r="O1841" s="88"/>
      <c r="P1841" s="88"/>
      <c r="Q1841" s="88"/>
      <c r="R1841" s="88"/>
      <c r="S1841" s="88"/>
      <c r="T1841" s="88"/>
      <c r="U1841" s="88"/>
      <c r="V1841" s="88"/>
      <c r="W1841" s="88"/>
      <c r="X1841" s="88"/>
      <c r="Y1841" s="88"/>
      <c r="Z1841" s="88"/>
      <c r="AA1841" s="88"/>
      <c r="AB1841" s="88"/>
      <c r="AC1841" s="88"/>
      <c r="AD1841" s="88"/>
      <c r="AF1841" s="70"/>
      <c r="AK1841" s="11"/>
      <c r="AL1841" s="1303"/>
      <c r="AM1841" s="1304"/>
      <c r="AN1841" s="1304"/>
      <c r="AO1841" s="1304"/>
      <c r="AP1841" s="1304"/>
      <c r="AQ1841" s="1305"/>
      <c r="AR1841" s="73"/>
    </row>
    <row r="1842" spans="1:44" ht="27" customHeight="1">
      <c r="A1842" s="972" t="str">
        <f t="shared" si="35"/>
        <v/>
      </c>
      <c r="B1842" s="66"/>
      <c r="E1842" s="67"/>
      <c r="F1842" s="68"/>
      <c r="H1842" s="1306" t="s">
        <v>856</v>
      </c>
      <c r="I1842" s="1307"/>
      <c r="J1842" s="1307"/>
      <c r="K1842" s="1307"/>
      <c r="L1842" s="1307"/>
      <c r="M1842" s="1307"/>
      <c r="N1842" s="1307"/>
      <c r="O1842" s="1307"/>
      <c r="P1842" s="1307"/>
      <c r="Q1842" s="1307"/>
      <c r="R1842" s="1307"/>
      <c r="S1842" s="1307"/>
      <c r="T1842" s="1307"/>
      <c r="U1842" s="1307"/>
      <c r="V1842" s="1307"/>
      <c r="W1842" s="1307"/>
      <c r="X1842" s="1307"/>
      <c r="Y1842" s="1307"/>
      <c r="Z1842" s="1307"/>
      <c r="AA1842" s="1307"/>
      <c r="AB1842" s="1307"/>
      <c r="AC1842" s="1307"/>
      <c r="AD1842" s="1308"/>
      <c r="AF1842" s="70"/>
      <c r="AK1842" s="11"/>
      <c r="AL1842" s="210"/>
      <c r="AM1842" s="20"/>
      <c r="AN1842" s="20"/>
      <c r="AO1842" s="20"/>
      <c r="AP1842" s="20"/>
      <c r="AQ1842" s="211"/>
      <c r="AR1842" s="73"/>
    </row>
    <row r="1843" spans="1:44" ht="27" customHeight="1">
      <c r="A1843" s="972" t="str">
        <f t="shared" si="35"/>
        <v/>
      </c>
      <c r="B1843" s="66"/>
      <c r="E1843" s="67"/>
      <c r="F1843" s="68"/>
      <c r="H1843" s="1299" t="s">
        <v>2296</v>
      </c>
      <c r="I1843" s="1206"/>
      <c r="J1843" s="1206"/>
      <c r="K1843" s="1206"/>
      <c r="L1843" s="1206"/>
      <c r="M1843" s="1206"/>
      <c r="N1843" s="1206"/>
      <c r="O1843" s="1206"/>
      <c r="P1843" s="1206"/>
      <c r="Q1843" s="1206"/>
      <c r="R1843" s="1206"/>
      <c r="S1843" s="1206"/>
      <c r="T1843" s="1206"/>
      <c r="U1843" s="1206"/>
      <c r="V1843" s="1206"/>
      <c r="W1843" s="1206"/>
      <c r="X1843" s="1206"/>
      <c r="Y1843" s="1206"/>
      <c r="Z1843" s="1206"/>
      <c r="AA1843" s="1206"/>
      <c r="AB1843" s="1206"/>
      <c r="AC1843" s="1206"/>
      <c r="AD1843" s="1207"/>
      <c r="AF1843" s="70"/>
      <c r="AK1843" s="11"/>
      <c r="AL1843" s="210"/>
      <c r="AM1843" s="20"/>
      <c r="AN1843" s="20"/>
      <c r="AO1843" s="20"/>
      <c r="AP1843" s="20"/>
      <c r="AQ1843" s="211"/>
      <c r="AR1843" s="73"/>
    </row>
    <row r="1844" spans="1:44" ht="27" customHeight="1">
      <c r="A1844" s="972" t="str">
        <f t="shared" si="35"/>
        <v/>
      </c>
      <c r="B1844" s="66"/>
      <c r="E1844" s="67"/>
      <c r="F1844" s="68"/>
      <c r="H1844" s="1299"/>
      <c r="I1844" s="1206"/>
      <c r="J1844" s="1206"/>
      <c r="K1844" s="1206"/>
      <c r="L1844" s="1206"/>
      <c r="M1844" s="1206"/>
      <c r="N1844" s="1206"/>
      <c r="O1844" s="1206"/>
      <c r="P1844" s="1206"/>
      <c r="Q1844" s="1206"/>
      <c r="R1844" s="1206"/>
      <c r="S1844" s="1206"/>
      <c r="T1844" s="1206"/>
      <c r="U1844" s="1206"/>
      <c r="V1844" s="1206"/>
      <c r="W1844" s="1206"/>
      <c r="X1844" s="1206"/>
      <c r="Y1844" s="1206"/>
      <c r="Z1844" s="1206"/>
      <c r="AA1844" s="1206"/>
      <c r="AB1844" s="1206"/>
      <c r="AC1844" s="1206"/>
      <c r="AD1844" s="1207"/>
      <c r="AF1844" s="70"/>
      <c r="AK1844" s="11"/>
      <c r="AL1844" s="210"/>
      <c r="AM1844" s="20"/>
      <c r="AN1844" s="20"/>
      <c r="AO1844" s="20"/>
      <c r="AP1844" s="20"/>
      <c r="AQ1844" s="211"/>
      <c r="AR1844" s="73"/>
    </row>
    <row r="1845" spans="1:44" ht="27" customHeight="1">
      <c r="A1845" s="972" t="str">
        <f t="shared" si="35"/>
        <v/>
      </c>
      <c r="B1845" s="66"/>
      <c r="E1845" s="67"/>
      <c r="F1845" s="68"/>
      <c r="H1845" s="1299"/>
      <c r="I1845" s="1206"/>
      <c r="J1845" s="1206"/>
      <c r="K1845" s="1206"/>
      <c r="L1845" s="1206"/>
      <c r="M1845" s="1206"/>
      <c r="N1845" s="1206"/>
      <c r="O1845" s="1206"/>
      <c r="P1845" s="1206"/>
      <c r="Q1845" s="1206"/>
      <c r="R1845" s="1206"/>
      <c r="S1845" s="1206"/>
      <c r="T1845" s="1206"/>
      <c r="U1845" s="1206"/>
      <c r="V1845" s="1206"/>
      <c r="W1845" s="1206"/>
      <c r="X1845" s="1206"/>
      <c r="Y1845" s="1206"/>
      <c r="Z1845" s="1206"/>
      <c r="AA1845" s="1206"/>
      <c r="AB1845" s="1206"/>
      <c r="AC1845" s="1206"/>
      <c r="AD1845" s="1207"/>
      <c r="AF1845" s="70"/>
      <c r="AK1845" s="11"/>
      <c r="AL1845" s="210"/>
      <c r="AM1845" s="20"/>
      <c r="AN1845" s="20"/>
      <c r="AO1845" s="20"/>
      <c r="AP1845" s="20"/>
      <c r="AQ1845" s="211"/>
      <c r="AR1845" s="73"/>
    </row>
    <row r="1846" spans="1:44" ht="27" customHeight="1">
      <c r="A1846" s="972" t="str">
        <f t="shared" si="35"/>
        <v/>
      </c>
      <c r="B1846" s="66"/>
      <c r="E1846" s="67"/>
      <c r="F1846" s="68"/>
      <c r="H1846" s="1299"/>
      <c r="I1846" s="1206"/>
      <c r="J1846" s="1206"/>
      <c r="K1846" s="1206"/>
      <c r="L1846" s="1206"/>
      <c r="M1846" s="1206"/>
      <c r="N1846" s="1206"/>
      <c r="O1846" s="1206"/>
      <c r="P1846" s="1206"/>
      <c r="Q1846" s="1206"/>
      <c r="R1846" s="1206"/>
      <c r="S1846" s="1206"/>
      <c r="T1846" s="1206"/>
      <c r="U1846" s="1206"/>
      <c r="V1846" s="1206"/>
      <c r="W1846" s="1206"/>
      <c r="X1846" s="1206"/>
      <c r="Y1846" s="1206"/>
      <c r="Z1846" s="1206"/>
      <c r="AA1846" s="1206"/>
      <c r="AB1846" s="1206"/>
      <c r="AC1846" s="1206"/>
      <c r="AD1846" s="1207"/>
      <c r="AF1846" s="70"/>
      <c r="AK1846" s="11"/>
      <c r="AL1846" s="210"/>
      <c r="AM1846" s="20"/>
      <c r="AN1846" s="20"/>
      <c r="AO1846" s="20"/>
      <c r="AP1846" s="20"/>
      <c r="AQ1846" s="211"/>
      <c r="AR1846" s="73"/>
    </row>
    <row r="1847" spans="1:44" ht="27" customHeight="1">
      <c r="A1847" s="972" t="str">
        <f t="shared" si="35"/>
        <v/>
      </c>
      <c r="B1847" s="66"/>
      <c r="E1847" s="67"/>
      <c r="F1847" s="68"/>
      <c r="H1847" s="1299"/>
      <c r="I1847" s="1206"/>
      <c r="J1847" s="1206"/>
      <c r="K1847" s="1206"/>
      <c r="L1847" s="1206"/>
      <c r="M1847" s="1206"/>
      <c r="N1847" s="1206"/>
      <c r="O1847" s="1206"/>
      <c r="P1847" s="1206"/>
      <c r="Q1847" s="1206"/>
      <c r="R1847" s="1206"/>
      <c r="S1847" s="1206"/>
      <c r="T1847" s="1206"/>
      <c r="U1847" s="1206"/>
      <c r="V1847" s="1206"/>
      <c r="W1847" s="1206"/>
      <c r="X1847" s="1206"/>
      <c r="Y1847" s="1206"/>
      <c r="Z1847" s="1206"/>
      <c r="AA1847" s="1206"/>
      <c r="AB1847" s="1206"/>
      <c r="AC1847" s="1206"/>
      <c r="AD1847" s="1207"/>
      <c r="AF1847" s="70"/>
      <c r="AK1847" s="11"/>
      <c r="AL1847" s="210"/>
      <c r="AM1847" s="20"/>
      <c r="AN1847" s="20"/>
      <c r="AO1847" s="20"/>
      <c r="AP1847" s="20"/>
      <c r="AQ1847" s="211"/>
      <c r="AR1847" s="73"/>
    </row>
    <row r="1848" spans="1:44" ht="27" customHeight="1">
      <c r="A1848" s="972" t="str">
        <f t="shared" si="35"/>
        <v/>
      </c>
      <c r="B1848" s="66"/>
      <c r="E1848" s="67"/>
      <c r="F1848" s="68"/>
      <c r="H1848" s="1299"/>
      <c r="I1848" s="1206"/>
      <c r="J1848" s="1206"/>
      <c r="K1848" s="1206"/>
      <c r="L1848" s="1206"/>
      <c r="M1848" s="1206"/>
      <c r="N1848" s="1206"/>
      <c r="O1848" s="1206"/>
      <c r="P1848" s="1206"/>
      <c r="Q1848" s="1206"/>
      <c r="R1848" s="1206"/>
      <c r="S1848" s="1206"/>
      <c r="T1848" s="1206"/>
      <c r="U1848" s="1206"/>
      <c r="V1848" s="1206"/>
      <c r="W1848" s="1206"/>
      <c r="X1848" s="1206"/>
      <c r="Y1848" s="1206"/>
      <c r="Z1848" s="1206"/>
      <c r="AA1848" s="1206"/>
      <c r="AB1848" s="1206"/>
      <c r="AC1848" s="1206"/>
      <c r="AD1848" s="1207"/>
      <c r="AF1848" s="70"/>
      <c r="AK1848" s="11"/>
      <c r="AL1848" s="210"/>
      <c r="AM1848" s="20"/>
      <c r="AN1848" s="20"/>
      <c r="AO1848" s="20"/>
      <c r="AP1848" s="20"/>
      <c r="AQ1848" s="211"/>
      <c r="AR1848" s="73"/>
    </row>
    <row r="1849" spans="1:44" ht="27" customHeight="1">
      <c r="A1849" s="972" t="str">
        <f t="shared" si="35"/>
        <v/>
      </c>
      <c r="B1849" s="66"/>
      <c r="E1849" s="67"/>
      <c r="F1849" s="68"/>
      <c r="H1849" s="1299"/>
      <c r="I1849" s="1206"/>
      <c r="J1849" s="1206"/>
      <c r="K1849" s="1206"/>
      <c r="L1849" s="1206"/>
      <c r="M1849" s="1206"/>
      <c r="N1849" s="1206"/>
      <c r="O1849" s="1206"/>
      <c r="P1849" s="1206"/>
      <c r="Q1849" s="1206"/>
      <c r="R1849" s="1206"/>
      <c r="S1849" s="1206"/>
      <c r="T1849" s="1206"/>
      <c r="U1849" s="1206"/>
      <c r="V1849" s="1206"/>
      <c r="W1849" s="1206"/>
      <c r="X1849" s="1206"/>
      <c r="Y1849" s="1206"/>
      <c r="Z1849" s="1206"/>
      <c r="AA1849" s="1206"/>
      <c r="AB1849" s="1206"/>
      <c r="AC1849" s="1206"/>
      <c r="AD1849" s="1207"/>
      <c r="AF1849" s="70"/>
      <c r="AK1849" s="11"/>
      <c r="AL1849" s="210"/>
      <c r="AM1849" s="20"/>
      <c r="AN1849" s="20"/>
      <c r="AO1849" s="20"/>
      <c r="AP1849" s="20"/>
      <c r="AQ1849" s="211"/>
      <c r="AR1849" s="73"/>
    </row>
    <row r="1850" spans="1:44" ht="27" customHeight="1">
      <c r="A1850" s="972" t="str">
        <f t="shared" si="35"/>
        <v/>
      </c>
      <c r="B1850" s="66"/>
      <c r="E1850" s="67"/>
      <c r="F1850" s="68"/>
      <c r="H1850" s="1299"/>
      <c r="I1850" s="1206"/>
      <c r="J1850" s="1206"/>
      <c r="K1850" s="1206"/>
      <c r="L1850" s="1206"/>
      <c r="M1850" s="1206"/>
      <c r="N1850" s="1206"/>
      <c r="O1850" s="1206"/>
      <c r="P1850" s="1206"/>
      <c r="Q1850" s="1206"/>
      <c r="R1850" s="1206"/>
      <c r="S1850" s="1206"/>
      <c r="T1850" s="1206"/>
      <c r="U1850" s="1206"/>
      <c r="V1850" s="1206"/>
      <c r="W1850" s="1206"/>
      <c r="X1850" s="1206"/>
      <c r="Y1850" s="1206"/>
      <c r="Z1850" s="1206"/>
      <c r="AA1850" s="1206"/>
      <c r="AB1850" s="1206"/>
      <c r="AC1850" s="1206"/>
      <c r="AD1850" s="1207"/>
      <c r="AF1850" s="70"/>
      <c r="AK1850" s="11"/>
      <c r="AL1850" s="210"/>
      <c r="AM1850" s="20"/>
      <c r="AN1850" s="20"/>
      <c r="AO1850" s="20"/>
      <c r="AP1850" s="20"/>
      <c r="AQ1850" s="211"/>
      <c r="AR1850" s="73"/>
    </row>
    <row r="1851" spans="1:44" ht="27" customHeight="1">
      <c r="A1851" s="972" t="str">
        <f t="shared" si="35"/>
        <v/>
      </c>
      <c r="B1851" s="66"/>
      <c r="E1851" s="67"/>
      <c r="F1851" s="68"/>
      <c r="H1851" s="1299"/>
      <c r="I1851" s="1206"/>
      <c r="J1851" s="1206"/>
      <c r="K1851" s="1206"/>
      <c r="L1851" s="1206"/>
      <c r="M1851" s="1206"/>
      <c r="N1851" s="1206"/>
      <c r="O1851" s="1206"/>
      <c r="P1851" s="1206"/>
      <c r="Q1851" s="1206"/>
      <c r="R1851" s="1206"/>
      <c r="S1851" s="1206"/>
      <c r="T1851" s="1206"/>
      <c r="U1851" s="1206"/>
      <c r="V1851" s="1206"/>
      <c r="W1851" s="1206"/>
      <c r="X1851" s="1206"/>
      <c r="Y1851" s="1206"/>
      <c r="Z1851" s="1206"/>
      <c r="AA1851" s="1206"/>
      <c r="AB1851" s="1206"/>
      <c r="AC1851" s="1206"/>
      <c r="AD1851" s="1207"/>
      <c r="AF1851" s="70"/>
      <c r="AK1851" s="11"/>
      <c r="AL1851" s="210"/>
      <c r="AM1851" s="20"/>
      <c r="AN1851" s="20"/>
      <c r="AO1851" s="20"/>
      <c r="AP1851" s="20"/>
      <c r="AQ1851" s="211"/>
      <c r="AR1851" s="73"/>
    </row>
    <row r="1852" spans="1:44" ht="27" customHeight="1" thickBot="1">
      <c r="A1852" s="972" t="str">
        <f t="shared" si="35"/>
        <v/>
      </c>
      <c r="B1852" s="66"/>
      <c r="E1852" s="67"/>
      <c r="F1852" s="68"/>
      <c r="H1852" s="1300"/>
      <c r="I1852" s="1301"/>
      <c r="J1852" s="1301"/>
      <c r="K1852" s="1301"/>
      <c r="L1852" s="1301"/>
      <c r="M1852" s="1301"/>
      <c r="N1852" s="1301"/>
      <c r="O1852" s="1301"/>
      <c r="P1852" s="1301"/>
      <c r="Q1852" s="1301"/>
      <c r="R1852" s="1301"/>
      <c r="S1852" s="1301"/>
      <c r="T1852" s="1301"/>
      <c r="U1852" s="1301"/>
      <c r="V1852" s="1301"/>
      <c r="W1852" s="1301"/>
      <c r="X1852" s="1301"/>
      <c r="Y1852" s="1301"/>
      <c r="Z1852" s="1301"/>
      <c r="AA1852" s="1301"/>
      <c r="AB1852" s="1301"/>
      <c r="AC1852" s="1301"/>
      <c r="AD1852" s="1302"/>
      <c r="AF1852" s="70"/>
      <c r="AK1852" s="11"/>
      <c r="AL1852" s="210"/>
      <c r="AM1852" s="20"/>
      <c r="AN1852" s="20"/>
      <c r="AO1852" s="20"/>
      <c r="AP1852" s="20"/>
      <c r="AQ1852" s="211"/>
      <c r="AR1852" s="73"/>
    </row>
    <row r="1853" spans="1:44" ht="27" customHeight="1">
      <c r="A1853" s="972" t="str">
        <f t="shared" si="35"/>
        <v/>
      </c>
      <c r="B1853" s="66"/>
      <c r="E1853" s="67"/>
      <c r="F1853" s="68"/>
      <c r="AF1853" s="70"/>
      <c r="AK1853" s="11"/>
      <c r="AL1853" s="210"/>
      <c r="AM1853" s="20"/>
      <c r="AN1853" s="20"/>
      <c r="AO1853" s="20"/>
      <c r="AP1853" s="20"/>
      <c r="AQ1853" s="211"/>
      <c r="AR1853" s="73"/>
    </row>
    <row r="1854" spans="1:44" ht="27" customHeight="1">
      <c r="B1854" s="66"/>
      <c r="E1854" s="67"/>
      <c r="F1854" s="68"/>
      <c r="AF1854" s="70"/>
      <c r="AH1854" s="1136"/>
      <c r="AI1854" s="1136"/>
      <c r="AJ1854" s="1136"/>
      <c r="AK1854" s="11"/>
      <c r="AL1854" s="210"/>
      <c r="AM1854" s="20"/>
      <c r="AN1854" s="20"/>
      <c r="AO1854" s="20"/>
      <c r="AP1854" s="20"/>
      <c r="AQ1854" s="211"/>
      <c r="AR1854" s="73"/>
    </row>
    <row r="1855" spans="1:44" ht="27" customHeight="1">
      <c r="A1855" s="972">
        <f t="shared" si="35"/>
        <v>243</v>
      </c>
      <c r="B1855" s="66"/>
      <c r="E1855" s="67"/>
      <c r="F1855" s="1349" t="s">
        <v>850</v>
      </c>
      <c r="G1855" s="1350"/>
      <c r="H1855" s="1224" t="s">
        <v>857</v>
      </c>
      <c r="I1855" s="1224"/>
      <c r="J1855" s="1224"/>
      <c r="K1855" s="1224"/>
      <c r="L1855" s="1224"/>
      <c r="M1855" s="1224"/>
      <c r="N1855" s="1224"/>
      <c r="O1855" s="1224"/>
      <c r="P1855" s="1224"/>
      <c r="Q1855" s="1224"/>
      <c r="R1855" s="1224"/>
      <c r="S1855" s="1224"/>
      <c r="T1855" s="1224"/>
      <c r="U1855" s="1224"/>
      <c r="V1855" s="1224"/>
      <c r="W1855" s="1224"/>
      <c r="X1855" s="1224"/>
      <c r="Y1855" s="1224"/>
      <c r="Z1855" s="1224"/>
      <c r="AA1855" s="1224"/>
      <c r="AB1855" s="1224"/>
      <c r="AC1855" s="1224"/>
      <c r="AD1855" s="1224"/>
      <c r="AF1855" s="70"/>
      <c r="AG1855" s="713">
        <v>243</v>
      </c>
      <c r="AH1855" s="1221" t="s">
        <v>106</v>
      </c>
      <c r="AI1855" s="1222"/>
      <c r="AJ1855" s="1223"/>
      <c r="AK1855" s="11"/>
      <c r="AL1855" s="1303" t="s">
        <v>2290</v>
      </c>
      <c r="AM1855" s="1304"/>
      <c r="AN1855" s="1304"/>
      <c r="AO1855" s="1304"/>
      <c r="AP1855" s="1304"/>
      <c r="AQ1855" s="1305"/>
      <c r="AR1855" s="1232">
        <f>VLOOKUP(AH1855,$CD$6:$CE$10,2,FALSE)</f>
        <v>0</v>
      </c>
    </row>
    <row r="1856" spans="1:44" ht="27" customHeight="1">
      <c r="A1856" s="972" t="str">
        <f t="shared" si="35"/>
        <v/>
      </c>
      <c r="B1856" s="66"/>
      <c r="E1856" s="67"/>
      <c r="F1856" s="68"/>
      <c r="H1856" s="1224"/>
      <c r="I1856" s="1224"/>
      <c r="J1856" s="1224"/>
      <c r="K1856" s="1224"/>
      <c r="L1856" s="1224"/>
      <c r="M1856" s="1224"/>
      <c r="N1856" s="1224"/>
      <c r="O1856" s="1224"/>
      <c r="P1856" s="1224"/>
      <c r="Q1856" s="1224"/>
      <c r="R1856" s="1224"/>
      <c r="S1856" s="1224"/>
      <c r="T1856" s="1224"/>
      <c r="U1856" s="1224"/>
      <c r="V1856" s="1224"/>
      <c r="W1856" s="1224"/>
      <c r="X1856" s="1224"/>
      <c r="Y1856" s="1224"/>
      <c r="Z1856" s="1224"/>
      <c r="AA1856" s="1224"/>
      <c r="AB1856" s="1224"/>
      <c r="AC1856" s="1224"/>
      <c r="AD1856" s="1224"/>
      <c r="AF1856" s="70"/>
      <c r="AK1856" s="11"/>
      <c r="AL1856" s="1303"/>
      <c r="AM1856" s="1304"/>
      <c r="AN1856" s="1304"/>
      <c r="AO1856" s="1304"/>
      <c r="AP1856" s="1304"/>
      <c r="AQ1856" s="1305"/>
      <c r="AR1856" s="1232"/>
    </row>
    <row r="1857" spans="1:44" ht="27" customHeight="1">
      <c r="A1857" s="972" t="str">
        <f t="shared" si="35"/>
        <v/>
      </c>
      <c r="B1857" s="66"/>
      <c r="E1857" s="67"/>
      <c r="F1857" s="68"/>
      <c r="AF1857" s="70"/>
      <c r="AK1857" s="11"/>
      <c r="AL1857" s="1303"/>
      <c r="AM1857" s="1304"/>
      <c r="AN1857" s="1304"/>
      <c r="AO1857" s="1304"/>
      <c r="AP1857" s="1304"/>
      <c r="AQ1857" s="1305"/>
      <c r="AR1857" s="73"/>
    </row>
    <row r="1858" spans="1:44" ht="27" customHeight="1" thickBot="1">
      <c r="A1858" s="972" t="str">
        <f t="shared" si="35"/>
        <v/>
      </c>
      <c r="B1858" s="66"/>
      <c r="E1858" s="67"/>
      <c r="F1858" s="68"/>
      <c r="AF1858" s="70"/>
      <c r="AK1858" s="11"/>
      <c r="AL1858" s="210"/>
      <c r="AM1858" s="20"/>
      <c r="AN1858" s="20"/>
      <c r="AO1858" s="20"/>
      <c r="AP1858" s="20"/>
      <c r="AQ1858" s="211"/>
      <c r="AR1858" s="73"/>
    </row>
    <row r="1859" spans="1:44" ht="27" customHeight="1">
      <c r="A1859" s="972" t="str">
        <f t="shared" si="35"/>
        <v/>
      </c>
      <c r="B1859" s="66"/>
      <c r="E1859" s="67"/>
      <c r="F1859" s="68"/>
      <c r="H1859" s="2038" t="s">
        <v>858</v>
      </c>
      <c r="I1859" s="2039"/>
      <c r="J1859" s="2039"/>
      <c r="K1859" s="2039"/>
      <c r="L1859" s="2039"/>
      <c r="M1859" s="2039"/>
      <c r="N1859" s="2039"/>
      <c r="O1859" s="2039"/>
      <c r="P1859" s="2039"/>
      <c r="Q1859" s="2039"/>
      <c r="R1859" s="2039"/>
      <c r="S1859" s="2039"/>
      <c r="T1859" s="2039"/>
      <c r="U1859" s="2039"/>
      <c r="V1859" s="2039"/>
      <c r="W1859" s="2039"/>
      <c r="X1859" s="2039"/>
      <c r="Y1859" s="2039"/>
      <c r="Z1859" s="2039"/>
      <c r="AA1859" s="2039"/>
      <c r="AB1859" s="2039"/>
      <c r="AC1859" s="2039"/>
      <c r="AD1859" s="2040"/>
      <c r="AF1859" s="70"/>
      <c r="AK1859" s="11"/>
      <c r="AL1859" s="1303" t="s">
        <v>859</v>
      </c>
      <c r="AM1859" s="1304"/>
      <c r="AN1859" s="1304"/>
      <c r="AO1859" s="1304"/>
      <c r="AP1859" s="1304"/>
      <c r="AQ1859" s="1305"/>
      <c r="AR1859" s="73"/>
    </row>
    <row r="1860" spans="1:44" ht="27" customHeight="1">
      <c r="A1860" s="972" t="str">
        <f t="shared" si="35"/>
        <v/>
      </c>
      <c r="B1860" s="66"/>
      <c r="E1860" s="67"/>
      <c r="F1860" s="68"/>
      <c r="H1860" s="1299" t="s">
        <v>2294</v>
      </c>
      <c r="I1860" s="1206"/>
      <c r="J1860" s="1206"/>
      <c r="K1860" s="1206"/>
      <c r="L1860" s="1206"/>
      <c r="M1860" s="1206"/>
      <c r="N1860" s="1206"/>
      <c r="O1860" s="1206"/>
      <c r="P1860" s="1206"/>
      <c r="Q1860" s="1206"/>
      <c r="R1860" s="1206"/>
      <c r="S1860" s="1206"/>
      <c r="T1860" s="1206"/>
      <c r="U1860" s="1206"/>
      <c r="V1860" s="1206"/>
      <c r="W1860" s="1206"/>
      <c r="X1860" s="1206"/>
      <c r="Y1860" s="1206"/>
      <c r="Z1860" s="1206"/>
      <c r="AA1860" s="1206"/>
      <c r="AB1860" s="1206"/>
      <c r="AC1860" s="1206"/>
      <c r="AD1860" s="1207"/>
      <c r="AF1860" s="70"/>
      <c r="AK1860" s="11"/>
      <c r="AL1860" s="1303"/>
      <c r="AM1860" s="1304"/>
      <c r="AN1860" s="1304"/>
      <c r="AO1860" s="1304"/>
      <c r="AP1860" s="1304"/>
      <c r="AQ1860" s="1305"/>
      <c r="AR1860" s="73"/>
    </row>
    <row r="1861" spans="1:44" ht="27" customHeight="1">
      <c r="A1861" s="972" t="str">
        <f t="shared" si="35"/>
        <v/>
      </c>
      <c r="B1861" s="66"/>
      <c r="E1861" s="67"/>
      <c r="F1861" s="68"/>
      <c r="H1861" s="1299"/>
      <c r="I1861" s="1206"/>
      <c r="J1861" s="1206"/>
      <c r="K1861" s="1206"/>
      <c r="L1861" s="1206"/>
      <c r="M1861" s="1206"/>
      <c r="N1861" s="1206"/>
      <c r="O1861" s="1206"/>
      <c r="P1861" s="1206"/>
      <c r="Q1861" s="1206"/>
      <c r="R1861" s="1206"/>
      <c r="S1861" s="1206"/>
      <c r="T1861" s="1206"/>
      <c r="U1861" s="1206"/>
      <c r="V1861" s="1206"/>
      <c r="W1861" s="1206"/>
      <c r="X1861" s="1206"/>
      <c r="Y1861" s="1206"/>
      <c r="Z1861" s="1206"/>
      <c r="AA1861" s="1206"/>
      <c r="AB1861" s="1206"/>
      <c r="AC1861" s="1206"/>
      <c r="AD1861" s="1207"/>
      <c r="AF1861" s="70"/>
      <c r="AK1861" s="11"/>
      <c r="AL1861" s="204"/>
      <c r="AM1861" s="205"/>
      <c r="AN1861" s="205"/>
      <c r="AO1861" s="205"/>
      <c r="AP1861" s="205"/>
      <c r="AQ1861" s="206"/>
      <c r="AR1861" s="73"/>
    </row>
    <row r="1862" spans="1:44" ht="27" customHeight="1">
      <c r="A1862" s="972" t="str">
        <f t="shared" si="35"/>
        <v/>
      </c>
      <c r="B1862" s="66"/>
      <c r="E1862" s="67"/>
      <c r="F1862" s="68"/>
      <c r="H1862" s="1299"/>
      <c r="I1862" s="1206"/>
      <c r="J1862" s="1206"/>
      <c r="K1862" s="1206"/>
      <c r="L1862" s="1206"/>
      <c r="M1862" s="1206"/>
      <c r="N1862" s="1206"/>
      <c r="O1862" s="1206"/>
      <c r="P1862" s="1206"/>
      <c r="Q1862" s="1206"/>
      <c r="R1862" s="1206"/>
      <c r="S1862" s="1206"/>
      <c r="T1862" s="1206"/>
      <c r="U1862" s="1206"/>
      <c r="V1862" s="1206"/>
      <c r="W1862" s="1206"/>
      <c r="X1862" s="1206"/>
      <c r="Y1862" s="1206"/>
      <c r="Z1862" s="1206"/>
      <c r="AA1862" s="1206"/>
      <c r="AB1862" s="1206"/>
      <c r="AC1862" s="1206"/>
      <c r="AD1862" s="1207"/>
      <c r="AF1862" s="70"/>
      <c r="AK1862" s="11"/>
      <c r="AL1862" s="210"/>
      <c r="AM1862" s="20"/>
      <c r="AN1862" s="20"/>
      <c r="AO1862" s="20"/>
      <c r="AP1862" s="20"/>
      <c r="AQ1862" s="211"/>
      <c r="AR1862" s="73"/>
    </row>
    <row r="1863" spans="1:44" ht="27" customHeight="1" thickBot="1">
      <c r="A1863" s="972" t="str">
        <f t="shared" si="35"/>
        <v/>
      </c>
      <c r="B1863" s="66"/>
      <c r="E1863" s="67"/>
      <c r="F1863" s="68"/>
      <c r="H1863" s="1300"/>
      <c r="I1863" s="1301"/>
      <c r="J1863" s="1301"/>
      <c r="K1863" s="1301"/>
      <c r="L1863" s="1301"/>
      <c r="M1863" s="1301"/>
      <c r="N1863" s="1301"/>
      <c r="O1863" s="1301"/>
      <c r="P1863" s="1301"/>
      <c r="Q1863" s="1301"/>
      <c r="R1863" s="1301"/>
      <c r="S1863" s="1301"/>
      <c r="T1863" s="1301"/>
      <c r="U1863" s="1301"/>
      <c r="V1863" s="1301"/>
      <c r="W1863" s="1301"/>
      <c r="X1863" s="1301"/>
      <c r="Y1863" s="1301"/>
      <c r="Z1863" s="1301"/>
      <c r="AA1863" s="1301"/>
      <c r="AB1863" s="1301"/>
      <c r="AC1863" s="1301"/>
      <c r="AD1863" s="1302"/>
      <c r="AF1863" s="70"/>
      <c r="AK1863" s="11"/>
      <c r="AL1863" s="210"/>
      <c r="AM1863" s="20"/>
      <c r="AN1863" s="20"/>
      <c r="AO1863" s="20"/>
      <c r="AP1863" s="20"/>
      <c r="AQ1863" s="211"/>
      <c r="AR1863" s="73"/>
    </row>
    <row r="1864" spans="1:44" ht="27" customHeight="1">
      <c r="A1864" s="972" t="str">
        <f t="shared" si="35"/>
        <v/>
      </c>
      <c r="B1864" s="66"/>
      <c r="E1864" s="67"/>
      <c r="F1864" s="68"/>
      <c r="AF1864" s="70"/>
      <c r="AK1864" s="11"/>
      <c r="AL1864" s="210"/>
      <c r="AM1864" s="20"/>
      <c r="AN1864" s="20"/>
      <c r="AO1864" s="20"/>
      <c r="AP1864" s="20"/>
      <c r="AQ1864" s="211"/>
      <c r="AR1864" s="73"/>
    </row>
    <row r="1865" spans="1:44" ht="27" customHeight="1">
      <c r="A1865" s="972">
        <f t="shared" si="35"/>
        <v>244</v>
      </c>
      <c r="B1865" s="66"/>
      <c r="E1865" s="67"/>
      <c r="F1865" s="1349" t="s">
        <v>851</v>
      </c>
      <c r="G1865" s="1350"/>
      <c r="H1865" s="1224" t="s">
        <v>860</v>
      </c>
      <c r="I1865" s="1224"/>
      <c r="J1865" s="1224"/>
      <c r="K1865" s="1224"/>
      <c r="L1865" s="1224"/>
      <c r="M1865" s="1224"/>
      <c r="N1865" s="1224"/>
      <c r="O1865" s="1224"/>
      <c r="P1865" s="1224"/>
      <c r="Q1865" s="1224"/>
      <c r="R1865" s="1224"/>
      <c r="S1865" s="1224"/>
      <c r="T1865" s="1224"/>
      <c r="U1865" s="1224"/>
      <c r="V1865" s="1224"/>
      <c r="W1865" s="1224"/>
      <c r="X1865" s="1224"/>
      <c r="Y1865" s="1224"/>
      <c r="Z1865" s="1224"/>
      <c r="AA1865" s="1224"/>
      <c r="AB1865" s="1224"/>
      <c r="AC1865" s="1224"/>
      <c r="AD1865" s="1224"/>
      <c r="AF1865" s="70"/>
      <c r="AG1865" s="713">
        <v>244</v>
      </c>
      <c r="AH1865" s="1221" t="s">
        <v>106</v>
      </c>
      <c r="AI1865" s="1222"/>
      <c r="AJ1865" s="1223"/>
      <c r="AK1865" s="11"/>
      <c r="AL1865" s="1303" t="s">
        <v>2300</v>
      </c>
      <c r="AM1865" s="1304"/>
      <c r="AN1865" s="1304"/>
      <c r="AO1865" s="1304"/>
      <c r="AP1865" s="1304"/>
      <c r="AQ1865" s="1305"/>
      <c r="AR1865" s="1232">
        <f>VLOOKUP(AH1865,$CD$6:$CE$10,2,FALSE)</f>
        <v>0</v>
      </c>
    </row>
    <row r="1866" spans="1:44" ht="27" customHeight="1">
      <c r="A1866" s="972" t="str">
        <f t="shared" si="35"/>
        <v/>
      </c>
      <c r="B1866" s="66"/>
      <c r="E1866" s="67"/>
      <c r="F1866" s="68"/>
      <c r="H1866" s="1224"/>
      <c r="I1866" s="1224"/>
      <c r="J1866" s="1224"/>
      <c r="K1866" s="1224"/>
      <c r="L1866" s="1224"/>
      <c r="M1866" s="1224"/>
      <c r="N1866" s="1224"/>
      <c r="O1866" s="1224"/>
      <c r="P1866" s="1224"/>
      <c r="Q1866" s="1224"/>
      <c r="R1866" s="1224"/>
      <c r="S1866" s="1224"/>
      <c r="T1866" s="1224"/>
      <c r="U1866" s="1224"/>
      <c r="V1866" s="1224"/>
      <c r="W1866" s="1224"/>
      <c r="X1866" s="1224"/>
      <c r="Y1866" s="1224"/>
      <c r="Z1866" s="1224"/>
      <c r="AA1866" s="1224"/>
      <c r="AB1866" s="1224"/>
      <c r="AC1866" s="1224"/>
      <c r="AD1866" s="1224"/>
      <c r="AF1866" s="70"/>
      <c r="AK1866" s="11"/>
      <c r="AL1866" s="1303"/>
      <c r="AM1866" s="1304"/>
      <c r="AN1866" s="1304"/>
      <c r="AO1866" s="1304"/>
      <c r="AP1866" s="1304"/>
      <c r="AQ1866" s="1305"/>
      <c r="AR1866" s="1232"/>
    </row>
    <row r="1867" spans="1:44" ht="27" customHeight="1">
      <c r="A1867" s="972" t="str">
        <f t="shared" si="35"/>
        <v/>
      </c>
      <c r="B1867" s="66"/>
      <c r="E1867" s="67"/>
      <c r="F1867" s="68"/>
      <c r="H1867" s="1224"/>
      <c r="I1867" s="1224"/>
      <c r="J1867" s="1224"/>
      <c r="K1867" s="1224"/>
      <c r="L1867" s="1224"/>
      <c r="M1867" s="1224"/>
      <c r="N1867" s="1224"/>
      <c r="O1867" s="1224"/>
      <c r="P1867" s="1224"/>
      <c r="Q1867" s="1224"/>
      <c r="R1867" s="1224"/>
      <c r="S1867" s="1224"/>
      <c r="T1867" s="1224"/>
      <c r="U1867" s="1224"/>
      <c r="V1867" s="1224"/>
      <c r="W1867" s="1224"/>
      <c r="X1867" s="1224"/>
      <c r="Y1867" s="1224"/>
      <c r="Z1867" s="1224"/>
      <c r="AA1867" s="1224"/>
      <c r="AB1867" s="1224"/>
      <c r="AC1867" s="1224"/>
      <c r="AD1867" s="1224"/>
      <c r="AF1867" s="70"/>
      <c r="AK1867" s="11"/>
      <c r="AL1867" s="1303"/>
      <c r="AM1867" s="1304"/>
      <c r="AN1867" s="1304"/>
      <c r="AO1867" s="1304"/>
      <c r="AP1867" s="1304"/>
      <c r="AQ1867" s="1305"/>
      <c r="AR1867" s="73"/>
    </row>
    <row r="1868" spans="1:44" ht="27" customHeight="1" thickBot="1">
      <c r="A1868" s="972" t="str">
        <f t="shared" si="35"/>
        <v/>
      </c>
      <c r="B1868" s="66"/>
      <c r="E1868" s="67"/>
      <c r="F1868" s="68"/>
      <c r="AF1868" s="70"/>
      <c r="AK1868" s="11"/>
      <c r="AL1868" s="210"/>
      <c r="AM1868" s="20"/>
      <c r="AN1868" s="20"/>
      <c r="AO1868" s="20"/>
      <c r="AP1868" s="20"/>
      <c r="AQ1868" s="211"/>
      <c r="AR1868" s="73"/>
    </row>
    <row r="1869" spans="1:44" ht="27" customHeight="1">
      <c r="A1869" s="972" t="str">
        <f t="shared" si="35"/>
        <v/>
      </c>
      <c r="B1869" s="66"/>
      <c r="E1869" s="67"/>
      <c r="F1869" s="68"/>
      <c r="H1869" s="1306" t="s">
        <v>861</v>
      </c>
      <c r="I1869" s="1307"/>
      <c r="J1869" s="1307"/>
      <c r="K1869" s="1307"/>
      <c r="L1869" s="1307"/>
      <c r="M1869" s="1307"/>
      <c r="N1869" s="1307"/>
      <c r="O1869" s="1307"/>
      <c r="P1869" s="1307"/>
      <c r="Q1869" s="1307"/>
      <c r="R1869" s="1307"/>
      <c r="S1869" s="1307"/>
      <c r="T1869" s="1307"/>
      <c r="U1869" s="1307"/>
      <c r="V1869" s="1307"/>
      <c r="W1869" s="1307"/>
      <c r="X1869" s="1307"/>
      <c r="Y1869" s="1307"/>
      <c r="Z1869" s="1307"/>
      <c r="AA1869" s="1307"/>
      <c r="AB1869" s="1307"/>
      <c r="AC1869" s="1307"/>
      <c r="AD1869" s="1308"/>
      <c r="AF1869" s="70"/>
      <c r="AK1869" s="11"/>
      <c r="AL1869" s="1303" t="s">
        <v>862</v>
      </c>
      <c r="AM1869" s="1304"/>
      <c r="AN1869" s="1304"/>
      <c r="AO1869" s="1304"/>
      <c r="AP1869" s="1304"/>
      <c r="AQ1869" s="1305"/>
      <c r="AR1869" s="73"/>
    </row>
    <row r="1870" spans="1:44" ht="27" customHeight="1">
      <c r="A1870" s="972" t="str">
        <f t="shared" si="35"/>
        <v/>
      </c>
      <c r="B1870" s="66"/>
      <c r="E1870" s="67"/>
      <c r="F1870" s="68"/>
      <c r="H1870" s="1299" t="s">
        <v>2298</v>
      </c>
      <c r="I1870" s="1206"/>
      <c r="J1870" s="1206"/>
      <c r="K1870" s="1206"/>
      <c r="L1870" s="1206"/>
      <c r="M1870" s="1206"/>
      <c r="N1870" s="1206"/>
      <c r="O1870" s="1206"/>
      <c r="P1870" s="1206"/>
      <c r="Q1870" s="1206"/>
      <c r="R1870" s="1206"/>
      <c r="S1870" s="1206"/>
      <c r="T1870" s="1206"/>
      <c r="U1870" s="1206"/>
      <c r="V1870" s="1206"/>
      <c r="W1870" s="1206"/>
      <c r="X1870" s="1206"/>
      <c r="Y1870" s="1206"/>
      <c r="Z1870" s="1206"/>
      <c r="AA1870" s="1206"/>
      <c r="AB1870" s="1206"/>
      <c r="AC1870" s="1206"/>
      <c r="AD1870" s="1207"/>
      <c r="AF1870" s="70"/>
      <c r="AK1870" s="11"/>
      <c r="AL1870" s="1303"/>
      <c r="AM1870" s="1304"/>
      <c r="AN1870" s="1304"/>
      <c r="AO1870" s="1304"/>
      <c r="AP1870" s="1304"/>
      <c r="AQ1870" s="1305"/>
      <c r="AR1870" s="73"/>
    </row>
    <row r="1871" spans="1:44" ht="27" customHeight="1">
      <c r="A1871" s="972" t="str">
        <f t="shared" si="35"/>
        <v/>
      </c>
      <c r="B1871" s="66"/>
      <c r="E1871" s="67"/>
      <c r="F1871" s="68"/>
      <c r="H1871" s="1299"/>
      <c r="I1871" s="1206"/>
      <c r="J1871" s="1206"/>
      <c r="K1871" s="1206"/>
      <c r="L1871" s="1206"/>
      <c r="M1871" s="1206"/>
      <c r="N1871" s="1206"/>
      <c r="O1871" s="1206"/>
      <c r="P1871" s="1206"/>
      <c r="Q1871" s="1206"/>
      <c r="R1871" s="1206"/>
      <c r="S1871" s="1206"/>
      <c r="T1871" s="1206"/>
      <c r="U1871" s="1206"/>
      <c r="V1871" s="1206"/>
      <c r="W1871" s="1206"/>
      <c r="X1871" s="1206"/>
      <c r="Y1871" s="1206"/>
      <c r="Z1871" s="1206"/>
      <c r="AA1871" s="1206"/>
      <c r="AB1871" s="1206"/>
      <c r="AC1871" s="1206"/>
      <c r="AD1871" s="1207"/>
      <c r="AF1871" s="70"/>
      <c r="AK1871" s="11"/>
      <c r="AL1871" s="210"/>
      <c r="AM1871" s="20"/>
      <c r="AN1871" s="20"/>
      <c r="AO1871" s="20"/>
      <c r="AP1871" s="20"/>
      <c r="AQ1871" s="211"/>
      <c r="AR1871" s="73"/>
    </row>
    <row r="1872" spans="1:44" ht="27" customHeight="1">
      <c r="A1872" s="972" t="str">
        <f t="shared" si="35"/>
        <v/>
      </c>
      <c r="B1872" s="66"/>
      <c r="E1872" s="67"/>
      <c r="F1872" s="68"/>
      <c r="H1872" s="1299"/>
      <c r="I1872" s="1206"/>
      <c r="J1872" s="1206"/>
      <c r="K1872" s="1206"/>
      <c r="L1872" s="1206"/>
      <c r="M1872" s="1206"/>
      <c r="N1872" s="1206"/>
      <c r="O1872" s="1206"/>
      <c r="P1872" s="1206"/>
      <c r="Q1872" s="1206"/>
      <c r="R1872" s="1206"/>
      <c r="S1872" s="1206"/>
      <c r="T1872" s="1206"/>
      <c r="U1872" s="1206"/>
      <c r="V1872" s="1206"/>
      <c r="W1872" s="1206"/>
      <c r="X1872" s="1206"/>
      <c r="Y1872" s="1206"/>
      <c r="Z1872" s="1206"/>
      <c r="AA1872" s="1206"/>
      <c r="AB1872" s="1206"/>
      <c r="AC1872" s="1206"/>
      <c r="AD1872" s="1207"/>
      <c r="AF1872" s="70"/>
      <c r="AK1872" s="11"/>
      <c r="AL1872" s="210"/>
      <c r="AM1872" s="20"/>
      <c r="AN1872" s="20"/>
      <c r="AO1872" s="20"/>
      <c r="AP1872" s="20"/>
      <c r="AQ1872" s="211"/>
      <c r="AR1872" s="73"/>
    </row>
    <row r="1873" spans="1:44" ht="27" customHeight="1">
      <c r="A1873" s="972" t="str">
        <f t="shared" si="35"/>
        <v/>
      </c>
      <c r="B1873" s="66"/>
      <c r="E1873" s="67"/>
      <c r="F1873" s="68"/>
      <c r="H1873" s="1299"/>
      <c r="I1873" s="1206"/>
      <c r="J1873" s="1206"/>
      <c r="K1873" s="1206"/>
      <c r="L1873" s="1206"/>
      <c r="M1873" s="1206"/>
      <c r="N1873" s="1206"/>
      <c r="O1873" s="1206"/>
      <c r="P1873" s="1206"/>
      <c r="Q1873" s="1206"/>
      <c r="R1873" s="1206"/>
      <c r="S1873" s="1206"/>
      <c r="T1873" s="1206"/>
      <c r="U1873" s="1206"/>
      <c r="V1873" s="1206"/>
      <c r="W1873" s="1206"/>
      <c r="X1873" s="1206"/>
      <c r="Y1873" s="1206"/>
      <c r="Z1873" s="1206"/>
      <c r="AA1873" s="1206"/>
      <c r="AB1873" s="1206"/>
      <c r="AC1873" s="1206"/>
      <c r="AD1873" s="1207"/>
      <c r="AF1873" s="70"/>
      <c r="AK1873" s="11"/>
      <c r="AL1873" s="210"/>
      <c r="AM1873" s="20"/>
      <c r="AN1873" s="20"/>
      <c r="AO1873" s="20"/>
      <c r="AP1873" s="20"/>
      <c r="AQ1873" s="211"/>
      <c r="AR1873" s="73"/>
    </row>
    <row r="1874" spans="1:44" ht="27" customHeight="1">
      <c r="A1874" s="972" t="str">
        <f t="shared" si="35"/>
        <v/>
      </c>
      <c r="B1874" s="66"/>
      <c r="E1874" s="67"/>
      <c r="F1874" s="68"/>
      <c r="H1874" s="1299"/>
      <c r="I1874" s="1206"/>
      <c r="J1874" s="1206"/>
      <c r="K1874" s="1206"/>
      <c r="L1874" s="1206"/>
      <c r="M1874" s="1206"/>
      <c r="N1874" s="1206"/>
      <c r="O1874" s="1206"/>
      <c r="P1874" s="1206"/>
      <c r="Q1874" s="1206"/>
      <c r="R1874" s="1206"/>
      <c r="S1874" s="1206"/>
      <c r="T1874" s="1206"/>
      <c r="U1874" s="1206"/>
      <c r="V1874" s="1206"/>
      <c r="W1874" s="1206"/>
      <c r="X1874" s="1206"/>
      <c r="Y1874" s="1206"/>
      <c r="Z1874" s="1206"/>
      <c r="AA1874" s="1206"/>
      <c r="AB1874" s="1206"/>
      <c r="AC1874" s="1206"/>
      <c r="AD1874" s="1207"/>
      <c r="AF1874" s="70"/>
      <c r="AK1874" s="11"/>
      <c r="AL1874" s="210"/>
      <c r="AM1874" s="20"/>
      <c r="AN1874" s="20"/>
      <c r="AO1874" s="20"/>
      <c r="AP1874" s="20"/>
      <c r="AQ1874" s="211"/>
      <c r="AR1874" s="73"/>
    </row>
    <row r="1875" spans="1:44" ht="27" customHeight="1">
      <c r="A1875" s="972" t="str">
        <f t="shared" si="35"/>
        <v/>
      </c>
      <c r="B1875" s="66"/>
      <c r="E1875" s="67"/>
      <c r="F1875" s="68"/>
      <c r="H1875" s="1299"/>
      <c r="I1875" s="1206"/>
      <c r="J1875" s="1206"/>
      <c r="K1875" s="1206"/>
      <c r="L1875" s="1206"/>
      <c r="M1875" s="1206"/>
      <c r="N1875" s="1206"/>
      <c r="O1875" s="1206"/>
      <c r="P1875" s="1206"/>
      <c r="Q1875" s="1206"/>
      <c r="R1875" s="1206"/>
      <c r="S1875" s="1206"/>
      <c r="T1875" s="1206"/>
      <c r="U1875" s="1206"/>
      <c r="V1875" s="1206"/>
      <c r="W1875" s="1206"/>
      <c r="X1875" s="1206"/>
      <c r="Y1875" s="1206"/>
      <c r="Z1875" s="1206"/>
      <c r="AA1875" s="1206"/>
      <c r="AB1875" s="1206"/>
      <c r="AC1875" s="1206"/>
      <c r="AD1875" s="1207"/>
      <c r="AF1875" s="70"/>
      <c r="AK1875" s="11"/>
      <c r="AL1875" s="210"/>
      <c r="AM1875" s="20"/>
      <c r="AN1875" s="20"/>
      <c r="AO1875" s="20"/>
      <c r="AP1875" s="20"/>
      <c r="AQ1875" s="211"/>
      <c r="AR1875" s="73"/>
    </row>
    <row r="1876" spans="1:44" ht="27" customHeight="1">
      <c r="A1876" s="972" t="str">
        <f t="shared" si="35"/>
        <v/>
      </c>
      <c r="B1876" s="66"/>
      <c r="E1876" s="67"/>
      <c r="F1876" s="68"/>
      <c r="H1876" s="1299"/>
      <c r="I1876" s="1206"/>
      <c r="J1876" s="1206"/>
      <c r="K1876" s="1206"/>
      <c r="L1876" s="1206"/>
      <c r="M1876" s="1206"/>
      <c r="N1876" s="1206"/>
      <c r="O1876" s="1206"/>
      <c r="P1876" s="1206"/>
      <c r="Q1876" s="1206"/>
      <c r="R1876" s="1206"/>
      <c r="S1876" s="1206"/>
      <c r="T1876" s="1206"/>
      <c r="U1876" s="1206"/>
      <c r="V1876" s="1206"/>
      <c r="W1876" s="1206"/>
      <c r="X1876" s="1206"/>
      <c r="Y1876" s="1206"/>
      <c r="Z1876" s="1206"/>
      <c r="AA1876" s="1206"/>
      <c r="AB1876" s="1206"/>
      <c r="AC1876" s="1206"/>
      <c r="AD1876" s="1207"/>
      <c r="AF1876" s="70"/>
      <c r="AK1876" s="11"/>
      <c r="AL1876" s="210"/>
      <c r="AM1876" s="20"/>
      <c r="AN1876" s="20"/>
      <c r="AO1876" s="20"/>
      <c r="AP1876" s="20"/>
      <c r="AQ1876" s="211"/>
      <c r="AR1876" s="73"/>
    </row>
    <row r="1877" spans="1:44" ht="27" customHeight="1">
      <c r="A1877" s="972" t="str">
        <f t="shared" si="35"/>
        <v/>
      </c>
      <c r="B1877" s="66"/>
      <c r="E1877" s="67"/>
      <c r="F1877" s="68"/>
      <c r="H1877" s="1299"/>
      <c r="I1877" s="1206"/>
      <c r="J1877" s="1206"/>
      <c r="K1877" s="1206"/>
      <c r="L1877" s="1206"/>
      <c r="M1877" s="1206"/>
      <c r="N1877" s="1206"/>
      <c r="O1877" s="1206"/>
      <c r="P1877" s="1206"/>
      <c r="Q1877" s="1206"/>
      <c r="R1877" s="1206"/>
      <c r="S1877" s="1206"/>
      <c r="T1877" s="1206"/>
      <c r="U1877" s="1206"/>
      <c r="V1877" s="1206"/>
      <c r="W1877" s="1206"/>
      <c r="X1877" s="1206"/>
      <c r="Y1877" s="1206"/>
      <c r="Z1877" s="1206"/>
      <c r="AA1877" s="1206"/>
      <c r="AB1877" s="1206"/>
      <c r="AC1877" s="1206"/>
      <c r="AD1877" s="1207"/>
      <c r="AF1877" s="70"/>
      <c r="AK1877" s="11"/>
      <c r="AL1877" s="210"/>
      <c r="AM1877" s="20"/>
      <c r="AN1877" s="20"/>
      <c r="AO1877" s="20"/>
      <c r="AP1877" s="20"/>
      <c r="AQ1877" s="211"/>
      <c r="AR1877" s="73"/>
    </row>
    <row r="1878" spans="1:44" ht="27" customHeight="1" thickBot="1">
      <c r="A1878" s="972" t="str">
        <f t="shared" si="35"/>
        <v/>
      </c>
      <c r="B1878" s="66"/>
      <c r="E1878" s="67"/>
      <c r="F1878" s="68"/>
      <c r="H1878" s="1300"/>
      <c r="I1878" s="1301"/>
      <c r="J1878" s="1301"/>
      <c r="K1878" s="1301"/>
      <c r="L1878" s="1301"/>
      <c r="M1878" s="1301"/>
      <c r="N1878" s="1301"/>
      <c r="O1878" s="1301"/>
      <c r="P1878" s="1301"/>
      <c r="Q1878" s="1301"/>
      <c r="R1878" s="1301"/>
      <c r="S1878" s="1301"/>
      <c r="T1878" s="1301"/>
      <c r="U1878" s="1301"/>
      <c r="V1878" s="1301"/>
      <c r="W1878" s="1301"/>
      <c r="X1878" s="1301"/>
      <c r="Y1878" s="1301"/>
      <c r="Z1878" s="1301"/>
      <c r="AA1878" s="1301"/>
      <c r="AB1878" s="1301"/>
      <c r="AC1878" s="1301"/>
      <c r="AD1878" s="1302"/>
      <c r="AF1878" s="70"/>
      <c r="AK1878" s="11"/>
      <c r="AL1878" s="210"/>
      <c r="AM1878" s="20"/>
      <c r="AN1878" s="20"/>
      <c r="AO1878" s="20"/>
      <c r="AP1878" s="20"/>
      <c r="AQ1878" s="211"/>
      <c r="AR1878" s="73"/>
    </row>
    <row r="1879" spans="1:44" ht="27" customHeight="1">
      <c r="A1879" s="972" t="str">
        <f t="shared" si="35"/>
        <v/>
      </c>
      <c r="B1879" s="66"/>
      <c r="E1879" s="67"/>
      <c r="F1879" s="68"/>
      <c r="H1879" s="110"/>
      <c r="I1879" s="110"/>
      <c r="J1879" s="110"/>
      <c r="K1879" s="110"/>
      <c r="L1879" s="110"/>
      <c r="M1879" s="110"/>
      <c r="N1879" s="110"/>
      <c r="O1879" s="110"/>
      <c r="P1879" s="110"/>
      <c r="Q1879" s="110"/>
      <c r="R1879" s="110"/>
      <c r="S1879" s="110"/>
      <c r="T1879" s="110"/>
      <c r="U1879" s="110"/>
      <c r="V1879" s="110"/>
      <c r="W1879" s="110"/>
      <c r="X1879" s="110"/>
      <c r="Y1879" s="110"/>
      <c r="Z1879" s="110"/>
      <c r="AA1879" s="110"/>
      <c r="AB1879" s="110"/>
      <c r="AC1879" s="110"/>
      <c r="AD1879" s="110"/>
      <c r="AF1879" s="70"/>
      <c r="AK1879" s="11"/>
      <c r="AL1879" s="210"/>
      <c r="AM1879" s="20"/>
      <c r="AN1879" s="20"/>
      <c r="AO1879" s="20"/>
      <c r="AP1879" s="20"/>
      <c r="AQ1879" s="211"/>
      <c r="AR1879" s="73"/>
    </row>
    <row r="1880" spans="1:44" ht="27" customHeight="1">
      <c r="A1880" s="972" t="str">
        <f t="shared" si="35"/>
        <v/>
      </c>
      <c r="B1880" s="66"/>
      <c r="E1880" s="67"/>
      <c r="F1880" s="1349" t="s">
        <v>852</v>
      </c>
      <c r="G1880" s="1350"/>
      <c r="H1880" s="1206" t="s">
        <v>2299</v>
      </c>
      <c r="I1880" s="1206"/>
      <c r="J1880" s="1206"/>
      <c r="K1880" s="1206"/>
      <c r="L1880" s="1206"/>
      <c r="M1880" s="1206"/>
      <c r="N1880" s="1206"/>
      <c r="O1880" s="1206"/>
      <c r="P1880" s="1206"/>
      <c r="Q1880" s="1206"/>
      <c r="R1880" s="1206"/>
      <c r="S1880" s="1206"/>
      <c r="T1880" s="1206"/>
      <c r="U1880" s="1206"/>
      <c r="V1880" s="1206"/>
      <c r="W1880" s="1206"/>
      <c r="X1880" s="1206"/>
      <c r="Y1880" s="1206"/>
      <c r="Z1880" s="1206"/>
      <c r="AA1880" s="1206"/>
      <c r="AB1880" s="1206"/>
      <c r="AC1880" s="1206"/>
      <c r="AD1880" s="1206"/>
      <c r="AF1880" s="70"/>
      <c r="AK1880" s="11"/>
      <c r="AL1880" s="1303" t="s">
        <v>863</v>
      </c>
      <c r="AM1880" s="1304"/>
      <c r="AN1880" s="1304"/>
      <c r="AO1880" s="1304"/>
      <c r="AP1880" s="1304"/>
      <c r="AQ1880" s="1305"/>
      <c r="AR1880" s="73"/>
    </row>
    <row r="1881" spans="1:44" ht="27" customHeight="1">
      <c r="A1881" s="972" t="str">
        <f t="shared" si="35"/>
        <v/>
      </c>
      <c r="B1881" s="66"/>
      <c r="E1881" s="67"/>
      <c r="F1881" s="68"/>
      <c r="H1881" s="1206"/>
      <c r="I1881" s="1206"/>
      <c r="J1881" s="1206"/>
      <c r="K1881" s="1206"/>
      <c r="L1881" s="1206"/>
      <c r="M1881" s="1206"/>
      <c r="N1881" s="1206"/>
      <c r="O1881" s="1206"/>
      <c r="P1881" s="1206"/>
      <c r="Q1881" s="1206"/>
      <c r="R1881" s="1206"/>
      <c r="S1881" s="1206"/>
      <c r="T1881" s="1206"/>
      <c r="U1881" s="1206"/>
      <c r="V1881" s="1206"/>
      <c r="W1881" s="1206"/>
      <c r="X1881" s="1206"/>
      <c r="Y1881" s="1206"/>
      <c r="Z1881" s="1206"/>
      <c r="AA1881" s="1206"/>
      <c r="AB1881" s="1206"/>
      <c r="AC1881" s="1206"/>
      <c r="AD1881" s="1206"/>
      <c r="AF1881" s="70"/>
      <c r="AK1881" s="11"/>
      <c r="AL1881" s="1303"/>
      <c r="AM1881" s="1304"/>
      <c r="AN1881" s="1304"/>
      <c r="AO1881" s="1304"/>
      <c r="AP1881" s="1304"/>
      <c r="AQ1881" s="1305"/>
      <c r="AR1881" s="73"/>
    </row>
    <row r="1882" spans="1:44" ht="27" customHeight="1">
      <c r="A1882" s="972" t="str">
        <f t="shared" si="35"/>
        <v/>
      </c>
      <c r="B1882" s="66"/>
      <c r="E1882" s="67"/>
      <c r="F1882" s="68"/>
      <c r="H1882" s="1206"/>
      <c r="I1882" s="1206"/>
      <c r="J1882" s="1206"/>
      <c r="K1882" s="1206"/>
      <c r="L1882" s="1206"/>
      <c r="M1882" s="1206"/>
      <c r="N1882" s="1206"/>
      <c r="O1882" s="1206"/>
      <c r="P1882" s="1206"/>
      <c r="Q1882" s="1206"/>
      <c r="R1882" s="1206"/>
      <c r="S1882" s="1206"/>
      <c r="T1882" s="1206"/>
      <c r="U1882" s="1206"/>
      <c r="V1882" s="1206"/>
      <c r="W1882" s="1206"/>
      <c r="X1882" s="1206"/>
      <c r="Y1882" s="1206"/>
      <c r="Z1882" s="1206"/>
      <c r="AA1882" s="1206"/>
      <c r="AB1882" s="1206"/>
      <c r="AC1882" s="1206"/>
      <c r="AD1882" s="1206"/>
      <c r="AF1882" s="70"/>
      <c r="AK1882" s="11"/>
      <c r="AL1882" s="1303"/>
      <c r="AM1882" s="1304"/>
      <c r="AN1882" s="1304"/>
      <c r="AO1882" s="1304"/>
      <c r="AP1882" s="1304"/>
      <c r="AQ1882" s="1305"/>
      <c r="AR1882" s="73"/>
    </row>
    <row r="1883" spans="1:44" ht="27" customHeight="1">
      <c r="A1883" s="972" t="str">
        <f t="shared" si="35"/>
        <v/>
      </c>
      <c r="B1883" s="66"/>
      <c r="E1883" s="67"/>
      <c r="F1883" s="68"/>
      <c r="AF1883" s="70"/>
      <c r="AK1883" s="11"/>
      <c r="AL1883" s="210"/>
      <c r="AM1883" s="20"/>
      <c r="AN1883" s="20"/>
      <c r="AO1883" s="20"/>
      <c r="AP1883" s="20"/>
      <c r="AQ1883" s="211"/>
      <c r="AR1883" s="73"/>
    </row>
    <row r="1884" spans="1:44" ht="27" customHeight="1">
      <c r="A1884" s="972">
        <f t="shared" si="35"/>
        <v>245</v>
      </c>
      <c r="B1884" s="66"/>
      <c r="E1884" s="67"/>
      <c r="F1884" s="68"/>
      <c r="H1884" s="17" t="s">
        <v>864</v>
      </c>
      <c r="I1884" s="1233" t="s">
        <v>866</v>
      </c>
      <c r="J1884" s="1233"/>
      <c r="K1884" s="1233"/>
      <c r="L1884" s="1233"/>
      <c r="M1884" s="1233"/>
      <c r="N1884" s="1233"/>
      <c r="O1884" s="1233"/>
      <c r="P1884" s="1233"/>
      <c r="Q1884" s="1233"/>
      <c r="R1884" s="1233"/>
      <c r="S1884" s="1233"/>
      <c r="T1884" s="1233"/>
      <c r="U1884" s="1233"/>
      <c r="V1884" s="1233"/>
      <c r="W1884" s="1233"/>
      <c r="X1884" s="1233"/>
      <c r="Y1884" s="1233"/>
      <c r="Z1884" s="1233"/>
      <c r="AA1884" s="1233"/>
      <c r="AB1884" s="1233"/>
      <c r="AC1884" s="1233"/>
      <c r="AD1884" s="1233"/>
      <c r="AF1884" s="70"/>
      <c r="AG1884" s="713">
        <v>245</v>
      </c>
      <c r="AH1884" s="1221" t="s">
        <v>106</v>
      </c>
      <c r="AI1884" s="1222"/>
      <c r="AJ1884" s="1223"/>
      <c r="AK1884" s="11"/>
      <c r="AL1884" s="85"/>
      <c r="AM1884" s="86"/>
      <c r="AN1884" s="86"/>
      <c r="AO1884" s="86"/>
      <c r="AP1884" s="86"/>
      <c r="AQ1884" s="87"/>
      <c r="AR1884" s="1232">
        <f>VLOOKUP(AH1884,$CD$6:$CE$10,2,FALSE)</f>
        <v>0</v>
      </c>
    </row>
    <row r="1885" spans="1:44" ht="27" customHeight="1">
      <c r="A1885" s="972" t="str">
        <f t="shared" si="35"/>
        <v/>
      </c>
      <c r="B1885" s="66"/>
      <c r="E1885" s="67"/>
      <c r="F1885" s="68"/>
      <c r="AF1885" s="70"/>
      <c r="AK1885" s="11"/>
      <c r="AL1885" s="85"/>
      <c r="AM1885" s="86"/>
      <c r="AN1885" s="86"/>
      <c r="AO1885" s="86"/>
      <c r="AP1885" s="86"/>
      <c r="AQ1885" s="87"/>
      <c r="AR1885" s="1232"/>
    </row>
    <row r="1886" spans="1:44" ht="27" customHeight="1">
      <c r="A1886" s="972" t="str">
        <f t="shared" si="35"/>
        <v/>
      </c>
      <c r="B1886" s="66"/>
      <c r="E1886" s="67"/>
      <c r="F1886" s="68"/>
      <c r="AF1886" s="70"/>
      <c r="AK1886" s="11"/>
      <c r="AL1886" s="85"/>
      <c r="AM1886" s="86"/>
      <c r="AN1886" s="86"/>
      <c r="AO1886" s="86"/>
      <c r="AP1886" s="86"/>
      <c r="AQ1886" s="87"/>
      <c r="AR1886" s="73"/>
    </row>
    <row r="1887" spans="1:44" ht="27" customHeight="1">
      <c r="A1887" s="972">
        <f t="shared" si="35"/>
        <v>246</v>
      </c>
      <c r="B1887" s="66"/>
      <c r="E1887" s="67"/>
      <c r="F1887" s="68"/>
      <c r="H1887" s="17" t="s">
        <v>865</v>
      </c>
      <c r="I1887" s="1233" t="s">
        <v>867</v>
      </c>
      <c r="J1887" s="1233"/>
      <c r="K1887" s="1233"/>
      <c r="L1887" s="1233"/>
      <c r="M1887" s="1233"/>
      <c r="N1887" s="1233"/>
      <c r="O1887" s="1233"/>
      <c r="P1887" s="1233"/>
      <c r="Q1887" s="1233"/>
      <c r="R1887" s="1233"/>
      <c r="S1887" s="1233"/>
      <c r="T1887" s="1233"/>
      <c r="U1887" s="1233"/>
      <c r="V1887" s="1233"/>
      <c r="W1887" s="1233"/>
      <c r="X1887" s="1233"/>
      <c r="Y1887" s="1233"/>
      <c r="Z1887" s="1233"/>
      <c r="AA1887" s="1233"/>
      <c r="AB1887" s="1233"/>
      <c r="AC1887" s="1233"/>
      <c r="AD1887" s="1233"/>
      <c r="AF1887" s="70"/>
      <c r="AG1887" s="713">
        <v>246</v>
      </c>
      <c r="AH1887" s="1221" t="s">
        <v>106</v>
      </c>
      <c r="AI1887" s="1222"/>
      <c r="AJ1887" s="1223"/>
      <c r="AK1887" s="11"/>
      <c r="AL1887" s="85"/>
      <c r="AM1887" s="86"/>
      <c r="AN1887" s="86"/>
      <c r="AO1887" s="86"/>
      <c r="AP1887" s="86"/>
      <c r="AQ1887" s="87"/>
      <c r="AR1887" s="1232">
        <f>VLOOKUP(AH1887,$CD$6:$CE$10,2,FALSE)</f>
        <v>0</v>
      </c>
    </row>
    <row r="1888" spans="1:44" ht="27" customHeight="1" thickBot="1">
      <c r="A1888" s="972" t="str">
        <f t="shared" si="35"/>
        <v/>
      </c>
      <c r="B1888" s="66"/>
      <c r="E1888" s="67"/>
      <c r="F1888" s="68"/>
      <c r="AF1888" s="70"/>
      <c r="AK1888" s="11"/>
      <c r="AL1888" s="85"/>
      <c r="AM1888" s="86"/>
      <c r="AN1888" s="86"/>
      <c r="AO1888" s="86"/>
      <c r="AP1888" s="86"/>
      <c r="AQ1888" s="87"/>
      <c r="AR1888" s="1232"/>
    </row>
    <row r="1889" spans="1:44" ht="27" customHeight="1">
      <c r="A1889" s="972" t="str">
        <f t="shared" si="35"/>
        <v/>
      </c>
      <c r="B1889" s="66"/>
      <c r="E1889" s="67"/>
      <c r="F1889" s="68"/>
      <c r="H1889" s="1306" t="s">
        <v>868</v>
      </c>
      <c r="I1889" s="1307"/>
      <c r="J1889" s="1307"/>
      <c r="K1889" s="1307"/>
      <c r="L1889" s="1307"/>
      <c r="M1889" s="1307"/>
      <c r="N1889" s="1307"/>
      <c r="O1889" s="1307"/>
      <c r="P1889" s="1307"/>
      <c r="Q1889" s="1307"/>
      <c r="R1889" s="1307"/>
      <c r="S1889" s="1307"/>
      <c r="T1889" s="1307"/>
      <c r="U1889" s="1307"/>
      <c r="V1889" s="1307"/>
      <c r="W1889" s="1307"/>
      <c r="X1889" s="1307"/>
      <c r="Y1889" s="1307"/>
      <c r="Z1889" s="1307"/>
      <c r="AA1889" s="1307"/>
      <c r="AB1889" s="1307"/>
      <c r="AC1889" s="1307"/>
      <c r="AD1889" s="1308"/>
      <c r="AF1889" s="70"/>
      <c r="AK1889" s="11"/>
      <c r="AL1889" s="1303" t="s">
        <v>870</v>
      </c>
      <c r="AM1889" s="1304"/>
      <c r="AN1889" s="1304"/>
      <c r="AO1889" s="1304"/>
      <c r="AP1889" s="1304"/>
      <c r="AQ1889" s="1305"/>
      <c r="AR1889" s="73"/>
    </row>
    <row r="1890" spans="1:44" ht="27" customHeight="1">
      <c r="A1890" s="972" t="str">
        <f t="shared" si="35"/>
        <v/>
      </c>
      <c r="B1890" s="66"/>
      <c r="E1890" s="67"/>
      <c r="F1890" s="68"/>
      <c r="H1890" s="1299" t="s">
        <v>869</v>
      </c>
      <c r="I1890" s="1206"/>
      <c r="J1890" s="1206"/>
      <c r="K1890" s="1206"/>
      <c r="L1890" s="1206"/>
      <c r="M1890" s="1206"/>
      <c r="N1890" s="1206"/>
      <c r="O1890" s="1206"/>
      <c r="P1890" s="1206"/>
      <c r="Q1890" s="1206"/>
      <c r="R1890" s="1206"/>
      <c r="S1890" s="1206"/>
      <c r="T1890" s="1206"/>
      <c r="U1890" s="1206"/>
      <c r="V1890" s="1206"/>
      <c r="W1890" s="1206"/>
      <c r="X1890" s="1206"/>
      <c r="Y1890" s="1206"/>
      <c r="Z1890" s="1206"/>
      <c r="AA1890" s="1206"/>
      <c r="AB1890" s="1206"/>
      <c r="AC1890" s="1206"/>
      <c r="AD1890" s="1207"/>
      <c r="AF1890" s="70"/>
      <c r="AK1890" s="11"/>
      <c r="AL1890" s="1303"/>
      <c r="AM1890" s="1304"/>
      <c r="AN1890" s="1304"/>
      <c r="AO1890" s="1304"/>
      <c r="AP1890" s="1304"/>
      <c r="AQ1890" s="1305"/>
      <c r="AR1890" s="73"/>
    </row>
    <row r="1891" spans="1:44" ht="27" customHeight="1">
      <c r="A1891" s="972" t="str">
        <f t="shared" si="35"/>
        <v/>
      </c>
      <c r="B1891" s="66"/>
      <c r="E1891" s="67"/>
      <c r="F1891" s="68"/>
      <c r="H1891" s="1299"/>
      <c r="I1891" s="1206"/>
      <c r="J1891" s="1206"/>
      <c r="K1891" s="1206"/>
      <c r="L1891" s="1206"/>
      <c r="M1891" s="1206"/>
      <c r="N1891" s="1206"/>
      <c r="O1891" s="1206"/>
      <c r="P1891" s="1206"/>
      <c r="Q1891" s="1206"/>
      <c r="R1891" s="1206"/>
      <c r="S1891" s="1206"/>
      <c r="T1891" s="1206"/>
      <c r="U1891" s="1206"/>
      <c r="V1891" s="1206"/>
      <c r="W1891" s="1206"/>
      <c r="X1891" s="1206"/>
      <c r="Y1891" s="1206"/>
      <c r="Z1891" s="1206"/>
      <c r="AA1891" s="1206"/>
      <c r="AB1891" s="1206"/>
      <c r="AC1891" s="1206"/>
      <c r="AD1891" s="1207"/>
      <c r="AF1891" s="70"/>
      <c r="AK1891" s="11"/>
      <c r="AL1891" s="85"/>
      <c r="AM1891" s="86"/>
      <c r="AN1891" s="86"/>
      <c r="AO1891" s="86"/>
      <c r="AP1891" s="86"/>
      <c r="AQ1891" s="87"/>
      <c r="AR1891" s="73"/>
    </row>
    <row r="1892" spans="1:44" ht="27" customHeight="1">
      <c r="A1892" s="972" t="str">
        <f t="shared" si="35"/>
        <v/>
      </c>
      <c r="B1892" s="66"/>
      <c r="E1892" s="67"/>
      <c r="F1892" s="68"/>
      <c r="H1892" s="1299"/>
      <c r="I1892" s="1206"/>
      <c r="J1892" s="1206"/>
      <c r="K1892" s="1206"/>
      <c r="L1892" s="1206"/>
      <c r="M1892" s="1206"/>
      <c r="N1892" s="1206"/>
      <c r="O1892" s="1206"/>
      <c r="P1892" s="1206"/>
      <c r="Q1892" s="1206"/>
      <c r="R1892" s="1206"/>
      <c r="S1892" s="1206"/>
      <c r="T1892" s="1206"/>
      <c r="U1892" s="1206"/>
      <c r="V1892" s="1206"/>
      <c r="W1892" s="1206"/>
      <c r="X1892" s="1206"/>
      <c r="Y1892" s="1206"/>
      <c r="Z1892" s="1206"/>
      <c r="AA1892" s="1206"/>
      <c r="AB1892" s="1206"/>
      <c r="AC1892" s="1206"/>
      <c r="AD1892" s="1207"/>
      <c r="AF1892" s="70"/>
      <c r="AK1892" s="11"/>
      <c r="AL1892" s="210"/>
      <c r="AM1892" s="20"/>
      <c r="AN1892" s="20"/>
      <c r="AO1892" s="20"/>
      <c r="AP1892" s="20"/>
      <c r="AQ1892" s="211"/>
      <c r="AR1892" s="73"/>
    </row>
    <row r="1893" spans="1:44" ht="27" customHeight="1">
      <c r="A1893" s="972" t="str">
        <f t="shared" si="35"/>
        <v/>
      </c>
      <c r="B1893" s="66"/>
      <c r="E1893" s="67"/>
      <c r="F1893" s="68"/>
      <c r="H1893" s="1299"/>
      <c r="I1893" s="1206"/>
      <c r="J1893" s="1206"/>
      <c r="K1893" s="1206"/>
      <c r="L1893" s="1206"/>
      <c r="M1893" s="1206"/>
      <c r="N1893" s="1206"/>
      <c r="O1893" s="1206"/>
      <c r="P1893" s="1206"/>
      <c r="Q1893" s="1206"/>
      <c r="R1893" s="1206"/>
      <c r="S1893" s="1206"/>
      <c r="T1893" s="1206"/>
      <c r="U1893" s="1206"/>
      <c r="V1893" s="1206"/>
      <c r="W1893" s="1206"/>
      <c r="X1893" s="1206"/>
      <c r="Y1893" s="1206"/>
      <c r="Z1893" s="1206"/>
      <c r="AA1893" s="1206"/>
      <c r="AB1893" s="1206"/>
      <c r="AC1893" s="1206"/>
      <c r="AD1893" s="1207"/>
      <c r="AF1893" s="70"/>
      <c r="AK1893" s="11"/>
      <c r="AL1893" s="210"/>
      <c r="AM1893" s="20"/>
      <c r="AN1893" s="20"/>
      <c r="AO1893" s="20"/>
      <c r="AP1893" s="20"/>
      <c r="AQ1893" s="211"/>
      <c r="AR1893" s="73"/>
    </row>
    <row r="1894" spans="1:44" ht="27" customHeight="1">
      <c r="A1894" s="972" t="str">
        <f t="shared" si="35"/>
        <v/>
      </c>
      <c r="B1894" s="66"/>
      <c r="E1894" s="67"/>
      <c r="F1894" s="68"/>
      <c r="H1894" s="1299"/>
      <c r="I1894" s="1206"/>
      <c r="J1894" s="1206"/>
      <c r="K1894" s="1206"/>
      <c r="L1894" s="1206"/>
      <c r="M1894" s="1206"/>
      <c r="N1894" s="1206"/>
      <c r="O1894" s="1206"/>
      <c r="P1894" s="1206"/>
      <c r="Q1894" s="1206"/>
      <c r="R1894" s="1206"/>
      <c r="S1894" s="1206"/>
      <c r="T1894" s="1206"/>
      <c r="U1894" s="1206"/>
      <c r="V1894" s="1206"/>
      <c r="W1894" s="1206"/>
      <c r="X1894" s="1206"/>
      <c r="Y1894" s="1206"/>
      <c r="Z1894" s="1206"/>
      <c r="AA1894" s="1206"/>
      <c r="AB1894" s="1206"/>
      <c r="AC1894" s="1206"/>
      <c r="AD1894" s="1207"/>
      <c r="AF1894" s="70"/>
      <c r="AK1894" s="11"/>
      <c r="AL1894" s="210"/>
      <c r="AM1894" s="20"/>
      <c r="AN1894" s="20"/>
      <c r="AO1894" s="20"/>
      <c r="AP1894" s="20"/>
      <c r="AQ1894" s="211"/>
      <c r="AR1894" s="73"/>
    </row>
    <row r="1895" spans="1:44" ht="27" customHeight="1">
      <c r="B1895" s="66"/>
      <c r="E1895" s="67"/>
      <c r="F1895" s="68"/>
      <c r="H1895" s="1299"/>
      <c r="I1895" s="1206"/>
      <c r="J1895" s="1206"/>
      <c r="K1895" s="1206"/>
      <c r="L1895" s="1206"/>
      <c r="M1895" s="1206"/>
      <c r="N1895" s="1206"/>
      <c r="O1895" s="1206"/>
      <c r="P1895" s="1206"/>
      <c r="Q1895" s="1206"/>
      <c r="R1895" s="1206"/>
      <c r="S1895" s="1206"/>
      <c r="T1895" s="1206"/>
      <c r="U1895" s="1206"/>
      <c r="V1895" s="1206"/>
      <c r="W1895" s="1206"/>
      <c r="X1895" s="1206"/>
      <c r="Y1895" s="1206"/>
      <c r="Z1895" s="1206"/>
      <c r="AA1895" s="1206"/>
      <c r="AB1895" s="1206"/>
      <c r="AC1895" s="1206"/>
      <c r="AD1895" s="1207"/>
      <c r="AF1895" s="70"/>
      <c r="AH1895" s="1136"/>
      <c r="AI1895" s="1136"/>
      <c r="AJ1895" s="1136"/>
      <c r="AK1895" s="11"/>
      <c r="AL1895" s="210"/>
      <c r="AM1895" s="20"/>
      <c r="AN1895" s="20"/>
      <c r="AO1895" s="20"/>
      <c r="AP1895" s="20"/>
      <c r="AQ1895" s="211"/>
      <c r="AR1895" s="73"/>
    </row>
    <row r="1896" spans="1:44" ht="27" customHeight="1">
      <c r="A1896" s="972" t="str">
        <f t="shared" si="35"/>
        <v/>
      </c>
      <c r="B1896" s="66"/>
      <c r="E1896" s="67"/>
      <c r="F1896" s="68"/>
      <c r="H1896" s="1299"/>
      <c r="I1896" s="1206"/>
      <c r="J1896" s="1206"/>
      <c r="K1896" s="1206"/>
      <c r="L1896" s="1206"/>
      <c r="M1896" s="1206"/>
      <c r="N1896" s="1206"/>
      <c r="O1896" s="1206"/>
      <c r="P1896" s="1206"/>
      <c r="Q1896" s="1206"/>
      <c r="R1896" s="1206"/>
      <c r="S1896" s="1206"/>
      <c r="T1896" s="1206"/>
      <c r="U1896" s="1206"/>
      <c r="V1896" s="1206"/>
      <c r="W1896" s="1206"/>
      <c r="X1896" s="1206"/>
      <c r="Y1896" s="1206"/>
      <c r="Z1896" s="1206"/>
      <c r="AA1896" s="1206"/>
      <c r="AB1896" s="1206"/>
      <c r="AC1896" s="1206"/>
      <c r="AD1896" s="1207"/>
      <c r="AF1896" s="70"/>
      <c r="AK1896" s="11"/>
      <c r="AL1896" s="210"/>
      <c r="AM1896" s="20"/>
      <c r="AN1896" s="20"/>
      <c r="AO1896" s="20"/>
      <c r="AP1896" s="20"/>
      <c r="AQ1896" s="211"/>
      <c r="AR1896" s="73"/>
    </row>
    <row r="1897" spans="1:44" ht="27" customHeight="1">
      <c r="A1897" s="972" t="str">
        <f t="shared" si="35"/>
        <v/>
      </c>
      <c r="B1897" s="66"/>
      <c r="E1897" s="67"/>
      <c r="F1897" s="68"/>
      <c r="H1897" s="1299"/>
      <c r="I1897" s="1206"/>
      <c r="J1897" s="1206"/>
      <c r="K1897" s="1206"/>
      <c r="L1897" s="1206"/>
      <c r="M1897" s="1206"/>
      <c r="N1897" s="1206"/>
      <c r="O1897" s="1206"/>
      <c r="P1897" s="1206"/>
      <c r="Q1897" s="1206"/>
      <c r="R1897" s="1206"/>
      <c r="S1897" s="1206"/>
      <c r="T1897" s="1206"/>
      <c r="U1897" s="1206"/>
      <c r="V1897" s="1206"/>
      <c r="W1897" s="1206"/>
      <c r="X1897" s="1206"/>
      <c r="Y1897" s="1206"/>
      <c r="Z1897" s="1206"/>
      <c r="AA1897" s="1206"/>
      <c r="AB1897" s="1206"/>
      <c r="AC1897" s="1206"/>
      <c r="AD1897" s="1207"/>
      <c r="AF1897" s="70"/>
      <c r="AK1897" s="11"/>
      <c r="AL1897" s="210"/>
      <c r="AM1897" s="20"/>
      <c r="AN1897" s="20"/>
      <c r="AO1897" s="20"/>
      <c r="AP1897" s="20"/>
      <c r="AQ1897" s="211"/>
      <c r="AR1897" s="73"/>
    </row>
    <row r="1898" spans="1:44" ht="27" customHeight="1">
      <c r="A1898" s="972" t="str">
        <f t="shared" si="35"/>
        <v/>
      </c>
      <c r="B1898" s="66"/>
      <c r="E1898" s="67"/>
      <c r="F1898" s="68"/>
      <c r="H1898" s="1299"/>
      <c r="I1898" s="1206"/>
      <c r="J1898" s="1206"/>
      <c r="K1898" s="1206"/>
      <c r="L1898" s="1206"/>
      <c r="M1898" s="1206"/>
      <c r="N1898" s="1206"/>
      <c r="O1898" s="1206"/>
      <c r="P1898" s="1206"/>
      <c r="Q1898" s="1206"/>
      <c r="R1898" s="1206"/>
      <c r="S1898" s="1206"/>
      <c r="T1898" s="1206"/>
      <c r="U1898" s="1206"/>
      <c r="V1898" s="1206"/>
      <c r="W1898" s="1206"/>
      <c r="X1898" s="1206"/>
      <c r="Y1898" s="1206"/>
      <c r="Z1898" s="1206"/>
      <c r="AA1898" s="1206"/>
      <c r="AB1898" s="1206"/>
      <c r="AC1898" s="1206"/>
      <c r="AD1898" s="1207"/>
      <c r="AF1898" s="70"/>
      <c r="AK1898" s="11"/>
      <c r="AL1898" s="210"/>
      <c r="AM1898" s="20"/>
      <c r="AN1898" s="20"/>
      <c r="AO1898" s="20"/>
      <c r="AP1898" s="20"/>
      <c r="AQ1898" s="211"/>
      <c r="AR1898" s="73"/>
    </row>
    <row r="1899" spans="1:44" ht="27" customHeight="1" thickBot="1">
      <c r="A1899" s="972" t="str">
        <f t="shared" si="35"/>
        <v/>
      </c>
      <c r="B1899" s="66"/>
      <c r="E1899" s="67"/>
      <c r="F1899" s="68"/>
      <c r="H1899" s="1300"/>
      <c r="I1899" s="1301"/>
      <c r="J1899" s="1301"/>
      <c r="K1899" s="1301"/>
      <c r="L1899" s="1301"/>
      <c r="M1899" s="1301"/>
      <c r="N1899" s="1301"/>
      <c r="O1899" s="1301"/>
      <c r="P1899" s="1301"/>
      <c r="Q1899" s="1301"/>
      <c r="R1899" s="1301"/>
      <c r="S1899" s="1301"/>
      <c r="T1899" s="1301"/>
      <c r="U1899" s="1301"/>
      <c r="V1899" s="1301"/>
      <c r="W1899" s="1301"/>
      <c r="X1899" s="1301"/>
      <c r="Y1899" s="1301"/>
      <c r="Z1899" s="1301"/>
      <c r="AA1899" s="1301"/>
      <c r="AB1899" s="1301"/>
      <c r="AC1899" s="1301"/>
      <c r="AD1899" s="1302"/>
      <c r="AF1899" s="70"/>
      <c r="AK1899" s="11"/>
      <c r="AL1899" s="210"/>
      <c r="AM1899" s="20"/>
      <c r="AN1899" s="20"/>
      <c r="AO1899" s="20"/>
      <c r="AP1899" s="20"/>
      <c r="AQ1899" s="211"/>
      <c r="AR1899" s="73"/>
    </row>
    <row r="1900" spans="1:44" ht="27" customHeight="1">
      <c r="A1900" s="972" t="str">
        <f t="shared" ref="A1900:A1963" si="36">_xlfn.IFS(AG1900=0,"",AG1900&gt;0,AG1900,AG1900&lt;&gt;"","")</f>
        <v/>
      </c>
      <c r="B1900" s="66"/>
      <c r="E1900" s="67"/>
      <c r="F1900" s="68"/>
      <c r="H1900" s="141"/>
      <c r="I1900" s="141"/>
      <c r="J1900" s="141"/>
      <c r="K1900" s="141"/>
      <c r="L1900" s="141"/>
      <c r="M1900" s="141"/>
      <c r="N1900" s="141"/>
      <c r="O1900" s="141"/>
      <c r="P1900" s="141"/>
      <c r="Q1900" s="141"/>
      <c r="R1900" s="141"/>
      <c r="S1900" s="141"/>
      <c r="T1900" s="141"/>
      <c r="U1900" s="141"/>
      <c r="V1900" s="141"/>
      <c r="W1900" s="141"/>
      <c r="X1900" s="141"/>
      <c r="Y1900" s="141"/>
      <c r="Z1900" s="141"/>
      <c r="AA1900" s="141"/>
      <c r="AB1900" s="141"/>
      <c r="AC1900" s="141"/>
      <c r="AD1900" s="141"/>
      <c r="AF1900" s="70"/>
      <c r="AK1900" s="11"/>
      <c r="AL1900" s="210"/>
      <c r="AM1900" s="20"/>
      <c r="AN1900" s="20"/>
      <c r="AO1900" s="20"/>
      <c r="AP1900" s="20"/>
      <c r="AQ1900" s="211"/>
      <c r="AR1900" s="73"/>
    </row>
    <row r="1901" spans="1:44" ht="27" customHeight="1">
      <c r="A1901" s="972" t="str">
        <f t="shared" si="36"/>
        <v/>
      </c>
      <c r="B1901" s="66"/>
      <c r="E1901" s="67"/>
      <c r="F1901" s="68"/>
      <c r="AF1901" s="70"/>
      <c r="AK1901" s="11"/>
      <c r="AL1901" s="210"/>
      <c r="AM1901" s="20"/>
      <c r="AN1901" s="20"/>
      <c r="AO1901" s="20"/>
      <c r="AP1901" s="20"/>
      <c r="AQ1901" s="211"/>
      <c r="AR1901" s="73"/>
    </row>
    <row r="1902" spans="1:44" ht="27" customHeight="1">
      <c r="A1902" s="972" t="str">
        <f t="shared" si="36"/>
        <v/>
      </c>
      <c r="B1902" s="66"/>
      <c r="E1902" s="67"/>
      <c r="F1902" s="68"/>
      <c r="AF1902" s="70"/>
      <c r="AK1902" s="11"/>
      <c r="AL1902" s="210"/>
      <c r="AM1902" s="20"/>
      <c r="AN1902" s="20"/>
      <c r="AO1902" s="20"/>
      <c r="AP1902" s="20"/>
      <c r="AQ1902" s="211"/>
      <c r="AR1902" s="73"/>
    </row>
    <row r="1903" spans="1:44" ht="27" customHeight="1">
      <c r="A1903" s="972" t="str">
        <f t="shared" si="36"/>
        <v/>
      </c>
      <c r="B1903" s="66"/>
      <c r="E1903" s="67"/>
      <c r="F1903" s="1349" t="s">
        <v>874</v>
      </c>
      <c r="G1903" s="1350"/>
      <c r="H1903" s="1224" t="s">
        <v>875</v>
      </c>
      <c r="I1903" s="1224"/>
      <c r="J1903" s="1224"/>
      <c r="K1903" s="1224"/>
      <c r="L1903" s="1224"/>
      <c r="M1903" s="1224"/>
      <c r="N1903" s="1224"/>
      <c r="O1903" s="1224"/>
      <c r="P1903" s="1224"/>
      <c r="Q1903" s="1224"/>
      <c r="R1903" s="1224"/>
      <c r="S1903" s="1224"/>
      <c r="T1903" s="1224"/>
      <c r="U1903" s="1224"/>
      <c r="V1903" s="1224"/>
      <c r="W1903" s="1224"/>
      <c r="X1903" s="1224"/>
      <c r="Y1903" s="1224"/>
      <c r="Z1903" s="1224"/>
      <c r="AA1903" s="1224"/>
      <c r="AB1903" s="1224"/>
      <c r="AC1903" s="1224"/>
      <c r="AD1903" s="1224"/>
      <c r="AF1903" s="70"/>
      <c r="AK1903" s="11"/>
      <c r="AL1903" s="1303" t="s">
        <v>2301</v>
      </c>
      <c r="AM1903" s="1304"/>
      <c r="AN1903" s="1304"/>
      <c r="AO1903" s="1304"/>
      <c r="AP1903" s="1304"/>
      <c r="AQ1903" s="1305"/>
      <c r="AR1903" s="73"/>
    </row>
    <row r="1904" spans="1:44" ht="27" customHeight="1">
      <c r="A1904" s="972" t="str">
        <f t="shared" si="36"/>
        <v/>
      </c>
      <c r="B1904" s="66"/>
      <c r="E1904" s="67"/>
      <c r="F1904" s="68"/>
      <c r="H1904" s="1224"/>
      <c r="I1904" s="1224"/>
      <c r="J1904" s="1224"/>
      <c r="K1904" s="1224"/>
      <c r="L1904" s="1224"/>
      <c r="M1904" s="1224"/>
      <c r="N1904" s="1224"/>
      <c r="O1904" s="1224"/>
      <c r="P1904" s="1224"/>
      <c r="Q1904" s="1224"/>
      <c r="R1904" s="1224"/>
      <c r="S1904" s="1224"/>
      <c r="T1904" s="1224"/>
      <c r="U1904" s="1224"/>
      <c r="V1904" s="1224"/>
      <c r="W1904" s="1224"/>
      <c r="X1904" s="1224"/>
      <c r="Y1904" s="1224"/>
      <c r="Z1904" s="1224"/>
      <c r="AA1904" s="1224"/>
      <c r="AB1904" s="1224"/>
      <c r="AC1904" s="1224"/>
      <c r="AD1904" s="1224"/>
      <c r="AF1904" s="70"/>
      <c r="AK1904" s="11"/>
      <c r="AL1904" s="1303"/>
      <c r="AM1904" s="1304"/>
      <c r="AN1904" s="1304"/>
      <c r="AO1904" s="1304"/>
      <c r="AP1904" s="1304"/>
      <c r="AQ1904" s="1305"/>
      <c r="AR1904" s="73"/>
    </row>
    <row r="1905" spans="1:44" ht="27" customHeight="1">
      <c r="A1905" s="972" t="str">
        <f t="shared" si="36"/>
        <v/>
      </c>
      <c r="B1905" s="66"/>
      <c r="E1905" s="67"/>
      <c r="F1905" s="68"/>
      <c r="H1905" s="1224"/>
      <c r="I1905" s="1224"/>
      <c r="J1905" s="1224"/>
      <c r="K1905" s="1224"/>
      <c r="L1905" s="1224"/>
      <c r="M1905" s="1224"/>
      <c r="N1905" s="1224"/>
      <c r="O1905" s="1224"/>
      <c r="P1905" s="1224"/>
      <c r="Q1905" s="1224"/>
      <c r="R1905" s="1224"/>
      <c r="S1905" s="1224"/>
      <c r="T1905" s="1224"/>
      <c r="U1905" s="1224"/>
      <c r="V1905" s="1224"/>
      <c r="W1905" s="1224"/>
      <c r="X1905" s="1224"/>
      <c r="Y1905" s="1224"/>
      <c r="Z1905" s="1224"/>
      <c r="AA1905" s="1224"/>
      <c r="AB1905" s="1224"/>
      <c r="AC1905" s="1224"/>
      <c r="AD1905" s="1224"/>
      <c r="AF1905" s="70"/>
      <c r="AK1905" s="11"/>
      <c r="AL1905" s="1303"/>
      <c r="AM1905" s="1304"/>
      <c r="AN1905" s="1304"/>
      <c r="AO1905" s="1304"/>
      <c r="AP1905" s="1304"/>
      <c r="AQ1905" s="1305"/>
      <c r="AR1905" s="73"/>
    </row>
    <row r="1906" spans="1:44" ht="27" customHeight="1">
      <c r="A1906" s="972" t="str">
        <f t="shared" si="36"/>
        <v/>
      </c>
      <c r="B1906" s="66"/>
      <c r="E1906" s="67"/>
      <c r="F1906" s="68"/>
      <c r="AF1906" s="70"/>
      <c r="AK1906" s="11"/>
      <c r="AL1906" s="210"/>
      <c r="AM1906" s="20"/>
      <c r="AN1906" s="20"/>
      <c r="AO1906" s="20"/>
      <c r="AP1906" s="20"/>
      <c r="AQ1906" s="211"/>
      <c r="AR1906" s="73"/>
    </row>
    <row r="1907" spans="1:44" ht="27" customHeight="1">
      <c r="A1907" s="972">
        <f t="shared" si="36"/>
        <v>247</v>
      </c>
      <c r="B1907" s="66"/>
      <c r="E1907" s="67"/>
      <c r="F1907" s="68"/>
      <c r="H1907" s="17" t="s">
        <v>864</v>
      </c>
      <c r="I1907" s="1291" t="s">
        <v>876</v>
      </c>
      <c r="J1907" s="1291"/>
      <c r="K1907" s="1291"/>
      <c r="L1907" s="1291"/>
      <c r="M1907" s="1291"/>
      <c r="N1907" s="1291"/>
      <c r="O1907" s="1291"/>
      <c r="P1907" s="1291"/>
      <c r="Q1907" s="1291"/>
      <c r="R1907" s="1291"/>
      <c r="S1907" s="1291"/>
      <c r="T1907" s="1291"/>
      <c r="U1907" s="1291"/>
      <c r="V1907" s="1291"/>
      <c r="W1907" s="1291"/>
      <c r="X1907" s="1291"/>
      <c r="Y1907" s="1291"/>
      <c r="Z1907" s="1291"/>
      <c r="AA1907" s="1291"/>
      <c r="AB1907" s="1291"/>
      <c r="AC1907" s="1291"/>
      <c r="AD1907" s="1291"/>
      <c r="AF1907" s="70"/>
      <c r="AG1907" s="713">
        <v>247</v>
      </c>
      <c r="AH1907" s="1221" t="s">
        <v>106</v>
      </c>
      <c r="AI1907" s="1222"/>
      <c r="AJ1907" s="1223"/>
      <c r="AK1907" s="11"/>
      <c r="AL1907" s="68"/>
      <c r="AM1907" s="17"/>
      <c r="AN1907" s="17"/>
      <c r="AO1907" s="17"/>
      <c r="AP1907" s="17"/>
      <c r="AQ1907" s="11"/>
      <c r="AR1907" s="1232">
        <f>VLOOKUP(AH1907,$CD$6:$CE$10,2,FALSE)</f>
        <v>0</v>
      </c>
    </row>
    <row r="1908" spans="1:44" ht="27" customHeight="1">
      <c r="A1908" s="972" t="str">
        <f t="shared" si="36"/>
        <v/>
      </c>
      <c r="B1908" s="66"/>
      <c r="E1908" s="67"/>
      <c r="F1908" s="68"/>
      <c r="AF1908" s="70"/>
      <c r="AK1908" s="11"/>
      <c r="AL1908" s="85"/>
      <c r="AM1908" s="86"/>
      <c r="AN1908" s="86"/>
      <c r="AO1908" s="86"/>
      <c r="AP1908" s="86"/>
      <c r="AQ1908" s="87"/>
      <c r="AR1908" s="1232"/>
    </row>
    <row r="1909" spans="1:44" ht="27" customHeight="1">
      <c r="A1909" s="972">
        <f t="shared" si="36"/>
        <v>248</v>
      </c>
      <c r="B1909" s="66"/>
      <c r="E1909" s="67"/>
      <c r="F1909" s="68"/>
      <c r="H1909" s="17" t="s">
        <v>865</v>
      </c>
      <c r="I1909" s="1291" t="s">
        <v>877</v>
      </c>
      <c r="J1909" s="1291"/>
      <c r="K1909" s="1291"/>
      <c r="L1909" s="1291"/>
      <c r="M1909" s="1291"/>
      <c r="N1909" s="1291"/>
      <c r="O1909" s="1291"/>
      <c r="P1909" s="1291"/>
      <c r="Q1909" s="1291"/>
      <c r="R1909" s="1291"/>
      <c r="S1909" s="1291"/>
      <c r="T1909" s="1291"/>
      <c r="U1909" s="1291"/>
      <c r="V1909" s="1291"/>
      <c r="W1909" s="1291"/>
      <c r="X1909" s="1291"/>
      <c r="Y1909" s="1291"/>
      <c r="Z1909" s="1291"/>
      <c r="AA1909" s="1291"/>
      <c r="AB1909" s="1291"/>
      <c r="AC1909" s="1291"/>
      <c r="AD1909" s="1291"/>
      <c r="AF1909" s="70"/>
      <c r="AG1909" s="713">
        <v>248</v>
      </c>
      <c r="AH1909" s="1221" t="s">
        <v>106</v>
      </c>
      <c r="AI1909" s="1222"/>
      <c r="AJ1909" s="1223"/>
      <c r="AK1909" s="11"/>
      <c r="AL1909" s="85"/>
      <c r="AM1909" s="86"/>
      <c r="AN1909" s="86"/>
      <c r="AO1909" s="86"/>
      <c r="AP1909" s="86"/>
      <c r="AQ1909" s="87"/>
      <c r="AR1909" s="1232">
        <f>VLOOKUP(AH1909,$CD$6:$CE$10,2,FALSE)</f>
        <v>0</v>
      </c>
    </row>
    <row r="1910" spans="1:44" ht="27" customHeight="1">
      <c r="A1910" s="972" t="str">
        <f t="shared" si="36"/>
        <v/>
      </c>
      <c r="B1910" s="66"/>
      <c r="E1910" s="67"/>
      <c r="F1910" s="68"/>
      <c r="AF1910" s="70"/>
      <c r="AK1910" s="11"/>
      <c r="AL1910" s="85"/>
      <c r="AM1910" s="86"/>
      <c r="AN1910" s="86"/>
      <c r="AO1910" s="86"/>
      <c r="AP1910" s="86"/>
      <c r="AQ1910" s="87"/>
      <c r="AR1910" s="1232"/>
    </row>
    <row r="1911" spans="1:44" ht="27" customHeight="1">
      <c r="A1911" s="972">
        <f t="shared" si="36"/>
        <v>249</v>
      </c>
      <c r="B1911" s="66"/>
      <c r="E1911" s="67"/>
      <c r="F1911" s="1349" t="s">
        <v>878</v>
      </c>
      <c r="G1911" s="1350"/>
      <c r="H1911" s="1206" t="s">
        <v>879</v>
      </c>
      <c r="I1911" s="1206"/>
      <c r="J1911" s="1206"/>
      <c r="K1911" s="1206"/>
      <c r="L1911" s="1206"/>
      <c r="M1911" s="1206"/>
      <c r="N1911" s="1206"/>
      <c r="O1911" s="1206"/>
      <c r="P1911" s="1206"/>
      <c r="Q1911" s="1206"/>
      <c r="R1911" s="1206"/>
      <c r="S1911" s="1206"/>
      <c r="T1911" s="1206"/>
      <c r="U1911" s="1206"/>
      <c r="V1911" s="1206"/>
      <c r="W1911" s="1206"/>
      <c r="X1911" s="1206"/>
      <c r="Y1911" s="1206"/>
      <c r="Z1911" s="1206"/>
      <c r="AA1911" s="1206"/>
      <c r="AB1911" s="1206"/>
      <c r="AC1911" s="1206"/>
      <c r="AD1911" s="1206"/>
      <c r="AF1911" s="70"/>
      <c r="AG1911" s="713">
        <v>249</v>
      </c>
      <c r="AH1911" s="1221" t="s">
        <v>106</v>
      </c>
      <c r="AI1911" s="1222"/>
      <c r="AJ1911" s="1223"/>
      <c r="AK1911" s="11"/>
      <c r="AL1911" s="1303" t="s">
        <v>2302</v>
      </c>
      <c r="AM1911" s="1304"/>
      <c r="AN1911" s="1304"/>
      <c r="AO1911" s="1304"/>
      <c r="AP1911" s="1304"/>
      <c r="AQ1911" s="1305"/>
      <c r="AR1911" s="1232">
        <f>VLOOKUP(AH1911,$CD$6:$CE$10,2,FALSE)</f>
        <v>0</v>
      </c>
    </row>
    <row r="1912" spans="1:44" ht="27" customHeight="1">
      <c r="A1912" s="972" t="str">
        <f t="shared" si="36"/>
        <v/>
      </c>
      <c r="B1912" s="66"/>
      <c r="E1912" s="67"/>
      <c r="F1912" s="68"/>
      <c r="H1912" s="1206"/>
      <c r="I1912" s="1206"/>
      <c r="J1912" s="1206"/>
      <c r="K1912" s="1206"/>
      <c r="L1912" s="1206"/>
      <c r="M1912" s="1206"/>
      <c r="N1912" s="1206"/>
      <c r="O1912" s="1206"/>
      <c r="P1912" s="1206"/>
      <c r="Q1912" s="1206"/>
      <c r="R1912" s="1206"/>
      <c r="S1912" s="1206"/>
      <c r="T1912" s="1206"/>
      <c r="U1912" s="1206"/>
      <c r="V1912" s="1206"/>
      <c r="W1912" s="1206"/>
      <c r="X1912" s="1206"/>
      <c r="Y1912" s="1206"/>
      <c r="Z1912" s="1206"/>
      <c r="AA1912" s="1206"/>
      <c r="AB1912" s="1206"/>
      <c r="AC1912" s="1206"/>
      <c r="AD1912" s="1206"/>
      <c r="AF1912" s="70"/>
      <c r="AK1912" s="11"/>
      <c r="AL1912" s="1303"/>
      <c r="AM1912" s="1304"/>
      <c r="AN1912" s="1304"/>
      <c r="AO1912" s="1304"/>
      <c r="AP1912" s="1304"/>
      <c r="AQ1912" s="1305"/>
      <c r="AR1912" s="1232"/>
    </row>
    <row r="1913" spans="1:44" ht="27" customHeight="1">
      <c r="A1913" s="972" t="str">
        <f t="shared" si="36"/>
        <v/>
      </c>
      <c r="B1913" s="66"/>
      <c r="E1913" s="67"/>
      <c r="F1913" s="68"/>
      <c r="AF1913" s="70"/>
      <c r="AK1913" s="11"/>
      <c r="AL1913" s="1303"/>
      <c r="AM1913" s="1304"/>
      <c r="AN1913" s="1304"/>
      <c r="AO1913" s="1304"/>
      <c r="AP1913" s="1304"/>
      <c r="AQ1913" s="1305"/>
      <c r="AR1913" s="73"/>
    </row>
    <row r="1914" spans="1:44" ht="21" customHeight="1">
      <c r="A1914" s="972" t="str">
        <f t="shared" si="36"/>
        <v/>
      </c>
      <c r="B1914" s="66"/>
      <c r="E1914" s="67"/>
      <c r="F1914" s="68"/>
      <c r="AF1914" s="70"/>
      <c r="AK1914" s="11"/>
      <c r="AL1914" s="71"/>
      <c r="AQ1914" s="72"/>
      <c r="AR1914" s="73"/>
    </row>
    <row r="1915" spans="1:44" ht="27" customHeight="1">
      <c r="A1915" s="972">
        <f t="shared" si="36"/>
        <v>250</v>
      </c>
      <c r="B1915" s="2119" t="s">
        <v>2729</v>
      </c>
      <c r="C1915" s="2120"/>
      <c r="D1915" s="2120"/>
      <c r="E1915" s="2121"/>
      <c r="F1915" s="1349" t="s">
        <v>150</v>
      </c>
      <c r="G1915" s="1350"/>
      <c r="H1915" s="1550" t="s">
        <v>2303</v>
      </c>
      <c r="I1915" s="1550"/>
      <c r="J1915" s="1550"/>
      <c r="K1915" s="1550"/>
      <c r="L1915" s="1550"/>
      <c r="M1915" s="1550"/>
      <c r="N1915" s="1550"/>
      <c r="O1915" s="1550"/>
      <c r="P1915" s="1550"/>
      <c r="Q1915" s="1550"/>
      <c r="R1915" s="1550"/>
      <c r="S1915" s="1550"/>
      <c r="T1915" s="1550"/>
      <c r="U1915" s="1550"/>
      <c r="V1915" s="1550"/>
      <c r="W1915" s="1550"/>
      <c r="X1915" s="1550"/>
      <c r="Y1915" s="1550"/>
      <c r="Z1915" s="1550"/>
      <c r="AA1915" s="1550"/>
      <c r="AB1915" s="1550"/>
      <c r="AC1915" s="1550"/>
      <c r="AD1915" s="1550"/>
      <c r="AF1915" s="70"/>
      <c r="AG1915" s="713">
        <v>250</v>
      </c>
      <c r="AH1915" s="1221" t="s">
        <v>106</v>
      </c>
      <c r="AI1915" s="1222"/>
      <c r="AJ1915" s="1223"/>
      <c r="AK1915" s="11"/>
      <c r="AL1915" s="1212" t="s">
        <v>2304</v>
      </c>
      <c r="AM1915" s="1213"/>
      <c r="AN1915" s="1213"/>
      <c r="AO1915" s="1213"/>
      <c r="AP1915" s="1213"/>
      <c r="AQ1915" s="1214"/>
      <c r="AR1915" s="1232">
        <f>VLOOKUP(AH1915,$CD$6:$CE$10,2,FALSE)</f>
        <v>0</v>
      </c>
    </row>
    <row r="1916" spans="1:44" ht="27" customHeight="1">
      <c r="A1916" s="972" t="str">
        <f t="shared" si="36"/>
        <v/>
      </c>
      <c r="B1916" s="2062" t="s">
        <v>880</v>
      </c>
      <c r="C1916" s="1618"/>
      <c r="D1916" s="1618"/>
      <c r="E1916" s="1643"/>
      <c r="F1916" s="68"/>
      <c r="H1916" s="1550"/>
      <c r="I1916" s="1550"/>
      <c r="J1916" s="1550"/>
      <c r="K1916" s="1550"/>
      <c r="L1916" s="1550"/>
      <c r="M1916" s="1550"/>
      <c r="N1916" s="1550"/>
      <c r="O1916" s="1550"/>
      <c r="P1916" s="1550"/>
      <c r="Q1916" s="1550"/>
      <c r="R1916" s="1550"/>
      <c r="S1916" s="1550"/>
      <c r="T1916" s="1550"/>
      <c r="U1916" s="1550"/>
      <c r="V1916" s="1550"/>
      <c r="W1916" s="1550"/>
      <c r="X1916" s="1550"/>
      <c r="Y1916" s="1550"/>
      <c r="Z1916" s="1550"/>
      <c r="AA1916" s="1550"/>
      <c r="AB1916" s="1550"/>
      <c r="AC1916" s="1550"/>
      <c r="AD1916" s="1550"/>
      <c r="AF1916" s="70"/>
      <c r="AK1916" s="11"/>
      <c r="AL1916" s="1212"/>
      <c r="AM1916" s="1213"/>
      <c r="AN1916" s="1213"/>
      <c r="AO1916" s="1213"/>
      <c r="AP1916" s="1213"/>
      <c r="AQ1916" s="1214"/>
      <c r="AR1916" s="1232"/>
    </row>
    <row r="1917" spans="1:44" ht="27" customHeight="1">
      <c r="A1917" s="972" t="str">
        <f t="shared" si="36"/>
        <v/>
      </c>
      <c r="B1917" s="66"/>
      <c r="E1917" s="67"/>
      <c r="F1917" s="68"/>
      <c r="H1917" s="1550"/>
      <c r="I1917" s="1550"/>
      <c r="J1917" s="1550"/>
      <c r="K1917" s="1550"/>
      <c r="L1917" s="1550"/>
      <c r="M1917" s="1550"/>
      <c r="N1917" s="1550"/>
      <c r="O1917" s="1550"/>
      <c r="P1917" s="1550"/>
      <c r="Q1917" s="1550"/>
      <c r="R1917" s="1550"/>
      <c r="S1917" s="1550"/>
      <c r="T1917" s="1550"/>
      <c r="U1917" s="1550"/>
      <c r="V1917" s="1550"/>
      <c r="W1917" s="1550"/>
      <c r="X1917" s="1550"/>
      <c r="Y1917" s="1550"/>
      <c r="Z1917" s="1550"/>
      <c r="AA1917" s="1550"/>
      <c r="AB1917" s="1550"/>
      <c r="AC1917" s="1550"/>
      <c r="AD1917" s="1550"/>
      <c r="AF1917" s="70"/>
      <c r="AK1917" s="11"/>
      <c r="AL1917" s="1212"/>
      <c r="AM1917" s="1213"/>
      <c r="AN1917" s="1213"/>
      <c r="AO1917" s="1213"/>
      <c r="AP1917" s="1213"/>
      <c r="AQ1917" s="1214"/>
      <c r="AR1917" s="73"/>
    </row>
    <row r="1918" spans="1:44" ht="22.5" customHeight="1">
      <c r="A1918" s="972" t="str">
        <f t="shared" si="36"/>
        <v/>
      </c>
      <c r="B1918" s="66"/>
      <c r="E1918" s="67"/>
      <c r="F1918" s="68"/>
      <c r="H1918" s="119"/>
      <c r="I1918" s="119"/>
      <c r="J1918" s="119"/>
      <c r="K1918" s="119"/>
      <c r="L1918" s="119"/>
      <c r="M1918" s="119"/>
      <c r="N1918" s="119"/>
      <c r="O1918" s="119"/>
      <c r="P1918" s="119"/>
      <c r="Q1918" s="119"/>
      <c r="R1918" s="119"/>
      <c r="S1918" s="119"/>
      <c r="T1918" s="119"/>
      <c r="U1918" s="119"/>
      <c r="V1918" s="119"/>
      <c r="W1918" s="119"/>
      <c r="X1918" s="119"/>
      <c r="Y1918" s="119"/>
      <c r="Z1918" s="119"/>
      <c r="AA1918" s="119"/>
      <c r="AB1918" s="119"/>
      <c r="AC1918" s="119"/>
      <c r="AD1918" s="119"/>
      <c r="AF1918" s="70"/>
      <c r="AK1918" s="11"/>
      <c r="AL1918" s="89"/>
      <c r="AM1918" s="90"/>
      <c r="AN1918" s="90"/>
      <c r="AO1918" s="90"/>
      <c r="AP1918" s="90"/>
      <c r="AQ1918" s="91"/>
      <c r="AR1918" s="73"/>
    </row>
    <row r="1919" spans="1:44" ht="27" customHeight="1">
      <c r="A1919" s="972">
        <f t="shared" si="36"/>
        <v>251</v>
      </c>
      <c r="B1919" s="66"/>
      <c r="E1919" s="67"/>
      <c r="F1919" s="1349" t="s">
        <v>6</v>
      </c>
      <c r="G1919" s="1350"/>
      <c r="H1919" s="1550" t="s">
        <v>2305</v>
      </c>
      <c r="I1919" s="1550"/>
      <c r="J1919" s="1550"/>
      <c r="K1919" s="1550"/>
      <c r="L1919" s="1550"/>
      <c r="M1919" s="1550"/>
      <c r="N1919" s="1550"/>
      <c r="O1919" s="1550"/>
      <c r="P1919" s="1550"/>
      <c r="Q1919" s="1550"/>
      <c r="R1919" s="1550"/>
      <c r="S1919" s="1550"/>
      <c r="T1919" s="1550"/>
      <c r="U1919" s="1550"/>
      <c r="V1919" s="1550"/>
      <c r="W1919" s="1550"/>
      <c r="X1919" s="1550"/>
      <c r="Y1919" s="1550"/>
      <c r="Z1919" s="1550"/>
      <c r="AA1919" s="1550"/>
      <c r="AB1919" s="1550"/>
      <c r="AC1919" s="1550"/>
      <c r="AD1919" s="1550"/>
      <c r="AF1919" s="70"/>
      <c r="AG1919" s="713">
        <v>251</v>
      </c>
      <c r="AH1919" s="1221" t="s">
        <v>106</v>
      </c>
      <c r="AI1919" s="1222"/>
      <c r="AJ1919" s="1223"/>
      <c r="AK1919" s="11"/>
      <c r="AL1919" s="1212" t="s">
        <v>2306</v>
      </c>
      <c r="AM1919" s="1213"/>
      <c r="AN1919" s="1213"/>
      <c r="AO1919" s="1213"/>
      <c r="AP1919" s="1213"/>
      <c r="AQ1919" s="1214"/>
      <c r="AR1919" s="1232">
        <f>VLOOKUP(AH1919,$CD$6:$CE$10,2,FALSE)</f>
        <v>0</v>
      </c>
    </row>
    <row r="1920" spans="1:44" ht="27" customHeight="1">
      <c r="A1920" s="972" t="str">
        <f t="shared" si="36"/>
        <v/>
      </c>
      <c r="B1920" s="66"/>
      <c r="E1920" s="67"/>
      <c r="F1920" s="68"/>
      <c r="H1920" s="1550"/>
      <c r="I1920" s="1550"/>
      <c r="J1920" s="1550"/>
      <c r="K1920" s="1550"/>
      <c r="L1920" s="1550"/>
      <c r="M1920" s="1550"/>
      <c r="N1920" s="1550"/>
      <c r="O1920" s="1550"/>
      <c r="P1920" s="1550"/>
      <c r="Q1920" s="1550"/>
      <c r="R1920" s="1550"/>
      <c r="S1920" s="1550"/>
      <c r="T1920" s="1550"/>
      <c r="U1920" s="1550"/>
      <c r="V1920" s="1550"/>
      <c r="W1920" s="1550"/>
      <c r="X1920" s="1550"/>
      <c r="Y1920" s="1550"/>
      <c r="Z1920" s="1550"/>
      <c r="AA1920" s="1550"/>
      <c r="AB1920" s="1550"/>
      <c r="AC1920" s="1550"/>
      <c r="AD1920" s="1550"/>
      <c r="AF1920" s="70"/>
      <c r="AK1920" s="11"/>
      <c r="AL1920" s="1212"/>
      <c r="AM1920" s="1213"/>
      <c r="AN1920" s="1213"/>
      <c r="AO1920" s="1213"/>
      <c r="AP1920" s="1213"/>
      <c r="AQ1920" s="1214"/>
      <c r="AR1920" s="1232"/>
    </row>
    <row r="1921" spans="1:44" ht="22.5" customHeight="1">
      <c r="A1921" s="972" t="str">
        <f t="shared" si="36"/>
        <v/>
      </c>
      <c r="B1921" s="66"/>
      <c r="E1921" s="67"/>
      <c r="F1921" s="68"/>
      <c r="H1921" s="119"/>
      <c r="I1921" s="119"/>
      <c r="J1921" s="119"/>
      <c r="K1921" s="119"/>
      <c r="L1921" s="119"/>
      <c r="M1921" s="119"/>
      <c r="N1921" s="119"/>
      <c r="O1921" s="119"/>
      <c r="P1921" s="119"/>
      <c r="Q1921" s="119"/>
      <c r="R1921" s="119"/>
      <c r="S1921" s="119"/>
      <c r="T1921" s="119"/>
      <c r="U1921" s="119"/>
      <c r="V1921" s="119"/>
      <c r="W1921" s="119"/>
      <c r="X1921" s="119"/>
      <c r="Y1921" s="119"/>
      <c r="Z1921" s="119"/>
      <c r="AA1921" s="119"/>
      <c r="AB1921" s="119"/>
      <c r="AC1921" s="119"/>
      <c r="AD1921" s="119"/>
      <c r="AF1921" s="70"/>
      <c r="AK1921" s="11"/>
      <c r="AL1921" s="89"/>
      <c r="AM1921" s="90"/>
      <c r="AN1921" s="90"/>
      <c r="AO1921" s="90"/>
      <c r="AP1921" s="90"/>
      <c r="AQ1921" s="91"/>
      <c r="AR1921" s="73"/>
    </row>
    <row r="1922" spans="1:44" ht="27" customHeight="1">
      <c r="A1922" s="972">
        <f t="shared" si="36"/>
        <v>252</v>
      </c>
      <c r="B1922" s="66"/>
      <c r="E1922" s="67"/>
      <c r="F1922" s="1349" t="s">
        <v>2307</v>
      </c>
      <c r="G1922" s="1350"/>
      <c r="H1922" s="1550" t="s">
        <v>2309</v>
      </c>
      <c r="I1922" s="1550"/>
      <c r="J1922" s="1550"/>
      <c r="K1922" s="1550"/>
      <c r="L1922" s="1550"/>
      <c r="M1922" s="1550"/>
      <c r="N1922" s="1550"/>
      <c r="O1922" s="1550"/>
      <c r="P1922" s="1550"/>
      <c r="Q1922" s="1550"/>
      <c r="R1922" s="1550"/>
      <c r="S1922" s="1550"/>
      <c r="T1922" s="1550"/>
      <c r="U1922" s="1550"/>
      <c r="V1922" s="1550"/>
      <c r="W1922" s="1550"/>
      <c r="X1922" s="1550"/>
      <c r="Y1922" s="1550"/>
      <c r="Z1922" s="1550"/>
      <c r="AA1922" s="1550"/>
      <c r="AB1922" s="1550"/>
      <c r="AC1922" s="1550"/>
      <c r="AD1922" s="1550"/>
      <c r="AF1922" s="70"/>
      <c r="AG1922" s="713">
        <v>252</v>
      </c>
      <c r="AH1922" s="1221" t="s">
        <v>106</v>
      </c>
      <c r="AI1922" s="1222"/>
      <c r="AJ1922" s="1223"/>
      <c r="AK1922" s="11"/>
      <c r="AL1922" s="1212" t="s">
        <v>2306</v>
      </c>
      <c r="AM1922" s="1213"/>
      <c r="AN1922" s="1213"/>
      <c r="AO1922" s="1213"/>
      <c r="AP1922" s="1213"/>
      <c r="AQ1922" s="1214"/>
      <c r="AR1922" s="1232">
        <f>VLOOKUP(AH1922,$CD$6:$CE$10,2,FALSE)</f>
        <v>0</v>
      </c>
    </row>
    <row r="1923" spans="1:44" ht="27" customHeight="1">
      <c r="A1923" s="972" t="str">
        <f t="shared" si="36"/>
        <v/>
      </c>
      <c r="B1923" s="66"/>
      <c r="E1923" s="67"/>
      <c r="F1923" s="68"/>
      <c r="H1923" s="1550"/>
      <c r="I1923" s="1550"/>
      <c r="J1923" s="1550"/>
      <c r="K1923" s="1550"/>
      <c r="L1923" s="1550"/>
      <c r="M1923" s="1550"/>
      <c r="N1923" s="1550"/>
      <c r="O1923" s="1550"/>
      <c r="P1923" s="1550"/>
      <c r="Q1923" s="1550"/>
      <c r="R1923" s="1550"/>
      <c r="S1923" s="1550"/>
      <c r="T1923" s="1550"/>
      <c r="U1923" s="1550"/>
      <c r="V1923" s="1550"/>
      <c r="W1923" s="1550"/>
      <c r="X1923" s="1550"/>
      <c r="Y1923" s="1550"/>
      <c r="Z1923" s="1550"/>
      <c r="AA1923" s="1550"/>
      <c r="AB1923" s="1550"/>
      <c r="AC1923" s="1550"/>
      <c r="AD1923" s="1550"/>
      <c r="AF1923" s="70"/>
      <c r="AK1923" s="11"/>
      <c r="AL1923" s="1212"/>
      <c r="AM1923" s="1213"/>
      <c r="AN1923" s="1213"/>
      <c r="AO1923" s="1213"/>
      <c r="AP1923" s="1213"/>
      <c r="AQ1923" s="1214"/>
      <c r="AR1923" s="1232"/>
    </row>
    <row r="1924" spans="1:44" ht="27" customHeight="1">
      <c r="A1924" s="972" t="str">
        <f t="shared" si="36"/>
        <v/>
      </c>
      <c r="B1924" s="66"/>
      <c r="E1924" s="67"/>
      <c r="F1924" s="68"/>
      <c r="H1924" s="1550"/>
      <c r="I1924" s="1550"/>
      <c r="J1924" s="1550"/>
      <c r="K1924" s="1550"/>
      <c r="L1924" s="1550"/>
      <c r="M1924" s="1550"/>
      <c r="N1924" s="1550"/>
      <c r="O1924" s="1550"/>
      <c r="P1924" s="1550"/>
      <c r="Q1924" s="1550"/>
      <c r="R1924" s="1550"/>
      <c r="S1924" s="1550"/>
      <c r="T1924" s="1550"/>
      <c r="U1924" s="1550"/>
      <c r="V1924" s="1550"/>
      <c r="W1924" s="1550"/>
      <c r="X1924" s="1550"/>
      <c r="Y1924" s="1550"/>
      <c r="Z1924" s="1550"/>
      <c r="AA1924" s="1550"/>
      <c r="AB1924" s="1550"/>
      <c r="AC1924" s="1550"/>
      <c r="AD1924" s="1550"/>
      <c r="AF1924" s="70"/>
      <c r="AK1924" s="11"/>
      <c r="AL1924" s="89"/>
      <c r="AM1924" s="90"/>
      <c r="AN1924" s="90"/>
      <c r="AO1924" s="90"/>
      <c r="AP1924" s="90"/>
      <c r="AQ1924" s="91"/>
      <c r="AR1924" s="73"/>
    </row>
    <row r="1925" spans="1:44" ht="22.5" customHeight="1">
      <c r="A1925" s="972" t="str">
        <f t="shared" si="36"/>
        <v/>
      </c>
      <c r="B1925" s="66"/>
      <c r="E1925" s="67"/>
      <c r="F1925" s="68"/>
      <c r="H1925" s="119"/>
      <c r="I1925" s="119"/>
      <c r="J1925" s="119"/>
      <c r="K1925" s="119"/>
      <c r="L1925" s="119"/>
      <c r="M1925" s="119"/>
      <c r="N1925" s="119"/>
      <c r="O1925" s="119"/>
      <c r="P1925" s="119"/>
      <c r="Q1925" s="119"/>
      <c r="R1925" s="119"/>
      <c r="S1925" s="119"/>
      <c r="T1925" s="119"/>
      <c r="U1925" s="119"/>
      <c r="V1925" s="119"/>
      <c r="W1925" s="119"/>
      <c r="X1925" s="119"/>
      <c r="Y1925" s="119"/>
      <c r="Z1925" s="119"/>
      <c r="AA1925" s="119"/>
      <c r="AB1925" s="119"/>
      <c r="AC1925" s="119"/>
      <c r="AD1925" s="119"/>
      <c r="AF1925" s="70"/>
      <c r="AK1925" s="11"/>
      <c r="AL1925" s="89"/>
      <c r="AM1925" s="90"/>
      <c r="AN1925" s="90"/>
      <c r="AO1925" s="90"/>
      <c r="AP1925" s="90"/>
      <c r="AQ1925" s="91"/>
      <c r="AR1925" s="73"/>
    </row>
    <row r="1926" spans="1:44" ht="27" customHeight="1">
      <c r="A1926" s="972">
        <f t="shared" si="36"/>
        <v>253</v>
      </c>
      <c r="B1926" s="66"/>
      <c r="E1926" s="67"/>
      <c r="F1926" s="1349" t="s">
        <v>2308</v>
      </c>
      <c r="G1926" s="1350"/>
      <c r="H1926" s="1391" t="s">
        <v>2310</v>
      </c>
      <c r="I1926" s="1391"/>
      <c r="J1926" s="1391"/>
      <c r="K1926" s="1391"/>
      <c r="L1926" s="1391"/>
      <c r="M1926" s="1391"/>
      <c r="N1926" s="1391"/>
      <c r="O1926" s="1391"/>
      <c r="P1926" s="1391"/>
      <c r="Q1926" s="1391"/>
      <c r="R1926" s="1391"/>
      <c r="S1926" s="1391"/>
      <c r="T1926" s="1391"/>
      <c r="U1926" s="1391"/>
      <c r="V1926" s="1391"/>
      <c r="W1926" s="1391"/>
      <c r="X1926" s="1391"/>
      <c r="Y1926" s="1391"/>
      <c r="Z1926" s="1391"/>
      <c r="AA1926" s="1391"/>
      <c r="AB1926" s="1391"/>
      <c r="AC1926" s="1391"/>
      <c r="AD1926" s="1391"/>
      <c r="AF1926" s="70"/>
      <c r="AG1926" s="713">
        <v>253</v>
      </c>
      <c r="AH1926" s="1221" t="s">
        <v>106</v>
      </c>
      <c r="AI1926" s="1222"/>
      <c r="AJ1926" s="1223"/>
      <c r="AK1926" s="11"/>
      <c r="AL1926" s="1212" t="s">
        <v>2311</v>
      </c>
      <c r="AM1926" s="1213"/>
      <c r="AN1926" s="1213"/>
      <c r="AO1926" s="1213"/>
      <c r="AP1926" s="1213"/>
      <c r="AQ1926" s="1214"/>
      <c r="AR1926" s="1232">
        <f>VLOOKUP(AH1926,$CD$6:$CE$10,2,FALSE)</f>
        <v>0</v>
      </c>
    </row>
    <row r="1927" spans="1:44" ht="27" customHeight="1">
      <c r="A1927" s="972" t="str">
        <f t="shared" si="36"/>
        <v/>
      </c>
      <c r="B1927" s="66"/>
      <c r="E1927" s="67"/>
      <c r="F1927" s="68"/>
      <c r="H1927" s="1391"/>
      <c r="I1927" s="1391"/>
      <c r="J1927" s="1391"/>
      <c r="K1927" s="1391"/>
      <c r="L1927" s="1391"/>
      <c r="M1927" s="1391"/>
      <c r="N1927" s="1391"/>
      <c r="O1927" s="1391"/>
      <c r="P1927" s="1391"/>
      <c r="Q1927" s="1391"/>
      <c r="R1927" s="1391"/>
      <c r="S1927" s="1391"/>
      <c r="T1927" s="1391"/>
      <c r="U1927" s="1391"/>
      <c r="V1927" s="1391"/>
      <c r="W1927" s="1391"/>
      <c r="X1927" s="1391"/>
      <c r="Y1927" s="1391"/>
      <c r="Z1927" s="1391"/>
      <c r="AA1927" s="1391"/>
      <c r="AB1927" s="1391"/>
      <c r="AC1927" s="1391"/>
      <c r="AD1927" s="1391"/>
      <c r="AF1927" s="70"/>
      <c r="AK1927" s="11"/>
      <c r="AL1927" s="1212"/>
      <c r="AM1927" s="1213"/>
      <c r="AN1927" s="1213"/>
      <c r="AO1927" s="1213"/>
      <c r="AP1927" s="1213"/>
      <c r="AQ1927" s="1214"/>
      <c r="AR1927" s="1232"/>
    </row>
    <row r="1928" spans="1:44" ht="27" customHeight="1">
      <c r="A1928" s="972" t="str">
        <f t="shared" si="36"/>
        <v/>
      </c>
      <c r="B1928" s="66"/>
      <c r="E1928" s="67"/>
      <c r="F1928" s="68"/>
      <c r="H1928" s="1391"/>
      <c r="I1928" s="1391"/>
      <c r="J1928" s="1391"/>
      <c r="K1928" s="1391"/>
      <c r="L1928" s="1391"/>
      <c r="M1928" s="1391"/>
      <c r="N1928" s="1391"/>
      <c r="O1928" s="1391"/>
      <c r="P1928" s="1391"/>
      <c r="Q1928" s="1391"/>
      <c r="R1928" s="1391"/>
      <c r="S1928" s="1391"/>
      <c r="T1928" s="1391"/>
      <c r="U1928" s="1391"/>
      <c r="V1928" s="1391"/>
      <c r="W1928" s="1391"/>
      <c r="X1928" s="1391"/>
      <c r="Y1928" s="1391"/>
      <c r="Z1928" s="1391"/>
      <c r="AA1928" s="1391"/>
      <c r="AB1928" s="1391"/>
      <c r="AC1928" s="1391"/>
      <c r="AD1928" s="1391"/>
      <c r="AF1928" s="70"/>
      <c r="AK1928" s="11"/>
      <c r="AL1928" s="1212"/>
      <c r="AM1928" s="1213"/>
      <c r="AN1928" s="1213"/>
      <c r="AO1928" s="1213"/>
      <c r="AP1928" s="1213"/>
      <c r="AQ1928" s="1214"/>
      <c r="AR1928" s="73"/>
    </row>
    <row r="1929" spans="1:44" ht="22.5" customHeight="1">
      <c r="A1929" s="972" t="str">
        <f t="shared" si="36"/>
        <v/>
      </c>
      <c r="B1929" s="66"/>
      <c r="E1929" s="67"/>
      <c r="F1929" s="68"/>
      <c r="H1929" s="97"/>
      <c r="I1929" s="97"/>
      <c r="J1929" s="97"/>
      <c r="K1929" s="97"/>
      <c r="L1929" s="97"/>
      <c r="M1929" s="97"/>
      <c r="N1929" s="97"/>
      <c r="O1929" s="97"/>
      <c r="P1929" s="97"/>
      <c r="Q1929" s="97"/>
      <c r="R1929" s="97"/>
      <c r="S1929" s="97"/>
      <c r="T1929" s="97"/>
      <c r="U1929" s="97"/>
      <c r="V1929" s="97"/>
      <c r="W1929" s="97"/>
      <c r="X1929" s="97"/>
      <c r="Y1929" s="97"/>
      <c r="Z1929" s="97"/>
      <c r="AA1929" s="97"/>
      <c r="AB1929" s="97"/>
      <c r="AC1929" s="97"/>
      <c r="AD1929" s="97"/>
      <c r="AF1929" s="70"/>
      <c r="AK1929" s="11"/>
      <c r="AL1929" s="1212"/>
      <c r="AM1929" s="1213"/>
      <c r="AN1929" s="1213"/>
      <c r="AO1929" s="1213"/>
      <c r="AP1929" s="1213"/>
      <c r="AQ1929" s="1214"/>
      <c r="AR1929" s="73"/>
    </row>
    <row r="1930" spans="1:44" ht="27" customHeight="1">
      <c r="A1930" s="972">
        <f t="shared" si="36"/>
        <v>254</v>
      </c>
      <c r="B1930" s="2062" t="s">
        <v>881</v>
      </c>
      <c r="C1930" s="1618"/>
      <c r="D1930" s="1618"/>
      <c r="E1930" s="1643"/>
      <c r="F1930" s="1349" t="s">
        <v>150</v>
      </c>
      <c r="G1930" s="1350"/>
      <c r="H1930" s="1391" t="s">
        <v>2312</v>
      </c>
      <c r="I1930" s="1391"/>
      <c r="J1930" s="1391"/>
      <c r="K1930" s="1391"/>
      <c r="L1930" s="1391"/>
      <c r="M1930" s="1391"/>
      <c r="N1930" s="1391"/>
      <c r="O1930" s="1391"/>
      <c r="P1930" s="1391"/>
      <c r="Q1930" s="1391"/>
      <c r="R1930" s="1391"/>
      <c r="S1930" s="1391"/>
      <c r="T1930" s="1391"/>
      <c r="U1930" s="1391"/>
      <c r="V1930" s="1391"/>
      <c r="W1930" s="1391"/>
      <c r="X1930" s="1391"/>
      <c r="Y1930" s="1391"/>
      <c r="Z1930" s="1391"/>
      <c r="AA1930" s="1391"/>
      <c r="AB1930" s="1391"/>
      <c r="AC1930" s="1391"/>
      <c r="AD1930" s="1391"/>
      <c r="AF1930" s="70"/>
      <c r="AG1930" s="713">
        <v>254</v>
      </c>
      <c r="AH1930" s="1221" t="s">
        <v>106</v>
      </c>
      <c r="AI1930" s="1222"/>
      <c r="AJ1930" s="1223"/>
      <c r="AK1930" s="11"/>
      <c r="AL1930" s="1212" t="s">
        <v>2315</v>
      </c>
      <c r="AM1930" s="1213"/>
      <c r="AN1930" s="1213"/>
      <c r="AO1930" s="1213"/>
      <c r="AP1930" s="1213"/>
      <c r="AQ1930" s="1214"/>
      <c r="AR1930" s="1232">
        <f>VLOOKUP(AH1930,$CD$6:$CE$10,2,FALSE)</f>
        <v>0</v>
      </c>
    </row>
    <row r="1931" spans="1:44" ht="27" customHeight="1">
      <c r="A1931" s="972" t="str">
        <f t="shared" si="36"/>
        <v/>
      </c>
      <c r="B1931" s="66"/>
      <c r="E1931" s="67"/>
      <c r="F1931" s="68"/>
      <c r="H1931" s="1391"/>
      <c r="I1931" s="1391"/>
      <c r="J1931" s="1391"/>
      <c r="K1931" s="1391"/>
      <c r="L1931" s="1391"/>
      <c r="M1931" s="1391"/>
      <c r="N1931" s="1391"/>
      <c r="O1931" s="1391"/>
      <c r="P1931" s="1391"/>
      <c r="Q1931" s="1391"/>
      <c r="R1931" s="1391"/>
      <c r="S1931" s="1391"/>
      <c r="T1931" s="1391"/>
      <c r="U1931" s="1391"/>
      <c r="V1931" s="1391"/>
      <c r="W1931" s="1391"/>
      <c r="X1931" s="1391"/>
      <c r="Y1931" s="1391"/>
      <c r="Z1931" s="1391"/>
      <c r="AA1931" s="1391"/>
      <c r="AB1931" s="1391"/>
      <c r="AC1931" s="1391"/>
      <c r="AD1931" s="1391"/>
      <c r="AF1931" s="70"/>
      <c r="AK1931" s="11"/>
      <c r="AL1931" s="1212"/>
      <c r="AM1931" s="1213"/>
      <c r="AN1931" s="1213"/>
      <c r="AO1931" s="1213"/>
      <c r="AP1931" s="1213"/>
      <c r="AQ1931" s="1214"/>
      <c r="AR1931" s="1232"/>
    </row>
    <row r="1932" spans="1:44" ht="22.5" customHeight="1">
      <c r="A1932" s="972" t="str">
        <f t="shared" si="36"/>
        <v/>
      </c>
      <c r="B1932" s="66"/>
      <c r="E1932" s="67"/>
      <c r="F1932" s="68"/>
      <c r="H1932" s="97"/>
      <c r="I1932" s="97"/>
      <c r="J1932" s="97"/>
      <c r="K1932" s="97"/>
      <c r="L1932" s="97"/>
      <c r="M1932" s="97"/>
      <c r="N1932" s="97"/>
      <c r="O1932" s="97"/>
      <c r="P1932" s="97"/>
      <c r="Q1932" s="97"/>
      <c r="R1932" s="97"/>
      <c r="S1932" s="97"/>
      <c r="T1932" s="97"/>
      <c r="U1932" s="97"/>
      <c r="V1932" s="97"/>
      <c r="W1932" s="97"/>
      <c r="X1932" s="97"/>
      <c r="Y1932" s="97"/>
      <c r="Z1932" s="97"/>
      <c r="AA1932" s="97"/>
      <c r="AB1932" s="97"/>
      <c r="AC1932" s="97"/>
      <c r="AD1932" s="97"/>
      <c r="AF1932" s="70"/>
      <c r="AK1932" s="11"/>
      <c r="AL1932" s="1212"/>
      <c r="AM1932" s="1213"/>
      <c r="AN1932" s="1213"/>
      <c r="AO1932" s="1213"/>
      <c r="AP1932" s="1213"/>
      <c r="AQ1932" s="1214"/>
      <c r="AR1932" s="73"/>
    </row>
    <row r="1933" spans="1:44" ht="27" customHeight="1">
      <c r="A1933" s="972">
        <f t="shared" si="36"/>
        <v>255</v>
      </c>
      <c r="B1933" s="66"/>
      <c r="E1933" s="67"/>
      <c r="F1933" s="68"/>
      <c r="H1933" s="1391" t="s">
        <v>2313</v>
      </c>
      <c r="I1933" s="1391"/>
      <c r="J1933" s="1391"/>
      <c r="K1933" s="1391"/>
      <c r="L1933" s="1391"/>
      <c r="M1933" s="1391"/>
      <c r="N1933" s="1391"/>
      <c r="O1933" s="1391"/>
      <c r="P1933" s="1391"/>
      <c r="Q1933" s="1391"/>
      <c r="R1933" s="1391"/>
      <c r="S1933" s="1391"/>
      <c r="T1933" s="1391"/>
      <c r="U1933" s="1391"/>
      <c r="V1933" s="1391"/>
      <c r="W1933" s="1391"/>
      <c r="X1933" s="1391"/>
      <c r="Y1933" s="1391"/>
      <c r="Z1933" s="1391"/>
      <c r="AA1933" s="1391"/>
      <c r="AB1933" s="1391"/>
      <c r="AC1933" s="1391"/>
      <c r="AD1933" s="1391"/>
      <c r="AF1933" s="70"/>
      <c r="AG1933" s="713">
        <v>255</v>
      </c>
      <c r="AH1933" s="1221" t="s">
        <v>106</v>
      </c>
      <c r="AI1933" s="1222"/>
      <c r="AJ1933" s="1223"/>
      <c r="AK1933" s="11"/>
      <c r="AL1933" s="1212" t="s">
        <v>2314</v>
      </c>
      <c r="AM1933" s="1213"/>
      <c r="AN1933" s="1213"/>
      <c r="AO1933" s="1213"/>
      <c r="AP1933" s="1213"/>
      <c r="AQ1933" s="1214"/>
      <c r="AR1933" s="1232">
        <f>VLOOKUP(AH1933,$CD$6:$CE$10,2,FALSE)</f>
        <v>0</v>
      </c>
    </row>
    <row r="1934" spans="1:44" ht="27" customHeight="1">
      <c r="A1934" s="972" t="str">
        <f t="shared" si="36"/>
        <v/>
      </c>
      <c r="B1934" s="66"/>
      <c r="E1934" s="67"/>
      <c r="F1934" s="68"/>
      <c r="H1934" s="1391"/>
      <c r="I1934" s="1391"/>
      <c r="J1934" s="1391"/>
      <c r="K1934" s="1391"/>
      <c r="L1934" s="1391"/>
      <c r="M1934" s="1391"/>
      <c r="N1934" s="1391"/>
      <c r="O1934" s="1391"/>
      <c r="P1934" s="1391"/>
      <c r="Q1934" s="1391"/>
      <c r="R1934" s="1391"/>
      <c r="S1934" s="1391"/>
      <c r="T1934" s="1391"/>
      <c r="U1934" s="1391"/>
      <c r="V1934" s="1391"/>
      <c r="W1934" s="1391"/>
      <c r="X1934" s="1391"/>
      <c r="Y1934" s="1391"/>
      <c r="Z1934" s="1391"/>
      <c r="AA1934" s="1391"/>
      <c r="AB1934" s="1391"/>
      <c r="AC1934" s="1391"/>
      <c r="AD1934" s="1391"/>
      <c r="AF1934" s="70"/>
      <c r="AK1934" s="11"/>
      <c r="AL1934" s="1212"/>
      <c r="AM1934" s="1213"/>
      <c r="AN1934" s="1213"/>
      <c r="AO1934" s="1213"/>
      <c r="AP1934" s="1213"/>
      <c r="AQ1934" s="1214"/>
      <c r="AR1934" s="1232"/>
    </row>
    <row r="1935" spans="1:44" ht="22.5" customHeight="1">
      <c r="A1935" s="972" t="str">
        <f t="shared" si="36"/>
        <v/>
      </c>
      <c r="B1935" s="66"/>
      <c r="E1935" s="67"/>
      <c r="F1935" s="68"/>
      <c r="H1935" s="97"/>
      <c r="I1935" s="97"/>
      <c r="J1935" s="97"/>
      <c r="K1935" s="97"/>
      <c r="L1935" s="97"/>
      <c r="M1935" s="97"/>
      <c r="N1935" s="97"/>
      <c r="O1935" s="97"/>
      <c r="P1935" s="97"/>
      <c r="Q1935" s="97"/>
      <c r="R1935" s="97"/>
      <c r="S1935" s="97"/>
      <c r="T1935" s="97"/>
      <c r="U1935" s="97"/>
      <c r="V1935" s="97"/>
      <c r="W1935" s="97"/>
      <c r="X1935" s="97"/>
      <c r="Y1935" s="97"/>
      <c r="Z1935" s="97"/>
      <c r="AA1935" s="97"/>
      <c r="AB1935" s="97"/>
      <c r="AC1935" s="97"/>
      <c r="AD1935" s="97"/>
      <c r="AF1935" s="70"/>
      <c r="AK1935" s="11"/>
      <c r="AL1935" s="93"/>
      <c r="AM1935" s="94"/>
      <c r="AN1935" s="94"/>
      <c r="AO1935" s="94"/>
      <c r="AP1935" s="94"/>
      <c r="AQ1935" s="95"/>
      <c r="AR1935" s="73"/>
    </row>
    <row r="1936" spans="1:44" ht="27" customHeight="1">
      <c r="A1936" s="972">
        <f t="shared" si="36"/>
        <v>256</v>
      </c>
      <c r="B1936" s="66"/>
      <c r="E1936" s="67"/>
      <c r="F1936" s="1349" t="s">
        <v>6</v>
      </c>
      <c r="G1936" s="1350"/>
      <c r="H1936" s="1391" t="s">
        <v>2316</v>
      </c>
      <c r="I1936" s="1391"/>
      <c r="J1936" s="1391"/>
      <c r="K1936" s="1391"/>
      <c r="L1936" s="1391"/>
      <c r="M1936" s="1391"/>
      <c r="N1936" s="1391"/>
      <c r="O1936" s="1391"/>
      <c r="P1936" s="1391"/>
      <c r="Q1936" s="1391"/>
      <c r="R1936" s="1391"/>
      <c r="S1936" s="1391"/>
      <c r="T1936" s="1391"/>
      <c r="U1936" s="1391"/>
      <c r="V1936" s="1391"/>
      <c r="W1936" s="1391"/>
      <c r="X1936" s="1391"/>
      <c r="Y1936" s="1391"/>
      <c r="Z1936" s="1391"/>
      <c r="AA1936" s="1391"/>
      <c r="AB1936" s="1391"/>
      <c r="AC1936" s="1391"/>
      <c r="AD1936" s="1391"/>
      <c r="AF1936" s="70"/>
      <c r="AG1936" s="713">
        <v>256</v>
      </c>
      <c r="AH1936" s="1221" t="s">
        <v>106</v>
      </c>
      <c r="AI1936" s="1222"/>
      <c r="AJ1936" s="1223"/>
      <c r="AK1936" s="11"/>
      <c r="AL1936" s="1212" t="s">
        <v>2314</v>
      </c>
      <c r="AM1936" s="1213"/>
      <c r="AN1936" s="1213"/>
      <c r="AO1936" s="1213"/>
      <c r="AP1936" s="1213"/>
      <c r="AQ1936" s="1214"/>
      <c r="AR1936" s="1232">
        <f>VLOOKUP(AH1936,$CD$6:$CE$10,2,FALSE)</f>
        <v>0</v>
      </c>
    </row>
    <row r="1937" spans="1:44" ht="27" customHeight="1">
      <c r="A1937" s="972" t="str">
        <f t="shared" si="36"/>
        <v/>
      </c>
      <c r="B1937" s="66"/>
      <c r="E1937" s="67"/>
      <c r="F1937" s="68"/>
      <c r="H1937" s="1391"/>
      <c r="I1937" s="1391"/>
      <c r="J1937" s="1391"/>
      <c r="K1937" s="1391"/>
      <c r="L1937" s="1391"/>
      <c r="M1937" s="1391"/>
      <c r="N1937" s="1391"/>
      <c r="O1937" s="1391"/>
      <c r="P1937" s="1391"/>
      <c r="Q1937" s="1391"/>
      <c r="R1937" s="1391"/>
      <c r="S1937" s="1391"/>
      <c r="T1937" s="1391"/>
      <c r="U1937" s="1391"/>
      <c r="V1937" s="1391"/>
      <c r="W1937" s="1391"/>
      <c r="X1937" s="1391"/>
      <c r="Y1937" s="1391"/>
      <c r="Z1937" s="1391"/>
      <c r="AA1937" s="1391"/>
      <c r="AB1937" s="1391"/>
      <c r="AC1937" s="1391"/>
      <c r="AD1937" s="1391"/>
      <c r="AF1937" s="70"/>
      <c r="AK1937" s="11"/>
      <c r="AL1937" s="1212"/>
      <c r="AM1937" s="1213"/>
      <c r="AN1937" s="1213"/>
      <c r="AO1937" s="1213"/>
      <c r="AP1937" s="1213"/>
      <c r="AQ1937" s="1214"/>
      <c r="AR1937" s="1232"/>
    </row>
    <row r="1938" spans="1:44" ht="27" customHeight="1">
      <c r="A1938" s="972" t="str">
        <f t="shared" si="36"/>
        <v/>
      </c>
      <c r="B1938" s="66"/>
      <c r="E1938" s="67"/>
      <c r="F1938" s="68"/>
      <c r="H1938" s="1391"/>
      <c r="I1938" s="1391"/>
      <c r="J1938" s="1391"/>
      <c r="K1938" s="1391"/>
      <c r="L1938" s="1391"/>
      <c r="M1938" s="1391"/>
      <c r="N1938" s="1391"/>
      <c r="O1938" s="1391"/>
      <c r="P1938" s="1391"/>
      <c r="Q1938" s="1391"/>
      <c r="R1938" s="1391"/>
      <c r="S1938" s="1391"/>
      <c r="T1938" s="1391"/>
      <c r="U1938" s="1391"/>
      <c r="V1938" s="1391"/>
      <c r="W1938" s="1391"/>
      <c r="X1938" s="1391"/>
      <c r="Y1938" s="1391"/>
      <c r="Z1938" s="1391"/>
      <c r="AA1938" s="1391"/>
      <c r="AB1938" s="1391"/>
      <c r="AC1938" s="1391"/>
      <c r="AD1938" s="1391"/>
      <c r="AF1938" s="70"/>
      <c r="AK1938" s="11"/>
      <c r="AL1938" s="93"/>
      <c r="AM1938" s="94"/>
      <c r="AN1938" s="94"/>
      <c r="AO1938" s="94"/>
      <c r="AP1938" s="94"/>
      <c r="AQ1938" s="95"/>
      <c r="AR1938" s="73"/>
    </row>
    <row r="1939" spans="1:44" ht="22.5" customHeight="1">
      <c r="A1939" s="972" t="str">
        <f t="shared" si="36"/>
        <v/>
      </c>
      <c r="B1939" s="66"/>
      <c r="E1939" s="67"/>
      <c r="F1939" s="68"/>
      <c r="H1939" s="97"/>
      <c r="I1939" s="97"/>
      <c r="J1939" s="97"/>
      <c r="K1939" s="97"/>
      <c r="L1939" s="97"/>
      <c r="M1939" s="97"/>
      <c r="N1939" s="97"/>
      <c r="O1939" s="97"/>
      <c r="P1939" s="97"/>
      <c r="Q1939" s="97"/>
      <c r="R1939" s="97"/>
      <c r="S1939" s="97"/>
      <c r="T1939" s="97"/>
      <c r="U1939" s="97"/>
      <c r="V1939" s="97"/>
      <c r="W1939" s="97"/>
      <c r="X1939" s="97"/>
      <c r="Y1939" s="97"/>
      <c r="Z1939" s="97"/>
      <c r="AA1939" s="97"/>
      <c r="AB1939" s="97"/>
      <c r="AC1939" s="97"/>
      <c r="AD1939" s="97"/>
      <c r="AF1939" s="70"/>
      <c r="AK1939" s="11"/>
      <c r="AL1939" s="93"/>
      <c r="AM1939" s="94"/>
      <c r="AN1939" s="94"/>
      <c r="AO1939" s="94"/>
      <c r="AP1939" s="94"/>
      <c r="AQ1939" s="95"/>
      <c r="AR1939" s="73"/>
    </row>
    <row r="1940" spans="1:44" ht="27" customHeight="1">
      <c r="A1940" s="972">
        <f t="shared" si="36"/>
        <v>257</v>
      </c>
      <c r="B1940" s="66"/>
      <c r="E1940" s="67"/>
      <c r="F1940" s="1349" t="s">
        <v>2307</v>
      </c>
      <c r="G1940" s="1350"/>
      <c r="H1940" s="1391" t="s">
        <v>2317</v>
      </c>
      <c r="I1940" s="1391"/>
      <c r="J1940" s="1391"/>
      <c r="K1940" s="1391"/>
      <c r="L1940" s="1391"/>
      <c r="M1940" s="1391"/>
      <c r="N1940" s="1391"/>
      <c r="O1940" s="1391"/>
      <c r="P1940" s="1391"/>
      <c r="Q1940" s="1391"/>
      <c r="R1940" s="1391"/>
      <c r="S1940" s="1391"/>
      <c r="T1940" s="1391"/>
      <c r="U1940" s="1391"/>
      <c r="V1940" s="1391"/>
      <c r="W1940" s="1391"/>
      <c r="X1940" s="1391"/>
      <c r="Y1940" s="1391"/>
      <c r="Z1940" s="1391"/>
      <c r="AA1940" s="1391"/>
      <c r="AB1940" s="1391"/>
      <c r="AC1940" s="1391"/>
      <c r="AD1940" s="1391"/>
      <c r="AF1940" s="70"/>
      <c r="AG1940" s="713">
        <v>257</v>
      </c>
      <c r="AH1940" s="1221" t="s">
        <v>106</v>
      </c>
      <c r="AI1940" s="1222"/>
      <c r="AJ1940" s="1223"/>
      <c r="AK1940" s="11"/>
      <c r="AL1940" s="1212" t="s">
        <v>2314</v>
      </c>
      <c r="AM1940" s="1213"/>
      <c r="AN1940" s="1213"/>
      <c r="AO1940" s="1213"/>
      <c r="AP1940" s="1213"/>
      <c r="AQ1940" s="1214"/>
      <c r="AR1940" s="1232">
        <f>VLOOKUP(AH1940,$CD$6:$CE$10,2,FALSE)</f>
        <v>0</v>
      </c>
    </row>
    <row r="1941" spans="1:44" ht="27" customHeight="1">
      <c r="A1941" s="972" t="str">
        <f t="shared" si="36"/>
        <v/>
      </c>
      <c r="B1941" s="66"/>
      <c r="E1941" s="67"/>
      <c r="F1941" s="68"/>
      <c r="H1941" s="1391"/>
      <c r="I1941" s="1391"/>
      <c r="J1941" s="1391"/>
      <c r="K1941" s="1391"/>
      <c r="L1941" s="1391"/>
      <c r="M1941" s="1391"/>
      <c r="N1941" s="1391"/>
      <c r="O1941" s="1391"/>
      <c r="P1941" s="1391"/>
      <c r="Q1941" s="1391"/>
      <c r="R1941" s="1391"/>
      <c r="S1941" s="1391"/>
      <c r="T1941" s="1391"/>
      <c r="U1941" s="1391"/>
      <c r="V1941" s="1391"/>
      <c r="W1941" s="1391"/>
      <c r="X1941" s="1391"/>
      <c r="Y1941" s="1391"/>
      <c r="Z1941" s="1391"/>
      <c r="AA1941" s="1391"/>
      <c r="AB1941" s="1391"/>
      <c r="AC1941" s="1391"/>
      <c r="AD1941" s="1391"/>
      <c r="AF1941" s="70"/>
      <c r="AK1941" s="11"/>
      <c r="AL1941" s="1212"/>
      <c r="AM1941" s="1213"/>
      <c r="AN1941" s="1213"/>
      <c r="AO1941" s="1213"/>
      <c r="AP1941" s="1213"/>
      <c r="AQ1941" s="1214"/>
      <c r="AR1941" s="1232"/>
    </row>
    <row r="1942" spans="1:44" ht="22.5" customHeight="1">
      <c r="A1942" s="972" t="str">
        <f t="shared" si="36"/>
        <v/>
      </c>
      <c r="B1942" s="66"/>
      <c r="E1942" s="67"/>
      <c r="F1942" s="68"/>
      <c r="H1942" s="97"/>
      <c r="I1942" s="97"/>
      <c r="J1942" s="97"/>
      <c r="K1942" s="97"/>
      <c r="L1942" s="97"/>
      <c r="M1942" s="97"/>
      <c r="N1942" s="97"/>
      <c r="O1942" s="97"/>
      <c r="P1942" s="97"/>
      <c r="Q1942" s="97"/>
      <c r="R1942" s="97"/>
      <c r="S1942" s="97"/>
      <c r="T1942" s="97"/>
      <c r="U1942" s="97"/>
      <c r="V1942" s="97"/>
      <c r="W1942" s="97"/>
      <c r="X1942" s="97"/>
      <c r="Y1942" s="97"/>
      <c r="Z1942" s="97"/>
      <c r="AA1942" s="97"/>
      <c r="AB1942" s="97"/>
      <c r="AC1942" s="97"/>
      <c r="AD1942" s="97"/>
      <c r="AF1942" s="70"/>
      <c r="AK1942" s="11"/>
      <c r="AL1942" s="93"/>
      <c r="AM1942" s="94"/>
      <c r="AN1942" s="94"/>
      <c r="AO1942" s="94"/>
      <c r="AP1942" s="94"/>
      <c r="AQ1942" s="95"/>
      <c r="AR1942" s="73"/>
    </row>
    <row r="1943" spans="1:44" ht="27" customHeight="1">
      <c r="A1943" s="972" t="str">
        <f t="shared" si="36"/>
        <v/>
      </c>
      <c r="B1943" s="66"/>
      <c r="E1943" s="67"/>
      <c r="F1943" s="68"/>
      <c r="H1943" s="1391" t="s">
        <v>2937</v>
      </c>
      <c r="I1943" s="1391"/>
      <c r="J1943" s="1391"/>
      <c r="K1943" s="1391"/>
      <c r="L1943" s="1391"/>
      <c r="M1943" s="1391"/>
      <c r="N1943" s="1391"/>
      <c r="O1943" s="1391"/>
      <c r="P1943" s="1391"/>
      <c r="Q1943" s="1391"/>
      <c r="R1943" s="1391"/>
      <c r="S1943" s="1391"/>
      <c r="T1943" s="1391"/>
      <c r="U1943" s="1391"/>
      <c r="V1943" s="1391"/>
      <c r="W1943" s="1391"/>
      <c r="X1943" s="1391"/>
      <c r="Y1943" s="1391"/>
      <c r="Z1943" s="1391"/>
      <c r="AA1943" s="1391"/>
      <c r="AB1943" s="1391"/>
      <c r="AC1943" s="1391"/>
      <c r="AD1943" s="1391"/>
      <c r="AF1943" s="70"/>
      <c r="AK1943" s="11"/>
      <c r="AL1943" s="89"/>
      <c r="AM1943" s="90"/>
      <c r="AN1943" s="90"/>
      <c r="AO1943" s="90"/>
      <c r="AP1943" s="90"/>
      <c r="AQ1943" s="91"/>
      <c r="AR1943" s="73"/>
    </row>
    <row r="1944" spans="1:44" ht="27" customHeight="1">
      <c r="A1944" s="972" t="str">
        <f t="shared" si="36"/>
        <v/>
      </c>
      <c r="B1944" s="66"/>
      <c r="E1944" s="67"/>
      <c r="F1944" s="68"/>
      <c r="H1944" s="1391"/>
      <c r="I1944" s="1391"/>
      <c r="J1944" s="1391"/>
      <c r="K1944" s="1391"/>
      <c r="L1944" s="1391"/>
      <c r="M1944" s="1391"/>
      <c r="N1944" s="1391"/>
      <c r="O1944" s="1391"/>
      <c r="P1944" s="1391"/>
      <c r="Q1944" s="1391"/>
      <c r="R1944" s="1391"/>
      <c r="S1944" s="1391"/>
      <c r="T1944" s="1391"/>
      <c r="U1944" s="1391"/>
      <c r="V1944" s="1391"/>
      <c r="W1944" s="1391"/>
      <c r="X1944" s="1391"/>
      <c r="Y1944" s="1391"/>
      <c r="Z1944" s="1391"/>
      <c r="AA1944" s="1391"/>
      <c r="AB1944" s="1391"/>
      <c r="AC1944" s="1391"/>
      <c r="AD1944" s="1391"/>
      <c r="AF1944" s="70"/>
      <c r="AK1944" s="11"/>
      <c r="AL1944" s="89"/>
      <c r="AM1944" s="90"/>
      <c r="AN1944" s="90"/>
      <c r="AO1944" s="90"/>
      <c r="AP1944" s="90"/>
      <c r="AQ1944" s="91"/>
      <c r="AR1944" s="73"/>
    </row>
    <row r="1945" spans="1:44" ht="22.5" customHeight="1" thickBot="1">
      <c r="A1945" s="972" t="str">
        <f t="shared" si="36"/>
        <v/>
      </c>
      <c r="B1945" s="66"/>
      <c r="E1945" s="67"/>
      <c r="F1945" s="68"/>
      <c r="H1945" s="97"/>
      <c r="I1945" s="97"/>
      <c r="J1945" s="97"/>
      <c r="K1945" s="97"/>
      <c r="L1945" s="97"/>
      <c r="M1945" s="97"/>
      <c r="N1945" s="97"/>
      <c r="O1945" s="97"/>
      <c r="P1945" s="97"/>
      <c r="Q1945" s="97"/>
      <c r="R1945" s="97"/>
      <c r="S1945" s="97"/>
      <c r="T1945" s="97"/>
      <c r="U1945" s="97"/>
      <c r="V1945" s="97"/>
      <c r="W1945" s="97"/>
      <c r="X1945" s="97"/>
      <c r="Y1945" s="97"/>
      <c r="Z1945" s="97"/>
      <c r="AA1945" s="97"/>
      <c r="AB1945" s="97"/>
      <c r="AC1945" s="97"/>
      <c r="AD1945" s="97"/>
      <c r="AF1945" s="70"/>
      <c r="AK1945" s="11"/>
      <c r="AL1945" s="89"/>
      <c r="AM1945" s="90"/>
      <c r="AN1945" s="90"/>
      <c r="AO1945" s="90"/>
      <c r="AP1945" s="90"/>
      <c r="AQ1945" s="91"/>
      <c r="AR1945" s="73"/>
    </row>
    <row r="1946" spans="1:44" ht="27" customHeight="1">
      <c r="A1946" s="972" t="str">
        <f t="shared" si="36"/>
        <v/>
      </c>
      <c r="B1946" s="66"/>
      <c r="E1946" s="67"/>
      <c r="F1946" s="68"/>
      <c r="H1946" s="1458"/>
      <c r="I1946" s="1459"/>
      <c r="J1946" s="1459"/>
      <c r="K1946" s="1459"/>
      <c r="L1946" s="1459"/>
      <c r="M1946" s="1459"/>
      <c r="N1946" s="1459"/>
      <c r="O1946" s="1459"/>
      <c r="P1946" s="1459"/>
      <c r="Q1946" s="1459"/>
      <c r="R1946" s="1459"/>
      <c r="S1946" s="1459"/>
      <c r="T1946" s="1459"/>
      <c r="U1946" s="1459"/>
      <c r="V1946" s="1459"/>
      <c r="W1946" s="1459"/>
      <c r="X1946" s="1459"/>
      <c r="Y1946" s="1459"/>
      <c r="Z1946" s="1459"/>
      <c r="AA1946" s="1459"/>
      <c r="AB1946" s="1459"/>
      <c r="AC1946" s="1459"/>
      <c r="AD1946" s="1460"/>
      <c r="AF1946" s="70"/>
      <c r="AK1946" s="11"/>
      <c r="AL1946" s="89"/>
      <c r="AM1946" s="90"/>
      <c r="AN1946" s="90"/>
      <c r="AO1946" s="90"/>
      <c r="AP1946" s="90"/>
      <c r="AQ1946" s="91"/>
      <c r="AR1946" s="73"/>
    </row>
    <row r="1947" spans="1:44" ht="27" customHeight="1">
      <c r="A1947" s="972" t="str">
        <f t="shared" si="36"/>
        <v/>
      </c>
      <c r="B1947" s="66"/>
      <c r="E1947" s="67"/>
      <c r="F1947" s="68"/>
      <c r="H1947" s="1372"/>
      <c r="I1947" s="1373"/>
      <c r="J1947" s="1373"/>
      <c r="K1947" s="1373"/>
      <c r="L1947" s="1373"/>
      <c r="M1947" s="1373"/>
      <c r="N1947" s="1373"/>
      <c r="O1947" s="1373"/>
      <c r="P1947" s="1373"/>
      <c r="Q1947" s="1373"/>
      <c r="R1947" s="1373"/>
      <c r="S1947" s="1373"/>
      <c r="T1947" s="1373"/>
      <c r="U1947" s="1373"/>
      <c r="V1947" s="1373"/>
      <c r="W1947" s="1373"/>
      <c r="X1947" s="1373"/>
      <c r="Y1947" s="1373"/>
      <c r="Z1947" s="1373"/>
      <c r="AA1947" s="1373"/>
      <c r="AB1947" s="1373"/>
      <c r="AC1947" s="1373"/>
      <c r="AD1947" s="1374"/>
      <c r="AF1947" s="70"/>
      <c r="AK1947" s="11"/>
      <c r="AL1947" s="89"/>
      <c r="AM1947" s="90"/>
      <c r="AN1947" s="90"/>
      <c r="AO1947" s="90"/>
      <c r="AP1947" s="90"/>
      <c r="AQ1947" s="91"/>
      <c r="AR1947" s="73"/>
    </row>
    <row r="1948" spans="1:44" ht="27" customHeight="1">
      <c r="A1948" s="972" t="str">
        <f t="shared" si="36"/>
        <v/>
      </c>
      <c r="B1948" s="66"/>
      <c r="E1948" s="67"/>
      <c r="F1948" s="68"/>
      <c r="H1948" s="1372"/>
      <c r="I1948" s="1373"/>
      <c r="J1948" s="1373"/>
      <c r="K1948" s="1373"/>
      <c r="L1948" s="1373"/>
      <c r="M1948" s="1373"/>
      <c r="N1948" s="1373"/>
      <c r="O1948" s="1373"/>
      <c r="P1948" s="1373"/>
      <c r="Q1948" s="1373"/>
      <c r="R1948" s="1373"/>
      <c r="S1948" s="1373"/>
      <c r="T1948" s="1373"/>
      <c r="U1948" s="1373"/>
      <c r="V1948" s="1373"/>
      <c r="W1948" s="1373"/>
      <c r="X1948" s="1373"/>
      <c r="Y1948" s="1373"/>
      <c r="Z1948" s="1373"/>
      <c r="AA1948" s="1373"/>
      <c r="AB1948" s="1373"/>
      <c r="AC1948" s="1373"/>
      <c r="AD1948" s="1374"/>
      <c r="AF1948" s="70"/>
      <c r="AK1948" s="11"/>
      <c r="AL1948" s="89"/>
      <c r="AM1948" s="90"/>
      <c r="AN1948" s="90"/>
      <c r="AO1948" s="90"/>
      <c r="AP1948" s="90"/>
      <c r="AQ1948" s="91"/>
      <c r="AR1948" s="73"/>
    </row>
    <row r="1949" spans="1:44" ht="27" customHeight="1" thickBot="1">
      <c r="A1949" s="972" t="str">
        <f t="shared" si="36"/>
        <v/>
      </c>
      <c r="B1949" s="66"/>
      <c r="E1949" s="67"/>
      <c r="F1949" s="68"/>
      <c r="H1949" s="1461"/>
      <c r="I1949" s="1462"/>
      <c r="J1949" s="1462"/>
      <c r="K1949" s="1462"/>
      <c r="L1949" s="1462"/>
      <c r="M1949" s="1462"/>
      <c r="N1949" s="1462"/>
      <c r="O1949" s="1462"/>
      <c r="P1949" s="1462"/>
      <c r="Q1949" s="1462"/>
      <c r="R1949" s="1462"/>
      <c r="S1949" s="1462"/>
      <c r="T1949" s="1462"/>
      <c r="U1949" s="1462"/>
      <c r="V1949" s="1462"/>
      <c r="W1949" s="1462"/>
      <c r="X1949" s="1462"/>
      <c r="Y1949" s="1462"/>
      <c r="Z1949" s="1462"/>
      <c r="AA1949" s="1462"/>
      <c r="AB1949" s="1462"/>
      <c r="AC1949" s="1462"/>
      <c r="AD1949" s="1463"/>
      <c r="AF1949" s="70"/>
      <c r="AK1949" s="11"/>
      <c r="AL1949" s="89"/>
      <c r="AM1949" s="90"/>
      <c r="AN1949" s="90"/>
      <c r="AO1949" s="90"/>
      <c r="AP1949" s="90"/>
      <c r="AQ1949" s="91"/>
      <c r="AR1949" s="73"/>
    </row>
    <row r="1950" spans="1:44" ht="27" customHeight="1">
      <c r="A1950" s="972" t="str">
        <f t="shared" si="36"/>
        <v/>
      </c>
      <c r="B1950" s="66"/>
      <c r="E1950" s="67"/>
      <c r="F1950" s="68"/>
      <c r="H1950" s="97"/>
      <c r="I1950" s="97"/>
      <c r="J1950" s="97"/>
      <c r="K1950" s="97"/>
      <c r="L1950" s="97"/>
      <c r="M1950" s="97"/>
      <c r="N1950" s="97"/>
      <c r="O1950" s="97"/>
      <c r="P1950" s="97"/>
      <c r="Q1950" s="97"/>
      <c r="R1950" s="97"/>
      <c r="S1950" s="97"/>
      <c r="T1950" s="97"/>
      <c r="U1950" s="97"/>
      <c r="V1950" s="97"/>
      <c r="W1950" s="97"/>
      <c r="X1950" s="97"/>
      <c r="Y1950" s="97"/>
      <c r="Z1950" s="97"/>
      <c r="AA1950" s="97"/>
      <c r="AB1950" s="97"/>
      <c r="AC1950" s="97"/>
      <c r="AD1950" s="97"/>
      <c r="AF1950" s="70"/>
      <c r="AK1950" s="11"/>
      <c r="AL1950" s="89"/>
      <c r="AM1950" s="90"/>
      <c r="AN1950" s="90"/>
      <c r="AO1950" s="90"/>
      <c r="AP1950" s="90"/>
      <c r="AQ1950" s="91"/>
      <c r="AR1950" s="73"/>
    </row>
    <row r="1951" spans="1:44" ht="27" customHeight="1">
      <c r="A1951" s="972" t="str">
        <f t="shared" si="36"/>
        <v/>
      </c>
      <c r="B1951" s="66"/>
      <c r="E1951" s="67"/>
      <c r="F1951" s="68"/>
      <c r="H1951" s="2080" t="s">
        <v>882</v>
      </c>
      <c r="I1951" s="2080"/>
      <c r="J1951" s="2080"/>
      <c r="K1951" s="2080"/>
      <c r="L1951" s="1688" t="s">
        <v>897</v>
      </c>
      <c r="M1951" s="1688"/>
      <c r="N1951" s="1688"/>
      <c r="O1951" s="1688"/>
      <c r="P1951" s="1688"/>
      <c r="Q1951" s="1688"/>
      <c r="R1951" s="1688"/>
      <c r="S1951" s="1688"/>
      <c r="T1951" s="1688"/>
      <c r="U1951" s="1688"/>
      <c r="V1951" s="1688"/>
      <c r="W1951" s="1688"/>
      <c r="X1951" s="1688"/>
      <c r="Y1951" s="1688"/>
      <c r="Z1951" s="1688"/>
      <c r="AA1951" s="1688"/>
      <c r="AB1951" s="1688"/>
      <c r="AC1951" s="1688"/>
      <c r="AD1951" s="1688"/>
      <c r="AF1951" s="70"/>
      <c r="AK1951" s="11"/>
      <c r="AL1951" s="71"/>
      <c r="AQ1951" s="72"/>
      <c r="AR1951" s="73"/>
    </row>
    <row r="1952" spans="1:44" ht="25.2" customHeight="1">
      <c r="A1952" s="972" t="str">
        <f t="shared" si="36"/>
        <v/>
      </c>
      <c r="B1952" s="66"/>
      <c r="E1952" s="67"/>
      <c r="F1952" s="68"/>
      <c r="H1952" s="17" t="s">
        <v>883</v>
      </c>
      <c r="I1952" s="1233" t="s">
        <v>889</v>
      </c>
      <c r="J1952" s="1233"/>
      <c r="K1952" s="1233"/>
      <c r="L1952" s="1233"/>
      <c r="M1952" s="1233"/>
      <c r="N1952" s="1233"/>
      <c r="O1952" s="1233"/>
      <c r="P1952" s="1233"/>
      <c r="Q1952" s="1233"/>
      <c r="R1952" s="1233"/>
      <c r="S1952" s="1233"/>
      <c r="T1952" s="1284"/>
      <c r="U1952" s="1529" t="s">
        <v>303</v>
      </c>
      <c r="V1952" s="1530"/>
      <c r="W1952" s="1531"/>
      <c r="AF1952" s="70"/>
      <c r="AK1952" s="11"/>
      <c r="AL1952" s="71"/>
      <c r="AQ1952" s="72"/>
      <c r="AR1952" s="73"/>
    </row>
    <row r="1953" spans="1:44" ht="25.2" customHeight="1">
      <c r="A1953" s="972" t="str">
        <f t="shared" si="36"/>
        <v/>
      </c>
      <c r="B1953" s="66"/>
      <c r="E1953" s="67"/>
      <c r="F1953" s="68"/>
      <c r="H1953" s="17" t="s">
        <v>884</v>
      </c>
      <c r="I1953" s="1233" t="s">
        <v>890</v>
      </c>
      <c r="J1953" s="1233"/>
      <c r="K1953" s="1233"/>
      <c r="L1953" s="1233"/>
      <c r="M1953" s="1233"/>
      <c r="N1953" s="1233"/>
      <c r="O1953" s="1233"/>
      <c r="P1953" s="1233"/>
      <c r="Q1953" s="1233"/>
      <c r="R1953" s="1233"/>
      <c r="S1953" s="1233"/>
      <c r="T1953" s="1233"/>
      <c r="AF1953" s="70"/>
      <c r="AK1953" s="11"/>
      <c r="AL1953" s="71"/>
      <c r="AQ1953" s="72"/>
      <c r="AR1953" s="73"/>
    </row>
    <row r="1954" spans="1:44" ht="25.2" customHeight="1">
      <c r="A1954" s="972" t="str">
        <f t="shared" si="36"/>
        <v/>
      </c>
      <c r="B1954" s="66"/>
      <c r="E1954" s="67"/>
      <c r="H1954" s="265"/>
      <c r="I1954" s="250" t="s">
        <v>443</v>
      </c>
      <c r="J1954" s="266" t="s">
        <v>891</v>
      </c>
      <c r="K1954" s="10"/>
      <c r="L1954" s="10"/>
      <c r="M1954" s="250" t="s">
        <v>443</v>
      </c>
      <c r="N1954" s="266" t="s">
        <v>892</v>
      </c>
      <c r="O1954" s="10"/>
      <c r="P1954" s="250" t="s">
        <v>443</v>
      </c>
      <c r="Q1954" s="266" t="s">
        <v>893</v>
      </c>
      <c r="R1954" s="10"/>
      <c r="S1954" s="250" t="s">
        <v>443</v>
      </c>
      <c r="T1954" s="266" t="s">
        <v>894</v>
      </c>
      <c r="U1954" s="10"/>
      <c r="W1954" s="10"/>
      <c r="X1954" s="250" t="s">
        <v>443</v>
      </c>
      <c r="Y1954" s="1312" t="s">
        <v>895</v>
      </c>
      <c r="Z1954" s="1309"/>
      <c r="AA1954" s="1309"/>
      <c r="AB1954" s="1309"/>
      <c r="AC1954" s="1309"/>
      <c r="AD1954" s="1309"/>
      <c r="AF1954" s="70"/>
      <c r="AK1954" s="11"/>
      <c r="AL1954" s="210"/>
      <c r="AM1954" s="20"/>
      <c r="AN1954" s="20"/>
      <c r="AO1954" s="20"/>
      <c r="AP1954" s="20"/>
      <c r="AQ1954" s="211"/>
      <c r="AR1954" s="73"/>
    </row>
    <row r="1955" spans="1:44" ht="25.2" customHeight="1">
      <c r="A1955" s="972" t="str">
        <f t="shared" si="36"/>
        <v/>
      </c>
      <c r="B1955" s="66"/>
      <c r="E1955" s="67"/>
      <c r="I1955" s="250" t="s">
        <v>443</v>
      </c>
      <c r="J1955" s="10" t="s">
        <v>439</v>
      </c>
      <c r="K1955" s="10"/>
      <c r="L1955" s="1618"/>
      <c r="M1955" s="1618"/>
      <c r="N1955" s="1618"/>
      <c r="O1955" s="1618"/>
      <c r="P1955" s="1618"/>
      <c r="Q1955" s="1618"/>
      <c r="R1955" s="1618"/>
      <c r="S1955" s="1618"/>
      <c r="T1955" s="1618"/>
      <c r="U1955" s="1618"/>
      <c r="V1955" s="1618"/>
      <c r="W1955" s="1618"/>
      <c r="X1955" s="1618"/>
      <c r="Y1955" s="1618"/>
      <c r="Z1955" s="1618"/>
      <c r="AA1955" s="1618"/>
      <c r="AB1955" s="1618"/>
      <c r="AC1955" s="10" t="s">
        <v>63</v>
      </c>
      <c r="AF1955" s="70"/>
      <c r="AK1955" s="11"/>
      <c r="AL1955" s="210"/>
      <c r="AM1955" s="20"/>
      <c r="AN1955" s="20"/>
      <c r="AO1955" s="20"/>
      <c r="AP1955" s="20"/>
      <c r="AQ1955" s="211"/>
      <c r="AR1955" s="73"/>
    </row>
    <row r="1956" spans="1:44" ht="27" customHeight="1">
      <c r="A1956" s="972" t="str">
        <f t="shared" si="36"/>
        <v/>
      </c>
      <c r="B1956" s="66"/>
      <c r="E1956" s="67"/>
      <c r="L1956" s="2071" t="s">
        <v>896</v>
      </c>
      <c r="M1956" s="2071"/>
      <c r="N1956" s="2071"/>
      <c r="O1956" s="2071"/>
      <c r="P1956" s="2071"/>
      <c r="Q1956" s="2071"/>
      <c r="R1956" s="2071"/>
      <c r="S1956" s="2071"/>
      <c r="T1956" s="2071"/>
      <c r="AF1956" s="70"/>
      <c r="AK1956" s="11"/>
      <c r="AL1956" s="210"/>
      <c r="AM1956" s="20"/>
      <c r="AN1956" s="20"/>
      <c r="AO1956" s="20"/>
      <c r="AP1956" s="20"/>
      <c r="AQ1956" s="211"/>
      <c r="AR1956" s="73"/>
    </row>
    <row r="1957" spans="1:44" ht="25.2" customHeight="1">
      <c r="A1957" s="972" t="str">
        <f t="shared" si="36"/>
        <v/>
      </c>
      <c r="B1957" s="66"/>
      <c r="E1957" s="67"/>
      <c r="F1957" s="68"/>
      <c r="H1957" s="17" t="s">
        <v>885</v>
      </c>
      <c r="I1957" s="1233" t="s">
        <v>898</v>
      </c>
      <c r="J1957" s="1233"/>
      <c r="K1957" s="1233"/>
      <c r="L1957" s="1233"/>
      <c r="M1957" s="1233"/>
      <c r="N1957" s="1233"/>
      <c r="O1957" s="1233"/>
      <c r="P1957" s="1233"/>
      <c r="Q1957" s="1233"/>
      <c r="R1957" s="1233"/>
      <c r="S1957" s="1233"/>
      <c r="T1957" s="1284"/>
      <c r="U1957" s="1529" t="s">
        <v>303</v>
      </c>
      <c r="V1957" s="1530"/>
      <c r="W1957" s="1531"/>
      <c r="AF1957" s="70"/>
      <c r="AK1957" s="11"/>
      <c r="AL1957" s="71"/>
      <c r="AQ1957" s="72"/>
      <c r="AR1957" s="73"/>
    </row>
    <row r="1958" spans="1:44" ht="25.2" customHeight="1">
      <c r="A1958" s="972" t="str">
        <f t="shared" si="36"/>
        <v/>
      </c>
      <c r="B1958" s="66"/>
      <c r="E1958" s="67"/>
      <c r="F1958" s="68"/>
      <c r="H1958" s="17" t="s">
        <v>886</v>
      </c>
      <c r="I1958" s="1233" t="s">
        <v>899</v>
      </c>
      <c r="J1958" s="1233"/>
      <c r="K1958" s="1233"/>
      <c r="L1958" s="1233"/>
      <c r="M1958" s="1233"/>
      <c r="N1958" s="1233"/>
      <c r="O1958" s="1233"/>
      <c r="P1958" s="1233"/>
      <c r="Q1958" s="1233"/>
      <c r="R1958" s="1233"/>
      <c r="S1958" s="1233"/>
      <c r="T1958" s="1284"/>
      <c r="U1958" s="1529" t="s">
        <v>303</v>
      </c>
      <c r="V1958" s="1530"/>
      <c r="W1958" s="1531"/>
      <c r="AF1958" s="70"/>
      <c r="AK1958" s="11"/>
      <c r="AL1958" s="71"/>
      <c r="AQ1958" s="72"/>
      <c r="AR1958" s="73"/>
    </row>
    <row r="1959" spans="1:44" ht="25.2" customHeight="1">
      <c r="A1959" s="972" t="str">
        <f t="shared" si="36"/>
        <v/>
      </c>
      <c r="B1959" s="66"/>
      <c r="E1959" s="67"/>
      <c r="F1959" s="68"/>
      <c r="H1959" s="17" t="s">
        <v>887</v>
      </c>
      <c r="I1959" s="1233" t="s">
        <v>900</v>
      </c>
      <c r="J1959" s="1233"/>
      <c r="K1959" s="1233"/>
      <c r="L1959" s="1233"/>
      <c r="M1959" s="1233"/>
      <c r="N1959" s="1233"/>
      <c r="O1959" s="1233"/>
      <c r="P1959" s="1233"/>
      <c r="Q1959" s="1233"/>
      <c r="R1959" s="1233"/>
      <c r="S1959" s="1233"/>
      <c r="T1959" s="1284"/>
      <c r="U1959" s="1529" t="s">
        <v>303</v>
      </c>
      <c r="V1959" s="1530"/>
      <c r="W1959" s="1531"/>
      <c r="AF1959" s="70"/>
      <c r="AK1959" s="11"/>
      <c r="AL1959" s="71"/>
      <c r="AQ1959" s="72"/>
      <c r="AR1959" s="73"/>
    </row>
    <row r="1960" spans="1:44" ht="25.2" customHeight="1">
      <c r="A1960" s="972" t="str">
        <f t="shared" si="36"/>
        <v/>
      </c>
      <c r="B1960" s="66"/>
      <c r="E1960" s="67"/>
      <c r="F1960" s="68"/>
      <c r="H1960" s="17" t="s">
        <v>888</v>
      </c>
      <c r="I1960" s="1233" t="s">
        <v>901</v>
      </c>
      <c r="J1960" s="1233"/>
      <c r="K1960" s="1233"/>
      <c r="L1960" s="1233"/>
      <c r="M1960" s="1233"/>
      <c r="N1960" s="1233"/>
      <c r="O1960" s="1233"/>
      <c r="P1960" s="1233"/>
      <c r="Q1960" s="1233"/>
      <c r="R1960" s="1233"/>
      <c r="S1960" s="1233"/>
      <c r="T1960" s="1284"/>
      <c r="U1960" s="1529" t="s">
        <v>303</v>
      </c>
      <c r="V1960" s="1530"/>
      <c r="W1960" s="1531"/>
      <c r="AF1960" s="70"/>
      <c r="AK1960" s="11"/>
      <c r="AL1960" s="71"/>
      <c r="AQ1960" s="72"/>
      <c r="AR1960" s="73"/>
    </row>
    <row r="1961" spans="1:44" ht="24" customHeight="1">
      <c r="A1961" s="972" t="str">
        <f t="shared" si="36"/>
        <v/>
      </c>
      <c r="B1961" s="66"/>
      <c r="E1961" s="67"/>
      <c r="F1961" s="68"/>
      <c r="T1961" s="1652" t="s">
        <v>1342</v>
      </c>
      <c r="U1961" s="1652"/>
      <c r="V1961" s="1652"/>
      <c r="W1961" s="1652"/>
      <c r="X1961" s="1652"/>
      <c r="Y1961" s="1652"/>
      <c r="Z1961" s="1652"/>
      <c r="AF1961" s="70"/>
      <c r="AK1961" s="11"/>
      <c r="AL1961" s="71"/>
      <c r="AQ1961" s="72"/>
      <c r="AR1961" s="73"/>
    </row>
    <row r="1962" spans="1:44" ht="24" customHeight="1">
      <c r="A1962" s="972" t="str">
        <f t="shared" si="36"/>
        <v/>
      </c>
      <c r="B1962" s="66"/>
      <c r="E1962" s="67"/>
      <c r="F1962" s="68"/>
      <c r="T1962" s="669"/>
      <c r="U1962" s="669"/>
      <c r="V1962" s="669"/>
      <c r="W1962" s="669"/>
      <c r="X1962" s="669"/>
      <c r="Y1962" s="669"/>
      <c r="Z1962" s="669"/>
      <c r="AF1962" s="70"/>
      <c r="AK1962" s="11"/>
      <c r="AL1962" s="71"/>
      <c r="AQ1962" s="72"/>
      <c r="AR1962" s="73"/>
    </row>
    <row r="1963" spans="1:44" ht="24" customHeight="1">
      <c r="A1963" s="972" t="str">
        <f t="shared" si="36"/>
        <v/>
      </c>
      <c r="B1963" s="66"/>
      <c r="E1963" s="67"/>
      <c r="F1963" s="68"/>
      <c r="T1963" s="669"/>
      <c r="U1963" s="669"/>
      <c r="V1963" s="669"/>
      <c r="W1963" s="669"/>
      <c r="X1963" s="669"/>
      <c r="Y1963" s="669"/>
      <c r="Z1963" s="669"/>
      <c r="AF1963" s="70"/>
      <c r="AK1963" s="11"/>
      <c r="AL1963" s="71"/>
      <c r="AQ1963" s="72"/>
      <c r="AR1963" s="73"/>
    </row>
    <row r="1964" spans="1:44" ht="27" customHeight="1">
      <c r="A1964" s="972" t="str">
        <f t="shared" ref="A1964:A2027" si="37">_xlfn.IFS(AG1964=0,"",AG1964&gt;0,AG1964,AG1964&lt;&gt;"","")</f>
        <v/>
      </c>
      <c r="B1964" s="66"/>
      <c r="E1964" s="67"/>
      <c r="F1964" s="267"/>
      <c r="G1964" s="260"/>
      <c r="H1964" s="260" t="s">
        <v>902</v>
      </c>
      <c r="I1964" s="260"/>
      <c r="J1964" s="260"/>
      <c r="K1964" s="260"/>
      <c r="L1964" s="260"/>
      <c r="M1964" s="260"/>
      <c r="N1964" s="260"/>
      <c r="O1964" s="260"/>
      <c r="P1964" s="260"/>
      <c r="Q1964" s="260"/>
      <c r="R1964" s="260"/>
      <c r="S1964" s="260"/>
      <c r="T1964" s="260"/>
      <c r="U1964" s="260"/>
      <c r="V1964" s="260"/>
      <c r="W1964" s="260"/>
      <c r="X1964" s="260"/>
      <c r="Y1964" s="260"/>
      <c r="Z1964" s="260"/>
      <c r="AA1964" s="260"/>
      <c r="AB1964" s="260"/>
      <c r="AC1964" s="260"/>
      <c r="AD1964" s="260"/>
      <c r="AE1964" s="260"/>
      <c r="AF1964" s="70"/>
      <c r="AK1964" s="11"/>
      <c r="AL1964" s="71"/>
      <c r="AQ1964" s="72"/>
      <c r="AR1964" s="73"/>
    </row>
    <row r="1965" spans="1:44" ht="24" customHeight="1">
      <c r="A1965" s="972" t="str">
        <f t="shared" si="37"/>
        <v/>
      </c>
      <c r="B1965" s="66"/>
      <c r="E1965" s="67"/>
      <c r="F1965" s="68"/>
      <c r="H1965" s="17" t="s">
        <v>883</v>
      </c>
      <c r="I1965" s="1206" t="s">
        <v>903</v>
      </c>
      <c r="J1965" s="1206"/>
      <c r="K1965" s="1206"/>
      <c r="L1965" s="1206"/>
      <c r="M1965" s="1206"/>
      <c r="N1965" s="1206"/>
      <c r="O1965" s="1206"/>
      <c r="P1965" s="1206"/>
      <c r="Q1965" s="1206"/>
      <c r="R1965" s="1206"/>
      <c r="S1965" s="1206"/>
      <c r="T1965" s="1206"/>
      <c r="U1965" s="1206"/>
      <c r="V1965" s="1206"/>
      <c r="W1965" s="1206"/>
      <c r="X1965" s="1206"/>
      <c r="Y1965" s="1206"/>
      <c r="Z1965" s="1206"/>
      <c r="AA1965" s="1206"/>
      <c r="AB1965" s="1206"/>
      <c r="AC1965" s="1206"/>
      <c r="AD1965" s="1206"/>
      <c r="AF1965" s="70"/>
      <c r="AK1965" s="11"/>
      <c r="AL1965" s="71"/>
      <c r="AQ1965" s="72"/>
      <c r="AR1965" s="73"/>
    </row>
    <row r="1966" spans="1:44" ht="24" customHeight="1">
      <c r="A1966" s="972" t="str">
        <f t="shared" si="37"/>
        <v/>
      </c>
      <c r="B1966" s="66"/>
      <c r="E1966" s="67"/>
      <c r="F1966" s="68"/>
      <c r="I1966" s="1206"/>
      <c r="J1966" s="1206"/>
      <c r="K1966" s="1206"/>
      <c r="L1966" s="1206"/>
      <c r="M1966" s="1206"/>
      <c r="N1966" s="1206"/>
      <c r="O1966" s="1206"/>
      <c r="P1966" s="1206"/>
      <c r="Q1966" s="1206"/>
      <c r="R1966" s="1206"/>
      <c r="S1966" s="1206"/>
      <c r="T1966" s="1206"/>
      <c r="U1966" s="1206"/>
      <c r="V1966" s="1206"/>
      <c r="W1966" s="1206"/>
      <c r="X1966" s="1206"/>
      <c r="Y1966" s="1206"/>
      <c r="Z1966" s="1206"/>
      <c r="AA1966" s="1206"/>
      <c r="AB1966" s="1206"/>
      <c r="AC1966" s="1206"/>
      <c r="AD1966" s="1206"/>
      <c r="AF1966" s="70"/>
      <c r="AK1966" s="11"/>
      <c r="AL1966" s="71"/>
      <c r="AQ1966" s="72"/>
      <c r="AR1966" s="73"/>
    </row>
    <row r="1967" spans="1:44" ht="24" customHeight="1">
      <c r="A1967" s="972" t="str">
        <f t="shared" si="37"/>
        <v/>
      </c>
      <c r="B1967" s="66"/>
      <c r="E1967" s="67"/>
      <c r="F1967" s="68"/>
      <c r="H1967" s="17" t="s">
        <v>884</v>
      </c>
      <c r="I1967" s="1233" t="s">
        <v>904</v>
      </c>
      <c r="J1967" s="1233"/>
      <c r="K1967" s="1233"/>
      <c r="L1967" s="1233"/>
      <c r="M1967" s="1233"/>
      <c r="N1967" s="1233"/>
      <c r="O1967" s="1233"/>
      <c r="P1967" s="1233"/>
      <c r="Q1967" s="1233"/>
      <c r="R1967" s="1233"/>
      <c r="S1967" s="1233"/>
      <c r="T1967" s="1233"/>
      <c r="U1967" s="1233"/>
      <c r="V1967" s="1233"/>
      <c r="W1967" s="1233"/>
      <c r="X1967" s="1233"/>
      <c r="Y1967" s="1233"/>
      <c r="Z1967" s="1233"/>
      <c r="AA1967" s="1233"/>
      <c r="AB1967" s="1233"/>
      <c r="AC1967" s="1233"/>
      <c r="AD1967" s="1233"/>
      <c r="AF1967" s="70"/>
      <c r="AK1967" s="11"/>
      <c r="AL1967" s="71"/>
      <c r="AQ1967" s="72"/>
      <c r="AR1967" s="73"/>
    </row>
    <row r="1968" spans="1:44" ht="24" customHeight="1">
      <c r="A1968" s="972" t="str">
        <f t="shared" si="37"/>
        <v/>
      </c>
      <c r="B1968" s="66"/>
      <c r="E1968" s="67"/>
      <c r="F1968" s="68"/>
      <c r="H1968" s="17" t="s">
        <v>885</v>
      </c>
      <c r="I1968" s="1224" t="s">
        <v>905</v>
      </c>
      <c r="J1968" s="1224"/>
      <c r="K1968" s="1224"/>
      <c r="L1968" s="1224"/>
      <c r="M1968" s="1224"/>
      <c r="N1968" s="1224"/>
      <c r="O1968" s="1224"/>
      <c r="P1968" s="1224"/>
      <c r="Q1968" s="1224"/>
      <c r="R1968" s="1224"/>
      <c r="S1968" s="1224"/>
      <c r="T1968" s="1224"/>
      <c r="U1968" s="1224"/>
      <c r="V1968" s="1224"/>
      <c r="W1968" s="1224"/>
      <c r="X1968" s="1224"/>
      <c r="Y1968" s="1224"/>
      <c r="Z1968" s="1224"/>
      <c r="AA1968" s="1224"/>
      <c r="AB1968" s="1224"/>
      <c r="AC1968" s="1224"/>
      <c r="AD1968" s="1224"/>
      <c r="AF1968" s="70"/>
      <c r="AK1968" s="11"/>
      <c r="AL1968" s="71"/>
      <c r="AQ1968" s="72"/>
      <c r="AR1968" s="73"/>
    </row>
    <row r="1969" spans="1:44" ht="24" customHeight="1">
      <c r="A1969" s="972" t="str">
        <f t="shared" si="37"/>
        <v/>
      </c>
      <c r="B1969" s="66"/>
      <c r="E1969" s="67"/>
      <c r="F1969" s="68"/>
      <c r="I1969" s="1224"/>
      <c r="J1969" s="1224"/>
      <c r="K1969" s="1224"/>
      <c r="L1969" s="1224"/>
      <c r="M1969" s="1224"/>
      <c r="N1969" s="1224"/>
      <c r="O1969" s="1224"/>
      <c r="P1969" s="1224"/>
      <c r="Q1969" s="1224"/>
      <c r="R1969" s="1224"/>
      <c r="S1969" s="1224"/>
      <c r="T1969" s="1224"/>
      <c r="U1969" s="1224"/>
      <c r="V1969" s="1224"/>
      <c r="W1969" s="1224"/>
      <c r="X1969" s="1224"/>
      <c r="Y1969" s="1224"/>
      <c r="Z1969" s="1224"/>
      <c r="AA1969" s="1224"/>
      <c r="AB1969" s="1224"/>
      <c r="AC1969" s="1224"/>
      <c r="AD1969" s="1224"/>
      <c r="AF1969" s="70"/>
      <c r="AK1969" s="11"/>
      <c r="AL1969" s="71"/>
      <c r="AQ1969" s="72"/>
      <c r="AR1969" s="73"/>
    </row>
    <row r="1970" spans="1:44" ht="24" customHeight="1">
      <c r="A1970" s="972" t="str">
        <f t="shared" si="37"/>
        <v/>
      </c>
      <c r="B1970" s="66"/>
      <c r="E1970" s="67"/>
      <c r="F1970" s="68"/>
      <c r="H1970" s="17" t="s">
        <v>886</v>
      </c>
      <c r="I1970" s="1206" t="s">
        <v>906</v>
      </c>
      <c r="J1970" s="1206"/>
      <c r="K1970" s="1206"/>
      <c r="L1970" s="1206"/>
      <c r="M1970" s="1206"/>
      <c r="N1970" s="1206"/>
      <c r="O1970" s="1206"/>
      <c r="P1970" s="1206"/>
      <c r="Q1970" s="1206"/>
      <c r="R1970" s="1206"/>
      <c r="S1970" s="1206"/>
      <c r="T1970" s="1206"/>
      <c r="U1970" s="1206"/>
      <c r="V1970" s="1206"/>
      <c r="W1970" s="1206"/>
      <c r="X1970" s="1206"/>
      <c r="Y1970" s="1206"/>
      <c r="Z1970" s="1206"/>
      <c r="AA1970" s="1206"/>
      <c r="AB1970" s="1206"/>
      <c r="AC1970" s="1206"/>
      <c r="AD1970" s="1206"/>
      <c r="AF1970" s="70"/>
      <c r="AK1970" s="11"/>
      <c r="AL1970" s="71"/>
      <c r="AQ1970" s="72"/>
      <c r="AR1970" s="73"/>
    </row>
    <row r="1971" spans="1:44" ht="24" customHeight="1">
      <c r="A1971" s="972" t="str">
        <f t="shared" si="37"/>
        <v/>
      </c>
      <c r="B1971" s="66"/>
      <c r="E1971" s="67"/>
      <c r="F1971" s="68"/>
      <c r="I1971" s="1206"/>
      <c r="J1971" s="1206"/>
      <c r="K1971" s="1206"/>
      <c r="L1971" s="1206"/>
      <c r="M1971" s="1206"/>
      <c r="N1971" s="1206"/>
      <c r="O1971" s="1206"/>
      <c r="P1971" s="1206"/>
      <c r="Q1971" s="1206"/>
      <c r="R1971" s="1206"/>
      <c r="S1971" s="1206"/>
      <c r="T1971" s="1206"/>
      <c r="U1971" s="1206"/>
      <c r="V1971" s="1206"/>
      <c r="W1971" s="1206"/>
      <c r="X1971" s="1206"/>
      <c r="Y1971" s="1206"/>
      <c r="Z1971" s="1206"/>
      <c r="AA1971" s="1206"/>
      <c r="AB1971" s="1206"/>
      <c r="AC1971" s="1206"/>
      <c r="AD1971" s="1206"/>
      <c r="AF1971" s="70"/>
      <c r="AK1971" s="11"/>
      <c r="AL1971" s="71"/>
      <c r="AQ1971" s="72"/>
      <c r="AR1971" s="73"/>
    </row>
    <row r="1972" spans="1:44" ht="24" customHeight="1">
      <c r="A1972" s="972" t="str">
        <f t="shared" si="37"/>
        <v/>
      </c>
      <c r="B1972" s="66"/>
      <c r="E1972" s="67"/>
      <c r="F1972" s="68"/>
      <c r="H1972" s="17" t="s">
        <v>887</v>
      </c>
      <c r="I1972" s="1224" t="s">
        <v>907</v>
      </c>
      <c r="J1972" s="1224"/>
      <c r="K1972" s="1224"/>
      <c r="L1972" s="1224"/>
      <c r="M1972" s="1224"/>
      <c r="N1972" s="1224"/>
      <c r="O1972" s="1224"/>
      <c r="P1972" s="1224"/>
      <c r="Q1972" s="1224"/>
      <c r="R1972" s="1224"/>
      <c r="S1972" s="1224"/>
      <c r="T1972" s="1224"/>
      <c r="U1972" s="1224"/>
      <c r="V1972" s="1224"/>
      <c r="W1972" s="1224"/>
      <c r="X1972" s="1224"/>
      <c r="Y1972" s="1224"/>
      <c r="Z1972" s="1224"/>
      <c r="AA1972" s="1224"/>
      <c r="AB1972" s="1224"/>
      <c r="AC1972" s="1224"/>
      <c r="AD1972" s="1224"/>
      <c r="AF1972" s="70"/>
      <c r="AK1972" s="11"/>
      <c r="AL1972" s="71"/>
      <c r="AQ1972" s="72"/>
      <c r="AR1972" s="73"/>
    </row>
    <row r="1973" spans="1:44" ht="24" customHeight="1">
      <c r="A1973" s="972" t="str">
        <f t="shared" si="37"/>
        <v/>
      </c>
      <c r="B1973" s="66"/>
      <c r="E1973" s="67"/>
      <c r="F1973" s="68"/>
      <c r="AF1973" s="70"/>
      <c r="AK1973" s="11"/>
      <c r="AL1973" s="71"/>
      <c r="AQ1973" s="72"/>
      <c r="AR1973" s="73"/>
    </row>
    <row r="1974" spans="1:44" ht="27" customHeight="1">
      <c r="A1974" s="972">
        <f t="shared" si="37"/>
        <v>258</v>
      </c>
      <c r="B1974" s="66"/>
      <c r="E1974" s="67"/>
      <c r="F1974" s="1349" t="s">
        <v>908</v>
      </c>
      <c r="G1974" s="1350"/>
      <c r="H1974" s="1206" t="s">
        <v>909</v>
      </c>
      <c r="I1974" s="1206"/>
      <c r="J1974" s="1206"/>
      <c r="K1974" s="1206"/>
      <c r="L1974" s="1206"/>
      <c r="M1974" s="1206"/>
      <c r="N1974" s="1206"/>
      <c r="O1974" s="1206"/>
      <c r="P1974" s="1206"/>
      <c r="Q1974" s="1206"/>
      <c r="R1974" s="1206"/>
      <c r="S1974" s="1206"/>
      <c r="T1974" s="1206"/>
      <c r="U1974" s="1206"/>
      <c r="V1974" s="1206"/>
      <c r="W1974" s="1206"/>
      <c r="X1974" s="1206"/>
      <c r="Y1974" s="1206"/>
      <c r="Z1974" s="1206"/>
      <c r="AA1974" s="1206"/>
      <c r="AB1974" s="1206"/>
      <c r="AC1974" s="1206"/>
      <c r="AD1974" s="1206"/>
      <c r="AF1974" s="70"/>
      <c r="AG1974" s="713">
        <v>258</v>
      </c>
      <c r="AH1974" s="1221" t="s">
        <v>106</v>
      </c>
      <c r="AI1974" s="1222"/>
      <c r="AJ1974" s="1223"/>
      <c r="AK1974" s="11"/>
      <c r="AL1974" s="1212" t="s">
        <v>2318</v>
      </c>
      <c r="AM1974" s="1213"/>
      <c r="AN1974" s="1213"/>
      <c r="AO1974" s="1213"/>
      <c r="AP1974" s="1213"/>
      <c r="AQ1974" s="1214"/>
      <c r="AR1974" s="1232">
        <f>VLOOKUP(AH1974,$CD$6:$CE$10,2,FALSE)</f>
        <v>0</v>
      </c>
    </row>
    <row r="1975" spans="1:44" ht="27" customHeight="1">
      <c r="A1975" s="972" t="str">
        <f t="shared" si="37"/>
        <v/>
      </c>
      <c r="B1975" s="66"/>
      <c r="E1975" s="67"/>
      <c r="F1975" s="68"/>
      <c r="H1975" s="1206"/>
      <c r="I1975" s="1206"/>
      <c r="J1975" s="1206"/>
      <c r="K1975" s="1206"/>
      <c r="L1975" s="1206"/>
      <c r="M1975" s="1206"/>
      <c r="N1975" s="1206"/>
      <c r="O1975" s="1206"/>
      <c r="P1975" s="1206"/>
      <c r="Q1975" s="1206"/>
      <c r="R1975" s="1206"/>
      <c r="S1975" s="1206"/>
      <c r="T1975" s="1206"/>
      <c r="U1975" s="1206"/>
      <c r="V1975" s="1206"/>
      <c r="W1975" s="1206"/>
      <c r="X1975" s="1206"/>
      <c r="Y1975" s="1206"/>
      <c r="Z1975" s="1206"/>
      <c r="AA1975" s="1206"/>
      <c r="AB1975" s="1206"/>
      <c r="AC1975" s="1206"/>
      <c r="AD1975" s="1206"/>
      <c r="AF1975" s="70"/>
      <c r="AK1975" s="11"/>
      <c r="AL1975" s="1212"/>
      <c r="AM1975" s="1213"/>
      <c r="AN1975" s="1213"/>
      <c r="AO1975" s="1213"/>
      <c r="AP1975" s="1213"/>
      <c r="AQ1975" s="1214"/>
      <c r="AR1975" s="1232"/>
    </row>
    <row r="1976" spans="1:44" ht="27" customHeight="1">
      <c r="A1976" s="972" t="str">
        <f t="shared" si="37"/>
        <v/>
      </c>
      <c r="B1976" s="66"/>
      <c r="E1976" s="67"/>
      <c r="F1976" s="68"/>
      <c r="H1976" s="1206"/>
      <c r="I1976" s="1206"/>
      <c r="J1976" s="1206"/>
      <c r="K1976" s="1206"/>
      <c r="L1976" s="1206"/>
      <c r="M1976" s="1206"/>
      <c r="N1976" s="1206"/>
      <c r="O1976" s="1206"/>
      <c r="P1976" s="1206"/>
      <c r="Q1976" s="1206"/>
      <c r="R1976" s="1206"/>
      <c r="S1976" s="1206"/>
      <c r="T1976" s="1206"/>
      <c r="U1976" s="1206"/>
      <c r="V1976" s="1206"/>
      <c r="W1976" s="1206"/>
      <c r="X1976" s="1206"/>
      <c r="Y1976" s="1206"/>
      <c r="Z1976" s="1206"/>
      <c r="AA1976" s="1206"/>
      <c r="AB1976" s="1206"/>
      <c r="AC1976" s="1206"/>
      <c r="AD1976" s="1206"/>
      <c r="AF1976" s="70"/>
      <c r="AK1976" s="11"/>
      <c r="AL1976" s="1212"/>
      <c r="AM1976" s="1213"/>
      <c r="AN1976" s="1213"/>
      <c r="AO1976" s="1213"/>
      <c r="AP1976" s="1213"/>
      <c r="AQ1976" s="1214"/>
      <c r="AR1976" s="73"/>
    </row>
    <row r="1977" spans="1:44" ht="24" customHeight="1">
      <c r="A1977" s="972" t="str">
        <f t="shared" si="37"/>
        <v/>
      </c>
      <c r="B1977" s="66"/>
      <c r="E1977" s="67"/>
      <c r="F1977" s="68"/>
      <c r="H1977" s="88"/>
      <c r="I1977" s="88"/>
      <c r="J1977" s="88"/>
      <c r="K1977" s="88"/>
      <c r="L1977" s="88"/>
      <c r="M1977" s="88"/>
      <c r="N1977" s="88"/>
      <c r="O1977" s="88"/>
      <c r="P1977" s="88"/>
      <c r="Q1977" s="88"/>
      <c r="R1977" s="88"/>
      <c r="S1977" s="88"/>
      <c r="T1977" s="88"/>
      <c r="U1977" s="88"/>
      <c r="V1977" s="88"/>
      <c r="W1977" s="88"/>
      <c r="X1977" s="88"/>
      <c r="Y1977" s="88"/>
      <c r="Z1977" s="88"/>
      <c r="AA1977" s="88"/>
      <c r="AB1977" s="88"/>
      <c r="AC1977" s="88"/>
      <c r="AD1977" s="88"/>
      <c r="AF1977" s="70"/>
      <c r="AK1977" s="11"/>
      <c r="AL1977" s="71"/>
      <c r="AQ1977" s="72"/>
      <c r="AR1977" s="73"/>
    </row>
    <row r="1978" spans="1:44" ht="27" customHeight="1">
      <c r="A1978" s="972">
        <f t="shared" si="37"/>
        <v>259</v>
      </c>
      <c r="B1978" s="66"/>
      <c r="E1978" s="67"/>
      <c r="F1978" s="68"/>
      <c r="H1978" s="17" t="s">
        <v>864</v>
      </c>
      <c r="I1978" s="1206" t="s">
        <v>913</v>
      </c>
      <c r="J1978" s="1206"/>
      <c r="K1978" s="1206"/>
      <c r="L1978" s="1206"/>
      <c r="M1978" s="1206"/>
      <c r="N1978" s="1206"/>
      <c r="O1978" s="1206"/>
      <c r="P1978" s="1206"/>
      <c r="Q1978" s="1206"/>
      <c r="R1978" s="1206"/>
      <c r="S1978" s="1206"/>
      <c r="T1978" s="1206"/>
      <c r="U1978" s="1206"/>
      <c r="V1978" s="1206"/>
      <c r="W1978" s="1206"/>
      <c r="X1978" s="1206"/>
      <c r="Y1978" s="1206"/>
      <c r="Z1978" s="1206"/>
      <c r="AA1978" s="1206"/>
      <c r="AB1978" s="1206"/>
      <c r="AC1978" s="1206"/>
      <c r="AD1978" s="1206"/>
      <c r="AF1978" s="70"/>
      <c r="AG1978" s="713">
        <v>259</v>
      </c>
      <c r="AH1978" s="1221" t="s">
        <v>106</v>
      </c>
      <c r="AI1978" s="1222"/>
      <c r="AJ1978" s="1223"/>
      <c r="AK1978" s="11"/>
      <c r="AL1978" s="93"/>
      <c r="AM1978" s="94"/>
      <c r="AN1978" s="94"/>
      <c r="AO1978" s="94"/>
      <c r="AP1978" s="94"/>
      <c r="AQ1978" s="95"/>
      <c r="AR1978" s="1232">
        <f>VLOOKUP(AH1978,$CD$6:$CE$10,2,FALSE)</f>
        <v>0</v>
      </c>
    </row>
    <row r="1979" spans="1:44" ht="27" customHeight="1">
      <c r="A1979" s="972" t="str">
        <f t="shared" si="37"/>
        <v/>
      </c>
      <c r="B1979" s="66"/>
      <c r="E1979" s="67"/>
      <c r="F1979" s="68"/>
      <c r="I1979" s="1206"/>
      <c r="J1979" s="1206"/>
      <c r="K1979" s="1206"/>
      <c r="L1979" s="1206"/>
      <c r="M1979" s="1206"/>
      <c r="N1979" s="1206"/>
      <c r="O1979" s="1206"/>
      <c r="P1979" s="1206"/>
      <c r="Q1979" s="1206"/>
      <c r="R1979" s="1206"/>
      <c r="S1979" s="1206"/>
      <c r="T1979" s="1206"/>
      <c r="U1979" s="1206"/>
      <c r="V1979" s="1206"/>
      <c r="W1979" s="1206"/>
      <c r="X1979" s="1206"/>
      <c r="Y1979" s="1206"/>
      <c r="Z1979" s="1206"/>
      <c r="AA1979" s="1206"/>
      <c r="AB1979" s="1206"/>
      <c r="AC1979" s="1206"/>
      <c r="AD1979" s="1206"/>
      <c r="AF1979" s="70"/>
      <c r="AK1979" s="11"/>
      <c r="AL1979" s="93"/>
      <c r="AM1979" s="94"/>
      <c r="AN1979" s="94"/>
      <c r="AO1979" s="94"/>
      <c r="AP1979" s="94"/>
      <c r="AQ1979" s="95"/>
      <c r="AR1979" s="1232"/>
    </row>
    <row r="1980" spans="1:44" ht="24" customHeight="1">
      <c r="A1980" s="972" t="str">
        <f t="shared" si="37"/>
        <v/>
      </c>
      <c r="B1980" s="66"/>
      <c r="E1980" s="67"/>
      <c r="F1980" s="68"/>
      <c r="AF1980" s="70"/>
      <c r="AK1980" s="11"/>
      <c r="AL1980" s="71"/>
      <c r="AQ1980" s="72"/>
      <c r="AR1980" s="73"/>
    </row>
    <row r="1981" spans="1:44" ht="27" customHeight="1">
      <c r="A1981" s="972">
        <f t="shared" si="37"/>
        <v>260</v>
      </c>
      <c r="B1981" s="66"/>
      <c r="E1981" s="67"/>
      <c r="F1981" s="68"/>
      <c r="H1981" s="17" t="s">
        <v>865</v>
      </c>
      <c r="I1981" s="1224" t="s">
        <v>911</v>
      </c>
      <c r="J1981" s="1224"/>
      <c r="K1981" s="1224"/>
      <c r="L1981" s="1224"/>
      <c r="M1981" s="1224"/>
      <c r="N1981" s="1224"/>
      <c r="O1981" s="1224"/>
      <c r="P1981" s="1224"/>
      <c r="Q1981" s="1224"/>
      <c r="R1981" s="1224"/>
      <c r="S1981" s="1224"/>
      <c r="T1981" s="1224"/>
      <c r="U1981" s="1224"/>
      <c r="V1981" s="1224"/>
      <c r="W1981" s="1224"/>
      <c r="X1981" s="1224"/>
      <c r="Y1981" s="1224"/>
      <c r="Z1981" s="1224"/>
      <c r="AA1981" s="1224"/>
      <c r="AB1981" s="1224"/>
      <c r="AC1981" s="1224"/>
      <c r="AD1981" s="1224"/>
      <c r="AF1981" s="70"/>
      <c r="AG1981" s="713">
        <v>260</v>
      </c>
      <c r="AH1981" s="1221" t="s">
        <v>106</v>
      </c>
      <c r="AI1981" s="1222"/>
      <c r="AJ1981" s="1223"/>
      <c r="AK1981" s="11"/>
      <c r="AL1981" s="93"/>
      <c r="AM1981" s="94"/>
      <c r="AN1981" s="94"/>
      <c r="AO1981" s="94"/>
      <c r="AP1981" s="94"/>
      <c r="AQ1981" s="95"/>
      <c r="AR1981" s="1232">
        <f>VLOOKUP(AH1981,$CD$6:$CE$10,2,FALSE)</f>
        <v>0</v>
      </c>
    </row>
    <row r="1982" spans="1:44" ht="27" customHeight="1">
      <c r="A1982" s="972" t="str">
        <f t="shared" si="37"/>
        <v/>
      </c>
      <c r="B1982" s="66"/>
      <c r="E1982" s="67"/>
      <c r="F1982" s="68"/>
      <c r="I1982" s="1224"/>
      <c r="J1982" s="1224"/>
      <c r="K1982" s="1224"/>
      <c r="L1982" s="1224"/>
      <c r="M1982" s="1224"/>
      <c r="N1982" s="1224"/>
      <c r="O1982" s="1224"/>
      <c r="P1982" s="1224"/>
      <c r="Q1982" s="1224"/>
      <c r="R1982" s="1224"/>
      <c r="S1982" s="1224"/>
      <c r="T1982" s="1224"/>
      <c r="U1982" s="1224"/>
      <c r="V1982" s="1224"/>
      <c r="W1982" s="1224"/>
      <c r="X1982" s="1224"/>
      <c r="Y1982" s="1224"/>
      <c r="Z1982" s="1224"/>
      <c r="AA1982" s="1224"/>
      <c r="AB1982" s="1224"/>
      <c r="AC1982" s="1224"/>
      <c r="AD1982" s="1224"/>
      <c r="AF1982" s="70"/>
      <c r="AK1982" s="11"/>
      <c r="AL1982" s="93"/>
      <c r="AM1982" s="94"/>
      <c r="AN1982" s="94"/>
      <c r="AO1982" s="94"/>
      <c r="AP1982" s="94"/>
      <c r="AQ1982" s="95"/>
      <c r="AR1982" s="1232"/>
    </row>
    <row r="1983" spans="1:44" ht="24" customHeight="1">
      <c r="A1983" s="972" t="str">
        <f t="shared" si="37"/>
        <v/>
      </c>
      <c r="B1983" s="66"/>
      <c r="E1983" s="67"/>
      <c r="F1983" s="68"/>
      <c r="AF1983" s="70"/>
      <c r="AK1983" s="11"/>
      <c r="AL1983" s="71"/>
      <c r="AQ1983" s="72"/>
      <c r="AR1983" s="73"/>
    </row>
    <row r="1984" spans="1:44" ht="27" customHeight="1">
      <c r="A1984" s="972">
        <f t="shared" si="37"/>
        <v>261</v>
      </c>
      <c r="B1984" s="66"/>
      <c r="E1984" s="67"/>
      <c r="F1984" s="68"/>
      <c r="H1984" s="17" t="s">
        <v>910</v>
      </c>
      <c r="I1984" s="1224" t="s">
        <v>912</v>
      </c>
      <c r="J1984" s="1224"/>
      <c r="K1984" s="1224"/>
      <c r="L1984" s="1224"/>
      <c r="M1984" s="1224"/>
      <c r="N1984" s="1224"/>
      <c r="O1984" s="1224"/>
      <c r="P1984" s="1224"/>
      <c r="Q1984" s="1224"/>
      <c r="R1984" s="1224"/>
      <c r="S1984" s="1224"/>
      <c r="T1984" s="1224"/>
      <c r="U1984" s="1224"/>
      <c r="V1984" s="1224"/>
      <c r="W1984" s="1224"/>
      <c r="X1984" s="1224"/>
      <c r="Y1984" s="1224"/>
      <c r="Z1984" s="1224"/>
      <c r="AA1984" s="1224"/>
      <c r="AB1984" s="1224"/>
      <c r="AC1984" s="1224"/>
      <c r="AD1984" s="1224"/>
      <c r="AF1984" s="70"/>
      <c r="AG1984" s="713">
        <v>261</v>
      </c>
      <c r="AH1984" s="1221" t="s">
        <v>106</v>
      </c>
      <c r="AI1984" s="1222"/>
      <c r="AJ1984" s="1223"/>
      <c r="AK1984" s="11"/>
      <c r="AL1984" s="93"/>
      <c r="AM1984" s="94"/>
      <c r="AN1984" s="94"/>
      <c r="AO1984" s="94"/>
      <c r="AP1984" s="94"/>
      <c r="AQ1984" s="95"/>
      <c r="AR1984" s="1232">
        <f>VLOOKUP(AH1984,$CD$6:$CE$10,2,FALSE)</f>
        <v>0</v>
      </c>
    </row>
    <row r="1985" spans="1:44" ht="27" customHeight="1">
      <c r="A1985" s="972" t="str">
        <f t="shared" si="37"/>
        <v/>
      </c>
      <c r="B1985" s="66"/>
      <c r="E1985" s="67"/>
      <c r="F1985" s="68"/>
      <c r="I1985" s="1224"/>
      <c r="J1985" s="1224"/>
      <c r="K1985" s="1224"/>
      <c r="L1985" s="1224"/>
      <c r="M1985" s="1224"/>
      <c r="N1985" s="1224"/>
      <c r="O1985" s="1224"/>
      <c r="P1985" s="1224"/>
      <c r="Q1985" s="1224"/>
      <c r="R1985" s="1224"/>
      <c r="S1985" s="1224"/>
      <c r="T1985" s="1224"/>
      <c r="U1985" s="1224"/>
      <c r="V1985" s="1224"/>
      <c r="W1985" s="1224"/>
      <c r="X1985" s="1224"/>
      <c r="Y1985" s="1224"/>
      <c r="Z1985" s="1224"/>
      <c r="AA1985" s="1224"/>
      <c r="AB1985" s="1224"/>
      <c r="AC1985" s="1224"/>
      <c r="AD1985" s="1224"/>
      <c r="AF1985" s="70"/>
      <c r="AK1985" s="11"/>
      <c r="AL1985" s="93"/>
      <c r="AM1985" s="94"/>
      <c r="AN1985" s="94"/>
      <c r="AO1985" s="94"/>
      <c r="AP1985" s="94"/>
      <c r="AQ1985" s="95"/>
      <c r="AR1985" s="1232"/>
    </row>
    <row r="1986" spans="1:44" ht="27" customHeight="1">
      <c r="A1986" s="972" t="str">
        <f t="shared" si="37"/>
        <v/>
      </c>
      <c r="B1986" s="66"/>
      <c r="E1986" s="67"/>
      <c r="F1986" s="68"/>
      <c r="I1986" s="1224"/>
      <c r="J1986" s="1224"/>
      <c r="K1986" s="1224"/>
      <c r="L1986" s="1224"/>
      <c r="M1986" s="1224"/>
      <c r="N1986" s="1224"/>
      <c r="O1986" s="1224"/>
      <c r="P1986" s="1224"/>
      <c r="Q1986" s="1224"/>
      <c r="R1986" s="1224"/>
      <c r="S1986" s="1224"/>
      <c r="T1986" s="1224"/>
      <c r="U1986" s="1224"/>
      <c r="V1986" s="1224"/>
      <c r="W1986" s="1224"/>
      <c r="X1986" s="1224"/>
      <c r="Y1986" s="1224"/>
      <c r="Z1986" s="1224"/>
      <c r="AA1986" s="1224"/>
      <c r="AB1986" s="1224"/>
      <c r="AC1986" s="1224"/>
      <c r="AD1986" s="1224"/>
      <c r="AF1986" s="70"/>
      <c r="AK1986" s="11"/>
      <c r="AL1986" s="71"/>
      <c r="AQ1986" s="72"/>
      <c r="AR1986" s="73"/>
    </row>
    <row r="1987" spans="1:44" ht="27" customHeight="1" thickBot="1">
      <c r="A1987" s="972" t="str">
        <f t="shared" si="37"/>
        <v/>
      </c>
      <c r="B1987" s="66"/>
      <c r="E1987" s="67"/>
      <c r="F1987" s="68"/>
      <c r="AF1987" s="70"/>
      <c r="AK1987" s="11"/>
      <c r="AL1987" s="71"/>
      <c r="AQ1987" s="72"/>
      <c r="AR1987" s="73"/>
    </row>
    <row r="1988" spans="1:44" ht="27" customHeight="1">
      <c r="A1988" s="972" t="str">
        <f t="shared" si="37"/>
        <v/>
      </c>
      <c r="B1988" s="66"/>
      <c r="E1988" s="67"/>
      <c r="F1988" s="68"/>
      <c r="H1988" s="1306" t="s">
        <v>914</v>
      </c>
      <c r="I1988" s="1307"/>
      <c r="J1988" s="1307"/>
      <c r="K1988" s="1307"/>
      <c r="L1988" s="1307"/>
      <c r="M1988" s="1307"/>
      <c r="N1988" s="1307"/>
      <c r="O1988" s="1307"/>
      <c r="P1988" s="1307"/>
      <c r="Q1988" s="1307"/>
      <c r="R1988" s="1307"/>
      <c r="S1988" s="1307"/>
      <c r="T1988" s="1307"/>
      <c r="U1988" s="1307"/>
      <c r="V1988" s="1307"/>
      <c r="W1988" s="1307"/>
      <c r="X1988" s="1307"/>
      <c r="Y1988" s="1307"/>
      <c r="Z1988" s="1307"/>
      <c r="AA1988" s="1307"/>
      <c r="AB1988" s="1307"/>
      <c r="AC1988" s="1307"/>
      <c r="AD1988" s="1308"/>
      <c r="AF1988" s="70"/>
      <c r="AK1988" s="11"/>
      <c r="AL1988" s="71"/>
      <c r="AQ1988" s="72"/>
      <c r="AR1988" s="73"/>
    </row>
    <row r="1989" spans="1:44" ht="25.2" customHeight="1">
      <c r="A1989" s="972" t="str">
        <f t="shared" si="37"/>
        <v/>
      </c>
      <c r="B1989" s="66"/>
      <c r="E1989" s="67"/>
      <c r="F1989" s="68"/>
      <c r="H1989" s="193">
        <v>1</v>
      </c>
      <c r="I1989" s="1402" t="s">
        <v>1005</v>
      </c>
      <c r="J1989" s="1402"/>
      <c r="K1989" s="1402"/>
      <c r="L1989" s="1402"/>
      <c r="M1989" s="1402"/>
      <c r="N1989" s="1402"/>
      <c r="O1989" s="1402"/>
      <c r="P1989" s="1402"/>
      <c r="Q1989" s="1402"/>
      <c r="R1989" s="1402"/>
      <c r="S1989" s="1402"/>
      <c r="T1989" s="1402"/>
      <c r="U1989" s="1402"/>
      <c r="V1989" s="1402"/>
      <c r="W1989" s="1402"/>
      <c r="X1989" s="1402"/>
      <c r="Y1989" s="1402"/>
      <c r="Z1989" s="1402"/>
      <c r="AA1989" s="1402"/>
      <c r="AB1989" s="1402"/>
      <c r="AC1989" s="1402"/>
      <c r="AD1989" s="1403"/>
      <c r="AF1989" s="70"/>
      <c r="AK1989" s="11"/>
      <c r="AL1989" s="71"/>
      <c r="AQ1989" s="72"/>
      <c r="AR1989" s="73"/>
    </row>
    <row r="1990" spans="1:44" ht="25.2" customHeight="1">
      <c r="A1990" s="972" t="str">
        <f t="shared" si="37"/>
        <v/>
      </c>
      <c r="B1990" s="66"/>
      <c r="E1990" s="67"/>
      <c r="F1990" s="68"/>
      <c r="H1990" s="193"/>
      <c r="I1990" s="1402"/>
      <c r="J1990" s="1402"/>
      <c r="K1990" s="1402"/>
      <c r="L1990" s="1402"/>
      <c r="M1990" s="1402"/>
      <c r="N1990" s="1402"/>
      <c r="O1990" s="1402"/>
      <c r="P1990" s="1402"/>
      <c r="Q1990" s="1402"/>
      <c r="R1990" s="1402"/>
      <c r="S1990" s="1402"/>
      <c r="T1990" s="1402"/>
      <c r="U1990" s="1402"/>
      <c r="V1990" s="1402"/>
      <c r="W1990" s="1402"/>
      <c r="X1990" s="1402"/>
      <c r="Y1990" s="1402"/>
      <c r="Z1990" s="1402"/>
      <c r="AA1990" s="1402"/>
      <c r="AB1990" s="1402"/>
      <c r="AC1990" s="1402"/>
      <c r="AD1990" s="1403"/>
      <c r="AF1990" s="70"/>
      <c r="AK1990" s="11"/>
      <c r="AL1990" s="71"/>
      <c r="AQ1990" s="72"/>
      <c r="AR1990" s="73"/>
    </row>
    <row r="1991" spans="1:44" ht="25.2" customHeight="1">
      <c r="A1991" s="972" t="str">
        <f t="shared" si="37"/>
        <v/>
      </c>
      <c r="B1991" s="66"/>
      <c r="E1991" s="67"/>
      <c r="F1991" s="68"/>
      <c r="H1991" s="193">
        <v>2</v>
      </c>
      <c r="I1991" s="1402" t="s">
        <v>915</v>
      </c>
      <c r="J1991" s="1402"/>
      <c r="K1991" s="1402"/>
      <c r="L1991" s="1402"/>
      <c r="M1991" s="1402"/>
      <c r="N1991" s="1402"/>
      <c r="O1991" s="1402"/>
      <c r="P1991" s="1402"/>
      <c r="Q1991" s="1402"/>
      <c r="R1991" s="1402"/>
      <c r="S1991" s="1402"/>
      <c r="T1991" s="1402"/>
      <c r="U1991" s="1402"/>
      <c r="V1991" s="1402"/>
      <c r="W1991" s="1402"/>
      <c r="X1991" s="1402"/>
      <c r="Y1991" s="1402"/>
      <c r="Z1991" s="1402"/>
      <c r="AA1991" s="1402"/>
      <c r="AB1991" s="1402"/>
      <c r="AC1991" s="1402"/>
      <c r="AD1991" s="1403"/>
      <c r="AF1991" s="70"/>
      <c r="AK1991" s="11"/>
      <c r="AL1991" s="71"/>
      <c r="AQ1991" s="72"/>
      <c r="AR1991" s="73"/>
    </row>
    <row r="1992" spans="1:44" ht="25.2" customHeight="1">
      <c r="A1992" s="972" t="str">
        <f t="shared" si="37"/>
        <v/>
      </c>
      <c r="B1992" s="66"/>
      <c r="E1992" s="67"/>
      <c r="F1992" s="68"/>
      <c r="H1992" s="193"/>
      <c r="I1992" s="1402"/>
      <c r="J1992" s="1402"/>
      <c r="K1992" s="1402"/>
      <c r="L1992" s="1402"/>
      <c r="M1992" s="1402"/>
      <c r="N1992" s="1402"/>
      <c r="O1992" s="1402"/>
      <c r="P1992" s="1402"/>
      <c r="Q1992" s="1402"/>
      <c r="R1992" s="1402"/>
      <c r="S1992" s="1402"/>
      <c r="T1992" s="1402"/>
      <c r="U1992" s="1402"/>
      <c r="V1992" s="1402"/>
      <c r="W1992" s="1402"/>
      <c r="X1992" s="1402"/>
      <c r="Y1992" s="1402"/>
      <c r="Z1992" s="1402"/>
      <c r="AA1992" s="1402"/>
      <c r="AB1992" s="1402"/>
      <c r="AC1992" s="1402"/>
      <c r="AD1992" s="1403"/>
      <c r="AF1992" s="70"/>
      <c r="AK1992" s="11"/>
      <c r="AL1992" s="71"/>
      <c r="AQ1992" s="72"/>
      <c r="AR1992" s="73"/>
    </row>
    <row r="1993" spans="1:44" ht="25.2" customHeight="1">
      <c r="A1993" s="972" t="str">
        <f t="shared" si="37"/>
        <v/>
      </c>
      <c r="B1993" s="66"/>
      <c r="E1993" s="67"/>
      <c r="F1993" s="68"/>
      <c r="H1993" s="193"/>
      <c r="I1993" s="1402"/>
      <c r="J1993" s="1402"/>
      <c r="K1993" s="1402"/>
      <c r="L1993" s="1402"/>
      <c r="M1993" s="1402"/>
      <c r="N1993" s="1402"/>
      <c r="O1993" s="1402"/>
      <c r="P1993" s="1402"/>
      <c r="Q1993" s="1402"/>
      <c r="R1993" s="1402"/>
      <c r="S1993" s="1402"/>
      <c r="T1993" s="1402"/>
      <c r="U1993" s="1402"/>
      <c r="V1993" s="1402"/>
      <c r="W1993" s="1402"/>
      <c r="X1993" s="1402"/>
      <c r="Y1993" s="1402"/>
      <c r="Z1993" s="1402"/>
      <c r="AA1993" s="1402"/>
      <c r="AB1993" s="1402"/>
      <c r="AC1993" s="1402"/>
      <c r="AD1993" s="1403"/>
      <c r="AF1993" s="70"/>
      <c r="AK1993" s="11"/>
      <c r="AL1993" s="71"/>
      <c r="AQ1993" s="72"/>
      <c r="AR1993" s="73"/>
    </row>
    <row r="1994" spans="1:44" ht="25.2" customHeight="1">
      <c r="A1994" s="972" t="str">
        <f t="shared" si="37"/>
        <v/>
      </c>
      <c r="B1994" s="66"/>
      <c r="E1994" s="67"/>
      <c r="F1994" s="68"/>
      <c r="H1994" s="193">
        <v>3</v>
      </c>
      <c r="I1994" s="1402" t="s">
        <v>916</v>
      </c>
      <c r="J1994" s="1402"/>
      <c r="K1994" s="1402"/>
      <c r="L1994" s="1402"/>
      <c r="M1994" s="1402"/>
      <c r="N1994" s="1402"/>
      <c r="O1994" s="1402"/>
      <c r="P1994" s="1402"/>
      <c r="Q1994" s="1402"/>
      <c r="R1994" s="1402"/>
      <c r="S1994" s="1402"/>
      <c r="T1994" s="1402"/>
      <c r="U1994" s="1402"/>
      <c r="V1994" s="1402"/>
      <c r="W1994" s="1402"/>
      <c r="X1994" s="1402"/>
      <c r="Y1994" s="1402"/>
      <c r="Z1994" s="1402"/>
      <c r="AA1994" s="1402"/>
      <c r="AB1994" s="1402"/>
      <c r="AC1994" s="1402"/>
      <c r="AD1994" s="1403"/>
      <c r="AF1994" s="70"/>
      <c r="AK1994" s="11"/>
      <c r="AL1994" s="71"/>
      <c r="AQ1994" s="72"/>
      <c r="AR1994" s="73"/>
    </row>
    <row r="1995" spans="1:44" ht="25.2" customHeight="1">
      <c r="A1995" s="972" t="str">
        <f t="shared" si="37"/>
        <v/>
      </c>
      <c r="B1995" s="66"/>
      <c r="E1995" s="67"/>
      <c r="F1995" s="68"/>
      <c r="H1995" s="193"/>
      <c r="I1995" s="1402"/>
      <c r="J1995" s="1402"/>
      <c r="K1995" s="1402"/>
      <c r="L1995" s="1402"/>
      <c r="M1995" s="1402"/>
      <c r="N1995" s="1402"/>
      <c r="O1995" s="1402"/>
      <c r="P1995" s="1402"/>
      <c r="Q1995" s="1402"/>
      <c r="R1995" s="1402"/>
      <c r="S1995" s="1402"/>
      <c r="T1995" s="1402"/>
      <c r="U1995" s="1402"/>
      <c r="V1995" s="1402"/>
      <c r="W1995" s="1402"/>
      <c r="X1995" s="1402"/>
      <c r="Y1995" s="1402"/>
      <c r="Z1995" s="1402"/>
      <c r="AA1995" s="1402"/>
      <c r="AB1995" s="1402"/>
      <c r="AC1995" s="1402"/>
      <c r="AD1995" s="1403"/>
      <c r="AF1995" s="70"/>
      <c r="AK1995" s="11"/>
      <c r="AL1995" s="71"/>
      <c r="AQ1995" s="72"/>
      <c r="AR1995" s="73"/>
    </row>
    <row r="1996" spans="1:44" ht="25.2" customHeight="1">
      <c r="A1996" s="972" t="str">
        <f t="shared" si="37"/>
        <v/>
      </c>
      <c r="B1996" s="66"/>
      <c r="E1996" s="67"/>
      <c r="F1996" s="68"/>
      <c r="H1996" s="193">
        <v>4</v>
      </c>
      <c r="I1996" s="1402" t="s">
        <v>917</v>
      </c>
      <c r="J1996" s="1402"/>
      <c r="K1996" s="1402"/>
      <c r="L1996" s="1402"/>
      <c r="M1996" s="1402"/>
      <c r="N1996" s="1402"/>
      <c r="O1996" s="1402"/>
      <c r="P1996" s="1402"/>
      <c r="Q1996" s="1402"/>
      <c r="R1996" s="1402"/>
      <c r="S1996" s="1402"/>
      <c r="T1996" s="1402"/>
      <c r="U1996" s="1402"/>
      <c r="V1996" s="1402"/>
      <c r="W1996" s="1402"/>
      <c r="X1996" s="1402"/>
      <c r="Y1996" s="1402"/>
      <c r="Z1996" s="1402"/>
      <c r="AA1996" s="1402"/>
      <c r="AB1996" s="1402"/>
      <c r="AC1996" s="1402"/>
      <c r="AD1996" s="1403"/>
      <c r="AF1996" s="70"/>
      <c r="AK1996" s="11"/>
      <c r="AL1996" s="71"/>
      <c r="AQ1996" s="72"/>
      <c r="AR1996" s="73"/>
    </row>
    <row r="1997" spans="1:44" ht="25.2" customHeight="1">
      <c r="A1997" s="972" t="str">
        <f t="shared" si="37"/>
        <v/>
      </c>
      <c r="B1997" s="66"/>
      <c r="E1997" s="67"/>
      <c r="F1997" s="68"/>
      <c r="H1997" s="193"/>
      <c r="I1997" s="1402"/>
      <c r="J1997" s="1402"/>
      <c r="K1997" s="1402"/>
      <c r="L1997" s="1402"/>
      <c r="M1997" s="1402"/>
      <c r="N1997" s="1402"/>
      <c r="O1997" s="1402"/>
      <c r="P1997" s="1402"/>
      <c r="Q1997" s="1402"/>
      <c r="R1997" s="1402"/>
      <c r="S1997" s="1402"/>
      <c r="T1997" s="1402"/>
      <c r="U1997" s="1402"/>
      <c r="V1997" s="1402"/>
      <c r="W1997" s="1402"/>
      <c r="X1997" s="1402"/>
      <c r="Y1997" s="1402"/>
      <c r="Z1997" s="1402"/>
      <c r="AA1997" s="1402"/>
      <c r="AB1997" s="1402"/>
      <c r="AC1997" s="1402"/>
      <c r="AD1997" s="1403"/>
      <c r="AF1997" s="70"/>
      <c r="AK1997" s="11"/>
      <c r="AL1997" s="71"/>
      <c r="AQ1997" s="72"/>
      <c r="AR1997" s="73"/>
    </row>
    <row r="1998" spans="1:44" ht="25.2" customHeight="1" thickBot="1">
      <c r="A1998" s="972" t="str">
        <f t="shared" si="37"/>
        <v/>
      </c>
      <c r="B1998" s="66"/>
      <c r="E1998" s="67"/>
      <c r="F1998" s="68"/>
      <c r="H1998" s="196"/>
      <c r="I1998" s="1405"/>
      <c r="J1998" s="1405"/>
      <c r="K1998" s="1405"/>
      <c r="L1998" s="1405"/>
      <c r="M1998" s="1405"/>
      <c r="N1998" s="1405"/>
      <c r="O1998" s="1405"/>
      <c r="P1998" s="1405"/>
      <c r="Q1998" s="1405"/>
      <c r="R1998" s="1405"/>
      <c r="S1998" s="1405"/>
      <c r="T1998" s="1405"/>
      <c r="U1998" s="1405"/>
      <c r="V1998" s="1405"/>
      <c r="W1998" s="1405"/>
      <c r="X1998" s="1405"/>
      <c r="Y1998" s="1405"/>
      <c r="Z1998" s="1405"/>
      <c r="AA1998" s="1405"/>
      <c r="AB1998" s="1405"/>
      <c r="AC1998" s="1405"/>
      <c r="AD1998" s="1406"/>
      <c r="AF1998" s="70"/>
      <c r="AK1998" s="11"/>
      <c r="AL1998" s="71"/>
      <c r="AQ1998" s="72"/>
      <c r="AR1998" s="73"/>
    </row>
    <row r="1999" spans="1:44" ht="27" customHeight="1">
      <c r="A1999" s="972" t="str">
        <f t="shared" si="37"/>
        <v/>
      </c>
      <c r="B1999" s="66"/>
      <c r="E1999" s="67"/>
      <c r="F1999" s="68"/>
      <c r="AF1999" s="70"/>
      <c r="AK1999" s="11"/>
      <c r="AL1999" s="71"/>
      <c r="AQ1999" s="72"/>
      <c r="AR1999" s="73"/>
    </row>
    <row r="2000" spans="1:44" ht="27" customHeight="1">
      <c r="A2000" s="972">
        <f t="shared" si="37"/>
        <v>262</v>
      </c>
      <c r="B2000" s="66"/>
      <c r="E2000" s="67"/>
      <c r="F2000" s="68"/>
      <c r="G2000" s="17" t="s">
        <v>918</v>
      </c>
      <c r="H2000" s="1206" t="s">
        <v>1006</v>
      </c>
      <c r="I2000" s="1206"/>
      <c r="J2000" s="1206"/>
      <c r="K2000" s="1206"/>
      <c r="L2000" s="1206"/>
      <c r="M2000" s="1206"/>
      <c r="N2000" s="1206"/>
      <c r="O2000" s="1206"/>
      <c r="P2000" s="1206"/>
      <c r="Q2000" s="1206"/>
      <c r="R2000" s="1206"/>
      <c r="S2000" s="1206"/>
      <c r="T2000" s="1206"/>
      <c r="U2000" s="1206"/>
      <c r="V2000" s="1206"/>
      <c r="W2000" s="1206"/>
      <c r="X2000" s="1206"/>
      <c r="Y2000" s="1206"/>
      <c r="Z2000" s="1206"/>
      <c r="AA2000" s="1206"/>
      <c r="AB2000" s="1206"/>
      <c r="AC2000" s="1206"/>
      <c r="AD2000" s="1206"/>
      <c r="AF2000" s="70"/>
      <c r="AG2000" s="713">
        <v>262</v>
      </c>
      <c r="AH2000" s="1221" t="s">
        <v>106</v>
      </c>
      <c r="AI2000" s="1222"/>
      <c r="AJ2000" s="1223"/>
      <c r="AK2000" s="11"/>
      <c r="AL2000" s="93"/>
      <c r="AM2000" s="94"/>
      <c r="AN2000" s="94"/>
      <c r="AO2000" s="94"/>
      <c r="AP2000" s="94"/>
      <c r="AQ2000" s="95"/>
      <c r="AR2000" s="1232">
        <f>VLOOKUP(AH2000,$CD$6:$CE$10,2,FALSE)</f>
        <v>0</v>
      </c>
    </row>
    <row r="2001" spans="1:44" ht="27" customHeight="1">
      <c r="A2001" s="972" t="str">
        <f t="shared" si="37"/>
        <v/>
      </c>
      <c r="B2001" s="66"/>
      <c r="E2001" s="67"/>
      <c r="F2001" s="68"/>
      <c r="H2001" s="1206"/>
      <c r="I2001" s="1206"/>
      <c r="J2001" s="1206"/>
      <c r="K2001" s="1206"/>
      <c r="L2001" s="1206"/>
      <c r="M2001" s="1206"/>
      <c r="N2001" s="1206"/>
      <c r="O2001" s="1206"/>
      <c r="P2001" s="1206"/>
      <c r="Q2001" s="1206"/>
      <c r="R2001" s="1206"/>
      <c r="S2001" s="1206"/>
      <c r="T2001" s="1206"/>
      <c r="U2001" s="1206"/>
      <c r="V2001" s="1206"/>
      <c r="W2001" s="1206"/>
      <c r="X2001" s="1206"/>
      <c r="Y2001" s="1206"/>
      <c r="Z2001" s="1206"/>
      <c r="AA2001" s="1206"/>
      <c r="AB2001" s="1206"/>
      <c r="AC2001" s="1206"/>
      <c r="AD2001" s="1206"/>
      <c r="AF2001" s="70"/>
      <c r="AK2001" s="11"/>
      <c r="AL2001" s="93"/>
      <c r="AM2001" s="94"/>
      <c r="AN2001" s="94"/>
      <c r="AO2001" s="94"/>
      <c r="AP2001" s="94"/>
      <c r="AQ2001" s="95"/>
      <c r="AR2001" s="1232"/>
    </row>
    <row r="2002" spans="1:44" ht="27" customHeight="1">
      <c r="A2002" s="972" t="str">
        <f t="shared" si="37"/>
        <v/>
      </c>
      <c r="B2002" s="66"/>
      <c r="E2002" s="67"/>
      <c r="F2002" s="68"/>
      <c r="H2002" s="1206"/>
      <c r="I2002" s="1206"/>
      <c r="J2002" s="1206"/>
      <c r="K2002" s="1206"/>
      <c r="L2002" s="1206"/>
      <c r="M2002" s="1206"/>
      <c r="N2002" s="1206"/>
      <c r="O2002" s="1206"/>
      <c r="P2002" s="1206"/>
      <c r="Q2002" s="1206"/>
      <c r="R2002" s="1206"/>
      <c r="S2002" s="1206"/>
      <c r="T2002" s="1206"/>
      <c r="U2002" s="1206"/>
      <c r="V2002" s="1206"/>
      <c r="W2002" s="1206"/>
      <c r="X2002" s="1206"/>
      <c r="Y2002" s="1206"/>
      <c r="Z2002" s="1206"/>
      <c r="AA2002" s="1206"/>
      <c r="AB2002" s="1206"/>
      <c r="AC2002" s="1206"/>
      <c r="AD2002" s="1206"/>
      <c r="AF2002" s="70"/>
      <c r="AK2002" s="11"/>
      <c r="AL2002" s="71"/>
      <c r="AQ2002" s="72"/>
      <c r="AR2002" s="73"/>
    </row>
    <row r="2003" spans="1:44" ht="27" customHeight="1">
      <c r="A2003" s="972" t="str">
        <f t="shared" si="37"/>
        <v/>
      </c>
      <c r="B2003" s="66"/>
      <c r="E2003" s="67"/>
      <c r="F2003" s="68"/>
      <c r="H2003" s="1206"/>
      <c r="I2003" s="1206"/>
      <c r="J2003" s="1206"/>
      <c r="K2003" s="1206"/>
      <c r="L2003" s="1206"/>
      <c r="M2003" s="1206"/>
      <c r="N2003" s="1206"/>
      <c r="O2003" s="1206"/>
      <c r="P2003" s="1206"/>
      <c r="Q2003" s="1206"/>
      <c r="R2003" s="1206"/>
      <c r="S2003" s="1206"/>
      <c r="T2003" s="1206"/>
      <c r="U2003" s="1206"/>
      <c r="V2003" s="1206"/>
      <c r="W2003" s="1206"/>
      <c r="X2003" s="1206"/>
      <c r="Y2003" s="1206"/>
      <c r="Z2003" s="1206"/>
      <c r="AA2003" s="1206"/>
      <c r="AB2003" s="1206"/>
      <c r="AC2003" s="1206"/>
      <c r="AD2003" s="1206"/>
      <c r="AF2003" s="70"/>
      <c r="AK2003" s="11"/>
      <c r="AL2003" s="71"/>
      <c r="AQ2003" s="72"/>
      <c r="AR2003" s="73"/>
    </row>
    <row r="2004" spans="1:44" ht="27" customHeight="1">
      <c r="A2004" s="972" t="str">
        <f t="shared" si="37"/>
        <v/>
      </c>
      <c r="B2004" s="66"/>
      <c r="E2004" s="67"/>
      <c r="F2004" s="68"/>
      <c r="H2004" s="632"/>
      <c r="I2004" s="632"/>
      <c r="J2004" s="632"/>
      <c r="K2004" s="632"/>
      <c r="L2004" s="632"/>
      <c r="M2004" s="632"/>
      <c r="N2004" s="632"/>
      <c r="O2004" s="632"/>
      <c r="P2004" s="632"/>
      <c r="Q2004" s="632"/>
      <c r="R2004" s="632"/>
      <c r="S2004" s="632"/>
      <c r="T2004" s="632"/>
      <c r="U2004" s="632"/>
      <c r="V2004" s="632"/>
      <c r="W2004" s="632"/>
      <c r="X2004" s="632"/>
      <c r="Y2004" s="632"/>
      <c r="Z2004" s="632"/>
      <c r="AA2004" s="632"/>
      <c r="AB2004" s="632"/>
      <c r="AC2004" s="632"/>
      <c r="AD2004" s="632"/>
      <c r="AF2004" s="70"/>
      <c r="AK2004" s="11"/>
      <c r="AL2004" s="71"/>
      <c r="AQ2004" s="72"/>
      <c r="AR2004" s="73"/>
    </row>
    <row r="2005" spans="1:44" ht="24" customHeight="1">
      <c r="A2005" s="972" t="str">
        <f t="shared" si="37"/>
        <v/>
      </c>
      <c r="B2005" s="66"/>
      <c r="E2005" s="67"/>
      <c r="F2005" s="68"/>
      <c r="AF2005" s="70"/>
      <c r="AK2005" s="11"/>
      <c r="AL2005" s="71"/>
      <c r="AQ2005" s="72"/>
      <c r="AR2005" s="73"/>
    </row>
    <row r="2006" spans="1:44" ht="27" customHeight="1">
      <c r="A2006" s="972">
        <f t="shared" si="37"/>
        <v>263</v>
      </c>
      <c r="B2006" s="2062" t="s">
        <v>919</v>
      </c>
      <c r="C2006" s="1618"/>
      <c r="D2006" s="1618"/>
      <c r="E2006" s="1643"/>
      <c r="F2006" s="1349" t="s">
        <v>817</v>
      </c>
      <c r="G2006" s="1350"/>
      <c r="H2006" s="1224" t="s">
        <v>920</v>
      </c>
      <c r="I2006" s="1224"/>
      <c r="J2006" s="1224"/>
      <c r="K2006" s="1224"/>
      <c r="L2006" s="1224"/>
      <c r="M2006" s="1224"/>
      <c r="N2006" s="1224"/>
      <c r="O2006" s="1224"/>
      <c r="P2006" s="1224"/>
      <c r="Q2006" s="1224"/>
      <c r="R2006" s="1224"/>
      <c r="S2006" s="1224"/>
      <c r="T2006" s="1224"/>
      <c r="U2006" s="1224"/>
      <c r="V2006" s="1224"/>
      <c r="W2006" s="1224"/>
      <c r="X2006" s="1224"/>
      <c r="Y2006" s="1224"/>
      <c r="Z2006" s="1224"/>
      <c r="AA2006" s="1224"/>
      <c r="AB2006" s="1224"/>
      <c r="AC2006" s="1224"/>
      <c r="AD2006" s="1224"/>
      <c r="AF2006" s="70"/>
      <c r="AG2006" s="713">
        <v>263</v>
      </c>
      <c r="AH2006" s="1221" t="s">
        <v>106</v>
      </c>
      <c r="AI2006" s="1222"/>
      <c r="AJ2006" s="1223"/>
      <c r="AK2006" s="11"/>
      <c r="AL2006" s="1212" t="s">
        <v>2320</v>
      </c>
      <c r="AM2006" s="1213"/>
      <c r="AN2006" s="1213"/>
      <c r="AO2006" s="1213"/>
      <c r="AP2006" s="1213"/>
      <c r="AQ2006" s="1214"/>
      <c r="AR2006" s="1232">
        <f>VLOOKUP(AH2006,$CD$6:$CE$10,2,FALSE)</f>
        <v>0</v>
      </c>
    </row>
    <row r="2007" spans="1:44" ht="27" customHeight="1">
      <c r="A2007" s="972" t="str">
        <f t="shared" si="37"/>
        <v/>
      </c>
      <c r="B2007" s="66"/>
      <c r="E2007" s="67"/>
      <c r="F2007" s="68"/>
      <c r="H2007" s="1224"/>
      <c r="I2007" s="1224"/>
      <c r="J2007" s="1224"/>
      <c r="K2007" s="1224"/>
      <c r="L2007" s="1224"/>
      <c r="M2007" s="1224"/>
      <c r="N2007" s="1224"/>
      <c r="O2007" s="1224"/>
      <c r="P2007" s="1224"/>
      <c r="Q2007" s="1224"/>
      <c r="R2007" s="1224"/>
      <c r="S2007" s="1224"/>
      <c r="T2007" s="1224"/>
      <c r="U2007" s="1224"/>
      <c r="V2007" s="1224"/>
      <c r="W2007" s="1224"/>
      <c r="X2007" s="1224"/>
      <c r="Y2007" s="1224"/>
      <c r="Z2007" s="1224"/>
      <c r="AA2007" s="1224"/>
      <c r="AB2007" s="1224"/>
      <c r="AC2007" s="1224"/>
      <c r="AD2007" s="1224"/>
      <c r="AF2007" s="70"/>
      <c r="AK2007" s="11"/>
      <c r="AL2007" s="1212"/>
      <c r="AM2007" s="1213"/>
      <c r="AN2007" s="1213"/>
      <c r="AO2007" s="1213"/>
      <c r="AP2007" s="1213"/>
      <c r="AQ2007" s="1214"/>
      <c r="AR2007" s="1232"/>
    </row>
    <row r="2008" spans="1:44" ht="24" customHeight="1">
      <c r="A2008" s="972" t="str">
        <f t="shared" si="37"/>
        <v/>
      </c>
      <c r="B2008" s="66"/>
      <c r="E2008" s="67"/>
      <c r="F2008" s="68"/>
      <c r="H2008" s="119"/>
      <c r="I2008" s="119"/>
      <c r="J2008" s="119"/>
      <c r="K2008" s="119"/>
      <c r="L2008" s="119"/>
      <c r="M2008" s="119"/>
      <c r="N2008" s="119"/>
      <c r="O2008" s="119"/>
      <c r="P2008" s="119"/>
      <c r="Q2008" s="119"/>
      <c r="R2008" s="119"/>
      <c r="S2008" s="119"/>
      <c r="T2008" s="119"/>
      <c r="U2008" s="119"/>
      <c r="V2008" s="119"/>
      <c r="W2008" s="119"/>
      <c r="X2008" s="119"/>
      <c r="Y2008" s="119"/>
      <c r="Z2008" s="119"/>
      <c r="AA2008" s="119"/>
      <c r="AB2008" s="119"/>
      <c r="AC2008" s="119"/>
      <c r="AD2008" s="119"/>
      <c r="AF2008" s="70"/>
      <c r="AK2008" s="11"/>
      <c r="AL2008" s="1212"/>
      <c r="AM2008" s="1213"/>
      <c r="AN2008" s="1213"/>
      <c r="AO2008" s="1213"/>
      <c r="AP2008" s="1213"/>
      <c r="AQ2008" s="1214"/>
      <c r="AR2008" s="73"/>
    </row>
    <row r="2009" spans="1:44" ht="27" customHeight="1">
      <c r="A2009" s="972" t="str">
        <f t="shared" si="37"/>
        <v/>
      </c>
      <c r="B2009" s="66"/>
      <c r="E2009" s="67"/>
      <c r="F2009" s="68"/>
      <c r="H2009" s="1233" t="s">
        <v>921</v>
      </c>
      <c r="I2009" s="1233"/>
      <c r="J2009" s="1233"/>
      <c r="K2009" s="1233"/>
      <c r="L2009" s="1233"/>
      <c r="M2009" s="1233"/>
      <c r="N2009" s="1233"/>
      <c r="O2009" s="1233"/>
      <c r="P2009" s="1233"/>
      <c r="Q2009" s="1233"/>
      <c r="R2009" s="1233"/>
      <c r="S2009" s="1233"/>
      <c r="T2009" s="1233"/>
      <c r="U2009" s="1233"/>
      <c r="V2009" s="1233"/>
      <c r="W2009" s="1233"/>
      <c r="X2009" s="1233"/>
      <c r="Y2009" s="1233"/>
      <c r="Z2009" s="1233"/>
      <c r="AA2009" s="1233"/>
      <c r="AB2009" s="1233"/>
      <c r="AC2009" s="1233"/>
      <c r="AD2009" s="1233"/>
      <c r="AF2009" s="70"/>
      <c r="AK2009" s="11"/>
      <c r="AL2009" s="71"/>
      <c r="AQ2009" s="72"/>
      <c r="AR2009" s="73"/>
    </row>
    <row r="2010" spans="1:44" ht="24" customHeight="1">
      <c r="A2010" s="972" t="str">
        <f t="shared" si="37"/>
        <v/>
      </c>
      <c r="B2010" s="66"/>
      <c r="E2010" s="67"/>
      <c r="F2010" s="68"/>
      <c r="AF2010" s="70"/>
      <c r="AK2010" s="11"/>
      <c r="AL2010" s="71"/>
      <c r="AQ2010" s="72"/>
      <c r="AR2010" s="73"/>
    </row>
    <row r="2011" spans="1:44" ht="27" customHeight="1">
      <c r="A2011" s="972">
        <f t="shared" si="37"/>
        <v>264</v>
      </c>
      <c r="B2011" s="66"/>
      <c r="E2011" s="67"/>
      <c r="F2011" s="1349" t="s">
        <v>6</v>
      </c>
      <c r="G2011" s="1350"/>
      <c r="H2011" s="1224" t="s">
        <v>922</v>
      </c>
      <c r="I2011" s="1224"/>
      <c r="J2011" s="1224"/>
      <c r="K2011" s="1224"/>
      <c r="L2011" s="1224"/>
      <c r="M2011" s="1224"/>
      <c r="N2011" s="1224"/>
      <c r="O2011" s="1224"/>
      <c r="P2011" s="1224"/>
      <c r="Q2011" s="1224"/>
      <c r="R2011" s="1224"/>
      <c r="S2011" s="1224"/>
      <c r="T2011" s="1224"/>
      <c r="U2011" s="1224"/>
      <c r="V2011" s="1224"/>
      <c r="W2011" s="1224"/>
      <c r="X2011" s="1224"/>
      <c r="Y2011" s="1224"/>
      <c r="Z2011" s="1224"/>
      <c r="AA2011" s="1224"/>
      <c r="AB2011" s="1224"/>
      <c r="AC2011" s="1224"/>
      <c r="AD2011" s="1224"/>
      <c r="AF2011" s="70"/>
      <c r="AG2011" s="713">
        <v>264</v>
      </c>
      <c r="AH2011" s="1221" t="s">
        <v>106</v>
      </c>
      <c r="AI2011" s="1222"/>
      <c r="AJ2011" s="1223"/>
      <c r="AK2011" s="11"/>
      <c r="AL2011" s="1212" t="s">
        <v>923</v>
      </c>
      <c r="AM2011" s="1213"/>
      <c r="AN2011" s="1213"/>
      <c r="AO2011" s="1213"/>
      <c r="AP2011" s="1213"/>
      <c r="AQ2011" s="1214"/>
      <c r="AR2011" s="1232">
        <f>VLOOKUP(AH2011,$CD$6:$CE$10,2,FALSE)</f>
        <v>0</v>
      </c>
    </row>
    <row r="2012" spans="1:44" ht="27" customHeight="1">
      <c r="A2012" s="972" t="str">
        <f t="shared" si="37"/>
        <v/>
      </c>
      <c r="B2012" s="66"/>
      <c r="E2012" s="67"/>
      <c r="F2012" s="68"/>
      <c r="H2012" s="1224"/>
      <c r="I2012" s="1224"/>
      <c r="J2012" s="1224"/>
      <c r="K2012" s="1224"/>
      <c r="L2012" s="1224"/>
      <c r="M2012" s="1224"/>
      <c r="N2012" s="1224"/>
      <c r="O2012" s="1224"/>
      <c r="P2012" s="1224"/>
      <c r="Q2012" s="1224"/>
      <c r="R2012" s="1224"/>
      <c r="S2012" s="1224"/>
      <c r="T2012" s="1224"/>
      <c r="U2012" s="1224"/>
      <c r="V2012" s="1224"/>
      <c r="W2012" s="1224"/>
      <c r="X2012" s="1224"/>
      <c r="Y2012" s="1224"/>
      <c r="Z2012" s="1224"/>
      <c r="AA2012" s="1224"/>
      <c r="AB2012" s="1224"/>
      <c r="AC2012" s="1224"/>
      <c r="AD2012" s="1224"/>
      <c r="AF2012" s="70"/>
      <c r="AK2012" s="11"/>
      <c r="AL2012" s="1212"/>
      <c r="AM2012" s="1213"/>
      <c r="AN2012" s="1213"/>
      <c r="AO2012" s="1213"/>
      <c r="AP2012" s="1213"/>
      <c r="AQ2012" s="1214"/>
      <c r="AR2012" s="1232"/>
    </row>
    <row r="2013" spans="1:44" ht="24" customHeight="1">
      <c r="A2013" s="972" t="str">
        <f t="shared" si="37"/>
        <v/>
      </c>
      <c r="B2013" s="66"/>
      <c r="E2013" s="67"/>
      <c r="F2013" s="68"/>
      <c r="H2013" s="110"/>
      <c r="I2013" s="110"/>
      <c r="J2013" s="110"/>
      <c r="K2013" s="110"/>
      <c r="L2013" s="110"/>
      <c r="M2013" s="110"/>
      <c r="N2013" s="110"/>
      <c r="O2013" s="110"/>
      <c r="P2013" s="110"/>
      <c r="Q2013" s="110"/>
      <c r="R2013" s="110"/>
      <c r="S2013" s="110"/>
      <c r="T2013" s="110"/>
      <c r="U2013" s="110"/>
      <c r="V2013" s="110"/>
      <c r="W2013" s="110"/>
      <c r="X2013" s="110"/>
      <c r="Y2013" s="110"/>
      <c r="Z2013" s="110"/>
      <c r="AA2013" s="110"/>
      <c r="AB2013" s="110"/>
      <c r="AC2013" s="110"/>
      <c r="AD2013" s="110"/>
      <c r="AF2013" s="70"/>
      <c r="AK2013" s="11"/>
      <c r="AL2013" s="71"/>
      <c r="AQ2013" s="72"/>
      <c r="AR2013" s="73"/>
    </row>
    <row r="2014" spans="1:44" ht="27" customHeight="1">
      <c r="A2014" s="972" t="str">
        <f t="shared" si="37"/>
        <v/>
      </c>
      <c r="B2014" s="66"/>
      <c r="E2014" s="67"/>
      <c r="F2014" s="68"/>
      <c r="H2014" s="1224" t="s">
        <v>924</v>
      </c>
      <c r="I2014" s="1224"/>
      <c r="J2014" s="1224"/>
      <c r="K2014" s="1224"/>
      <c r="L2014" s="1224"/>
      <c r="M2014" s="1224"/>
      <c r="N2014" s="1224"/>
      <c r="O2014" s="1224"/>
      <c r="P2014" s="1224"/>
      <c r="Q2014" s="1224"/>
      <c r="R2014" s="1224"/>
      <c r="S2014" s="1224"/>
      <c r="T2014" s="1224"/>
      <c r="U2014" s="1224"/>
      <c r="V2014" s="1224"/>
      <c r="W2014" s="1224"/>
      <c r="X2014" s="1224"/>
      <c r="Y2014" s="1224"/>
      <c r="Z2014" s="1224"/>
      <c r="AA2014" s="1224"/>
      <c r="AB2014" s="1224"/>
      <c r="AC2014" s="1224"/>
      <c r="AD2014" s="1224"/>
      <c r="AF2014" s="70"/>
      <c r="AK2014" s="11"/>
      <c r="AL2014" s="71"/>
      <c r="AQ2014" s="72"/>
      <c r="AR2014" s="73"/>
    </row>
    <row r="2015" spans="1:44" ht="27" customHeight="1">
      <c r="A2015" s="972" t="str">
        <f t="shared" si="37"/>
        <v/>
      </c>
      <c r="B2015" s="66"/>
      <c r="E2015" s="67"/>
      <c r="F2015" s="68"/>
      <c r="H2015" s="1224"/>
      <c r="I2015" s="1224"/>
      <c r="J2015" s="1224"/>
      <c r="K2015" s="1224"/>
      <c r="L2015" s="1224"/>
      <c r="M2015" s="1224"/>
      <c r="N2015" s="1224"/>
      <c r="O2015" s="1224"/>
      <c r="P2015" s="1224"/>
      <c r="Q2015" s="1224"/>
      <c r="R2015" s="1224"/>
      <c r="S2015" s="1224"/>
      <c r="T2015" s="1224"/>
      <c r="U2015" s="1224"/>
      <c r="V2015" s="1224"/>
      <c r="W2015" s="1224"/>
      <c r="X2015" s="1224"/>
      <c r="Y2015" s="1224"/>
      <c r="Z2015" s="1224"/>
      <c r="AA2015" s="1224"/>
      <c r="AB2015" s="1224"/>
      <c r="AC2015" s="1224"/>
      <c r="AD2015" s="1224"/>
      <c r="AF2015" s="70"/>
      <c r="AK2015" s="11"/>
      <c r="AL2015" s="71"/>
      <c r="AQ2015" s="72"/>
      <c r="AR2015" s="73"/>
    </row>
    <row r="2016" spans="1:44" ht="24" customHeight="1">
      <c r="A2016" s="972" t="str">
        <f t="shared" si="37"/>
        <v/>
      </c>
      <c r="B2016" s="66"/>
      <c r="E2016" s="67"/>
      <c r="F2016" s="68"/>
      <c r="H2016" s="119"/>
      <c r="I2016" s="119"/>
      <c r="J2016" s="119"/>
      <c r="K2016" s="119"/>
      <c r="L2016" s="119"/>
      <c r="M2016" s="119"/>
      <c r="N2016" s="119"/>
      <c r="O2016" s="119"/>
      <c r="P2016" s="119"/>
      <c r="Q2016" s="119"/>
      <c r="R2016" s="119"/>
      <c r="S2016" s="119"/>
      <c r="T2016" s="119"/>
      <c r="U2016" s="119"/>
      <c r="V2016" s="119"/>
      <c r="W2016" s="119"/>
      <c r="X2016" s="119"/>
      <c r="Y2016" s="119"/>
      <c r="Z2016" s="119"/>
      <c r="AA2016" s="119"/>
      <c r="AB2016" s="119"/>
      <c r="AC2016" s="119"/>
      <c r="AD2016" s="119"/>
      <c r="AF2016" s="70"/>
      <c r="AK2016" s="11"/>
      <c r="AL2016" s="71"/>
      <c r="AQ2016" s="72"/>
      <c r="AR2016" s="73"/>
    </row>
    <row r="2017" spans="1:44" ht="27" customHeight="1">
      <c r="A2017" s="972">
        <f t="shared" si="37"/>
        <v>265</v>
      </c>
      <c r="B2017" s="66"/>
      <c r="E2017" s="67"/>
      <c r="F2017" s="1349" t="s">
        <v>7</v>
      </c>
      <c r="G2017" s="1350"/>
      <c r="H2017" s="1233" t="s">
        <v>925</v>
      </c>
      <c r="I2017" s="1233"/>
      <c r="J2017" s="1233"/>
      <c r="K2017" s="1233"/>
      <c r="L2017" s="1233"/>
      <c r="M2017" s="1233"/>
      <c r="N2017" s="1233"/>
      <c r="O2017" s="1233"/>
      <c r="P2017" s="1233"/>
      <c r="Q2017" s="1233"/>
      <c r="R2017" s="1233"/>
      <c r="S2017" s="1233"/>
      <c r="T2017" s="1233"/>
      <c r="U2017" s="1233"/>
      <c r="V2017" s="1233"/>
      <c r="W2017" s="1233"/>
      <c r="X2017" s="1233"/>
      <c r="Y2017" s="1233"/>
      <c r="Z2017" s="1233"/>
      <c r="AA2017" s="1233"/>
      <c r="AB2017" s="1233"/>
      <c r="AC2017" s="1233"/>
      <c r="AD2017" s="1233"/>
      <c r="AF2017" s="70"/>
      <c r="AG2017" s="713">
        <v>265</v>
      </c>
      <c r="AH2017" s="1221" t="s">
        <v>106</v>
      </c>
      <c r="AI2017" s="1222"/>
      <c r="AJ2017" s="1223"/>
      <c r="AK2017" s="11"/>
      <c r="AL2017" s="1212" t="s">
        <v>2321</v>
      </c>
      <c r="AM2017" s="1213"/>
      <c r="AN2017" s="1213"/>
      <c r="AO2017" s="1213"/>
      <c r="AP2017" s="1213"/>
      <c r="AQ2017" s="1214"/>
      <c r="AR2017" s="1232">
        <f>VLOOKUP(AH2017,$CD$6:$CE$10,2,FALSE)</f>
        <v>0</v>
      </c>
    </row>
    <row r="2018" spans="1:44" ht="27" customHeight="1">
      <c r="A2018" s="972" t="str">
        <f t="shared" si="37"/>
        <v/>
      </c>
      <c r="B2018" s="66"/>
      <c r="E2018" s="67"/>
      <c r="F2018" s="68"/>
      <c r="AF2018" s="70"/>
      <c r="AK2018" s="11"/>
      <c r="AL2018" s="1212"/>
      <c r="AM2018" s="1213"/>
      <c r="AN2018" s="1213"/>
      <c r="AO2018" s="1213"/>
      <c r="AP2018" s="1213"/>
      <c r="AQ2018" s="1214"/>
      <c r="AR2018" s="1232"/>
    </row>
    <row r="2019" spans="1:44" ht="24" customHeight="1">
      <c r="A2019" s="972" t="str">
        <f t="shared" si="37"/>
        <v/>
      </c>
      <c r="B2019" s="66"/>
      <c r="E2019" s="67"/>
      <c r="F2019" s="68"/>
      <c r="AF2019" s="70"/>
      <c r="AK2019" s="11"/>
      <c r="AL2019" s="1212"/>
      <c r="AM2019" s="1213"/>
      <c r="AN2019" s="1213"/>
      <c r="AO2019" s="1213"/>
      <c r="AP2019" s="1213"/>
      <c r="AQ2019" s="1214"/>
      <c r="AR2019" s="73"/>
    </row>
    <row r="2020" spans="1:44" ht="27" customHeight="1">
      <c r="A2020" s="972">
        <f t="shared" si="37"/>
        <v>266</v>
      </c>
      <c r="B2020" s="66"/>
      <c r="E2020" s="67"/>
      <c r="F2020" s="1349" t="s">
        <v>8</v>
      </c>
      <c r="G2020" s="1350"/>
      <c r="H2020" s="1224" t="s">
        <v>926</v>
      </c>
      <c r="I2020" s="1224"/>
      <c r="J2020" s="1224"/>
      <c r="K2020" s="1224"/>
      <c r="L2020" s="1224"/>
      <c r="M2020" s="1224"/>
      <c r="N2020" s="1224"/>
      <c r="O2020" s="1224"/>
      <c r="P2020" s="1224"/>
      <c r="Q2020" s="1224"/>
      <c r="R2020" s="1224"/>
      <c r="S2020" s="1224"/>
      <c r="T2020" s="1224"/>
      <c r="U2020" s="1224"/>
      <c r="V2020" s="1224"/>
      <c r="W2020" s="1224"/>
      <c r="X2020" s="1224"/>
      <c r="Y2020" s="1224"/>
      <c r="Z2020" s="1224"/>
      <c r="AA2020" s="1224"/>
      <c r="AB2020" s="1224"/>
      <c r="AC2020" s="1224"/>
      <c r="AD2020" s="1224"/>
      <c r="AF2020" s="70"/>
      <c r="AG2020" s="713">
        <v>266</v>
      </c>
      <c r="AH2020" s="1221" t="s">
        <v>106</v>
      </c>
      <c r="AI2020" s="1222"/>
      <c r="AJ2020" s="1223"/>
      <c r="AK2020" s="11"/>
      <c r="AL2020" s="1212" t="s">
        <v>927</v>
      </c>
      <c r="AM2020" s="1213"/>
      <c r="AN2020" s="1213"/>
      <c r="AO2020" s="1213"/>
      <c r="AP2020" s="1213"/>
      <c r="AQ2020" s="1214"/>
      <c r="AR2020" s="1232">
        <f>VLOOKUP(AH2020,$CD$6:$CE$10,2,FALSE)</f>
        <v>0</v>
      </c>
    </row>
    <row r="2021" spans="1:44" ht="27" customHeight="1">
      <c r="A2021" s="972" t="str">
        <f t="shared" si="37"/>
        <v/>
      </c>
      <c r="B2021" s="66"/>
      <c r="E2021" s="67"/>
      <c r="F2021" s="68"/>
      <c r="H2021" s="1224"/>
      <c r="I2021" s="1224"/>
      <c r="J2021" s="1224"/>
      <c r="K2021" s="1224"/>
      <c r="L2021" s="1224"/>
      <c r="M2021" s="1224"/>
      <c r="N2021" s="1224"/>
      <c r="O2021" s="1224"/>
      <c r="P2021" s="1224"/>
      <c r="Q2021" s="1224"/>
      <c r="R2021" s="1224"/>
      <c r="S2021" s="1224"/>
      <c r="T2021" s="1224"/>
      <c r="U2021" s="1224"/>
      <c r="V2021" s="1224"/>
      <c r="W2021" s="1224"/>
      <c r="X2021" s="1224"/>
      <c r="Y2021" s="1224"/>
      <c r="Z2021" s="1224"/>
      <c r="AA2021" s="1224"/>
      <c r="AB2021" s="1224"/>
      <c r="AC2021" s="1224"/>
      <c r="AD2021" s="1224"/>
      <c r="AF2021" s="70"/>
      <c r="AK2021" s="11"/>
      <c r="AL2021" s="1212"/>
      <c r="AM2021" s="1213"/>
      <c r="AN2021" s="1213"/>
      <c r="AO2021" s="1213"/>
      <c r="AP2021" s="1213"/>
      <c r="AQ2021" s="1214"/>
      <c r="AR2021" s="1232"/>
    </row>
    <row r="2022" spans="1:44" ht="27" customHeight="1">
      <c r="A2022" s="972" t="str">
        <f t="shared" si="37"/>
        <v/>
      </c>
      <c r="B2022" s="66"/>
      <c r="E2022" s="67"/>
      <c r="F2022" s="68"/>
      <c r="H2022" s="1224"/>
      <c r="I2022" s="1224"/>
      <c r="J2022" s="1224"/>
      <c r="K2022" s="1224"/>
      <c r="L2022" s="1224"/>
      <c r="M2022" s="1224"/>
      <c r="N2022" s="1224"/>
      <c r="O2022" s="1224"/>
      <c r="P2022" s="1224"/>
      <c r="Q2022" s="1224"/>
      <c r="R2022" s="1224"/>
      <c r="S2022" s="1224"/>
      <c r="T2022" s="1224"/>
      <c r="U2022" s="1224"/>
      <c r="V2022" s="1224"/>
      <c r="W2022" s="1224"/>
      <c r="X2022" s="1224"/>
      <c r="Y2022" s="1224"/>
      <c r="Z2022" s="1224"/>
      <c r="AA2022" s="1224"/>
      <c r="AB2022" s="1224"/>
      <c r="AC2022" s="1224"/>
      <c r="AD2022" s="1224"/>
      <c r="AF2022" s="70"/>
      <c r="AK2022" s="11"/>
      <c r="AL2022" s="93"/>
      <c r="AM2022" s="94"/>
      <c r="AN2022" s="94"/>
      <c r="AO2022" s="94"/>
      <c r="AP2022" s="94"/>
      <c r="AQ2022" s="95"/>
      <c r="AR2022" s="73"/>
    </row>
    <row r="2023" spans="1:44" ht="24" customHeight="1">
      <c r="A2023" s="972" t="str">
        <f t="shared" si="37"/>
        <v/>
      </c>
      <c r="B2023" s="66"/>
      <c r="E2023" s="67"/>
      <c r="F2023" s="68"/>
      <c r="H2023" s="119"/>
      <c r="I2023" s="119"/>
      <c r="J2023" s="119"/>
      <c r="K2023" s="119"/>
      <c r="L2023" s="119"/>
      <c r="M2023" s="119"/>
      <c r="N2023" s="119"/>
      <c r="O2023" s="119"/>
      <c r="P2023" s="119"/>
      <c r="Q2023" s="119"/>
      <c r="R2023" s="119"/>
      <c r="S2023" s="119"/>
      <c r="T2023" s="119"/>
      <c r="U2023" s="119"/>
      <c r="V2023" s="119"/>
      <c r="W2023" s="119"/>
      <c r="X2023" s="119"/>
      <c r="Y2023" s="119"/>
      <c r="Z2023" s="119"/>
      <c r="AA2023" s="119"/>
      <c r="AB2023" s="119"/>
      <c r="AC2023" s="119"/>
      <c r="AD2023" s="119"/>
      <c r="AF2023" s="70"/>
      <c r="AK2023" s="11"/>
      <c r="AL2023" s="71"/>
      <c r="AQ2023" s="72"/>
      <c r="AR2023" s="73"/>
    </row>
    <row r="2024" spans="1:44" ht="27" customHeight="1">
      <c r="A2024" s="972" t="str">
        <f t="shared" si="37"/>
        <v/>
      </c>
      <c r="B2024" s="66"/>
      <c r="E2024" s="67"/>
      <c r="F2024" s="68"/>
      <c r="H2024" s="1233" t="s">
        <v>928</v>
      </c>
      <c r="I2024" s="1233"/>
      <c r="J2024" s="1233"/>
      <c r="K2024" s="1233"/>
      <c r="L2024" s="1233"/>
      <c r="M2024" s="1233"/>
      <c r="N2024" s="1233"/>
      <c r="O2024" s="1233"/>
      <c r="P2024" s="1233"/>
      <c r="Q2024" s="1233"/>
      <c r="R2024" s="1233"/>
      <c r="S2024" s="1233"/>
      <c r="T2024" s="1233"/>
      <c r="U2024" s="1233"/>
      <c r="V2024" s="1233"/>
      <c r="W2024" s="1233"/>
      <c r="X2024" s="1233"/>
      <c r="Y2024" s="1233"/>
      <c r="Z2024" s="1233"/>
      <c r="AA2024" s="1233"/>
      <c r="AB2024" s="1233"/>
      <c r="AC2024" s="1233"/>
      <c r="AD2024" s="1233"/>
      <c r="AF2024" s="70"/>
      <c r="AK2024" s="11"/>
      <c r="AL2024" s="71"/>
      <c r="AQ2024" s="72"/>
      <c r="AR2024" s="73"/>
    </row>
    <row r="2025" spans="1:44" ht="24" customHeight="1" thickBot="1">
      <c r="A2025" s="972" t="str">
        <f t="shared" si="37"/>
        <v/>
      </c>
      <c r="B2025" s="66"/>
      <c r="E2025" s="67"/>
      <c r="F2025" s="68"/>
      <c r="H2025" s="110"/>
      <c r="I2025" s="110"/>
      <c r="J2025" s="110"/>
      <c r="K2025" s="110"/>
      <c r="L2025" s="110"/>
      <c r="M2025" s="110"/>
      <c r="N2025" s="110"/>
      <c r="O2025" s="110"/>
      <c r="P2025" s="110"/>
      <c r="Q2025" s="110"/>
      <c r="R2025" s="110"/>
      <c r="S2025" s="110"/>
      <c r="T2025" s="110"/>
      <c r="U2025" s="110"/>
      <c r="V2025" s="110"/>
      <c r="W2025" s="110"/>
      <c r="X2025" s="110"/>
      <c r="Y2025" s="110"/>
      <c r="Z2025" s="110"/>
      <c r="AA2025" s="110"/>
      <c r="AB2025" s="110"/>
      <c r="AC2025" s="110"/>
      <c r="AD2025" s="110"/>
      <c r="AF2025" s="70"/>
      <c r="AK2025" s="11"/>
      <c r="AL2025" s="71"/>
      <c r="AQ2025" s="72"/>
      <c r="AR2025" s="73"/>
    </row>
    <row r="2026" spans="1:44" ht="27" customHeight="1">
      <c r="A2026" s="972" t="str">
        <f t="shared" si="37"/>
        <v/>
      </c>
      <c r="B2026" s="66"/>
      <c r="E2026" s="67"/>
      <c r="F2026" s="68"/>
      <c r="H2026" s="268" t="s">
        <v>883</v>
      </c>
      <c r="I2026" s="2106" t="s">
        <v>2319</v>
      </c>
      <c r="J2026" s="2106"/>
      <c r="K2026" s="2106"/>
      <c r="L2026" s="2106"/>
      <c r="M2026" s="2106"/>
      <c r="N2026" s="2106"/>
      <c r="O2026" s="2106"/>
      <c r="P2026" s="2106"/>
      <c r="Q2026" s="2106"/>
      <c r="R2026" s="2106"/>
      <c r="S2026" s="2106"/>
      <c r="T2026" s="2106"/>
      <c r="U2026" s="2106"/>
      <c r="V2026" s="2106"/>
      <c r="W2026" s="2106"/>
      <c r="X2026" s="2106"/>
      <c r="Y2026" s="2106"/>
      <c r="Z2026" s="2106"/>
      <c r="AA2026" s="2106"/>
      <c r="AB2026" s="2106"/>
      <c r="AC2026" s="2106"/>
      <c r="AD2026" s="2107"/>
      <c r="AF2026" s="70"/>
      <c r="AK2026" s="11"/>
      <c r="AL2026" s="71"/>
      <c r="AQ2026" s="72"/>
      <c r="AR2026" s="73"/>
    </row>
    <row r="2027" spans="1:44" ht="27" customHeight="1">
      <c r="A2027" s="972" t="str">
        <f t="shared" si="37"/>
        <v/>
      </c>
      <c r="B2027" s="66"/>
      <c r="E2027" s="67"/>
      <c r="F2027" s="68"/>
      <c r="H2027" s="193"/>
      <c r="I2027" s="2108"/>
      <c r="J2027" s="2108"/>
      <c r="K2027" s="2108"/>
      <c r="L2027" s="2108"/>
      <c r="M2027" s="2108"/>
      <c r="N2027" s="2108"/>
      <c r="O2027" s="2108"/>
      <c r="P2027" s="2108"/>
      <c r="Q2027" s="2108"/>
      <c r="R2027" s="2108"/>
      <c r="S2027" s="2108"/>
      <c r="T2027" s="2108"/>
      <c r="U2027" s="2108"/>
      <c r="V2027" s="2108"/>
      <c r="W2027" s="2108"/>
      <c r="X2027" s="2108"/>
      <c r="Y2027" s="2108"/>
      <c r="Z2027" s="2108"/>
      <c r="AA2027" s="2108"/>
      <c r="AB2027" s="2108"/>
      <c r="AC2027" s="2108"/>
      <c r="AD2027" s="2109"/>
      <c r="AF2027" s="70"/>
      <c r="AK2027" s="11"/>
      <c r="AL2027" s="71"/>
      <c r="AQ2027" s="72"/>
      <c r="AR2027" s="73"/>
    </row>
    <row r="2028" spans="1:44" ht="27" customHeight="1">
      <c r="A2028" s="972" t="str">
        <f t="shared" ref="A2028:A2102" si="38">_xlfn.IFS(AG2028=0,"",AG2028&gt;0,AG2028,AG2028&lt;&gt;"","")</f>
        <v/>
      </c>
      <c r="B2028" s="66"/>
      <c r="E2028" s="67"/>
      <c r="F2028" s="68"/>
      <c r="H2028" s="193" t="s">
        <v>884</v>
      </c>
      <c r="I2028" s="1210" t="s">
        <v>930</v>
      </c>
      <c r="J2028" s="1210"/>
      <c r="K2028" s="1210"/>
      <c r="L2028" s="1210"/>
      <c r="M2028" s="1210"/>
      <c r="N2028" s="1210"/>
      <c r="O2028" s="1210"/>
      <c r="P2028" s="1210"/>
      <c r="Q2028" s="1210"/>
      <c r="R2028" s="1210"/>
      <c r="S2028" s="1210"/>
      <c r="T2028" s="1210"/>
      <c r="U2028" s="1210"/>
      <c r="V2028" s="1210"/>
      <c r="W2028" s="1210"/>
      <c r="X2028" s="1210"/>
      <c r="Y2028" s="1210"/>
      <c r="Z2028" s="1210"/>
      <c r="AA2028" s="1210"/>
      <c r="AB2028" s="1210"/>
      <c r="AC2028" s="1210"/>
      <c r="AD2028" s="1211"/>
      <c r="AF2028" s="70"/>
      <c r="AK2028" s="11"/>
      <c r="AL2028" s="71"/>
      <c r="AQ2028" s="72"/>
      <c r="AR2028" s="73"/>
    </row>
    <row r="2029" spans="1:44" ht="27" customHeight="1">
      <c r="A2029" s="972" t="str">
        <f t="shared" si="38"/>
        <v/>
      </c>
      <c r="B2029" s="66"/>
      <c r="E2029" s="67"/>
      <c r="F2029" s="68"/>
      <c r="H2029" s="193" t="s">
        <v>885</v>
      </c>
      <c r="I2029" s="1210" t="s">
        <v>931</v>
      </c>
      <c r="J2029" s="1210"/>
      <c r="K2029" s="1210"/>
      <c r="L2029" s="1210"/>
      <c r="M2029" s="1210"/>
      <c r="N2029" s="1210"/>
      <c r="O2029" s="1210"/>
      <c r="P2029" s="1210"/>
      <c r="Q2029" s="1210"/>
      <c r="R2029" s="1210"/>
      <c r="S2029" s="1210"/>
      <c r="T2029" s="1210"/>
      <c r="U2029" s="1210"/>
      <c r="V2029" s="1210"/>
      <c r="W2029" s="1210"/>
      <c r="X2029" s="1210"/>
      <c r="Y2029" s="1210"/>
      <c r="Z2029" s="1210"/>
      <c r="AA2029" s="1210"/>
      <c r="AB2029" s="1210"/>
      <c r="AC2029" s="1210"/>
      <c r="AD2029" s="1211"/>
      <c r="AF2029" s="70"/>
      <c r="AK2029" s="11"/>
      <c r="AL2029" s="71"/>
      <c r="AQ2029" s="72"/>
      <c r="AR2029" s="73"/>
    </row>
    <row r="2030" spans="1:44" ht="27" customHeight="1">
      <c r="A2030" s="972" t="str">
        <f t="shared" si="38"/>
        <v/>
      </c>
      <c r="B2030" s="66"/>
      <c r="E2030" s="67"/>
      <c r="F2030" s="68"/>
      <c r="H2030" s="193" t="s">
        <v>886</v>
      </c>
      <c r="I2030" s="1210" t="s">
        <v>932</v>
      </c>
      <c r="J2030" s="1210"/>
      <c r="K2030" s="1210"/>
      <c r="L2030" s="1210"/>
      <c r="M2030" s="1210"/>
      <c r="N2030" s="1210"/>
      <c r="O2030" s="1210"/>
      <c r="P2030" s="1210"/>
      <c r="Q2030" s="1210"/>
      <c r="R2030" s="1210"/>
      <c r="S2030" s="1210"/>
      <c r="T2030" s="1210"/>
      <c r="U2030" s="1210"/>
      <c r="V2030" s="1210"/>
      <c r="W2030" s="1210"/>
      <c r="X2030" s="1210"/>
      <c r="Y2030" s="1210"/>
      <c r="Z2030" s="1210"/>
      <c r="AA2030" s="1210"/>
      <c r="AB2030" s="1210"/>
      <c r="AC2030" s="1210"/>
      <c r="AD2030" s="1211"/>
      <c r="AF2030" s="70"/>
      <c r="AK2030" s="11"/>
      <c r="AL2030" s="71"/>
      <c r="AQ2030" s="72"/>
      <c r="AR2030" s="73"/>
    </row>
    <row r="2031" spans="1:44" ht="27" customHeight="1">
      <c r="A2031" s="972" t="str">
        <f t="shared" si="38"/>
        <v/>
      </c>
      <c r="B2031" s="66"/>
      <c r="E2031" s="67"/>
      <c r="F2031" s="68"/>
      <c r="H2031" s="193" t="s">
        <v>887</v>
      </c>
      <c r="I2031" s="1210" t="s">
        <v>933</v>
      </c>
      <c r="J2031" s="1210"/>
      <c r="K2031" s="1210"/>
      <c r="L2031" s="1210"/>
      <c r="M2031" s="1210"/>
      <c r="N2031" s="1210"/>
      <c r="O2031" s="1210"/>
      <c r="P2031" s="1210"/>
      <c r="Q2031" s="1210"/>
      <c r="R2031" s="1210"/>
      <c r="S2031" s="1210"/>
      <c r="T2031" s="1210"/>
      <c r="U2031" s="1210"/>
      <c r="V2031" s="1210"/>
      <c r="W2031" s="1210"/>
      <c r="X2031" s="1210"/>
      <c r="Y2031" s="1210"/>
      <c r="Z2031" s="1210"/>
      <c r="AA2031" s="1210"/>
      <c r="AB2031" s="1210"/>
      <c r="AC2031" s="1210"/>
      <c r="AD2031" s="1211"/>
      <c r="AF2031" s="70"/>
      <c r="AK2031" s="11"/>
      <c r="AL2031" s="71"/>
      <c r="AQ2031" s="72"/>
      <c r="AR2031" s="73"/>
    </row>
    <row r="2032" spans="1:44" ht="27" customHeight="1">
      <c r="A2032" s="972" t="str">
        <f t="shared" si="38"/>
        <v/>
      </c>
      <c r="B2032" s="66"/>
      <c r="E2032" s="67"/>
      <c r="F2032" s="68"/>
      <c r="H2032" s="193" t="s">
        <v>888</v>
      </c>
      <c r="I2032" s="1210" t="s">
        <v>934</v>
      </c>
      <c r="J2032" s="1210"/>
      <c r="K2032" s="1210"/>
      <c r="L2032" s="1210"/>
      <c r="M2032" s="1210"/>
      <c r="N2032" s="1210"/>
      <c r="O2032" s="1210"/>
      <c r="P2032" s="1210"/>
      <c r="Q2032" s="1210"/>
      <c r="R2032" s="1210"/>
      <c r="S2032" s="1210"/>
      <c r="T2032" s="1210"/>
      <c r="U2032" s="1210"/>
      <c r="V2032" s="1210"/>
      <c r="W2032" s="1210"/>
      <c r="X2032" s="1210"/>
      <c r="Y2032" s="1210"/>
      <c r="Z2032" s="1210"/>
      <c r="AA2032" s="1210"/>
      <c r="AB2032" s="1210"/>
      <c r="AC2032" s="1210"/>
      <c r="AD2032" s="1211"/>
      <c r="AF2032" s="70"/>
      <c r="AK2032" s="11"/>
      <c r="AL2032" s="71"/>
      <c r="AQ2032" s="72"/>
      <c r="AR2032" s="73"/>
    </row>
    <row r="2033" spans="1:44" ht="27" customHeight="1" thickBot="1">
      <c r="A2033" s="972" t="str">
        <f t="shared" si="38"/>
        <v/>
      </c>
      <c r="B2033" s="66"/>
      <c r="E2033" s="67"/>
      <c r="F2033" s="68"/>
      <c r="H2033" s="196" t="s">
        <v>929</v>
      </c>
      <c r="I2033" s="1435" t="s">
        <v>935</v>
      </c>
      <c r="J2033" s="1435"/>
      <c r="K2033" s="1435"/>
      <c r="L2033" s="1435"/>
      <c r="M2033" s="1435"/>
      <c r="N2033" s="1435"/>
      <c r="O2033" s="1435"/>
      <c r="P2033" s="1435"/>
      <c r="Q2033" s="1435"/>
      <c r="R2033" s="1435"/>
      <c r="S2033" s="1435"/>
      <c r="T2033" s="1435"/>
      <c r="U2033" s="1435"/>
      <c r="V2033" s="1435"/>
      <c r="W2033" s="1435"/>
      <c r="X2033" s="1435"/>
      <c r="Y2033" s="1435"/>
      <c r="Z2033" s="1435"/>
      <c r="AA2033" s="1435"/>
      <c r="AB2033" s="1435"/>
      <c r="AC2033" s="1435"/>
      <c r="AD2033" s="1436"/>
      <c r="AF2033" s="70"/>
      <c r="AK2033" s="11"/>
      <c r="AL2033" s="71"/>
      <c r="AQ2033" s="72"/>
      <c r="AR2033" s="73"/>
    </row>
    <row r="2034" spans="1:44" ht="27" customHeight="1">
      <c r="A2034" s="972" t="str">
        <f t="shared" si="38"/>
        <v/>
      </c>
      <c r="B2034" s="66"/>
      <c r="E2034" s="67"/>
      <c r="F2034" s="68"/>
      <c r="AF2034" s="70"/>
      <c r="AK2034" s="11"/>
      <c r="AL2034" s="71"/>
      <c r="AQ2034" s="72"/>
      <c r="AR2034" s="73"/>
    </row>
    <row r="2035" spans="1:44" ht="27" customHeight="1">
      <c r="A2035" s="972" t="str">
        <f t="shared" si="38"/>
        <v/>
      </c>
      <c r="B2035" s="66"/>
      <c r="E2035" s="67"/>
      <c r="F2035" s="68"/>
      <c r="AF2035" s="70"/>
      <c r="AK2035" s="11"/>
      <c r="AL2035" s="71"/>
      <c r="AQ2035" s="72"/>
      <c r="AR2035" s="73"/>
    </row>
    <row r="2036" spans="1:44" ht="27" customHeight="1">
      <c r="A2036" s="972">
        <f t="shared" si="38"/>
        <v>267</v>
      </c>
      <c r="B2036" s="1638" t="s">
        <v>936</v>
      </c>
      <c r="C2036" s="1448"/>
      <c r="D2036" s="1448"/>
      <c r="E2036" s="1639"/>
      <c r="F2036" s="1349" t="s">
        <v>817</v>
      </c>
      <c r="G2036" s="1350"/>
      <c r="H2036" s="1206" t="s">
        <v>937</v>
      </c>
      <c r="I2036" s="1206"/>
      <c r="J2036" s="1206"/>
      <c r="K2036" s="1206"/>
      <c r="L2036" s="1206"/>
      <c r="M2036" s="1206"/>
      <c r="N2036" s="1206"/>
      <c r="O2036" s="1206"/>
      <c r="P2036" s="1206"/>
      <c r="Q2036" s="1206"/>
      <c r="R2036" s="1206"/>
      <c r="S2036" s="1206"/>
      <c r="T2036" s="1206"/>
      <c r="U2036" s="1206"/>
      <c r="V2036" s="1206"/>
      <c r="W2036" s="1206"/>
      <c r="X2036" s="1206"/>
      <c r="Y2036" s="1206"/>
      <c r="Z2036" s="1206"/>
      <c r="AA2036" s="1206"/>
      <c r="AB2036" s="1206"/>
      <c r="AC2036" s="1206"/>
      <c r="AD2036" s="1206"/>
      <c r="AF2036" s="70"/>
      <c r="AG2036" s="713">
        <v>267</v>
      </c>
      <c r="AH2036" s="1221" t="s">
        <v>106</v>
      </c>
      <c r="AI2036" s="1222"/>
      <c r="AJ2036" s="1223"/>
      <c r="AK2036" s="11"/>
      <c r="AL2036" s="1212" t="s">
        <v>2322</v>
      </c>
      <c r="AM2036" s="1213"/>
      <c r="AN2036" s="1213"/>
      <c r="AO2036" s="1213"/>
      <c r="AP2036" s="1213"/>
      <c r="AQ2036" s="1214"/>
      <c r="AR2036" s="1232">
        <f>VLOOKUP(AH2036,$CD$6:$CE$10,2,FALSE)</f>
        <v>0</v>
      </c>
    </row>
    <row r="2037" spans="1:44" ht="27" customHeight="1">
      <c r="A2037" s="972" t="str">
        <f t="shared" si="38"/>
        <v/>
      </c>
      <c r="B2037" s="1638"/>
      <c r="C2037" s="1448"/>
      <c r="D2037" s="1448"/>
      <c r="E2037" s="1639"/>
      <c r="F2037" s="68"/>
      <c r="H2037" s="1206"/>
      <c r="I2037" s="1206"/>
      <c r="J2037" s="1206"/>
      <c r="K2037" s="1206"/>
      <c r="L2037" s="1206"/>
      <c r="M2037" s="1206"/>
      <c r="N2037" s="1206"/>
      <c r="O2037" s="1206"/>
      <c r="P2037" s="1206"/>
      <c r="Q2037" s="1206"/>
      <c r="R2037" s="1206"/>
      <c r="S2037" s="1206"/>
      <c r="T2037" s="1206"/>
      <c r="U2037" s="1206"/>
      <c r="V2037" s="1206"/>
      <c r="W2037" s="1206"/>
      <c r="X2037" s="1206"/>
      <c r="Y2037" s="1206"/>
      <c r="Z2037" s="1206"/>
      <c r="AA2037" s="1206"/>
      <c r="AB2037" s="1206"/>
      <c r="AC2037" s="1206"/>
      <c r="AD2037" s="1206"/>
      <c r="AF2037" s="70"/>
      <c r="AK2037" s="11"/>
      <c r="AL2037" s="1212"/>
      <c r="AM2037" s="1213"/>
      <c r="AN2037" s="1213"/>
      <c r="AO2037" s="1213"/>
      <c r="AP2037" s="1213"/>
      <c r="AQ2037" s="1214"/>
      <c r="AR2037" s="1232"/>
    </row>
    <row r="2038" spans="1:44" ht="24" customHeight="1">
      <c r="A2038" s="972" t="str">
        <f t="shared" si="38"/>
        <v/>
      </c>
      <c r="B2038" s="66"/>
      <c r="E2038" s="67"/>
      <c r="F2038" s="68"/>
      <c r="AF2038" s="70"/>
      <c r="AK2038" s="11"/>
      <c r="AL2038" s="1212"/>
      <c r="AM2038" s="1213"/>
      <c r="AN2038" s="1213"/>
      <c r="AO2038" s="1213"/>
      <c r="AP2038" s="1213"/>
      <c r="AQ2038" s="1214"/>
      <c r="AR2038" s="73"/>
    </row>
    <row r="2039" spans="1:44" ht="24" customHeight="1">
      <c r="A2039" s="972" t="str">
        <f t="shared" si="38"/>
        <v/>
      </c>
      <c r="B2039" s="66"/>
      <c r="E2039" s="67"/>
      <c r="F2039" s="68"/>
      <c r="AF2039" s="70"/>
      <c r="AK2039" s="11"/>
      <c r="AL2039" s="1212"/>
      <c r="AM2039" s="1213"/>
      <c r="AN2039" s="1213"/>
      <c r="AO2039" s="1213"/>
      <c r="AP2039" s="1213"/>
      <c r="AQ2039" s="1214"/>
      <c r="AR2039" s="73"/>
    </row>
    <row r="2040" spans="1:44" ht="27" customHeight="1">
      <c r="A2040" s="972" t="str">
        <f t="shared" si="38"/>
        <v/>
      </c>
      <c r="B2040" s="66"/>
      <c r="E2040" s="67"/>
      <c r="F2040" s="1349" t="s">
        <v>6</v>
      </c>
      <c r="G2040" s="1350"/>
      <c r="H2040" s="1224" t="s">
        <v>938</v>
      </c>
      <c r="I2040" s="1224"/>
      <c r="J2040" s="1224"/>
      <c r="K2040" s="1224"/>
      <c r="L2040" s="1224"/>
      <c r="M2040" s="1224"/>
      <c r="N2040" s="1224"/>
      <c r="O2040" s="1224"/>
      <c r="P2040" s="1224"/>
      <c r="Q2040" s="1224"/>
      <c r="R2040" s="1224"/>
      <c r="S2040" s="1224"/>
      <c r="T2040" s="1224"/>
      <c r="U2040" s="1224"/>
      <c r="V2040" s="1224"/>
      <c r="W2040" s="1224"/>
      <c r="X2040" s="1224"/>
      <c r="Y2040" s="1224"/>
      <c r="Z2040" s="1224"/>
      <c r="AA2040" s="1224"/>
      <c r="AB2040" s="1224"/>
      <c r="AC2040" s="1224"/>
      <c r="AD2040" s="1224"/>
      <c r="AF2040" s="70"/>
      <c r="AK2040" s="11"/>
      <c r="AL2040" s="93"/>
      <c r="AM2040" s="94"/>
      <c r="AN2040" s="94"/>
      <c r="AO2040" s="94"/>
      <c r="AP2040" s="94"/>
      <c r="AQ2040" s="95"/>
      <c r="AR2040" s="73"/>
    </row>
    <row r="2041" spans="1:44" ht="27" customHeight="1">
      <c r="A2041" s="972" t="str">
        <f t="shared" si="38"/>
        <v/>
      </c>
      <c r="B2041" s="66"/>
      <c r="E2041" s="67"/>
      <c r="F2041" s="68"/>
      <c r="H2041" s="1224"/>
      <c r="I2041" s="1224"/>
      <c r="J2041" s="1224"/>
      <c r="K2041" s="1224"/>
      <c r="L2041" s="1224"/>
      <c r="M2041" s="1224"/>
      <c r="N2041" s="1224"/>
      <c r="O2041" s="1224"/>
      <c r="P2041" s="1224"/>
      <c r="Q2041" s="1224"/>
      <c r="R2041" s="1224"/>
      <c r="S2041" s="1224"/>
      <c r="T2041" s="1224"/>
      <c r="U2041" s="1224"/>
      <c r="V2041" s="1224"/>
      <c r="W2041" s="1224"/>
      <c r="X2041" s="1224"/>
      <c r="Y2041" s="1224"/>
      <c r="Z2041" s="1224"/>
      <c r="AA2041" s="1224"/>
      <c r="AB2041" s="1224"/>
      <c r="AC2041" s="1224"/>
      <c r="AD2041" s="1224"/>
      <c r="AF2041" s="70"/>
      <c r="AK2041" s="11"/>
      <c r="AL2041" s="93"/>
      <c r="AM2041" s="94"/>
      <c r="AN2041" s="94"/>
      <c r="AO2041" s="94"/>
      <c r="AP2041" s="94"/>
      <c r="AQ2041" s="95"/>
      <c r="AR2041" s="73"/>
    </row>
    <row r="2042" spans="1:44" ht="27" customHeight="1">
      <c r="A2042" s="972" t="str">
        <f t="shared" si="38"/>
        <v/>
      </c>
      <c r="B2042" s="66"/>
      <c r="E2042" s="67"/>
      <c r="F2042" s="68"/>
      <c r="H2042" s="1224"/>
      <c r="I2042" s="1224"/>
      <c r="J2042" s="1224"/>
      <c r="K2042" s="1224"/>
      <c r="L2042" s="1224"/>
      <c r="M2042" s="1224"/>
      <c r="N2042" s="1224"/>
      <c r="O2042" s="1224"/>
      <c r="P2042" s="1224"/>
      <c r="Q2042" s="1224"/>
      <c r="R2042" s="1224"/>
      <c r="S2042" s="1224"/>
      <c r="T2042" s="1224"/>
      <c r="U2042" s="1224"/>
      <c r="V2042" s="1224"/>
      <c r="W2042" s="1224"/>
      <c r="X2042" s="1224"/>
      <c r="Y2042" s="1224"/>
      <c r="Z2042" s="1224"/>
      <c r="AA2042" s="1224"/>
      <c r="AB2042" s="1224"/>
      <c r="AC2042" s="1224"/>
      <c r="AD2042" s="1224"/>
      <c r="AF2042" s="70"/>
      <c r="AK2042" s="11"/>
      <c r="AL2042" s="71"/>
      <c r="AQ2042" s="72"/>
      <c r="AR2042" s="73"/>
    </row>
    <row r="2043" spans="1:44" ht="27" customHeight="1">
      <c r="A2043" s="972" t="str">
        <f t="shared" si="38"/>
        <v/>
      </c>
      <c r="B2043" s="66"/>
      <c r="E2043" s="67"/>
      <c r="F2043" s="68"/>
      <c r="H2043" s="1224"/>
      <c r="I2043" s="1224"/>
      <c r="J2043" s="1224"/>
      <c r="K2043" s="1224"/>
      <c r="L2043" s="1224"/>
      <c r="M2043" s="1224"/>
      <c r="N2043" s="1224"/>
      <c r="O2043" s="1224"/>
      <c r="P2043" s="1224"/>
      <c r="Q2043" s="1224"/>
      <c r="R2043" s="1224"/>
      <c r="S2043" s="1224"/>
      <c r="T2043" s="1224"/>
      <c r="U2043" s="1224"/>
      <c r="V2043" s="1224"/>
      <c r="W2043" s="1224"/>
      <c r="X2043" s="1224"/>
      <c r="Y2043" s="1224"/>
      <c r="Z2043" s="1224"/>
      <c r="AA2043" s="1224"/>
      <c r="AB2043" s="1224"/>
      <c r="AC2043" s="1224"/>
      <c r="AD2043" s="1224"/>
      <c r="AF2043" s="70"/>
      <c r="AK2043" s="11"/>
      <c r="AL2043" s="71"/>
      <c r="AQ2043" s="72"/>
      <c r="AR2043" s="73"/>
    </row>
    <row r="2044" spans="1:44" ht="24" customHeight="1">
      <c r="A2044" s="972" t="str">
        <f t="shared" si="38"/>
        <v/>
      </c>
      <c r="B2044" s="66"/>
      <c r="E2044" s="67"/>
      <c r="F2044" s="68"/>
      <c r="AF2044" s="70"/>
      <c r="AK2044" s="11"/>
      <c r="AL2044" s="71"/>
      <c r="AQ2044" s="72"/>
      <c r="AR2044" s="73"/>
    </row>
    <row r="2045" spans="1:44" ht="27" customHeight="1">
      <c r="A2045" s="972" t="str">
        <f t="shared" si="38"/>
        <v/>
      </c>
      <c r="B2045" s="66"/>
      <c r="E2045" s="67"/>
      <c r="F2045" s="68"/>
      <c r="H2045" s="1233" t="s">
        <v>939</v>
      </c>
      <c r="I2045" s="1233"/>
      <c r="J2045" s="1233"/>
      <c r="K2045" s="1233"/>
      <c r="L2045" s="1233"/>
      <c r="M2045" s="1233"/>
      <c r="N2045" s="1233"/>
      <c r="O2045" s="1233"/>
      <c r="P2045" s="1233"/>
      <c r="Q2045" s="1233"/>
      <c r="R2045" s="1233"/>
      <c r="S2045" s="1233"/>
      <c r="T2045" s="1233"/>
      <c r="U2045" s="1233"/>
      <c r="V2045" s="1233"/>
      <c r="W2045" s="1233"/>
      <c r="X2045" s="1233"/>
      <c r="Y2045" s="1233"/>
      <c r="Z2045" s="1233"/>
      <c r="AA2045" s="1233"/>
      <c r="AB2045" s="1233"/>
      <c r="AC2045" s="1233"/>
      <c r="AD2045" s="1233"/>
      <c r="AF2045" s="70"/>
      <c r="AK2045" s="11"/>
      <c r="AL2045" s="71"/>
      <c r="AQ2045" s="72"/>
      <c r="AR2045" s="73"/>
    </row>
    <row r="2046" spans="1:44" ht="24" customHeight="1">
      <c r="A2046" s="972" t="str">
        <f t="shared" si="38"/>
        <v/>
      </c>
      <c r="B2046" s="66"/>
      <c r="E2046" s="67"/>
      <c r="F2046" s="68"/>
      <c r="AF2046" s="70"/>
      <c r="AK2046" s="11"/>
      <c r="AL2046" s="71"/>
      <c r="AQ2046" s="72"/>
      <c r="AR2046" s="73"/>
    </row>
    <row r="2047" spans="1:44" ht="27" customHeight="1">
      <c r="A2047" s="972">
        <f t="shared" si="38"/>
        <v>268</v>
      </c>
      <c r="B2047" s="66"/>
      <c r="E2047" s="67"/>
      <c r="F2047" s="68"/>
      <c r="H2047" s="17" t="s">
        <v>864</v>
      </c>
      <c r="I2047" s="1224" t="s">
        <v>940</v>
      </c>
      <c r="J2047" s="1224"/>
      <c r="K2047" s="1224"/>
      <c r="L2047" s="1224"/>
      <c r="M2047" s="1224"/>
      <c r="N2047" s="1224"/>
      <c r="O2047" s="1224"/>
      <c r="P2047" s="1224"/>
      <c r="Q2047" s="1224"/>
      <c r="R2047" s="1224"/>
      <c r="S2047" s="1224"/>
      <c r="T2047" s="1224"/>
      <c r="U2047" s="1224"/>
      <c r="V2047" s="1224"/>
      <c r="W2047" s="1224"/>
      <c r="X2047" s="1224"/>
      <c r="Y2047" s="1224"/>
      <c r="Z2047" s="1224"/>
      <c r="AA2047" s="1224"/>
      <c r="AB2047" s="1224"/>
      <c r="AC2047" s="1224"/>
      <c r="AD2047" s="1224"/>
      <c r="AF2047" s="70"/>
      <c r="AG2047" s="713">
        <v>268</v>
      </c>
      <c r="AH2047" s="1221" t="s">
        <v>106</v>
      </c>
      <c r="AI2047" s="1222"/>
      <c r="AJ2047" s="1223"/>
      <c r="AK2047" s="11"/>
      <c r="AL2047" s="1212" t="s">
        <v>2323</v>
      </c>
      <c r="AM2047" s="1213"/>
      <c r="AN2047" s="1213"/>
      <c r="AO2047" s="1213"/>
      <c r="AP2047" s="1213"/>
      <c r="AQ2047" s="1214"/>
      <c r="AR2047" s="1232">
        <f>VLOOKUP(AH2047,$CD$6:$CE$10,2,FALSE)</f>
        <v>0</v>
      </c>
    </row>
    <row r="2048" spans="1:44" ht="27" customHeight="1">
      <c r="A2048" s="972" t="str">
        <f t="shared" si="38"/>
        <v/>
      </c>
      <c r="B2048" s="66"/>
      <c r="E2048" s="67"/>
      <c r="F2048" s="68"/>
      <c r="I2048" s="1224"/>
      <c r="J2048" s="1224"/>
      <c r="K2048" s="1224"/>
      <c r="L2048" s="1224"/>
      <c r="M2048" s="1224"/>
      <c r="N2048" s="1224"/>
      <c r="O2048" s="1224"/>
      <c r="P2048" s="1224"/>
      <c r="Q2048" s="1224"/>
      <c r="R2048" s="1224"/>
      <c r="S2048" s="1224"/>
      <c r="T2048" s="1224"/>
      <c r="U2048" s="1224"/>
      <c r="V2048" s="1224"/>
      <c r="W2048" s="1224"/>
      <c r="X2048" s="1224"/>
      <c r="Y2048" s="1224"/>
      <c r="Z2048" s="1224"/>
      <c r="AA2048" s="1224"/>
      <c r="AB2048" s="1224"/>
      <c r="AC2048" s="1224"/>
      <c r="AD2048" s="1224"/>
      <c r="AF2048" s="70"/>
      <c r="AK2048" s="11"/>
      <c r="AL2048" s="1212"/>
      <c r="AM2048" s="1213"/>
      <c r="AN2048" s="1213"/>
      <c r="AO2048" s="1213"/>
      <c r="AP2048" s="1213"/>
      <c r="AQ2048" s="1214"/>
      <c r="AR2048" s="1232"/>
    </row>
    <row r="2049" spans="1:44" ht="27" customHeight="1">
      <c r="A2049" s="972">
        <f t="shared" si="38"/>
        <v>269</v>
      </c>
      <c r="B2049" s="66"/>
      <c r="E2049" s="67"/>
      <c r="F2049" s="68"/>
      <c r="H2049" s="17" t="s">
        <v>865</v>
      </c>
      <c r="I2049" s="1224" t="s">
        <v>941</v>
      </c>
      <c r="J2049" s="1224"/>
      <c r="K2049" s="1224"/>
      <c r="L2049" s="1224"/>
      <c r="M2049" s="1224"/>
      <c r="N2049" s="1224"/>
      <c r="O2049" s="1224"/>
      <c r="P2049" s="1224"/>
      <c r="Q2049" s="1224"/>
      <c r="R2049" s="1224"/>
      <c r="S2049" s="1224"/>
      <c r="T2049" s="1224"/>
      <c r="U2049" s="1224"/>
      <c r="V2049" s="1224"/>
      <c r="W2049" s="1224"/>
      <c r="X2049" s="1224"/>
      <c r="Y2049" s="1224"/>
      <c r="Z2049" s="1224"/>
      <c r="AA2049" s="1224"/>
      <c r="AB2049" s="1224"/>
      <c r="AC2049" s="1224"/>
      <c r="AD2049" s="1224"/>
      <c r="AF2049" s="70"/>
      <c r="AG2049" s="713">
        <v>269</v>
      </c>
      <c r="AH2049" s="1221" t="s">
        <v>106</v>
      </c>
      <c r="AI2049" s="1222"/>
      <c r="AJ2049" s="1223"/>
      <c r="AK2049" s="11"/>
      <c r="AL2049" s="1212" t="s">
        <v>2323</v>
      </c>
      <c r="AM2049" s="1213"/>
      <c r="AN2049" s="1213"/>
      <c r="AO2049" s="1213"/>
      <c r="AP2049" s="1213"/>
      <c r="AQ2049" s="1214"/>
      <c r="AR2049" s="1232">
        <f>VLOOKUP(AH2049,$CD$6:$CE$10,2,FALSE)</f>
        <v>0</v>
      </c>
    </row>
    <row r="2050" spans="1:44" ht="27" customHeight="1">
      <c r="A2050" s="972" t="str">
        <f t="shared" si="38"/>
        <v/>
      </c>
      <c r="B2050" s="66"/>
      <c r="E2050" s="67"/>
      <c r="F2050" s="68"/>
      <c r="I2050" s="1224"/>
      <c r="J2050" s="1224"/>
      <c r="K2050" s="1224"/>
      <c r="L2050" s="1224"/>
      <c r="M2050" s="1224"/>
      <c r="N2050" s="1224"/>
      <c r="O2050" s="1224"/>
      <c r="P2050" s="1224"/>
      <c r="Q2050" s="1224"/>
      <c r="R2050" s="1224"/>
      <c r="S2050" s="1224"/>
      <c r="T2050" s="1224"/>
      <c r="U2050" s="1224"/>
      <c r="V2050" s="1224"/>
      <c r="W2050" s="1224"/>
      <c r="X2050" s="1224"/>
      <c r="Y2050" s="1224"/>
      <c r="Z2050" s="1224"/>
      <c r="AA2050" s="1224"/>
      <c r="AB2050" s="1224"/>
      <c r="AC2050" s="1224"/>
      <c r="AD2050" s="1224"/>
      <c r="AF2050" s="70"/>
      <c r="AK2050" s="11"/>
      <c r="AL2050" s="1212"/>
      <c r="AM2050" s="1213"/>
      <c r="AN2050" s="1213"/>
      <c r="AO2050" s="1213"/>
      <c r="AP2050" s="1213"/>
      <c r="AQ2050" s="1214"/>
      <c r="AR2050" s="1232"/>
    </row>
    <row r="2051" spans="1:44" ht="27" customHeight="1">
      <c r="B2051" s="66"/>
      <c r="E2051" s="67"/>
      <c r="F2051" s="68"/>
      <c r="H2051" s="1378" t="s">
        <v>2595</v>
      </c>
      <c r="I2051" s="1379"/>
      <c r="J2051" s="1379"/>
      <c r="K2051" s="1379"/>
      <c r="L2051" s="1379"/>
      <c r="M2051" s="1379"/>
      <c r="N2051" s="1379"/>
      <c r="O2051" s="1379"/>
      <c r="P2051" s="1379"/>
      <c r="Q2051" s="1379"/>
      <c r="R2051" s="1379"/>
      <c r="S2051" s="1379"/>
      <c r="T2051" s="1379"/>
      <c r="U2051" s="1379"/>
      <c r="V2051" s="1379"/>
      <c r="W2051" s="1379"/>
      <c r="X2051" s="1379"/>
      <c r="Y2051" s="1379"/>
      <c r="Z2051" s="1379"/>
      <c r="AA2051" s="1379"/>
      <c r="AB2051" s="1379"/>
      <c r="AC2051" s="1379"/>
      <c r="AD2051" s="1379"/>
      <c r="AF2051" s="70"/>
      <c r="AH2051" s="898"/>
      <c r="AI2051" s="898"/>
      <c r="AJ2051" s="898"/>
      <c r="AK2051" s="11"/>
      <c r="AL2051" s="894"/>
      <c r="AM2051" s="895"/>
      <c r="AN2051" s="895"/>
      <c r="AO2051" s="895"/>
      <c r="AP2051" s="895"/>
      <c r="AQ2051" s="896"/>
      <c r="AR2051" s="886"/>
    </row>
    <row r="2052" spans="1:44" ht="27" customHeight="1">
      <c r="B2052" s="66"/>
      <c r="E2052" s="67"/>
      <c r="F2052" s="68"/>
      <c r="H2052" s="1379"/>
      <c r="I2052" s="1379"/>
      <c r="J2052" s="1379"/>
      <c r="K2052" s="1379"/>
      <c r="L2052" s="1379"/>
      <c r="M2052" s="1379"/>
      <c r="N2052" s="1379"/>
      <c r="O2052" s="1379"/>
      <c r="P2052" s="1379"/>
      <c r="Q2052" s="1379"/>
      <c r="R2052" s="1379"/>
      <c r="S2052" s="1379"/>
      <c r="T2052" s="1379"/>
      <c r="U2052" s="1379"/>
      <c r="V2052" s="1379"/>
      <c r="W2052" s="1379"/>
      <c r="X2052" s="1379"/>
      <c r="Y2052" s="1379"/>
      <c r="Z2052" s="1379"/>
      <c r="AA2052" s="1379"/>
      <c r="AB2052" s="1379"/>
      <c r="AC2052" s="1379"/>
      <c r="AD2052" s="1379"/>
      <c r="AF2052" s="70"/>
      <c r="AH2052" s="898"/>
      <c r="AI2052" s="898"/>
      <c r="AJ2052" s="898"/>
      <c r="AK2052" s="11"/>
      <c r="AL2052" s="894"/>
      <c r="AM2052" s="895"/>
      <c r="AN2052" s="895"/>
      <c r="AO2052" s="895"/>
      <c r="AP2052" s="895"/>
      <c r="AQ2052" s="896"/>
      <c r="AR2052" s="886"/>
    </row>
    <row r="2053" spans="1:44" ht="27" customHeight="1">
      <c r="B2053" s="66"/>
      <c r="E2053" s="67"/>
      <c r="F2053" s="68"/>
      <c r="H2053" s="1379"/>
      <c r="I2053" s="1379"/>
      <c r="J2053" s="1379"/>
      <c r="K2053" s="1379"/>
      <c r="L2053" s="1379"/>
      <c r="M2053" s="1379"/>
      <c r="N2053" s="1379"/>
      <c r="O2053" s="1379"/>
      <c r="P2053" s="1379"/>
      <c r="Q2053" s="1379"/>
      <c r="R2053" s="1379"/>
      <c r="S2053" s="1379"/>
      <c r="T2053" s="1379"/>
      <c r="U2053" s="1379"/>
      <c r="V2053" s="1379"/>
      <c r="W2053" s="1379"/>
      <c r="X2053" s="1379"/>
      <c r="Y2053" s="1379"/>
      <c r="Z2053" s="1379"/>
      <c r="AA2053" s="1379"/>
      <c r="AB2053" s="1379"/>
      <c r="AC2053" s="1379"/>
      <c r="AD2053" s="1379"/>
      <c r="AF2053" s="70"/>
      <c r="AH2053" s="898"/>
      <c r="AI2053" s="898"/>
      <c r="AJ2053" s="898"/>
      <c r="AK2053" s="11"/>
      <c r="AL2053" s="894"/>
      <c r="AM2053" s="895"/>
      <c r="AN2053" s="895"/>
      <c r="AO2053" s="895"/>
      <c r="AP2053" s="895"/>
      <c r="AQ2053" s="896"/>
      <c r="AR2053" s="886"/>
    </row>
    <row r="2054" spans="1:44" ht="27" customHeight="1">
      <c r="B2054" s="66"/>
      <c r="E2054" s="67"/>
      <c r="F2054" s="68"/>
      <c r="H2054" s="1379"/>
      <c r="I2054" s="1379"/>
      <c r="J2054" s="1379"/>
      <c r="K2054" s="1379"/>
      <c r="L2054" s="1379"/>
      <c r="M2054" s="1379"/>
      <c r="N2054" s="1379"/>
      <c r="O2054" s="1379"/>
      <c r="P2054" s="1379"/>
      <c r="Q2054" s="1379"/>
      <c r="R2054" s="1379"/>
      <c r="S2054" s="1379"/>
      <c r="T2054" s="1379"/>
      <c r="U2054" s="1379"/>
      <c r="V2054" s="1379"/>
      <c r="W2054" s="1379"/>
      <c r="X2054" s="1379"/>
      <c r="Y2054" s="1379"/>
      <c r="Z2054" s="1379"/>
      <c r="AA2054" s="1379"/>
      <c r="AB2054" s="1379"/>
      <c r="AC2054" s="1379"/>
      <c r="AD2054" s="1379"/>
      <c r="AF2054" s="70"/>
      <c r="AH2054" s="898"/>
      <c r="AI2054" s="898"/>
      <c r="AJ2054" s="898"/>
      <c r="AK2054" s="11"/>
      <c r="AL2054" s="894"/>
      <c r="AM2054" s="895"/>
      <c r="AN2054" s="895"/>
      <c r="AO2054" s="895"/>
      <c r="AP2054" s="895"/>
      <c r="AQ2054" s="896"/>
      <c r="AR2054" s="886"/>
    </row>
    <row r="2055" spans="1:44" ht="27" customHeight="1">
      <c r="B2055" s="66"/>
      <c r="E2055" s="67"/>
      <c r="F2055" s="68"/>
      <c r="H2055" s="1379"/>
      <c r="I2055" s="1379"/>
      <c r="J2055" s="1379"/>
      <c r="K2055" s="1379"/>
      <c r="L2055" s="1379"/>
      <c r="M2055" s="1379"/>
      <c r="N2055" s="1379"/>
      <c r="O2055" s="1379"/>
      <c r="P2055" s="1379"/>
      <c r="Q2055" s="1379"/>
      <c r="R2055" s="1379"/>
      <c r="S2055" s="1379"/>
      <c r="T2055" s="1379"/>
      <c r="U2055" s="1379"/>
      <c r="V2055" s="1379"/>
      <c r="W2055" s="1379"/>
      <c r="X2055" s="1379"/>
      <c r="Y2055" s="1379"/>
      <c r="Z2055" s="1379"/>
      <c r="AA2055" s="1379"/>
      <c r="AB2055" s="1379"/>
      <c r="AC2055" s="1379"/>
      <c r="AD2055" s="1379"/>
      <c r="AF2055" s="70"/>
      <c r="AH2055" s="898"/>
      <c r="AI2055" s="898"/>
      <c r="AJ2055" s="898"/>
      <c r="AK2055" s="11"/>
      <c r="AL2055" s="894"/>
      <c r="AM2055" s="895"/>
      <c r="AN2055" s="895"/>
      <c r="AO2055" s="895"/>
      <c r="AP2055" s="895"/>
      <c r="AQ2055" s="896"/>
      <c r="AR2055" s="886"/>
    </row>
    <row r="2056" spans="1:44" ht="27" customHeight="1">
      <c r="B2056" s="66"/>
      <c r="E2056" s="67"/>
      <c r="F2056" s="68"/>
      <c r="H2056" s="1379"/>
      <c r="I2056" s="1379"/>
      <c r="J2056" s="1379"/>
      <c r="K2056" s="1379"/>
      <c r="L2056" s="1379"/>
      <c r="M2056" s="1379"/>
      <c r="N2056" s="1379"/>
      <c r="O2056" s="1379"/>
      <c r="P2056" s="1379"/>
      <c r="Q2056" s="1379"/>
      <c r="R2056" s="1379"/>
      <c r="S2056" s="1379"/>
      <c r="T2056" s="1379"/>
      <c r="U2056" s="1379"/>
      <c r="V2056" s="1379"/>
      <c r="W2056" s="1379"/>
      <c r="X2056" s="1379"/>
      <c r="Y2056" s="1379"/>
      <c r="Z2056" s="1379"/>
      <c r="AA2056" s="1379"/>
      <c r="AB2056" s="1379"/>
      <c r="AC2056" s="1379"/>
      <c r="AD2056" s="1379"/>
      <c r="AF2056" s="70"/>
      <c r="AH2056" s="898"/>
      <c r="AI2056" s="898"/>
      <c r="AJ2056" s="898"/>
      <c r="AK2056" s="11"/>
      <c r="AL2056" s="894"/>
      <c r="AM2056" s="895"/>
      <c r="AN2056" s="895"/>
      <c r="AO2056" s="895"/>
      <c r="AP2056" s="895"/>
      <c r="AQ2056" s="896"/>
      <c r="AR2056" s="886"/>
    </row>
    <row r="2057" spans="1:44" ht="27" customHeight="1">
      <c r="B2057" s="66"/>
      <c r="E2057" s="67"/>
      <c r="F2057" s="68"/>
      <c r="H2057" s="1379"/>
      <c r="I2057" s="1379"/>
      <c r="J2057" s="1379"/>
      <c r="K2057" s="1379"/>
      <c r="L2057" s="1379"/>
      <c r="M2057" s="1379"/>
      <c r="N2057" s="1379"/>
      <c r="O2057" s="1379"/>
      <c r="P2057" s="1379"/>
      <c r="Q2057" s="1379"/>
      <c r="R2057" s="1379"/>
      <c r="S2057" s="1379"/>
      <c r="T2057" s="1379"/>
      <c r="U2057" s="1379"/>
      <c r="V2057" s="1379"/>
      <c r="W2057" s="1379"/>
      <c r="X2057" s="1379"/>
      <c r="Y2057" s="1379"/>
      <c r="Z2057" s="1379"/>
      <c r="AA2057" s="1379"/>
      <c r="AB2057" s="1379"/>
      <c r="AC2057" s="1379"/>
      <c r="AD2057" s="1379"/>
      <c r="AF2057" s="70"/>
      <c r="AH2057" s="898"/>
      <c r="AI2057" s="898"/>
      <c r="AJ2057" s="898"/>
      <c r="AK2057" s="11"/>
      <c r="AL2057" s="894"/>
      <c r="AM2057" s="895"/>
      <c r="AN2057" s="895"/>
      <c r="AO2057" s="895"/>
      <c r="AP2057" s="895"/>
      <c r="AQ2057" s="896"/>
      <c r="AR2057" s="886"/>
    </row>
    <row r="2058" spans="1:44" ht="27" customHeight="1">
      <c r="B2058" s="66"/>
      <c r="E2058" s="67"/>
      <c r="F2058" s="68"/>
      <c r="H2058" s="1379"/>
      <c r="I2058" s="1379"/>
      <c r="J2058" s="1379"/>
      <c r="K2058" s="1379"/>
      <c r="L2058" s="1379"/>
      <c r="M2058" s="1379"/>
      <c r="N2058" s="1379"/>
      <c r="O2058" s="1379"/>
      <c r="P2058" s="1379"/>
      <c r="Q2058" s="1379"/>
      <c r="R2058" s="1379"/>
      <c r="S2058" s="1379"/>
      <c r="T2058" s="1379"/>
      <c r="U2058" s="1379"/>
      <c r="V2058" s="1379"/>
      <c r="W2058" s="1379"/>
      <c r="X2058" s="1379"/>
      <c r="Y2058" s="1379"/>
      <c r="Z2058" s="1379"/>
      <c r="AA2058" s="1379"/>
      <c r="AB2058" s="1379"/>
      <c r="AC2058" s="1379"/>
      <c r="AD2058" s="1379"/>
      <c r="AF2058" s="70"/>
      <c r="AH2058" s="898"/>
      <c r="AI2058" s="898"/>
      <c r="AJ2058" s="898"/>
      <c r="AK2058" s="11"/>
      <c r="AL2058" s="894"/>
      <c r="AM2058" s="895"/>
      <c r="AN2058" s="895"/>
      <c r="AO2058" s="895"/>
      <c r="AP2058" s="895"/>
      <c r="AQ2058" s="896"/>
      <c r="AR2058" s="886"/>
    </row>
    <row r="2059" spans="1:44" ht="27" customHeight="1">
      <c r="B2059" s="66"/>
      <c r="E2059" s="67"/>
      <c r="F2059" s="68"/>
      <c r="H2059" s="1379"/>
      <c r="I2059" s="1379"/>
      <c r="J2059" s="1379"/>
      <c r="K2059" s="1379"/>
      <c r="L2059" s="1379"/>
      <c r="M2059" s="1379"/>
      <c r="N2059" s="1379"/>
      <c r="O2059" s="1379"/>
      <c r="P2059" s="1379"/>
      <c r="Q2059" s="1379"/>
      <c r="R2059" s="1379"/>
      <c r="S2059" s="1379"/>
      <c r="T2059" s="1379"/>
      <c r="U2059" s="1379"/>
      <c r="V2059" s="1379"/>
      <c r="W2059" s="1379"/>
      <c r="X2059" s="1379"/>
      <c r="Y2059" s="1379"/>
      <c r="Z2059" s="1379"/>
      <c r="AA2059" s="1379"/>
      <c r="AB2059" s="1379"/>
      <c r="AC2059" s="1379"/>
      <c r="AD2059" s="1379"/>
      <c r="AF2059" s="70"/>
      <c r="AH2059" s="898"/>
      <c r="AI2059" s="898"/>
      <c r="AJ2059" s="898"/>
      <c r="AK2059" s="11"/>
      <c r="AL2059" s="894"/>
      <c r="AM2059" s="895"/>
      <c r="AN2059" s="895"/>
      <c r="AO2059" s="895"/>
      <c r="AP2059" s="895"/>
      <c r="AQ2059" s="896"/>
      <c r="AR2059" s="886"/>
    </row>
    <row r="2060" spans="1:44" ht="27" customHeight="1">
      <c r="B2060" s="66"/>
      <c r="E2060" s="67"/>
      <c r="F2060" s="68"/>
      <c r="I2060" s="889"/>
      <c r="J2060" s="889"/>
      <c r="K2060" s="889"/>
      <c r="L2060" s="889"/>
      <c r="M2060" s="889"/>
      <c r="N2060" s="889"/>
      <c r="O2060" s="889"/>
      <c r="P2060" s="889"/>
      <c r="Q2060" s="889"/>
      <c r="R2060" s="889"/>
      <c r="S2060" s="889"/>
      <c r="T2060" s="889"/>
      <c r="U2060" s="889"/>
      <c r="V2060" s="889"/>
      <c r="W2060" s="889"/>
      <c r="X2060" s="889"/>
      <c r="Y2060" s="889"/>
      <c r="Z2060" s="889"/>
      <c r="AA2060" s="889"/>
      <c r="AB2060" s="889"/>
      <c r="AC2060" s="889"/>
      <c r="AD2060" s="889"/>
      <c r="AF2060" s="70"/>
      <c r="AH2060" s="898"/>
      <c r="AI2060" s="898"/>
      <c r="AJ2060" s="898"/>
      <c r="AK2060" s="11"/>
      <c r="AL2060" s="894"/>
      <c r="AM2060" s="895"/>
      <c r="AN2060" s="895"/>
      <c r="AO2060" s="895"/>
      <c r="AP2060" s="895"/>
      <c r="AQ2060" s="896"/>
      <c r="AR2060" s="886"/>
    </row>
    <row r="2061" spans="1:44" ht="27" customHeight="1">
      <c r="A2061" s="972">
        <f t="shared" si="38"/>
        <v>270</v>
      </c>
      <c r="B2061" s="66"/>
      <c r="E2061" s="67"/>
      <c r="F2061" s="68"/>
      <c r="H2061" s="17" t="s">
        <v>910</v>
      </c>
      <c r="I2061" s="1224" t="s">
        <v>942</v>
      </c>
      <c r="J2061" s="1224"/>
      <c r="K2061" s="1224"/>
      <c r="L2061" s="1224"/>
      <c r="M2061" s="1224"/>
      <c r="N2061" s="1224"/>
      <c r="O2061" s="1224"/>
      <c r="P2061" s="1224"/>
      <c r="Q2061" s="1224"/>
      <c r="R2061" s="1224"/>
      <c r="S2061" s="1224"/>
      <c r="T2061" s="1224"/>
      <c r="U2061" s="1224"/>
      <c r="V2061" s="1224"/>
      <c r="W2061" s="1224"/>
      <c r="X2061" s="1224"/>
      <c r="Y2061" s="1224"/>
      <c r="Z2061" s="1224"/>
      <c r="AA2061" s="1224"/>
      <c r="AB2061" s="1224"/>
      <c r="AC2061" s="1224"/>
      <c r="AD2061" s="1224"/>
      <c r="AF2061" s="70"/>
      <c r="AG2061" s="713">
        <v>270</v>
      </c>
      <c r="AH2061" s="1221" t="s">
        <v>106</v>
      </c>
      <c r="AI2061" s="1222"/>
      <c r="AJ2061" s="1223"/>
      <c r="AK2061" s="11"/>
      <c r="AL2061" s="1212" t="s">
        <v>2323</v>
      </c>
      <c r="AM2061" s="1213"/>
      <c r="AN2061" s="1213"/>
      <c r="AO2061" s="1213"/>
      <c r="AP2061" s="1213"/>
      <c r="AQ2061" s="1214"/>
      <c r="AR2061" s="1232">
        <f>VLOOKUP(AH2061,$CD$6:$CE$10,2,FALSE)</f>
        <v>0</v>
      </c>
    </row>
    <row r="2062" spans="1:44" ht="27" customHeight="1">
      <c r="A2062" s="972" t="str">
        <f t="shared" si="38"/>
        <v/>
      </c>
      <c r="B2062" s="66"/>
      <c r="E2062" s="67"/>
      <c r="F2062" s="68"/>
      <c r="I2062" s="1224"/>
      <c r="J2062" s="1224"/>
      <c r="K2062" s="1224"/>
      <c r="L2062" s="1224"/>
      <c r="M2062" s="1224"/>
      <c r="N2062" s="1224"/>
      <c r="O2062" s="1224"/>
      <c r="P2062" s="1224"/>
      <c r="Q2062" s="1224"/>
      <c r="R2062" s="1224"/>
      <c r="S2062" s="1224"/>
      <c r="T2062" s="1224"/>
      <c r="U2062" s="1224"/>
      <c r="V2062" s="1224"/>
      <c r="W2062" s="1224"/>
      <c r="X2062" s="1224"/>
      <c r="Y2062" s="1224"/>
      <c r="Z2062" s="1224"/>
      <c r="AA2062" s="1224"/>
      <c r="AB2062" s="1224"/>
      <c r="AC2062" s="1224"/>
      <c r="AD2062" s="1224"/>
      <c r="AF2062" s="70"/>
      <c r="AK2062" s="11"/>
      <c r="AL2062" s="1212"/>
      <c r="AM2062" s="1213"/>
      <c r="AN2062" s="1213"/>
      <c r="AO2062" s="1213"/>
      <c r="AP2062" s="1213"/>
      <c r="AQ2062" s="1214"/>
      <c r="AR2062" s="1232"/>
    </row>
    <row r="2063" spans="1:44" ht="27" customHeight="1">
      <c r="A2063" s="972">
        <f t="shared" si="38"/>
        <v>271</v>
      </c>
      <c r="B2063" s="66"/>
      <c r="E2063" s="67"/>
      <c r="F2063" s="68"/>
      <c r="H2063" s="17" t="s">
        <v>943</v>
      </c>
      <c r="I2063" s="1233" t="s">
        <v>945</v>
      </c>
      <c r="J2063" s="1233"/>
      <c r="K2063" s="1233"/>
      <c r="L2063" s="1233"/>
      <c r="M2063" s="1233"/>
      <c r="N2063" s="1233"/>
      <c r="O2063" s="1233"/>
      <c r="P2063" s="1233"/>
      <c r="Q2063" s="1233"/>
      <c r="R2063" s="1233"/>
      <c r="S2063" s="1233"/>
      <c r="T2063" s="1233"/>
      <c r="U2063" s="1233"/>
      <c r="V2063" s="1233"/>
      <c r="W2063" s="1233"/>
      <c r="X2063" s="1233"/>
      <c r="Y2063" s="1233"/>
      <c r="Z2063" s="1233"/>
      <c r="AA2063" s="1233"/>
      <c r="AB2063" s="1233"/>
      <c r="AC2063" s="1233"/>
      <c r="AD2063" s="1233"/>
      <c r="AF2063" s="70"/>
      <c r="AG2063" s="713">
        <v>271</v>
      </c>
      <c r="AH2063" s="1221" t="s">
        <v>106</v>
      </c>
      <c r="AI2063" s="1222"/>
      <c r="AJ2063" s="1223"/>
      <c r="AK2063" s="11"/>
      <c r="AL2063" s="1212" t="s">
        <v>2323</v>
      </c>
      <c r="AM2063" s="1213"/>
      <c r="AN2063" s="1213"/>
      <c r="AO2063" s="1213"/>
      <c r="AP2063" s="1213"/>
      <c r="AQ2063" s="1214"/>
      <c r="AR2063" s="1232">
        <f>VLOOKUP(AH2063,$CD$6:$CE$10,2,FALSE)</f>
        <v>0</v>
      </c>
    </row>
    <row r="2064" spans="1:44" ht="24" customHeight="1">
      <c r="A2064" s="972" t="str">
        <f t="shared" si="38"/>
        <v/>
      </c>
      <c r="B2064" s="66"/>
      <c r="E2064" s="67"/>
      <c r="F2064" s="68"/>
      <c r="I2064" s="112"/>
      <c r="J2064" s="112"/>
      <c r="K2064" s="112"/>
      <c r="L2064" s="112"/>
      <c r="M2064" s="112"/>
      <c r="N2064" s="112"/>
      <c r="O2064" s="112"/>
      <c r="P2064" s="112"/>
      <c r="Q2064" s="112"/>
      <c r="R2064" s="112"/>
      <c r="S2064" s="112"/>
      <c r="T2064" s="112"/>
      <c r="U2064" s="112"/>
      <c r="V2064" s="112"/>
      <c r="W2064" s="112"/>
      <c r="X2064" s="112"/>
      <c r="Y2064" s="112"/>
      <c r="Z2064" s="112"/>
      <c r="AA2064" s="112"/>
      <c r="AB2064" s="112"/>
      <c r="AC2064" s="112"/>
      <c r="AD2064" s="112"/>
      <c r="AF2064" s="70"/>
      <c r="AK2064" s="11"/>
      <c r="AL2064" s="1212"/>
      <c r="AM2064" s="1213"/>
      <c r="AN2064" s="1213"/>
      <c r="AO2064" s="1213"/>
      <c r="AP2064" s="1213"/>
      <c r="AQ2064" s="1214"/>
      <c r="AR2064" s="1232"/>
    </row>
    <row r="2065" spans="1:44" ht="27" customHeight="1">
      <c r="A2065" s="972">
        <f t="shared" si="38"/>
        <v>272</v>
      </c>
      <c r="B2065" s="66"/>
      <c r="E2065" s="67"/>
      <c r="F2065" s="68"/>
      <c r="H2065" s="17" t="s">
        <v>944</v>
      </c>
      <c r="I2065" s="1233" t="s">
        <v>946</v>
      </c>
      <c r="J2065" s="1233"/>
      <c r="K2065" s="1233"/>
      <c r="L2065" s="1233"/>
      <c r="M2065" s="1233"/>
      <c r="N2065" s="1233"/>
      <c r="O2065" s="1233"/>
      <c r="P2065" s="1233"/>
      <c r="Q2065" s="1233"/>
      <c r="R2065" s="1233"/>
      <c r="S2065" s="1233"/>
      <c r="T2065" s="1233"/>
      <c r="U2065" s="1233"/>
      <c r="V2065" s="1233"/>
      <c r="W2065" s="1233"/>
      <c r="X2065" s="1233"/>
      <c r="Y2065" s="1233"/>
      <c r="Z2065" s="1233"/>
      <c r="AA2065" s="1233"/>
      <c r="AB2065" s="1233"/>
      <c r="AC2065" s="1233"/>
      <c r="AD2065" s="1233"/>
      <c r="AF2065" s="70"/>
      <c r="AG2065" s="713">
        <v>272</v>
      </c>
      <c r="AH2065" s="1221" t="s">
        <v>106</v>
      </c>
      <c r="AI2065" s="1222"/>
      <c r="AJ2065" s="1223"/>
      <c r="AK2065" s="11"/>
      <c r="AL2065" s="1212" t="s">
        <v>2323</v>
      </c>
      <c r="AM2065" s="1213"/>
      <c r="AN2065" s="1213"/>
      <c r="AO2065" s="1213"/>
      <c r="AP2065" s="1213"/>
      <c r="AQ2065" s="1214"/>
      <c r="AR2065" s="1232">
        <f>VLOOKUP(AH2065,$CD$6:$CE$10,2,FALSE)</f>
        <v>0</v>
      </c>
    </row>
    <row r="2066" spans="1:44" ht="24" customHeight="1">
      <c r="A2066" s="972" t="str">
        <f t="shared" si="38"/>
        <v/>
      </c>
      <c r="B2066" s="66"/>
      <c r="E2066" s="67"/>
      <c r="F2066" s="68"/>
      <c r="I2066" s="112"/>
      <c r="J2066" s="112"/>
      <c r="K2066" s="112"/>
      <c r="L2066" s="112"/>
      <c r="M2066" s="112"/>
      <c r="N2066" s="112"/>
      <c r="O2066" s="112"/>
      <c r="P2066" s="112"/>
      <c r="Q2066" s="112"/>
      <c r="R2066" s="112"/>
      <c r="S2066" s="112"/>
      <c r="T2066" s="112"/>
      <c r="U2066" s="112"/>
      <c r="V2066" s="112"/>
      <c r="W2066" s="112"/>
      <c r="X2066" s="112"/>
      <c r="Y2066" s="112"/>
      <c r="Z2066" s="112"/>
      <c r="AA2066" s="112"/>
      <c r="AB2066" s="112"/>
      <c r="AC2066" s="112"/>
      <c r="AD2066" s="112"/>
      <c r="AF2066" s="70"/>
      <c r="AK2066" s="11"/>
      <c r="AL2066" s="1212"/>
      <c r="AM2066" s="1213"/>
      <c r="AN2066" s="1213"/>
      <c r="AO2066" s="1213"/>
      <c r="AP2066" s="1213"/>
      <c r="AQ2066" s="1214"/>
      <c r="AR2066" s="1232"/>
    </row>
    <row r="2067" spans="1:44" ht="27" customHeight="1">
      <c r="A2067" s="972">
        <f t="shared" si="38"/>
        <v>273</v>
      </c>
      <c r="B2067" s="66"/>
      <c r="E2067" s="67"/>
      <c r="F2067" s="68"/>
      <c r="I2067" s="1224" t="s">
        <v>947</v>
      </c>
      <c r="J2067" s="1224"/>
      <c r="K2067" s="1224"/>
      <c r="L2067" s="1224"/>
      <c r="M2067" s="1224"/>
      <c r="N2067" s="1224"/>
      <c r="O2067" s="1224"/>
      <c r="P2067" s="1224"/>
      <c r="Q2067" s="1224"/>
      <c r="R2067" s="1224"/>
      <c r="S2067" s="1224"/>
      <c r="T2067" s="1224"/>
      <c r="U2067" s="1224"/>
      <c r="V2067" s="1224"/>
      <c r="W2067" s="1224"/>
      <c r="X2067" s="1224"/>
      <c r="Y2067" s="1224"/>
      <c r="Z2067" s="1224"/>
      <c r="AA2067" s="1224"/>
      <c r="AB2067" s="1224"/>
      <c r="AC2067" s="1224"/>
      <c r="AD2067" s="1224"/>
      <c r="AF2067" s="70"/>
      <c r="AG2067" s="713">
        <v>273</v>
      </c>
      <c r="AH2067" s="1221" t="s">
        <v>106</v>
      </c>
      <c r="AI2067" s="1222"/>
      <c r="AJ2067" s="1223"/>
      <c r="AK2067" s="11"/>
      <c r="AL2067" s="1212" t="s">
        <v>2323</v>
      </c>
      <c r="AM2067" s="1213"/>
      <c r="AN2067" s="1213"/>
      <c r="AO2067" s="1213"/>
      <c r="AP2067" s="1213"/>
      <c r="AQ2067" s="1214"/>
      <c r="AR2067" s="1232">
        <f>VLOOKUP(AH2067,$CD$6:$CE$10,2,FALSE)</f>
        <v>0</v>
      </c>
    </row>
    <row r="2068" spans="1:44" ht="27" customHeight="1">
      <c r="A2068" s="972" t="str">
        <f t="shared" si="38"/>
        <v/>
      </c>
      <c r="B2068" s="66"/>
      <c r="E2068" s="67"/>
      <c r="F2068" s="68"/>
      <c r="I2068" s="1224"/>
      <c r="J2068" s="1224"/>
      <c r="K2068" s="1224"/>
      <c r="L2068" s="1224"/>
      <c r="M2068" s="1224"/>
      <c r="N2068" s="1224"/>
      <c r="O2068" s="1224"/>
      <c r="P2068" s="1224"/>
      <c r="Q2068" s="1224"/>
      <c r="R2068" s="1224"/>
      <c r="S2068" s="1224"/>
      <c r="T2068" s="1224"/>
      <c r="U2068" s="1224"/>
      <c r="V2068" s="1224"/>
      <c r="W2068" s="1224"/>
      <c r="X2068" s="1224"/>
      <c r="Y2068" s="1224"/>
      <c r="Z2068" s="1224"/>
      <c r="AA2068" s="1224"/>
      <c r="AB2068" s="1224"/>
      <c r="AC2068" s="1224"/>
      <c r="AD2068" s="1224"/>
      <c r="AF2068" s="70"/>
      <c r="AK2068" s="11"/>
      <c r="AL2068" s="1212"/>
      <c r="AM2068" s="1213"/>
      <c r="AN2068" s="1213"/>
      <c r="AO2068" s="1213"/>
      <c r="AP2068" s="1213"/>
      <c r="AQ2068" s="1214"/>
      <c r="AR2068" s="1232"/>
    </row>
    <row r="2069" spans="1:44" ht="27" customHeight="1" thickBot="1">
      <c r="A2069" s="972" t="str">
        <f t="shared" si="38"/>
        <v/>
      </c>
      <c r="B2069" s="66"/>
      <c r="E2069" s="67"/>
      <c r="F2069" s="68"/>
      <c r="H2069" s="1532" t="s">
        <v>948</v>
      </c>
      <c r="I2069" s="1532"/>
      <c r="J2069" s="1532"/>
      <c r="K2069" s="1532"/>
      <c r="L2069" s="1532"/>
      <c r="M2069" s="1532"/>
      <c r="N2069" s="1532"/>
      <c r="O2069" s="1532"/>
      <c r="P2069" s="1532"/>
      <c r="Q2069" s="1532"/>
      <c r="R2069" s="1532"/>
      <c r="S2069" s="1532"/>
      <c r="T2069" s="1532"/>
      <c r="U2069" s="1532"/>
      <c r="V2069" s="1532"/>
      <c r="W2069" s="1532"/>
      <c r="X2069" s="1532"/>
      <c r="Y2069" s="1532"/>
      <c r="Z2069" s="1532"/>
      <c r="AA2069" s="1532"/>
      <c r="AB2069" s="1532"/>
      <c r="AC2069" s="1532"/>
      <c r="AD2069" s="1532"/>
      <c r="AF2069" s="70"/>
      <c r="AK2069" s="11"/>
      <c r="AL2069" s="71"/>
      <c r="AQ2069" s="72"/>
      <c r="AR2069" s="73"/>
    </row>
    <row r="2070" spans="1:44" ht="27" customHeight="1">
      <c r="A2070" s="972" t="str">
        <f t="shared" si="38"/>
        <v/>
      </c>
      <c r="B2070" s="66"/>
      <c r="E2070" s="67"/>
      <c r="F2070" s="68"/>
      <c r="H2070" s="1635"/>
      <c r="I2070" s="1636"/>
      <c r="J2070" s="1636"/>
      <c r="K2070" s="1636"/>
      <c r="L2070" s="1636"/>
      <c r="M2070" s="1636"/>
      <c r="N2070" s="1636"/>
      <c r="O2070" s="1636"/>
      <c r="P2070" s="1636"/>
      <c r="Q2070" s="1636"/>
      <c r="R2070" s="1636"/>
      <c r="S2070" s="1636"/>
      <c r="T2070" s="1636"/>
      <c r="U2070" s="1636"/>
      <c r="V2070" s="1636"/>
      <c r="W2070" s="1636"/>
      <c r="X2070" s="1636"/>
      <c r="Y2070" s="1636"/>
      <c r="Z2070" s="1636"/>
      <c r="AA2070" s="1636"/>
      <c r="AB2070" s="1636"/>
      <c r="AC2070" s="1636"/>
      <c r="AD2070" s="1637"/>
      <c r="AF2070" s="70"/>
      <c r="AK2070" s="11"/>
      <c r="AL2070" s="210"/>
      <c r="AM2070" s="20"/>
      <c r="AN2070" s="20"/>
      <c r="AO2070" s="20"/>
      <c r="AP2070" s="20"/>
      <c r="AQ2070" s="211"/>
      <c r="AR2070" s="73"/>
    </row>
    <row r="2071" spans="1:44" ht="27" customHeight="1">
      <c r="A2071" s="972" t="str">
        <f t="shared" si="38"/>
        <v/>
      </c>
      <c r="B2071" s="66"/>
      <c r="E2071" s="67"/>
      <c r="F2071" s="68"/>
      <c r="H2071" s="1638"/>
      <c r="I2071" s="1448"/>
      <c r="J2071" s="1448"/>
      <c r="K2071" s="1448"/>
      <c r="L2071" s="1448"/>
      <c r="M2071" s="1448"/>
      <c r="N2071" s="1448"/>
      <c r="O2071" s="1448"/>
      <c r="P2071" s="1448"/>
      <c r="Q2071" s="1448"/>
      <c r="R2071" s="1448"/>
      <c r="S2071" s="1448"/>
      <c r="T2071" s="1448"/>
      <c r="U2071" s="1448"/>
      <c r="V2071" s="1448"/>
      <c r="W2071" s="1448"/>
      <c r="X2071" s="1448"/>
      <c r="Y2071" s="1448"/>
      <c r="Z2071" s="1448"/>
      <c r="AA2071" s="1448"/>
      <c r="AB2071" s="1448"/>
      <c r="AC2071" s="1448"/>
      <c r="AD2071" s="1639"/>
      <c r="AF2071" s="70"/>
      <c r="AK2071" s="11"/>
      <c r="AL2071" s="210"/>
      <c r="AM2071" s="20"/>
      <c r="AN2071" s="20"/>
      <c r="AO2071" s="20"/>
      <c r="AP2071" s="20"/>
      <c r="AQ2071" s="211"/>
      <c r="AR2071" s="73"/>
    </row>
    <row r="2072" spans="1:44" ht="27" customHeight="1">
      <c r="A2072" s="972" t="str">
        <f t="shared" si="38"/>
        <v/>
      </c>
      <c r="B2072" s="66"/>
      <c r="E2072" s="67"/>
      <c r="F2072" s="68"/>
      <c r="H2072" s="1638"/>
      <c r="I2072" s="1448"/>
      <c r="J2072" s="1448"/>
      <c r="K2072" s="1448"/>
      <c r="L2072" s="1448"/>
      <c r="M2072" s="1448"/>
      <c r="N2072" s="1448"/>
      <c r="O2072" s="1448"/>
      <c r="P2072" s="1448"/>
      <c r="Q2072" s="1448"/>
      <c r="R2072" s="1448"/>
      <c r="S2072" s="1448"/>
      <c r="T2072" s="1448"/>
      <c r="U2072" s="1448"/>
      <c r="V2072" s="1448"/>
      <c r="W2072" s="1448"/>
      <c r="X2072" s="1448"/>
      <c r="Y2072" s="1448"/>
      <c r="Z2072" s="1448"/>
      <c r="AA2072" s="1448"/>
      <c r="AB2072" s="1448"/>
      <c r="AC2072" s="1448"/>
      <c r="AD2072" s="1639"/>
      <c r="AF2072" s="70"/>
      <c r="AK2072" s="11"/>
      <c r="AL2072" s="210"/>
      <c r="AM2072" s="20"/>
      <c r="AN2072" s="20"/>
      <c r="AO2072" s="20"/>
      <c r="AP2072" s="20"/>
      <c r="AQ2072" s="211"/>
      <c r="AR2072" s="73"/>
    </row>
    <row r="2073" spans="1:44" ht="27" customHeight="1" thickBot="1">
      <c r="A2073" s="972" t="str">
        <f t="shared" si="38"/>
        <v/>
      </c>
      <c r="B2073" s="66"/>
      <c r="E2073" s="67"/>
      <c r="F2073" s="68"/>
      <c r="H2073" s="1640"/>
      <c r="I2073" s="1641"/>
      <c r="J2073" s="1641"/>
      <c r="K2073" s="1641"/>
      <c r="L2073" s="1641"/>
      <c r="M2073" s="1641"/>
      <c r="N2073" s="1641"/>
      <c r="O2073" s="1641"/>
      <c r="P2073" s="1641"/>
      <c r="Q2073" s="1641"/>
      <c r="R2073" s="1641"/>
      <c r="S2073" s="1641"/>
      <c r="T2073" s="1641"/>
      <c r="U2073" s="1641"/>
      <c r="V2073" s="1641"/>
      <c r="W2073" s="1641"/>
      <c r="X2073" s="1641"/>
      <c r="Y2073" s="1641"/>
      <c r="Z2073" s="1641"/>
      <c r="AA2073" s="1641"/>
      <c r="AB2073" s="1641"/>
      <c r="AC2073" s="1641"/>
      <c r="AD2073" s="1642"/>
      <c r="AF2073" s="70"/>
      <c r="AK2073" s="11"/>
      <c r="AL2073" s="210"/>
      <c r="AM2073" s="20"/>
      <c r="AN2073" s="20"/>
      <c r="AO2073" s="20"/>
      <c r="AP2073" s="20"/>
      <c r="AQ2073" s="211"/>
      <c r="AR2073" s="73"/>
    </row>
    <row r="2074" spans="1:44" ht="24" customHeight="1">
      <c r="A2074" s="972" t="str">
        <f t="shared" si="38"/>
        <v/>
      </c>
      <c r="B2074" s="66"/>
      <c r="E2074" s="67"/>
      <c r="F2074" s="68"/>
      <c r="AF2074" s="70"/>
      <c r="AK2074" s="11"/>
      <c r="AL2074" s="71"/>
      <c r="AQ2074" s="72"/>
      <c r="AR2074" s="73"/>
    </row>
    <row r="2075" spans="1:44" ht="27" customHeight="1">
      <c r="A2075" s="972">
        <f t="shared" si="38"/>
        <v>274</v>
      </c>
      <c r="B2075" s="1418" t="s">
        <v>949</v>
      </c>
      <c r="C2075" s="1419"/>
      <c r="D2075" s="1419"/>
      <c r="E2075" s="1420"/>
      <c r="F2075" s="68"/>
      <c r="H2075" s="1224" t="s">
        <v>950</v>
      </c>
      <c r="I2075" s="1224"/>
      <c r="J2075" s="1224"/>
      <c r="K2075" s="1224"/>
      <c r="L2075" s="1224"/>
      <c r="M2075" s="1224"/>
      <c r="N2075" s="1224"/>
      <c r="O2075" s="1224"/>
      <c r="P2075" s="1224"/>
      <c r="Q2075" s="1224"/>
      <c r="R2075" s="1224"/>
      <c r="S2075" s="1224"/>
      <c r="T2075" s="1224"/>
      <c r="U2075" s="1224"/>
      <c r="V2075" s="1224"/>
      <c r="W2075" s="1224"/>
      <c r="X2075" s="1224"/>
      <c r="Y2075" s="1224"/>
      <c r="Z2075" s="1224"/>
      <c r="AA2075" s="1224"/>
      <c r="AB2075" s="1224"/>
      <c r="AC2075" s="1224"/>
      <c r="AD2075" s="1224"/>
      <c r="AF2075" s="70"/>
      <c r="AG2075" s="713">
        <v>274</v>
      </c>
      <c r="AH2075" s="1221" t="s">
        <v>106</v>
      </c>
      <c r="AI2075" s="1222"/>
      <c r="AJ2075" s="1223"/>
      <c r="AK2075" s="11"/>
      <c r="AL2075" s="1212" t="s">
        <v>2326</v>
      </c>
      <c r="AM2075" s="1213"/>
      <c r="AN2075" s="1213"/>
      <c r="AO2075" s="1213"/>
      <c r="AP2075" s="1213"/>
      <c r="AQ2075" s="1214"/>
      <c r="AR2075" s="1232">
        <f>VLOOKUP(AH2075,$CD$6:$CE$10,2,FALSE)</f>
        <v>0</v>
      </c>
    </row>
    <row r="2076" spans="1:44" ht="27" customHeight="1">
      <c r="A2076" s="972" t="str">
        <f t="shared" si="38"/>
        <v/>
      </c>
      <c r="B2076" s="1418"/>
      <c r="C2076" s="1419"/>
      <c r="D2076" s="1419"/>
      <c r="E2076" s="1420"/>
      <c r="F2076" s="68"/>
      <c r="H2076" s="1224"/>
      <c r="I2076" s="1224"/>
      <c r="J2076" s="1224"/>
      <c r="K2076" s="1224"/>
      <c r="L2076" s="1224"/>
      <c r="M2076" s="1224"/>
      <c r="N2076" s="1224"/>
      <c r="O2076" s="1224"/>
      <c r="P2076" s="1224"/>
      <c r="Q2076" s="1224"/>
      <c r="R2076" s="1224"/>
      <c r="S2076" s="1224"/>
      <c r="T2076" s="1224"/>
      <c r="U2076" s="1224"/>
      <c r="V2076" s="1224"/>
      <c r="W2076" s="1224"/>
      <c r="X2076" s="1224"/>
      <c r="Y2076" s="1224"/>
      <c r="Z2076" s="1224"/>
      <c r="AA2076" s="1224"/>
      <c r="AB2076" s="1224"/>
      <c r="AC2076" s="1224"/>
      <c r="AD2076" s="1224"/>
      <c r="AF2076" s="70"/>
      <c r="AK2076" s="11"/>
      <c r="AL2076" s="1212"/>
      <c r="AM2076" s="1213"/>
      <c r="AN2076" s="1213"/>
      <c r="AO2076" s="1213"/>
      <c r="AP2076" s="1213"/>
      <c r="AQ2076" s="1214"/>
      <c r="AR2076" s="1232"/>
    </row>
    <row r="2077" spans="1:44" ht="27" customHeight="1">
      <c r="A2077" s="972" t="str">
        <f t="shared" si="38"/>
        <v/>
      </c>
      <c r="B2077" s="66"/>
      <c r="E2077" s="67"/>
      <c r="F2077" s="68"/>
      <c r="H2077" s="1224"/>
      <c r="I2077" s="1224"/>
      <c r="J2077" s="1224"/>
      <c r="K2077" s="1224"/>
      <c r="L2077" s="1224"/>
      <c r="M2077" s="1224"/>
      <c r="N2077" s="1224"/>
      <c r="O2077" s="1224"/>
      <c r="P2077" s="1224"/>
      <c r="Q2077" s="1224"/>
      <c r="R2077" s="1224"/>
      <c r="S2077" s="1224"/>
      <c r="T2077" s="1224"/>
      <c r="U2077" s="1224"/>
      <c r="V2077" s="1224"/>
      <c r="W2077" s="1224"/>
      <c r="X2077" s="1224"/>
      <c r="Y2077" s="1224"/>
      <c r="Z2077" s="1224"/>
      <c r="AA2077" s="1224"/>
      <c r="AB2077" s="1224"/>
      <c r="AC2077" s="1224"/>
      <c r="AD2077" s="1224"/>
      <c r="AF2077" s="70"/>
      <c r="AK2077" s="11"/>
      <c r="AL2077" s="1212"/>
      <c r="AM2077" s="1213"/>
      <c r="AN2077" s="1213"/>
      <c r="AO2077" s="1213"/>
      <c r="AP2077" s="1213"/>
      <c r="AQ2077" s="1214"/>
      <c r="AR2077" s="73"/>
    </row>
    <row r="2078" spans="1:44" ht="24" customHeight="1">
      <c r="A2078" s="972" t="str">
        <f t="shared" si="38"/>
        <v/>
      </c>
      <c r="B2078" s="66"/>
      <c r="E2078" s="67"/>
      <c r="F2078" s="68"/>
      <c r="H2078" s="110"/>
      <c r="I2078" s="110"/>
      <c r="J2078" s="110"/>
      <c r="K2078" s="110"/>
      <c r="L2078" s="110"/>
      <c r="M2078" s="110"/>
      <c r="N2078" s="110"/>
      <c r="O2078" s="110"/>
      <c r="P2078" s="110"/>
      <c r="Q2078" s="110"/>
      <c r="R2078" s="110"/>
      <c r="S2078" s="110"/>
      <c r="T2078" s="110"/>
      <c r="U2078" s="110"/>
      <c r="V2078" s="110"/>
      <c r="W2078" s="110"/>
      <c r="X2078" s="110"/>
      <c r="Y2078" s="110"/>
      <c r="Z2078" s="110"/>
      <c r="AA2078" s="110"/>
      <c r="AB2078" s="110"/>
      <c r="AC2078" s="110"/>
      <c r="AD2078" s="110"/>
      <c r="AF2078" s="70"/>
      <c r="AK2078" s="11"/>
      <c r="AL2078" s="1212"/>
      <c r="AM2078" s="1213"/>
      <c r="AN2078" s="1213"/>
      <c r="AO2078" s="1213"/>
      <c r="AP2078" s="1213"/>
      <c r="AQ2078" s="1214"/>
      <c r="AR2078" s="73"/>
    </row>
    <row r="2079" spans="1:44" ht="24" customHeight="1">
      <c r="B2079" s="66"/>
      <c r="E2079" s="67"/>
      <c r="F2079" s="68"/>
      <c r="H2079" s="110"/>
      <c r="I2079" s="110"/>
      <c r="J2079" s="110"/>
      <c r="K2079" s="110"/>
      <c r="L2079" s="110"/>
      <c r="M2079" s="110"/>
      <c r="N2079" s="110"/>
      <c r="O2079" s="110"/>
      <c r="P2079" s="110"/>
      <c r="Q2079" s="110"/>
      <c r="R2079" s="110"/>
      <c r="S2079" s="110"/>
      <c r="T2079" s="110"/>
      <c r="U2079" s="110"/>
      <c r="V2079" s="110"/>
      <c r="W2079" s="110"/>
      <c r="X2079" s="110"/>
      <c r="Y2079" s="110"/>
      <c r="Z2079" s="110"/>
      <c r="AA2079" s="110"/>
      <c r="AB2079" s="110"/>
      <c r="AC2079" s="110"/>
      <c r="AD2079" s="110"/>
      <c r="AF2079" s="70"/>
      <c r="AH2079" s="898"/>
      <c r="AI2079" s="898"/>
      <c r="AJ2079" s="898"/>
      <c r="AK2079" s="11"/>
      <c r="AL2079" s="894"/>
      <c r="AM2079" s="895"/>
      <c r="AN2079" s="895"/>
      <c r="AO2079" s="895"/>
      <c r="AP2079" s="895"/>
      <c r="AQ2079" s="896"/>
      <c r="AR2079" s="73"/>
    </row>
    <row r="2080" spans="1:44" ht="27" customHeight="1">
      <c r="A2080" s="972">
        <f t="shared" si="38"/>
        <v>275</v>
      </c>
      <c r="B2080" s="1372" t="s">
        <v>951</v>
      </c>
      <c r="C2080" s="1373"/>
      <c r="D2080" s="1373"/>
      <c r="E2080" s="1374"/>
      <c r="F2080" s="68"/>
      <c r="H2080" s="1233" t="s">
        <v>952</v>
      </c>
      <c r="I2080" s="1233"/>
      <c r="J2080" s="1233"/>
      <c r="K2080" s="1233"/>
      <c r="L2080" s="1233"/>
      <c r="M2080" s="1233"/>
      <c r="N2080" s="1233"/>
      <c r="O2080" s="1233"/>
      <c r="P2080" s="1233"/>
      <c r="Q2080" s="1233"/>
      <c r="R2080" s="1233"/>
      <c r="S2080" s="1233"/>
      <c r="T2080" s="1233"/>
      <c r="U2080" s="1233"/>
      <c r="V2080" s="1233"/>
      <c r="W2080" s="1233"/>
      <c r="X2080" s="1233"/>
      <c r="Y2080" s="1233"/>
      <c r="Z2080" s="1233"/>
      <c r="AA2080" s="1233"/>
      <c r="AB2080" s="1233"/>
      <c r="AC2080" s="1233"/>
      <c r="AD2080" s="1233"/>
      <c r="AF2080" s="70"/>
      <c r="AG2080" s="713">
        <v>275</v>
      </c>
      <c r="AH2080" s="1221" t="s">
        <v>106</v>
      </c>
      <c r="AI2080" s="1222"/>
      <c r="AJ2080" s="1223"/>
      <c r="AK2080" s="11"/>
      <c r="AL2080" s="1212" t="s">
        <v>2324</v>
      </c>
      <c r="AM2080" s="1213"/>
      <c r="AN2080" s="1213"/>
      <c r="AO2080" s="1213"/>
      <c r="AP2080" s="1213"/>
      <c r="AQ2080" s="1214"/>
      <c r="AR2080" s="1232">
        <f>VLOOKUP(AH2080,$CD$6:$CE$10,2,FALSE)</f>
        <v>0</v>
      </c>
    </row>
    <row r="2081" spans="1:44" ht="27" customHeight="1">
      <c r="A2081" s="972" t="str">
        <f t="shared" si="38"/>
        <v/>
      </c>
      <c r="B2081" s="1372"/>
      <c r="C2081" s="1373"/>
      <c r="D2081" s="1373"/>
      <c r="E2081" s="1374"/>
      <c r="F2081" s="68"/>
      <c r="AF2081" s="70"/>
      <c r="AK2081" s="11"/>
      <c r="AL2081" s="1212"/>
      <c r="AM2081" s="1213"/>
      <c r="AN2081" s="1213"/>
      <c r="AO2081" s="1213"/>
      <c r="AP2081" s="1213"/>
      <c r="AQ2081" s="1214"/>
      <c r="AR2081" s="1232"/>
    </row>
    <row r="2082" spans="1:44" ht="24" customHeight="1" thickBot="1">
      <c r="A2082" s="972" t="str">
        <f t="shared" si="38"/>
        <v/>
      </c>
      <c r="B2082" s="1372"/>
      <c r="C2082" s="1373"/>
      <c r="D2082" s="1373"/>
      <c r="E2082" s="1374"/>
      <c r="F2082" s="68"/>
      <c r="AF2082" s="70"/>
      <c r="AK2082" s="11"/>
      <c r="AL2082" s="1212"/>
      <c r="AM2082" s="1213"/>
      <c r="AN2082" s="1213"/>
      <c r="AO2082" s="1213"/>
      <c r="AP2082" s="1213"/>
      <c r="AQ2082" s="1214"/>
      <c r="AR2082" s="73"/>
    </row>
    <row r="2083" spans="1:44" ht="27" customHeight="1">
      <c r="A2083" s="972" t="str">
        <f t="shared" si="38"/>
        <v/>
      </c>
      <c r="B2083" s="229"/>
      <c r="C2083" s="143"/>
      <c r="D2083" s="143"/>
      <c r="E2083" s="230"/>
      <c r="F2083" s="68"/>
      <c r="H2083" s="1627" t="s">
        <v>2827</v>
      </c>
      <c r="I2083" s="1628"/>
      <c r="J2083" s="1628"/>
      <c r="K2083" s="1628"/>
      <c r="L2083" s="1628"/>
      <c r="M2083" s="1628"/>
      <c r="N2083" s="1628"/>
      <c r="O2083" s="1628"/>
      <c r="P2083" s="1628"/>
      <c r="Q2083" s="1628"/>
      <c r="R2083" s="1628"/>
      <c r="S2083" s="1628"/>
      <c r="T2083" s="1628"/>
      <c r="U2083" s="1628"/>
      <c r="V2083" s="1628"/>
      <c r="W2083" s="1628"/>
      <c r="X2083" s="1628"/>
      <c r="Y2083" s="1628"/>
      <c r="Z2083" s="1628"/>
      <c r="AA2083" s="1628"/>
      <c r="AB2083" s="1628"/>
      <c r="AC2083" s="1628"/>
      <c r="AD2083" s="1629"/>
      <c r="AF2083" s="70"/>
      <c r="AK2083" s="11"/>
      <c r="AL2083" s="1212" t="s">
        <v>953</v>
      </c>
      <c r="AM2083" s="1213"/>
      <c r="AN2083" s="1213"/>
      <c r="AO2083" s="1213"/>
      <c r="AP2083" s="1213"/>
      <c r="AQ2083" s="1214"/>
      <c r="AR2083" s="73"/>
    </row>
    <row r="2084" spans="1:44" ht="27" customHeight="1">
      <c r="A2084" s="972" t="str">
        <f t="shared" si="38"/>
        <v/>
      </c>
      <c r="B2084" s="66"/>
      <c r="E2084" s="67"/>
      <c r="F2084" s="68"/>
      <c r="H2084" s="1630"/>
      <c r="I2084" s="1336"/>
      <c r="J2084" s="1336"/>
      <c r="K2084" s="1336"/>
      <c r="L2084" s="1336"/>
      <c r="M2084" s="1336"/>
      <c r="N2084" s="1336"/>
      <c r="O2084" s="1336"/>
      <c r="P2084" s="1336"/>
      <c r="Q2084" s="1336"/>
      <c r="R2084" s="1336"/>
      <c r="S2084" s="1336"/>
      <c r="T2084" s="1336"/>
      <c r="U2084" s="1336"/>
      <c r="V2084" s="1336"/>
      <c r="W2084" s="1336"/>
      <c r="X2084" s="1336"/>
      <c r="Y2084" s="1336"/>
      <c r="Z2084" s="1336"/>
      <c r="AA2084" s="1336"/>
      <c r="AB2084" s="1336"/>
      <c r="AC2084" s="1336"/>
      <c r="AD2084" s="1631"/>
      <c r="AF2084" s="70"/>
      <c r="AK2084" s="11"/>
      <c r="AL2084" s="1212"/>
      <c r="AM2084" s="1213"/>
      <c r="AN2084" s="1213"/>
      <c r="AO2084" s="1213"/>
      <c r="AP2084" s="1213"/>
      <c r="AQ2084" s="1214"/>
      <c r="AR2084" s="73"/>
    </row>
    <row r="2085" spans="1:44" ht="27" customHeight="1">
      <c r="A2085" s="972" t="str">
        <f t="shared" si="38"/>
        <v/>
      </c>
      <c r="B2085" s="66"/>
      <c r="E2085" s="67"/>
      <c r="F2085" s="68"/>
      <c r="H2085" s="1630"/>
      <c r="I2085" s="1336"/>
      <c r="J2085" s="1336"/>
      <c r="K2085" s="1336"/>
      <c r="L2085" s="1336"/>
      <c r="M2085" s="1336"/>
      <c r="N2085" s="1336"/>
      <c r="O2085" s="1336"/>
      <c r="P2085" s="1336"/>
      <c r="Q2085" s="1336"/>
      <c r="R2085" s="1336"/>
      <c r="S2085" s="1336"/>
      <c r="T2085" s="1336"/>
      <c r="U2085" s="1336"/>
      <c r="V2085" s="1336"/>
      <c r="W2085" s="1336"/>
      <c r="X2085" s="1336"/>
      <c r="Y2085" s="1336"/>
      <c r="Z2085" s="1336"/>
      <c r="AA2085" s="1336"/>
      <c r="AB2085" s="1336"/>
      <c r="AC2085" s="1336"/>
      <c r="AD2085" s="1631"/>
      <c r="AF2085" s="70"/>
      <c r="AK2085" s="11"/>
      <c r="AL2085" s="71"/>
      <c r="AQ2085" s="72"/>
      <c r="AR2085" s="73"/>
    </row>
    <row r="2086" spans="1:44" ht="27" customHeight="1">
      <c r="A2086" s="972" t="str">
        <f t="shared" si="38"/>
        <v/>
      </c>
      <c r="B2086" s="66"/>
      <c r="E2086" s="67"/>
      <c r="F2086" s="68"/>
      <c r="H2086" s="1630"/>
      <c r="I2086" s="1336"/>
      <c r="J2086" s="1336"/>
      <c r="K2086" s="1336"/>
      <c r="L2086" s="1336"/>
      <c r="M2086" s="1336"/>
      <c r="N2086" s="1336"/>
      <c r="O2086" s="1336"/>
      <c r="P2086" s="1336"/>
      <c r="Q2086" s="1336"/>
      <c r="R2086" s="1336"/>
      <c r="S2086" s="1336"/>
      <c r="T2086" s="1336"/>
      <c r="U2086" s="1336"/>
      <c r="V2086" s="1336"/>
      <c r="W2086" s="1336"/>
      <c r="X2086" s="1336"/>
      <c r="Y2086" s="1336"/>
      <c r="Z2086" s="1336"/>
      <c r="AA2086" s="1336"/>
      <c r="AB2086" s="1336"/>
      <c r="AC2086" s="1336"/>
      <c r="AD2086" s="1631"/>
      <c r="AF2086" s="70"/>
      <c r="AK2086" s="11"/>
      <c r="AL2086" s="71"/>
      <c r="AQ2086" s="72"/>
      <c r="AR2086" s="73"/>
    </row>
    <row r="2087" spans="1:44" ht="27" customHeight="1">
      <c r="A2087" s="972" t="str">
        <f t="shared" si="38"/>
        <v/>
      </c>
      <c r="B2087" s="66"/>
      <c r="E2087" s="67"/>
      <c r="F2087" s="68"/>
      <c r="H2087" s="1630"/>
      <c r="I2087" s="1336"/>
      <c r="J2087" s="1336"/>
      <c r="K2087" s="1336"/>
      <c r="L2087" s="1336"/>
      <c r="M2087" s="1336"/>
      <c r="N2087" s="1336"/>
      <c r="O2087" s="1336"/>
      <c r="P2087" s="1336"/>
      <c r="Q2087" s="1336"/>
      <c r="R2087" s="1336"/>
      <c r="S2087" s="1336"/>
      <c r="T2087" s="1336"/>
      <c r="U2087" s="1336"/>
      <c r="V2087" s="1336"/>
      <c r="W2087" s="1336"/>
      <c r="X2087" s="1336"/>
      <c r="Y2087" s="1336"/>
      <c r="Z2087" s="1336"/>
      <c r="AA2087" s="1336"/>
      <c r="AB2087" s="1336"/>
      <c r="AC2087" s="1336"/>
      <c r="AD2087" s="1631"/>
      <c r="AF2087" s="70"/>
      <c r="AK2087" s="11"/>
      <c r="AL2087" s="71"/>
      <c r="AQ2087" s="72"/>
      <c r="AR2087" s="73"/>
    </row>
    <row r="2088" spans="1:44" ht="27" customHeight="1">
      <c r="A2088" s="972" t="str">
        <f t="shared" si="38"/>
        <v/>
      </c>
      <c r="B2088" s="66"/>
      <c r="E2088" s="67"/>
      <c r="F2088" s="68"/>
      <c r="H2088" s="1630"/>
      <c r="I2088" s="1336"/>
      <c r="J2088" s="1336"/>
      <c r="K2088" s="1336"/>
      <c r="L2088" s="1336"/>
      <c r="M2088" s="1336"/>
      <c r="N2088" s="1336"/>
      <c r="O2088" s="1336"/>
      <c r="P2088" s="1336"/>
      <c r="Q2088" s="1336"/>
      <c r="R2088" s="1336"/>
      <c r="S2088" s="1336"/>
      <c r="T2088" s="1336"/>
      <c r="U2088" s="1336"/>
      <c r="V2088" s="1336"/>
      <c r="W2088" s="1336"/>
      <c r="X2088" s="1336"/>
      <c r="Y2088" s="1336"/>
      <c r="Z2088" s="1336"/>
      <c r="AA2088" s="1336"/>
      <c r="AB2088" s="1336"/>
      <c r="AC2088" s="1336"/>
      <c r="AD2088" s="1631"/>
      <c r="AF2088" s="70"/>
      <c r="AK2088" s="11"/>
      <c r="AL2088" s="71"/>
      <c r="AQ2088" s="72"/>
      <c r="AR2088" s="73"/>
    </row>
    <row r="2089" spans="1:44" ht="27" customHeight="1" thickBot="1">
      <c r="A2089" s="972" t="str">
        <f t="shared" si="38"/>
        <v/>
      </c>
      <c r="B2089" s="66"/>
      <c r="E2089" s="67"/>
      <c r="F2089" s="68"/>
      <c r="H2089" s="1632"/>
      <c r="I2089" s="1633"/>
      <c r="J2089" s="1633"/>
      <c r="K2089" s="1633"/>
      <c r="L2089" s="1633"/>
      <c r="M2089" s="1633"/>
      <c r="N2089" s="1633"/>
      <c r="O2089" s="1633"/>
      <c r="P2089" s="1633"/>
      <c r="Q2089" s="1633"/>
      <c r="R2089" s="1633"/>
      <c r="S2089" s="1633"/>
      <c r="T2089" s="1633"/>
      <c r="U2089" s="1633"/>
      <c r="V2089" s="1633"/>
      <c r="W2089" s="1633"/>
      <c r="X2089" s="1633"/>
      <c r="Y2089" s="1633"/>
      <c r="Z2089" s="1633"/>
      <c r="AA2089" s="1633"/>
      <c r="AB2089" s="1633"/>
      <c r="AC2089" s="1633"/>
      <c r="AD2089" s="1634"/>
      <c r="AF2089" s="70"/>
      <c r="AK2089" s="11"/>
      <c r="AL2089" s="71"/>
      <c r="AQ2089" s="72"/>
      <c r="AR2089" s="73"/>
    </row>
    <row r="2090" spans="1:44" ht="24" customHeight="1">
      <c r="A2090" s="972" t="str">
        <f t="shared" si="38"/>
        <v/>
      </c>
      <c r="B2090" s="66"/>
      <c r="E2090" s="67"/>
      <c r="F2090" s="68"/>
      <c r="H2090" s="110"/>
      <c r="I2090" s="110"/>
      <c r="J2090" s="110"/>
      <c r="K2090" s="110"/>
      <c r="L2090" s="110"/>
      <c r="M2090" s="110"/>
      <c r="N2090" s="110"/>
      <c r="O2090" s="110"/>
      <c r="P2090" s="110"/>
      <c r="Q2090" s="110"/>
      <c r="R2090" s="110"/>
      <c r="S2090" s="110"/>
      <c r="T2090" s="110"/>
      <c r="U2090" s="110"/>
      <c r="V2090" s="110"/>
      <c r="W2090" s="110"/>
      <c r="X2090" s="110"/>
      <c r="Y2090" s="110"/>
      <c r="Z2090" s="110"/>
      <c r="AA2090" s="110"/>
      <c r="AB2090" s="110"/>
      <c r="AC2090" s="110"/>
      <c r="AD2090" s="110"/>
      <c r="AF2090" s="70"/>
      <c r="AK2090" s="11"/>
      <c r="AL2090" s="71"/>
      <c r="AQ2090" s="72"/>
      <c r="AR2090" s="73"/>
    </row>
    <row r="2091" spans="1:44" ht="27" customHeight="1">
      <c r="A2091" s="972">
        <f t="shared" si="38"/>
        <v>276</v>
      </c>
      <c r="B2091" s="1372" t="s">
        <v>954</v>
      </c>
      <c r="C2091" s="1373"/>
      <c r="D2091" s="1373"/>
      <c r="E2091" s="1374"/>
      <c r="F2091" s="68"/>
      <c r="H2091" s="1206" t="s">
        <v>955</v>
      </c>
      <c r="I2091" s="1206"/>
      <c r="J2091" s="1206"/>
      <c r="K2091" s="1206"/>
      <c r="L2091" s="1206"/>
      <c r="M2091" s="1206"/>
      <c r="N2091" s="1206"/>
      <c r="O2091" s="1206"/>
      <c r="P2091" s="1206"/>
      <c r="Q2091" s="1206"/>
      <c r="R2091" s="1206"/>
      <c r="S2091" s="1206"/>
      <c r="T2091" s="1206"/>
      <c r="U2091" s="1206"/>
      <c r="V2091" s="1206"/>
      <c r="W2091" s="1206"/>
      <c r="X2091" s="1206"/>
      <c r="Y2091" s="1206"/>
      <c r="Z2091" s="1206"/>
      <c r="AA2091" s="1206"/>
      <c r="AB2091" s="1206"/>
      <c r="AC2091" s="1206"/>
      <c r="AD2091" s="1206"/>
      <c r="AF2091" s="70"/>
      <c r="AG2091" s="713">
        <v>276</v>
      </c>
      <c r="AH2091" s="1277" t="s">
        <v>300</v>
      </c>
      <c r="AI2091" s="1278"/>
      <c r="AJ2091" s="1279"/>
      <c r="AK2091" s="11"/>
      <c r="AL2091" s="1212" t="s">
        <v>2325</v>
      </c>
      <c r="AM2091" s="1213"/>
      <c r="AN2091" s="1213"/>
      <c r="AO2091" s="1213"/>
      <c r="AP2091" s="1213"/>
      <c r="AQ2091" s="1214"/>
      <c r="AR2091" s="1232">
        <f>VLOOKUP(AH2091,$CD$12:$CE$16,2,FALSE)</f>
        <v>0</v>
      </c>
    </row>
    <row r="2092" spans="1:44" ht="27" customHeight="1">
      <c r="A2092" s="972" t="str">
        <f t="shared" si="38"/>
        <v/>
      </c>
      <c r="B2092" s="1372"/>
      <c r="C2092" s="1373"/>
      <c r="D2092" s="1373"/>
      <c r="E2092" s="1374"/>
      <c r="F2092" s="68"/>
      <c r="H2092" s="1206"/>
      <c r="I2092" s="1206"/>
      <c r="J2092" s="1206"/>
      <c r="K2092" s="1206"/>
      <c r="L2092" s="1206"/>
      <c r="M2092" s="1206"/>
      <c r="N2092" s="1206"/>
      <c r="O2092" s="1206"/>
      <c r="P2092" s="1206"/>
      <c r="Q2092" s="1206"/>
      <c r="R2092" s="1206"/>
      <c r="S2092" s="1206"/>
      <c r="T2092" s="1206"/>
      <c r="U2092" s="1206"/>
      <c r="V2092" s="1206"/>
      <c r="W2092" s="1206"/>
      <c r="X2092" s="1206"/>
      <c r="Y2092" s="1206"/>
      <c r="Z2092" s="1206"/>
      <c r="AA2092" s="1206"/>
      <c r="AB2092" s="1206"/>
      <c r="AC2092" s="1206"/>
      <c r="AD2092" s="1206"/>
      <c r="AF2092" s="70"/>
      <c r="AK2092" s="11"/>
      <c r="AL2092" s="1212"/>
      <c r="AM2092" s="1213"/>
      <c r="AN2092" s="1213"/>
      <c r="AO2092" s="1213"/>
      <c r="AP2092" s="1213"/>
      <c r="AQ2092" s="1214"/>
      <c r="AR2092" s="1232"/>
    </row>
    <row r="2093" spans="1:44" ht="24" customHeight="1">
      <c r="A2093" s="972" t="str">
        <f t="shared" si="38"/>
        <v/>
      </c>
      <c r="B2093" s="1372"/>
      <c r="C2093" s="1373"/>
      <c r="D2093" s="1373"/>
      <c r="E2093" s="1374"/>
      <c r="F2093" s="68"/>
      <c r="AF2093" s="70"/>
      <c r="AK2093" s="11"/>
      <c r="AL2093" s="1212"/>
      <c r="AM2093" s="1213"/>
      <c r="AN2093" s="1213"/>
      <c r="AO2093" s="1213"/>
      <c r="AP2093" s="1213"/>
      <c r="AQ2093" s="1214"/>
      <c r="AR2093" s="73"/>
    </row>
    <row r="2094" spans="1:44" ht="24" customHeight="1">
      <c r="A2094" s="972" t="str">
        <f t="shared" si="38"/>
        <v/>
      </c>
      <c r="B2094" s="66"/>
      <c r="E2094" s="67"/>
      <c r="F2094" s="68"/>
      <c r="AF2094" s="70"/>
      <c r="AK2094" s="11"/>
      <c r="AL2094" s="71"/>
      <c r="AQ2094" s="72"/>
      <c r="AR2094" s="73"/>
    </row>
    <row r="2095" spans="1:44" ht="21.65" customHeight="1">
      <c r="A2095" s="972" t="str">
        <f t="shared" si="38"/>
        <v/>
      </c>
      <c r="B2095" s="66"/>
      <c r="E2095" s="67"/>
      <c r="F2095" s="68"/>
      <c r="AF2095" s="70"/>
      <c r="AK2095" s="11"/>
      <c r="AL2095" s="71"/>
      <c r="AQ2095" s="72"/>
      <c r="AR2095" s="73"/>
    </row>
    <row r="2096" spans="1:44" ht="27" customHeight="1">
      <c r="A2096" s="972">
        <f t="shared" si="38"/>
        <v>277</v>
      </c>
      <c r="B2096" s="1392" t="s">
        <v>2730</v>
      </c>
      <c r="C2096" s="1393"/>
      <c r="D2096" s="1393"/>
      <c r="E2096" s="1394"/>
      <c r="F2096" s="68"/>
      <c r="H2096" s="1206" t="s">
        <v>2924</v>
      </c>
      <c r="I2096" s="1206"/>
      <c r="J2096" s="1206"/>
      <c r="K2096" s="1206"/>
      <c r="L2096" s="1206"/>
      <c r="M2096" s="1206"/>
      <c r="N2096" s="1206"/>
      <c r="O2096" s="1206"/>
      <c r="P2096" s="1206"/>
      <c r="Q2096" s="1206"/>
      <c r="R2096" s="1206"/>
      <c r="S2096" s="1206"/>
      <c r="T2096" s="1206"/>
      <c r="U2096" s="1206"/>
      <c r="V2096" s="1206"/>
      <c r="W2096" s="1206"/>
      <c r="X2096" s="1206"/>
      <c r="Y2096" s="1206"/>
      <c r="Z2096" s="1206"/>
      <c r="AA2096" s="1206"/>
      <c r="AB2096" s="1206"/>
      <c r="AC2096" s="1206"/>
      <c r="AD2096" s="1206"/>
      <c r="AF2096" s="227"/>
      <c r="AG2096" s="713">
        <v>277</v>
      </c>
      <c r="AH2096" s="1253" t="s">
        <v>296</v>
      </c>
      <c r="AI2096" s="1254"/>
      <c r="AJ2096" s="1255"/>
      <c r="AK2096" s="228"/>
      <c r="AL2096" s="1303" t="s">
        <v>2327</v>
      </c>
      <c r="AM2096" s="1304"/>
      <c r="AN2096" s="1304"/>
      <c r="AO2096" s="1304"/>
      <c r="AP2096" s="1304"/>
      <c r="AQ2096" s="1305"/>
      <c r="AR2096" s="130"/>
    </row>
    <row r="2097" spans="1:44" ht="27" customHeight="1">
      <c r="A2097" s="972" t="str">
        <f t="shared" si="38"/>
        <v/>
      </c>
      <c r="B2097" s="1392"/>
      <c r="C2097" s="1393"/>
      <c r="D2097" s="1393"/>
      <c r="E2097" s="1394"/>
      <c r="F2097" s="68"/>
      <c r="H2097" s="1206"/>
      <c r="I2097" s="1206"/>
      <c r="J2097" s="1206"/>
      <c r="K2097" s="1206"/>
      <c r="L2097" s="1206"/>
      <c r="M2097" s="1206"/>
      <c r="N2097" s="1206"/>
      <c r="O2097" s="1206"/>
      <c r="P2097" s="1206"/>
      <c r="Q2097" s="1206"/>
      <c r="R2097" s="1206"/>
      <c r="S2097" s="1206"/>
      <c r="T2097" s="1206"/>
      <c r="U2097" s="1206"/>
      <c r="V2097" s="1206"/>
      <c r="W2097" s="1206"/>
      <c r="X2097" s="1206"/>
      <c r="Y2097" s="1206"/>
      <c r="Z2097" s="1206"/>
      <c r="AA2097" s="1206"/>
      <c r="AB2097" s="1206"/>
      <c r="AC2097" s="1206"/>
      <c r="AD2097" s="1206"/>
      <c r="AF2097" s="70"/>
      <c r="AK2097" s="11"/>
      <c r="AL2097" s="1303"/>
      <c r="AM2097" s="1304"/>
      <c r="AN2097" s="1304"/>
      <c r="AO2097" s="1304"/>
      <c r="AP2097" s="1304"/>
      <c r="AQ2097" s="1305"/>
      <c r="AR2097" s="73"/>
    </row>
    <row r="2098" spans="1:44" ht="27" customHeight="1">
      <c r="A2098" s="972" t="str">
        <f t="shared" si="38"/>
        <v/>
      </c>
      <c r="B2098" s="1392"/>
      <c r="C2098" s="1393"/>
      <c r="D2098" s="1393"/>
      <c r="E2098" s="1394"/>
      <c r="F2098" s="68"/>
      <c r="H2098" s="1206"/>
      <c r="I2098" s="1206"/>
      <c r="J2098" s="1206"/>
      <c r="K2098" s="1206"/>
      <c r="L2098" s="1206"/>
      <c r="M2098" s="1206"/>
      <c r="N2098" s="1206"/>
      <c r="O2098" s="1206"/>
      <c r="P2098" s="1206"/>
      <c r="Q2098" s="1206"/>
      <c r="R2098" s="1206"/>
      <c r="S2098" s="1206"/>
      <c r="T2098" s="1206"/>
      <c r="U2098" s="1206"/>
      <c r="V2098" s="1206"/>
      <c r="W2098" s="1206"/>
      <c r="X2098" s="1206"/>
      <c r="Y2098" s="1206"/>
      <c r="Z2098" s="1206"/>
      <c r="AA2098" s="1206"/>
      <c r="AB2098" s="1206"/>
      <c r="AC2098" s="1206"/>
      <c r="AD2098" s="1206"/>
      <c r="AF2098" s="70"/>
      <c r="AH2098" s="1626" t="s">
        <v>2501</v>
      </c>
      <c r="AI2098" s="1626"/>
      <c r="AJ2098" s="1626"/>
      <c r="AK2098" s="11"/>
      <c r="AL2098" s="1303"/>
      <c r="AM2098" s="1304"/>
      <c r="AN2098" s="1304"/>
      <c r="AO2098" s="1304"/>
      <c r="AP2098" s="1304"/>
      <c r="AQ2098" s="1305"/>
      <c r="AR2098" s="73"/>
    </row>
    <row r="2099" spans="1:44" ht="27" customHeight="1">
      <c r="A2099" s="972" t="str">
        <f t="shared" si="38"/>
        <v/>
      </c>
      <c r="B2099" s="1392"/>
      <c r="C2099" s="1393"/>
      <c r="D2099" s="1393"/>
      <c r="E2099" s="1394"/>
      <c r="F2099" s="68"/>
      <c r="H2099" s="1206"/>
      <c r="I2099" s="1206"/>
      <c r="J2099" s="1206"/>
      <c r="K2099" s="1206"/>
      <c r="L2099" s="1206"/>
      <c r="M2099" s="1206"/>
      <c r="N2099" s="1206"/>
      <c r="O2099" s="1206"/>
      <c r="P2099" s="1206"/>
      <c r="Q2099" s="1206"/>
      <c r="R2099" s="1206"/>
      <c r="S2099" s="1206"/>
      <c r="T2099" s="1206"/>
      <c r="U2099" s="1206"/>
      <c r="V2099" s="1206"/>
      <c r="W2099" s="1206"/>
      <c r="X2099" s="1206"/>
      <c r="Y2099" s="1206"/>
      <c r="Z2099" s="1206"/>
      <c r="AA2099" s="1206"/>
      <c r="AB2099" s="1206"/>
      <c r="AC2099" s="1206"/>
      <c r="AD2099" s="1206"/>
      <c r="AF2099" s="70"/>
      <c r="AH2099" s="1626"/>
      <c r="AI2099" s="1626"/>
      <c r="AJ2099" s="1626"/>
      <c r="AK2099" s="11"/>
      <c r="AL2099" s="1303"/>
      <c r="AM2099" s="1304"/>
      <c r="AN2099" s="1304"/>
      <c r="AO2099" s="1304"/>
      <c r="AP2099" s="1304"/>
      <c r="AQ2099" s="1305"/>
      <c r="AR2099" s="73"/>
    </row>
    <row r="2100" spans="1:44" ht="18" customHeight="1" thickBot="1">
      <c r="A2100" s="972" t="str">
        <f t="shared" si="38"/>
        <v/>
      </c>
      <c r="B2100" s="1648" t="s">
        <v>956</v>
      </c>
      <c r="C2100" s="1649"/>
      <c r="D2100" s="1649"/>
      <c r="E2100" s="1650"/>
      <c r="F2100" s="68"/>
      <c r="H2100" s="88"/>
      <c r="I2100" s="88"/>
      <c r="J2100" s="88"/>
      <c r="K2100" s="88"/>
      <c r="L2100" s="88"/>
      <c r="M2100" s="88"/>
      <c r="N2100" s="88"/>
      <c r="O2100" s="88"/>
      <c r="P2100" s="88"/>
      <c r="Q2100" s="88"/>
      <c r="R2100" s="88"/>
      <c r="S2100" s="88"/>
      <c r="T2100" s="88"/>
      <c r="U2100" s="88"/>
      <c r="V2100" s="88"/>
      <c r="W2100" s="88"/>
      <c r="X2100" s="88"/>
      <c r="Y2100" s="88"/>
      <c r="Z2100" s="88"/>
      <c r="AA2100" s="88"/>
      <c r="AB2100" s="88"/>
      <c r="AC2100" s="88"/>
      <c r="AD2100" s="88"/>
      <c r="AF2100" s="70"/>
      <c r="AH2100" s="1626"/>
      <c r="AI2100" s="1626"/>
      <c r="AJ2100" s="1626"/>
      <c r="AK2100" s="11"/>
      <c r="AL2100" s="71"/>
      <c r="AQ2100" s="72"/>
      <c r="AR2100" s="73"/>
    </row>
    <row r="2101" spans="1:44" ht="27" customHeight="1">
      <c r="A2101" s="972" t="str">
        <f t="shared" si="38"/>
        <v/>
      </c>
      <c r="B2101" s="1648"/>
      <c r="C2101" s="1649"/>
      <c r="D2101" s="1649"/>
      <c r="E2101" s="1650"/>
      <c r="F2101" s="68"/>
      <c r="H2101" s="268" t="s">
        <v>957</v>
      </c>
      <c r="I2101" s="1623" t="s">
        <v>958</v>
      </c>
      <c r="J2101" s="1623"/>
      <c r="K2101" s="1623"/>
      <c r="L2101" s="1623"/>
      <c r="M2101" s="1623"/>
      <c r="N2101" s="1623"/>
      <c r="O2101" s="1623"/>
      <c r="P2101" s="1623"/>
      <c r="Q2101" s="1623"/>
      <c r="R2101" s="1623"/>
      <c r="S2101" s="1623"/>
      <c r="T2101" s="1623"/>
      <c r="U2101" s="1623"/>
      <c r="V2101" s="1623"/>
      <c r="W2101" s="1623"/>
      <c r="X2101" s="1623"/>
      <c r="Y2101" s="1623"/>
      <c r="Z2101" s="1623"/>
      <c r="AA2101" s="1623"/>
      <c r="AB2101" s="1623"/>
      <c r="AC2101" s="1623"/>
      <c r="AD2101" s="26"/>
      <c r="AF2101" s="70"/>
      <c r="AH2101" s="1626"/>
      <c r="AI2101" s="1626"/>
      <c r="AJ2101" s="1626"/>
      <c r="AK2101" s="11"/>
      <c r="AL2101" s="1212" t="s">
        <v>2328</v>
      </c>
      <c r="AM2101" s="1213"/>
      <c r="AN2101" s="1213"/>
      <c r="AO2101" s="1213"/>
      <c r="AP2101" s="1213"/>
      <c r="AQ2101" s="1214"/>
      <c r="AR2101" s="73"/>
    </row>
    <row r="2102" spans="1:44" ht="27" customHeight="1">
      <c r="A2102" s="972" t="str">
        <f t="shared" si="38"/>
        <v/>
      </c>
      <c r="B2102" s="1648"/>
      <c r="C2102" s="1649"/>
      <c r="D2102" s="1649"/>
      <c r="E2102" s="1650"/>
      <c r="F2102" s="68"/>
      <c r="H2102" s="193"/>
      <c r="I2102" s="1210" t="s">
        <v>959</v>
      </c>
      <c r="J2102" s="1210"/>
      <c r="K2102" s="1210"/>
      <c r="L2102" s="1210"/>
      <c r="M2102" s="1210"/>
      <c r="N2102" s="1210"/>
      <c r="O2102" s="1210"/>
      <c r="P2102" s="1210"/>
      <c r="Q2102" s="1210"/>
      <c r="R2102" s="1210"/>
      <c r="S2102" s="1210"/>
      <c r="T2102" s="1210"/>
      <c r="U2102" s="1210"/>
      <c r="V2102" s="1210"/>
      <c r="W2102" s="1210"/>
      <c r="X2102" s="1210"/>
      <c r="Y2102" s="1210"/>
      <c r="Z2102" s="1210"/>
      <c r="AA2102" s="1210"/>
      <c r="AB2102" s="1210"/>
      <c r="AC2102" s="1210"/>
      <c r="AD2102" s="11"/>
      <c r="AF2102" s="70"/>
      <c r="AH2102" s="579"/>
      <c r="AI2102" s="579"/>
      <c r="AJ2102" s="579"/>
      <c r="AK2102" s="11"/>
      <c r="AL2102" s="1212"/>
      <c r="AM2102" s="1213"/>
      <c r="AN2102" s="1213"/>
      <c r="AO2102" s="1213"/>
      <c r="AP2102" s="1213"/>
      <c r="AQ2102" s="1214"/>
      <c r="AR2102" s="73"/>
    </row>
    <row r="2103" spans="1:44" ht="27" customHeight="1">
      <c r="A2103" s="972" t="str">
        <f t="shared" ref="A2103:A2166" si="39">_xlfn.IFS(AG2103=0,"",AG2103&gt;0,AG2103,AG2103&lt;&gt;"","")</f>
        <v/>
      </c>
      <c r="B2103" s="1648"/>
      <c r="C2103" s="1649"/>
      <c r="D2103" s="1649"/>
      <c r="E2103" s="1650"/>
      <c r="F2103" s="68"/>
      <c r="H2103" s="193"/>
      <c r="I2103" s="1210" t="s">
        <v>960</v>
      </c>
      <c r="J2103" s="1210"/>
      <c r="K2103" s="1210"/>
      <c r="L2103" s="1210"/>
      <c r="M2103" s="1210"/>
      <c r="N2103" s="1210"/>
      <c r="O2103" s="1210"/>
      <c r="P2103" s="1210"/>
      <c r="Q2103" s="1210"/>
      <c r="R2103" s="1210"/>
      <c r="S2103" s="1210"/>
      <c r="T2103" s="1210"/>
      <c r="U2103" s="1210"/>
      <c r="V2103" s="1210"/>
      <c r="W2103" s="1210"/>
      <c r="X2103" s="1210"/>
      <c r="Y2103" s="1210"/>
      <c r="Z2103" s="1210"/>
      <c r="AA2103" s="1210"/>
      <c r="AB2103" s="1210"/>
      <c r="AC2103" s="1210"/>
      <c r="AD2103" s="11"/>
      <c r="AF2103" s="70"/>
      <c r="AK2103" s="11"/>
      <c r="AL2103" s="1212"/>
      <c r="AM2103" s="1213"/>
      <c r="AN2103" s="1213"/>
      <c r="AO2103" s="1213"/>
      <c r="AP2103" s="1213"/>
      <c r="AQ2103" s="1214"/>
      <c r="AR2103" s="73"/>
    </row>
    <row r="2104" spans="1:44" ht="27" customHeight="1">
      <c r="A2104" s="972" t="str">
        <f t="shared" si="39"/>
        <v/>
      </c>
      <c r="B2104" s="66"/>
      <c r="E2104" s="67"/>
      <c r="F2104" s="68"/>
      <c r="H2104" s="193"/>
      <c r="I2104" s="1402" t="s">
        <v>2925</v>
      </c>
      <c r="J2104" s="1402"/>
      <c r="K2104" s="1402"/>
      <c r="L2104" s="1402"/>
      <c r="M2104" s="1402"/>
      <c r="N2104" s="1402"/>
      <c r="O2104" s="1402"/>
      <c r="P2104" s="1402"/>
      <c r="Q2104" s="1402"/>
      <c r="R2104" s="1402"/>
      <c r="S2104" s="1402"/>
      <c r="T2104" s="1402"/>
      <c r="U2104" s="1402"/>
      <c r="V2104" s="1402"/>
      <c r="W2104" s="1402"/>
      <c r="X2104" s="1402"/>
      <c r="Y2104" s="1402"/>
      <c r="Z2104" s="1402"/>
      <c r="AA2104" s="1402"/>
      <c r="AB2104" s="1402"/>
      <c r="AC2104" s="1402"/>
      <c r="AD2104" s="230"/>
      <c r="AF2104" s="70"/>
      <c r="AK2104" s="11"/>
      <c r="AL2104" s="93"/>
      <c r="AM2104" s="94"/>
      <c r="AN2104" s="94"/>
      <c r="AO2104" s="94"/>
      <c r="AP2104" s="94"/>
      <c r="AQ2104" s="95"/>
      <c r="AR2104" s="73"/>
    </row>
    <row r="2105" spans="1:44" ht="27" customHeight="1">
      <c r="A2105" s="972" t="str">
        <f t="shared" si="39"/>
        <v/>
      </c>
      <c r="B2105" s="66"/>
      <c r="E2105" s="67"/>
      <c r="F2105" s="68"/>
      <c r="H2105" s="193"/>
      <c r="I2105" s="1402"/>
      <c r="J2105" s="1402"/>
      <c r="K2105" s="1402"/>
      <c r="L2105" s="1402"/>
      <c r="M2105" s="1402"/>
      <c r="N2105" s="1402"/>
      <c r="O2105" s="1402"/>
      <c r="P2105" s="1402"/>
      <c r="Q2105" s="1402"/>
      <c r="R2105" s="1402"/>
      <c r="S2105" s="1402"/>
      <c r="T2105" s="1402"/>
      <c r="U2105" s="1402"/>
      <c r="V2105" s="1402"/>
      <c r="W2105" s="1402"/>
      <c r="X2105" s="1402"/>
      <c r="Y2105" s="1402"/>
      <c r="Z2105" s="1402"/>
      <c r="AA2105" s="1402"/>
      <c r="AB2105" s="1402"/>
      <c r="AC2105" s="1402"/>
      <c r="AD2105" s="230"/>
      <c r="AF2105" s="70"/>
      <c r="AK2105" s="11"/>
      <c r="AL2105" s="71"/>
      <c r="AQ2105" s="72"/>
      <c r="AR2105" s="73"/>
    </row>
    <row r="2106" spans="1:44" ht="27" customHeight="1" thickBot="1">
      <c r="A2106" s="972" t="str">
        <f t="shared" si="39"/>
        <v/>
      </c>
      <c r="B2106" s="66"/>
      <c r="E2106" s="67"/>
      <c r="F2106" s="68"/>
      <c r="H2106" s="196"/>
      <c r="I2106" s="1405"/>
      <c r="J2106" s="1405"/>
      <c r="K2106" s="1405"/>
      <c r="L2106" s="1405"/>
      <c r="M2106" s="1405"/>
      <c r="N2106" s="1405"/>
      <c r="O2106" s="1405"/>
      <c r="P2106" s="1405"/>
      <c r="Q2106" s="1405"/>
      <c r="R2106" s="1405"/>
      <c r="S2106" s="1405"/>
      <c r="T2106" s="1405"/>
      <c r="U2106" s="1405"/>
      <c r="V2106" s="1405"/>
      <c r="W2106" s="1405"/>
      <c r="X2106" s="1405"/>
      <c r="Y2106" s="1405"/>
      <c r="Z2106" s="1405"/>
      <c r="AA2106" s="1405"/>
      <c r="AB2106" s="1405"/>
      <c r="AC2106" s="1405"/>
      <c r="AD2106" s="270"/>
      <c r="AF2106" s="70"/>
      <c r="AK2106" s="11"/>
      <c r="AL2106" s="71"/>
      <c r="AQ2106" s="72"/>
      <c r="AR2106" s="73"/>
    </row>
    <row r="2107" spans="1:44" ht="18" customHeight="1">
      <c r="A2107" s="972" t="str">
        <f t="shared" si="39"/>
        <v/>
      </c>
      <c r="B2107" s="66"/>
      <c r="E2107" s="67"/>
      <c r="F2107" s="68"/>
      <c r="AF2107" s="70"/>
      <c r="AK2107" s="11"/>
      <c r="AL2107" s="17"/>
      <c r="AM2107" s="94"/>
      <c r="AN2107" s="94"/>
      <c r="AO2107" s="94"/>
      <c r="AP2107" s="94"/>
      <c r="AQ2107" s="95"/>
      <c r="AR2107" s="73"/>
    </row>
    <row r="2108" spans="1:44" ht="27" customHeight="1">
      <c r="A2108" s="972" t="str">
        <f t="shared" si="39"/>
        <v/>
      </c>
      <c r="B2108" s="66"/>
      <c r="E2108" s="67"/>
      <c r="F2108" s="68"/>
      <c r="H2108" s="1233" t="s">
        <v>961</v>
      </c>
      <c r="I2108" s="1233"/>
      <c r="J2108" s="1233"/>
      <c r="K2108" s="1233"/>
      <c r="L2108" s="1233"/>
      <c r="M2108" s="1233"/>
      <c r="N2108" s="1233"/>
      <c r="O2108" s="1233"/>
      <c r="P2108" s="1233"/>
      <c r="Q2108" s="1233"/>
      <c r="R2108" s="1233"/>
      <c r="S2108" s="1233"/>
      <c r="T2108" s="1233"/>
      <c r="U2108" s="1233"/>
      <c r="V2108" s="1233"/>
      <c r="W2108" s="1233"/>
      <c r="X2108" s="1233"/>
      <c r="Y2108" s="1233"/>
      <c r="Z2108" s="1233"/>
      <c r="AA2108" s="1233"/>
      <c r="AB2108" s="1233"/>
      <c r="AC2108" s="1233"/>
      <c r="AD2108" s="1233"/>
      <c r="AF2108" s="70"/>
      <c r="AK2108" s="11"/>
      <c r="AL2108" s="71"/>
      <c r="AQ2108" s="72"/>
      <c r="AR2108" s="73"/>
    </row>
    <row r="2109" spans="1:44" ht="27" customHeight="1">
      <c r="A2109" s="972">
        <f t="shared" si="39"/>
        <v>278</v>
      </c>
      <c r="B2109" s="66"/>
      <c r="E2109" s="67"/>
      <c r="F2109" s="68"/>
      <c r="I2109" s="17" t="s">
        <v>883</v>
      </c>
      <c r="J2109" s="1206" t="s">
        <v>962</v>
      </c>
      <c r="K2109" s="1206"/>
      <c r="L2109" s="1206"/>
      <c r="M2109" s="1206"/>
      <c r="N2109" s="1206"/>
      <c r="O2109" s="1206"/>
      <c r="P2109" s="1206"/>
      <c r="Q2109" s="1206"/>
      <c r="R2109" s="1206"/>
      <c r="S2109" s="1206"/>
      <c r="T2109" s="1206"/>
      <c r="U2109" s="1206"/>
      <c r="V2109" s="1206"/>
      <c r="W2109" s="1206"/>
      <c r="X2109" s="1206"/>
      <c r="Y2109" s="1206"/>
      <c r="Z2109" s="1206"/>
      <c r="AA2109" s="1206"/>
      <c r="AB2109" s="1206"/>
      <c r="AC2109" s="1206"/>
      <c r="AD2109" s="1206"/>
      <c r="AF2109" s="70"/>
      <c r="AG2109" s="713">
        <v>278</v>
      </c>
      <c r="AH2109" s="1221" t="s">
        <v>106</v>
      </c>
      <c r="AI2109" s="1222"/>
      <c r="AJ2109" s="1223"/>
      <c r="AK2109" s="11"/>
      <c r="AL2109" s="1212" t="s">
        <v>2329</v>
      </c>
      <c r="AM2109" s="1213"/>
      <c r="AN2109" s="1213"/>
      <c r="AO2109" s="1213"/>
      <c r="AP2109" s="1213"/>
      <c r="AQ2109" s="1214"/>
      <c r="AR2109" s="1232">
        <f>VLOOKUP(AH2109,$CD$6:$CE$10,2,FALSE)</f>
        <v>0</v>
      </c>
    </row>
    <row r="2110" spans="1:44" ht="27" customHeight="1">
      <c r="A2110" s="972" t="str">
        <f t="shared" si="39"/>
        <v/>
      </c>
      <c r="B2110" s="66"/>
      <c r="E2110" s="67"/>
      <c r="F2110" s="68"/>
      <c r="J2110" s="1206"/>
      <c r="K2110" s="1206"/>
      <c r="L2110" s="1206"/>
      <c r="M2110" s="1206"/>
      <c r="N2110" s="1206"/>
      <c r="O2110" s="1206"/>
      <c r="P2110" s="1206"/>
      <c r="Q2110" s="1206"/>
      <c r="R2110" s="1206"/>
      <c r="S2110" s="1206"/>
      <c r="T2110" s="1206"/>
      <c r="U2110" s="1206"/>
      <c r="V2110" s="1206"/>
      <c r="W2110" s="1206"/>
      <c r="X2110" s="1206"/>
      <c r="Y2110" s="1206"/>
      <c r="Z2110" s="1206"/>
      <c r="AA2110" s="1206"/>
      <c r="AB2110" s="1206"/>
      <c r="AC2110" s="1206"/>
      <c r="AD2110" s="1206"/>
      <c r="AF2110" s="70"/>
      <c r="AK2110" s="11"/>
      <c r="AL2110" s="1212"/>
      <c r="AM2110" s="1213"/>
      <c r="AN2110" s="1213"/>
      <c r="AO2110" s="1213"/>
      <c r="AP2110" s="1213"/>
      <c r="AQ2110" s="1214"/>
      <c r="AR2110" s="1232"/>
    </row>
    <row r="2111" spans="1:44" ht="27" customHeight="1">
      <c r="A2111" s="972" t="str">
        <f t="shared" si="39"/>
        <v/>
      </c>
      <c r="B2111" s="66"/>
      <c r="E2111" s="67"/>
      <c r="F2111" s="68"/>
      <c r="I2111" s="17" t="s">
        <v>884</v>
      </c>
      <c r="J2111" s="1233" t="s">
        <v>963</v>
      </c>
      <c r="K2111" s="1233"/>
      <c r="L2111" s="1233"/>
      <c r="M2111" s="1233"/>
      <c r="N2111" s="1233"/>
      <c r="O2111" s="1233"/>
      <c r="P2111" s="1233"/>
      <c r="Q2111" s="1233"/>
      <c r="R2111" s="1233"/>
      <c r="S2111" s="1233"/>
      <c r="T2111" s="1233"/>
      <c r="U2111" s="1233"/>
      <c r="V2111" s="1233"/>
      <c r="W2111" s="1233"/>
      <c r="X2111" s="1233"/>
      <c r="Y2111" s="1325"/>
      <c r="Z2111" s="1325"/>
      <c r="AA2111" s="17" t="s">
        <v>68</v>
      </c>
      <c r="AB2111" s="1325"/>
      <c r="AC2111" s="1325"/>
      <c r="AD2111" s="1325"/>
      <c r="AF2111" s="70"/>
      <c r="AK2111" s="11"/>
      <c r="AL2111" s="1212"/>
      <c r="AM2111" s="1213"/>
      <c r="AN2111" s="1213"/>
      <c r="AO2111" s="1213"/>
      <c r="AP2111" s="1213"/>
      <c r="AQ2111" s="1214"/>
      <c r="AR2111" s="73"/>
    </row>
    <row r="2112" spans="1:44" ht="18" customHeight="1">
      <c r="A2112" s="972" t="str">
        <f t="shared" si="39"/>
        <v/>
      </c>
      <c r="B2112" s="66"/>
      <c r="E2112" s="67"/>
      <c r="F2112" s="68"/>
      <c r="X2112" s="1651" t="s">
        <v>464</v>
      </c>
      <c r="Y2112" s="1651"/>
      <c r="Z2112" s="1651"/>
      <c r="AA2112" s="1651"/>
      <c r="AB2112" s="1651"/>
      <c r="AC2112" s="1651"/>
      <c r="AD2112" s="1651"/>
      <c r="AF2112" s="70"/>
      <c r="AK2112" s="11"/>
      <c r="AL2112" s="210"/>
      <c r="AM2112" s="20"/>
      <c r="AN2112" s="20"/>
      <c r="AO2112" s="20"/>
      <c r="AP2112" s="20"/>
      <c r="AQ2112" s="211"/>
      <c r="AR2112" s="73"/>
    </row>
    <row r="2113" spans="1:44" ht="27" customHeight="1">
      <c r="A2113" s="972" t="str">
        <f t="shared" si="39"/>
        <v/>
      </c>
      <c r="B2113" s="66"/>
      <c r="E2113" s="67"/>
      <c r="F2113" s="68"/>
      <c r="H2113" s="1233" t="s">
        <v>964</v>
      </c>
      <c r="I2113" s="1233"/>
      <c r="J2113" s="1233"/>
      <c r="K2113" s="1233"/>
      <c r="L2113" s="1233"/>
      <c r="M2113" s="1233"/>
      <c r="N2113" s="1233"/>
      <c r="O2113" s="1233"/>
      <c r="P2113" s="1233"/>
      <c r="Q2113" s="1233"/>
      <c r="R2113" s="1233"/>
      <c r="S2113" s="1233"/>
      <c r="T2113" s="1233"/>
      <c r="U2113" s="1233"/>
      <c r="V2113" s="1233"/>
      <c r="W2113" s="1233"/>
      <c r="X2113" s="1233"/>
      <c r="Y2113" s="1233"/>
      <c r="Z2113" s="1233"/>
      <c r="AA2113" s="1233"/>
      <c r="AB2113" s="1233"/>
      <c r="AC2113" s="1233"/>
      <c r="AD2113" s="1233"/>
      <c r="AF2113" s="70"/>
      <c r="AK2113" s="11"/>
      <c r="AL2113" s="1212" t="s">
        <v>2330</v>
      </c>
      <c r="AM2113" s="1213"/>
      <c r="AN2113" s="1213"/>
      <c r="AO2113" s="1213"/>
      <c r="AP2113" s="1213"/>
      <c r="AQ2113" s="1214"/>
      <c r="AR2113" s="73"/>
    </row>
    <row r="2114" spans="1:44" ht="27" customHeight="1">
      <c r="A2114" s="972">
        <f t="shared" si="39"/>
        <v>279</v>
      </c>
      <c r="B2114" s="66"/>
      <c r="E2114" s="67"/>
      <c r="F2114" s="68"/>
      <c r="I2114" s="17" t="s">
        <v>883</v>
      </c>
      <c r="J2114" s="1206" t="s">
        <v>965</v>
      </c>
      <c r="K2114" s="1206"/>
      <c r="L2114" s="1206"/>
      <c r="M2114" s="1206"/>
      <c r="N2114" s="1206"/>
      <c r="O2114" s="1206"/>
      <c r="P2114" s="1206"/>
      <c r="Q2114" s="1206"/>
      <c r="R2114" s="1206"/>
      <c r="S2114" s="1206"/>
      <c r="T2114" s="1206"/>
      <c r="U2114" s="1206"/>
      <c r="V2114" s="1206"/>
      <c r="W2114" s="1206"/>
      <c r="X2114" s="1206"/>
      <c r="Y2114" s="1206"/>
      <c r="Z2114" s="1206"/>
      <c r="AA2114" s="1206"/>
      <c r="AB2114" s="1206"/>
      <c r="AC2114" s="1206"/>
      <c r="AD2114" s="1206"/>
      <c r="AF2114" s="70"/>
      <c r="AG2114" s="713">
        <v>279</v>
      </c>
      <c r="AH2114" s="1221" t="s">
        <v>106</v>
      </c>
      <c r="AI2114" s="1222"/>
      <c r="AJ2114" s="1223"/>
      <c r="AK2114" s="11"/>
      <c r="AL2114" s="93"/>
      <c r="AM2114" s="94"/>
      <c r="AN2114" s="94"/>
      <c r="AO2114" s="94"/>
      <c r="AP2114" s="94"/>
      <c r="AQ2114" s="95"/>
      <c r="AR2114" s="1232">
        <f>VLOOKUP(AH2114,$CD$6:$CE$10,2,FALSE)</f>
        <v>0</v>
      </c>
    </row>
    <row r="2115" spans="1:44" ht="27" customHeight="1">
      <c r="A2115" s="972" t="str">
        <f t="shared" si="39"/>
        <v/>
      </c>
      <c r="B2115" s="66"/>
      <c r="E2115" s="67"/>
      <c r="F2115" s="68"/>
      <c r="J2115" s="1206"/>
      <c r="K2115" s="1206"/>
      <c r="L2115" s="1206"/>
      <c r="M2115" s="1206"/>
      <c r="N2115" s="1206"/>
      <c r="O2115" s="1206"/>
      <c r="P2115" s="1206"/>
      <c r="Q2115" s="1206"/>
      <c r="R2115" s="1206"/>
      <c r="S2115" s="1206"/>
      <c r="T2115" s="1206"/>
      <c r="U2115" s="1206"/>
      <c r="V2115" s="1206"/>
      <c r="W2115" s="1206"/>
      <c r="X2115" s="1206"/>
      <c r="Y2115" s="1206"/>
      <c r="Z2115" s="1206"/>
      <c r="AA2115" s="1206"/>
      <c r="AB2115" s="1206"/>
      <c r="AC2115" s="1206"/>
      <c r="AD2115" s="1206"/>
      <c r="AF2115" s="70"/>
      <c r="AK2115" s="11"/>
      <c r="AL2115" s="93"/>
      <c r="AM2115" s="94"/>
      <c r="AN2115" s="94"/>
      <c r="AO2115" s="94"/>
      <c r="AP2115" s="94"/>
      <c r="AQ2115" s="95"/>
      <c r="AR2115" s="1232"/>
    </row>
    <row r="2116" spans="1:44" ht="18" customHeight="1">
      <c r="A2116" s="972" t="str">
        <f t="shared" si="39"/>
        <v/>
      </c>
      <c r="B2116" s="66"/>
      <c r="E2116" s="67"/>
      <c r="F2116" s="68"/>
      <c r="AF2116" s="70"/>
      <c r="AK2116" s="11"/>
      <c r="AL2116" s="17"/>
      <c r="AM2116" s="94"/>
      <c r="AN2116" s="94"/>
      <c r="AO2116" s="94"/>
      <c r="AP2116" s="94"/>
      <c r="AQ2116" s="95"/>
      <c r="AR2116" s="73"/>
    </row>
    <row r="2117" spans="1:44" ht="27" customHeight="1">
      <c r="A2117" s="972" t="str">
        <f t="shared" si="39"/>
        <v/>
      </c>
      <c r="B2117" s="66"/>
      <c r="E2117" s="67"/>
      <c r="F2117" s="68"/>
      <c r="J2117" s="1291" t="s">
        <v>966</v>
      </c>
      <c r="K2117" s="1291"/>
      <c r="L2117" s="1291"/>
      <c r="M2117" s="1291"/>
      <c r="N2117" s="1291"/>
      <c r="O2117" s="1292"/>
      <c r="P2117" s="1526" t="s">
        <v>795</v>
      </c>
      <c r="Q2117" s="1625"/>
      <c r="R2117" s="1625"/>
      <c r="S2117" s="1527"/>
      <c r="T2117" s="1526" t="s">
        <v>443</v>
      </c>
      <c r="U2117" s="1527"/>
      <c r="V2117" s="263" t="s">
        <v>33</v>
      </c>
      <c r="W2117" s="1526" t="s">
        <v>443</v>
      </c>
      <c r="X2117" s="1527"/>
      <c r="Y2117" s="263" t="s">
        <v>34</v>
      </c>
      <c r="Z2117" s="1526" t="s">
        <v>443</v>
      </c>
      <c r="AA2117" s="1527"/>
      <c r="AB2117" s="263" t="s">
        <v>119</v>
      </c>
      <c r="AC2117" s="1325"/>
      <c r="AD2117" s="1325"/>
      <c r="AF2117" s="70"/>
      <c r="AK2117" s="11"/>
      <c r="AL2117" s="1212" t="s">
        <v>2329</v>
      </c>
      <c r="AM2117" s="1213"/>
      <c r="AN2117" s="1213"/>
      <c r="AO2117" s="1213"/>
      <c r="AP2117" s="1213"/>
      <c r="AQ2117" s="1214"/>
      <c r="AR2117" s="73"/>
    </row>
    <row r="2118" spans="1:44" ht="27" customHeight="1">
      <c r="A2118" s="972" t="str">
        <f t="shared" si="39"/>
        <v/>
      </c>
      <c r="B2118" s="66"/>
      <c r="E2118" s="67"/>
      <c r="F2118" s="68"/>
      <c r="P2118" s="1290" t="s">
        <v>796</v>
      </c>
      <c r="Q2118" s="1290"/>
      <c r="R2118" s="1290"/>
      <c r="S2118" s="1290"/>
      <c r="T2118" s="1290" t="s">
        <v>797</v>
      </c>
      <c r="U2118" s="1290"/>
      <c r="V2118" s="1290"/>
      <c r="W2118" s="1290"/>
      <c r="X2118" s="1290"/>
      <c r="Y2118" s="1290"/>
      <c r="Z2118" s="1290"/>
      <c r="AA2118" s="1290"/>
      <c r="AB2118" s="1290"/>
      <c r="AC2118" s="1325"/>
      <c r="AD2118" s="1325"/>
      <c r="AF2118" s="70"/>
      <c r="AK2118" s="11"/>
      <c r="AL2118" s="1212"/>
      <c r="AM2118" s="1213"/>
      <c r="AN2118" s="1213"/>
      <c r="AO2118" s="1213"/>
      <c r="AP2118" s="1213"/>
      <c r="AQ2118" s="1214"/>
      <c r="AR2118" s="73"/>
    </row>
    <row r="2119" spans="1:44" ht="18" customHeight="1">
      <c r="A2119" s="972" t="str">
        <f t="shared" si="39"/>
        <v/>
      </c>
      <c r="B2119" s="66"/>
      <c r="E2119" s="67"/>
      <c r="F2119" s="68"/>
      <c r="AF2119" s="70"/>
      <c r="AK2119" s="11"/>
      <c r="AL2119" s="17"/>
      <c r="AM2119" s="94"/>
      <c r="AN2119" s="94"/>
      <c r="AO2119" s="94"/>
      <c r="AP2119" s="94"/>
      <c r="AQ2119" s="95"/>
      <c r="AR2119" s="73"/>
    </row>
    <row r="2120" spans="1:44" ht="27" customHeight="1">
      <c r="A2120" s="972">
        <f t="shared" si="39"/>
        <v>280</v>
      </c>
      <c r="B2120" s="66"/>
      <c r="E2120" s="67"/>
      <c r="F2120" s="68"/>
      <c r="I2120" s="17" t="s">
        <v>884</v>
      </c>
      <c r="J2120" s="1550" t="s">
        <v>967</v>
      </c>
      <c r="K2120" s="1550"/>
      <c r="L2120" s="1550"/>
      <c r="M2120" s="1550"/>
      <c r="N2120" s="1550"/>
      <c r="O2120" s="1550"/>
      <c r="P2120" s="1550"/>
      <c r="Q2120" s="1550"/>
      <c r="R2120" s="1550"/>
      <c r="S2120" s="1550"/>
      <c r="T2120" s="1550"/>
      <c r="U2120" s="1550"/>
      <c r="V2120" s="1550"/>
      <c r="W2120" s="1550"/>
      <c r="X2120" s="1550"/>
      <c r="Y2120" s="1550"/>
      <c r="Z2120" s="1550"/>
      <c r="AA2120" s="1550"/>
      <c r="AB2120" s="1550"/>
      <c r="AC2120" s="1550"/>
      <c r="AD2120" s="1550"/>
      <c r="AF2120" s="70"/>
      <c r="AG2120" s="713">
        <v>280</v>
      </c>
      <c r="AH2120" s="1221" t="s">
        <v>106</v>
      </c>
      <c r="AI2120" s="1222"/>
      <c r="AJ2120" s="1223"/>
      <c r="AK2120" s="11"/>
      <c r="AL2120" s="93"/>
      <c r="AM2120" s="94"/>
      <c r="AN2120" s="94"/>
      <c r="AO2120" s="94"/>
      <c r="AP2120" s="94"/>
      <c r="AQ2120" s="95"/>
      <c r="AR2120" s="1232">
        <f>VLOOKUP(AH2120,$CD$6:$CE$10,2,FALSE)</f>
        <v>0</v>
      </c>
    </row>
    <row r="2121" spans="1:44" ht="27" customHeight="1">
      <c r="A2121" s="972" t="str">
        <f t="shared" si="39"/>
        <v/>
      </c>
      <c r="B2121" s="66"/>
      <c r="E2121" s="67"/>
      <c r="F2121" s="68"/>
      <c r="J2121" s="1550"/>
      <c r="K2121" s="1550"/>
      <c r="L2121" s="1550"/>
      <c r="M2121" s="1550"/>
      <c r="N2121" s="1550"/>
      <c r="O2121" s="1550"/>
      <c r="P2121" s="1550"/>
      <c r="Q2121" s="1550"/>
      <c r="R2121" s="1550"/>
      <c r="S2121" s="1550"/>
      <c r="T2121" s="1550"/>
      <c r="U2121" s="1550"/>
      <c r="V2121" s="1550"/>
      <c r="W2121" s="1550"/>
      <c r="X2121" s="1550"/>
      <c r="Y2121" s="1550"/>
      <c r="Z2121" s="1550"/>
      <c r="AA2121" s="1550"/>
      <c r="AB2121" s="1550"/>
      <c r="AC2121" s="1550"/>
      <c r="AD2121" s="1550"/>
      <c r="AF2121" s="70"/>
      <c r="AK2121" s="11"/>
      <c r="AL2121" s="93"/>
      <c r="AM2121" s="94"/>
      <c r="AN2121" s="94"/>
      <c r="AO2121" s="94"/>
      <c r="AP2121" s="94"/>
      <c r="AQ2121" s="95"/>
      <c r="AR2121" s="1232"/>
    </row>
    <row r="2122" spans="1:44" ht="18" customHeight="1" thickBot="1">
      <c r="A2122" s="972" t="str">
        <f t="shared" si="39"/>
        <v/>
      </c>
      <c r="B2122" s="66"/>
      <c r="E2122" s="67"/>
      <c r="F2122" s="68"/>
      <c r="AF2122" s="70"/>
      <c r="AK2122" s="11"/>
      <c r="AL2122" s="17"/>
      <c r="AM2122" s="94"/>
      <c r="AN2122" s="94"/>
      <c r="AO2122" s="94"/>
      <c r="AP2122" s="94"/>
      <c r="AQ2122" s="95"/>
      <c r="AR2122" s="73"/>
    </row>
    <row r="2123" spans="1:44" ht="27" customHeight="1">
      <c r="A2123" s="972" t="str">
        <f t="shared" si="39"/>
        <v/>
      </c>
      <c r="B2123" s="66"/>
      <c r="E2123" s="67"/>
      <c r="F2123" s="68"/>
      <c r="I2123" s="75" t="s">
        <v>975</v>
      </c>
      <c r="J2123" s="13"/>
      <c r="K2123" s="13"/>
      <c r="L2123" s="13"/>
      <c r="M2123" s="13"/>
      <c r="N2123" s="13"/>
      <c r="O2123" s="13"/>
      <c r="P2123" s="13"/>
      <c r="Q2123" s="13"/>
      <c r="R2123" s="13"/>
      <c r="S2123" s="13"/>
      <c r="T2123" s="13"/>
      <c r="U2123" s="13"/>
      <c r="V2123" s="13"/>
      <c r="W2123" s="13"/>
      <c r="X2123" s="13"/>
      <c r="Y2123" s="13"/>
      <c r="Z2123" s="13"/>
      <c r="AA2123" s="13"/>
      <c r="AB2123" s="13"/>
      <c r="AC2123" s="13"/>
      <c r="AD2123" s="26"/>
      <c r="AF2123" s="70"/>
      <c r="AK2123" s="11"/>
      <c r="AL2123" s="71"/>
      <c r="AQ2123" s="72"/>
      <c r="AR2123" s="73"/>
    </row>
    <row r="2124" spans="1:44" ht="27" customHeight="1">
      <c r="A2124" s="972" t="str">
        <f t="shared" si="39"/>
        <v/>
      </c>
      <c r="B2124" s="66"/>
      <c r="E2124" s="67"/>
      <c r="I2124" s="68"/>
      <c r="J2124" s="1325" t="s">
        <v>968</v>
      </c>
      <c r="K2124" s="1325"/>
      <c r="L2124" s="1325"/>
      <c r="M2124" s="1647"/>
      <c r="N2124" s="250" t="s">
        <v>443</v>
      </c>
      <c r="O2124" s="1617" t="s">
        <v>970</v>
      </c>
      <c r="P2124" s="1618"/>
      <c r="Q2124" s="1619"/>
      <c r="R2124" s="250" t="s">
        <v>443</v>
      </c>
      <c r="S2124" s="1617" t="s">
        <v>971</v>
      </c>
      <c r="T2124" s="1618"/>
      <c r="U2124" s="1619"/>
      <c r="V2124" s="250" t="s">
        <v>443</v>
      </c>
      <c r="W2124" s="1617" t="s">
        <v>972</v>
      </c>
      <c r="X2124" s="1618"/>
      <c r="Y2124" s="1618"/>
      <c r="Z2124" s="1618"/>
      <c r="AA2124" s="1618"/>
      <c r="AB2124" s="1618"/>
      <c r="AC2124" s="1618"/>
      <c r="AD2124" s="1643"/>
      <c r="AF2124" s="70"/>
      <c r="AK2124" s="11"/>
      <c r="AL2124" s="210"/>
      <c r="AM2124" s="20"/>
      <c r="AN2124" s="20"/>
      <c r="AO2124" s="20"/>
      <c r="AP2124" s="20"/>
      <c r="AQ2124" s="211"/>
      <c r="AR2124" s="73"/>
    </row>
    <row r="2125" spans="1:44" ht="27" customHeight="1" thickBot="1">
      <c r="A2125" s="972" t="str">
        <f t="shared" si="39"/>
        <v/>
      </c>
      <c r="B2125" s="66"/>
      <c r="E2125" s="67"/>
      <c r="F2125" s="68"/>
      <c r="I2125" s="83"/>
      <c r="J2125" s="1283" t="s">
        <v>969</v>
      </c>
      <c r="K2125" s="1283"/>
      <c r="L2125" s="1283"/>
      <c r="M2125" s="1289"/>
      <c r="N2125" s="30" t="s">
        <v>443</v>
      </c>
      <c r="O2125" s="1614" t="s">
        <v>973</v>
      </c>
      <c r="P2125" s="1295"/>
      <c r="Q2125" s="1295"/>
      <c r="R2125" s="1295"/>
      <c r="S2125" s="1295"/>
      <c r="T2125" s="1295"/>
      <c r="U2125" s="1615"/>
      <c r="V2125" s="30" t="s">
        <v>443</v>
      </c>
      <c r="W2125" s="1644" t="s">
        <v>974</v>
      </c>
      <c r="X2125" s="1645"/>
      <c r="Y2125" s="1645"/>
      <c r="Z2125" s="1645"/>
      <c r="AA2125" s="1645"/>
      <c r="AB2125" s="1645"/>
      <c r="AC2125" s="1645"/>
      <c r="AD2125" s="1646"/>
      <c r="AF2125" s="70"/>
      <c r="AK2125" s="11"/>
      <c r="AL2125" s="71"/>
      <c r="AQ2125" s="72"/>
      <c r="AR2125" s="73"/>
    </row>
    <row r="2126" spans="1:44" ht="18" customHeight="1">
      <c r="A2126" s="972" t="str">
        <f t="shared" si="39"/>
        <v/>
      </c>
      <c r="B2126" s="66"/>
      <c r="E2126" s="67"/>
      <c r="F2126" s="68"/>
      <c r="AF2126" s="70"/>
      <c r="AK2126" s="11"/>
      <c r="AL2126" s="17"/>
      <c r="AM2126" s="94"/>
      <c r="AN2126" s="94"/>
      <c r="AO2126" s="94"/>
      <c r="AP2126" s="94"/>
      <c r="AQ2126" s="95"/>
      <c r="AR2126" s="73"/>
    </row>
    <row r="2127" spans="1:44" ht="27" customHeight="1">
      <c r="A2127" s="972" t="str">
        <f t="shared" si="39"/>
        <v/>
      </c>
      <c r="B2127" s="66"/>
      <c r="E2127" s="67"/>
      <c r="F2127" s="68"/>
      <c r="H2127" s="1233" t="s">
        <v>976</v>
      </c>
      <c r="I2127" s="1233"/>
      <c r="J2127" s="1233"/>
      <c r="K2127" s="1233"/>
      <c r="L2127" s="1233"/>
      <c r="M2127" s="1233"/>
      <c r="N2127" s="1233"/>
      <c r="O2127" s="1233"/>
      <c r="P2127" s="1233"/>
      <c r="Q2127" s="1233"/>
      <c r="R2127" s="1233"/>
      <c r="S2127" s="1233"/>
      <c r="T2127" s="1233"/>
      <c r="U2127" s="1233"/>
      <c r="V2127" s="1233"/>
      <c r="W2127" s="1233"/>
      <c r="X2127" s="1233"/>
      <c r="Y2127" s="1233"/>
      <c r="Z2127" s="1233"/>
      <c r="AA2127" s="1233"/>
      <c r="AB2127" s="1233"/>
      <c r="AC2127" s="1233"/>
      <c r="AD2127" s="1233"/>
      <c r="AF2127" s="70"/>
      <c r="AK2127" s="11"/>
      <c r="AL2127" s="1212" t="s">
        <v>2331</v>
      </c>
      <c r="AM2127" s="1213"/>
      <c r="AN2127" s="1213"/>
      <c r="AO2127" s="1213"/>
      <c r="AP2127" s="1213"/>
      <c r="AQ2127" s="1214"/>
      <c r="AR2127" s="73"/>
    </row>
    <row r="2128" spans="1:44" ht="14.5" customHeight="1">
      <c r="A2128" s="972" t="str">
        <f t="shared" si="39"/>
        <v/>
      </c>
      <c r="B2128" s="66"/>
      <c r="E2128" s="67"/>
      <c r="F2128" s="68"/>
      <c r="AF2128" s="70"/>
      <c r="AK2128" s="11"/>
      <c r="AL2128" s="17"/>
      <c r="AM2128" s="94"/>
      <c r="AN2128" s="94"/>
      <c r="AO2128" s="94"/>
      <c r="AP2128" s="94"/>
      <c r="AQ2128" s="95"/>
      <c r="AR2128" s="73"/>
    </row>
    <row r="2129" spans="1:44" ht="25.2" customHeight="1">
      <c r="A2129" s="972">
        <f t="shared" si="39"/>
        <v>281</v>
      </c>
      <c r="B2129" s="66"/>
      <c r="E2129" s="67"/>
      <c r="F2129" s="68"/>
      <c r="I2129" s="17" t="s">
        <v>883</v>
      </c>
      <c r="J2129" s="1224" t="s">
        <v>977</v>
      </c>
      <c r="K2129" s="1224"/>
      <c r="L2129" s="1224"/>
      <c r="M2129" s="1224"/>
      <c r="N2129" s="1224"/>
      <c r="O2129" s="1224"/>
      <c r="P2129" s="1224"/>
      <c r="Q2129" s="1224"/>
      <c r="R2129" s="1224"/>
      <c r="S2129" s="1224"/>
      <c r="T2129" s="1224"/>
      <c r="U2129" s="1224"/>
      <c r="V2129" s="1224"/>
      <c r="W2129" s="1224"/>
      <c r="X2129" s="1224"/>
      <c r="Y2129" s="1224"/>
      <c r="Z2129" s="1224"/>
      <c r="AA2129" s="1224"/>
      <c r="AB2129" s="1224"/>
      <c r="AC2129" s="1224"/>
      <c r="AD2129" s="1224"/>
      <c r="AF2129" s="70"/>
      <c r="AG2129" s="713">
        <v>281</v>
      </c>
      <c r="AH2129" s="1221" t="s">
        <v>106</v>
      </c>
      <c r="AI2129" s="1222"/>
      <c r="AJ2129" s="1223"/>
      <c r="AK2129" s="11"/>
      <c r="AL2129" s="1212" t="s">
        <v>2332</v>
      </c>
      <c r="AM2129" s="1213"/>
      <c r="AN2129" s="1213"/>
      <c r="AO2129" s="1213"/>
      <c r="AP2129" s="1213"/>
      <c r="AQ2129" s="1214"/>
      <c r="AR2129" s="1232">
        <f>VLOOKUP(AH2129,$CD$6:$CE$10,2,FALSE)</f>
        <v>0</v>
      </c>
    </row>
    <row r="2130" spans="1:44" ht="25.2" customHeight="1">
      <c r="A2130" s="972" t="str">
        <f t="shared" si="39"/>
        <v/>
      </c>
      <c r="B2130" s="66"/>
      <c r="E2130" s="67"/>
      <c r="F2130" s="68"/>
      <c r="J2130" s="1224"/>
      <c r="K2130" s="1224"/>
      <c r="L2130" s="1224"/>
      <c r="M2130" s="1224"/>
      <c r="N2130" s="1224"/>
      <c r="O2130" s="1224"/>
      <c r="P2130" s="1224"/>
      <c r="Q2130" s="1224"/>
      <c r="R2130" s="1224"/>
      <c r="S2130" s="1224"/>
      <c r="T2130" s="1224"/>
      <c r="U2130" s="1224"/>
      <c r="V2130" s="1224"/>
      <c r="W2130" s="1224"/>
      <c r="X2130" s="1224"/>
      <c r="Y2130" s="1224"/>
      <c r="Z2130" s="1224"/>
      <c r="AA2130" s="1224"/>
      <c r="AB2130" s="1224"/>
      <c r="AC2130" s="1224"/>
      <c r="AD2130" s="1224"/>
      <c r="AF2130" s="70"/>
      <c r="AK2130" s="11"/>
      <c r="AL2130" s="1212"/>
      <c r="AM2130" s="1213"/>
      <c r="AN2130" s="1213"/>
      <c r="AO2130" s="1213"/>
      <c r="AP2130" s="1213"/>
      <c r="AQ2130" s="1214"/>
      <c r="AR2130" s="1232"/>
    </row>
    <row r="2131" spans="1:44" ht="18" customHeight="1">
      <c r="A2131" s="972" t="str">
        <f t="shared" si="39"/>
        <v/>
      </c>
      <c r="B2131" s="66"/>
      <c r="E2131" s="67"/>
      <c r="F2131" s="68"/>
      <c r="J2131" s="110"/>
      <c r="K2131" s="110"/>
      <c r="L2131" s="110"/>
      <c r="M2131" s="110"/>
      <c r="N2131" s="110"/>
      <c r="O2131" s="110"/>
      <c r="P2131" s="110"/>
      <c r="Q2131" s="110"/>
      <c r="R2131" s="110"/>
      <c r="S2131" s="110"/>
      <c r="T2131" s="110"/>
      <c r="U2131" s="110"/>
      <c r="V2131" s="110"/>
      <c r="W2131" s="110"/>
      <c r="X2131" s="110"/>
      <c r="Y2131" s="110"/>
      <c r="Z2131" s="110"/>
      <c r="AA2131" s="110"/>
      <c r="AB2131" s="110"/>
      <c r="AC2131" s="110"/>
      <c r="AD2131" s="110"/>
      <c r="AF2131" s="70"/>
      <c r="AK2131" s="11"/>
      <c r="AL2131" s="1212"/>
      <c r="AM2131" s="1213"/>
      <c r="AN2131" s="1213"/>
      <c r="AO2131" s="1213"/>
      <c r="AP2131" s="1213"/>
      <c r="AQ2131" s="1214"/>
      <c r="AR2131" s="73"/>
    </row>
    <row r="2132" spans="1:44" ht="25.2" customHeight="1">
      <c r="A2132" s="972">
        <f t="shared" si="39"/>
        <v>282</v>
      </c>
      <c r="B2132" s="66"/>
      <c r="E2132" s="67"/>
      <c r="F2132" s="68"/>
      <c r="I2132" s="17" t="s">
        <v>884</v>
      </c>
      <c r="J2132" s="1206" t="s">
        <v>978</v>
      </c>
      <c r="K2132" s="1206"/>
      <c r="L2132" s="1206"/>
      <c r="M2132" s="1206"/>
      <c r="N2132" s="1206"/>
      <c r="O2132" s="1206"/>
      <c r="P2132" s="1206"/>
      <c r="Q2132" s="1206"/>
      <c r="R2132" s="1206"/>
      <c r="S2132" s="1206"/>
      <c r="T2132" s="1206"/>
      <c r="U2132" s="1206"/>
      <c r="V2132" s="1206"/>
      <c r="W2132" s="1206"/>
      <c r="X2132" s="1206"/>
      <c r="Y2132" s="1206"/>
      <c r="Z2132" s="1206"/>
      <c r="AA2132" s="1206"/>
      <c r="AB2132" s="1206"/>
      <c r="AC2132" s="1206"/>
      <c r="AD2132" s="1206"/>
      <c r="AF2132" s="70"/>
      <c r="AG2132" s="713">
        <v>282</v>
      </c>
      <c r="AH2132" s="1221" t="s">
        <v>106</v>
      </c>
      <c r="AI2132" s="1222"/>
      <c r="AJ2132" s="1223"/>
      <c r="AK2132" s="11"/>
      <c r="AL2132" s="1212" t="s">
        <v>2333</v>
      </c>
      <c r="AM2132" s="1213"/>
      <c r="AN2132" s="1213"/>
      <c r="AO2132" s="1213"/>
      <c r="AP2132" s="1213"/>
      <c r="AQ2132" s="1214"/>
      <c r="AR2132" s="1232">
        <f>VLOOKUP(AH2132,$CD$6:$CE$10,2,FALSE)</f>
        <v>0</v>
      </c>
    </row>
    <row r="2133" spans="1:44" ht="25.2" customHeight="1">
      <c r="A2133" s="972" t="str">
        <f t="shared" si="39"/>
        <v/>
      </c>
      <c r="B2133" s="66"/>
      <c r="E2133" s="67"/>
      <c r="F2133" s="68"/>
      <c r="J2133" s="1206"/>
      <c r="K2133" s="1206"/>
      <c r="L2133" s="1206"/>
      <c r="M2133" s="1206"/>
      <c r="N2133" s="1206"/>
      <c r="O2133" s="1206"/>
      <c r="P2133" s="1206"/>
      <c r="Q2133" s="1206"/>
      <c r="R2133" s="1206"/>
      <c r="S2133" s="1206"/>
      <c r="T2133" s="1206"/>
      <c r="U2133" s="1206"/>
      <c r="V2133" s="1206"/>
      <c r="W2133" s="1206"/>
      <c r="X2133" s="1206"/>
      <c r="Y2133" s="1206"/>
      <c r="Z2133" s="1206"/>
      <c r="AA2133" s="1206"/>
      <c r="AB2133" s="1206"/>
      <c r="AC2133" s="1206"/>
      <c r="AD2133" s="1206"/>
      <c r="AF2133" s="70"/>
      <c r="AK2133" s="11"/>
      <c r="AL2133" s="1212"/>
      <c r="AM2133" s="1213"/>
      <c r="AN2133" s="1213"/>
      <c r="AO2133" s="1213"/>
      <c r="AP2133" s="1213"/>
      <c r="AQ2133" s="1214"/>
      <c r="AR2133" s="1232"/>
    </row>
    <row r="2134" spans="1:44" ht="18" customHeight="1">
      <c r="A2134" s="972" t="str">
        <f t="shared" si="39"/>
        <v/>
      </c>
      <c r="B2134" s="66"/>
      <c r="E2134" s="67"/>
      <c r="F2134" s="68"/>
      <c r="AF2134" s="70"/>
      <c r="AK2134" s="11"/>
      <c r="AL2134" s="1212"/>
      <c r="AM2134" s="1213"/>
      <c r="AN2134" s="1213"/>
      <c r="AO2134" s="1213"/>
      <c r="AP2134" s="1213"/>
      <c r="AQ2134" s="1214"/>
      <c r="AR2134" s="73"/>
    </row>
    <row r="2135" spans="1:44" ht="25.2" customHeight="1">
      <c r="A2135" s="972">
        <f t="shared" si="39"/>
        <v>283</v>
      </c>
      <c r="B2135" s="66"/>
      <c r="E2135" s="67"/>
      <c r="F2135" s="68"/>
      <c r="I2135" s="17" t="s">
        <v>885</v>
      </c>
      <c r="J2135" s="1224" t="s">
        <v>979</v>
      </c>
      <c r="K2135" s="1224"/>
      <c r="L2135" s="1224"/>
      <c r="M2135" s="1224"/>
      <c r="N2135" s="1224"/>
      <c r="O2135" s="1224"/>
      <c r="P2135" s="1224"/>
      <c r="Q2135" s="1224"/>
      <c r="R2135" s="1224"/>
      <c r="S2135" s="1224"/>
      <c r="T2135" s="1224"/>
      <c r="U2135" s="1224"/>
      <c r="V2135" s="1224"/>
      <c r="W2135" s="1224"/>
      <c r="X2135" s="1224"/>
      <c r="Y2135" s="1224"/>
      <c r="Z2135" s="1224"/>
      <c r="AA2135" s="1224"/>
      <c r="AB2135" s="1224"/>
      <c r="AC2135" s="1224"/>
      <c r="AD2135" s="1224"/>
      <c r="AF2135" s="70"/>
      <c r="AG2135" s="713">
        <v>283</v>
      </c>
      <c r="AH2135" s="1221" t="s">
        <v>106</v>
      </c>
      <c r="AI2135" s="1222"/>
      <c r="AJ2135" s="1223"/>
      <c r="AK2135" s="11"/>
      <c r="AL2135" s="1212" t="s">
        <v>2334</v>
      </c>
      <c r="AM2135" s="1213"/>
      <c r="AN2135" s="1213"/>
      <c r="AO2135" s="1213"/>
      <c r="AP2135" s="1213"/>
      <c r="AQ2135" s="1214"/>
      <c r="AR2135" s="1232">
        <f>VLOOKUP(AH2135,$CD$6:$CE$10,2,FALSE)</f>
        <v>0</v>
      </c>
    </row>
    <row r="2136" spans="1:44" ht="25.2" customHeight="1">
      <c r="A2136" s="972" t="str">
        <f t="shared" si="39"/>
        <v/>
      </c>
      <c r="B2136" s="66"/>
      <c r="E2136" s="67"/>
      <c r="F2136" s="68"/>
      <c r="J2136" s="1224"/>
      <c r="K2136" s="1224"/>
      <c r="L2136" s="1224"/>
      <c r="M2136" s="1224"/>
      <c r="N2136" s="1224"/>
      <c r="O2136" s="1224"/>
      <c r="P2136" s="1224"/>
      <c r="Q2136" s="1224"/>
      <c r="R2136" s="1224"/>
      <c r="S2136" s="1224"/>
      <c r="T2136" s="1224"/>
      <c r="U2136" s="1224"/>
      <c r="V2136" s="1224"/>
      <c r="W2136" s="1224"/>
      <c r="X2136" s="1224"/>
      <c r="Y2136" s="1224"/>
      <c r="Z2136" s="1224"/>
      <c r="AA2136" s="1224"/>
      <c r="AB2136" s="1224"/>
      <c r="AC2136" s="1224"/>
      <c r="AD2136" s="1224"/>
      <c r="AF2136" s="70"/>
      <c r="AK2136" s="11"/>
      <c r="AL2136" s="1212"/>
      <c r="AM2136" s="1213"/>
      <c r="AN2136" s="1213"/>
      <c r="AO2136" s="1213"/>
      <c r="AP2136" s="1213"/>
      <c r="AQ2136" s="1214"/>
      <c r="AR2136" s="1232"/>
    </row>
    <row r="2137" spans="1:44" ht="18" customHeight="1">
      <c r="A2137" s="972" t="str">
        <f t="shared" si="39"/>
        <v/>
      </c>
      <c r="B2137" s="66"/>
      <c r="E2137" s="67"/>
      <c r="F2137" s="68"/>
      <c r="AF2137" s="70"/>
      <c r="AK2137" s="11"/>
      <c r="AL2137" s="1212"/>
      <c r="AM2137" s="1213"/>
      <c r="AN2137" s="1213"/>
      <c r="AO2137" s="1213"/>
      <c r="AP2137" s="1213"/>
      <c r="AQ2137" s="1214"/>
      <c r="AR2137" s="73"/>
    </row>
    <row r="2138" spans="1:44" ht="25.2" customHeight="1">
      <c r="A2138" s="972">
        <f t="shared" si="39"/>
        <v>284</v>
      </c>
      <c r="B2138" s="66"/>
      <c r="E2138" s="67"/>
      <c r="F2138" s="68"/>
      <c r="I2138" s="17" t="s">
        <v>886</v>
      </c>
      <c r="J2138" s="1224" t="s">
        <v>980</v>
      </c>
      <c r="K2138" s="1224"/>
      <c r="L2138" s="1224"/>
      <c r="M2138" s="1224"/>
      <c r="N2138" s="1224"/>
      <c r="O2138" s="1224"/>
      <c r="P2138" s="1224"/>
      <c r="Q2138" s="1224"/>
      <c r="R2138" s="1224"/>
      <c r="S2138" s="1224"/>
      <c r="T2138" s="1224"/>
      <c r="U2138" s="1224"/>
      <c r="V2138" s="1224"/>
      <c r="W2138" s="1224"/>
      <c r="X2138" s="1224"/>
      <c r="Y2138" s="1224"/>
      <c r="Z2138" s="1224"/>
      <c r="AA2138" s="1224"/>
      <c r="AB2138" s="1224"/>
      <c r="AC2138" s="1224"/>
      <c r="AD2138" s="1224"/>
      <c r="AF2138" s="70"/>
      <c r="AG2138" s="713">
        <v>284</v>
      </c>
      <c r="AH2138" s="1221" t="s">
        <v>106</v>
      </c>
      <c r="AI2138" s="1222"/>
      <c r="AJ2138" s="1223"/>
      <c r="AK2138" s="11"/>
      <c r="AL2138" s="1212" t="s">
        <v>2335</v>
      </c>
      <c r="AM2138" s="1213"/>
      <c r="AN2138" s="1213"/>
      <c r="AO2138" s="1213"/>
      <c r="AP2138" s="1213"/>
      <c r="AQ2138" s="1214"/>
      <c r="AR2138" s="1232">
        <f>VLOOKUP(AH2138,$CD$6:$CE$10,2,FALSE)</f>
        <v>0</v>
      </c>
    </row>
    <row r="2139" spans="1:44" ht="25.2" customHeight="1">
      <c r="A2139" s="972" t="str">
        <f t="shared" si="39"/>
        <v/>
      </c>
      <c r="B2139" s="66"/>
      <c r="E2139" s="67"/>
      <c r="F2139" s="68"/>
      <c r="J2139" s="1224"/>
      <c r="K2139" s="1224"/>
      <c r="L2139" s="1224"/>
      <c r="M2139" s="1224"/>
      <c r="N2139" s="1224"/>
      <c r="O2139" s="1224"/>
      <c r="P2139" s="1224"/>
      <c r="Q2139" s="1224"/>
      <c r="R2139" s="1224"/>
      <c r="S2139" s="1224"/>
      <c r="T2139" s="1224"/>
      <c r="U2139" s="1224"/>
      <c r="V2139" s="1224"/>
      <c r="W2139" s="1224"/>
      <c r="X2139" s="1224"/>
      <c r="Y2139" s="1224"/>
      <c r="Z2139" s="1224"/>
      <c r="AA2139" s="1224"/>
      <c r="AB2139" s="1224"/>
      <c r="AC2139" s="1224"/>
      <c r="AD2139" s="1224"/>
      <c r="AF2139" s="70"/>
      <c r="AK2139" s="11"/>
      <c r="AL2139" s="1212"/>
      <c r="AM2139" s="1213"/>
      <c r="AN2139" s="1213"/>
      <c r="AO2139" s="1213"/>
      <c r="AP2139" s="1213"/>
      <c r="AQ2139" s="1214"/>
      <c r="AR2139" s="1232"/>
    </row>
    <row r="2140" spans="1:44" ht="18" customHeight="1">
      <c r="A2140" s="972" t="str">
        <f t="shared" si="39"/>
        <v/>
      </c>
      <c r="B2140" s="66"/>
      <c r="E2140" s="67"/>
      <c r="F2140" s="68"/>
      <c r="AF2140" s="70"/>
      <c r="AK2140" s="11"/>
      <c r="AL2140" s="93"/>
      <c r="AM2140" s="94"/>
      <c r="AN2140" s="94"/>
      <c r="AO2140" s="94"/>
      <c r="AP2140" s="94"/>
      <c r="AQ2140" s="95"/>
      <c r="AR2140" s="73"/>
    </row>
    <row r="2141" spans="1:44" ht="27" customHeight="1">
      <c r="A2141" s="972">
        <f t="shared" si="39"/>
        <v>285</v>
      </c>
      <c r="B2141" s="66"/>
      <c r="E2141" s="67"/>
      <c r="F2141" s="68"/>
      <c r="I2141" s="17" t="s">
        <v>685</v>
      </c>
      <c r="J2141" s="1233" t="s">
        <v>1007</v>
      </c>
      <c r="K2141" s="1233"/>
      <c r="L2141" s="1233"/>
      <c r="M2141" s="1233"/>
      <c r="N2141" s="1233"/>
      <c r="O2141" s="1233"/>
      <c r="P2141" s="1233"/>
      <c r="Q2141" s="1233"/>
      <c r="R2141" s="1233"/>
      <c r="S2141" s="1233"/>
      <c r="T2141" s="1233"/>
      <c r="U2141" s="1233"/>
      <c r="V2141" s="1233"/>
      <c r="W2141" s="1233"/>
      <c r="X2141" s="1233"/>
      <c r="Y2141" s="1233"/>
      <c r="Z2141" s="1233"/>
      <c r="AA2141" s="1233"/>
      <c r="AB2141" s="1233"/>
      <c r="AC2141" s="1233"/>
      <c r="AD2141" s="1233"/>
      <c r="AF2141" s="70"/>
      <c r="AG2141" s="713">
        <v>285</v>
      </c>
      <c r="AH2141" s="1221" t="s">
        <v>106</v>
      </c>
      <c r="AI2141" s="1222"/>
      <c r="AJ2141" s="1223"/>
      <c r="AK2141" s="11"/>
      <c r="AL2141" s="1212" t="s">
        <v>2336</v>
      </c>
      <c r="AM2141" s="1213"/>
      <c r="AN2141" s="1213"/>
      <c r="AO2141" s="1213"/>
      <c r="AP2141" s="1213"/>
      <c r="AQ2141" s="1214"/>
      <c r="AR2141" s="1232">
        <f>VLOOKUP(AH2141,$CD$6:$CE$10,2,FALSE)</f>
        <v>0</v>
      </c>
    </row>
    <row r="2142" spans="1:44" ht="21" customHeight="1">
      <c r="A2142" s="972" t="str">
        <f t="shared" si="39"/>
        <v/>
      </c>
      <c r="B2142" s="66"/>
      <c r="E2142" s="67"/>
      <c r="F2142" s="68"/>
      <c r="AF2142" s="70"/>
      <c r="AK2142" s="11"/>
      <c r="AL2142" s="1212"/>
      <c r="AM2142" s="1213"/>
      <c r="AN2142" s="1213"/>
      <c r="AO2142" s="1213"/>
      <c r="AP2142" s="1213"/>
      <c r="AQ2142" s="1214"/>
      <c r="AR2142" s="1232"/>
    </row>
    <row r="2143" spans="1:44" ht="18" customHeight="1">
      <c r="A2143" s="972" t="str">
        <f t="shared" si="39"/>
        <v/>
      </c>
      <c r="B2143" s="66"/>
      <c r="E2143" s="67"/>
      <c r="F2143" s="68"/>
      <c r="AF2143" s="70"/>
      <c r="AK2143" s="11"/>
      <c r="AL2143" s="93"/>
      <c r="AM2143" s="94"/>
      <c r="AN2143" s="94"/>
      <c r="AO2143" s="94"/>
      <c r="AP2143" s="94"/>
      <c r="AQ2143" s="95"/>
      <c r="AR2143" s="73"/>
    </row>
    <row r="2144" spans="1:44" ht="25.2" customHeight="1">
      <c r="A2144" s="972">
        <f t="shared" si="39"/>
        <v>286</v>
      </c>
      <c r="B2144" s="66"/>
      <c r="E2144" s="67"/>
      <c r="F2144" s="68"/>
      <c r="I2144" s="17" t="s">
        <v>687</v>
      </c>
      <c r="J2144" s="1206" t="s">
        <v>1008</v>
      </c>
      <c r="K2144" s="1206"/>
      <c r="L2144" s="1206"/>
      <c r="M2144" s="1206"/>
      <c r="N2144" s="1206"/>
      <c r="O2144" s="1206"/>
      <c r="P2144" s="1206"/>
      <c r="Q2144" s="1206"/>
      <c r="R2144" s="1206"/>
      <c r="S2144" s="1206"/>
      <c r="T2144" s="1206"/>
      <c r="U2144" s="1206"/>
      <c r="V2144" s="1206"/>
      <c r="W2144" s="1206"/>
      <c r="X2144" s="1206"/>
      <c r="Y2144" s="1206"/>
      <c r="Z2144" s="1206"/>
      <c r="AA2144" s="1206"/>
      <c r="AB2144" s="1206"/>
      <c r="AC2144" s="1206"/>
      <c r="AD2144" s="1206"/>
      <c r="AF2144" s="70"/>
      <c r="AG2144" s="713">
        <v>286</v>
      </c>
      <c r="AH2144" s="1221" t="s">
        <v>106</v>
      </c>
      <c r="AI2144" s="1222"/>
      <c r="AJ2144" s="1223"/>
      <c r="AK2144" s="11"/>
      <c r="AL2144" s="1212" t="s">
        <v>2337</v>
      </c>
      <c r="AM2144" s="1213"/>
      <c r="AN2144" s="1213"/>
      <c r="AO2144" s="1213"/>
      <c r="AP2144" s="1213"/>
      <c r="AQ2144" s="1214"/>
      <c r="AR2144" s="1232">
        <f>VLOOKUP(AH2144,$CD$6:$CE$10,2,FALSE)</f>
        <v>0</v>
      </c>
    </row>
    <row r="2145" spans="1:44" ht="25.2" customHeight="1">
      <c r="A2145" s="972" t="str">
        <f t="shared" si="39"/>
        <v/>
      </c>
      <c r="B2145" s="66"/>
      <c r="E2145" s="67"/>
      <c r="F2145" s="68"/>
      <c r="J2145" s="1206"/>
      <c r="K2145" s="1206"/>
      <c r="L2145" s="1206"/>
      <c r="M2145" s="1206"/>
      <c r="N2145" s="1206"/>
      <c r="O2145" s="1206"/>
      <c r="P2145" s="1206"/>
      <c r="Q2145" s="1206"/>
      <c r="R2145" s="1206"/>
      <c r="S2145" s="1206"/>
      <c r="T2145" s="1206"/>
      <c r="U2145" s="1206"/>
      <c r="V2145" s="1206"/>
      <c r="W2145" s="1206"/>
      <c r="X2145" s="1206"/>
      <c r="Y2145" s="1206"/>
      <c r="Z2145" s="1206"/>
      <c r="AA2145" s="1206"/>
      <c r="AB2145" s="1206"/>
      <c r="AC2145" s="1206"/>
      <c r="AD2145" s="1206"/>
      <c r="AF2145" s="70"/>
      <c r="AK2145" s="11"/>
      <c r="AL2145" s="1212"/>
      <c r="AM2145" s="1213"/>
      <c r="AN2145" s="1213"/>
      <c r="AO2145" s="1213"/>
      <c r="AP2145" s="1213"/>
      <c r="AQ2145" s="1214"/>
      <c r="AR2145" s="1232"/>
    </row>
    <row r="2146" spans="1:44" ht="18" customHeight="1">
      <c r="A2146" s="972" t="str">
        <f t="shared" si="39"/>
        <v/>
      </c>
      <c r="B2146" s="66"/>
      <c r="E2146" s="67"/>
      <c r="F2146" s="68"/>
      <c r="J2146" s="97"/>
      <c r="K2146" s="97"/>
      <c r="L2146" s="97"/>
      <c r="M2146" s="97"/>
      <c r="N2146" s="97"/>
      <c r="O2146" s="97"/>
      <c r="P2146" s="97"/>
      <c r="Q2146" s="97"/>
      <c r="R2146" s="97"/>
      <c r="S2146" s="97"/>
      <c r="T2146" s="97"/>
      <c r="U2146" s="97"/>
      <c r="V2146" s="97"/>
      <c r="W2146" s="97"/>
      <c r="X2146" s="97"/>
      <c r="Y2146" s="97"/>
      <c r="Z2146" s="97"/>
      <c r="AA2146" s="97"/>
      <c r="AB2146" s="97"/>
      <c r="AC2146" s="97"/>
      <c r="AD2146" s="97"/>
      <c r="AF2146" s="70"/>
      <c r="AK2146" s="11"/>
      <c r="AL2146" s="89"/>
      <c r="AM2146" s="90"/>
      <c r="AN2146" s="90"/>
      <c r="AO2146" s="90"/>
      <c r="AP2146" s="90"/>
      <c r="AQ2146" s="91"/>
      <c r="AR2146" s="214"/>
    </row>
    <row r="2147" spans="1:44" ht="18" customHeight="1">
      <c r="A2147" s="972" t="str">
        <f t="shared" si="39"/>
        <v/>
      </c>
      <c r="B2147" s="66"/>
      <c r="E2147" s="67"/>
      <c r="F2147" s="68"/>
      <c r="AF2147" s="70"/>
      <c r="AK2147" s="11"/>
      <c r="AL2147" s="71"/>
      <c r="AQ2147" s="72"/>
      <c r="AR2147" s="73"/>
    </row>
    <row r="2148" spans="1:44" ht="24" customHeight="1" thickBot="1">
      <c r="A2148" s="972" t="str">
        <f t="shared" si="39"/>
        <v/>
      </c>
      <c r="B2148" s="1571" t="s">
        <v>2731</v>
      </c>
      <c r="C2148" s="1572"/>
      <c r="D2148" s="1572"/>
      <c r="E2148" s="1573"/>
      <c r="F2148" s="68"/>
      <c r="H2148" s="17" t="s">
        <v>2338</v>
      </c>
      <c r="I2148" s="1233" t="s">
        <v>2339</v>
      </c>
      <c r="J2148" s="1233"/>
      <c r="K2148" s="1233"/>
      <c r="L2148" s="1233"/>
      <c r="M2148" s="1233"/>
      <c r="N2148" s="1233"/>
      <c r="O2148" s="1233"/>
      <c r="P2148" s="1233"/>
      <c r="Q2148" s="1233"/>
      <c r="R2148" s="1233"/>
      <c r="S2148" s="1233"/>
      <c r="T2148" s="1233"/>
      <c r="U2148" s="1233"/>
      <c r="V2148" s="1233"/>
      <c r="W2148" s="1233"/>
      <c r="X2148" s="1233"/>
      <c r="Y2148" s="1233"/>
      <c r="Z2148" s="1233"/>
      <c r="AA2148" s="1233"/>
      <c r="AB2148" s="1233"/>
      <c r="AC2148" s="1233"/>
      <c r="AD2148" s="1233"/>
      <c r="AF2148" s="70"/>
      <c r="AK2148" s="11"/>
      <c r="AL2148" s="17"/>
      <c r="AM2148" s="94"/>
      <c r="AN2148" s="94"/>
      <c r="AO2148" s="94"/>
      <c r="AP2148" s="94"/>
      <c r="AQ2148" s="95"/>
      <c r="AR2148" s="73"/>
    </row>
    <row r="2149" spans="1:44" ht="24" customHeight="1" thickBot="1">
      <c r="A2149" s="972" t="str">
        <f t="shared" si="39"/>
        <v/>
      </c>
      <c r="B2149" s="1418" t="s">
        <v>2360</v>
      </c>
      <c r="C2149" s="1419"/>
      <c r="D2149" s="1419"/>
      <c r="E2149" s="1420"/>
      <c r="F2149" s="68"/>
      <c r="I2149" s="1507" t="s">
        <v>2345</v>
      </c>
      <c r="J2149" s="1508"/>
      <c r="K2149" s="1508"/>
      <c r="L2149" s="1508"/>
      <c r="M2149" s="1509"/>
      <c r="N2149" s="149"/>
      <c r="O2149" s="678" t="s">
        <v>443</v>
      </c>
      <c r="P2149" s="676"/>
      <c r="Q2149" s="1421" t="s">
        <v>2342</v>
      </c>
      <c r="R2149" s="1421"/>
      <c r="S2149" s="1421"/>
      <c r="T2149" s="191"/>
      <c r="U2149" s="149"/>
      <c r="V2149" s="678" t="s">
        <v>443</v>
      </c>
      <c r="W2149" s="676"/>
      <c r="X2149" s="1508" t="s">
        <v>2343</v>
      </c>
      <c r="Y2149" s="1508"/>
      <c r="Z2149" s="1508"/>
      <c r="AA2149" s="1508"/>
      <c r="AB2149" s="1508"/>
      <c r="AC2149" s="1508"/>
      <c r="AD2149" s="1509"/>
      <c r="AF2149" s="70"/>
      <c r="AK2149" s="11"/>
      <c r="AL2149" s="1212" t="s">
        <v>2348</v>
      </c>
      <c r="AM2149" s="1213"/>
      <c r="AN2149" s="1213"/>
      <c r="AO2149" s="1213"/>
      <c r="AP2149" s="1213"/>
      <c r="AQ2149" s="1214"/>
      <c r="AR2149" s="73"/>
    </row>
    <row r="2150" spans="1:44" ht="24" customHeight="1" thickBot="1">
      <c r="A2150" s="972" t="str">
        <f t="shared" si="39"/>
        <v/>
      </c>
      <c r="B2150" s="1418"/>
      <c r="C2150" s="1419"/>
      <c r="D2150" s="1419"/>
      <c r="E2150" s="1420"/>
      <c r="F2150" s="68"/>
      <c r="I2150" s="1752" t="s">
        <v>2346</v>
      </c>
      <c r="J2150" s="1347"/>
      <c r="K2150" s="1347"/>
      <c r="L2150" s="1347"/>
      <c r="M2150" s="1348"/>
      <c r="N2150" s="149"/>
      <c r="O2150" s="678" t="s">
        <v>443</v>
      </c>
      <c r="P2150" s="676"/>
      <c r="Q2150" s="1421" t="s">
        <v>2341</v>
      </c>
      <c r="R2150" s="1421"/>
      <c r="S2150" s="1421"/>
      <c r="T2150" s="191"/>
      <c r="U2150" s="83"/>
      <c r="V2150" s="678" t="s">
        <v>443</v>
      </c>
      <c r="W2150" s="677"/>
      <c r="X2150" s="1347" t="s">
        <v>2344</v>
      </c>
      <c r="Y2150" s="1347"/>
      <c r="Z2150" s="1347"/>
      <c r="AA2150" s="1347"/>
      <c r="AB2150" s="1347"/>
      <c r="AC2150" s="1347"/>
      <c r="AD2150" s="1348"/>
      <c r="AF2150" s="70"/>
      <c r="AK2150" s="11"/>
      <c r="AL2150" s="1212"/>
      <c r="AM2150" s="1213"/>
      <c r="AN2150" s="1213"/>
      <c r="AO2150" s="1213"/>
      <c r="AP2150" s="1213"/>
      <c r="AQ2150" s="1214"/>
      <c r="AR2150" s="73"/>
    </row>
    <row r="2151" spans="1:44" ht="24" customHeight="1">
      <c r="A2151" s="972" t="str">
        <f t="shared" si="39"/>
        <v/>
      </c>
      <c r="B2151" s="66"/>
      <c r="E2151" s="67"/>
      <c r="F2151" s="68"/>
      <c r="I2151" s="1329" t="s">
        <v>2347</v>
      </c>
      <c r="J2151" s="1330"/>
      <c r="K2151" s="1330"/>
      <c r="L2151" s="1330"/>
      <c r="M2151" s="1331"/>
      <c r="N2151" s="2173" t="s">
        <v>2340</v>
      </c>
      <c r="O2151" s="2173"/>
      <c r="P2151" s="2173"/>
      <c r="Q2151" s="2173"/>
      <c r="R2151" s="2173"/>
      <c r="S2151" s="2173"/>
      <c r="T2151" s="2173"/>
      <c r="U2151" s="2173"/>
      <c r="V2151" s="2173"/>
      <c r="W2151" s="2173"/>
      <c r="X2151" s="2173"/>
      <c r="Y2151" s="2173"/>
      <c r="Z2151" s="2173"/>
      <c r="AA2151" s="2173"/>
      <c r="AB2151" s="2173"/>
      <c r="AC2151" s="2173"/>
      <c r="AD2151" s="2174"/>
      <c r="AF2151" s="70"/>
      <c r="AK2151" s="11"/>
      <c r="AL2151" s="1212"/>
      <c r="AM2151" s="1213"/>
      <c r="AN2151" s="1213"/>
      <c r="AO2151" s="1213"/>
      <c r="AP2151" s="1213"/>
      <c r="AQ2151" s="1214"/>
      <c r="AR2151" s="73"/>
    </row>
    <row r="2152" spans="1:44" ht="24" customHeight="1">
      <c r="A2152" s="972" t="str">
        <f t="shared" si="39"/>
        <v/>
      </c>
      <c r="B2152" s="66"/>
      <c r="E2152" s="67"/>
      <c r="F2152" s="68"/>
      <c r="I2152" s="1422" t="s">
        <v>303</v>
      </c>
      <c r="J2152" s="1423"/>
      <c r="K2152" s="1423"/>
      <c r="L2152" s="1423"/>
      <c r="M2152" s="1424"/>
      <c r="N2152" s="1588"/>
      <c r="O2152" s="1588"/>
      <c r="P2152" s="1588"/>
      <c r="Q2152" s="1588"/>
      <c r="R2152" s="1588"/>
      <c r="S2152" s="1588"/>
      <c r="T2152" s="1588"/>
      <c r="U2152" s="1588"/>
      <c r="V2152" s="1588"/>
      <c r="W2152" s="1588"/>
      <c r="X2152" s="1588"/>
      <c r="Y2152" s="1588"/>
      <c r="Z2152" s="1588"/>
      <c r="AA2152" s="1588"/>
      <c r="AB2152" s="1588"/>
      <c r="AC2152" s="1588"/>
      <c r="AD2152" s="1589"/>
      <c r="AF2152" s="70"/>
      <c r="AK2152" s="11"/>
      <c r="AL2152" s="1212"/>
      <c r="AM2152" s="1213"/>
      <c r="AN2152" s="1213"/>
      <c r="AO2152" s="1213"/>
      <c r="AP2152" s="1213"/>
      <c r="AQ2152" s="1214"/>
      <c r="AR2152" s="73"/>
    </row>
    <row r="2153" spans="1:44" ht="24" customHeight="1" thickBot="1">
      <c r="A2153" s="972" t="str">
        <f t="shared" si="39"/>
        <v/>
      </c>
      <c r="B2153" s="66"/>
      <c r="E2153" s="67"/>
      <c r="F2153" s="68"/>
      <c r="I2153" s="1425"/>
      <c r="J2153" s="1426"/>
      <c r="K2153" s="1426"/>
      <c r="L2153" s="1426"/>
      <c r="M2153" s="1427"/>
      <c r="N2153" s="2171"/>
      <c r="O2153" s="2171"/>
      <c r="P2153" s="2171"/>
      <c r="Q2153" s="2171"/>
      <c r="R2153" s="2171"/>
      <c r="S2153" s="2171"/>
      <c r="T2153" s="2171"/>
      <c r="U2153" s="2171"/>
      <c r="V2153" s="2171"/>
      <c r="W2153" s="2171"/>
      <c r="X2153" s="2171"/>
      <c r="Y2153" s="2171"/>
      <c r="Z2153" s="2171"/>
      <c r="AA2153" s="2171"/>
      <c r="AB2153" s="2171"/>
      <c r="AC2153" s="2171"/>
      <c r="AD2153" s="2172"/>
      <c r="AF2153" s="70"/>
      <c r="AK2153" s="11"/>
      <c r="AL2153" s="1212"/>
      <c r="AM2153" s="1213"/>
      <c r="AN2153" s="1213"/>
      <c r="AO2153" s="1213"/>
      <c r="AP2153" s="1213"/>
      <c r="AQ2153" s="1214"/>
      <c r="AR2153" s="73"/>
    </row>
    <row r="2154" spans="1:44" ht="24" customHeight="1">
      <c r="A2154" s="972" t="str">
        <f t="shared" si="39"/>
        <v/>
      </c>
      <c r="B2154" s="66"/>
      <c r="E2154" s="67"/>
      <c r="F2154" s="68"/>
      <c r="I2154" s="1624" t="s">
        <v>1342</v>
      </c>
      <c r="J2154" s="1624"/>
      <c r="K2154" s="1624"/>
      <c r="L2154" s="1624"/>
      <c r="M2154" s="1624"/>
      <c r="AF2154" s="70"/>
      <c r="AK2154" s="11"/>
      <c r="AL2154" s="71"/>
      <c r="AQ2154" s="72"/>
      <c r="AR2154" s="73"/>
    </row>
    <row r="2155" spans="1:44" ht="27" customHeight="1">
      <c r="A2155" s="972">
        <f t="shared" si="39"/>
        <v>287</v>
      </c>
      <c r="B2155" s="66"/>
      <c r="E2155" s="67"/>
      <c r="F2155" s="1349" t="s">
        <v>150</v>
      </c>
      <c r="G2155" s="1350"/>
      <c r="H2155" s="1206" t="s">
        <v>2349</v>
      </c>
      <c r="I2155" s="1206"/>
      <c r="J2155" s="1206"/>
      <c r="K2155" s="1206"/>
      <c r="L2155" s="1206"/>
      <c r="M2155" s="1206"/>
      <c r="N2155" s="1206"/>
      <c r="O2155" s="1206"/>
      <c r="P2155" s="1206"/>
      <c r="Q2155" s="1206"/>
      <c r="R2155" s="1206"/>
      <c r="S2155" s="1206"/>
      <c r="T2155" s="1206"/>
      <c r="U2155" s="1206"/>
      <c r="V2155" s="1206"/>
      <c r="W2155" s="1206"/>
      <c r="X2155" s="1206"/>
      <c r="Y2155" s="1206"/>
      <c r="Z2155" s="1206"/>
      <c r="AA2155" s="1206"/>
      <c r="AB2155" s="1206"/>
      <c r="AC2155" s="1206"/>
      <c r="AD2155" s="1206"/>
      <c r="AF2155" s="70"/>
      <c r="AG2155" s="713">
        <v>287</v>
      </c>
      <c r="AH2155" s="1221" t="s">
        <v>106</v>
      </c>
      <c r="AI2155" s="1222"/>
      <c r="AJ2155" s="1223"/>
      <c r="AK2155" s="11"/>
      <c r="AL2155" s="1212" t="s">
        <v>2350</v>
      </c>
      <c r="AM2155" s="1213"/>
      <c r="AN2155" s="1213"/>
      <c r="AO2155" s="1213"/>
      <c r="AP2155" s="1213"/>
      <c r="AQ2155" s="1214"/>
      <c r="AR2155" s="1232">
        <f>VLOOKUP(AH2155,$CD$6:$CE$10,2,FALSE)</f>
        <v>0</v>
      </c>
    </row>
    <row r="2156" spans="1:44" ht="18" customHeight="1">
      <c r="A2156" s="972" t="str">
        <f t="shared" si="39"/>
        <v/>
      </c>
      <c r="B2156" s="66"/>
      <c r="E2156" s="67"/>
      <c r="F2156" s="68"/>
      <c r="H2156" s="141"/>
      <c r="I2156" s="141"/>
      <c r="J2156" s="141"/>
      <c r="K2156" s="141"/>
      <c r="L2156" s="141"/>
      <c r="M2156" s="141"/>
      <c r="N2156" s="141"/>
      <c r="O2156" s="141"/>
      <c r="P2156" s="141"/>
      <c r="Q2156" s="141"/>
      <c r="R2156" s="141"/>
      <c r="S2156" s="141"/>
      <c r="T2156" s="141"/>
      <c r="U2156" s="141"/>
      <c r="V2156" s="141"/>
      <c r="W2156" s="141"/>
      <c r="X2156" s="141"/>
      <c r="Y2156" s="141"/>
      <c r="Z2156" s="141"/>
      <c r="AA2156" s="141"/>
      <c r="AB2156" s="141"/>
      <c r="AC2156" s="141"/>
      <c r="AD2156" s="141"/>
      <c r="AF2156" s="70"/>
      <c r="AK2156" s="11"/>
      <c r="AL2156" s="1212"/>
      <c r="AM2156" s="1213"/>
      <c r="AN2156" s="1213"/>
      <c r="AO2156" s="1213"/>
      <c r="AP2156" s="1213"/>
      <c r="AQ2156" s="1214"/>
      <c r="AR2156" s="1232"/>
    </row>
    <row r="2157" spans="1:44" ht="27" customHeight="1">
      <c r="A2157" s="972">
        <f t="shared" si="39"/>
        <v>288</v>
      </c>
      <c r="B2157" s="66"/>
      <c r="E2157" s="67"/>
      <c r="F2157" s="1349" t="s">
        <v>6</v>
      </c>
      <c r="G2157" s="1350"/>
      <c r="H2157" s="1206" t="s">
        <v>2351</v>
      </c>
      <c r="I2157" s="1206"/>
      <c r="J2157" s="1206"/>
      <c r="K2157" s="1206"/>
      <c r="L2157" s="1206"/>
      <c r="M2157" s="1206"/>
      <c r="N2157" s="1206"/>
      <c r="O2157" s="1206"/>
      <c r="P2157" s="1206"/>
      <c r="Q2157" s="1206"/>
      <c r="R2157" s="1206"/>
      <c r="S2157" s="1206"/>
      <c r="T2157" s="1206"/>
      <c r="U2157" s="1206"/>
      <c r="V2157" s="1206"/>
      <c r="W2157" s="1206"/>
      <c r="X2157" s="1206"/>
      <c r="Y2157" s="1206"/>
      <c r="Z2157" s="1206"/>
      <c r="AA2157" s="1206"/>
      <c r="AB2157" s="1206"/>
      <c r="AC2157" s="1206"/>
      <c r="AD2157" s="1206"/>
      <c r="AF2157" s="70"/>
      <c r="AG2157" s="713">
        <v>288</v>
      </c>
      <c r="AH2157" s="1221" t="s">
        <v>106</v>
      </c>
      <c r="AI2157" s="1222"/>
      <c r="AJ2157" s="1223"/>
      <c r="AK2157" s="11"/>
      <c r="AL2157" s="1212" t="s">
        <v>2352</v>
      </c>
      <c r="AM2157" s="1213"/>
      <c r="AN2157" s="1213"/>
      <c r="AO2157" s="1213"/>
      <c r="AP2157" s="1213"/>
      <c r="AQ2157" s="1214"/>
      <c r="AR2157" s="1232">
        <f>VLOOKUP(AH2157,$CD$6:$CE$10,2,FALSE)</f>
        <v>0</v>
      </c>
    </row>
    <row r="2158" spans="1:44" ht="27" customHeight="1">
      <c r="A2158" s="972" t="str">
        <f t="shared" si="39"/>
        <v/>
      </c>
      <c r="B2158" s="66"/>
      <c r="E2158" s="67"/>
      <c r="F2158" s="68"/>
      <c r="H2158" s="1206"/>
      <c r="I2158" s="1206"/>
      <c r="J2158" s="1206"/>
      <c r="K2158" s="1206"/>
      <c r="L2158" s="1206"/>
      <c r="M2158" s="1206"/>
      <c r="N2158" s="1206"/>
      <c r="O2158" s="1206"/>
      <c r="P2158" s="1206"/>
      <c r="Q2158" s="1206"/>
      <c r="R2158" s="1206"/>
      <c r="S2158" s="1206"/>
      <c r="T2158" s="1206"/>
      <c r="U2158" s="1206"/>
      <c r="V2158" s="1206"/>
      <c r="W2158" s="1206"/>
      <c r="X2158" s="1206"/>
      <c r="Y2158" s="1206"/>
      <c r="Z2158" s="1206"/>
      <c r="AA2158" s="1206"/>
      <c r="AB2158" s="1206"/>
      <c r="AC2158" s="1206"/>
      <c r="AD2158" s="1206"/>
      <c r="AF2158" s="70"/>
      <c r="AK2158" s="11"/>
      <c r="AL2158" s="1212"/>
      <c r="AM2158" s="1213"/>
      <c r="AN2158" s="1213"/>
      <c r="AO2158" s="1213"/>
      <c r="AP2158" s="1213"/>
      <c r="AQ2158" s="1214"/>
      <c r="AR2158" s="1232"/>
    </row>
    <row r="2159" spans="1:44" ht="27" customHeight="1">
      <c r="A2159" s="972" t="str">
        <f t="shared" si="39"/>
        <v/>
      </c>
      <c r="B2159" s="66"/>
      <c r="E2159" s="67"/>
      <c r="F2159" s="68"/>
      <c r="H2159" s="1206"/>
      <c r="I2159" s="1206"/>
      <c r="J2159" s="1206"/>
      <c r="K2159" s="1206"/>
      <c r="L2159" s="1206"/>
      <c r="M2159" s="1206"/>
      <c r="N2159" s="1206"/>
      <c r="O2159" s="1206"/>
      <c r="P2159" s="1206"/>
      <c r="Q2159" s="1206"/>
      <c r="R2159" s="1206"/>
      <c r="S2159" s="1206"/>
      <c r="T2159" s="1206"/>
      <c r="U2159" s="1206"/>
      <c r="V2159" s="1206"/>
      <c r="W2159" s="1206"/>
      <c r="X2159" s="1206"/>
      <c r="Y2159" s="1206"/>
      <c r="Z2159" s="1206"/>
      <c r="AA2159" s="1206"/>
      <c r="AB2159" s="1206"/>
      <c r="AC2159" s="1206"/>
      <c r="AD2159" s="1206"/>
      <c r="AF2159" s="70"/>
      <c r="AK2159" s="11"/>
      <c r="AL2159" s="93"/>
      <c r="AM2159" s="94"/>
      <c r="AN2159" s="94"/>
      <c r="AO2159" s="94"/>
      <c r="AP2159" s="94"/>
      <c r="AQ2159" s="95"/>
      <c r="AR2159" s="73"/>
    </row>
    <row r="2160" spans="1:44" ht="18" customHeight="1">
      <c r="A2160" s="972" t="str">
        <f t="shared" si="39"/>
        <v/>
      </c>
      <c r="B2160" s="66"/>
      <c r="E2160" s="67"/>
      <c r="F2160" s="68"/>
      <c r="AF2160" s="70"/>
      <c r="AK2160" s="11"/>
      <c r="AL2160" s="93"/>
      <c r="AM2160" s="94"/>
      <c r="AN2160" s="94"/>
      <c r="AO2160" s="94"/>
      <c r="AP2160" s="94"/>
      <c r="AQ2160" s="95"/>
      <c r="AR2160" s="73"/>
    </row>
    <row r="2161" spans="1:44" ht="27" customHeight="1">
      <c r="A2161" s="972">
        <f t="shared" si="39"/>
        <v>289</v>
      </c>
      <c r="B2161" s="66"/>
      <c r="E2161" s="67"/>
      <c r="F2161" s="1349" t="s">
        <v>7</v>
      </c>
      <c r="G2161" s="1350"/>
      <c r="H2161" s="1224" t="s">
        <v>2353</v>
      </c>
      <c r="I2161" s="1224"/>
      <c r="J2161" s="1224"/>
      <c r="K2161" s="1224"/>
      <c r="L2161" s="1224"/>
      <c r="M2161" s="1224"/>
      <c r="N2161" s="1224"/>
      <c r="O2161" s="1224"/>
      <c r="P2161" s="1224"/>
      <c r="Q2161" s="1224"/>
      <c r="R2161" s="1224"/>
      <c r="S2161" s="1224"/>
      <c r="T2161" s="1224"/>
      <c r="U2161" s="1224"/>
      <c r="V2161" s="1224"/>
      <c r="W2161" s="1224"/>
      <c r="X2161" s="1224"/>
      <c r="Y2161" s="1224"/>
      <c r="Z2161" s="1224"/>
      <c r="AA2161" s="1224"/>
      <c r="AB2161" s="1224"/>
      <c r="AC2161" s="1224"/>
      <c r="AD2161" s="1224"/>
      <c r="AF2161" s="70"/>
      <c r="AG2161" s="713">
        <v>289</v>
      </c>
      <c r="AH2161" s="1221" t="s">
        <v>106</v>
      </c>
      <c r="AI2161" s="1222"/>
      <c r="AJ2161" s="1223"/>
      <c r="AK2161" s="11"/>
      <c r="AL2161" s="1212" t="s">
        <v>2354</v>
      </c>
      <c r="AM2161" s="1213"/>
      <c r="AN2161" s="1213"/>
      <c r="AO2161" s="1213"/>
      <c r="AP2161" s="1213"/>
      <c r="AQ2161" s="1214"/>
      <c r="AR2161" s="1232">
        <f>VLOOKUP(AH2161,$CD$6:$CE$10,2,FALSE)</f>
        <v>0</v>
      </c>
    </row>
    <row r="2162" spans="1:44" ht="27" customHeight="1">
      <c r="A2162" s="972" t="str">
        <f t="shared" si="39"/>
        <v/>
      </c>
      <c r="B2162" s="66"/>
      <c r="E2162" s="67"/>
      <c r="F2162" s="68"/>
      <c r="H2162" s="1224"/>
      <c r="I2162" s="1224"/>
      <c r="J2162" s="1224"/>
      <c r="K2162" s="1224"/>
      <c r="L2162" s="1224"/>
      <c r="M2162" s="1224"/>
      <c r="N2162" s="1224"/>
      <c r="O2162" s="1224"/>
      <c r="P2162" s="1224"/>
      <c r="Q2162" s="1224"/>
      <c r="R2162" s="1224"/>
      <c r="S2162" s="1224"/>
      <c r="T2162" s="1224"/>
      <c r="U2162" s="1224"/>
      <c r="V2162" s="1224"/>
      <c r="W2162" s="1224"/>
      <c r="X2162" s="1224"/>
      <c r="Y2162" s="1224"/>
      <c r="Z2162" s="1224"/>
      <c r="AA2162" s="1224"/>
      <c r="AB2162" s="1224"/>
      <c r="AC2162" s="1224"/>
      <c r="AD2162" s="1224"/>
      <c r="AF2162" s="70"/>
      <c r="AK2162" s="11"/>
      <c r="AL2162" s="1212"/>
      <c r="AM2162" s="1213"/>
      <c r="AN2162" s="1213"/>
      <c r="AO2162" s="1213"/>
      <c r="AP2162" s="1213"/>
      <c r="AQ2162" s="1214"/>
      <c r="AR2162" s="1232"/>
    </row>
    <row r="2163" spans="1:44" ht="24" customHeight="1">
      <c r="A2163" s="972" t="str">
        <f t="shared" si="39"/>
        <v/>
      </c>
      <c r="B2163" s="66"/>
      <c r="E2163" s="67"/>
      <c r="F2163" s="68"/>
      <c r="AF2163" s="70"/>
      <c r="AK2163" s="11"/>
      <c r="AL2163" s="1212"/>
      <c r="AM2163" s="1213"/>
      <c r="AN2163" s="1213"/>
      <c r="AO2163" s="1213"/>
      <c r="AP2163" s="1213"/>
      <c r="AQ2163" s="1214"/>
      <c r="AR2163" s="73"/>
    </row>
    <row r="2164" spans="1:44" ht="11.5" customHeight="1">
      <c r="A2164" s="972" t="str">
        <f t="shared" si="39"/>
        <v/>
      </c>
      <c r="B2164" s="66"/>
      <c r="E2164" s="67"/>
      <c r="F2164" s="68"/>
      <c r="AF2164" s="70"/>
      <c r="AK2164" s="11"/>
      <c r="AL2164" s="1212"/>
      <c r="AM2164" s="1213"/>
      <c r="AN2164" s="1213"/>
      <c r="AO2164" s="1213"/>
      <c r="AP2164" s="1213"/>
      <c r="AQ2164" s="1214"/>
      <c r="AR2164" s="73"/>
    </row>
    <row r="2165" spans="1:44" ht="27" customHeight="1">
      <c r="A2165" s="972">
        <f t="shared" si="39"/>
        <v>290</v>
      </c>
      <c r="B2165" s="66"/>
      <c r="E2165" s="67"/>
      <c r="F2165" s="1349" t="s">
        <v>848</v>
      </c>
      <c r="G2165" s="1350"/>
      <c r="H2165" s="1206" t="s">
        <v>2355</v>
      </c>
      <c r="I2165" s="1206"/>
      <c r="J2165" s="1206"/>
      <c r="K2165" s="1206"/>
      <c r="L2165" s="1206"/>
      <c r="M2165" s="1206"/>
      <c r="N2165" s="1206"/>
      <c r="O2165" s="1206"/>
      <c r="P2165" s="1206"/>
      <c r="Q2165" s="1206"/>
      <c r="R2165" s="1206"/>
      <c r="S2165" s="1206"/>
      <c r="T2165" s="1206"/>
      <c r="U2165" s="1206"/>
      <c r="V2165" s="1206"/>
      <c r="W2165" s="1206"/>
      <c r="X2165" s="1206"/>
      <c r="Y2165" s="1206"/>
      <c r="Z2165" s="1206"/>
      <c r="AA2165" s="1206"/>
      <c r="AB2165" s="1206"/>
      <c r="AC2165" s="1206"/>
      <c r="AD2165" s="1206"/>
      <c r="AF2165" s="70"/>
      <c r="AG2165" s="713">
        <v>290</v>
      </c>
      <c r="AH2165" s="1221" t="s">
        <v>106</v>
      </c>
      <c r="AI2165" s="1222"/>
      <c r="AJ2165" s="1223"/>
      <c r="AK2165" s="11"/>
      <c r="AL2165" s="1212" t="s">
        <v>2356</v>
      </c>
      <c r="AM2165" s="1213"/>
      <c r="AN2165" s="1213"/>
      <c r="AO2165" s="1213"/>
      <c r="AP2165" s="1213"/>
      <c r="AQ2165" s="1214"/>
      <c r="AR2165" s="1232">
        <f>VLOOKUP(AH2165,$CD$6:$CE$10,2,FALSE)</f>
        <v>0</v>
      </c>
    </row>
    <row r="2166" spans="1:44" ht="27" customHeight="1">
      <c r="A2166" s="972" t="str">
        <f t="shared" si="39"/>
        <v/>
      </c>
      <c r="B2166" s="66"/>
      <c r="E2166" s="67"/>
      <c r="F2166" s="68"/>
      <c r="H2166" s="1206"/>
      <c r="I2166" s="1206"/>
      <c r="J2166" s="1206"/>
      <c r="K2166" s="1206"/>
      <c r="L2166" s="1206"/>
      <c r="M2166" s="1206"/>
      <c r="N2166" s="1206"/>
      <c r="O2166" s="1206"/>
      <c r="P2166" s="1206"/>
      <c r="Q2166" s="1206"/>
      <c r="R2166" s="1206"/>
      <c r="S2166" s="1206"/>
      <c r="T2166" s="1206"/>
      <c r="U2166" s="1206"/>
      <c r="V2166" s="1206"/>
      <c r="W2166" s="1206"/>
      <c r="X2166" s="1206"/>
      <c r="Y2166" s="1206"/>
      <c r="Z2166" s="1206"/>
      <c r="AA2166" s="1206"/>
      <c r="AB2166" s="1206"/>
      <c r="AC2166" s="1206"/>
      <c r="AD2166" s="1206"/>
      <c r="AF2166" s="70"/>
      <c r="AK2166" s="11"/>
      <c r="AL2166" s="1212"/>
      <c r="AM2166" s="1213"/>
      <c r="AN2166" s="1213"/>
      <c r="AO2166" s="1213"/>
      <c r="AP2166" s="1213"/>
      <c r="AQ2166" s="1214"/>
      <c r="AR2166" s="1232"/>
    </row>
    <row r="2167" spans="1:44" ht="18" customHeight="1">
      <c r="A2167" s="972" t="str">
        <f t="shared" ref="A2167:A2230" si="40">_xlfn.IFS(AG2167=0,"",AG2167&gt;0,AG2167,AG2167&lt;&gt;"","")</f>
        <v/>
      </c>
      <c r="B2167" s="66"/>
      <c r="E2167" s="67"/>
      <c r="F2167" s="68"/>
      <c r="AF2167" s="70"/>
      <c r="AK2167" s="11"/>
      <c r="AL2167" s="1212"/>
      <c r="AM2167" s="1213"/>
      <c r="AN2167" s="1213"/>
      <c r="AO2167" s="1213"/>
      <c r="AP2167" s="1213"/>
      <c r="AQ2167" s="1214"/>
      <c r="AR2167" s="73"/>
    </row>
    <row r="2168" spans="1:44" ht="27" customHeight="1">
      <c r="A2168" s="972">
        <f t="shared" si="40"/>
        <v>291</v>
      </c>
      <c r="B2168" s="66"/>
      <c r="E2168" s="67"/>
      <c r="F2168" s="1349" t="s">
        <v>829</v>
      </c>
      <c r="G2168" s="1350"/>
      <c r="H2168" s="1206" t="s">
        <v>2357</v>
      </c>
      <c r="I2168" s="1206"/>
      <c r="J2168" s="1206"/>
      <c r="K2168" s="1206"/>
      <c r="L2168" s="1206"/>
      <c r="M2168" s="1206"/>
      <c r="N2168" s="1206"/>
      <c r="O2168" s="1206"/>
      <c r="P2168" s="1206"/>
      <c r="Q2168" s="1206"/>
      <c r="R2168" s="1206"/>
      <c r="S2168" s="1206"/>
      <c r="T2168" s="1206"/>
      <c r="U2168" s="1206"/>
      <c r="V2168" s="1206"/>
      <c r="W2168" s="1206"/>
      <c r="X2168" s="1206"/>
      <c r="Y2168" s="1206"/>
      <c r="Z2168" s="1206"/>
      <c r="AA2168" s="1206"/>
      <c r="AB2168" s="1206"/>
      <c r="AC2168" s="1206"/>
      <c r="AD2168" s="1206"/>
      <c r="AF2168" s="70"/>
      <c r="AG2168" s="713">
        <v>291</v>
      </c>
      <c r="AH2168" s="1221" t="s">
        <v>106</v>
      </c>
      <c r="AI2168" s="1222"/>
      <c r="AJ2168" s="1223"/>
      <c r="AK2168" s="11"/>
      <c r="AL2168" s="1212" t="s">
        <v>2358</v>
      </c>
      <c r="AM2168" s="1213"/>
      <c r="AN2168" s="1213"/>
      <c r="AO2168" s="1213"/>
      <c r="AP2168" s="1213"/>
      <c r="AQ2168" s="1214"/>
      <c r="AR2168" s="1232">
        <f>VLOOKUP(AH2168,$CD$6:$CE$10,2,FALSE)</f>
        <v>0</v>
      </c>
    </row>
    <row r="2169" spans="1:44" ht="31.95" customHeight="1">
      <c r="A2169" s="972" t="str">
        <f t="shared" si="40"/>
        <v/>
      </c>
      <c r="B2169" s="66"/>
      <c r="E2169" s="67"/>
      <c r="F2169" s="68"/>
      <c r="H2169" s="1206"/>
      <c r="I2169" s="1206"/>
      <c r="J2169" s="1206"/>
      <c r="K2169" s="1206"/>
      <c r="L2169" s="1206"/>
      <c r="M2169" s="1206"/>
      <c r="N2169" s="1206"/>
      <c r="O2169" s="1206"/>
      <c r="P2169" s="1206"/>
      <c r="Q2169" s="1206"/>
      <c r="R2169" s="1206"/>
      <c r="S2169" s="1206"/>
      <c r="T2169" s="1206"/>
      <c r="U2169" s="1206"/>
      <c r="V2169" s="1206"/>
      <c r="W2169" s="1206"/>
      <c r="X2169" s="1206"/>
      <c r="Y2169" s="1206"/>
      <c r="Z2169" s="1206"/>
      <c r="AA2169" s="1206"/>
      <c r="AB2169" s="1206"/>
      <c r="AC2169" s="1206"/>
      <c r="AD2169" s="1206"/>
      <c r="AF2169" s="70"/>
      <c r="AK2169" s="11"/>
      <c r="AL2169" s="1212"/>
      <c r="AM2169" s="1213"/>
      <c r="AN2169" s="1213"/>
      <c r="AO2169" s="1213"/>
      <c r="AP2169" s="1213"/>
      <c r="AQ2169" s="1214"/>
      <c r="AR2169" s="1232"/>
    </row>
    <row r="2170" spans="1:44" ht="18" customHeight="1">
      <c r="A2170" s="972" t="str">
        <f t="shared" si="40"/>
        <v/>
      </c>
      <c r="B2170" s="66"/>
      <c r="E2170" s="67"/>
      <c r="F2170" s="68"/>
      <c r="H2170" s="97"/>
      <c r="I2170" s="97"/>
      <c r="J2170" s="97"/>
      <c r="K2170" s="97"/>
      <c r="L2170" s="97"/>
      <c r="M2170" s="97"/>
      <c r="N2170" s="97"/>
      <c r="O2170" s="97"/>
      <c r="P2170" s="97"/>
      <c r="Q2170" s="97"/>
      <c r="R2170" s="97"/>
      <c r="S2170" s="97"/>
      <c r="T2170" s="97"/>
      <c r="U2170" s="97"/>
      <c r="V2170" s="97"/>
      <c r="W2170" s="97"/>
      <c r="X2170" s="97"/>
      <c r="Y2170" s="97"/>
      <c r="Z2170" s="97"/>
      <c r="AA2170" s="97"/>
      <c r="AB2170" s="97"/>
      <c r="AC2170" s="97"/>
      <c r="AD2170" s="97"/>
      <c r="AF2170" s="70"/>
      <c r="AK2170" s="11"/>
      <c r="AL2170" s="89"/>
      <c r="AM2170" s="90"/>
      <c r="AN2170" s="90"/>
      <c r="AO2170" s="90"/>
      <c r="AP2170" s="90"/>
      <c r="AQ2170" s="91"/>
      <c r="AR2170" s="214"/>
    </row>
    <row r="2171" spans="1:44" ht="27" customHeight="1">
      <c r="A2171" s="972">
        <f t="shared" si="40"/>
        <v>292</v>
      </c>
      <c r="B2171" s="66"/>
      <c r="E2171" s="67"/>
      <c r="F2171" s="1349" t="s">
        <v>836</v>
      </c>
      <c r="G2171" s="1350"/>
      <c r="H2171" s="1206" t="s">
        <v>2359</v>
      </c>
      <c r="I2171" s="1206"/>
      <c r="J2171" s="1206"/>
      <c r="K2171" s="1206"/>
      <c r="L2171" s="1206"/>
      <c r="M2171" s="1206"/>
      <c r="N2171" s="1206"/>
      <c r="O2171" s="1206"/>
      <c r="P2171" s="1206"/>
      <c r="Q2171" s="1206"/>
      <c r="R2171" s="1206"/>
      <c r="S2171" s="1206"/>
      <c r="T2171" s="1206"/>
      <c r="U2171" s="1206"/>
      <c r="V2171" s="1206"/>
      <c r="W2171" s="1206"/>
      <c r="X2171" s="1206"/>
      <c r="Y2171" s="1206"/>
      <c r="Z2171" s="1206"/>
      <c r="AA2171" s="1206"/>
      <c r="AB2171" s="1206"/>
      <c r="AC2171" s="1206"/>
      <c r="AD2171" s="1206"/>
      <c r="AF2171" s="70"/>
      <c r="AG2171" s="713">
        <v>292</v>
      </c>
      <c r="AH2171" s="1221" t="s">
        <v>106</v>
      </c>
      <c r="AI2171" s="1222"/>
      <c r="AJ2171" s="1223"/>
      <c r="AK2171" s="11"/>
      <c r="AL2171" s="1212" t="s">
        <v>2352</v>
      </c>
      <c r="AM2171" s="1213"/>
      <c r="AN2171" s="1213"/>
      <c r="AO2171" s="1213"/>
      <c r="AP2171" s="1213"/>
      <c r="AQ2171" s="1214"/>
      <c r="AR2171" s="1232">
        <f>VLOOKUP(AH2171,$CD$6:$CE$10,2,FALSE)</f>
        <v>0</v>
      </c>
    </row>
    <row r="2172" spans="1:44" ht="27" customHeight="1">
      <c r="A2172" s="972" t="str">
        <f t="shared" si="40"/>
        <v/>
      </c>
      <c r="B2172" s="66"/>
      <c r="E2172" s="67"/>
      <c r="F2172" s="68"/>
      <c r="H2172" s="1206"/>
      <c r="I2172" s="1206"/>
      <c r="J2172" s="1206"/>
      <c r="K2172" s="1206"/>
      <c r="L2172" s="1206"/>
      <c r="M2172" s="1206"/>
      <c r="N2172" s="1206"/>
      <c r="O2172" s="1206"/>
      <c r="P2172" s="1206"/>
      <c r="Q2172" s="1206"/>
      <c r="R2172" s="1206"/>
      <c r="S2172" s="1206"/>
      <c r="T2172" s="1206"/>
      <c r="U2172" s="1206"/>
      <c r="V2172" s="1206"/>
      <c r="W2172" s="1206"/>
      <c r="X2172" s="1206"/>
      <c r="Y2172" s="1206"/>
      <c r="Z2172" s="1206"/>
      <c r="AA2172" s="1206"/>
      <c r="AB2172" s="1206"/>
      <c r="AC2172" s="1206"/>
      <c r="AD2172" s="1206"/>
      <c r="AF2172" s="70"/>
      <c r="AK2172" s="11"/>
      <c r="AL2172" s="1212"/>
      <c r="AM2172" s="1213"/>
      <c r="AN2172" s="1213"/>
      <c r="AO2172" s="1213"/>
      <c r="AP2172" s="1213"/>
      <c r="AQ2172" s="1214"/>
      <c r="AR2172" s="1232"/>
    </row>
    <row r="2173" spans="1:44" ht="27" customHeight="1">
      <c r="A2173" s="972" t="str">
        <f t="shared" si="40"/>
        <v/>
      </c>
      <c r="B2173" s="66"/>
      <c r="E2173" s="67"/>
      <c r="F2173" s="68"/>
      <c r="H2173" s="1206"/>
      <c r="I2173" s="1206"/>
      <c r="J2173" s="1206"/>
      <c r="K2173" s="1206"/>
      <c r="L2173" s="1206"/>
      <c r="M2173" s="1206"/>
      <c r="N2173" s="1206"/>
      <c r="O2173" s="1206"/>
      <c r="P2173" s="1206"/>
      <c r="Q2173" s="1206"/>
      <c r="R2173" s="1206"/>
      <c r="S2173" s="1206"/>
      <c r="T2173" s="1206"/>
      <c r="U2173" s="1206"/>
      <c r="V2173" s="1206"/>
      <c r="W2173" s="1206"/>
      <c r="X2173" s="1206"/>
      <c r="Y2173" s="1206"/>
      <c r="Z2173" s="1206"/>
      <c r="AA2173" s="1206"/>
      <c r="AB2173" s="1206"/>
      <c r="AC2173" s="1206"/>
      <c r="AD2173" s="1206"/>
      <c r="AF2173" s="70"/>
      <c r="AK2173" s="11"/>
      <c r="AL2173" s="93"/>
      <c r="AM2173" s="94"/>
      <c r="AN2173" s="94"/>
      <c r="AO2173" s="94"/>
      <c r="AP2173" s="94"/>
      <c r="AQ2173" s="95"/>
      <c r="AR2173" s="73"/>
    </row>
    <row r="2174" spans="1:44" ht="18" customHeight="1">
      <c r="A2174" s="972" t="str">
        <f t="shared" si="40"/>
        <v/>
      </c>
      <c r="B2174" s="66"/>
      <c r="E2174" s="67"/>
      <c r="F2174" s="68"/>
      <c r="AF2174" s="70"/>
      <c r="AK2174" s="11"/>
      <c r="AL2174" s="89"/>
      <c r="AM2174" s="90"/>
      <c r="AN2174" s="90"/>
      <c r="AO2174" s="90"/>
      <c r="AP2174" s="90"/>
      <c r="AQ2174" s="91"/>
      <c r="AR2174" s="73"/>
    </row>
    <row r="2175" spans="1:44" ht="27" customHeight="1">
      <c r="A2175" s="972">
        <f t="shared" si="40"/>
        <v>293</v>
      </c>
      <c r="B2175" s="66"/>
      <c r="E2175" s="67"/>
      <c r="F2175" s="1349" t="s">
        <v>841</v>
      </c>
      <c r="G2175" s="1350"/>
      <c r="H2175" s="1224" t="s">
        <v>2834</v>
      </c>
      <c r="I2175" s="1224"/>
      <c r="J2175" s="1224"/>
      <c r="K2175" s="1224"/>
      <c r="L2175" s="1224"/>
      <c r="M2175" s="1224"/>
      <c r="N2175" s="1224"/>
      <c r="O2175" s="1224"/>
      <c r="P2175" s="1224"/>
      <c r="Q2175" s="1224"/>
      <c r="R2175" s="1224"/>
      <c r="S2175" s="1224"/>
      <c r="T2175" s="1224"/>
      <c r="U2175" s="1224"/>
      <c r="V2175" s="1224"/>
      <c r="W2175" s="1224"/>
      <c r="X2175" s="1224"/>
      <c r="Y2175" s="1224"/>
      <c r="Z2175" s="1224"/>
      <c r="AA2175" s="1224"/>
      <c r="AB2175" s="1224"/>
      <c r="AC2175" s="1224"/>
      <c r="AD2175" s="1224"/>
      <c r="AF2175" s="70"/>
      <c r="AG2175" s="713">
        <v>293</v>
      </c>
      <c r="AH2175" s="1221" t="s">
        <v>106</v>
      </c>
      <c r="AI2175" s="1222"/>
      <c r="AJ2175" s="1223"/>
      <c r="AK2175" s="11"/>
      <c r="AL2175" s="1212" t="s">
        <v>1014</v>
      </c>
      <c r="AM2175" s="1213"/>
      <c r="AN2175" s="1213"/>
      <c r="AO2175" s="1213"/>
      <c r="AP2175" s="1213"/>
      <c r="AQ2175" s="1214"/>
      <c r="AR2175" s="1232">
        <f>VLOOKUP(AH2175,$CD$6:$CE$10,2,FALSE)</f>
        <v>0</v>
      </c>
    </row>
    <row r="2176" spans="1:44" ht="27" customHeight="1">
      <c r="A2176" s="972" t="str">
        <f t="shared" si="40"/>
        <v/>
      </c>
      <c r="B2176" s="66"/>
      <c r="E2176" s="67"/>
      <c r="F2176" s="68"/>
      <c r="H2176" s="1224"/>
      <c r="I2176" s="1224"/>
      <c r="J2176" s="1224"/>
      <c r="K2176" s="1224"/>
      <c r="L2176" s="1224"/>
      <c r="M2176" s="1224"/>
      <c r="N2176" s="1224"/>
      <c r="O2176" s="1224"/>
      <c r="P2176" s="1224"/>
      <c r="Q2176" s="1224"/>
      <c r="R2176" s="1224"/>
      <c r="S2176" s="1224"/>
      <c r="T2176" s="1224"/>
      <c r="U2176" s="1224"/>
      <c r="V2176" s="1224"/>
      <c r="W2176" s="1224"/>
      <c r="X2176" s="1224"/>
      <c r="Y2176" s="1224"/>
      <c r="Z2176" s="1224"/>
      <c r="AA2176" s="1224"/>
      <c r="AB2176" s="1224"/>
      <c r="AC2176" s="1224"/>
      <c r="AD2176" s="1224"/>
      <c r="AF2176" s="70"/>
      <c r="AK2176" s="11"/>
      <c r="AL2176" s="1212"/>
      <c r="AM2176" s="1213"/>
      <c r="AN2176" s="1213"/>
      <c r="AO2176" s="1213"/>
      <c r="AP2176" s="1213"/>
      <c r="AQ2176" s="1214"/>
      <c r="AR2176" s="1232"/>
    </row>
    <row r="2177" spans="1:44" ht="11.5" customHeight="1" thickBot="1">
      <c r="A2177" s="972" t="str">
        <f t="shared" si="40"/>
        <v/>
      </c>
      <c r="B2177" s="66"/>
      <c r="E2177" s="67"/>
      <c r="F2177" s="68"/>
      <c r="H2177" s="641"/>
      <c r="I2177" s="641"/>
      <c r="J2177" s="641"/>
      <c r="K2177" s="641"/>
      <c r="L2177" s="641"/>
      <c r="M2177" s="641"/>
      <c r="N2177" s="641"/>
      <c r="O2177" s="641"/>
      <c r="P2177" s="641"/>
      <c r="Q2177" s="641"/>
      <c r="R2177" s="641"/>
      <c r="S2177" s="641"/>
      <c r="T2177" s="641"/>
      <c r="U2177" s="641"/>
      <c r="V2177" s="641"/>
      <c r="W2177" s="641"/>
      <c r="X2177" s="641"/>
      <c r="Y2177" s="641"/>
      <c r="Z2177" s="641"/>
      <c r="AA2177" s="641"/>
      <c r="AB2177" s="641"/>
      <c r="AC2177" s="641"/>
      <c r="AD2177" s="641"/>
      <c r="AF2177" s="70"/>
      <c r="AK2177" s="11"/>
      <c r="AL2177" s="89"/>
      <c r="AM2177" s="90"/>
      <c r="AN2177" s="90"/>
      <c r="AO2177" s="90"/>
      <c r="AP2177" s="90"/>
      <c r="AQ2177" s="91"/>
      <c r="AR2177" s="214"/>
    </row>
    <row r="2178" spans="1:44" ht="27" customHeight="1">
      <c r="A2178" s="972" t="str">
        <f t="shared" si="40"/>
        <v/>
      </c>
      <c r="B2178" s="66"/>
      <c r="E2178" s="67"/>
      <c r="F2178" s="68"/>
      <c r="H2178" s="1272" t="s">
        <v>1015</v>
      </c>
      <c r="I2178" s="1528"/>
      <c r="J2178" s="1272"/>
      <c r="K2178" s="1273"/>
      <c r="L2178" s="1273"/>
      <c r="M2178" s="256" t="s">
        <v>1018</v>
      </c>
      <c r="N2178" s="1273"/>
      <c r="O2178" s="1273"/>
      <c r="P2178" s="1273"/>
      <c r="Q2178" s="1293" t="s">
        <v>1019</v>
      </c>
      <c r="R2178" s="1293"/>
      <c r="S2178" s="256" t="s">
        <v>1020</v>
      </c>
      <c r="T2178" s="1273"/>
      <c r="U2178" s="1273"/>
      <c r="V2178" s="1273"/>
      <c r="W2178" s="256" t="s">
        <v>1018</v>
      </c>
      <c r="X2178" s="1273"/>
      <c r="Y2178" s="1273"/>
      <c r="Z2178" s="1273"/>
      <c r="AA2178" s="1293" t="s">
        <v>1019</v>
      </c>
      <c r="AB2178" s="1294"/>
      <c r="AF2178" s="70"/>
      <c r="AK2178" s="11"/>
      <c r="AL2178" s="71"/>
      <c r="AQ2178" s="72"/>
      <c r="AR2178" s="73"/>
    </row>
    <row r="2179" spans="1:44" ht="27" customHeight="1">
      <c r="A2179" s="972" t="str">
        <f t="shared" si="40"/>
        <v/>
      </c>
      <c r="B2179" s="66"/>
      <c r="E2179" s="67"/>
      <c r="F2179" s="68"/>
      <c r="H2179" s="1285" t="s">
        <v>1016</v>
      </c>
      <c r="I2179" s="1574"/>
      <c r="J2179" s="1285"/>
      <c r="K2179" s="1282"/>
      <c r="L2179" s="1282"/>
      <c r="M2179" s="257" t="s">
        <v>1018</v>
      </c>
      <c r="N2179" s="1282"/>
      <c r="O2179" s="1282"/>
      <c r="P2179" s="1282"/>
      <c r="Q2179" s="1297" t="s">
        <v>1019</v>
      </c>
      <c r="R2179" s="1297"/>
      <c r="S2179" s="257" t="s">
        <v>1020</v>
      </c>
      <c r="T2179" s="1282"/>
      <c r="U2179" s="1282"/>
      <c r="V2179" s="1282"/>
      <c r="W2179" s="257" t="s">
        <v>1018</v>
      </c>
      <c r="X2179" s="1282"/>
      <c r="Y2179" s="1282"/>
      <c r="Z2179" s="1282"/>
      <c r="AA2179" s="1297" t="s">
        <v>1019</v>
      </c>
      <c r="AB2179" s="1298"/>
      <c r="AF2179" s="70"/>
      <c r="AK2179" s="11"/>
      <c r="AL2179" s="71"/>
      <c r="AQ2179" s="72"/>
      <c r="AR2179" s="73"/>
    </row>
    <row r="2180" spans="1:44" ht="27" customHeight="1" thickBot="1">
      <c r="A2180" s="972" t="str">
        <f t="shared" si="40"/>
        <v/>
      </c>
      <c r="B2180" s="66"/>
      <c r="E2180" s="67"/>
      <c r="F2180" s="68"/>
      <c r="H2180" s="1575" t="s">
        <v>1017</v>
      </c>
      <c r="I2180" s="1576"/>
      <c r="J2180" s="1286"/>
      <c r="K2180" s="1283"/>
      <c r="L2180" s="1283"/>
      <c r="M2180" s="61" t="s">
        <v>1018</v>
      </c>
      <c r="N2180" s="1283"/>
      <c r="O2180" s="1283"/>
      <c r="P2180" s="1283"/>
      <c r="Q2180" s="1295" t="s">
        <v>1019</v>
      </c>
      <c r="R2180" s="1295"/>
      <c r="S2180" s="61" t="s">
        <v>1020</v>
      </c>
      <c r="T2180" s="1283"/>
      <c r="U2180" s="1283"/>
      <c r="V2180" s="1283"/>
      <c r="W2180" s="61" t="s">
        <v>1018</v>
      </c>
      <c r="X2180" s="1283"/>
      <c r="Y2180" s="1283"/>
      <c r="Z2180" s="1283"/>
      <c r="AA2180" s="1295" t="s">
        <v>1019</v>
      </c>
      <c r="AB2180" s="1296"/>
      <c r="AF2180" s="70"/>
      <c r="AK2180" s="11"/>
      <c r="AL2180" s="71"/>
      <c r="AQ2180" s="72"/>
      <c r="AR2180" s="73"/>
    </row>
    <row r="2181" spans="1:44" ht="18" customHeight="1">
      <c r="A2181" s="972" t="str">
        <f t="shared" si="40"/>
        <v/>
      </c>
      <c r="B2181" s="66"/>
      <c r="E2181" s="67"/>
      <c r="F2181" s="68"/>
      <c r="AF2181" s="70"/>
      <c r="AK2181" s="11"/>
      <c r="AL2181" s="71"/>
      <c r="AQ2181" s="72"/>
      <c r="AR2181" s="73"/>
    </row>
    <row r="2182" spans="1:44" ht="27" customHeight="1">
      <c r="A2182" s="972">
        <f t="shared" si="40"/>
        <v>294</v>
      </c>
      <c r="B2182" s="66"/>
      <c r="E2182" s="67"/>
      <c r="F2182" s="1349" t="s">
        <v>845</v>
      </c>
      <c r="G2182" s="1350"/>
      <c r="H2182" s="1206" t="s">
        <v>2361</v>
      </c>
      <c r="I2182" s="1206"/>
      <c r="J2182" s="1206"/>
      <c r="K2182" s="1206"/>
      <c r="L2182" s="1206"/>
      <c r="M2182" s="1206"/>
      <c r="N2182" s="1206"/>
      <c r="O2182" s="1206"/>
      <c r="P2182" s="1206"/>
      <c r="Q2182" s="1206"/>
      <c r="R2182" s="1206"/>
      <c r="S2182" s="1206"/>
      <c r="T2182" s="1206"/>
      <c r="U2182" s="1206"/>
      <c r="V2182" s="1206"/>
      <c r="W2182" s="1206"/>
      <c r="X2182" s="1206"/>
      <c r="Y2182" s="1206"/>
      <c r="Z2182" s="1206"/>
      <c r="AA2182" s="1206"/>
      <c r="AB2182" s="1206"/>
      <c r="AC2182" s="1206"/>
      <c r="AD2182" s="1206"/>
      <c r="AF2182" s="70"/>
      <c r="AG2182" s="713">
        <v>294</v>
      </c>
      <c r="AH2182" s="1221" t="s">
        <v>106</v>
      </c>
      <c r="AI2182" s="1222"/>
      <c r="AJ2182" s="1223"/>
      <c r="AK2182" s="11"/>
      <c r="AL2182" s="1212" t="s">
        <v>2362</v>
      </c>
      <c r="AM2182" s="1213"/>
      <c r="AN2182" s="1213"/>
      <c r="AO2182" s="1213"/>
      <c r="AP2182" s="1213"/>
      <c r="AQ2182" s="1214"/>
      <c r="AR2182" s="1232">
        <f>VLOOKUP(AH2182,$CD$6:$CE$10,2,FALSE)</f>
        <v>0</v>
      </c>
    </row>
    <row r="2183" spans="1:44" ht="28.95" customHeight="1">
      <c r="A2183" s="972" t="str">
        <f t="shared" si="40"/>
        <v/>
      </c>
      <c r="B2183" s="66"/>
      <c r="E2183" s="67"/>
      <c r="F2183" s="68"/>
      <c r="H2183" s="1206"/>
      <c r="I2183" s="1206"/>
      <c r="J2183" s="1206"/>
      <c r="K2183" s="1206"/>
      <c r="L2183" s="1206"/>
      <c r="M2183" s="1206"/>
      <c r="N2183" s="1206"/>
      <c r="O2183" s="1206"/>
      <c r="P2183" s="1206"/>
      <c r="Q2183" s="1206"/>
      <c r="R2183" s="1206"/>
      <c r="S2183" s="1206"/>
      <c r="T2183" s="1206"/>
      <c r="U2183" s="1206"/>
      <c r="V2183" s="1206"/>
      <c r="W2183" s="1206"/>
      <c r="X2183" s="1206"/>
      <c r="Y2183" s="1206"/>
      <c r="Z2183" s="1206"/>
      <c r="AA2183" s="1206"/>
      <c r="AB2183" s="1206"/>
      <c r="AC2183" s="1206"/>
      <c r="AD2183" s="1206"/>
      <c r="AF2183" s="70"/>
      <c r="AK2183" s="11"/>
      <c r="AL2183" s="1212"/>
      <c r="AM2183" s="1213"/>
      <c r="AN2183" s="1213"/>
      <c r="AO2183" s="1213"/>
      <c r="AP2183" s="1213"/>
      <c r="AQ2183" s="1214"/>
      <c r="AR2183" s="1232"/>
    </row>
    <row r="2184" spans="1:44" ht="18" customHeight="1">
      <c r="A2184" s="972" t="str">
        <f t="shared" si="40"/>
        <v/>
      </c>
      <c r="B2184" s="66"/>
      <c r="E2184" s="67"/>
      <c r="F2184" s="68"/>
      <c r="H2184" s="88"/>
      <c r="I2184" s="88"/>
      <c r="J2184" s="88"/>
      <c r="K2184" s="88"/>
      <c r="L2184" s="88"/>
      <c r="M2184" s="88"/>
      <c r="N2184" s="88"/>
      <c r="O2184" s="88"/>
      <c r="P2184" s="88"/>
      <c r="Q2184" s="88"/>
      <c r="R2184" s="88"/>
      <c r="S2184" s="88"/>
      <c r="T2184" s="88"/>
      <c r="U2184" s="88"/>
      <c r="V2184" s="88"/>
      <c r="W2184" s="88"/>
      <c r="X2184" s="88"/>
      <c r="Y2184" s="88"/>
      <c r="Z2184" s="88"/>
      <c r="AA2184" s="88"/>
      <c r="AB2184" s="88"/>
      <c r="AC2184" s="88"/>
      <c r="AD2184" s="88"/>
      <c r="AF2184" s="70"/>
      <c r="AK2184" s="11"/>
      <c r="AL2184" s="71"/>
      <c r="AQ2184" s="72"/>
      <c r="AR2184" s="73"/>
    </row>
    <row r="2185" spans="1:44" ht="27" customHeight="1">
      <c r="A2185" s="972">
        <f t="shared" si="40"/>
        <v>295</v>
      </c>
      <c r="B2185" s="66"/>
      <c r="E2185" s="67"/>
      <c r="F2185" s="1349" t="s">
        <v>850</v>
      </c>
      <c r="G2185" s="1350"/>
      <c r="H2185" s="1206" t="s">
        <v>2363</v>
      </c>
      <c r="I2185" s="1206"/>
      <c r="J2185" s="1206"/>
      <c r="K2185" s="1206"/>
      <c r="L2185" s="1206"/>
      <c r="M2185" s="1206"/>
      <c r="N2185" s="1206"/>
      <c r="O2185" s="1206"/>
      <c r="P2185" s="1206"/>
      <c r="Q2185" s="1206"/>
      <c r="R2185" s="1206"/>
      <c r="S2185" s="1206"/>
      <c r="T2185" s="1206"/>
      <c r="U2185" s="1206"/>
      <c r="V2185" s="1206"/>
      <c r="W2185" s="1206"/>
      <c r="X2185" s="1206"/>
      <c r="Y2185" s="1206"/>
      <c r="Z2185" s="1206"/>
      <c r="AA2185" s="1206"/>
      <c r="AB2185" s="1206"/>
      <c r="AC2185" s="1206"/>
      <c r="AD2185" s="1206"/>
      <c r="AF2185" s="70"/>
      <c r="AG2185" s="713">
        <v>295</v>
      </c>
      <c r="AH2185" s="1221" t="s">
        <v>106</v>
      </c>
      <c r="AI2185" s="1222"/>
      <c r="AJ2185" s="1223"/>
      <c r="AK2185" s="11"/>
      <c r="AL2185" s="1212" t="s">
        <v>2364</v>
      </c>
      <c r="AM2185" s="1213"/>
      <c r="AN2185" s="1213"/>
      <c r="AO2185" s="1213"/>
      <c r="AP2185" s="1213"/>
      <c r="AQ2185" s="1214"/>
      <c r="AR2185" s="1232">
        <f>VLOOKUP(AH2185,$CD$6:$CE$10,2,FALSE)</f>
        <v>0</v>
      </c>
    </row>
    <row r="2186" spans="1:44" ht="27" customHeight="1">
      <c r="A2186" s="972" t="str">
        <f t="shared" si="40"/>
        <v/>
      </c>
      <c r="B2186" s="66"/>
      <c r="E2186" s="67"/>
      <c r="F2186" s="68"/>
      <c r="H2186" s="1206"/>
      <c r="I2186" s="1206"/>
      <c r="J2186" s="1206"/>
      <c r="K2186" s="1206"/>
      <c r="L2186" s="1206"/>
      <c r="M2186" s="1206"/>
      <c r="N2186" s="1206"/>
      <c r="O2186" s="1206"/>
      <c r="P2186" s="1206"/>
      <c r="Q2186" s="1206"/>
      <c r="R2186" s="1206"/>
      <c r="S2186" s="1206"/>
      <c r="T2186" s="1206"/>
      <c r="U2186" s="1206"/>
      <c r="V2186" s="1206"/>
      <c r="W2186" s="1206"/>
      <c r="X2186" s="1206"/>
      <c r="Y2186" s="1206"/>
      <c r="Z2186" s="1206"/>
      <c r="AA2186" s="1206"/>
      <c r="AB2186" s="1206"/>
      <c r="AC2186" s="1206"/>
      <c r="AD2186" s="1206"/>
      <c r="AF2186" s="70"/>
      <c r="AK2186" s="11"/>
      <c r="AL2186" s="1212"/>
      <c r="AM2186" s="1213"/>
      <c r="AN2186" s="1213"/>
      <c r="AO2186" s="1213"/>
      <c r="AP2186" s="1213"/>
      <c r="AQ2186" s="1214"/>
      <c r="AR2186" s="1232"/>
    </row>
    <row r="2187" spans="1:44" ht="18" customHeight="1">
      <c r="A2187" s="972" t="str">
        <f t="shared" si="40"/>
        <v/>
      </c>
      <c r="B2187" s="66"/>
      <c r="E2187" s="67"/>
      <c r="F2187" s="68"/>
      <c r="H2187" s="88"/>
      <c r="I2187" s="88"/>
      <c r="J2187" s="88"/>
      <c r="K2187" s="88"/>
      <c r="L2187" s="88"/>
      <c r="M2187" s="88"/>
      <c r="N2187" s="88"/>
      <c r="O2187" s="88"/>
      <c r="P2187" s="88"/>
      <c r="Q2187" s="88"/>
      <c r="R2187" s="88"/>
      <c r="S2187" s="88"/>
      <c r="T2187" s="88"/>
      <c r="U2187" s="88"/>
      <c r="V2187" s="88"/>
      <c r="W2187" s="88"/>
      <c r="X2187" s="88"/>
      <c r="Y2187" s="88"/>
      <c r="Z2187" s="88"/>
      <c r="AA2187" s="88"/>
      <c r="AB2187" s="88"/>
      <c r="AC2187" s="88"/>
      <c r="AD2187" s="88"/>
      <c r="AF2187" s="70"/>
      <c r="AK2187" s="11"/>
      <c r="AL2187" s="71"/>
      <c r="AQ2187" s="72"/>
      <c r="AR2187" s="73"/>
    </row>
    <row r="2188" spans="1:44" ht="27" customHeight="1">
      <c r="A2188" s="972">
        <f t="shared" si="40"/>
        <v>296</v>
      </c>
      <c r="B2188" s="1428" t="s">
        <v>2367</v>
      </c>
      <c r="C2188" s="1309"/>
      <c r="D2188" s="1309"/>
      <c r="E2188" s="1310"/>
      <c r="F2188" s="1349" t="s">
        <v>150</v>
      </c>
      <c r="G2188" s="1350"/>
      <c r="H2188" s="1206" t="s">
        <v>1010</v>
      </c>
      <c r="I2188" s="1206"/>
      <c r="J2188" s="1206"/>
      <c r="K2188" s="1206"/>
      <c r="L2188" s="1206"/>
      <c r="M2188" s="1206"/>
      <c r="N2188" s="1206"/>
      <c r="O2188" s="1206"/>
      <c r="P2188" s="1206"/>
      <c r="Q2188" s="1206"/>
      <c r="R2188" s="1206"/>
      <c r="S2188" s="1206"/>
      <c r="T2188" s="1206"/>
      <c r="U2188" s="1206"/>
      <c r="V2188" s="1206"/>
      <c r="W2188" s="1206"/>
      <c r="X2188" s="1206"/>
      <c r="Y2188" s="1206"/>
      <c r="Z2188" s="1206"/>
      <c r="AA2188" s="1206"/>
      <c r="AB2188" s="1206"/>
      <c r="AC2188" s="1206"/>
      <c r="AD2188" s="1206"/>
      <c r="AF2188" s="70"/>
      <c r="AG2188" s="713">
        <v>296</v>
      </c>
      <c r="AH2188" s="1221" t="s">
        <v>106</v>
      </c>
      <c r="AI2188" s="1222"/>
      <c r="AJ2188" s="1223"/>
      <c r="AK2188" s="11"/>
      <c r="AL2188" s="1212" t="s">
        <v>2365</v>
      </c>
      <c r="AM2188" s="1213"/>
      <c r="AN2188" s="1213"/>
      <c r="AO2188" s="1213"/>
      <c r="AP2188" s="1213"/>
      <c r="AQ2188" s="1214"/>
      <c r="AR2188" s="1232">
        <f>VLOOKUP(AH2188,$CD$6:$CE$10,2,FALSE)</f>
        <v>0</v>
      </c>
    </row>
    <row r="2189" spans="1:44" ht="27" customHeight="1">
      <c r="A2189" s="972" t="str">
        <f t="shared" si="40"/>
        <v/>
      </c>
      <c r="B2189" s="66"/>
      <c r="E2189" s="67"/>
      <c r="F2189" s="68"/>
      <c r="H2189" s="1206"/>
      <c r="I2189" s="1206"/>
      <c r="J2189" s="1206"/>
      <c r="K2189" s="1206"/>
      <c r="L2189" s="1206"/>
      <c r="M2189" s="1206"/>
      <c r="N2189" s="1206"/>
      <c r="O2189" s="1206"/>
      <c r="P2189" s="1206"/>
      <c r="Q2189" s="1206"/>
      <c r="R2189" s="1206"/>
      <c r="S2189" s="1206"/>
      <c r="T2189" s="1206"/>
      <c r="U2189" s="1206"/>
      <c r="V2189" s="1206"/>
      <c r="W2189" s="1206"/>
      <c r="X2189" s="1206"/>
      <c r="Y2189" s="1206"/>
      <c r="Z2189" s="1206"/>
      <c r="AA2189" s="1206"/>
      <c r="AB2189" s="1206"/>
      <c r="AC2189" s="1206"/>
      <c r="AD2189" s="1206"/>
      <c r="AF2189" s="70"/>
      <c r="AK2189" s="11"/>
      <c r="AL2189" s="1212"/>
      <c r="AM2189" s="1213"/>
      <c r="AN2189" s="1213"/>
      <c r="AO2189" s="1213"/>
      <c r="AP2189" s="1213"/>
      <c r="AQ2189" s="1214"/>
      <c r="AR2189" s="1232"/>
    </row>
    <row r="2190" spans="1:44" ht="18" customHeight="1">
      <c r="A2190" s="972" t="str">
        <f t="shared" si="40"/>
        <v/>
      </c>
      <c r="B2190" s="66"/>
      <c r="E2190" s="67"/>
      <c r="F2190" s="68"/>
      <c r="H2190" s="632"/>
      <c r="I2190" s="632"/>
      <c r="J2190" s="632"/>
      <c r="K2190" s="632"/>
      <c r="L2190" s="632"/>
      <c r="M2190" s="632"/>
      <c r="N2190" s="632"/>
      <c r="O2190" s="632"/>
      <c r="P2190" s="632"/>
      <c r="Q2190" s="632"/>
      <c r="R2190" s="632"/>
      <c r="S2190" s="632"/>
      <c r="T2190" s="632"/>
      <c r="U2190" s="632"/>
      <c r="V2190" s="632"/>
      <c r="W2190" s="632"/>
      <c r="X2190" s="632"/>
      <c r="Y2190" s="632"/>
      <c r="Z2190" s="632"/>
      <c r="AA2190" s="632"/>
      <c r="AB2190" s="632"/>
      <c r="AC2190" s="632"/>
      <c r="AD2190" s="632"/>
      <c r="AF2190" s="70"/>
      <c r="AK2190" s="11"/>
      <c r="AL2190" s="89"/>
      <c r="AM2190" s="90"/>
      <c r="AN2190" s="90"/>
      <c r="AO2190" s="90"/>
      <c r="AP2190" s="90"/>
      <c r="AQ2190" s="91"/>
      <c r="AR2190" s="214"/>
    </row>
    <row r="2191" spans="1:44" ht="27" customHeight="1">
      <c r="A2191" s="972">
        <f t="shared" si="40"/>
        <v>297</v>
      </c>
      <c r="B2191" s="66"/>
      <c r="E2191" s="67"/>
      <c r="F2191" s="1349" t="s">
        <v>6</v>
      </c>
      <c r="G2191" s="1350"/>
      <c r="H2191" s="1231" t="s">
        <v>1011</v>
      </c>
      <c r="I2191" s="1231"/>
      <c r="J2191" s="1231"/>
      <c r="K2191" s="1231"/>
      <c r="L2191" s="1231"/>
      <c r="M2191" s="1231"/>
      <c r="N2191" s="1231"/>
      <c r="O2191" s="1231"/>
      <c r="P2191" s="1231"/>
      <c r="Q2191" s="1231"/>
      <c r="R2191" s="1231"/>
      <c r="S2191" s="1231"/>
      <c r="T2191" s="1231"/>
      <c r="U2191" s="1231"/>
      <c r="V2191" s="1231"/>
      <c r="W2191" s="1231"/>
      <c r="X2191" s="1231"/>
      <c r="Y2191" s="1231"/>
      <c r="Z2191" s="1231"/>
      <c r="AA2191" s="1231"/>
      <c r="AB2191" s="1231"/>
      <c r="AC2191" s="1231"/>
      <c r="AD2191" s="1231"/>
      <c r="AF2191" s="70"/>
      <c r="AG2191" s="713">
        <v>297</v>
      </c>
      <c r="AH2191" s="1221" t="s">
        <v>106</v>
      </c>
      <c r="AI2191" s="1222"/>
      <c r="AJ2191" s="1223"/>
      <c r="AK2191" s="11"/>
      <c r="AL2191" s="1212" t="s">
        <v>2366</v>
      </c>
      <c r="AM2191" s="1213"/>
      <c r="AN2191" s="1213"/>
      <c r="AO2191" s="1213"/>
      <c r="AP2191" s="1213"/>
      <c r="AQ2191" s="1214"/>
      <c r="AR2191" s="214">
        <f>VLOOKUP(AH2191,$CD$6:$CE$10,2,FALSE)</f>
        <v>0</v>
      </c>
    </row>
    <row r="2192" spans="1:44" ht="18" customHeight="1">
      <c r="A2192" s="972" t="str">
        <f t="shared" si="40"/>
        <v/>
      </c>
      <c r="B2192" s="66"/>
      <c r="E2192" s="67"/>
      <c r="F2192" s="68"/>
      <c r="AF2192" s="70"/>
      <c r="AK2192" s="11"/>
      <c r="AL2192" s="71"/>
      <c r="AQ2192" s="72"/>
      <c r="AR2192" s="73"/>
    </row>
    <row r="2193" spans="1:44" ht="27" customHeight="1">
      <c r="A2193" s="972">
        <f t="shared" si="40"/>
        <v>298</v>
      </c>
      <c r="B2193" s="66"/>
      <c r="E2193" s="67"/>
      <c r="F2193" s="1349" t="s">
        <v>7</v>
      </c>
      <c r="G2193" s="1350"/>
      <c r="H2193" s="1233" t="s">
        <v>1021</v>
      </c>
      <c r="I2193" s="1233"/>
      <c r="J2193" s="1233"/>
      <c r="K2193" s="1233"/>
      <c r="L2193" s="1233"/>
      <c r="M2193" s="1233"/>
      <c r="N2193" s="1233"/>
      <c r="O2193" s="1233"/>
      <c r="P2193" s="1233"/>
      <c r="Q2193" s="1233"/>
      <c r="R2193" s="1233"/>
      <c r="S2193" s="1233"/>
      <c r="T2193" s="1233"/>
      <c r="U2193" s="1233"/>
      <c r="V2193" s="1233"/>
      <c r="W2193" s="1233"/>
      <c r="X2193" s="1233"/>
      <c r="Y2193" s="1233"/>
      <c r="Z2193" s="1233"/>
      <c r="AA2193" s="1233"/>
      <c r="AB2193" s="1233"/>
      <c r="AC2193" s="1233"/>
      <c r="AD2193" s="1233"/>
      <c r="AF2193" s="70"/>
      <c r="AG2193" s="713">
        <v>298</v>
      </c>
      <c r="AH2193" s="1620" t="s">
        <v>1022</v>
      </c>
      <c r="AI2193" s="1621"/>
      <c r="AJ2193" s="1622"/>
      <c r="AK2193" s="11"/>
      <c r="AL2193" s="1212" t="s">
        <v>2366</v>
      </c>
      <c r="AM2193" s="1213"/>
      <c r="AN2193" s="1213"/>
      <c r="AO2193" s="1213"/>
      <c r="AP2193" s="1213"/>
      <c r="AQ2193" s="1214"/>
      <c r="AR2193" s="1232"/>
    </row>
    <row r="2194" spans="1:44" ht="19.95" customHeight="1">
      <c r="A2194" s="972" t="str">
        <f t="shared" si="40"/>
        <v/>
      </c>
      <c r="B2194" s="66"/>
      <c r="E2194" s="67"/>
      <c r="F2194" s="68"/>
      <c r="AF2194" s="70"/>
      <c r="AK2194" s="11"/>
      <c r="AL2194" s="1212"/>
      <c r="AM2194" s="1213"/>
      <c r="AN2194" s="1213"/>
      <c r="AO2194" s="1213"/>
      <c r="AP2194" s="1213"/>
      <c r="AQ2194" s="1214"/>
      <c r="AR2194" s="1232"/>
    </row>
    <row r="2195" spans="1:44" ht="27" customHeight="1">
      <c r="A2195" s="972">
        <f t="shared" si="40"/>
        <v>299</v>
      </c>
      <c r="B2195" s="66"/>
      <c r="E2195" s="67"/>
      <c r="F2195" s="1349" t="s">
        <v>848</v>
      </c>
      <c r="G2195" s="1350"/>
      <c r="H2195" s="1224" t="s">
        <v>1023</v>
      </c>
      <c r="I2195" s="1224"/>
      <c r="J2195" s="1224"/>
      <c r="K2195" s="1224"/>
      <c r="L2195" s="1224"/>
      <c r="M2195" s="1224"/>
      <c r="N2195" s="1224"/>
      <c r="O2195" s="1224"/>
      <c r="P2195" s="1224"/>
      <c r="Q2195" s="1224"/>
      <c r="R2195" s="1224"/>
      <c r="S2195" s="1224"/>
      <c r="T2195" s="1224"/>
      <c r="U2195" s="1224"/>
      <c r="V2195" s="1224"/>
      <c r="W2195" s="1224"/>
      <c r="X2195" s="1224"/>
      <c r="Y2195" s="1224"/>
      <c r="Z2195" s="1224"/>
      <c r="AA2195" s="1224"/>
      <c r="AB2195" s="1224"/>
      <c r="AC2195" s="1224"/>
      <c r="AD2195" s="1224"/>
      <c r="AF2195" s="70"/>
      <c r="AG2195" s="713">
        <v>299</v>
      </c>
      <c r="AH2195" s="1221" t="s">
        <v>106</v>
      </c>
      <c r="AI2195" s="1222"/>
      <c r="AJ2195" s="1223"/>
      <c r="AK2195" s="11"/>
      <c r="AL2195" s="1212" t="s">
        <v>2366</v>
      </c>
      <c r="AM2195" s="1213"/>
      <c r="AN2195" s="1213"/>
      <c r="AO2195" s="1213"/>
      <c r="AP2195" s="1213"/>
      <c r="AQ2195" s="1214"/>
      <c r="AR2195" s="1232">
        <f>VLOOKUP(AH2195,$CD$6:$CE$10,2,FALSE)</f>
        <v>0</v>
      </c>
    </row>
    <row r="2196" spans="1:44" ht="27" customHeight="1">
      <c r="A2196" s="972" t="str">
        <f t="shared" si="40"/>
        <v/>
      </c>
      <c r="B2196" s="66"/>
      <c r="E2196" s="67"/>
      <c r="F2196" s="68"/>
      <c r="H2196" s="1224"/>
      <c r="I2196" s="1224"/>
      <c r="J2196" s="1224"/>
      <c r="K2196" s="1224"/>
      <c r="L2196" s="1224"/>
      <c r="M2196" s="1224"/>
      <c r="N2196" s="1224"/>
      <c r="O2196" s="1224"/>
      <c r="P2196" s="1224"/>
      <c r="Q2196" s="1224"/>
      <c r="R2196" s="1224"/>
      <c r="S2196" s="1224"/>
      <c r="T2196" s="1224"/>
      <c r="U2196" s="1224"/>
      <c r="V2196" s="1224"/>
      <c r="W2196" s="1224"/>
      <c r="X2196" s="1224"/>
      <c r="Y2196" s="1224"/>
      <c r="Z2196" s="1224"/>
      <c r="AA2196" s="1224"/>
      <c r="AB2196" s="1224"/>
      <c r="AC2196" s="1224"/>
      <c r="AD2196" s="1224"/>
      <c r="AF2196" s="70"/>
      <c r="AK2196" s="11"/>
      <c r="AL2196" s="1212"/>
      <c r="AM2196" s="1213"/>
      <c r="AN2196" s="1213"/>
      <c r="AO2196" s="1213"/>
      <c r="AP2196" s="1213"/>
      <c r="AQ2196" s="1214"/>
      <c r="AR2196" s="1232"/>
    </row>
    <row r="2197" spans="1:44" ht="27" customHeight="1">
      <c r="A2197" s="972" t="str">
        <f t="shared" si="40"/>
        <v/>
      </c>
      <c r="B2197" s="66"/>
      <c r="E2197" s="67"/>
      <c r="F2197" s="68"/>
      <c r="H2197" s="1224"/>
      <c r="I2197" s="1224"/>
      <c r="J2197" s="1224"/>
      <c r="K2197" s="1224"/>
      <c r="L2197" s="1224"/>
      <c r="M2197" s="1224"/>
      <c r="N2197" s="1224"/>
      <c r="O2197" s="1224"/>
      <c r="P2197" s="1224"/>
      <c r="Q2197" s="1224"/>
      <c r="R2197" s="1224"/>
      <c r="S2197" s="1224"/>
      <c r="T2197" s="1224"/>
      <c r="U2197" s="1224"/>
      <c r="V2197" s="1224"/>
      <c r="W2197" s="1224"/>
      <c r="X2197" s="1224"/>
      <c r="Y2197" s="1224"/>
      <c r="Z2197" s="1224"/>
      <c r="AA2197" s="1224"/>
      <c r="AB2197" s="1224"/>
      <c r="AC2197" s="1224"/>
      <c r="AD2197" s="1224"/>
      <c r="AF2197" s="70"/>
      <c r="AK2197" s="11"/>
      <c r="AL2197" s="71"/>
      <c r="AQ2197" s="72"/>
      <c r="AR2197" s="73"/>
    </row>
    <row r="2198" spans="1:44" ht="27" customHeight="1">
      <c r="A2198" s="972" t="str">
        <f t="shared" si="40"/>
        <v/>
      </c>
      <c r="B2198" s="66"/>
      <c r="E2198" s="67"/>
      <c r="F2198" s="68"/>
      <c r="H2198" s="1224"/>
      <c r="I2198" s="1224"/>
      <c r="J2198" s="1224"/>
      <c r="K2198" s="1224"/>
      <c r="L2198" s="1224"/>
      <c r="M2198" s="1224"/>
      <c r="N2198" s="1224"/>
      <c r="O2198" s="1224"/>
      <c r="P2198" s="1224"/>
      <c r="Q2198" s="1224"/>
      <c r="R2198" s="1224"/>
      <c r="S2198" s="1224"/>
      <c r="T2198" s="1224"/>
      <c r="U2198" s="1224"/>
      <c r="V2198" s="1224"/>
      <c r="W2198" s="1224"/>
      <c r="X2198" s="1224"/>
      <c r="Y2198" s="1224"/>
      <c r="Z2198" s="1224"/>
      <c r="AA2198" s="1224"/>
      <c r="AB2198" s="1224"/>
      <c r="AC2198" s="1224"/>
      <c r="AD2198" s="1224"/>
      <c r="AF2198" s="70"/>
      <c r="AK2198" s="11"/>
      <c r="AL2198" s="71"/>
      <c r="AQ2198" s="72"/>
      <c r="AR2198" s="73"/>
    </row>
    <row r="2199" spans="1:44" ht="18" customHeight="1">
      <c r="A2199" s="972" t="str">
        <f t="shared" si="40"/>
        <v/>
      </c>
      <c r="B2199" s="66"/>
      <c r="E2199" s="67"/>
      <c r="F2199" s="68"/>
      <c r="H2199" s="641"/>
      <c r="I2199" s="641"/>
      <c r="J2199" s="641"/>
      <c r="K2199" s="641"/>
      <c r="L2199" s="641"/>
      <c r="M2199" s="641"/>
      <c r="N2199" s="641"/>
      <c r="O2199" s="641"/>
      <c r="P2199" s="641"/>
      <c r="Q2199" s="641"/>
      <c r="R2199" s="641"/>
      <c r="S2199" s="641"/>
      <c r="T2199" s="641"/>
      <c r="U2199" s="641"/>
      <c r="V2199" s="641"/>
      <c r="W2199" s="641"/>
      <c r="X2199" s="641"/>
      <c r="Y2199" s="641"/>
      <c r="Z2199" s="641"/>
      <c r="AA2199" s="641"/>
      <c r="AB2199" s="641"/>
      <c r="AC2199" s="641"/>
      <c r="AD2199" s="641"/>
      <c r="AF2199" s="70"/>
      <c r="AK2199" s="11"/>
      <c r="AL2199" s="71"/>
      <c r="AQ2199" s="72"/>
      <c r="AR2199" s="73"/>
    </row>
    <row r="2200" spans="1:44" ht="18" customHeight="1">
      <c r="A2200" s="972" t="str">
        <f t="shared" si="40"/>
        <v/>
      </c>
      <c r="B2200" s="66"/>
      <c r="E2200" s="67"/>
      <c r="F2200" s="68"/>
      <c r="H2200" s="641"/>
      <c r="I2200" s="641"/>
      <c r="J2200" s="641"/>
      <c r="K2200" s="641"/>
      <c r="L2200" s="641"/>
      <c r="M2200" s="641"/>
      <c r="N2200" s="641"/>
      <c r="O2200" s="641"/>
      <c r="P2200" s="641"/>
      <c r="Q2200" s="641"/>
      <c r="R2200" s="641"/>
      <c r="S2200" s="641"/>
      <c r="T2200" s="641"/>
      <c r="U2200" s="641"/>
      <c r="V2200" s="641"/>
      <c r="W2200" s="641"/>
      <c r="X2200" s="641"/>
      <c r="Y2200" s="641"/>
      <c r="Z2200" s="641"/>
      <c r="AA2200" s="641"/>
      <c r="AB2200" s="641"/>
      <c r="AC2200" s="641"/>
      <c r="AD2200" s="641"/>
      <c r="AF2200" s="70"/>
      <c r="AK2200" s="11"/>
      <c r="AL2200" s="71"/>
      <c r="AQ2200" s="72"/>
      <c r="AR2200" s="73"/>
    </row>
    <row r="2201" spans="1:44" ht="27" customHeight="1">
      <c r="A2201" s="972">
        <f t="shared" si="40"/>
        <v>300</v>
      </c>
      <c r="B2201" s="1372" t="s">
        <v>2369</v>
      </c>
      <c r="C2201" s="1373"/>
      <c r="D2201" s="1373"/>
      <c r="E2201" s="1374"/>
      <c r="F2201" s="1349" t="s">
        <v>150</v>
      </c>
      <c r="G2201" s="1350"/>
      <c r="H2201" s="1224" t="s">
        <v>2390</v>
      </c>
      <c r="I2201" s="1224"/>
      <c r="J2201" s="1224"/>
      <c r="K2201" s="1224"/>
      <c r="L2201" s="1224"/>
      <c r="M2201" s="1224"/>
      <c r="N2201" s="1224"/>
      <c r="O2201" s="1224"/>
      <c r="P2201" s="1224"/>
      <c r="Q2201" s="1224"/>
      <c r="R2201" s="1224"/>
      <c r="S2201" s="1224"/>
      <c r="T2201" s="1224"/>
      <c r="U2201" s="1224"/>
      <c r="V2201" s="1224"/>
      <c r="W2201" s="1224"/>
      <c r="X2201" s="1224"/>
      <c r="Y2201" s="1224"/>
      <c r="Z2201" s="1224"/>
      <c r="AA2201" s="1224"/>
      <c r="AB2201" s="1224"/>
      <c r="AC2201" s="1224"/>
      <c r="AD2201" s="1224"/>
      <c r="AF2201" s="70"/>
      <c r="AG2201" s="713">
        <v>300</v>
      </c>
      <c r="AH2201" s="1221" t="s">
        <v>106</v>
      </c>
      <c r="AI2201" s="1222"/>
      <c r="AJ2201" s="1223"/>
      <c r="AK2201" s="11"/>
      <c r="AL2201" s="1212" t="s">
        <v>2370</v>
      </c>
      <c r="AM2201" s="1213"/>
      <c r="AN2201" s="1213"/>
      <c r="AO2201" s="1213"/>
      <c r="AP2201" s="1213"/>
      <c r="AQ2201" s="1214"/>
      <c r="AR2201" s="1232">
        <f>VLOOKUP(AH2201,$CD$6:$CE$10,2,FALSE)</f>
        <v>0</v>
      </c>
    </row>
    <row r="2202" spans="1:44" ht="27" customHeight="1">
      <c r="A2202" s="972" t="str">
        <f t="shared" si="40"/>
        <v/>
      </c>
      <c r="B2202" s="1372"/>
      <c r="C2202" s="1373"/>
      <c r="D2202" s="1373"/>
      <c r="E2202" s="1374"/>
      <c r="F2202" s="68"/>
      <c r="H2202" s="1224"/>
      <c r="I2202" s="1224"/>
      <c r="J2202" s="1224"/>
      <c r="K2202" s="1224"/>
      <c r="L2202" s="1224"/>
      <c r="M2202" s="1224"/>
      <c r="N2202" s="1224"/>
      <c r="O2202" s="1224"/>
      <c r="P2202" s="1224"/>
      <c r="Q2202" s="1224"/>
      <c r="R2202" s="1224"/>
      <c r="S2202" s="1224"/>
      <c r="T2202" s="1224"/>
      <c r="U2202" s="1224"/>
      <c r="V2202" s="1224"/>
      <c r="W2202" s="1224"/>
      <c r="X2202" s="1224"/>
      <c r="Y2202" s="1224"/>
      <c r="Z2202" s="1224"/>
      <c r="AA2202" s="1224"/>
      <c r="AB2202" s="1224"/>
      <c r="AC2202" s="1224"/>
      <c r="AD2202" s="1224"/>
      <c r="AF2202" s="70"/>
      <c r="AK2202" s="11"/>
      <c r="AL2202" s="1212"/>
      <c r="AM2202" s="1213"/>
      <c r="AN2202" s="1213"/>
      <c r="AO2202" s="1213"/>
      <c r="AP2202" s="1213"/>
      <c r="AQ2202" s="1214"/>
      <c r="AR2202" s="1232"/>
    </row>
    <row r="2203" spans="1:44" ht="27" customHeight="1">
      <c r="A2203" s="972" t="str">
        <f t="shared" si="40"/>
        <v/>
      </c>
      <c r="B2203" s="1372"/>
      <c r="C2203" s="1373"/>
      <c r="D2203" s="1373"/>
      <c r="E2203" s="1374"/>
      <c r="F2203" s="68"/>
      <c r="H2203" s="1224"/>
      <c r="I2203" s="1224"/>
      <c r="J2203" s="1224"/>
      <c r="K2203" s="1224"/>
      <c r="L2203" s="1224"/>
      <c r="M2203" s="1224"/>
      <c r="N2203" s="1224"/>
      <c r="O2203" s="1224"/>
      <c r="P2203" s="1224"/>
      <c r="Q2203" s="1224"/>
      <c r="R2203" s="1224"/>
      <c r="S2203" s="1224"/>
      <c r="T2203" s="1224"/>
      <c r="U2203" s="1224"/>
      <c r="V2203" s="1224"/>
      <c r="W2203" s="1224"/>
      <c r="X2203" s="1224"/>
      <c r="Y2203" s="1224"/>
      <c r="Z2203" s="1224"/>
      <c r="AA2203" s="1224"/>
      <c r="AB2203" s="1224"/>
      <c r="AC2203" s="1224"/>
      <c r="AD2203" s="1224"/>
      <c r="AF2203" s="70"/>
      <c r="AK2203" s="11"/>
      <c r="AL2203" s="71"/>
      <c r="AQ2203" s="72"/>
      <c r="AR2203" s="73"/>
    </row>
    <row r="2204" spans="1:44" ht="18" customHeight="1">
      <c r="A2204" s="972" t="str">
        <f t="shared" si="40"/>
        <v/>
      </c>
      <c r="B2204" s="66"/>
      <c r="E2204" s="67"/>
      <c r="F2204" s="68"/>
      <c r="AF2204" s="70"/>
      <c r="AK2204" s="11"/>
      <c r="AL2204" s="71"/>
      <c r="AQ2204" s="72"/>
      <c r="AR2204" s="73"/>
    </row>
    <row r="2205" spans="1:44" ht="29.5" customHeight="1">
      <c r="A2205" s="972">
        <f t="shared" si="40"/>
        <v>301</v>
      </c>
      <c r="B2205" s="66"/>
      <c r="E2205" s="67"/>
      <c r="F2205" s="1349" t="s">
        <v>6</v>
      </c>
      <c r="G2205" s="1350"/>
      <c r="H2205" s="1233" t="s">
        <v>2389</v>
      </c>
      <c r="I2205" s="1233"/>
      <c r="J2205" s="1233"/>
      <c r="K2205" s="1233"/>
      <c r="L2205" s="1233"/>
      <c r="M2205" s="1233"/>
      <c r="N2205" s="1233"/>
      <c r="O2205" s="1233"/>
      <c r="P2205" s="1233"/>
      <c r="Q2205" s="1233"/>
      <c r="R2205" s="1233"/>
      <c r="S2205" s="1233"/>
      <c r="T2205" s="1233"/>
      <c r="U2205" s="1233"/>
      <c r="V2205" s="1233"/>
      <c r="W2205" s="1233"/>
      <c r="X2205" s="1233"/>
      <c r="Y2205" s="1233"/>
      <c r="Z2205" s="1233"/>
      <c r="AA2205" s="1233"/>
      <c r="AB2205" s="1233"/>
      <c r="AC2205" s="1233"/>
      <c r="AD2205" s="1233"/>
      <c r="AF2205" s="70"/>
      <c r="AG2205" s="713">
        <v>301</v>
      </c>
      <c r="AH2205" s="1221" t="s">
        <v>106</v>
      </c>
      <c r="AI2205" s="1222"/>
      <c r="AJ2205" s="1223"/>
      <c r="AK2205" s="11"/>
      <c r="AL2205" s="1212" t="s">
        <v>2371</v>
      </c>
      <c r="AM2205" s="1213"/>
      <c r="AN2205" s="1213"/>
      <c r="AO2205" s="1213"/>
      <c r="AP2205" s="1213"/>
      <c r="AQ2205" s="1214"/>
      <c r="AR2205" s="1232">
        <f>VLOOKUP(AH2205,$CD$6:$CE$10,2,FALSE)</f>
        <v>0</v>
      </c>
    </row>
    <row r="2206" spans="1:44" ht="18" customHeight="1">
      <c r="A2206" s="972" t="str">
        <f t="shared" si="40"/>
        <v/>
      </c>
      <c r="B2206" s="66"/>
      <c r="E2206" s="67"/>
      <c r="F2206" s="68"/>
      <c r="AF2206" s="70"/>
      <c r="AK2206" s="11"/>
      <c r="AL2206" s="93"/>
      <c r="AM2206" s="94"/>
      <c r="AN2206" s="94"/>
      <c r="AO2206" s="94"/>
      <c r="AP2206" s="94"/>
      <c r="AQ2206" s="95"/>
      <c r="AR2206" s="1232"/>
    </row>
    <row r="2207" spans="1:44" ht="27" customHeight="1">
      <c r="A2207" s="972">
        <f t="shared" si="40"/>
        <v>302</v>
      </c>
      <c r="B2207" s="66"/>
      <c r="E2207" s="67"/>
      <c r="F2207" s="1349" t="s">
        <v>7</v>
      </c>
      <c r="G2207" s="1350"/>
      <c r="H2207" s="1224" t="s">
        <v>1024</v>
      </c>
      <c r="I2207" s="1224"/>
      <c r="J2207" s="1224"/>
      <c r="K2207" s="1224"/>
      <c r="L2207" s="1224"/>
      <c r="M2207" s="1224"/>
      <c r="N2207" s="1224"/>
      <c r="O2207" s="1224"/>
      <c r="P2207" s="1224"/>
      <c r="Q2207" s="1224"/>
      <c r="R2207" s="1224"/>
      <c r="S2207" s="1224"/>
      <c r="T2207" s="1224"/>
      <c r="U2207" s="1224"/>
      <c r="V2207" s="1224"/>
      <c r="W2207" s="1224"/>
      <c r="X2207" s="1224"/>
      <c r="Y2207" s="1224"/>
      <c r="Z2207" s="1224"/>
      <c r="AA2207" s="1224"/>
      <c r="AB2207" s="1224"/>
      <c r="AC2207" s="1224"/>
      <c r="AD2207" s="1224"/>
      <c r="AF2207" s="70"/>
      <c r="AG2207" s="713">
        <v>302</v>
      </c>
      <c r="AH2207" s="1221" t="s">
        <v>106</v>
      </c>
      <c r="AI2207" s="1222"/>
      <c r="AJ2207" s="1223"/>
      <c r="AK2207" s="11"/>
      <c r="AL2207" s="1212" t="s">
        <v>2372</v>
      </c>
      <c r="AM2207" s="1213"/>
      <c r="AN2207" s="1213"/>
      <c r="AO2207" s="1213"/>
      <c r="AP2207" s="1213"/>
      <c r="AQ2207" s="1214"/>
      <c r="AR2207" s="1232">
        <f>VLOOKUP(AH2207,$CD$6:$CE$10,2,FALSE)</f>
        <v>0</v>
      </c>
    </row>
    <row r="2208" spans="1:44" ht="27" customHeight="1">
      <c r="A2208" s="972" t="str">
        <f t="shared" si="40"/>
        <v/>
      </c>
      <c r="B2208" s="66"/>
      <c r="E2208" s="67"/>
      <c r="F2208" s="68"/>
      <c r="H2208" s="1224"/>
      <c r="I2208" s="1224"/>
      <c r="J2208" s="1224"/>
      <c r="K2208" s="1224"/>
      <c r="L2208" s="1224"/>
      <c r="M2208" s="1224"/>
      <c r="N2208" s="1224"/>
      <c r="O2208" s="1224"/>
      <c r="P2208" s="1224"/>
      <c r="Q2208" s="1224"/>
      <c r="R2208" s="1224"/>
      <c r="S2208" s="1224"/>
      <c r="T2208" s="1224"/>
      <c r="U2208" s="1224"/>
      <c r="V2208" s="1224"/>
      <c r="W2208" s="1224"/>
      <c r="X2208" s="1224"/>
      <c r="Y2208" s="1224"/>
      <c r="Z2208" s="1224"/>
      <c r="AA2208" s="1224"/>
      <c r="AB2208" s="1224"/>
      <c r="AC2208" s="1224"/>
      <c r="AD2208" s="1224"/>
      <c r="AF2208" s="70"/>
      <c r="AK2208" s="11"/>
      <c r="AL2208" s="1212"/>
      <c r="AM2208" s="1213"/>
      <c r="AN2208" s="1213"/>
      <c r="AO2208" s="1213"/>
      <c r="AP2208" s="1213"/>
      <c r="AQ2208" s="1214"/>
      <c r="AR2208" s="1232"/>
    </row>
    <row r="2209" spans="1:44" ht="27" customHeight="1">
      <c r="A2209" s="972" t="str">
        <f t="shared" si="40"/>
        <v/>
      </c>
      <c r="B2209" s="66"/>
      <c r="E2209" s="67"/>
      <c r="F2209" s="68"/>
      <c r="H2209" s="1224"/>
      <c r="I2209" s="1224"/>
      <c r="J2209" s="1224"/>
      <c r="K2209" s="1224"/>
      <c r="L2209" s="1224"/>
      <c r="M2209" s="1224"/>
      <c r="N2209" s="1224"/>
      <c r="O2209" s="1224"/>
      <c r="P2209" s="1224"/>
      <c r="Q2209" s="1224"/>
      <c r="R2209" s="1224"/>
      <c r="S2209" s="1224"/>
      <c r="T2209" s="1224"/>
      <c r="U2209" s="1224"/>
      <c r="V2209" s="1224"/>
      <c r="W2209" s="1224"/>
      <c r="X2209" s="1224"/>
      <c r="Y2209" s="1224"/>
      <c r="Z2209" s="1224"/>
      <c r="AA2209" s="1224"/>
      <c r="AB2209" s="1224"/>
      <c r="AC2209" s="1224"/>
      <c r="AD2209" s="1224"/>
      <c r="AF2209" s="70"/>
      <c r="AK2209" s="11"/>
      <c r="AL2209" s="71"/>
      <c r="AQ2209" s="72"/>
      <c r="AR2209" s="73"/>
    </row>
    <row r="2210" spans="1:44" ht="27" customHeight="1">
      <c r="A2210" s="972" t="str">
        <f t="shared" si="40"/>
        <v/>
      </c>
      <c r="B2210" s="66"/>
      <c r="E2210" s="67"/>
      <c r="F2210" s="68"/>
      <c r="H2210" s="1224"/>
      <c r="I2210" s="1224"/>
      <c r="J2210" s="1224"/>
      <c r="K2210" s="1224"/>
      <c r="L2210" s="1224"/>
      <c r="M2210" s="1224"/>
      <c r="N2210" s="1224"/>
      <c r="O2210" s="1224"/>
      <c r="P2210" s="1224"/>
      <c r="Q2210" s="1224"/>
      <c r="R2210" s="1224"/>
      <c r="S2210" s="1224"/>
      <c r="T2210" s="1224"/>
      <c r="U2210" s="1224"/>
      <c r="V2210" s="1224"/>
      <c r="W2210" s="1224"/>
      <c r="X2210" s="1224"/>
      <c r="Y2210" s="1224"/>
      <c r="Z2210" s="1224"/>
      <c r="AA2210" s="1224"/>
      <c r="AB2210" s="1224"/>
      <c r="AC2210" s="1224"/>
      <c r="AD2210" s="1224"/>
      <c r="AF2210" s="70"/>
      <c r="AK2210" s="11"/>
      <c r="AL2210" s="71"/>
      <c r="AQ2210" s="72"/>
      <c r="AR2210" s="73"/>
    </row>
    <row r="2211" spans="1:44" ht="18" customHeight="1" thickBot="1">
      <c r="A2211" s="972" t="str">
        <f t="shared" si="40"/>
        <v/>
      </c>
      <c r="B2211" s="57"/>
      <c r="C2211" s="6"/>
      <c r="D2211" s="6"/>
      <c r="E2211" s="58"/>
      <c r="F2211" s="83"/>
      <c r="G2211" s="61"/>
      <c r="H2211" s="61"/>
      <c r="I2211" s="61"/>
      <c r="J2211" s="61"/>
      <c r="K2211" s="61"/>
      <c r="L2211" s="61"/>
      <c r="M2211" s="61"/>
      <c r="N2211" s="61"/>
      <c r="O2211" s="61"/>
      <c r="P2211" s="61"/>
      <c r="Q2211" s="61"/>
      <c r="R2211" s="61"/>
      <c r="S2211" s="61"/>
      <c r="T2211" s="61"/>
      <c r="U2211" s="61"/>
      <c r="V2211" s="61"/>
      <c r="W2211" s="61"/>
      <c r="X2211" s="61"/>
      <c r="Y2211" s="61"/>
      <c r="Z2211" s="61"/>
      <c r="AA2211" s="61"/>
      <c r="AB2211" s="61"/>
      <c r="AC2211" s="61"/>
      <c r="AD2211" s="61"/>
      <c r="AE2211" s="61"/>
      <c r="AF2211" s="59"/>
      <c r="AG2211" s="716"/>
      <c r="AH2211" s="60"/>
      <c r="AI2211" s="60"/>
      <c r="AJ2211" s="60"/>
      <c r="AK2211" s="15"/>
      <c r="AL2211" s="99"/>
      <c r="AM2211" s="100"/>
      <c r="AN2211" s="100"/>
      <c r="AO2211" s="100"/>
      <c r="AP2211" s="100"/>
      <c r="AQ2211" s="101"/>
      <c r="AR2211" s="73"/>
    </row>
    <row r="2212" spans="1:44" ht="18" customHeight="1">
      <c r="A2212" s="972" t="str">
        <f t="shared" si="40"/>
        <v/>
      </c>
      <c r="B2212" s="66"/>
      <c r="E2212" s="67"/>
      <c r="F2212" s="68"/>
      <c r="AF2212" s="70"/>
      <c r="AK2212" s="11"/>
      <c r="AL2212" s="71"/>
      <c r="AQ2212" s="72"/>
      <c r="AR2212" s="73"/>
    </row>
    <row r="2213" spans="1:44" ht="27" customHeight="1">
      <c r="A2213" s="972">
        <f t="shared" si="40"/>
        <v>303</v>
      </c>
      <c r="B2213" s="1392" t="s">
        <v>2732</v>
      </c>
      <c r="C2213" s="1393"/>
      <c r="D2213" s="1393"/>
      <c r="E2213" s="1394"/>
      <c r="F2213" s="68"/>
      <c r="H2213" s="1224" t="s">
        <v>1025</v>
      </c>
      <c r="I2213" s="1224"/>
      <c r="J2213" s="1224"/>
      <c r="K2213" s="1224"/>
      <c r="L2213" s="1224"/>
      <c r="M2213" s="1224"/>
      <c r="N2213" s="1224"/>
      <c r="O2213" s="1224"/>
      <c r="P2213" s="1224"/>
      <c r="Q2213" s="1224"/>
      <c r="R2213" s="1224"/>
      <c r="S2213" s="1224"/>
      <c r="T2213" s="1224"/>
      <c r="U2213" s="1224"/>
      <c r="V2213" s="1224"/>
      <c r="W2213" s="1224"/>
      <c r="X2213" s="1224"/>
      <c r="Y2213" s="1224"/>
      <c r="Z2213" s="1224"/>
      <c r="AA2213" s="1224"/>
      <c r="AB2213" s="1224"/>
      <c r="AC2213" s="1224"/>
      <c r="AD2213" s="1224"/>
      <c r="AF2213" s="70"/>
      <c r="AG2213" s="713">
        <v>303</v>
      </c>
      <c r="AH2213" s="1221" t="s">
        <v>106</v>
      </c>
      <c r="AI2213" s="1222"/>
      <c r="AJ2213" s="1223"/>
      <c r="AK2213" s="11"/>
      <c r="AL2213" s="1212" t="s">
        <v>2373</v>
      </c>
      <c r="AM2213" s="1213"/>
      <c r="AN2213" s="1213"/>
      <c r="AO2213" s="1213"/>
      <c r="AP2213" s="1213"/>
      <c r="AQ2213" s="1214"/>
      <c r="AR2213" s="1232">
        <f>VLOOKUP(AH2213,$CD$6:$CE$10,2,FALSE)</f>
        <v>0</v>
      </c>
    </row>
    <row r="2214" spans="1:44" ht="27" customHeight="1">
      <c r="A2214" s="972" t="str">
        <f t="shared" si="40"/>
        <v/>
      </c>
      <c r="B2214" s="1392"/>
      <c r="C2214" s="1393"/>
      <c r="D2214" s="1393"/>
      <c r="E2214" s="1394"/>
      <c r="F2214" s="68"/>
      <c r="H2214" s="1224"/>
      <c r="I2214" s="1224"/>
      <c r="J2214" s="1224"/>
      <c r="K2214" s="1224"/>
      <c r="L2214" s="1224"/>
      <c r="M2214" s="1224"/>
      <c r="N2214" s="1224"/>
      <c r="O2214" s="1224"/>
      <c r="P2214" s="1224"/>
      <c r="Q2214" s="1224"/>
      <c r="R2214" s="1224"/>
      <c r="S2214" s="1224"/>
      <c r="T2214" s="1224"/>
      <c r="U2214" s="1224"/>
      <c r="V2214" s="1224"/>
      <c r="W2214" s="1224"/>
      <c r="X2214" s="1224"/>
      <c r="Y2214" s="1224"/>
      <c r="Z2214" s="1224"/>
      <c r="AA2214" s="1224"/>
      <c r="AB2214" s="1224"/>
      <c r="AC2214" s="1224"/>
      <c r="AD2214" s="1224"/>
      <c r="AF2214" s="70"/>
      <c r="AK2214" s="11"/>
      <c r="AL2214" s="1212"/>
      <c r="AM2214" s="1213"/>
      <c r="AN2214" s="1213"/>
      <c r="AO2214" s="1213"/>
      <c r="AP2214" s="1213"/>
      <c r="AQ2214" s="1214"/>
      <c r="AR2214" s="1232"/>
    </row>
    <row r="2215" spans="1:44" ht="27" customHeight="1">
      <c r="A2215" s="972" t="str">
        <f t="shared" si="40"/>
        <v/>
      </c>
      <c r="B2215" s="229"/>
      <c r="C2215" s="143"/>
      <c r="D2215" s="143"/>
      <c r="E2215" s="230"/>
      <c r="F2215" s="68"/>
      <c r="H2215" s="1224"/>
      <c r="I2215" s="1224"/>
      <c r="J2215" s="1224"/>
      <c r="K2215" s="1224"/>
      <c r="L2215" s="1224"/>
      <c r="M2215" s="1224"/>
      <c r="N2215" s="1224"/>
      <c r="O2215" s="1224"/>
      <c r="P2215" s="1224"/>
      <c r="Q2215" s="1224"/>
      <c r="R2215" s="1224"/>
      <c r="S2215" s="1224"/>
      <c r="T2215" s="1224"/>
      <c r="U2215" s="1224"/>
      <c r="V2215" s="1224"/>
      <c r="W2215" s="1224"/>
      <c r="X2215" s="1224"/>
      <c r="Y2215" s="1224"/>
      <c r="Z2215" s="1224"/>
      <c r="AA2215" s="1224"/>
      <c r="AB2215" s="1224"/>
      <c r="AC2215" s="1224"/>
      <c r="AD2215" s="1224"/>
      <c r="AF2215" s="70"/>
      <c r="AK2215" s="11"/>
      <c r="AL2215" s="1212"/>
      <c r="AM2215" s="1213"/>
      <c r="AN2215" s="1213"/>
      <c r="AO2215" s="1213"/>
      <c r="AP2215" s="1213"/>
      <c r="AQ2215" s="1214"/>
      <c r="AR2215" s="73"/>
    </row>
    <row r="2216" spans="1:44" ht="18" customHeight="1" thickBot="1">
      <c r="A2216" s="972" t="str">
        <f t="shared" si="40"/>
        <v/>
      </c>
      <c r="B2216" s="57"/>
      <c r="C2216" s="6"/>
      <c r="D2216" s="6"/>
      <c r="E2216" s="58"/>
      <c r="F2216" s="83"/>
      <c r="G2216" s="61"/>
      <c r="H2216" s="61"/>
      <c r="I2216" s="61"/>
      <c r="J2216" s="61"/>
      <c r="K2216" s="61"/>
      <c r="L2216" s="61"/>
      <c r="M2216" s="61"/>
      <c r="N2216" s="61"/>
      <c r="O2216" s="61"/>
      <c r="P2216" s="61"/>
      <c r="Q2216" s="61"/>
      <c r="R2216" s="61"/>
      <c r="S2216" s="61"/>
      <c r="T2216" s="61"/>
      <c r="U2216" s="61"/>
      <c r="V2216" s="61"/>
      <c r="W2216" s="61"/>
      <c r="X2216" s="61"/>
      <c r="Y2216" s="61"/>
      <c r="Z2216" s="61"/>
      <c r="AA2216" s="61"/>
      <c r="AB2216" s="61"/>
      <c r="AC2216" s="61"/>
      <c r="AD2216" s="61"/>
      <c r="AE2216" s="61"/>
      <c r="AF2216" s="59"/>
      <c r="AG2216" s="716"/>
      <c r="AH2216" s="60"/>
      <c r="AI2216" s="60"/>
      <c r="AJ2216" s="60"/>
      <c r="AK2216" s="15"/>
      <c r="AL2216" s="99"/>
      <c r="AM2216" s="100"/>
      <c r="AN2216" s="100"/>
      <c r="AO2216" s="100"/>
      <c r="AP2216" s="100"/>
      <c r="AQ2216" s="101"/>
      <c r="AR2216" s="73"/>
    </row>
    <row r="2217" spans="1:44" ht="18" customHeight="1">
      <c r="A2217" s="972" t="str">
        <f t="shared" si="40"/>
        <v/>
      </c>
      <c r="B2217" s="66"/>
      <c r="E2217" s="67"/>
      <c r="F2217" s="68"/>
      <c r="AF2217" s="70"/>
      <c r="AK2217" s="11"/>
      <c r="AL2217" s="71"/>
      <c r="AQ2217" s="72"/>
      <c r="AR2217" s="73"/>
    </row>
    <row r="2218" spans="1:44" ht="27" customHeight="1">
      <c r="A2218" s="972">
        <f t="shared" si="40"/>
        <v>304</v>
      </c>
      <c r="B2218" s="1493" t="s">
        <v>2733</v>
      </c>
      <c r="C2218" s="1494"/>
      <c r="D2218" s="1494"/>
      <c r="E2218" s="1495"/>
      <c r="F2218" s="1349" t="s">
        <v>150</v>
      </c>
      <c r="G2218" s="1350"/>
      <c r="H2218" s="1224" t="s">
        <v>2374</v>
      </c>
      <c r="I2218" s="1224"/>
      <c r="J2218" s="1224"/>
      <c r="K2218" s="1224"/>
      <c r="L2218" s="1224"/>
      <c r="M2218" s="1224"/>
      <c r="N2218" s="1224"/>
      <c r="O2218" s="1224"/>
      <c r="P2218" s="1224"/>
      <c r="Q2218" s="1224"/>
      <c r="R2218" s="1224"/>
      <c r="S2218" s="1224"/>
      <c r="T2218" s="1224"/>
      <c r="U2218" s="1224"/>
      <c r="V2218" s="1224"/>
      <c r="W2218" s="1224"/>
      <c r="X2218" s="1224"/>
      <c r="Y2218" s="1224"/>
      <c r="Z2218" s="1224"/>
      <c r="AA2218" s="1224"/>
      <c r="AB2218" s="1224"/>
      <c r="AC2218" s="1224"/>
      <c r="AD2218" s="1224"/>
      <c r="AF2218" s="70"/>
      <c r="AG2218" s="713">
        <v>304</v>
      </c>
      <c r="AH2218" s="1221" t="s">
        <v>106</v>
      </c>
      <c r="AI2218" s="1222"/>
      <c r="AJ2218" s="1223"/>
      <c r="AK2218" s="11"/>
      <c r="AL2218" s="1212" t="s">
        <v>2375</v>
      </c>
      <c r="AM2218" s="1213"/>
      <c r="AN2218" s="1213"/>
      <c r="AO2218" s="1213"/>
      <c r="AP2218" s="1213"/>
      <c r="AQ2218" s="1214"/>
      <c r="AR2218" s="1232">
        <f>VLOOKUP(AH2218,$CD$6:$CE$10,2,FALSE)</f>
        <v>0</v>
      </c>
    </row>
    <row r="2219" spans="1:44" ht="27" customHeight="1">
      <c r="A2219" s="972" t="str">
        <f t="shared" si="40"/>
        <v/>
      </c>
      <c r="B2219" s="1493"/>
      <c r="C2219" s="1494"/>
      <c r="D2219" s="1494"/>
      <c r="E2219" s="1495"/>
      <c r="F2219" s="68"/>
      <c r="H2219" s="1224"/>
      <c r="I2219" s="1224"/>
      <c r="J2219" s="1224"/>
      <c r="K2219" s="1224"/>
      <c r="L2219" s="1224"/>
      <c r="M2219" s="1224"/>
      <c r="N2219" s="1224"/>
      <c r="O2219" s="1224"/>
      <c r="P2219" s="1224"/>
      <c r="Q2219" s="1224"/>
      <c r="R2219" s="1224"/>
      <c r="S2219" s="1224"/>
      <c r="T2219" s="1224"/>
      <c r="U2219" s="1224"/>
      <c r="V2219" s="1224"/>
      <c r="W2219" s="1224"/>
      <c r="X2219" s="1224"/>
      <c r="Y2219" s="1224"/>
      <c r="Z2219" s="1224"/>
      <c r="AA2219" s="1224"/>
      <c r="AB2219" s="1224"/>
      <c r="AC2219" s="1224"/>
      <c r="AD2219" s="1224"/>
      <c r="AF2219" s="70"/>
      <c r="AK2219" s="11"/>
      <c r="AL2219" s="1212"/>
      <c r="AM2219" s="1213"/>
      <c r="AN2219" s="1213"/>
      <c r="AO2219" s="1213"/>
      <c r="AP2219" s="1213"/>
      <c r="AQ2219" s="1214"/>
      <c r="AR2219" s="1232"/>
    </row>
    <row r="2220" spans="1:44" ht="18" customHeight="1">
      <c r="A2220" s="972" t="str">
        <f t="shared" si="40"/>
        <v/>
      </c>
      <c r="B2220" s="1493"/>
      <c r="C2220" s="1494"/>
      <c r="D2220" s="1494"/>
      <c r="E2220" s="1495"/>
      <c r="F2220" s="68"/>
      <c r="AF2220" s="70"/>
      <c r="AK2220" s="11"/>
      <c r="AL2220" s="1212"/>
      <c r="AM2220" s="1213"/>
      <c r="AN2220" s="1213"/>
      <c r="AO2220" s="1213"/>
      <c r="AP2220" s="1213"/>
      <c r="AQ2220" s="1214"/>
      <c r="AR2220" s="73"/>
    </row>
    <row r="2221" spans="1:44" ht="24" customHeight="1">
      <c r="A2221" s="972">
        <f t="shared" si="40"/>
        <v>305</v>
      </c>
      <c r="B2221" s="1493"/>
      <c r="C2221" s="1494"/>
      <c r="D2221" s="1494"/>
      <c r="E2221" s="1495"/>
      <c r="F2221" s="68"/>
      <c r="H2221" s="1224" t="s">
        <v>2376</v>
      </c>
      <c r="I2221" s="1224"/>
      <c r="J2221" s="1224"/>
      <c r="K2221" s="1224"/>
      <c r="L2221" s="1224"/>
      <c r="M2221" s="1224"/>
      <c r="N2221" s="1224"/>
      <c r="O2221" s="1224"/>
      <c r="P2221" s="1224"/>
      <c r="Q2221" s="1224"/>
      <c r="R2221" s="1224"/>
      <c r="S2221" s="1224"/>
      <c r="T2221" s="1224"/>
      <c r="U2221" s="1224"/>
      <c r="V2221" s="1224"/>
      <c r="W2221" s="1224"/>
      <c r="X2221" s="1224"/>
      <c r="Y2221" s="1224"/>
      <c r="Z2221" s="1224"/>
      <c r="AA2221" s="1224"/>
      <c r="AB2221" s="1224"/>
      <c r="AC2221" s="1224"/>
      <c r="AD2221" s="1224"/>
      <c r="AF2221" s="70"/>
      <c r="AG2221" s="713">
        <v>305</v>
      </c>
      <c r="AH2221" s="1221" t="s">
        <v>106</v>
      </c>
      <c r="AI2221" s="1222"/>
      <c r="AJ2221" s="1223"/>
      <c r="AK2221" s="11"/>
      <c r="AL2221" s="1212" t="s">
        <v>2377</v>
      </c>
      <c r="AM2221" s="1213"/>
      <c r="AN2221" s="1213"/>
      <c r="AO2221" s="1213"/>
      <c r="AP2221" s="1213"/>
      <c r="AQ2221" s="1214"/>
      <c r="AR2221" s="1232">
        <f>VLOOKUP(AH2221,$CD$6:$CE$10,2,FALSE)</f>
        <v>0</v>
      </c>
    </row>
    <row r="2222" spans="1:44" ht="24" customHeight="1">
      <c r="A2222" s="972" t="str">
        <f t="shared" si="40"/>
        <v/>
      </c>
      <c r="B2222" s="670"/>
      <c r="C2222" s="32"/>
      <c r="D2222" s="32"/>
      <c r="E2222" s="673"/>
      <c r="F2222" s="68"/>
      <c r="H2222" s="1224"/>
      <c r="I2222" s="1224"/>
      <c r="J2222" s="1224"/>
      <c r="K2222" s="1224"/>
      <c r="L2222" s="1224"/>
      <c r="M2222" s="1224"/>
      <c r="N2222" s="1224"/>
      <c r="O2222" s="1224"/>
      <c r="P2222" s="1224"/>
      <c r="Q2222" s="1224"/>
      <c r="R2222" s="1224"/>
      <c r="S2222" s="1224"/>
      <c r="T2222" s="1224"/>
      <c r="U2222" s="1224"/>
      <c r="V2222" s="1224"/>
      <c r="W2222" s="1224"/>
      <c r="X2222" s="1224"/>
      <c r="Y2222" s="1224"/>
      <c r="Z2222" s="1224"/>
      <c r="AA2222" s="1224"/>
      <c r="AB2222" s="1224"/>
      <c r="AC2222" s="1224"/>
      <c r="AD2222" s="1224"/>
      <c r="AF2222" s="70"/>
      <c r="AK2222" s="11"/>
      <c r="AL2222" s="1212"/>
      <c r="AM2222" s="1213"/>
      <c r="AN2222" s="1213"/>
      <c r="AO2222" s="1213"/>
      <c r="AP2222" s="1213"/>
      <c r="AQ2222" s="1214"/>
      <c r="AR2222" s="1232"/>
    </row>
    <row r="2223" spans="1:44" ht="24" customHeight="1">
      <c r="A2223" s="972" t="str">
        <f t="shared" si="40"/>
        <v/>
      </c>
      <c r="B2223" s="670"/>
      <c r="C2223" s="32"/>
      <c r="D2223" s="32"/>
      <c r="E2223" s="673"/>
      <c r="F2223" s="68"/>
      <c r="H2223" s="1224"/>
      <c r="I2223" s="1224"/>
      <c r="J2223" s="1224"/>
      <c r="K2223" s="1224"/>
      <c r="L2223" s="1224"/>
      <c r="M2223" s="1224"/>
      <c r="N2223" s="1224"/>
      <c r="O2223" s="1224"/>
      <c r="P2223" s="1224"/>
      <c r="Q2223" s="1224"/>
      <c r="R2223" s="1224"/>
      <c r="S2223" s="1224"/>
      <c r="T2223" s="1224"/>
      <c r="U2223" s="1224"/>
      <c r="V2223" s="1224"/>
      <c r="W2223" s="1224"/>
      <c r="X2223" s="1224"/>
      <c r="Y2223" s="1224"/>
      <c r="Z2223" s="1224"/>
      <c r="AA2223" s="1224"/>
      <c r="AB2223" s="1224"/>
      <c r="AC2223" s="1224"/>
      <c r="AD2223" s="1224"/>
      <c r="AF2223" s="70"/>
      <c r="AK2223" s="11"/>
      <c r="AL2223" s="89"/>
      <c r="AM2223" s="90"/>
      <c r="AN2223" s="90"/>
      <c r="AO2223" s="90"/>
      <c r="AP2223" s="90"/>
      <c r="AQ2223" s="91"/>
      <c r="AR2223" s="73"/>
    </row>
    <row r="2224" spans="1:44" ht="18" customHeight="1">
      <c r="A2224" s="972" t="str">
        <f t="shared" si="40"/>
        <v/>
      </c>
      <c r="B2224" s="670"/>
      <c r="C2224" s="32"/>
      <c r="D2224" s="32"/>
      <c r="E2224" s="673"/>
      <c r="F2224" s="68"/>
      <c r="AF2224" s="70"/>
      <c r="AK2224" s="11"/>
      <c r="AL2224" s="89"/>
      <c r="AM2224" s="90"/>
      <c r="AN2224" s="90"/>
      <c r="AO2224" s="90"/>
      <c r="AP2224" s="90"/>
      <c r="AQ2224" s="91"/>
      <c r="AR2224" s="73"/>
    </row>
    <row r="2225" spans="1:44" ht="24" customHeight="1" thickBot="1">
      <c r="A2225" s="972" t="str">
        <f t="shared" si="40"/>
        <v/>
      </c>
      <c r="B2225" s="670"/>
      <c r="C2225" s="32"/>
      <c r="D2225" s="32"/>
      <c r="E2225" s="673"/>
      <c r="F2225" s="68"/>
      <c r="H2225" s="17" t="s">
        <v>784</v>
      </c>
      <c r="I2225" s="1233" t="s">
        <v>2378</v>
      </c>
      <c r="J2225" s="1233"/>
      <c r="K2225" s="1233"/>
      <c r="L2225" s="1233"/>
      <c r="M2225" s="1233"/>
      <c r="N2225" s="1233"/>
      <c r="O2225" s="1233"/>
      <c r="P2225" s="1233"/>
      <c r="Q2225" s="1233"/>
      <c r="R2225" s="1233"/>
      <c r="S2225" s="1233"/>
      <c r="T2225" s="1233"/>
      <c r="U2225" s="1233"/>
      <c r="V2225" s="1233"/>
      <c r="W2225" s="1233"/>
      <c r="X2225" s="1233"/>
      <c r="Y2225" s="1233"/>
      <c r="Z2225" s="1233"/>
      <c r="AA2225" s="1233"/>
      <c r="AB2225" s="1233"/>
      <c r="AC2225" s="1233"/>
      <c r="AD2225" s="1233"/>
      <c r="AF2225" s="70"/>
      <c r="AK2225" s="11"/>
      <c r="AL2225" s="89"/>
      <c r="AM2225" s="90"/>
      <c r="AN2225" s="90"/>
      <c r="AO2225" s="90"/>
      <c r="AP2225" s="90"/>
      <c r="AQ2225" s="91"/>
      <c r="AR2225" s="73"/>
    </row>
    <row r="2226" spans="1:44" ht="24" customHeight="1">
      <c r="A2226" s="972" t="str">
        <f t="shared" si="40"/>
        <v/>
      </c>
      <c r="B2226" s="670"/>
      <c r="C2226" s="32"/>
      <c r="D2226" s="32"/>
      <c r="E2226" s="673"/>
      <c r="F2226" s="68"/>
      <c r="I2226" s="1272" t="s">
        <v>2379</v>
      </c>
      <c r="J2226" s="1273"/>
      <c r="K2226" s="1273"/>
      <c r="L2226" s="1273"/>
      <c r="M2226" s="1273"/>
      <c r="N2226" s="1273"/>
      <c r="O2226" s="1273"/>
      <c r="P2226" s="1273"/>
      <c r="Q2226" s="1273"/>
      <c r="R2226" s="1273"/>
      <c r="S2226" s="1274"/>
      <c r="T2226" s="1275" t="s">
        <v>2380</v>
      </c>
      <c r="U2226" s="1273"/>
      <c r="V2226" s="1273"/>
      <c r="W2226" s="1274"/>
      <c r="X2226" s="1275" t="s">
        <v>2381</v>
      </c>
      <c r="Y2226" s="1273"/>
      <c r="Z2226" s="1273"/>
      <c r="AA2226" s="1528"/>
      <c r="AF2226" s="70"/>
      <c r="AK2226" s="11"/>
      <c r="AL2226" s="89"/>
      <c r="AM2226" s="90"/>
      <c r="AN2226" s="90"/>
      <c r="AO2226" s="90"/>
      <c r="AP2226" s="90"/>
      <c r="AQ2226" s="91"/>
      <c r="AR2226" s="73"/>
    </row>
    <row r="2227" spans="1:44" ht="24" customHeight="1">
      <c r="A2227" s="972" t="str">
        <f t="shared" si="40"/>
        <v/>
      </c>
      <c r="B2227" s="670"/>
      <c r="C2227" s="32"/>
      <c r="D2227" s="32"/>
      <c r="E2227" s="673"/>
      <c r="F2227" s="68"/>
      <c r="I2227" s="1607"/>
      <c r="J2227" s="1608"/>
      <c r="K2227" s="1608"/>
      <c r="L2227" s="1608"/>
      <c r="M2227" s="1608"/>
      <c r="N2227" s="1608"/>
      <c r="O2227" s="1608"/>
      <c r="P2227" s="1608"/>
      <c r="Q2227" s="1608"/>
      <c r="R2227" s="1608"/>
      <c r="S2227" s="1609"/>
      <c r="T2227" s="674" t="s">
        <v>2382</v>
      </c>
      <c r="U2227" s="1603" t="s">
        <v>443</v>
      </c>
      <c r="V2227" s="1604"/>
      <c r="W2227" s="671" t="s">
        <v>68</v>
      </c>
      <c r="X2227" s="1590" t="s">
        <v>303</v>
      </c>
      <c r="Y2227" s="1591"/>
      <c r="Z2227" s="1591"/>
      <c r="AA2227" s="1592"/>
      <c r="AF2227" s="70"/>
      <c r="AK2227" s="11"/>
      <c r="AL2227" s="89"/>
      <c r="AM2227" s="90"/>
      <c r="AN2227" s="90"/>
      <c r="AO2227" s="90"/>
      <c r="AP2227" s="90"/>
      <c r="AQ2227" s="91"/>
      <c r="AR2227" s="73"/>
    </row>
    <row r="2228" spans="1:44" ht="24" customHeight="1">
      <c r="A2228" s="972" t="str">
        <f t="shared" si="40"/>
        <v/>
      </c>
      <c r="B2228" s="670"/>
      <c r="C2228" s="32"/>
      <c r="D2228" s="32"/>
      <c r="E2228" s="673"/>
      <c r="F2228" s="68"/>
      <c r="I2228" s="1607"/>
      <c r="J2228" s="1608"/>
      <c r="K2228" s="1608"/>
      <c r="L2228" s="1608"/>
      <c r="M2228" s="1608"/>
      <c r="N2228" s="1608"/>
      <c r="O2228" s="1608"/>
      <c r="P2228" s="1608"/>
      <c r="Q2228" s="1608"/>
      <c r="R2228" s="1608"/>
      <c r="S2228" s="1609"/>
      <c r="T2228" s="674" t="s">
        <v>2382</v>
      </c>
      <c r="U2228" s="1603" t="s">
        <v>443</v>
      </c>
      <c r="V2228" s="1604"/>
      <c r="W2228" s="671" t="s">
        <v>68</v>
      </c>
      <c r="X2228" s="1590" t="s">
        <v>303</v>
      </c>
      <c r="Y2228" s="1591"/>
      <c r="Z2228" s="1591"/>
      <c r="AA2228" s="1592"/>
      <c r="AF2228" s="70"/>
      <c r="AK2228" s="11"/>
      <c r="AL2228" s="89"/>
      <c r="AM2228" s="90"/>
      <c r="AN2228" s="90"/>
      <c r="AO2228" s="90"/>
      <c r="AP2228" s="90"/>
      <c r="AQ2228" s="91"/>
      <c r="AR2228" s="73"/>
    </row>
    <row r="2229" spans="1:44" ht="24" customHeight="1">
      <c r="A2229" s="972" t="str">
        <f t="shared" si="40"/>
        <v/>
      </c>
      <c r="B2229" s="670"/>
      <c r="C2229" s="32"/>
      <c r="D2229" s="32"/>
      <c r="E2229" s="673"/>
      <c r="F2229" s="68"/>
      <c r="I2229" s="1607"/>
      <c r="J2229" s="1608"/>
      <c r="K2229" s="1608"/>
      <c r="L2229" s="1608"/>
      <c r="M2229" s="1608"/>
      <c r="N2229" s="1608"/>
      <c r="O2229" s="1608"/>
      <c r="P2229" s="1608"/>
      <c r="Q2229" s="1608"/>
      <c r="R2229" s="1608"/>
      <c r="S2229" s="1609"/>
      <c r="T2229" s="674" t="s">
        <v>2382</v>
      </c>
      <c r="U2229" s="1603" t="s">
        <v>443</v>
      </c>
      <c r="V2229" s="1604"/>
      <c r="W2229" s="671" t="s">
        <v>68</v>
      </c>
      <c r="X2229" s="1590" t="s">
        <v>303</v>
      </c>
      <c r="Y2229" s="1591"/>
      <c r="Z2229" s="1591"/>
      <c r="AA2229" s="1592"/>
      <c r="AF2229" s="70"/>
      <c r="AK2229" s="11"/>
      <c r="AL2229" s="89"/>
      <c r="AM2229" s="90"/>
      <c r="AN2229" s="90"/>
      <c r="AO2229" s="90"/>
      <c r="AP2229" s="90"/>
      <c r="AQ2229" s="91"/>
      <c r="AR2229" s="73"/>
    </row>
    <row r="2230" spans="1:44" ht="24" customHeight="1">
      <c r="A2230" s="972" t="str">
        <f t="shared" si="40"/>
        <v/>
      </c>
      <c r="B2230" s="670"/>
      <c r="C2230" s="32"/>
      <c r="D2230" s="32"/>
      <c r="E2230" s="673"/>
      <c r="F2230" s="68"/>
      <c r="I2230" s="1607"/>
      <c r="J2230" s="1608"/>
      <c r="K2230" s="1608"/>
      <c r="L2230" s="1608"/>
      <c r="M2230" s="1608"/>
      <c r="N2230" s="1608"/>
      <c r="O2230" s="1608"/>
      <c r="P2230" s="1608"/>
      <c r="Q2230" s="1608"/>
      <c r="R2230" s="1608"/>
      <c r="S2230" s="1609"/>
      <c r="T2230" s="674" t="s">
        <v>2382</v>
      </c>
      <c r="U2230" s="1603" t="s">
        <v>443</v>
      </c>
      <c r="V2230" s="1604"/>
      <c r="W2230" s="671" t="s">
        <v>68</v>
      </c>
      <c r="X2230" s="1590" t="s">
        <v>303</v>
      </c>
      <c r="Y2230" s="1591"/>
      <c r="Z2230" s="1591"/>
      <c r="AA2230" s="1592"/>
      <c r="AF2230" s="70"/>
      <c r="AK2230" s="11"/>
      <c r="AL2230" s="89"/>
      <c r="AM2230" s="90"/>
      <c r="AN2230" s="90"/>
      <c r="AO2230" s="90"/>
      <c r="AP2230" s="90"/>
      <c r="AQ2230" s="91"/>
      <c r="AR2230" s="73"/>
    </row>
    <row r="2231" spans="1:44" ht="24" customHeight="1" thickBot="1">
      <c r="A2231" s="972" t="str">
        <f t="shared" ref="A2231:A2294" si="41">_xlfn.IFS(AG2231=0,"",AG2231&gt;0,AG2231,AG2231&lt;&gt;"","")</f>
        <v/>
      </c>
      <c r="B2231" s="670"/>
      <c r="C2231" s="32"/>
      <c r="D2231" s="32"/>
      <c r="E2231" s="673"/>
      <c r="F2231" s="68"/>
      <c r="I2231" s="1269"/>
      <c r="J2231" s="1270"/>
      <c r="K2231" s="1270"/>
      <c r="L2231" s="1270"/>
      <c r="M2231" s="1270"/>
      <c r="N2231" s="1270"/>
      <c r="O2231" s="1270"/>
      <c r="P2231" s="1270"/>
      <c r="Q2231" s="1270"/>
      <c r="R2231" s="1270"/>
      <c r="S2231" s="1271"/>
      <c r="T2231" s="679" t="s">
        <v>2382</v>
      </c>
      <c r="U2231" s="1605" t="s">
        <v>443</v>
      </c>
      <c r="V2231" s="1606"/>
      <c r="W2231" s="672" t="s">
        <v>68</v>
      </c>
      <c r="X2231" s="1593" t="s">
        <v>303</v>
      </c>
      <c r="Y2231" s="1594"/>
      <c r="Z2231" s="1594"/>
      <c r="AA2231" s="1595"/>
      <c r="AF2231" s="70"/>
      <c r="AK2231" s="11"/>
      <c r="AL2231" s="89"/>
      <c r="AM2231" s="90"/>
      <c r="AN2231" s="90"/>
      <c r="AO2231" s="90"/>
      <c r="AP2231" s="90"/>
      <c r="AQ2231" s="91"/>
      <c r="AR2231" s="73"/>
    </row>
    <row r="2232" spans="1:44" ht="18" customHeight="1">
      <c r="A2232" s="972" t="str">
        <f t="shared" si="41"/>
        <v/>
      </c>
      <c r="B2232" s="670"/>
      <c r="C2232" s="32"/>
      <c r="D2232" s="32"/>
      <c r="E2232" s="673"/>
      <c r="F2232" s="68"/>
      <c r="T2232" s="1287" t="s">
        <v>547</v>
      </c>
      <c r="U2232" s="1287"/>
      <c r="V2232" s="1287"/>
      <c r="W2232" s="1287"/>
      <c r="X2232" s="1287" t="s">
        <v>2383</v>
      </c>
      <c r="Y2232" s="1287"/>
      <c r="Z2232" s="1287"/>
      <c r="AA2232" s="1287"/>
      <c r="AF2232" s="70"/>
      <c r="AK2232" s="11"/>
      <c r="AL2232" s="89"/>
      <c r="AM2232" s="90"/>
      <c r="AN2232" s="90"/>
      <c r="AO2232" s="90"/>
      <c r="AP2232" s="90"/>
      <c r="AQ2232" s="91"/>
      <c r="AR2232" s="73"/>
    </row>
    <row r="2233" spans="1:44" ht="27" customHeight="1">
      <c r="A2233" s="972">
        <f t="shared" si="41"/>
        <v>306</v>
      </c>
      <c r="B2233" s="670"/>
      <c r="C2233" s="32"/>
      <c r="D2233" s="32"/>
      <c r="E2233" s="673"/>
      <c r="F2233" s="1349" t="s">
        <v>6</v>
      </c>
      <c r="G2233" s="1350"/>
      <c r="H2233" s="1224" t="s">
        <v>2384</v>
      </c>
      <c r="I2233" s="1224"/>
      <c r="J2233" s="1224"/>
      <c r="K2233" s="1224"/>
      <c r="L2233" s="1224"/>
      <c r="M2233" s="1224"/>
      <c r="N2233" s="1224"/>
      <c r="O2233" s="1224"/>
      <c r="P2233" s="1224"/>
      <c r="Q2233" s="1224"/>
      <c r="R2233" s="1224"/>
      <c r="S2233" s="1224"/>
      <c r="T2233" s="1224"/>
      <c r="U2233" s="1224"/>
      <c r="V2233" s="1224"/>
      <c r="W2233" s="1224"/>
      <c r="X2233" s="1224"/>
      <c r="Y2233" s="1224"/>
      <c r="Z2233" s="1224"/>
      <c r="AA2233" s="1224"/>
      <c r="AB2233" s="1224"/>
      <c r="AC2233" s="1224"/>
      <c r="AD2233" s="1224"/>
      <c r="AF2233" s="70"/>
      <c r="AG2233" s="713">
        <v>306</v>
      </c>
      <c r="AH2233" s="1221" t="s">
        <v>106</v>
      </c>
      <c r="AI2233" s="1222"/>
      <c r="AJ2233" s="1223"/>
      <c r="AK2233" s="11"/>
      <c r="AL2233" s="1212" t="s">
        <v>2385</v>
      </c>
      <c r="AM2233" s="1213"/>
      <c r="AN2233" s="1213"/>
      <c r="AO2233" s="1213"/>
      <c r="AP2233" s="1213"/>
      <c r="AQ2233" s="1214"/>
      <c r="AR2233" s="1232">
        <f>VLOOKUP(AH2233,$CD$6:$CE$10,2,FALSE)</f>
        <v>0</v>
      </c>
    </row>
    <row r="2234" spans="1:44" ht="27" customHeight="1">
      <c r="A2234" s="972" t="str">
        <f t="shared" si="41"/>
        <v/>
      </c>
      <c r="B2234" s="66"/>
      <c r="E2234" s="67"/>
      <c r="F2234" s="68"/>
      <c r="H2234" s="1224"/>
      <c r="I2234" s="1224"/>
      <c r="J2234" s="1224"/>
      <c r="K2234" s="1224"/>
      <c r="L2234" s="1224"/>
      <c r="M2234" s="1224"/>
      <c r="N2234" s="1224"/>
      <c r="O2234" s="1224"/>
      <c r="P2234" s="1224"/>
      <c r="Q2234" s="1224"/>
      <c r="R2234" s="1224"/>
      <c r="S2234" s="1224"/>
      <c r="T2234" s="1224"/>
      <c r="U2234" s="1224"/>
      <c r="V2234" s="1224"/>
      <c r="W2234" s="1224"/>
      <c r="X2234" s="1224"/>
      <c r="Y2234" s="1224"/>
      <c r="Z2234" s="1224"/>
      <c r="AA2234" s="1224"/>
      <c r="AB2234" s="1224"/>
      <c r="AC2234" s="1224"/>
      <c r="AD2234" s="1224"/>
      <c r="AF2234" s="70"/>
      <c r="AK2234" s="11"/>
      <c r="AL2234" s="1212"/>
      <c r="AM2234" s="1213"/>
      <c r="AN2234" s="1213"/>
      <c r="AO2234" s="1213"/>
      <c r="AP2234" s="1213"/>
      <c r="AQ2234" s="1214"/>
      <c r="AR2234" s="1232"/>
    </row>
    <row r="2235" spans="1:44" ht="27" customHeight="1">
      <c r="A2235" s="972" t="str">
        <f t="shared" si="41"/>
        <v/>
      </c>
      <c r="B2235" s="66"/>
      <c r="E2235" s="67"/>
      <c r="F2235" s="68"/>
      <c r="H2235" s="1224"/>
      <c r="I2235" s="1224"/>
      <c r="J2235" s="1224"/>
      <c r="K2235" s="1224"/>
      <c r="L2235" s="1224"/>
      <c r="M2235" s="1224"/>
      <c r="N2235" s="1224"/>
      <c r="O2235" s="1224"/>
      <c r="P2235" s="1224"/>
      <c r="Q2235" s="1224"/>
      <c r="R2235" s="1224"/>
      <c r="S2235" s="1224"/>
      <c r="T2235" s="1224"/>
      <c r="U2235" s="1224"/>
      <c r="V2235" s="1224"/>
      <c r="W2235" s="1224"/>
      <c r="X2235" s="1224"/>
      <c r="Y2235" s="1224"/>
      <c r="Z2235" s="1224"/>
      <c r="AA2235" s="1224"/>
      <c r="AB2235" s="1224"/>
      <c r="AC2235" s="1224"/>
      <c r="AD2235" s="1224"/>
      <c r="AF2235" s="70"/>
      <c r="AK2235" s="11"/>
      <c r="AL2235" s="1212"/>
      <c r="AM2235" s="1213"/>
      <c r="AN2235" s="1213"/>
      <c r="AO2235" s="1213"/>
      <c r="AP2235" s="1213"/>
      <c r="AQ2235" s="1214"/>
      <c r="AR2235" s="73"/>
    </row>
    <row r="2236" spans="1:44" ht="18" customHeight="1">
      <c r="A2236" s="972" t="str">
        <f t="shared" si="41"/>
        <v/>
      </c>
      <c r="B2236" s="66"/>
      <c r="E2236" s="67"/>
      <c r="F2236" s="68"/>
      <c r="AF2236" s="70"/>
      <c r="AK2236" s="11"/>
      <c r="AL2236" s="93"/>
      <c r="AM2236" s="94"/>
      <c r="AN2236" s="94"/>
      <c r="AO2236" s="94"/>
      <c r="AP2236" s="94"/>
      <c r="AQ2236" s="95"/>
      <c r="AR2236" s="73"/>
    </row>
    <row r="2237" spans="1:44" ht="24" customHeight="1">
      <c r="A2237" s="972">
        <f t="shared" si="41"/>
        <v>307</v>
      </c>
      <c r="B2237" s="66"/>
      <c r="E2237" s="67"/>
      <c r="F2237" s="68"/>
      <c r="H2237" s="1224" t="s">
        <v>2386</v>
      </c>
      <c r="I2237" s="1224"/>
      <c r="J2237" s="1224"/>
      <c r="K2237" s="1224"/>
      <c r="L2237" s="1224"/>
      <c r="M2237" s="1224"/>
      <c r="N2237" s="1224"/>
      <c r="O2237" s="1224"/>
      <c r="P2237" s="1224"/>
      <c r="Q2237" s="1224"/>
      <c r="R2237" s="1224"/>
      <c r="S2237" s="1224"/>
      <c r="T2237" s="1224"/>
      <c r="U2237" s="1224"/>
      <c r="V2237" s="1224"/>
      <c r="W2237" s="1224"/>
      <c r="X2237" s="1224"/>
      <c r="Y2237" s="1224"/>
      <c r="Z2237" s="1224"/>
      <c r="AA2237" s="1224"/>
      <c r="AB2237" s="1224"/>
      <c r="AC2237" s="1224"/>
      <c r="AD2237" s="1224"/>
      <c r="AF2237" s="70"/>
      <c r="AG2237" s="713">
        <v>307</v>
      </c>
      <c r="AH2237" s="1221" t="s">
        <v>106</v>
      </c>
      <c r="AI2237" s="1222"/>
      <c r="AJ2237" s="1223"/>
      <c r="AK2237" s="11"/>
      <c r="AL2237" s="1212" t="s">
        <v>2387</v>
      </c>
      <c r="AM2237" s="1213"/>
      <c r="AN2237" s="1213"/>
      <c r="AO2237" s="1213"/>
      <c r="AP2237" s="1213"/>
      <c r="AQ2237" s="1214"/>
      <c r="AR2237" s="1232">
        <f>VLOOKUP(AH2237,$CD$6:$CE$10,2,FALSE)</f>
        <v>0</v>
      </c>
    </row>
    <row r="2238" spans="1:44" ht="24" customHeight="1">
      <c r="A2238" s="972" t="str">
        <f t="shared" si="41"/>
        <v/>
      </c>
      <c r="B2238" s="66"/>
      <c r="E2238" s="67"/>
      <c r="F2238" s="68"/>
      <c r="H2238" s="1224"/>
      <c r="I2238" s="1224"/>
      <c r="J2238" s="1224"/>
      <c r="K2238" s="1224"/>
      <c r="L2238" s="1224"/>
      <c r="M2238" s="1224"/>
      <c r="N2238" s="1224"/>
      <c r="O2238" s="1224"/>
      <c r="P2238" s="1224"/>
      <c r="Q2238" s="1224"/>
      <c r="R2238" s="1224"/>
      <c r="S2238" s="1224"/>
      <c r="T2238" s="1224"/>
      <c r="U2238" s="1224"/>
      <c r="V2238" s="1224"/>
      <c r="W2238" s="1224"/>
      <c r="X2238" s="1224"/>
      <c r="Y2238" s="1224"/>
      <c r="Z2238" s="1224"/>
      <c r="AA2238" s="1224"/>
      <c r="AB2238" s="1224"/>
      <c r="AC2238" s="1224"/>
      <c r="AD2238" s="1224"/>
      <c r="AF2238" s="70"/>
      <c r="AK2238" s="11"/>
      <c r="AL2238" s="1212"/>
      <c r="AM2238" s="1213"/>
      <c r="AN2238" s="1213"/>
      <c r="AO2238" s="1213"/>
      <c r="AP2238" s="1213"/>
      <c r="AQ2238" s="1214"/>
      <c r="AR2238" s="1232"/>
    </row>
    <row r="2239" spans="1:44" ht="18" customHeight="1">
      <c r="A2239" s="972" t="str">
        <f t="shared" si="41"/>
        <v/>
      </c>
      <c r="B2239" s="66"/>
      <c r="E2239" s="67"/>
      <c r="F2239" s="68"/>
      <c r="AF2239" s="70"/>
      <c r="AK2239" s="11"/>
      <c r="AL2239" s="93"/>
      <c r="AM2239" s="94"/>
      <c r="AN2239" s="94"/>
      <c r="AO2239" s="94"/>
      <c r="AP2239" s="94"/>
      <c r="AQ2239" s="95"/>
      <c r="AR2239" s="73"/>
    </row>
    <row r="2240" spans="1:44" ht="27" customHeight="1">
      <c r="A2240" s="972">
        <f t="shared" si="41"/>
        <v>308</v>
      </c>
      <c r="B2240" s="66"/>
      <c r="E2240" s="67"/>
      <c r="F2240" s="1349" t="s">
        <v>7</v>
      </c>
      <c r="G2240" s="1350"/>
      <c r="H2240" s="1224" t="s">
        <v>2388</v>
      </c>
      <c r="I2240" s="1224"/>
      <c r="J2240" s="1224"/>
      <c r="K2240" s="1224"/>
      <c r="L2240" s="1224"/>
      <c r="M2240" s="1224"/>
      <c r="N2240" s="1224"/>
      <c r="O2240" s="1224"/>
      <c r="P2240" s="1224"/>
      <c r="Q2240" s="1224"/>
      <c r="R2240" s="1224"/>
      <c r="S2240" s="1224"/>
      <c r="T2240" s="1224"/>
      <c r="U2240" s="1224"/>
      <c r="V2240" s="1224"/>
      <c r="W2240" s="1224"/>
      <c r="X2240" s="1224"/>
      <c r="Y2240" s="1224"/>
      <c r="Z2240" s="1224"/>
      <c r="AA2240" s="1224"/>
      <c r="AB2240" s="1224"/>
      <c r="AC2240" s="1224"/>
      <c r="AD2240" s="1224"/>
      <c r="AF2240" s="70"/>
      <c r="AG2240" s="713">
        <v>308</v>
      </c>
      <c r="AH2240" s="1221" t="s">
        <v>106</v>
      </c>
      <c r="AI2240" s="1222"/>
      <c r="AJ2240" s="1223"/>
      <c r="AK2240" s="11"/>
      <c r="AL2240" s="1212" t="s">
        <v>2391</v>
      </c>
      <c r="AM2240" s="1213"/>
      <c r="AN2240" s="1213"/>
      <c r="AO2240" s="1213"/>
      <c r="AP2240" s="1213"/>
      <c r="AQ2240" s="1214"/>
      <c r="AR2240" s="1232">
        <f>VLOOKUP(AH2240,$CD$6:$CE$10,2,FALSE)</f>
        <v>0</v>
      </c>
    </row>
    <row r="2241" spans="1:44" ht="34.5" customHeight="1">
      <c r="A2241" s="972" t="str">
        <f t="shared" si="41"/>
        <v/>
      </c>
      <c r="B2241" s="66"/>
      <c r="E2241" s="67"/>
      <c r="F2241" s="68"/>
      <c r="H2241" s="1224"/>
      <c r="I2241" s="1224"/>
      <c r="J2241" s="1224"/>
      <c r="K2241" s="1224"/>
      <c r="L2241" s="1224"/>
      <c r="M2241" s="1224"/>
      <c r="N2241" s="1224"/>
      <c r="O2241" s="1224"/>
      <c r="P2241" s="1224"/>
      <c r="Q2241" s="1224"/>
      <c r="R2241" s="1224"/>
      <c r="S2241" s="1224"/>
      <c r="T2241" s="1224"/>
      <c r="U2241" s="1224"/>
      <c r="V2241" s="1224"/>
      <c r="W2241" s="1224"/>
      <c r="X2241" s="1224"/>
      <c r="Y2241" s="1224"/>
      <c r="Z2241" s="1224"/>
      <c r="AA2241" s="1224"/>
      <c r="AB2241" s="1224"/>
      <c r="AC2241" s="1224"/>
      <c r="AD2241" s="1224"/>
      <c r="AF2241" s="70"/>
      <c r="AK2241" s="11"/>
      <c r="AL2241" s="1212"/>
      <c r="AM2241" s="1213"/>
      <c r="AN2241" s="1213"/>
      <c r="AO2241" s="1213"/>
      <c r="AP2241" s="1213"/>
      <c r="AQ2241" s="1214"/>
      <c r="AR2241" s="1232"/>
    </row>
    <row r="2242" spans="1:44" ht="18" customHeight="1">
      <c r="A2242" s="972" t="str">
        <f t="shared" si="41"/>
        <v/>
      </c>
      <c r="B2242" s="66"/>
      <c r="E2242" s="67"/>
      <c r="F2242" s="68"/>
      <c r="AF2242" s="70"/>
      <c r="AK2242" s="11"/>
      <c r="AL2242" s="93"/>
      <c r="AM2242" s="94"/>
      <c r="AN2242" s="94"/>
      <c r="AO2242" s="94"/>
      <c r="AP2242" s="94"/>
      <c r="AQ2242" s="95"/>
      <c r="AR2242" s="73"/>
    </row>
    <row r="2243" spans="1:44" ht="27" customHeight="1">
      <c r="A2243" s="972">
        <f t="shared" si="41"/>
        <v>309</v>
      </c>
      <c r="B2243" s="66"/>
      <c r="E2243" s="67"/>
      <c r="F2243" s="68"/>
      <c r="H2243" s="1224" t="s">
        <v>2392</v>
      </c>
      <c r="I2243" s="1224"/>
      <c r="J2243" s="1224"/>
      <c r="K2243" s="1224"/>
      <c r="L2243" s="1224"/>
      <c r="M2243" s="1224"/>
      <c r="N2243" s="1224"/>
      <c r="O2243" s="1224"/>
      <c r="P2243" s="1224"/>
      <c r="Q2243" s="1224"/>
      <c r="R2243" s="1224"/>
      <c r="S2243" s="1224"/>
      <c r="T2243" s="1224"/>
      <c r="U2243" s="1224"/>
      <c r="V2243" s="1224"/>
      <c r="W2243" s="1224"/>
      <c r="X2243" s="1224"/>
      <c r="Y2243" s="1224"/>
      <c r="Z2243" s="1224"/>
      <c r="AA2243" s="1224"/>
      <c r="AB2243" s="1224"/>
      <c r="AC2243" s="1224"/>
      <c r="AD2243" s="1224"/>
      <c r="AF2243" s="70"/>
      <c r="AG2243" s="713">
        <v>309</v>
      </c>
      <c r="AH2243" s="1221" t="s">
        <v>106</v>
      </c>
      <c r="AI2243" s="1222"/>
      <c r="AJ2243" s="1223"/>
      <c r="AK2243" s="11"/>
      <c r="AL2243" s="1212" t="s">
        <v>2394</v>
      </c>
      <c r="AM2243" s="1213"/>
      <c r="AN2243" s="1213"/>
      <c r="AO2243" s="1213"/>
      <c r="AP2243" s="1213"/>
      <c r="AQ2243" s="1214"/>
      <c r="AR2243" s="1232">
        <f>VLOOKUP(AH2243,$CD$6:$CE$10,2,FALSE)</f>
        <v>0</v>
      </c>
    </row>
    <row r="2244" spans="1:44" ht="27" customHeight="1">
      <c r="A2244" s="972" t="str">
        <f t="shared" si="41"/>
        <v/>
      </c>
      <c r="B2244" s="66"/>
      <c r="E2244" s="67"/>
      <c r="F2244" s="68"/>
      <c r="H2244" s="1224"/>
      <c r="I2244" s="1224"/>
      <c r="J2244" s="1224"/>
      <c r="K2244" s="1224"/>
      <c r="L2244" s="1224"/>
      <c r="M2244" s="1224"/>
      <c r="N2244" s="1224"/>
      <c r="O2244" s="1224"/>
      <c r="P2244" s="1224"/>
      <c r="Q2244" s="1224"/>
      <c r="R2244" s="1224"/>
      <c r="S2244" s="1224"/>
      <c r="T2244" s="1224"/>
      <c r="U2244" s="1224"/>
      <c r="V2244" s="1224"/>
      <c r="W2244" s="1224"/>
      <c r="X2244" s="1224"/>
      <c r="Y2244" s="1224"/>
      <c r="Z2244" s="1224"/>
      <c r="AA2244" s="1224"/>
      <c r="AB2244" s="1224"/>
      <c r="AC2244" s="1224"/>
      <c r="AD2244" s="1224"/>
      <c r="AF2244" s="70"/>
      <c r="AH2244" s="651"/>
      <c r="AI2244" s="651"/>
      <c r="AJ2244" s="651"/>
      <c r="AK2244" s="11"/>
      <c r="AL2244" s="1212"/>
      <c r="AM2244" s="1213"/>
      <c r="AN2244" s="1213"/>
      <c r="AO2244" s="1213"/>
      <c r="AP2244" s="1213"/>
      <c r="AQ2244" s="1214"/>
      <c r="AR2244" s="1232"/>
    </row>
    <row r="2245" spans="1:44" ht="27" customHeight="1">
      <c r="A2245" s="972" t="str">
        <f t="shared" si="41"/>
        <v/>
      </c>
      <c r="B2245" s="66"/>
      <c r="E2245" s="67"/>
      <c r="F2245" s="68"/>
      <c r="H2245" s="1224"/>
      <c r="I2245" s="1224"/>
      <c r="J2245" s="1224"/>
      <c r="K2245" s="1224"/>
      <c r="L2245" s="1224"/>
      <c r="M2245" s="1224"/>
      <c r="N2245" s="1224"/>
      <c r="O2245" s="1224"/>
      <c r="P2245" s="1224"/>
      <c r="Q2245" s="1224"/>
      <c r="R2245" s="1224"/>
      <c r="S2245" s="1224"/>
      <c r="T2245" s="1224"/>
      <c r="U2245" s="1224"/>
      <c r="V2245" s="1224"/>
      <c r="W2245" s="1224"/>
      <c r="X2245" s="1224"/>
      <c r="Y2245" s="1224"/>
      <c r="Z2245" s="1224"/>
      <c r="AA2245" s="1224"/>
      <c r="AB2245" s="1224"/>
      <c r="AC2245" s="1224"/>
      <c r="AD2245" s="1224"/>
      <c r="AF2245" s="70"/>
      <c r="AH2245" s="651"/>
      <c r="AI2245" s="651"/>
      <c r="AJ2245" s="651"/>
      <c r="AK2245" s="11"/>
      <c r="AL2245" s="93"/>
      <c r="AM2245" s="94"/>
      <c r="AN2245" s="94"/>
      <c r="AO2245" s="94"/>
      <c r="AP2245" s="94"/>
      <c r="AQ2245" s="95"/>
      <c r="AR2245" s="73"/>
    </row>
    <row r="2246" spans="1:44" ht="18" customHeight="1">
      <c r="A2246" s="972" t="str">
        <f t="shared" si="41"/>
        <v/>
      </c>
      <c r="B2246" s="66"/>
      <c r="E2246" s="67"/>
      <c r="F2246" s="68"/>
      <c r="AF2246" s="70"/>
      <c r="AK2246" s="11"/>
      <c r="AL2246" s="93"/>
      <c r="AM2246" s="94"/>
      <c r="AN2246" s="94"/>
      <c r="AO2246" s="94"/>
      <c r="AP2246" s="94"/>
      <c r="AQ2246" s="95"/>
      <c r="AR2246" s="73"/>
    </row>
    <row r="2247" spans="1:44" ht="27" customHeight="1">
      <c r="A2247" s="972">
        <f t="shared" si="41"/>
        <v>310</v>
      </c>
      <c r="B2247" s="66"/>
      <c r="E2247" s="67"/>
      <c r="F2247" s="68"/>
      <c r="H2247" s="1233" t="s">
        <v>2938</v>
      </c>
      <c r="I2247" s="1233"/>
      <c r="J2247" s="1233"/>
      <c r="K2247" s="1233"/>
      <c r="L2247" s="1233"/>
      <c r="M2247" s="1233"/>
      <c r="N2247" s="1233"/>
      <c r="O2247" s="1233"/>
      <c r="P2247" s="1233"/>
      <c r="Q2247" s="1233"/>
      <c r="R2247" s="1233"/>
      <c r="S2247" s="1233"/>
      <c r="T2247" s="1233"/>
      <c r="U2247" s="1233"/>
      <c r="V2247" s="1233"/>
      <c r="W2247" s="1233"/>
      <c r="X2247" s="1233"/>
      <c r="Y2247" s="1233"/>
      <c r="Z2247" s="1233"/>
      <c r="AA2247" s="1233"/>
      <c r="AB2247" s="1233"/>
      <c r="AC2247" s="1233"/>
      <c r="AD2247" s="1233"/>
      <c r="AF2247" s="70"/>
      <c r="AG2247" s="713">
        <v>310</v>
      </c>
      <c r="AH2247" s="1221" t="s">
        <v>106</v>
      </c>
      <c r="AI2247" s="1222"/>
      <c r="AJ2247" s="1223"/>
      <c r="AK2247" s="11"/>
      <c r="AL2247" s="1212" t="s">
        <v>2395</v>
      </c>
      <c r="AM2247" s="1213"/>
      <c r="AN2247" s="1213"/>
      <c r="AO2247" s="1213"/>
      <c r="AP2247" s="1213"/>
      <c r="AQ2247" s="1214"/>
      <c r="AR2247" s="1232">
        <f>VLOOKUP(AH2247,$CD$6:$CE$10,2,FALSE)</f>
        <v>0</v>
      </c>
    </row>
    <row r="2248" spans="1:44" ht="18" customHeight="1">
      <c r="A2248" s="972" t="str">
        <f t="shared" si="41"/>
        <v/>
      </c>
      <c r="B2248" s="66"/>
      <c r="E2248" s="67"/>
      <c r="F2248" s="68"/>
      <c r="AF2248" s="70"/>
      <c r="AK2248" s="11"/>
      <c r="AL2248" s="1212"/>
      <c r="AM2248" s="1213"/>
      <c r="AN2248" s="1213"/>
      <c r="AO2248" s="1213"/>
      <c r="AP2248" s="1213"/>
      <c r="AQ2248" s="1214"/>
      <c r="AR2248" s="1232"/>
    </row>
    <row r="2249" spans="1:44" ht="18" customHeight="1">
      <c r="A2249" s="972" t="str">
        <f t="shared" si="41"/>
        <v/>
      </c>
      <c r="B2249" s="66"/>
      <c r="E2249" s="67"/>
      <c r="F2249" s="68"/>
      <c r="AF2249" s="70"/>
      <c r="AK2249" s="11"/>
      <c r="AL2249" s="93"/>
      <c r="AM2249" s="94"/>
      <c r="AN2249" s="94"/>
      <c r="AO2249" s="94"/>
      <c r="AP2249" s="94"/>
      <c r="AQ2249" s="95"/>
      <c r="AR2249" s="73"/>
    </row>
    <row r="2250" spans="1:44" ht="27" customHeight="1">
      <c r="A2250" s="972">
        <f t="shared" si="41"/>
        <v>311</v>
      </c>
      <c r="B2250" s="66"/>
      <c r="E2250" s="67"/>
      <c r="F2250" s="1349" t="s">
        <v>8</v>
      </c>
      <c r="G2250" s="1350"/>
      <c r="H2250" s="1224" t="s">
        <v>2397</v>
      </c>
      <c r="I2250" s="1224"/>
      <c r="J2250" s="1224"/>
      <c r="K2250" s="1224"/>
      <c r="L2250" s="1224"/>
      <c r="M2250" s="1224"/>
      <c r="N2250" s="1224"/>
      <c r="O2250" s="1224"/>
      <c r="P2250" s="1224"/>
      <c r="Q2250" s="1224"/>
      <c r="R2250" s="1224"/>
      <c r="S2250" s="1224"/>
      <c r="T2250" s="1224"/>
      <c r="U2250" s="1224"/>
      <c r="V2250" s="1224"/>
      <c r="W2250" s="1224"/>
      <c r="X2250" s="1224"/>
      <c r="Y2250" s="1224"/>
      <c r="Z2250" s="1224"/>
      <c r="AA2250" s="1224"/>
      <c r="AB2250" s="1224"/>
      <c r="AC2250" s="1224"/>
      <c r="AD2250" s="1224"/>
      <c r="AF2250" s="70"/>
      <c r="AG2250" s="713">
        <v>311</v>
      </c>
      <c r="AH2250" s="1221" t="s">
        <v>106</v>
      </c>
      <c r="AI2250" s="1222"/>
      <c r="AJ2250" s="1223"/>
      <c r="AK2250" s="11"/>
      <c r="AL2250" s="1212" t="s">
        <v>2396</v>
      </c>
      <c r="AM2250" s="1213"/>
      <c r="AN2250" s="1213"/>
      <c r="AO2250" s="1213"/>
      <c r="AP2250" s="1213"/>
      <c r="AQ2250" s="1214"/>
      <c r="AR2250" s="1232">
        <f>VLOOKUP(AH2250,$CD$6:$CE$10,2,FALSE)</f>
        <v>0</v>
      </c>
    </row>
    <row r="2251" spans="1:44" ht="27" customHeight="1">
      <c r="A2251" s="972" t="str">
        <f t="shared" si="41"/>
        <v/>
      </c>
      <c r="B2251" s="66"/>
      <c r="E2251" s="67"/>
      <c r="F2251" s="68"/>
      <c r="H2251" s="1224"/>
      <c r="I2251" s="1224"/>
      <c r="J2251" s="1224"/>
      <c r="K2251" s="1224"/>
      <c r="L2251" s="1224"/>
      <c r="M2251" s="1224"/>
      <c r="N2251" s="1224"/>
      <c r="O2251" s="1224"/>
      <c r="P2251" s="1224"/>
      <c r="Q2251" s="1224"/>
      <c r="R2251" s="1224"/>
      <c r="S2251" s="1224"/>
      <c r="T2251" s="1224"/>
      <c r="U2251" s="1224"/>
      <c r="V2251" s="1224"/>
      <c r="W2251" s="1224"/>
      <c r="X2251" s="1224"/>
      <c r="Y2251" s="1224"/>
      <c r="Z2251" s="1224"/>
      <c r="AA2251" s="1224"/>
      <c r="AB2251" s="1224"/>
      <c r="AC2251" s="1224"/>
      <c r="AD2251" s="1224"/>
      <c r="AF2251" s="70"/>
      <c r="AK2251" s="11"/>
      <c r="AL2251" s="1212"/>
      <c r="AM2251" s="1213"/>
      <c r="AN2251" s="1213"/>
      <c r="AO2251" s="1213"/>
      <c r="AP2251" s="1213"/>
      <c r="AQ2251" s="1214"/>
      <c r="AR2251" s="1232"/>
    </row>
    <row r="2252" spans="1:44" ht="27" customHeight="1">
      <c r="A2252" s="972" t="str">
        <f t="shared" si="41"/>
        <v/>
      </c>
      <c r="B2252" s="66"/>
      <c r="E2252" s="67"/>
      <c r="F2252" s="68"/>
      <c r="H2252" s="1224"/>
      <c r="I2252" s="1224"/>
      <c r="J2252" s="1224"/>
      <c r="K2252" s="1224"/>
      <c r="L2252" s="1224"/>
      <c r="M2252" s="1224"/>
      <c r="N2252" s="1224"/>
      <c r="O2252" s="1224"/>
      <c r="P2252" s="1224"/>
      <c r="Q2252" s="1224"/>
      <c r="R2252" s="1224"/>
      <c r="S2252" s="1224"/>
      <c r="T2252" s="1224"/>
      <c r="U2252" s="1224"/>
      <c r="V2252" s="1224"/>
      <c r="W2252" s="1224"/>
      <c r="X2252" s="1224"/>
      <c r="Y2252" s="1224"/>
      <c r="Z2252" s="1224"/>
      <c r="AA2252" s="1224"/>
      <c r="AB2252" s="1224"/>
      <c r="AC2252" s="1224"/>
      <c r="AD2252" s="1224"/>
      <c r="AF2252" s="70"/>
      <c r="AK2252" s="11"/>
      <c r="AL2252" s="1212"/>
      <c r="AM2252" s="1213"/>
      <c r="AN2252" s="1213"/>
      <c r="AO2252" s="1213"/>
      <c r="AP2252" s="1213"/>
      <c r="AQ2252" s="1214"/>
      <c r="AR2252" s="73"/>
    </row>
    <row r="2253" spans="1:44" ht="27" customHeight="1">
      <c r="A2253" s="972" t="str">
        <f t="shared" si="41"/>
        <v/>
      </c>
      <c r="B2253" s="66"/>
      <c r="E2253" s="67"/>
      <c r="F2253" s="68"/>
      <c r="H2253" s="1224"/>
      <c r="I2253" s="1224"/>
      <c r="J2253" s="1224"/>
      <c r="K2253" s="1224"/>
      <c r="L2253" s="1224"/>
      <c r="M2253" s="1224"/>
      <c r="N2253" s="1224"/>
      <c r="O2253" s="1224"/>
      <c r="P2253" s="1224"/>
      <c r="Q2253" s="1224"/>
      <c r="R2253" s="1224"/>
      <c r="S2253" s="1224"/>
      <c r="T2253" s="1224"/>
      <c r="U2253" s="1224"/>
      <c r="V2253" s="1224"/>
      <c r="W2253" s="1224"/>
      <c r="X2253" s="1224"/>
      <c r="Y2253" s="1224"/>
      <c r="Z2253" s="1224"/>
      <c r="AA2253" s="1224"/>
      <c r="AB2253" s="1224"/>
      <c r="AC2253" s="1224"/>
      <c r="AD2253" s="1224"/>
      <c r="AF2253" s="70"/>
      <c r="AK2253" s="11"/>
      <c r="AL2253" s="1212"/>
      <c r="AM2253" s="1213"/>
      <c r="AN2253" s="1213"/>
      <c r="AO2253" s="1213"/>
      <c r="AP2253" s="1213"/>
      <c r="AQ2253" s="1214"/>
      <c r="AR2253" s="73"/>
    </row>
    <row r="2254" spans="1:44" ht="18" customHeight="1">
      <c r="A2254" s="972" t="str">
        <f t="shared" si="41"/>
        <v/>
      </c>
      <c r="B2254" s="66"/>
      <c r="E2254" s="67"/>
      <c r="F2254" s="68"/>
      <c r="H2254" s="641"/>
      <c r="I2254" s="641"/>
      <c r="J2254" s="641"/>
      <c r="K2254" s="641"/>
      <c r="L2254" s="641"/>
      <c r="M2254" s="641"/>
      <c r="N2254" s="641"/>
      <c r="O2254" s="641"/>
      <c r="P2254" s="641"/>
      <c r="Q2254" s="641"/>
      <c r="R2254" s="641"/>
      <c r="S2254" s="641"/>
      <c r="T2254" s="641"/>
      <c r="U2254" s="641"/>
      <c r="V2254" s="641"/>
      <c r="W2254" s="641"/>
      <c r="X2254" s="641"/>
      <c r="Y2254" s="641"/>
      <c r="Z2254" s="641"/>
      <c r="AA2254" s="641"/>
      <c r="AB2254" s="641"/>
      <c r="AC2254" s="641"/>
      <c r="AD2254" s="641"/>
      <c r="AF2254" s="70"/>
      <c r="AK2254" s="11"/>
      <c r="AL2254" s="89"/>
      <c r="AM2254" s="90"/>
      <c r="AN2254" s="90"/>
      <c r="AO2254" s="90"/>
      <c r="AP2254" s="90"/>
      <c r="AQ2254" s="91"/>
      <c r="AR2254" s="73"/>
    </row>
    <row r="2255" spans="1:44" ht="24" customHeight="1">
      <c r="A2255" s="972">
        <f t="shared" si="41"/>
        <v>312</v>
      </c>
      <c r="B2255" s="66"/>
      <c r="E2255" s="67"/>
      <c r="F2255" s="68"/>
      <c r="H2255" s="1206" t="s">
        <v>2393</v>
      </c>
      <c r="I2255" s="1206"/>
      <c r="J2255" s="1206"/>
      <c r="K2255" s="1206"/>
      <c r="L2255" s="1206"/>
      <c r="M2255" s="1206"/>
      <c r="N2255" s="1206"/>
      <c r="O2255" s="1206"/>
      <c r="P2255" s="1206"/>
      <c r="Q2255" s="1206"/>
      <c r="R2255" s="1206"/>
      <c r="S2255" s="1206"/>
      <c r="T2255" s="1206"/>
      <c r="U2255" s="1206"/>
      <c r="V2255" s="1206"/>
      <c r="W2255" s="1206"/>
      <c r="X2255" s="1206"/>
      <c r="Y2255" s="1206"/>
      <c r="Z2255" s="1206"/>
      <c r="AA2255" s="1206"/>
      <c r="AB2255" s="1206"/>
      <c r="AC2255" s="1206"/>
      <c r="AD2255" s="1206"/>
      <c r="AF2255" s="70"/>
      <c r="AG2255" s="713">
        <v>312</v>
      </c>
      <c r="AH2255" s="1221" t="s">
        <v>106</v>
      </c>
      <c r="AI2255" s="1222"/>
      <c r="AJ2255" s="1223"/>
      <c r="AK2255" s="11"/>
      <c r="AL2255" s="1212" t="s">
        <v>2387</v>
      </c>
      <c r="AM2255" s="1213"/>
      <c r="AN2255" s="1213"/>
      <c r="AO2255" s="1213"/>
      <c r="AP2255" s="1213"/>
      <c r="AQ2255" s="1214"/>
      <c r="AR2255" s="1232">
        <f>VLOOKUP(AH2255,$CD$6:$CE$10,2,FALSE)</f>
        <v>0</v>
      </c>
    </row>
    <row r="2256" spans="1:44" ht="24" customHeight="1">
      <c r="A2256" s="972" t="str">
        <f t="shared" si="41"/>
        <v/>
      </c>
      <c r="B2256" s="66"/>
      <c r="E2256" s="67"/>
      <c r="F2256" s="68"/>
      <c r="H2256" s="1206"/>
      <c r="I2256" s="1206"/>
      <c r="J2256" s="1206"/>
      <c r="K2256" s="1206"/>
      <c r="L2256" s="1206"/>
      <c r="M2256" s="1206"/>
      <c r="N2256" s="1206"/>
      <c r="O2256" s="1206"/>
      <c r="P2256" s="1206"/>
      <c r="Q2256" s="1206"/>
      <c r="R2256" s="1206"/>
      <c r="S2256" s="1206"/>
      <c r="T2256" s="1206"/>
      <c r="U2256" s="1206"/>
      <c r="V2256" s="1206"/>
      <c r="W2256" s="1206"/>
      <c r="X2256" s="1206"/>
      <c r="Y2256" s="1206"/>
      <c r="Z2256" s="1206"/>
      <c r="AA2256" s="1206"/>
      <c r="AB2256" s="1206"/>
      <c r="AC2256" s="1206"/>
      <c r="AD2256" s="1206"/>
      <c r="AF2256" s="70"/>
      <c r="AK2256" s="11"/>
      <c r="AL2256" s="1212"/>
      <c r="AM2256" s="1213"/>
      <c r="AN2256" s="1213"/>
      <c r="AO2256" s="1213"/>
      <c r="AP2256" s="1213"/>
      <c r="AQ2256" s="1214"/>
      <c r="AR2256" s="1232"/>
    </row>
    <row r="2257" spans="1:44" ht="24" customHeight="1">
      <c r="A2257" s="972" t="str">
        <f t="shared" si="41"/>
        <v/>
      </c>
      <c r="B2257" s="66"/>
      <c r="E2257" s="67"/>
      <c r="F2257" s="68"/>
      <c r="H2257" s="1206"/>
      <c r="I2257" s="1206"/>
      <c r="J2257" s="1206"/>
      <c r="K2257" s="1206"/>
      <c r="L2257" s="1206"/>
      <c r="M2257" s="1206"/>
      <c r="N2257" s="1206"/>
      <c r="O2257" s="1206"/>
      <c r="P2257" s="1206"/>
      <c r="Q2257" s="1206"/>
      <c r="R2257" s="1206"/>
      <c r="S2257" s="1206"/>
      <c r="T2257" s="1206"/>
      <c r="U2257" s="1206"/>
      <c r="V2257" s="1206"/>
      <c r="W2257" s="1206"/>
      <c r="X2257" s="1206"/>
      <c r="Y2257" s="1206"/>
      <c r="Z2257" s="1206"/>
      <c r="AA2257" s="1206"/>
      <c r="AB2257" s="1206"/>
      <c r="AC2257" s="1206"/>
      <c r="AD2257" s="1206"/>
      <c r="AF2257" s="70"/>
      <c r="AK2257" s="11"/>
      <c r="AL2257" s="89"/>
      <c r="AM2257" s="90"/>
      <c r="AN2257" s="90"/>
      <c r="AO2257" s="90"/>
      <c r="AP2257" s="90"/>
      <c r="AQ2257" s="91"/>
      <c r="AR2257" s="73"/>
    </row>
    <row r="2258" spans="1:44" ht="24" customHeight="1">
      <c r="A2258" s="972" t="str">
        <f t="shared" si="41"/>
        <v/>
      </c>
      <c r="B2258" s="66"/>
      <c r="E2258" s="67"/>
      <c r="F2258" s="68"/>
      <c r="H2258" s="1206"/>
      <c r="I2258" s="1206"/>
      <c r="J2258" s="1206"/>
      <c r="K2258" s="1206"/>
      <c r="L2258" s="1206"/>
      <c r="M2258" s="1206"/>
      <c r="N2258" s="1206"/>
      <c r="O2258" s="1206"/>
      <c r="P2258" s="1206"/>
      <c r="Q2258" s="1206"/>
      <c r="R2258" s="1206"/>
      <c r="S2258" s="1206"/>
      <c r="T2258" s="1206"/>
      <c r="U2258" s="1206"/>
      <c r="V2258" s="1206"/>
      <c r="W2258" s="1206"/>
      <c r="X2258" s="1206"/>
      <c r="Y2258" s="1206"/>
      <c r="Z2258" s="1206"/>
      <c r="AA2258" s="1206"/>
      <c r="AB2258" s="1206"/>
      <c r="AC2258" s="1206"/>
      <c r="AD2258" s="1206"/>
      <c r="AF2258" s="70"/>
      <c r="AK2258" s="11"/>
      <c r="AL2258" s="89"/>
      <c r="AM2258" s="90"/>
      <c r="AN2258" s="90"/>
      <c r="AO2258" s="90"/>
      <c r="AP2258" s="90"/>
      <c r="AQ2258" s="91"/>
      <c r="AR2258" s="73"/>
    </row>
    <row r="2259" spans="1:44" ht="24" customHeight="1">
      <c r="A2259" s="972" t="str">
        <f t="shared" si="41"/>
        <v/>
      </c>
      <c r="B2259" s="66"/>
      <c r="E2259" s="67"/>
      <c r="F2259" s="68"/>
      <c r="H2259" s="1206"/>
      <c r="I2259" s="1206"/>
      <c r="J2259" s="1206"/>
      <c r="K2259" s="1206"/>
      <c r="L2259" s="1206"/>
      <c r="M2259" s="1206"/>
      <c r="N2259" s="1206"/>
      <c r="O2259" s="1206"/>
      <c r="P2259" s="1206"/>
      <c r="Q2259" s="1206"/>
      <c r="R2259" s="1206"/>
      <c r="S2259" s="1206"/>
      <c r="T2259" s="1206"/>
      <c r="U2259" s="1206"/>
      <c r="V2259" s="1206"/>
      <c r="W2259" s="1206"/>
      <c r="X2259" s="1206"/>
      <c r="Y2259" s="1206"/>
      <c r="Z2259" s="1206"/>
      <c r="AA2259" s="1206"/>
      <c r="AB2259" s="1206"/>
      <c r="AC2259" s="1206"/>
      <c r="AD2259" s="1206"/>
      <c r="AF2259" s="70"/>
      <c r="AK2259" s="11"/>
      <c r="AL2259" s="89"/>
      <c r="AM2259" s="90"/>
      <c r="AN2259" s="90"/>
      <c r="AO2259" s="90"/>
      <c r="AP2259" s="90"/>
      <c r="AQ2259" s="91"/>
      <c r="AR2259" s="73"/>
    </row>
    <row r="2260" spans="1:44" ht="18" customHeight="1" thickBot="1">
      <c r="A2260" s="972" t="str">
        <f t="shared" si="41"/>
        <v/>
      </c>
      <c r="B2260" s="57"/>
      <c r="C2260" s="6"/>
      <c r="D2260" s="6"/>
      <c r="E2260" s="58"/>
      <c r="F2260" s="83"/>
      <c r="G2260" s="61"/>
      <c r="H2260" s="235"/>
      <c r="I2260" s="235"/>
      <c r="J2260" s="235"/>
      <c r="K2260" s="235"/>
      <c r="L2260" s="235"/>
      <c r="M2260" s="235"/>
      <c r="N2260" s="235"/>
      <c r="O2260" s="235"/>
      <c r="P2260" s="235"/>
      <c r="Q2260" s="235"/>
      <c r="R2260" s="235"/>
      <c r="S2260" s="235"/>
      <c r="T2260" s="235"/>
      <c r="U2260" s="235"/>
      <c r="V2260" s="235"/>
      <c r="W2260" s="235"/>
      <c r="X2260" s="235"/>
      <c r="Y2260" s="235"/>
      <c r="Z2260" s="235"/>
      <c r="AA2260" s="235"/>
      <c r="AB2260" s="235"/>
      <c r="AC2260" s="235"/>
      <c r="AD2260" s="235"/>
      <c r="AE2260" s="61"/>
      <c r="AF2260" s="59"/>
      <c r="AG2260" s="716"/>
      <c r="AH2260" s="60"/>
      <c r="AI2260" s="60"/>
      <c r="AJ2260" s="60"/>
      <c r="AK2260" s="15"/>
      <c r="AL2260" s="133"/>
      <c r="AM2260" s="134"/>
      <c r="AN2260" s="134"/>
      <c r="AO2260" s="134"/>
      <c r="AP2260" s="134"/>
      <c r="AQ2260" s="135"/>
      <c r="AR2260" s="73"/>
    </row>
    <row r="2261" spans="1:44" ht="18" customHeight="1">
      <c r="A2261" s="972" t="str">
        <f t="shared" si="41"/>
        <v/>
      </c>
      <c r="B2261" s="66"/>
      <c r="E2261" s="67"/>
      <c r="F2261" s="68"/>
      <c r="AF2261" s="70"/>
      <c r="AK2261" s="11"/>
      <c r="AL2261" s="71"/>
      <c r="AQ2261" s="72"/>
      <c r="AR2261" s="73"/>
    </row>
    <row r="2262" spans="1:44" ht="27" customHeight="1">
      <c r="A2262" s="972">
        <f t="shared" si="41"/>
        <v>313</v>
      </c>
      <c r="B2262" s="1392" t="s">
        <v>2734</v>
      </c>
      <c r="C2262" s="1393"/>
      <c r="D2262" s="1393"/>
      <c r="E2262" s="1394"/>
      <c r="F2262" s="1349" t="s">
        <v>150</v>
      </c>
      <c r="G2262" s="1350"/>
      <c r="H2262" s="1224" t="s">
        <v>1026</v>
      </c>
      <c r="I2262" s="1224"/>
      <c r="J2262" s="1224"/>
      <c r="K2262" s="1224"/>
      <c r="L2262" s="1224"/>
      <c r="M2262" s="1224"/>
      <c r="N2262" s="1224"/>
      <c r="O2262" s="1224"/>
      <c r="P2262" s="1224"/>
      <c r="Q2262" s="1224"/>
      <c r="R2262" s="1224"/>
      <c r="S2262" s="1224"/>
      <c r="T2262" s="1224"/>
      <c r="U2262" s="1224"/>
      <c r="V2262" s="1224"/>
      <c r="W2262" s="1224"/>
      <c r="X2262" s="1224"/>
      <c r="Y2262" s="1224"/>
      <c r="Z2262" s="1224"/>
      <c r="AA2262" s="1224"/>
      <c r="AB2262" s="1224"/>
      <c r="AC2262" s="1224"/>
      <c r="AD2262" s="1224"/>
      <c r="AF2262" s="70"/>
      <c r="AG2262" s="713">
        <v>313</v>
      </c>
      <c r="AH2262" s="1277" t="s">
        <v>300</v>
      </c>
      <c r="AI2262" s="1278"/>
      <c r="AJ2262" s="1279"/>
      <c r="AK2262" s="11"/>
      <c r="AL2262" s="1303" t="s">
        <v>2398</v>
      </c>
      <c r="AM2262" s="1304"/>
      <c r="AN2262" s="1304"/>
      <c r="AO2262" s="1304"/>
      <c r="AP2262" s="1304"/>
      <c r="AQ2262" s="1305"/>
      <c r="AR2262" s="1232">
        <f>VLOOKUP(AH2262,$CD$12:$CE$16,2,FALSE)</f>
        <v>0</v>
      </c>
    </row>
    <row r="2263" spans="1:44" ht="27" customHeight="1">
      <c r="A2263" s="972" t="str">
        <f t="shared" si="41"/>
        <v/>
      </c>
      <c r="B2263" s="1392"/>
      <c r="C2263" s="1393"/>
      <c r="D2263" s="1393"/>
      <c r="E2263" s="1394"/>
      <c r="F2263" s="68"/>
      <c r="H2263" s="1224"/>
      <c r="I2263" s="1224"/>
      <c r="J2263" s="1224"/>
      <c r="K2263" s="1224"/>
      <c r="L2263" s="1224"/>
      <c r="M2263" s="1224"/>
      <c r="N2263" s="1224"/>
      <c r="O2263" s="1224"/>
      <c r="P2263" s="1224"/>
      <c r="Q2263" s="1224"/>
      <c r="R2263" s="1224"/>
      <c r="S2263" s="1224"/>
      <c r="T2263" s="1224"/>
      <c r="U2263" s="1224"/>
      <c r="V2263" s="1224"/>
      <c r="W2263" s="1224"/>
      <c r="X2263" s="1224"/>
      <c r="Y2263" s="1224"/>
      <c r="Z2263" s="1224"/>
      <c r="AA2263" s="1224"/>
      <c r="AB2263" s="1224"/>
      <c r="AC2263" s="1224"/>
      <c r="AD2263" s="1224"/>
      <c r="AF2263" s="70"/>
      <c r="AK2263" s="11"/>
      <c r="AL2263" s="1303"/>
      <c r="AM2263" s="1304"/>
      <c r="AN2263" s="1304"/>
      <c r="AO2263" s="1304"/>
      <c r="AP2263" s="1304"/>
      <c r="AQ2263" s="1305"/>
      <c r="AR2263" s="1232"/>
    </row>
    <row r="2264" spans="1:44" ht="18" customHeight="1">
      <c r="A2264" s="972" t="str">
        <f t="shared" si="41"/>
        <v/>
      </c>
      <c r="B2264" s="1392"/>
      <c r="C2264" s="1393"/>
      <c r="D2264" s="1393"/>
      <c r="E2264" s="1394"/>
      <c r="F2264" s="68"/>
      <c r="AF2264" s="70"/>
      <c r="AK2264" s="11"/>
      <c r="AL2264" s="1303"/>
      <c r="AM2264" s="1304"/>
      <c r="AN2264" s="1304"/>
      <c r="AO2264" s="1304"/>
      <c r="AP2264" s="1304"/>
      <c r="AQ2264" s="1305"/>
      <c r="AR2264" s="73"/>
    </row>
    <row r="2265" spans="1:44" ht="27" customHeight="1">
      <c r="A2265" s="972" t="str">
        <f t="shared" si="41"/>
        <v/>
      </c>
      <c r="B2265" s="1392"/>
      <c r="C2265" s="1393"/>
      <c r="D2265" s="1393"/>
      <c r="E2265" s="1394"/>
      <c r="F2265" s="68"/>
      <c r="H2265" s="1233" t="s">
        <v>1027</v>
      </c>
      <c r="I2265" s="1233"/>
      <c r="J2265" s="1233"/>
      <c r="K2265" s="1233"/>
      <c r="L2265" s="1233"/>
      <c r="M2265" s="1233"/>
      <c r="N2265" s="1284"/>
      <c r="O2265" s="1529" t="s">
        <v>303</v>
      </c>
      <c r="P2265" s="1530"/>
      <c r="Q2265" s="1531"/>
      <c r="R2265" s="186" t="s">
        <v>1031</v>
      </c>
      <c r="AF2265" s="70"/>
      <c r="AK2265" s="11"/>
      <c r="AL2265" s="1303"/>
      <c r="AM2265" s="1304"/>
      <c r="AN2265" s="1304"/>
      <c r="AO2265" s="1304"/>
      <c r="AP2265" s="1304"/>
      <c r="AQ2265" s="1305"/>
      <c r="AR2265" s="73"/>
    </row>
    <row r="2266" spans="1:44" ht="27" customHeight="1" thickBot="1">
      <c r="A2266" s="972" t="str">
        <f t="shared" si="41"/>
        <v/>
      </c>
      <c r="B2266" s="66"/>
      <c r="E2266" s="67"/>
      <c r="F2266" s="68"/>
      <c r="H2266" s="1233" t="s">
        <v>1028</v>
      </c>
      <c r="I2266" s="1233"/>
      <c r="J2266" s="1233"/>
      <c r="K2266" s="1233"/>
      <c r="L2266" s="1233"/>
      <c r="M2266" s="1233"/>
      <c r="N2266" s="1233"/>
      <c r="O2266" s="1233"/>
      <c r="P2266" s="1233"/>
      <c r="Q2266" s="1233"/>
      <c r="R2266" s="1233"/>
      <c r="S2266" s="1233"/>
      <c r="T2266" s="1233"/>
      <c r="U2266" s="1233"/>
      <c r="V2266" s="61"/>
      <c r="W2266" s="1257"/>
      <c r="X2266" s="1258"/>
      <c r="Y2266" s="1614" t="s">
        <v>1029</v>
      </c>
      <c r="Z2266" s="1615"/>
      <c r="AA2266" s="1257"/>
      <c r="AB2266" s="1258"/>
      <c r="AC2266" s="1614" t="s">
        <v>68</v>
      </c>
      <c r="AD2266" s="1295"/>
      <c r="AE2266" s="69"/>
      <c r="AF2266" s="70"/>
      <c r="AK2266" s="11"/>
      <c r="AL2266" s="71"/>
      <c r="AQ2266" s="72"/>
      <c r="AR2266" s="73"/>
    </row>
    <row r="2267" spans="1:44" ht="27" customHeight="1">
      <c r="A2267" s="972" t="str">
        <f t="shared" si="41"/>
        <v/>
      </c>
      <c r="B2267" s="66"/>
      <c r="E2267" s="67"/>
      <c r="F2267" s="68"/>
      <c r="V2267" s="1616" t="s">
        <v>1030</v>
      </c>
      <c r="W2267" s="1616"/>
      <c r="X2267" s="1616"/>
      <c r="Y2267" s="1616"/>
      <c r="Z2267" s="1616"/>
      <c r="AA2267" s="1616"/>
      <c r="AB2267" s="1616"/>
      <c r="AC2267" s="1616"/>
      <c r="AD2267" s="1616"/>
      <c r="AF2267" s="70"/>
      <c r="AK2267" s="11"/>
      <c r="AL2267" s="71"/>
      <c r="AQ2267" s="72"/>
      <c r="AR2267" s="73"/>
    </row>
    <row r="2268" spans="1:44" ht="18" customHeight="1">
      <c r="A2268" s="972" t="str">
        <f t="shared" si="41"/>
        <v/>
      </c>
      <c r="B2268" s="66"/>
      <c r="E2268" s="67"/>
      <c r="F2268" s="68"/>
      <c r="V2268" s="271"/>
      <c r="W2268" s="271"/>
      <c r="X2268" s="271"/>
      <c r="Y2268" s="271"/>
      <c r="Z2268" s="271"/>
      <c r="AA2268" s="271"/>
      <c r="AB2268" s="271"/>
      <c r="AC2268" s="271"/>
      <c r="AD2268" s="271"/>
      <c r="AF2268" s="70"/>
      <c r="AK2268" s="11"/>
      <c r="AL2268" s="71"/>
      <c r="AQ2268" s="72"/>
      <c r="AR2268" s="73"/>
    </row>
    <row r="2269" spans="1:44" ht="27" customHeight="1">
      <c r="A2269" s="972">
        <f t="shared" si="41"/>
        <v>314</v>
      </c>
      <c r="B2269" s="66"/>
      <c r="E2269" s="67"/>
      <c r="F2269" s="1349" t="s">
        <v>6</v>
      </c>
      <c r="G2269" s="1350"/>
      <c r="H2269" s="1224" t="s">
        <v>1032</v>
      </c>
      <c r="I2269" s="1224"/>
      <c r="J2269" s="1224"/>
      <c r="K2269" s="1224"/>
      <c r="L2269" s="1224"/>
      <c r="M2269" s="1224"/>
      <c r="N2269" s="1224"/>
      <c r="O2269" s="1224"/>
      <c r="P2269" s="1224"/>
      <c r="Q2269" s="1224"/>
      <c r="R2269" s="1224"/>
      <c r="S2269" s="1224"/>
      <c r="T2269" s="1224"/>
      <c r="U2269" s="1224"/>
      <c r="V2269" s="1224"/>
      <c r="W2269" s="1224"/>
      <c r="X2269" s="1224"/>
      <c r="Y2269" s="1224"/>
      <c r="Z2269" s="1224"/>
      <c r="AA2269" s="1224"/>
      <c r="AB2269" s="1224"/>
      <c r="AC2269" s="1224"/>
      <c r="AD2269" s="1224"/>
      <c r="AF2269" s="70"/>
      <c r="AG2269" s="713">
        <v>314</v>
      </c>
      <c r="AH2269" s="1221" t="s">
        <v>106</v>
      </c>
      <c r="AI2269" s="1222"/>
      <c r="AJ2269" s="1223"/>
      <c r="AK2269" s="11"/>
      <c r="AL2269" s="93"/>
      <c r="AM2269" s="94"/>
      <c r="AN2269" s="94"/>
      <c r="AO2269" s="94"/>
      <c r="AP2269" s="94"/>
      <c r="AQ2269" s="95"/>
      <c r="AR2269" s="1232">
        <f>VLOOKUP(AH2269,$CD$6:$CE$10,2,FALSE)</f>
        <v>0</v>
      </c>
    </row>
    <row r="2270" spans="1:44" ht="27" customHeight="1">
      <c r="A2270" s="972" t="str">
        <f t="shared" si="41"/>
        <v/>
      </c>
      <c r="B2270" s="66"/>
      <c r="E2270" s="67"/>
      <c r="F2270" s="68"/>
      <c r="H2270" s="1224"/>
      <c r="I2270" s="1224"/>
      <c r="J2270" s="1224"/>
      <c r="K2270" s="1224"/>
      <c r="L2270" s="1224"/>
      <c r="M2270" s="1224"/>
      <c r="N2270" s="1224"/>
      <c r="O2270" s="1224"/>
      <c r="P2270" s="1224"/>
      <c r="Q2270" s="1224"/>
      <c r="R2270" s="1224"/>
      <c r="S2270" s="1224"/>
      <c r="T2270" s="1224"/>
      <c r="U2270" s="1224"/>
      <c r="V2270" s="1224"/>
      <c r="W2270" s="1224"/>
      <c r="X2270" s="1224"/>
      <c r="Y2270" s="1224"/>
      <c r="Z2270" s="1224"/>
      <c r="AA2270" s="1224"/>
      <c r="AB2270" s="1224"/>
      <c r="AC2270" s="1224"/>
      <c r="AD2270" s="1224"/>
      <c r="AF2270" s="70"/>
      <c r="AK2270" s="11"/>
      <c r="AL2270" s="93"/>
      <c r="AM2270" s="94"/>
      <c r="AN2270" s="94"/>
      <c r="AO2270" s="94"/>
      <c r="AP2270" s="94"/>
      <c r="AQ2270" s="95"/>
      <c r="AR2270" s="1232"/>
    </row>
    <row r="2271" spans="1:44" ht="27" customHeight="1">
      <c r="A2271" s="972" t="str">
        <f t="shared" si="41"/>
        <v/>
      </c>
      <c r="B2271" s="66"/>
      <c r="E2271" s="67"/>
      <c r="F2271" s="68"/>
      <c r="H2271" s="1224"/>
      <c r="I2271" s="1224"/>
      <c r="J2271" s="1224"/>
      <c r="K2271" s="1224"/>
      <c r="L2271" s="1224"/>
      <c r="M2271" s="1224"/>
      <c r="N2271" s="1224"/>
      <c r="O2271" s="1224"/>
      <c r="P2271" s="1224"/>
      <c r="Q2271" s="1224"/>
      <c r="R2271" s="1224"/>
      <c r="S2271" s="1224"/>
      <c r="T2271" s="1224"/>
      <c r="U2271" s="1224"/>
      <c r="V2271" s="1224"/>
      <c r="W2271" s="1224"/>
      <c r="X2271" s="1224"/>
      <c r="Y2271" s="1224"/>
      <c r="Z2271" s="1224"/>
      <c r="AA2271" s="1224"/>
      <c r="AB2271" s="1224"/>
      <c r="AC2271" s="1224"/>
      <c r="AD2271" s="1224"/>
      <c r="AF2271" s="70"/>
      <c r="AK2271" s="11"/>
      <c r="AL2271" s="71"/>
      <c r="AQ2271" s="72"/>
      <c r="AR2271" s="73"/>
    </row>
    <row r="2272" spans="1:44" ht="27" customHeight="1">
      <c r="A2272" s="972" t="str">
        <f t="shared" si="41"/>
        <v/>
      </c>
      <c r="B2272" s="66"/>
      <c r="E2272" s="67"/>
      <c r="F2272" s="68"/>
      <c r="H2272" s="1233" t="s">
        <v>1033</v>
      </c>
      <c r="I2272" s="1233"/>
      <c r="J2272" s="1233"/>
      <c r="K2272" s="1233"/>
      <c r="L2272" s="1233"/>
      <c r="M2272" s="1233"/>
      <c r="N2272" s="1233"/>
      <c r="O2272" s="272" t="s">
        <v>1035</v>
      </c>
      <c r="P2272" s="272"/>
      <c r="Q2272" s="1611"/>
      <c r="R2272" s="1611"/>
      <c r="S2272" s="1611"/>
      <c r="T2272" s="1611"/>
      <c r="U2272" s="1611"/>
      <c r="V2272" s="1611"/>
      <c r="AF2272" s="70"/>
      <c r="AK2272" s="11"/>
      <c r="AL2272" s="71"/>
      <c r="AQ2272" s="72"/>
      <c r="AR2272" s="73"/>
    </row>
    <row r="2273" spans="1:44" ht="27" customHeight="1">
      <c r="A2273" s="972" t="str">
        <f t="shared" si="41"/>
        <v/>
      </c>
      <c r="B2273" s="66"/>
      <c r="E2273" s="67"/>
      <c r="F2273" s="68"/>
      <c r="O2273" s="273" t="s">
        <v>1034</v>
      </c>
      <c r="P2273" s="273"/>
      <c r="Q2273" s="1612"/>
      <c r="R2273" s="1612"/>
      <c r="S2273" s="1612"/>
      <c r="T2273" s="1612"/>
      <c r="U2273" s="1612"/>
      <c r="V2273" s="1612"/>
      <c r="AF2273" s="70"/>
      <c r="AK2273" s="11"/>
      <c r="AL2273" s="71"/>
      <c r="AQ2273" s="72"/>
      <c r="AR2273" s="73"/>
    </row>
    <row r="2274" spans="1:44" ht="27" customHeight="1">
      <c r="A2274" s="972" t="str">
        <f t="shared" si="41"/>
        <v/>
      </c>
      <c r="B2274" s="66"/>
      <c r="E2274" s="67"/>
      <c r="F2274" s="68"/>
      <c r="O2274" s="1613" t="s">
        <v>1036</v>
      </c>
      <c r="P2274" s="1613"/>
      <c r="Q2274" s="1613"/>
      <c r="R2274" s="1613"/>
      <c r="S2274" s="1613"/>
      <c r="T2274" s="1613"/>
      <c r="U2274" s="1613"/>
      <c r="V2274" s="1613"/>
      <c r="AF2274" s="70"/>
      <c r="AK2274" s="11"/>
      <c r="AL2274" s="71"/>
      <c r="AQ2274" s="72"/>
      <c r="AR2274" s="73"/>
    </row>
    <row r="2275" spans="1:44" ht="18" customHeight="1">
      <c r="A2275" s="972" t="str">
        <f t="shared" si="41"/>
        <v/>
      </c>
      <c r="B2275" s="66"/>
      <c r="E2275" s="67"/>
      <c r="F2275" s="68"/>
      <c r="AF2275" s="70"/>
      <c r="AK2275" s="11"/>
      <c r="AL2275" s="71"/>
      <c r="AQ2275" s="72"/>
      <c r="AR2275" s="73"/>
    </row>
    <row r="2276" spans="1:44" ht="27" customHeight="1">
      <c r="A2276" s="972">
        <f t="shared" si="41"/>
        <v>315</v>
      </c>
      <c r="B2276" s="66"/>
      <c r="E2276" s="67"/>
      <c r="F2276" s="1349" t="s">
        <v>7</v>
      </c>
      <c r="G2276" s="1350"/>
      <c r="H2276" s="1233" t="s">
        <v>1037</v>
      </c>
      <c r="I2276" s="1233"/>
      <c r="J2276" s="1233"/>
      <c r="K2276" s="1233"/>
      <c r="L2276" s="1233"/>
      <c r="M2276" s="1233"/>
      <c r="N2276" s="1233"/>
      <c r="O2276" s="1233"/>
      <c r="P2276" s="1233"/>
      <c r="Q2276" s="1233"/>
      <c r="R2276" s="1233"/>
      <c r="S2276" s="1233"/>
      <c r="T2276" s="1233"/>
      <c r="U2276" s="1233"/>
      <c r="V2276" s="1233"/>
      <c r="W2276" s="1233"/>
      <c r="X2276" s="1233"/>
      <c r="Y2276" s="1233"/>
      <c r="Z2276" s="1233"/>
      <c r="AA2276" s="1233"/>
      <c r="AB2276" s="1233"/>
      <c r="AC2276" s="1233"/>
      <c r="AD2276" s="1233"/>
      <c r="AF2276" s="70"/>
      <c r="AG2276" s="713">
        <v>315</v>
      </c>
      <c r="AH2276" s="1221" t="s">
        <v>106</v>
      </c>
      <c r="AI2276" s="1222"/>
      <c r="AJ2276" s="1223"/>
      <c r="AK2276" s="11"/>
      <c r="AL2276" s="93"/>
      <c r="AM2276" s="94"/>
      <c r="AN2276" s="94"/>
      <c r="AO2276" s="94"/>
      <c r="AP2276" s="94"/>
      <c r="AQ2276" s="95"/>
      <c r="AR2276" s="1232">
        <f>VLOOKUP(AH2276,$CD$6:$CE$10,2,FALSE)</f>
        <v>0</v>
      </c>
    </row>
    <row r="2277" spans="1:44" ht="18" customHeight="1">
      <c r="A2277" s="972" t="str">
        <f t="shared" si="41"/>
        <v/>
      </c>
      <c r="B2277" s="66"/>
      <c r="E2277" s="67"/>
      <c r="F2277" s="68"/>
      <c r="AF2277" s="70"/>
      <c r="AK2277" s="11"/>
      <c r="AL2277" s="93"/>
      <c r="AM2277" s="94"/>
      <c r="AN2277" s="94"/>
      <c r="AO2277" s="94"/>
      <c r="AP2277" s="94"/>
      <c r="AQ2277" s="95"/>
      <c r="AR2277" s="1232"/>
    </row>
    <row r="2278" spans="1:44" ht="27" customHeight="1">
      <c r="A2278" s="972">
        <f t="shared" si="41"/>
        <v>316</v>
      </c>
      <c r="B2278" s="66"/>
      <c r="E2278" s="67"/>
      <c r="F2278" s="1349" t="s">
        <v>8</v>
      </c>
      <c r="G2278" s="1350"/>
      <c r="H2278" s="1233" t="s">
        <v>1038</v>
      </c>
      <c r="I2278" s="1233"/>
      <c r="J2278" s="1233"/>
      <c r="K2278" s="1233"/>
      <c r="L2278" s="1233"/>
      <c r="M2278" s="1233"/>
      <c r="N2278" s="1233"/>
      <c r="O2278" s="1233"/>
      <c r="P2278" s="1233"/>
      <c r="Q2278" s="1233"/>
      <c r="R2278" s="1233"/>
      <c r="S2278" s="1233"/>
      <c r="T2278" s="1233"/>
      <c r="U2278" s="1233"/>
      <c r="V2278" s="1233"/>
      <c r="W2278" s="1233"/>
      <c r="X2278" s="1233"/>
      <c r="Y2278" s="1233"/>
      <c r="Z2278" s="1233"/>
      <c r="AA2278" s="1233"/>
      <c r="AB2278" s="1233"/>
      <c r="AC2278" s="1233"/>
      <c r="AD2278" s="1233"/>
      <c r="AF2278" s="70"/>
      <c r="AG2278" s="713">
        <v>316</v>
      </c>
      <c r="AH2278" s="1221" t="s">
        <v>106</v>
      </c>
      <c r="AI2278" s="1222"/>
      <c r="AJ2278" s="1223"/>
      <c r="AK2278" s="11"/>
      <c r="AL2278" s="93"/>
      <c r="AM2278" s="94"/>
      <c r="AN2278" s="94"/>
      <c r="AO2278" s="94"/>
      <c r="AP2278" s="94"/>
      <c r="AQ2278" s="95"/>
      <c r="AR2278" s="1232">
        <f>VLOOKUP(AH2278,$CD$6:$CE$10,2,FALSE)</f>
        <v>0</v>
      </c>
    </row>
    <row r="2279" spans="1:44" ht="27" customHeight="1">
      <c r="A2279" s="972" t="str">
        <f t="shared" si="41"/>
        <v/>
      </c>
      <c r="B2279" s="66"/>
      <c r="E2279" s="67"/>
      <c r="F2279" s="68"/>
      <c r="H2279" s="1233" t="s">
        <v>1039</v>
      </c>
      <c r="I2279" s="1233"/>
      <c r="J2279" s="1233"/>
      <c r="K2279" s="1233"/>
      <c r="L2279" s="1233"/>
      <c r="M2279" s="1233"/>
      <c r="O2279" s="272" t="s">
        <v>1040</v>
      </c>
      <c r="P2279" s="272"/>
      <c r="Q2279" s="272"/>
      <c r="R2279" s="1276"/>
      <c r="S2279" s="1276"/>
      <c r="T2279" s="1276"/>
      <c r="U2279" s="272" t="s">
        <v>427</v>
      </c>
      <c r="AF2279" s="70"/>
      <c r="AK2279" s="11"/>
      <c r="AL2279" s="93"/>
      <c r="AM2279" s="94"/>
      <c r="AN2279" s="94"/>
      <c r="AO2279" s="94"/>
      <c r="AP2279" s="94"/>
      <c r="AQ2279" s="95"/>
      <c r="AR2279" s="1232"/>
    </row>
    <row r="2280" spans="1:44" ht="27" customHeight="1">
      <c r="A2280" s="972" t="str">
        <f t="shared" si="41"/>
        <v/>
      </c>
      <c r="B2280" s="66"/>
      <c r="E2280" s="67"/>
      <c r="F2280" s="68"/>
      <c r="O2280" s="273" t="s">
        <v>1041</v>
      </c>
      <c r="P2280" s="273"/>
      <c r="Q2280" s="273"/>
      <c r="R2280" s="1501"/>
      <c r="S2280" s="1501"/>
      <c r="T2280" s="1501"/>
      <c r="U2280" s="273" t="s">
        <v>427</v>
      </c>
      <c r="AF2280" s="70"/>
      <c r="AK2280" s="11"/>
      <c r="AL2280" s="71"/>
      <c r="AQ2280" s="72"/>
      <c r="AR2280" s="73"/>
    </row>
    <row r="2281" spans="1:44" ht="27" customHeight="1">
      <c r="A2281" s="972" t="str">
        <f t="shared" si="41"/>
        <v/>
      </c>
      <c r="B2281" s="66"/>
      <c r="E2281" s="67"/>
      <c r="F2281" s="68"/>
      <c r="O2281" s="22" t="s">
        <v>1042</v>
      </c>
      <c r="AF2281" s="70"/>
      <c r="AK2281" s="11"/>
      <c r="AL2281" s="71"/>
      <c r="AQ2281" s="72"/>
      <c r="AR2281" s="73"/>
    </row>
    <row r="2282" spans="1:44" ht="18" customHeight="1">
      <c r="A2282" s="972" t="str">
        <f t="shared" si="41"/>
        <v/>
      </c>
      <c r="B2282" s="66"/>
      <c r="E2282" s="67"/>
      <c r="F2282" s="68"/>
      <c r="AF2282" s="70"/>
      <c r="AK2282" s="11"/>
      <c r="AL2282" s="71"/>
      <c r="AQ2282" s="72"/>
      <c r="AR2282" s="73"/>
    </row>
    <row r="2283" spans="1:44" ht="27" customHeight="1">
      <c r="A2283" s="972">
        <f t="shared" si="41"/>
        <v>317</v>
      </c>
      <c r="B2283" s="66"/>
      <c r="E2283" s="67"/>
      <c r="F2283" s="1349" t="s">
        <v>9</v>
      </c>
      <c r="G2283" s="1350"/>
      <c r="H2283" s="1224" t="s">
        <v>1043</v>
      </c>
      <c r="I2283" s="1224"/>
      <c r="J2283" s="1224"/>
      <c r="K2283" s="1224"/>
      <c r="L2283" s="1224"/>
      <c r="M2283" s="1224"/>
      <c r="N2283" s="1224"/>
      <c r="O2283" s="1224"/>
      <c r="P2283" s="1224"/>
      <c r="Q2283" s="1224"/>
      <c r="R2283" s="1224"/>
      <c r="S2283" s="1224"/>
      <c r="T2283" s="1224"/>
      <c r="U2283" s="1224"/>
      <c r="V2283" s="1224"/>
      <c r="W2283" s="1224"/>
      <c r="X2283" s="1224"/>
      <c r="Y2283" s="1224"/>
      <c r="Z2283" s="1224"/>
      <c r="AA2283" s="1224"/>
      <c r="AB2283" s="1224"/>
      <c r="AC2283" s="1224"/>
      <c r="AD2283" s="1224"/>
      <c r="AF2283" s="70"/>
      <c r="AG2283" s="713">
        <v>317</v>
      </c>
      <c r="AH2283" s="1221" t="s">
        <v>106</v>
      </c>
      <c r="AI2283" s="1222"/>
      <c r="AJ2283" s="1223"/>
      <c r="AK2283" s="11"/>
      <c r="AL2283" s="93"/>
      <c r="AM2283" s="94"/>
      <c r="AN2283" s="94"/>
      <c r="AO2283" s="94"/>
      <c r="AP2283" s="94"/>
      <c r="AQ2283" s="95"/>
      <c r="AR2283" s="1232">
        <f>VLOOKUP(AH2283,$CD$6:$CE$10,2,FALSE)</f>
        <v>0</v>
      </c>
    </row>
    <row r="2284" spans="1:44" ht="27" customHeight="1">
      <c r="A2284" s="972" t="str">
        <f t="shared" si="41"/>
        <v/>
      </c>
      <c r="B2284" s="66"/>
      <c r="E2284" s="67"/>
      <c r="F2284" s="68"/>
      <c r="H2284" s="1224"/>
      <c r="I2284" s="1224"/>
      <c r="J2284" s="1224"/>
      <c r="K2284" s="1224"/>
      <c r="L2284" s="1224"/>
      <c r="M2284" s="1224"/>
      <c r="N2284" s="1224"/>
      <c r="O2284" s="1224"/>
      <c r="P2284" s="1224"/>
      <c r="Q2284" s="1224"/>
      <c r="R2284" s="1224"/>
      <c r="S2284" s="1224"/>
      <c r="T2284" s="1224"/>
      <c r="U2284" s="1224"/>
      <c r="V2284" s="1224"/>
      <c r="W2284" s="1224"/>
      <c r="X2284" s="1224"/>
      <c r="Y2284" s="1224"/>
      <c r="Z2284" s="1224"/>
      <c r="AA2284" s="1224"/>
      <c r="AB2284" s="1224"/>
      <c r="AC2284" s="1224"/>
      <c r="AD2284" s="1224"/>
      <c r="AF2284" s="70"/>
      <c r="AK2284" s="11"/>
      <c r="AL2284" s="93"/>
      <c r="AM2284" s="94"/>
      <c r="AN2284" s="94"/>
      <c r="AO2284" s="94"/>
      <c r="AP2284" s="94"/>
      <c r="AQ2284" s="95"/>
      <c r="AR2284" s="1232"/>
    </row>
    <row r="2285" spans="1:44" ht="27" customHeight="1">
      <c r="A2285" s="972" t="str">
        <f t="shared" si="41"/>
        <v/>
      </c>
      <c r="B2285" s="66"/>
      <c r="E2285" s="67"/>
      <c r="F2285" s="68"/>
      <c r="H2285" s="1233" t="s">
        <v>1044</v>
      </c>
      <c r="I2285" s="1233"/>
      <c r="J2285" s="1233"/>
      <c r="K2285" s="1233"/>
      <c r="L2285" s="1233"/>
      <c r="M2285" s="1233"/>
      <c r="O2285" s="1610"/>
      <c r="P2285" s="1610"/>
      <c r="Q2285" s="1610"/>
      <c r="R2285" s="1610"/>
      <c r="S2285" s="1610"/>
      <c r="T2285" s="1610"/>
      <c r="U2285" s="1610"/>
      <c r="V2285" s="1610"/>
      <c r="W2285" s="1610"/>
      <c r="X2285" s="1610"/>
      <c r="Y2285" s="1610"/>
      <c r="Z2285" s="1610"/>
      <c r="AA2285" s="1610"/>
      <c r="AB2285" s="1610"/>
      <c r="AC2285" s="1610"/>
      <c r="AD2285" s="1610"/>
      <c r="AF2285" s="70"/>
      <c r="AK2285" s="11"/>
      <c r="AL2285" s="71"/>
      <c r="AQ2285" s="72"/>
      <c r="AR2285" s="73"/>
    </row>
    <row r="2286" spans="1:44" ht="27" customHeight="1">
      <c r="A2286" s="972" t="str">
        <f t="shared" si="41"/>
        <v/>
      </c>
      <c r="B2286" s="66"/>
      <c r="E2286" s="67"/>
      <c r="F2286" s="68"/>
      <c r="H2286" s="1233" t="s">
        <v>1045</v>
      </c>
      <c r="I2286" s="1233"/>
      <c r="J2286" s="1233"/>
      <c r="K2286" s="1233"/>
      <c r="L2286" s="1233"/>
      <c r="M2286" s="1233"/>
      <c r="O2286" s="272" t="s">
        <v>1040</v>
      </c>
      <c r="P2286" s="272"/>
      <c r="Q2286" s="272"/>
      <c r="R2286" s="1276"/>
      <c r="S2286" s="1276"/>
      <c r="T2286" s="1276"/>
      <c r="U2286" s="272" t="s">
        <v>427</v>
      </c>
      <c r="AF2286" s="70"/>
      <c r="AK2286" s="11"/>
      <c r="AL2286" s="71"/>
      <c r="AQ2286" s="72"/>
      <c r="AR2286" s="73"/>
    </row>
    <row r="2287" spans="1:44" ht="27" customHeight="1">
      <c r="A2287" s="972" t="str">
        <f t="shared" si="41"/>
        <v/>
      </c>
      <c r="B2287" s="66"/>
      <c r="E2287" s="67"/>
      <c r="F2287" s="68"/>
      <c r="O2287" s="273" t="s">
        <v>1041</v>
      </c>
      <c r="P2287" s="273"/>
      <c r="Q2287" s="273"/>
      <c r="R2287" s="1501"/>
      <c r="S2287" s="1501"/>
      <c r="T2287" s="1501"/>
      <c r="U2287" s="273" t="s">
        <v>427</v>
      </c>
      <c r="AF2287" s="70"/>
      <c r="AK2287" s="11"/>
      <c r="AL2287" s="71"/>
      <c r="AQ2287" s="72"/>
      <c r="AR2287" s="73"/>
    </row>
    <row r="2288" spans="1:44" ht="27" customHeight="1">
      <c r="A2288" s="972" t="str">
        <f t="shared" si="41"/>
        <v/>
      </c>
      <c r="B2288" s="66"/>
      <c r="E2288" s="67"/>
      <c r="F2288" s="68"/>
      <c r="O2288" s="22" t="s">
        <v>1042</v>
      </c>
      <c r="AF2288" s="70"/>
      <c r="AK2288" s="11"/>
      <c r="AL2288" s="71"/>
      <c r="AQ2288" s="72"/>
      <c r="AR2288" s="73"/>
    </row>
    <row r="2289" spans="1:44" ht="18" customHeight="1">
      <c r="A2289" s="972" t="str">
        <f t="shared" si="41"/>
        <v/>
      </c>
      <c r="B2289" s="66"/>
      <c r="E2289" s="67"/>
      <c r="F2289" s="68"/>
      <c r="AF2289" s="70"/>
      <c r="AK2289" s="11"/>
      <c r="AL2289" s="71"/>
      <c r="AQ2289" s="72"/>
      <c r="AR2289" s="73"/>
    </row>
    <row r="2290" spans="1:44" ht="27" customHeight="1">
      <c r="A2290" s="972">
        <f t="shared" si="41"/>
        <v>318</v>
      </c>
      <c r="B2290" s="66"/>
      <c r="E2290" s="67"/>
      <c r="F2290" s="1349" t="s">
        <v>836</v>
      </c>
      <c r="G2290" s="1350"/>
      <c r="H2290" s="1233" t="s">
        <v>1046</v>
      </c>
      <c r="I2290" s="1233"/>
      <c r="J2290" s="1233"/>
      <c r="K2290" s="1233"/>
      <c r="L2290" s="1233"/>
      <c r="M2290" s="1233"/>
      <c r="N2290" s="1233"/>
      <c r="O2290" s="1233"/>
      <c r="P2290" s="1233"/>
      <c r="Q2290" s="1233"/>
      <c r="R2290" s="1233"/>
      <c r="S2290" s="1233"/>
      <c r="T2290" s="1233"/>
      <c r="U2290" s="1233"/>
      <c r="V2290" s="1233"/>
      <c r="W2290" s="1233"/>
      <c r="X2290" s="1233"/>
      <c r="Y2290" s="1233"/>
      <c r="Z2290" s="1233"/>
      <c r="AA2290" s="1233"/>
      <c r="AB2290" s="1233"/>
      <c r="AC2290" s="1233"/>
      <c r="AD2290" s="1233"/>
      <c r="AF2290" s="70"/>
      <c r="AG2290" s="713">
        <v>318</v>
      </c>
      <c r="AH2290" s="1221" t="s">
        <v>106</v>
      </c>
      <c r="AI2290" s="1222"/>
      <c r="AJ2290" s="1223"/>
      <c r="AK2290" s="11"/>
      <c r="AL2290" s="93"/>
      <c r="AM2290" s="94"/>
      <c r="AN2290" s="94"/>
      <c r="AO2290" s="94"/>
      <c r="AP2290" s="94"/>
      <c r="AQ2290" s="95"/>
      <c r="AR2290" s="1232">
        <f>VLOOKUP(AH2290,$CD$6:$CE$10,2,FALSE)</f>
        <v>0</v>
      </c>
    </row>
    <row r="2291" spans="1:44" ht="18" customHeight="1">
      <c r="A2291" s="972" t="str">
        <f t="shared" si="41"/>
        <v/>
      </c>
      <c r="B2291" s="66"/>
      <c r="E2291" s="67"/>
      <c r="F2291" s="68"/>
      <c r="AF2291" s="70"/>
      <c r="AK2291" s="11"/>
      <c r="AL2291" s="93"/>
      <c r="AM2291" s="94"/>
      <c r="AN2291" s="94"/>
      <c r="AO2291" s="94"/>
      <c r="AP2291" s="94"/>
      <c r="AQ2291" s="95"/>
      <c r="AR2291" s="1232"/>
    </row>
    <row r="2292" spans="1:44" ht="27" customHeight="1">
      <c r="A2292" s="972">
        <f t="shared" si="41"/>
        <v>319</v>
      </c>
      <c r="B2292" s="66"/>
      <c r="E2292" s="67"/>
      <c r="F2292" s="68"/>
      <c r="H2292" s="1233" t="s">
        <v>1047</v>
      </c>
      <c r="I2292" s="1233"/>
      <c r="J2292" s="1233"/>
      <c r="K2292" s="1233"/>
      <c r="L2292" s="1233"/>
      <c r="M2292" s="1233"/>
      <c r="N2292" s="1233"/>
      <c r="O2292" s="1233"/>
      <c r="P2292" s="1233"/>
      <c r="Q2292" s="1233"/>
      <c r="R2292" s="1233"/>
      <c r="S2292" s="1233"/>
      <c r="T2292" s="1233"/>
      <c r="U2292" s="1233"/>
      <c r="V2292" s="1233"/>
      <c r="W2292" s="1233"/>
      <c r="X2292" s="1233"/>
      <c r="Y2292" s="1233"/>
      <c r="Z2292" s="1233"/>
      <c r="AA2292" s="1233"/>
      <c r="AB2292" s="1233"/>
      <c r="AC2292" s="1233"/>
      <c r="AD2292" s="1233"/>
      <c r="AF2292" s="70"/>
      <c r="AG2292" s="713">
        <v>319</v>
      </c>
      <c r="AH2292" s="1221" t="s">
        <v>106</v>
      </c>
      <c r="AI2292" s="1222"/>
      <c r="AJ2292" s="1223"/>
      <c r="AK2292" s="11"/>
      <c r="AL2292" s="93"/>
      <c r="AM2292" s="94"/>
      <c r="AN2292" s="94"/>
      <c r="AO2292" s="94"/>
      <c r="AP2292" s="94"/>
      <c r="AQ2292" s="95"/>
      <c r="AR2292" s="1232">
        <f>VLOOKUP(AH2292,$CD$6:$CE$10,2,FALSE)</f>
        <v>0</v>
      </c>
    </row>
    <row r="2293" spans="1:44" ht="27" customHeight="1">
      <c r="A2293" s="972" t="str">
        <f t="shared" si="41"/>
        <v/>
      </c>
      <c r="B2293" s="66"/>
      <c r="E2293" s="67"/>
      <c r="F2293" s="68"/>
      <c r="H2293" s="1233" t="s">
        <v>1048</v>
      </c>
      <c r="I2293" s="1233"/>
      <c r="J2293" s="1233"/>
      <c r="K2293" s="1233"/>
      <c r="L2293" s="1233"/>
      <c r="M2293" s="1233"/>
      <c r="N2293" s="1233"/>
      <c r="O2293" s="1288" t="s">
        <v>1040</v>
      </c>
      <c r="P2293" s="1288"/>
      <c r="Q2293" s="1288"/>
      <c r="R2293" s="1276"/>
      <c r="S2293" s="1276"/>
      <c r="T2293" s="1276"/>
      <c r="U2293" s="272" t="s">
        <v>2547</v>
      </c>
      <c r="AF2293" s="70"/>
      <c r="AK2293" s="11"/>
      <c r="AL2293" s="71"/>
      <c r="AQ2293" s="72"/>
      <c r="AR2293" s="1232"/>
    </row>
    <row r="2294" spans="1:44" ht="27" customHeight="1">
      <c r="A2294" s="972" t="str">
        <f t="shared" si="41"/>
        <v/>
      </c>
      <c r="B2294" s="66"/>
      <c r="E2294" s="67"/>
      <c r="F2294" s="68"/>
      <c r="O2294" s="1259" t="s">
        <v>1041</v>
      </c>
      <c r="P2294" s="1259"/>
      <c r="Q2294" s="1259"/>
      <c r="R2294" s="1501"/>
      <c r="S2294" s="1501"/>
      <c r="T2294" s="1501"/>
      <c r="U2294" s="273" t="s">
        <v>2547</v>
      </c>
      <c r="AF2294" s="70"/>
      <c r="AK2294" s="11"/>
      <c r="AL2294" s="71"/>
      <c r="AQ2294" s="72"/>
      <c r="AR2294" s="73"/>
    </row>
    <row r="2295" spans="1:44" ht="27" customHeight="1">
      <c r="A2295" s="972" t="str">
        <f t="shared" ref="A2295:A2365" si="42">_xlfn.IFS(AG2295=0,"",AG2295&gt;0,AG2295,AG2295&lt;&gt;"","")</f>
        <v/>
      </c>
      <c r="B2295" s="66"/>
      <c r="E2295" s="67"/>
      <c r="F2295" s="68"/>
      <c r="O2295" s="22" t="s">
        <v>1049</v>
      </c>
      <c r="AF2295" s="70"/>
      <c r="AK2295" s="11"/>
      <c r="AL2295" s="71"/>
      <c r="AQ2295" s="72"/>
      <c r="AR2295" s="73"/>
    </row>
    <row r="2296" spans="1:44" ht="18" customHeight="1">
      <c r="A2296" s="972" t="str">
        <f t="shared" si="42"/>
        <v/>
      </c>
      <c r="B2296" s="66"/>
      <c r="E2296" s="67"/>
      <c r="F2296" s="68"/>
      <c r="AF2296" s="70"/>
      <c r="AK2296" s="11"/>
      <c r="AL2296" s="71"/>
      <c r="AQ2296" s="72"/>
      <c r="AR2296" s="73"/>
    </row>
    <row r="2297" spans="1:44" ht="27" customHeight="1">
      <c r="A2297" s="972" t="str">
        <f t="shared" si="42"/>
        <v/>
      </c>
      <c r="B2297" s="66"/>
      <c r="E2297" s="67"/>
      <c r="F2297" s="68"/>
      <c r="G2297" s="17" t="s">
        <v>330</v>
      </c>
      <c r="H2297" s="1224" t="s">
        <v>1050</v>
      </c>
      <c r="I2297" s="1224"/>
      <c r="J2297" s="1224"/>
      <c r="K2297" s="1224"/>
      <c r="L2297" s="1224"/>
      <c r="M2297" s="1224"/>
      <c r="N2297" s="1224"/>
      <c r="O2297" s="1224"/>
      <c r="P2297" s="1224"/>
      <c r="Q2297" s="1224"/>
      <c r="R2297" s="1224"/>
      <c r="S2297" s="1224"/>
      <c r="T2297" s="1224"/>
      <c r="U2297" s="1224"/>
      <c r="V2297" s="1224"/>
      <c r="W2297" s="1224"/>
      <c r="X2297" s="1224"/>
      <c r="Y2297" s="1224"/>
      <c r="Z2297" s="1224"/>
      <c r="AA2297" s="1224"/>
      <c r="AB2297" s="1224"/>
      <c r="AC2297" s="1224"/>
      <c r="AD2297" s="1224"/>
      <c r="AF2297" s="70"/>
      <c r="AK2297" s="11"/>
      <c r="AL2297" s="71"/>
      <c r="AQ2297" s="72"/>
      <c r="AR2297" s="73"/>
    </row>
    <row r="2298" spans="1:44" ht="27" customHeight="1">
      <c r="A2298" s="972" t="str">
        <f t="shared" si="42"/>
        <v/>
      </c>
      <c r="B2298" s="66"/>
      <c r="E2298" s="67"/>
      <c r="F2298" s="68"/>
      <c r="H2298" s="1224"/>
      <c r="I2298" s="1224"/>
      <c r="J2298" s="1224"/>
      <c r="K2298" s="1224"/>
      <c r="L2298" s="1224"/>
      <c r="M2298" s="1224"/>
      <c r="N2298" s="1224"/>
      <c r="O2298" s="1224"/>
      <c r="P2298" s="1224"/>
      <c r="Q2298" s="1224"/>
      <c r="R2298" s="1224"/>
      <c r="S2298" s="1224"/>
      <c r="T2298" s="1224"/>
      <c r="U2298" s="1224"/>
      <c r="V2298" s="1224"/>
      <c r="W2298" s="1224"/>
      <c r="X2298" s="1224"/>
      <c r="Y2298" s="1224"/>
      <c r="Z2298" s="1224"/>
      <c r="AA2298" s="1224"/>
      <c r="AB2298" s="1224"/>
      <c r="AC2298" s="1224"/>
      <c r="AD2298" s="1224"/>
      <c r="AF2298" s="70"/>
      <c r="AK2298" s="11"/>
      <c r="AL2298" s="71"/>
      <c r="AQ2298" s="72"/>
      <c r="AR2298" s="73"/>
    </row>
    <row r="2299" spans="1:44" ht="18" customHeight="1" thickBot="1">
      <c r="A2299" s="972" t="str">
        <f t="shared" si="42"/>
        <v/>
      </c>
      <c r="B2299" s="57"/>
      <c r="C2299" s="6"/>
      <c r="D2299" s="6"/>
      <c r="E2299" s="58"/>
      <c r="F2299" s="83"/>
      <c r="G2299" s="61"/>
      <c r="H2299" s="61"/>
      <c r="I2299" s="61"/>
      <c r="J2299" s="61"/>
      <c r="K2299" s="61"/>
      <c r="L2299" s="61"/>
      <c r="M2299" s="61"/>
      <c r="N2299" s="61"/>
      <c r="O2299" s="61"/>
      <c r="P2299" s="61"/>
      <c r="Q2299" s="61"/>
      <c r="R2299" s="61"/>
      <c r="S2299" s="61"/>
      <c r="T2299" s="61"/>
      <c r="U2299" s="61"/>
      <c r="V2299" s="61"/>
      <c r="W2299" s="61"/>
      <c r="X2299" s="61"/>
      <c r="Y2299" s="61"/>
      <c r="Z2299" s="61"/>
      <c r="AA2299" s="61"/>
      <c r="AB2299" s="61"/>
      <c r="AC2299" s="61"/>
      <c r="AD2299" s="61"/>
      <c r="AE2299" s="61"/>
      <c r="AF2299" s="59"/>
      <c r="AG2299" s="716"/>
      <c r="AH2299" s="60"/>
      <c r="AI2299" s="60"/>
      <c r="AJ2299" s="60"/>
      <c r="AK2299" s="15"/>
      <c r="AL2299" s="99"/>
      <c r="AM2299" s="100"/>
      <c r="AN2299" s="100"/>
      <c r="AO2299" s="100"/>
      <c r="AP2299" s="100"/>
      <c r="AQ2299" s="101"/>
      <c r="AR2299" s="73"/>
    </row>
    <row r="2300" spans="1:44" ht="18" customHeight="1">
      <c r="A2300" s="972" t="str">
        <f t="shared" si="42"/>
        <v/>
      </c>
      <c r="B2300" s="66"/>
      <c r="E2300" s="67"/>
      <c r="F2300" s="68"/>
      <c r="AF2300" s="70"/>
      <c r="AK2300" s="11"/>
      <c r="AL2300" s="71"/>
      <c r="AQ2300" s="72"/>
      <c r="AR2300" s="73"/>
    </row>
    <row r="2301" spans="1:44" ht="27" customHeight="1">
      <c r="A2301" s="972">
        <f t="shared" si="42"/>
        <v>320</v>
      </c>
      <c r="B2301" s="1392" t="s">
        <v>2735</v>
      </c>
      <c r="C2301" s="1393"/>
      <c r="D2301" s="1393"/>
      <c r="E2301" s="1394"/>
      <c r="F2301" s="1349" t="s">
        <v>150</v>
      </c>
      <c r="G2301" s="1350"/>
      <c r="H2301" s="1206" t="s">
        <v>2403</v>
      </c>
      <c r="I2301" s="1206"/>
      <c r="J2301" s="1206"/>
      <c r="K2301" s="1206"/>
      <c r="L2301" s="1206"/>
      <c r="M2301" s="1206"/>
      <c r="N2301" s="1206"/>
      <c r="O2301" s="1206"/>
      <c r="P2301" s="1206"/>
      <c r="Q2301" s="1206"/>
      <c r="R2301" s="1206"/>
      <c r="S2301" s="1206"/>
      <c r="T2301" s="1206"/>
      <c r="U2301" s="1206"/>
      <c r="V2301" s="1206"/>
      <c r="W2301" s="1206"/>
      <c r="X2301" s="1206"/>
      <c r="Y2301" s="1206"/>
      <c r="Z2301" s="1206"/>
      <c r="AA2301" s="1206"/>
      <c r="AB2301" s="1206"/>
      <c r="AC2301" s="1206"/>
      <c r="AD2301" s="1206"/>
      <c r="AF2301" s="70"/>
      <c r="AG2301" s="713">
        <v>320</v>
      </c>
      <c r="AH2301" s="1221" t="s">
        <v>106</v>
      </c>
      <c r="AI2301" s="1222"/>
      <c r="AJ2301" s="1223"/>
      <c r="AK2301" s="11"/>
      <c r="AL2301" s="1212" t="s">
        <v>2399</v>
      </c>
      <c r="AM2301" s="1213"/>
      <c r="AN2301" s="1213"/>
      <c r="AO2301" s="1213"/>
      <c r="AP2301" s="1213"/>
      <c r="AQ2301" s="1214"/>
      <c r="AR2301" s="1232">
        <f>VLOOKUP(AH2301,$CD$6:$CE$10,2,FALSE)</f>
        <v>0</v>
      </c>
    </row>
    <row r="2302" spans="1:44" ht="27" customHeight="1">
      <c r="A2302" s="972" t="str">
        <f t="shared" si="42"/>
        <v/>
      </c>
      <c r="B2302" s="1392"/>
      <c r="C2302" s="1393"/>
      <c r="D2302" s="1393"/>
      <c r="E2302" s="1394"/>
      <c r="F2302" s="68"/>
      <c r="H2302" s="1206"/>
      <c r="I2302" s="1206"/>
      <c r="J2302" s="1206"/>
      <c r="K2302" s="1206"/>
      <c r="L2302" s="1206"/>
      <c r="M2302" s="1206"/>
      <c r="N2302" s="1206"/>
      <c r="O2302" s="1206"/>
      <c r="P2302" s="1206"/>
      <c r="Q2302" s="1206"/>
      <c r="R2302" s="1206"/>
      <c r="S2302" s="1206"/>
      <c r="T2302" s="1206"/>
      <c r="U2302" s="1206"/>
      <c r="V2302" s="1206"/>
      <c r="W2302" s="1206"/>
      <c r="X2302" s="1206"/>
      <c r="Y2302" s="1206"/>
      <c r="Z2302" s="1206"/>
      <c r="AA2302" s="1206"/>
      <c r="AB2302" s="1206"/>
      <c r="AC2302" s="1206"/>
      <c r="AD2302" s="1206"/>
      <c r="AF2302" s="70"/>
      <c r="AK2302" s="11"/>
      <c r="AL2302" s="1212"/>
      <c r="AM2302" s="1213"/>
      <c r="AN2302" s="1213"/>
      <c r="AO2302" s="1213"/>
      <c r="AP2302" s="1213"/>
      <c r="AQ2302" s="1214"/>
      <c r="AR2302" s="1232"/>
    </row>
    <row r="2303" spans="1:44" ht="27" customHeight="1">
      <c r="A2303" s="972" t="str">
        <f t="shared" si="42"/>
        <v/>
      </c>
      <c r="B2303" s="66"/>
      <c r="E2303" s="67"/>
      <c r="F2303" s="68"/>
      <c r="H2303" s="110"/>
      <c r="I2303" s="110"/>
      <c r="J2303" s="110"/>
      <c r="K2303" s="110"/>
      <c r="L2303" s="110"/>
      <c r="M2303" s="110"/>
      <c r="N2303" s="110"/>
      <c r="O2303" s="110"/>
      <c r="P2303" s="110"/>
      <c r="Q2303" s="110"/>
      <c r="R2303" s="110"/>
      <c r="S2303" s="110"/>
      <c r="T2303" s="110"/>
      <c r="U2303" s="110"/>
      <c r="V2303" s="110"/>
      <c r="W2303" s="110"/>
      <c r="X2303" s="110"/>
      <c r="Y2303" s="110"/>
      <c r="Z2303" s="110"/>
      <c r="AA2303" s="110"/>
      <c r="AB2303" s="110"/>
      <c r="AC2303" s="110"/>
      <c r="AD2303" s="110"/>
      <c r="AF2303" s="70"/>
      <c r="AK2303" s="11"/>
      <c r="AL2303" s="1212"/>
      <c r="AM2303" s="1213"/>
      <c r="AN2303" s="1213"/>
      <c r="AO2303" s="1213"/>
      <c r="AP2303" s="1213"/>
      <c r="AQ2303" s="1214"/>
      <c r="AR2303" s="73"/>
    </row>
    <row r="2304" spans="1:44" ht="27" customHeight="1">
      <c r="A2304" s="972">
        <f t="shared" si="42"/>
        <v>321</v>
      </c>
      <c r="B2304" s="66"/>
      <c r="E2304" s="67"/>
      <c r="F2304" s="1349" t="s">
        <v>6</v>
      </c>
      <c r="G2304" s="1350"/>
      <c r="H2304" s="1224" t="s">
        <v>1051</v>
      </c>
      <c r="I2304" s="1224"/>
      <c r="J2304" s="1224"/>
      <c r="K2304" s="1224"/>
      <c r="L2304" s="1224"/>
      <c r="M2304" s="1224"/>
      <c r="N2304" s="1224"/>
      <c r="O2304" s="1224"/>
      <c r="P2304" s="1224"/>
      <c r="Q2304" s="1224"/>
      <c r="R2304" s="1224"/>
      <c r="S2304" s="1224"/>
      <c r="T2304" s="1224"/>
      <c r="U2304" s="1224"/>
      <c r="V2304" s="1224"/>
      <c r="W2304" s="1224"/>
      <c r="X2304" s="1224"/>
      <c r="Y2304" s="1224"/>
      <c r="Z2304" s="1224"/>
      <c r="AA2304" s="1224"/>
      <c r="AB2304" s="1224"/>
      <c r="AC2304" s="1224"/>
      <c r="AD2304" s="1224"/>
      <c r="AF2304" s="70"/>
      <c r="AG2304" s="713">
        <v>321</v>
      </c>
      <c r="AH2304" s="1221" t="s">
        <v>106</v>
      </c>
      <c r="AI2304" s="1222"/>
      <c r="AJ2304" s="1223"/>
      <c r="AK2304" s="11"/>
      <c r="AL2304" s="1212" t="s">
        <v>2400</v>
      </c>
      <c r="AM2304" s="1213"/>
      <c r="AN2304" s="1213"/>
      <c r="AO2304" s="1213"/>
      <c r="AP2304" s="1213"/>
      <c r="AQ2304" s="1214"/>
      <c r="AR2304" s="1232">
        <f>VLOOKUP(AH2304,$CD$6:$CE$10,2,FALSE)</f>
        <v>0</v>
      </c>
    </row>
    <row r="2305" spans="1:44" ht="27" customHeight="1">
      <c r="A2305" s="972" t="str">
        <f t="shared" si="42"/>
        <v/>
      </c>
      <c r="B2305" s="66"/>
      <c r="E2305" s="67"/>
      <c r="F2305" s="68"/>
      <c r="H2305" s="1224"/>
      <c r="I2305" s="1224"/>
      <c r="J2305" s="1224"/>
      <c r="K2305" s="1224"/>
      <c r="L2305" s="1224"/>
      <c r="M2305" s="1224"/>
      <c r="N2305" s="1224"/>
      <c r="O2305" s="1224"/>
      <c r="P2305" s="1224"/>
      <c r="Q2305" s="1224"/>
      <c r="R2305" s="1224"/>
      <c r="S2305" s="1224"/>
      <c r="T2305" s="1224"/>
      <c r="U2305" s="1224"/>
      <c r="V2305" s="1224"/>
      <c r="W2305" s="1224"/>
      <c r="X2305" s="1224"/>
      <c r="Y2305" s="1224"/>
      <c r="Z2305" s="1224"/>
      <c r="AA2305" s="1224"/>
      <c r="AB2305" s="1224"/>
      <c r="AC2305" s="1224"/>
      <c r="AD2305" s="1224"/>
      <c r="AF2305" s="70"/>
      <c r="AK2305" s="11"/>
      <c r="AL2305" s="1212"/>
      <c r="AM2305" s="1213"/>
      <c r="AN2305" s="1213"/>
      <c r="AO2305" s="1213"/>
      <c r="AP2305" s="1213"/>
      <c r="AQ2305" s="1214"/>
      <c r="AR2305" s="1232"/>
    </row>
    <row r="2306" spans="1:44" ht="27" customHeight="1">
      <c r="A2306" s="972" t="str">
        <f t="shared" si="42"/>
        <v/>
      </c>
      <c r="B2306" s="66"/>
      <c r="E2306" s="67"/>
      <c r="F2306" s="68"/>
      <c r="H2306" s="1224"/>
      <c r="I2306" s="1224"/>
      <c r="J2306" s="1224"/>
      <c r="K2306" s="1224"/>
      <c r="L2306" s="1224"/>
      <c r="M2306" s="1224"/>
      <c r="N2306" s="1224"/>
      <c r="O2306" s="1224"/>
      <c r="P2306" s="1224"/>
      <c r="Q2306" s="1224"/>
      <c r="R2306" s="1224"/>
      <c r="S2306" s="1224"/>
      <c r="T2306" s="1224"/>
      <c r="U2306" s="1224"/>
      <c r="V2306" s="1224"/>
      <c r="W2306" s="1224"/>
      <c r="X2306" s="1224"/>
      <c r="Y2306" s="1224"/>
      <c r="Z2306" s="1224"/>
      <c r="AA2306" s="1224"/>
      <c r="AB2306" s="1224"/>
      <c r="AC2306" s="1224"/>
      <c r="AD2306" s="1224"/>
      <c r="AF2306" s="70"/>
      <c r="AK2306" s="11"/>
      <c r="AL2306" s="93"/>
      <c r="AM2306" s="94"/>
      <c r="AN2306" s="94"/>
      <c r="AO2306" s="94"/>
      <c r="AP2306" s="94"/>
      <c r="AQ2306" s="95"/>
      <c r="AR2306" s="73"/>
    </row>
    <row r="2307" spans="1:44" ht="27" customHeight="1" thickBot="1">
      <c r="A2307" s="972" t="str">
        <f t="shared" si="42"/>
        <v/>
      </c>
      <c r="B2307" s="57"/>
      <c r="C2307" s="6"/>
      <c r="D2307" s="6"/>
      <c r="E2307" s="58"/>
      <c r="F2307" s="83"/>
      <c r="G2307" s="61"/>
      <c r="H2307" s="61"/>
      <c r="I2307" s="61"/>
      <c r="J2307" s="61"/>
      <c r="K2307" s="61"/>
      <c r="L2307" s="61"/>
      <c r="M2307" s="61"/>
      <c r="N2307" s="61"/>
      <c r="O2307" s="61"/>
      <c r="P2307" s="61"/>
      <c r="Q2307" s="61"/>
      <c r="R2307" s="61"/>
      <c r="S2307" s="61"/>
      <c r="T2307" s="61"/>
      <c r="U2307" s="61"/>
      <c r="V2307" s="61"/>
      <c r="W2307" s="61"/>
      <c r="X2307" s="61"/>
      <c r="Y2307" s="61"/>
      <c r="Z2307" s="61"/>
      <c r="AA2307" s="61"/>
      <c r="AB2307" s="61"/>
      <c r="AC2307" s="61"/>
      <c r="AD2307" s="61"/>
      <c r="AE2307" s="61"/>
      <c r="AF2307" s="59"/>
      <c r="AG2307" s="716"/>
      <c r="AH2307" s="60"/>
      <c r="AI2307" s="60"/>
      <c r="AJ2307" s="60"/>
      <c r="AK2307" s="15"/>
      <c r="AL2307" s="99"/>
      <c r="AM2307" s="100"/>
      <c r="AN2307" s="100"/>
      <c r="AO2307" s="100"/>
      <c r="AP2307" s="100"/>
      <c r="AQ2307" s="101"/>
      <c r="AR2307" s="73"/>
    </row>
    <row r="2308" spans="1:44" ht="27" customHeight="1">
      <c r="A2308" s="972" t="str">
        <f t="shared" si="42"/>
        <v/>
      </c>
      <c r="B2308" s="66"/>
      <c r="E2308" s="67"/>
      <c r="F2308" s="68"/>
      <c r="AF2308" s="70"/>
      <c r="AK2308" s="11"/>
      <c r="AL2308" s="71"/>
      <c r="AQ2308" s="72"/>
      <c r="AR2308" s="73"/>
    </row>
    <row r="2309" spans="1:44" ht="27" customHeight="1">
      <c r="A2309" s="972">
        <f t="shared" si="42"/>
        <v>322</v>
      </c>
      <c r="B2309" s="1493" t="s">
        <v>2736</v>
      </c>
      <c r="C2309" s="1494"/>
      <c r="D2309" s="1494"/>
      <c r="E2309" s="1495"/>
      <c r="F2309" s="1349" t="s">
        <v>150</v>
      </c>
      <c r="G2309" s="1350"/>
      <c r="H2309" s="1550" t="s">
        <v>1052</v>
      </c>
      <c r="I2309" s="1550"/>
      <c r="J2309" s="1550"/>
      <c r="K2309" s="1550"/>
      <c r="L2309" s="1550"/>
      <c r="M2309" s="1550"/>
      <c r="N2309" s="1550"/>
      <c r="O2309" s="1550"/>
      <c r="P2309" s="1550"/>
      <c r="Q2309" s="1550"/>
      <c r="R2309" s="1550"/>
      <c r="S2309" s="1550"/>
      <c r="T2309" s="1550"/>
      <c r="U2309" s="1550"/>
      <c r="V2309" s="1550"/>
      <c r="W2309" s="1550"/>
      <c r="X2309" s="1550"/>
      <c r="Y2309" s="1550"/>
      <c r="Z2309" s="1550"/>
      <c r="AA2309" s="1550"/>
      <c r="AB2309" s="1550"/>
      <c r="AC2309" s="1550"/>
      <c r="AD2309" s="1550"/>
      <c r="AF2309" s="70"/>
      <c r="AG2309" s="713">
        <v>322</v>
      </c>
      <c r="AH2309" s="1221" t="s">
        <v>106</v>
      </c>
      <c r="AI2309" s="1222"/>
      <c r="AJ2309" s="1223"/>
      <c r="AK2309" s="11"/>
      <c r="AL2309" s="1212" t="s">
        <v>2401</v>
      </c>
      <c r="AM2309" s="1213"/>
      <c r="AN2309" s="1213"/>
      <c r="AO2309" s="1213"/>
      <c r="AP2309" s="1213"/>
      <c r="AQ2309" s="1214"/>
      <c r="AR2309" s="1232">
        <f>VLOOKUP(AH2309,$CD$6:$CE$10,2,FALSE)</f>
        <v>0</v>
      </c>
    </row>
    <row r="2310" spans="1:44" ht="27" customHeight="1">
      <c r="A2310" s="972" t="str">
        <f t="shared" si="42"/>
        <v/>
      </c>
      <c r="B2310" s="1493"/>
      <c r="C2310" s="1494"/>
      <c r="D2310" s="1494"/>
      <c r="E2310" s="1495"/>
      <c r="F2310" s="68"/>
      <c r="H2310" s="1550"/>
      <c r="I2310" s="1550"/>
      <c r="J2310" s="1550"/>
      <c r="K2310" s="1550"/>
      <c r="L2310" s="1550"/>
      <c r="M2310" s="1550"/>
      <c r="N2310" s="1550"/>
      <c r="O2310" s="1550"/>
      <c r="P2310" s="1550"/>
      <c r="Q2310" s="1550"/>
      <c r="R2310" s="1550"/>
      <c r="S2310" s="1550"/>
      <c r="T2310" s="1550"/>
      <c r="U2310" s="1550"/>
      <c r="V2310" s="1550"/>
      <c r="W2310" s="1550"/>
      <c r="X2310" s="1550"/>
      <c r="Y2310" s="1550"/>
      <c r="Z2310" s="1550"/>
      <c r="AA2310" s="1550"/>
      <c r="AB2310" s="1550"/>
      <c r="AC2310" s="1550"/>
      <c r="AD2310" s="1550"/>
      <c r="AF2310" s="70"/>
      <c r="AK2310" s="11"/>
      <c r="AL2310" s="1212"/>
      <c r="AM2310" s="1213"/>
      <c r="AN2310" s="1213"/>
      <c r="AO2310" s="1213"/>
      <c r="AP2310" s="1213"/>
      <c r="AQ2310" s="1214"/>
      <c r="AR2310" s="1232"/>
    </row>
    <row r="2311" spans="1:44" ht="27" customHeight="1">
      <c r="A2311" s="972" t="str">
        <f t="shared" si="42"/>
        <v/>
      </c>
      <c r="B2311" s="66"/>
      <c r="E2311" s="67"/>
      <c r="F2311" s="68"/>
      <c r="H2311" s="1550"/>
      <c r="I2311" s="1550"/>
      <c r="J2311" s="1550"/>
      <c r="K2311" s="1550"/>
      <c r="L2311" s="1550"/>
      <c r="M2311" s="1550"/>
      <c r="N2311" s="1550"/>
      <c r="O2311" s="1550"/>
      <c r="P2311" s="1550"/>
      <c r="Q2311" s="1550"/>
      <c r="R2311" s="1550"/>
      <c r="S2311" s="1550"/>
      <c r="T2311" s="1550"/>
      <c r="U2311" s="1550"/>
      <c r="V2311" s="1550"/>
      <c r="W2311" s="1550"/>
      <c r="X2311" s="1550"/>
      <c r="Y2311" s="1550"/>
      <c r="Z2311" s="1550"/>
      <c r="AA2311" s="1550"/>
      <c r="AB2311" s="1550"/>
      <c r="AC2311" s="1550"/>
      <c r="AD2311" s="1550"/>
      <c r="AF2311" s="70"/>
      <c r="AK2311" s="11"/>
      <c r="AL2311" s="1212"/>
      <c r="AM2311" s="1213"/>
      <c r="AN2311" s="1213"/>
      <c r="AO2311" s="1213"/>
      <c r="AP2311" s="1213"/>
      <c r="AQ2311" s="1214"/>
      <c r="AR2311" s="73"/>
    </row>
    <row r="2312" spans="1:44" ht="27" customHeight="1">
      <c r="A2312" s="972" t="str">
        <f t="shared" si="42"/>
        <v/>
      </c>
      <c r="B2312" s="66"/>
      <c r="E2312" s="67"/>
      <c r="F2312" s="68"/>
      <c r="H2312" s="2043"/>
      <c r="I2312" s="2043"/>
      <c r="J2312" s="2043"/>
      <c r="K2312" s="2043"/>
      <c r="L2312" s="2043"/>
      <c r="M2312" s="2043"/>
      <c r="N2312" s="2043"/>
      <c r="O2312" s="2043"/>
      <c r="P2312" s="2043"/>
      <c r="Q2312" s="2043"/>
      <c r="R2312" s="2043"/>
      <c r="S2312" s="2043"/>
      <c r="T2312" s="2043"/>
      <c r="U2312" s="2043"/>
      <c r="V2312" s="2043"/>
      <c r="W2312" s="2043"/>
      <c r="X2312" s="2043"/>
      <c r="Y2312" s="2043"/>
      <c r="Z2312" s="2043"/>
      <c r="AA2312" s="2043"/>
      <c r="AB2312" s="2043"/>
      <c r="AC2312" s="2043"/>
      <c r="AD2312" s="2043"/>
      <c r="AF2312" s="70"/>
      <c r="AK2312" s="11"/>
      <c r="AL2312" s="1212"/>
      <c r="AM2312" s="1213"/>
      <c r="AN2312" s="1213"/>
      <c r="AO2312" s="1213"/>
      <c r="AP2312" s="1213"/>
      <c r="AQ2312" s="1214"/>
      <c r="AR2312" s="73"/>
    </row>
    <row r="2313" spans="1:44" ht="27" customHeight="1">
      <c r="A2313" s="972" t="str">
        <f t="shared" si="42"/>
        <v/>
      </c>
      <c r="B2313" s="66"/>
      <c r="E2313" s="67"/>
      <c r="F2313" s="68"/>
      <c r="AF2313" s="70"/>
      <c r="AK2313" s="11"/>
      <c r="AL2313" s="71"/>
      <c r="AQ2313" s="72"/>
      <c r="AR2313" s="73"/>
    </row>
    <row r="2314" spans="1:44" ht="27" customHeight="1">
      <c r="A2314" s="972" t="str">
        <f t="shared" si="42"/>
        <v/>
      </c>
      <c r="B2314" s="66"/>
      <c r="E2314" s="67"/>
      <c r="F2314" s="1349" t="s">
        <v>6</v>
      </c>
      <c r="G2314" s="1350"/>
      <c r="H2314" s="1496" t="s">
        <v>2737</v>
      </c>
      <c r="I2314" s="1496"/>
      <c r="J2314" s="1496"/>
      <c r="K2314" s="1496"/>
      <c r="L2314" s="1496"/>
      <c r="M2314" s="1496"/>
      <c r="N2314" s="1496"/>
      <c r="O2314" s="1496"/>
      <c r="P2314" s="1496"/>
      <c r="Q2314" s="1496"/>
      <c r="R2314" s="1496"/>
      <c r="S2314" s="1496"/>
      <c r="T2314" s="1496"/>
      <c r="U2314" s="1496"/>
      <c r="V2314" s="1496"/>
      <c r="W2314" s="1496"/>
      <c r="X2314" s="1496"/>
      <c r="Y2314" s="1496"/>
      <c r="Z2314" s="1496"/>
      <c r="AA2314" s="1496"/>
      <c r="AB2314" s="1496"/>
      <c r="AC2314" s="1496"/>
      <c r="AD2314" s="1496"/>
      <c r="AF2314" s="70"/>
      <c r="AK2314" s="11"/>
      <c r="AL2314" s="71"/>
      <c r="AQ2314" s="72"/>
      <c r="AR2314" s="73"/>
    </row>
    <row r="2315" spans="1:44" ht="27" customHeight="1">
      <c r="A2315" s="972" t="str">
        <f t="shared" si="42"/>
        <v/>
      </c>
      <c r="B2315" s="66"/>
      <c r="E2315" s="67"/>
      <c r="F2315" s="68"/>
      <c r="H2315" s="1496"/>
      <c r="I2315" s="1496"/>
      <c r="J2315" s="1496"/>
      <c r="K2315" s="1496"/>
      <c r="L2315" s="1496"/>
      <c r="M2315" s="1496"/>
      <c r="N2315" s="1496"/>
      <c r="O2315" s="1496"/>
      <c r="P2315" s="1496"/>
      <c r="Q2315" s="1496"/>
      <c r="R2315" s="1496"/>
      <c r="S2315" s="1496"/>
      <c r="T2315" s="1496"/>
      <c r="U2315" s="1496"/>
      <c r="V2315" s="1496"/>
      <c r="W2315" s="1496"/>
      <c r="X2315" s="1496"/>
      <c r="Y2315" s="1496"/>
      <c r="Z2315" s="1496"/>
      <c r="AA2315" s="1496"/>
      <c r="AB2315" s="1496"/>
      <c r="AC2315" s="1496"/>
      <c r="AD2315" s="1496"/>
      <c r="AF2315" s="70"/>
      <c r="AK2315" s="11"/>
      <c r="AL2315" s="71"/>
      <c r="AQ2315" s="72"/>
      <c r="AR2315" s="73"/>
    </row>
    <row r="2316" spans="1:44" ht="27" customHeight="1">
      <c r="A2316" s="972" t="str">
        <f t="shared" si="42"/>
        <v/>
      </c>
      <c r="B2316" s="66"/>
      <c r="E2316" s="67"/>
      <c r="F2316" s="68"/>
      <c r="H2316" s="1496"/>
      <c r="I2316" s="1496"/>
      <c r="J2316" s="1496"/>
      <c r="K2316" s="1496"/>
      <c r="L2316" s="1496"/>
      <c r="M2316" s="1496"/>
      <c r="N2316" s="1496"/>
      <c r="O2316" s="1496"/>
      <c r="P2316" s="1496"/>
      <c r="Q2316" s="1496"/>
      <c r="R2316" s="1496"/>
      <c r="S2316" s="1496"/>
      <c r="T2316" s="1496"/>
      <c r="U2316" s="1496"/>
      <c r="V2316" s="1496"/>
      <c r="W2316" s="1496"/>
      <c r="X2316" s="1496"/>
      <c r="Y2316" s="1496"/>
      <c r="Z2316" s="1496"/>
      <c r="AA2316" s="1496"/>
      <c r="AB2316" s="1496"/>
      <c r="AC2316" s="1496"/>
      <c r="AD2316" s="1496"/>
      <c r="AF2316" s="70"/>
      <c r="AK2316" s="11"/>
      <c r="AL2316" s="71"/>
      <c r="AQ2316" s="72"/>
      <c r="AR2316" s="73"/>
    </row>
    <row r="2317" spans="1:44" ht="27" customHeight="1">
      <c r="A2317" s="972" t="str">
        <f t="shared" si="42"/>
        <v/>
      </c>
      <c r="B2317" s="66"/>
      <c r="E2317" s="67"/>
      <c r="F2317" s="68"/>
      <c r="H2317" s="1496"/>
      <c r="I2317" s="1496"/>
      <c r="J2317" s="1496"/>
      <c r="K2317" s="1496"/>
      <c r="L2317" s="1496"/>
      <c r="M2317" s="1496"/>
      <c r="N2317" s="1496"/>
      <c r="O2317" s="1496"/>
      <c r="P2317" s="1496"/>
      <c r="Q2317" s="1496"/>
      <c r="R2317" s="1496"/>
      <c r="S2317" s="1496"/>
      <c r="T2317" s="1496"/>
      <c r="U2317" s="1496"/>
      <c r="V2317" s="1496"/>
      <c r="W2317" s="1496"/>
      <c r="X2317" s="1496"/>
      <c r="Y2317" s="1496"/>
      <c r="Z2317" s="1496"/>
      <c r="AA2317" s="1496"/>
      <c r="AB2317" s="1496"/>
      <c r="AC2317" s="1496"/>
      <c r="AD2317" s="1496"/>
      <c r="AF2317" s="70"/>
      <c r="AK2317" s="11"/>
      <c r="AL2317" s="71"/>
      <c r="AQ2317" s="72"/>
      <c r="AR2317" s="73"/>
    </row>
    <row r="2318" spans="1:44" ht="27" customHeight="1">
      <c r="A2318" s="972" t="str">
        <f t="shared" si="42"/>
        <v/>
      </c>
      <c r="B2318" s="66"/>
      <c r="E2318" s="67"/>
      <c r="F2318" s="68"/>
      <c r="H2318" s="1496"/>
      <c r="I2318" s="1496"/>
      <c r="J2318" s="1496"/>
      <c r="K2318" s="1496"/>
      <c r="L2318" s="1496"/>
      <c r="M2318" s="1496"/>
      <c r="N2318" s="1496"/>
      <c r="O2318" s="1496"/>
      <c r="P2318" s="1496"/>
      <c r="Q2318" s="1496"/>
      <c r="R2318" s="1496"/>
      <c r="S2318" s="1496"/>
      <c r="T2318" s="1496"/>
      <c r="U2318" s="1496"/>
      <c r="V2318" s="1496"/>
      <c r="W2318" s="1496"/>
      <c r="X2318" s="1496"/>
      <c r="Y2318" s="1496"/>
      <c r="Z2318" s="1496"/>
      <c r="AA2318" s="1496"/>
      <c r="AB2318" s="1496"/>
      <c r="AC2318" s="1496"/>
      <c r="AD2318" s="1496"/>
      <c r="AF2318" s="70"/>
      <c r="AK2318" s="11"/>
      <c r="AL2318" s="71"/>
      <c r="AQ2318" s="72"/>
      <c r="AR2318" s="73"/>
    </row>
    <row r="2319" spans="1:44" ht="27" customHeight="1">
      <c r="A2319" s="972" t="str">
        <f t="shared" si="42"/>
        <v/>
      </c>
      <c r="B2319" s="66"/>
      <c r="E2319" s="67"/>
      <c r="F2319" s="68"/>
      <c r="H2319" s="1496"/>
      <c r="I2319" s="1496"/>
      <c r="J2319" s="1496"/>
      <c r="K2319" s="1496"/>
      <c r="L2319" s="1496"/>
      <c r="M2319" s="1496"/>
      <c r="N2319" s="1496"/>
      <c r="O2319" s="1496"/>
      <c r="P2319" s="1496"/>
      <c r="Q2319" s="1496"/>
      <c r="R2319" s="1496"/>
      <c r="S2319" s="1496"/>
      <c r="T2319" s="1496"/>
      <c r="U2319" s="1496"/>
      <c r="V2319" s="1496"/>
      <c r="W2319" s="1496"/>
      <c r="X2319" s="1496"/>
      <c r="Y2319" s="1496"/>
      <c r="Z2319" s="1496"/>
      <c r="AA2319" s="1496"/>
      <c r="AB2319" s="1496"/>
      <c r="AC2319" s="1496"/>
      <c r="AD2319" s="1496"/>
      <c r="AF2319" s="70"/>
      <c r="AK2319" s="11"/>
      <c r="AL2319" s="71"/>
      <c r="AQ2319" s="72"/>
      <c r="AR2319" s="73"/>
    </row>
    <row r="2320" spans="1:44" ht="27" customHeight="1">
      <c r="A2320" s="972" t="str">
        <f t="shared" si="42"/>
        <v/>
      </c>
      <c r="B2320" s="66"/>
      <c r="E2320" s="67"/>
      <c r="F2320" s="68"/>
      <c r="H2320" s="88" t="s">
        <v>728</v>
      </c>
      <c r="I2320" s="1206" t="s">
        <v>1053</v>
      </c>
      <c r="J2320" s="1206"/>
      <c r="K2320" s="1206"/>
      <c r="L2320" s="1206"/>
      <c r="M2320" s="1206"/>
      <c r="N2320" s="1206"/>
      <c r="O2320" s="1206"/>
      <c r="P2320" s="1206"/>
      <c r="Q2320" s="1206"/>
      <c r="R2320" s="1206"/>
      <c r="S2320" s="1206"/>
      <c r="T2320" s="1206"/>
      <c r="U2320" s="1206"/>
      <c r="V2320" s="1206"/>
      <c r="W2320" s="1206"/>
      <c r="X2320" s="1206"/>
      <c r="Y2320" s="1206"/>
      <c r="Z2320" s="1206"/>
      <c r="AA2320" s="1206"/>
      <c r="AB2320" s="1206"/>
      <c r="AC2320" s="1206"/>
      <c r="AD2320" s="1206"/>
      <c r="AF2320" s="70"/>
      <c r="AK2320" s="11"/>
      <c r="AL2320" s="71"/>
      <c r="AQ2320" s="72"/>
      <c r="AR2320" s="73"/>
    </row>
    <row r="2321" spans="1:63" ht="27" customHeight="1">
      <c r="A2321" s="972" t="str">
        <f t="shared" si="42"/>
        <v/>
      </c>
      <c r="B2321" s="66"/>
      <c r="E2321" s="67"/>
      <c r="F2321" s="68"/>
      <c r="I2321" s="1206"/>
      <c r="J2321" s="1206"/>
      <c r="K2321" s="1206"/>
      <c r="L2321" s="1206"/>
      <c r="M2321" s="1206"/>
      <c r="N2321" s="1206"/>
      <c r="O2321" s="1206"/>
      <c r="P2321" s="1206"/>
      <c r="Q2321" s="1206"/>
      <c r="R2321" s="1206"/>
      <c r="S2321" s="1206"/>
      <c r="T2321" s="1206"/>
      <c r="U2321" s="1206"/>
      <c r="V2321" s="1206"/>
      <c r="W2321" s="1206"/>
      <c r="X2321" s="1206"/>
      <c r="Y2321" s="1206"/>
      <c r="Z2321" s="1206"/>
      <c r="AA2321" s="1206"/>
      <c r="AB2321" s="1206"/>
      <c r="AC2321" s="1206"/>
      <c r="AD2321" s="1206"/>
      <c r="AF2321" s="70"/>
      <c r="AK2321" s="11"/>
      <c r="AL2321" s="71"/>
      <c r="AQ2321" s="72"/>
      <c r="AR2321" s="73"/>
    </row>
    <row r="2322" spans="1:63" ht="27" customHeight="1">
      <c r="A2322" s="972" t="str">
        <f t="shared" si="42"/>
        <v/>
      </c>
      <c r="B2322" s="66"/>
      <c r="E2322" s="67"/>
      <c r="F2322" s="68"/>
      <c r="I2322" s="1206"/>
      <c r="J2322" s="1206"/>
      <c r="K2322" s="1206"/>
      <c r="L2322" s="1206"/>
      <c r="M2322" s="1206"/>
      <c r="N2322" s="1206"/>
      <c r="O2322" s="1206"/>
      <c r="P2322" s="1206"/>
      <c r="Q2322" s="1206"/>
      <c r="R2322" s="1206"/>
      <c r="S2322" s="1206"/>
      <c r="T2322" s="1206"/>
      <c r="U2322" s="1206"/>
      <c r="V2322" s="1206"/>
      <c r="W2322" s="1206"/>
      <c r="X2322" s="1206"/>
      <c r="Y2322" s="1206"/>
      <c r="Z2322" s="1206"/>
      <c r="AA2322" s="1206"/>
      <c r="AB2322" s="1206"/>
      <c r="AC2322" s="1206"/>
      <c r="AD2322" s="1206"/>
      <c r="AF2322" s="70"/>
      <c r="AK2322" s="11"/>
      <c r="AL2322" s="71"/>
      <c r="AQ2322" s="72"/>
      <c r="AR2322" s="73"/>
    </row>
    <row r="2323" spans="1:63" ht="27" customHeight="1">
      <c r="A2323" s="972" t="str">
        <f t="shared" si="42"/>
        <v/>
      </c>
      <c r="B2323" s="66"/>
      <c r="E2323" s="67"/>
      <c r="F2323" s="68"/>
      <c r="I2323" s="1206"/>
      <c r="J2323" s="1206"/>
      <c r="K2323" s="1206"/>
      <c r="L2323" s="1206"/>
      <c r="M2323" s="1206"/>
      <c r="N2323" s="1206"/>
      <c r="O2323" s="1206"/>
      <c r="P2323" s="1206"/>
      <c r="Q2323" s="1206"/>
      <c r="R2323" s="1206"/>
      <c r="S2323" s="1206"/>
      <c r="T2323" s="1206"/>
      <c r="U2323" s="1206"/>
      <c r="V2323" s="1206"/>
      <c r="W2323" s="1206"/>
      <c r="X2323" s="1206"/>
      <c r="Y2323" s="1206"/>
      <c r="Z2323" s="1206"/>
      <c r="AA2323" s="1206"/>
      <c r="AB2323" s="1206"/>
      <c r="AC2323" s="1206"/>
      <c r="AD2323" s="1206"/>
      <c r="AF2323" s="70"/>
      <c r="AK2323" s="11"/>
      <c r="AL2323" s="71"/>
      <c r="AQ2323" s="72"/>
      <c r="AR2323" s="73"/>
    </row>
    <row r="2324" spans="1:63" ht="27" customHeight="1">
      <c r="A2324" s="972" t="str">
        <f t="shared" si="42"/>
        <v/>
      </c>
      <c r="B2324" s="66"/>
      <c r="E2324" s="67"/>
      <c r="F2324" s="68"/>
      <c r="I2324" s="1206"/>
      <c r="J2324" s="1206"/>
      <c r="K2324" s="1206"/>
      <c r="L2324" s="1206"/>
      <c r="M2324" s="1206"/>
      <c r="N2324" s="1206"/>
      <c r="O2324" s="1206"/>
      <c r="P2324" s="1206"/>
      <c r="Q2324" s="1206"/>
      <c r="R2324" s="1206"/>
      <c r="S2324" s="1206"/>
      <c r="T2324" s="1206"/>
      <c r="U2324" s="1206"/>
      <c r="V2324" s="1206"/>
      <c r="W2324" s="1206"/>
      <c r="X2324" s="1206"/>
      <c r="Y2324" s="1206"/>
      <c r="Z2324" s="1206"/>
      <c r="AA2324" s="1206"/>
      <c r="AB2324" s="1206"/>
      <c r="AC2324" s="1206"/>
      <c r="AD2324" s="1206"/>
      <c r="AF2324" s="70"/>
      <c r="AK2324" s="11"/>
      <c r="AL2324" s="71"/>
      <c r="AQ2324" s="72"/>
      <c r="AR2324" s="73"/>
    </row>
    <row r="2325" spans="1:63" ht="27" customHeight="1">
      <c r="A2325" s="972" t="str">
        <f t="shared" si="42"/>
        <v/>
      </c>
      <c r="B2325" s="66"/>
      <c r="E2325" s="67"/>
      <c r="F2325" s="68"/>
      <c r="I2325" s="1206"/>
      <c r="J2325" s="1206"/>
      <c r="K2325" s="1206"/>
      <c r="L2325" s="1206"/>
      <c r="M2325" s="1206"/>
      <c r="N2325" s="1206"/>
      <c r="O2325" s="1206"/>
      <c r="P2325" s="1206"/>
      <c r="Q2325" s="1206"/>
      <c r="R2325" s="1206"/>
      <c r="S2325" s="1206"/>
      <c r="T2325" s="1206"/>
      <c r="U2325" s="1206"/>
      <c r="V2325" s="1206"/>
      <c r="W2325" s="1206"/>
      <c r="X2325" s="1206"/>
      <c r="Y2325" s="1206"/>
      <c r="Z2325" s="1206"/>
      <c r="AA2325" s="1206"/>
      <c r="AB2325" s="1206"/>
      <c r="AC2325" s="1206"/>
      <c r="AD2325" s="1206"/>
      <c r="AF2325" s="70"/>
      <c r="AK2325" s="11"/>
      <c r="AL2325" s="71"/>
      <c r="AQ2325" s="72"/>
      <c r="AR2325" s="73"/>
    </row>
    <row r="2326" spans="1:63" ht="27" customHeight="1">
      <c r="A2326" s="972" t="str">
        <f t="shared" si="42"/>
        <v/>
      </c>
      <c r="B2326" s="66"/>
      <c r="E2326" s="67"/>
      <c r="F2326" s="68"/>
      <c r="H2326" s="17" t="s">
        <v>729</v>
      </c>
      <c r="I2326" s="1224" t="s">
        <v>2402</v>
      </c>
      <c r="J2326" s="1224"/>
      <c r="K2326" s="1224"/>
      <c r="L2326" s="1224"/>
      <c r="M2326" s="1224"/>
      <c r="N2326" s="1224"/>
      <c r="O2326" s="1224"/>
      <c r="P2326" s="1224"/>
      <c r="Q2326" s="1224"/>
      <c r="R2326" s="1224"/>
      <c r="S2326" s="1224"/>
      <c r="T2326" s="1224"/>
      <c r="U2326" s="1224"/>
      <c r="V2326" s="1224"/>
      <c r="W2326" s="1224"/>
      <c r="X2326" s="1224"/>
      <c r="Y2326" s="1224"/>
      <c r="Z2326" s="1224"/>
      <c r="AA2326" s="1224"/>
      <c r="AB2326" s="1224"/>
      <c r="AC2326" s="1224"/>
      <c r="AD2326" s="1224"/>
      <c r="AF2326" s="70"/>
      <c r="AK2326" s="11"/>
      <c r="AL2326" s="71"/>
      <c r="AQ2326" s="72"/>
      <c r="AR2326" s="73"/>
    </row>
    <row r="2327" spans="1:63" ht="27" customHeight="1">
      <c r="A2327" s="972" t="str">
        <f t="shared" si="42"/>
        <v/>
      </c>
      <c r="B2327" s="66"/>
      <c r="E2327" s="67"/>
      <c r="F2327" s="68"/>
      <c r="I2327" s="1224"/>
      <c r="J2327" s="1224"/>
      <c r="K2327" s="1224"/>
      <c r="L2327" s="1224"/>
      <c r="M2327" s="1224"/>
      <c r="N2327" s="1224"/>
      <c r="O2327" s="1224"/>
      <c r="P2327" s="1224"/>
      <c r="Q2327" s="1224"/>
      <c r="R2327" s="1224"/>
      <c r="S2327" s="1224"/>
      <c r="T2327" s="1224"/>
      <c r="U2327" s="1224"/>
      <c r="V2327" s="1224"/>
      <c r="W2327" s="1224"/>
      <c r="X2327" s="1224"/>
      <c r="Y2327" s="1224"/>
      <c r="Z2327" s="1224"/>
      <c r="AA2327" s="1224"/>
      <c r="AB2327" s="1224"/>
      <c r="AC2327" s="1224"/>
      <c r="AD2327" s="1224"/>
      <c r="AF2327" s="70"/>
      <c r="AK2327" s="11"/>
      <c r="AL2327" s="71"/>
      <c r="AQ2327" s="72"/>
      <c r="AR2327" s="73"/>
    </row>
    <row r="2328" spans="1:63" ht="27" customHeight="1">
      <c r="A2328" s="972" t="str">
        <f t="shared" si="42"/>
        <v/>
      </c>
      <c r="B2328" s="66"/>
      <c r="E2328" s="67"/>
      <c r="F2328" s="68"/>
      <c r="H2328" s="17" t="s">
        <v>730</v>
      </c>
      <c r="I2328" s="1224" t="s">
        <v>1054</v>
      </c>
      <c r="J2328" s="1224"/>
      <c r="K2328" s="1224"/>
      <c r="L2328" s="1224"/>
      <c r="M2328" s="1224"/>
      <c r="N2328" s="1224"/>
      <c r="O2328" s="1224"/>
      <c r="P2328" s="1224"/>
      <c r="Q2328" s="1224"/>
      <c r="R2328" s="1224"/>
      <c r="S2328" s="1224"/>
      <c r="T2328" s="1224"/>
      <c r="U2328" s="1224"/>
      <c r="V2328" s="1224"/>
      <c r="W2328" s="1224"/>
      <c r="X2328" s="1224"/>
      <c r="Y2328" s="1224"/>
      <c r="Z2328" s="1224"/>
      <c r="AA2328" s="1224"/>
      <c r="AB2328" s="1224"/>
      <c r="AC2328" s="1224"/>
      <c r="AD2328" s="1224"/>
      <c r="AF2328" s="70"/>
      <c r="AK2328" s="11"/>
      <c r="AL2328" s="71"/>
      <c r="AQ2328" s="72"/>
      <c r="AR2328" s="73"/>
    </row>
    <row r="2329" spans="1:63" ht="27" customHeight="1">
      <c r="A2329" s="972" t="str">
        <f t="shared" si="42"/>
        <v/>
      </c>
      <c r="B2329" s="66"/>
      <c r="E2329" s="67"/>
      <c r="F2329" s="68"/>
      <c r="I2329" s="1224"/>
      <c r="J2329" s="1224"/>
      <c r="K2329" s="1224"/>
      <c r="L2329" s="1224"/>
      <c r="M2329" s="1224"/>
      <c r="N2329" s="1224"/>
      <c r="O2329" s="1224"/>
      <c r="P2329" s="1224"/>
      <c r="Q2329" s="1224"/>
      <c r="R2329" s="1224"/>
      <c r="S2329" s="1224"/>
      <c r="T2329" s="1224"/>
      <c r="U2329" s="1224"/>
      <c r="V2329" s="1224"/>
      <c r="W2329" s="1224"/>
      <c r="X2329" s="1224"/>
      <c r="Y2329" s="1224"/>
      <c r="Z2329" s="1224"/>
      <c r="AA2329" s="1224"/>
      <c r="AB2329" s="1224"/>
      <c r="AC2329" s="1224"/>
      <c r="AD2329" s="1224"/>
      <c r="AF2329" s="70"/>
      <c r="AK2329" s="11"/>
      <c r="AL2329" s="71"/>
      <c r="AQ2329" s="72"/>
      <c r="AR2329" s="73"/>
    </row>
    <row r="2330" spans="1:63" ht="27" customHeight="1">
      <c r="A2330" s="972" t="str">
        <f t="shared" si="42"/>
        <v/>
      </c>
      <c r="B2330" s="66"/>
      <c r="E2330" s="67"/>
      <c r="F2330" s="68"/>
      <c r="H2330" s="17" t="s">
        <v>731</v>
      </c>
      <c r="I2330" s="1336" t="s">
        <v>2738</v>
      </c>
      <c r="J2330" s="1336"/>
      <c r="K2330" s="1336"/>
      <c r="L2330" s="1336"/>
      <c r="M2330" s="1336"/>
      <c r="N2330" s="1336"/>
      <c r="O2330" s="1336"/>
      <c r="P2330" s="1336"/>
      <c r="Q2330" s="1336"/>
      <c r="R2330" s="1336"/>
      <c r="S2330" s="1336"/>
      <c r="T2330" s="1336"/>
      <c r="U2330" s="1336"/>
      <c r="V2330" s="1336"/>
      <c r="W2330" s="1336"/>
      <c r="X2330" s="1336"/>
      <c r="Y2330" s="1336"/>
      <c r="Z2330" s="1336"/>
      <c r="AA2330" s="1336"/>
      <c r="AB2330" s="1336"/>
      <c r="AC2330" s="1336"/>
      <c r="AD2330" s="1336"/>
      <c r="AF2330" s="70"/>
      <c r="AK2330" s="11"/>
      <c r="AL2330" s="71"/>
      <c r="AQ2330" s="72"/>
      <c r="AR2330" s="73"/>
      <c r="AS2330" s="2124"/>
      <c r="AT2330" s="2125"/>
      <c r="AU2330" s="2125"/>
      <c r="AV2330" s="2125"/>
      <c r="AW2330" s="2125"/>
      <c r="AX2330" s="2125"/>
      <c r="AY2330" s="2125"/>
      <c r="AZ2330" s="2125"/>
      <c r="BA2330" s="2125"/>
      <c r="BB2330" s="2125"/>
      <c r="BC2330" s="2125"/>
      <c r="BD2330" s="2125"/>
      <c r="BE2330" s="2125"/>
      <c r="BF2330" s="2125"/>
      <c r="BG2330" s="2125"/>
      <c r="BH2330" s="2125"/>
      <c r="BI2330" s="2125"/>
      <c r="BJ2330" s="2125"/>
      <c r="BK2330" s="2125"/>
    </row>
    <row r="2331" spans="1:63" ht="27" customHeight="1">
      <c r="A2331" s="972" t="str">
        <f t="shared" si="42"/>
        <v/>
      </c>
      <c r="B2331" s="66"/>
      <c r="E2331" s="67"/>
      <c r="F2331" s="68"/>
      <c r="I2331" s="1336"/>
      <c r="J2331" s="1336"/>
      <c r="K2331" s="1336"/>
      <c r="L2331" s="1336"/>
      <c r="M2331" s="1336"/>
      <c r="N2331" s="1336"/>
      <c r="O2331" s="1336"/>
      <c r="P2331" s="1336"/>
      <c r="Q2331" s="1336"/>
      <c r="R2331" s="1336"/>
      <c r="S2331" s="1336"/>
      <c r="T2331" s="1336"/>
      <c r="U2331" s="1336"/>
      <c r="V2331" s="1336"/>
      <c r="W2331" s="1336"/>
      <c r="X2331" s="1336"/>
      <c r="Y2331" s="1336"/>
      <c r="Z2331" s="1336"/>
      <c r="AA2331" s="1336"/>
      <c r="AB2331" s="1336"/>
      <c r="AC2331" s="1336"/>
      <c r="AD2331" s="1336"/>
      <c r="AF2331" s="70"/>
      <c r="AK2331" s="11"/>
      <c r="AL2331" s="71"/>
      <c r="AQ2331" s="72"/>
      <c r="AR2331" s="73"/>
      <c r="AS2331" s="2124"/>
      <c r="AT2331" s="2125"/>
      <c r="AU2331" s="2125"/>
      <c r="AV2331" s="2125"/>
      <c r="AW2331" s="2125"/>
      <c r="AX2331" s="2125"/>
      <c r="AY2331" s="2125"/>
      <c r="AZ2331" s="2125"/>
      <c r="BA2331" s="2125"/>
      <c r="BB2331" s="2125"/>
      <c r="BC2331" s="2125"/>
      <c r="BD2331" s="2125"/>
      <c r="BE2331" s="2125"/>
      <c r="BF2331" s="2125"/>
      <c r="BG2331" s="2125"/>
      <c r="BH2331" s="2125"/>
      <c r="BI2331" s="2125"/>
      <c r="BJ2331" s="2125"/>
      <c r="BK2331" s="2125"/>
    </row>
    <row r="2332" spans="1:63" ht="27" customHeight="1">
      <c r="A2332" s="972" t="str">
        <f t="shared" si="42"/>
        <v/>
      </c>
      <c r="B2332" s="66"/>
      <c r="E2332" s="67"/>
      <c r="F2332" s="68"/>
      <c r="I2332" s="1336"/>
      <c r="J2332" s="1336"/>
      <c r="K2332" s="1336"/>
      <c r="L2332" s="1336"/>
      <c r="M2332" s="1336"/>
      <c r="N2332" s="1336"/>
      <c r="O2332" s="1336"/>
      <c r="P2332" s="1336"/>
      <c r="Q2332" s="1336"/>
      <c r="R2332" s="1336"/>
      <c r="S2332" s="1336"/>
      <c r="T2332" s="1336"/>
      <c r="U2332" s="1336"/>
      <c r="V2332" s="1336"/>
      <c r="W2332" s="1336"/>
      <c r="X2332" s="1336"/>
      <c r="Y2332" s="1336"/>
      <c r="Z2332" s="1336"/>
      <c r="AA2332" s="1336"/>
      <c r="AB2332" s="1336"/>
      <c r="AC2332" s="1336"/>
      <c r="AD2332" s="1336"/>
      <c r="AF2332" s="70"/>
      <c r="AK2332" s="11"/>
      <c r="AL2332" s="71"/>
      <c r="AQ2332" s="72"/>
      <c r="AR2332" s="73"/>
      <c r="AS2332" s="2124"/>
      <c r="AT2332" s="2125"/>
      <c r="AU2332" s="2125"/>
      <c r="AV2332" s="2125"/>
      <c r="AW2332" s="2125"/>
      <c r="AX2332" s="2125"/>
      <c r="AY2332" s="2125"/>
      <c r="AZ2332" s="2125"/>
      <c r="BA2332" s="2125"/>
      <c r="BB2332" s="2125"/>
      <c r="BC2332" s="2125"/>
      <c r="BD2332" s="2125"/>
      <c r="BE2332" s="2125"/>
      <c r="BF2332" s="2125"/>
      <c r="BG2332" s="2125"/>
      <c r="BH2332" s="2125"/>
      <c r="BI2332" s="2125"/>
      <c r="BJ2332" s="2125"/>
      <c r="BK2332" s="2125"/>
    </row>
    <row r="2333" spans="1:63" ht="27" customHeight="1">
      <c r="A2333" s="972" t="str">
        <f t="shared" si="42"/>
        <v/>
      </c>
      <c r="B2333" s="66"/>
      <c r="E2333" s="67"/>
      <c r="F2333" s="68"/>
      <c r="I2333" s="1336"/>
      <c r="J2333" s="1336"/>
      <c r="K2333" s="1336"/>
      <c r="L2333" s="1336"/>
      <c r="M2333" s="1336"/>
      <c r="N2333" s="1336"/>
      <c r="O2333" s="1336"/>
      <c r="P2333" s="1336"/>
      <c r="Q2333" s="1336"/>
      <c r="R2333" s="1336"/>
      <c r="S2333" s="1336"/>
      <c r="T2333" s="1336"/>
      <c r="U2333" s="1336"/>
      <c r="V2333" s="1336"/>
      <c r="W2333" s="1336"/>
      <c r="X2333" s="1336"/>
      <c r="Y2333" s="1336"/>
      <c r="Z2333" s="1336"/>
      <c r="AA2333" s="1336"/>
      <c r="AB2333" s="1336"/>
      <c r="AC2333" s="1336"/>
      <c r="AD2333" s="1336"/>
      <c r="AF2333" s="70"/>
      <c r="AK2333" s="11"/>
      <c r="AL2333" s="71"/>
      <c r="AQ2333" s="72"/>
      <c r="AR2333" s="73"/>
      <c r="AS2333" s="2126"/>
      <c r="AT2333" s="2127"/>
      <c r="AU2333" s="2127"/>
      <c r="AV2333" s="2127"/>
      <c r="AW2333" s="2127"/>
      <c r="AX2333" s="2127"/>
      <c r="AY2333" s="2127"/>
      <c r="AZ2333" s="2127"/>
      <c r="BA2333" s="2127"/>
      <c r="BB2333" s="2127"/>
      <c r="BC2333" s="2127"/>
      <c r="BD2333" s="2127"/>
      <c r="BE2333" s="2127"/>
      <c r="BF2333" s="2127"/>
      <c r="BG2333" s="2127"/>
      <c r="BH2333" s="2127"/>
      <c r="BI2333" s="2127"/>
      <c r="BJ2333" s="2127"/>
      <c r="BK2333" s="2127"/>
    </row>
    <row r="2334" spans="1:63" ht="27" customHeight="1">
      <c r="A2334" s="972" t="str">
        <f t="shared" si="42"/>
        <v/>
      </c>
      <c r="B2334" s="66"/>
      <c r="E2334" s="67"/>
      <c r="F2334" s="68"/>
      <c r="I2334" s="110"/>
      <c r="J2334" s="110"/>
      <c r="K2334" s="110"/>
      <c r="L2334" s="110"/>
      <c r="M2334" s="110"/>
      <c r="N2334" s="110"/>
      <c r="O2334" s="110"/>
      <c r="P2334" s="110"/>
      <c r="Q2334" s="110"/>
      <c r="R2334" s="110"/>
      <c r="S2334" s="110"/>
      <c r="T2334" s="110"/>
      <c r="U2334" s="110"/>
      <c r="V2334" s="110"/>
      <c r="W2334" s="110"/>
      <c r="X2334" s="110"/>
      <c r="Y2334" s="110"/>
      <c r="Z2334" s="110"/>
      <c r="AA2334" s="110"/>
      <c r="AB2334" s="110"/>
      <c r="AC2334" s="110"/>
      <c r="AD2334" s="110"/>
      <c r="AF2334" s="70"/>
      <c r="AK2334" s="11"/>
      <c r="AL2334" s="71"/>
      <c r="AQ2334" s="72"/>
      <c r="AR2334" s="73"/>
    </row>
    <row r="2335" spans="1:63" ht="27" customHeight="1">
      <c r="A2335" s="972">
        <f t="shared" si="42"/>
        <v>323</v>
      </c>
      <c r="B2335" s="66"/>
      <c r="E2335" s="67"/>
      <c r="F2335" s="68"/>
      <c r="I2335" s="1233" t="s">
        <v>1055</v>
      </c>
      <c r="J2335" s="1233"/>
      <c r="K2335" s="1233"/>
      <c r="L2335" s="1233"/>
      <c r="M2335" s="1233"/>
      <c r="N2335" s="1233"/>
      <c r="O2335" s="1233"/>
      <c r="P2335" s="1233"/>
      <c r="Q2335" s="1233"/>
      <c r="R2335" s="1233"/>
      <c r="S2335" s="1233"/>
      <c r="T2335" s="1233"/>
      <c r="U2335" s="1233"/>
      <c r="V2335" s="1233"/>
      <c r="W2335" s="1233"/>
      <c r="X2335" s="1233"/>
      <c r="Y2335" s="1233"/>
      <c r="Z2335" s="1233"/>
      <c r="AA2335" s="1233"/>
      <c r="AB2335" s="1233"/>
      <c r="AC2335" s="1233"/>
      <c r="AD2335" s="1233"/>
      <c r="AF2335" s="70"/>
      <c r="AG2335" s="713">
        <v>323</v>
      </c>
      <c r="AH2335" s="1221" t="s">
        <v>106</v>
      </c>
      <c r="AI2335" s="1222"/>
      <c r="AJ2335" s="1223"/>
      <c r="AK2335" s="11"/>
      <c r="AL2335" s="93"/>
      <c r="AM2335" s="94"/>
      <c r="AN2335" s="94"/>
      <c r="AO2335" s="94"/>
      <c r="AP2335" s="94"/>
      <c r="AQ2335" s="95"/>
      <c r="AR2335" s="1232">
        <f>VLOOKUP(AH2335,$CD$6:$CE$10,2,FALSE)</f>
        <v>0</v>
      </c>
    </row>
    <row r="2336" spans="1:63" ht="27" customHeight="1" thickBot="1">
      <c r="A2336" s="972" t="str">
        <f t="shared" si="42"/>
        <v/>
      </c>
      <c r="B2336" s="57"/>
      <c r="C2336" s="6"/>
      <c r="D2336" s="6"/>
      <c r="E2336" s="58"/>
      <c r="F2336" s="83"/>
      <c r="G2336" s="61"/>
      <c r="H2336" s="61"/>
      <c r="I2336" s="61"/>
      <c r="J2336" s="61"/>
      <c r="K2336" s="61"/>
      <c r="L2336" s="61"/>
      <c r="M2336" s="61"/>
      <c r="N2336" s="61"/>
      <c r="O2336" s="61"/>
      <c r="P2336" s="61"/>
      <c r="Q2336" s="61"/>
      <c r="R2336" s="61"/>
      <c r="S2336" s="61"/>
      <c r="T2336" s="61"/>
      <c r="U2336" s="61"/>
      <c r="V2336" s="61"/>
      <c r="W2336" s="61"/>
      <c r="X2336" s="61"/>
      <c r="Y2336" s="61"/>
      <c r="Z2336" s="61"/>
      <c r="AA2336" s="61"/>
      <c r="AB2336" s="61"/>
      <c r="AC2336" s="61"/>
      <c r="AD2336" s="61"/>
      <c r="AE2336" s="61"/>
      <c r="AF2336" s="59"/>
      <c r="AG2336" s="716"/>
      <c r="AH2336" s="60"/>
      <c r="AI2336" s="60"/>
      <c r="AJ2336" s="60"/>
      <c r="AK2336" s="15"/>
      <c r="AL2336" s="274"/>
      <c r="AM2336" s="275"/>
      <c r="AN2336" s="275"/>
      <c r="AO2336" s="275"/>
      <c r="AP2336" s="275"/>
      <c r="AQ2336" s="276"/>
      <c r="AR2336" s="1232"/>
    </row>
    <row r="2337" spans="1:44" ht="27" customHeight="1">
      <c r="A2337" s="972" t="str">
        <f t="shared" si="42"/>
        <v/>
      </c>
      <c r="B2337" s="66"/>
      <c r="E2337" s="67"/>
      <c r="F2337" s="68"/>
      <c r="AF2337" s="70"/>
      <c r="AK2337" s="11"/>
      <c r="AL2337" s="93"/>
      <c r="AM2337" s="94"/>
      <c r="AN2337" s="94"/>
      <c r="AO2337" s="94"/>
      <c r="AP2337" s="94"/>
      <c r="AQ2337" s="95"/>
      <c r="AR2337" s="73"/>
    </row>
    <row r="2338" spans="1:44" ht="27" customHeight="1">
      <c r="A2338" s="972">
        <f t="shared" si="42"/>
        <v>324</v>
      </c>
      <c r="B2338" s="1392" t="s">
        <v>2739</v>
      </c>
      <c r="C2338" s="1393"/>
      <c r="D2338" s="1393"/>
      <c r="E2338" s="1394"/>
      <c r="F2338" s="1349" t="s">
        <v>150</v>
      </c>
      <c r="G2338" s="1350"/>
      <c r="H2338" s="1224" t="s">
        <v>1056</v>
      </c>
      <c r="I2338" s="1224"/>
      <c r="J2338" s="1224"/>
      <c r="K2338" s="1224"/>
      <c r="L2338" s="1224"/>
      <c r="M2338" s="1224"/>
      <c r="N2338" s="1224"/>
      <c r="O2338" s="1224"/>
      <c r="P2338" s="1224"/>
      <c r="Q2338" s="1224"/>
      <c r="R2338" s="1224"/>
      <c r="S2338" s="1224"/>
      <c r="T2338" s="1224"/>
      <c r="U2338" s="1224"/>
      <c r="V2338" s="1224"/>
      <c r="W2338" s="1224"/>
      <c r="X2338" s="1224"/>
      <c r="Y2338" s="1224"/>
      <c r="Z2338" s="1224"/>
      <c r="AA2338" s="1224"/>
      <c r="AB2338" s="1224"/>
      <c r="AC2338" s="1224"/>
      <c r="AD2338" s="1224"/>
      <c r="AF2338" s="70"/>
      <c r="AG2338" s="713">
        <v>324</v>
      </c>
      <c r="AH2338" s="1221" t="s">
        <v>106</v>
      </c>
      <c r="AI2338" s="1222"/>
      <c r="AJ2338" s="1223"/>
      <c r="AK2338" s="11"/>
      <c r="AL2338" s="1212" t="s">
        <v>1057</v>
      </c>
      <c r="AM2338" s="1213"/>
      <c r="AN2338" s="1213"/>
      <c r="AO2338" s="1213"/>
      <c r="AP2338" s="1213"/>
      <c r="AQ2338" s="1214"/>
      <c r="AR2338" s="1232">
        <f>VLOOKUP(AH2338,$CD$6:$CE$10,2,FALSE)</f>
        <v>0</v>
      </c>
    </row>
    <row r="2339" spans="1:44" ht="27" customHeight="1">
      <c r="A2339" s="972" t="str">
        <f t="shared" si="42"/>
        <v/>
      </c>
      <c r="B2339" s="1392"/>
      <c r="C2339" s="1393"/>
      <c r="D2339" s="1393"/>
      <c r="E2339" s="1394"/>
      <c r="F2339" s="68"/>
      <c r="H2339" s="1224"/>
      <c r="I2339" s="1224"/>
      <c r="J2339" s="1224"/>
      <c r="K2339" s="1224"/>
      <c r="L2339" s="1224"/>
      <c r="M2339" s="1224"/>
      <c r="N2339" s="1224"/>
      <c r="O2339" s="1224"/>
      <c r="P2339" s="1224"/>
      <c r="Q2339" s="1224"/>
      <c r="R2339" s="1224"/>
      <c r="S2339" s="1224"/>
      <c r="T2339" s="1224"/>
      <c r="U2339" s="1224"/>
      <c r="V2339" s="1224"/>
      <c r="W2339" s="1224"/>
      <c r="X2339" s="1224"/>
      <c r="Y2339" s="1224"/>
      <c r="Z2339" s="1224"/>
      <c r="AA2339" s="1224"/>
      <c r="AB2339" s="1224"/>
      <c r="AC2339" s="1224"/>
      <c r="AD2339" s="1224"/>
      <c r="AF2339" s="70"/>
      <c r="AK2339" s="11"/>
      <c r="AL2339" s="1212"/>
      <c r="AM2339" s="1213"/>
      <c r="AN2339" s="1213"/>
      <c r="AO2339" s="1213"/>
      <c r="AP2339" s="1213"/>
      <c r="AQ2339" s="1214"/>
      <c r="AR2339" s="1232"/>
    </row>
    <row r="2340" spans="1:44" ht="27" customHeight="1">
      <c r="A2340" s="972" t="str">
        <f t="shared" si="42"/>
        <v/>
      </c>
      <c r="B2340" s="1392"/>
      <c r="C2340" s="1393"/>
      <c r="D2340" s="1393"/>
      <c r="E2340" s="1394"/>
      <c r="F2340" s="68"/>
      <c r="H2340" s="1224"/>
      <c r="I2340" s="1224"/>
      <c r="J2340" s="1224"/>
      <c r="K2340" s="1224"/>
      <c r="L2340" s="1224"/>
      <c r="M2340" s="1224"/>
      <c r="N2340" s="1224"/>
      <c r="O2340" s="1224"/>
      <c r="P2340" s="1224"/>
      <c r="Q2340" s="1224"/>
      <c r="R2340" s="1224"/>
      <c r="S2340" s="1224"/>
      <c r="T2340" s="1224"/>
      <c r="U2340" s="1224"/>
      <c r="V2340" s="1224"/>
      <c r="W2340" s="1224"/>
      <c r="X2340" s="1224"/>
      <c r="Y2340" s="1224"/>
      <c r="Z2340" s="1224"/>
      <c r="AA2340" s="1224"/>
      <c r="AB2340" s="1224"/>
      <c r="AC2340" s="1224"/>
      <c r="AD2340" s="1224"/>
      <c r="AF2340" s="70"/>
      <c r="AK2340" s="11"/>
      <c r="AL2340" s="1212"/>
      <c r="AM2340" s="1213"/>
      <c r="AN2340" s="1213"/>
      <c r="AO2340" s="1213"/>
      <c r="AP2340" s="1213"/>
      <c r="AQ2340" s="1214"/>
      <c r="AR2340" s="73"/>
    </row>
    <row r="2341" spans="1:44" ht="27" customHeight="1">
      <c r="A2341" s="972" t="str">
        <f t="shared" si="42"/>
        <v/>
      </c>
      <c r="B2341" s="66"/>
      <c r="E2341" s="67"/>
      <c r="F2341" s="68"/>
      <c r="H2341" s="2041"/>
      <c r="I2341" s="2041"/>
      <c r="J2341" s="2041"/>
      <c r="K2341" s="2041"/>
      <c r="L2341" s="2041"/>
      <c r="M2341" s="2041"/>
      <c r="N2341" s="2041"/>
      <c r="O2341" s="2041"/>
      <c r="P2341" s="2041"/>
      <c r="Q2341" s="2041"/>
      <c r="R2341" s="2041"/>
      <c r="S2341" s="2041"/>
      <c r="T2341" s="2041"/>
      <c r="U2341" s="2041"/>
      <c r="V2341" s="2041"/>
      <c r="W2341" s="2041"/>
      <c r="X2341" s="2041"/>
      <c r="Y2341" s="2041"/>
      <c r="Z2341" s="2041"/>
      <c r="AA2341" s="2041"/>
      <c r="AB2341" s="2041"/>
      <c r="AC2341" s="2041"/>
      <c r="AD2341" s="2041"/>
      <c r="AF2341" s="70"/>
      <c r="AK2341" s="11"/>
      <c r="AL2341" s="71"/>
      <c r="AQ2341" s="72"/>
      <c r="AR2341" s="73"/>
    </row>
    <row r="2342" spans="1:44" ht="27" customHeight="1">
      <c r="A2342" s="972" t="str">
        <f t="shared" si="42"/>
        <v/>
      </c>
      <c r="B2342" s="66"/>
      <c r="E2342" s="67"/>
      <c r="F2342" s="68"/>
      <c r="AF2342" s="70"/>
      <c r="AK2342" s="11"/>
      <c r="AL2342" s="71"/>
      <c r="AQ2342" s="72"/>
      <c r="AR2342" s="73"/>
    </row>
    <row r="2343" spans="1:44" ht="27" customHeight="1">
      <c r="A2343" s="972" t="str">
        <f t="shared" si="42"/>
        <v/>
      </c>
      <c r="B2343" s="66"/>
      <c r="E2343" s="67"/>
      <c r="F2343" s="1349" t="s">
        <v>6</v>
      </c>
      <c r="G2343" s="1350"/>
      <c r="H2343" s="1496" t="s">
        <v>2740</v>
      </c>
      <c r="I2343" s="1496"/>
      <c r="J2343" s="1496"/>
      <c r="K2343" s="1496"/>
      <c r="L2343" s="1496"/>
      <c r="M2343" s="1496"/>
      <c r="N2343" s="1496"/>
      <c r="O2343" s="1496"/>
      <c r="P2343" s="1496"/>
      <c r="Q2343" s="1496"/>
      <c r="R2343" s="1496"/>
      <c r="S2343" s="1496"/>
      <c r="T2343" s="1496"/>
      <c r="U2343" s="1496"/>
      <c r="V2343" s="1496"/>
      <c r="W2343" s="1496"/>
      <c r="X2343" s="1496"/>
      <c r="Y2343" s="1496"/>
      <c r="Z2343" s="1496"/>
      <c r="AA2343" s="1496"/>
      <c r="AB2343" s="1496"/>
      <c r="AC2343" s="1496"/>
      <c r="AD2343" s="1496"/>
      <c r="AF2343" s="70"/>
      <c r="AK2343" s="11"/>
      <c r="AL2343" s="1583" t="s">
        <v>1058</v>
      </c>
      <c r="AM2343" s="1584"/>
      <c r="AN2343" s="1584"/>
      <c r="AO2343" s="1584"/>
      <c r="AP2343" s="1584"/>
      <c r="AQ2343" s="1585"/>
      <c r="AR2343" s="73"/>
    </row>
    <row r="2344" spans="1:44" ht="27" customHeight="1">
      <c r="A2344" s="972" t="str">
        <f t="shared" si="42"/>
        <v/>
      </c>
      <c r="B2344" s="66"/>
      <c r="E2344" s="67"/>
      <c r="F2344" s="68"/>
      <c r="H2344" s="1496"/>
      <c r="I2344" s="1496"/>
      <c r="J2344" s="1496"/>
      <c r="K2344" s="1496"/>
      <c r="L2344" s="1496"/>
      <c r="M2344" s="1496"/>
      <c r="N2344" s="1496"/>
      <c r="O2344" s="1496"/>
      <c r="P2344" s="1496"/>
      <c r="Q2344" s="1496"/>
      <c r="R2344" s="1496"/>
      <c r="S2344" s="1496"/>
      <c r="T2344" s="1496"/>
      <c r="U2344" s="1496"/>
      <c r="V2344" s="1496"/>
      <c r="W2344" s="1496"/>
      <c r="X2344" s="1496"/>
      <c r="Y2344" s="1496"/>
      <c r="Z2344" s="1496"/>
      <c r="AA2344" s="1496"/>
      <c r="AB2344" s="1496"/>
      <c r="AC2344" s="1496"/>
      <c r="AD2344" s="1496"/>
      <c r="AF2344" s="70"/>
      <c r="AK2344" s="11"/>
      <c r="AL2344" s="1583"/>
      <c r="AM2344" s="1584"/>
      <c r="AN2344" s="1584"/>
      <c r="AO2344" s="1584"/>
      <c r="AP2344" s="1584"/>
      <c r="AQ2344" s="1585"/>
      <c r="AR2344" s="73"/>
    </row>
    <row r="2345" spans="1:44" ht="27" customHeight="1">
      <c r="A2345" s="972" t="str">
        <f t="shared" si="42"/>
        <v/>
      </c>
      <c r="B2345" s="66"/>
      <c r="E2345" s="67"/>
      <c r="F2345" s="68"/>
      <c r="H2345" s="1496"/>
      <c r="I2345" s="1496"/>
      <c r="J2345" s="1496"/>
      <c r="K2345" s="1496"/>
      <c r="L2345" s="1496"/>
      <c r="M2345" s="1496"/>
      <c r="N2345" s="1496"/>
      <c r="O2345" s="1496"/>
      <c r="P2345" s="1496"/>
      <c r="Q2345" s="1496"/>
      <c r="R2345" s="1496"/>
      <c r="S2345" s="1496"/>
      <c r="T2345" s="1496"/>
      <c r="U2345" s="1496"/>
      <c r="V2345" s="1496"/>
      <c r="W2345" s="1496"/>
      <c r="X2345" s="1496"/>
      <c r="Y2345" s="1496"/>
      <c r="Z2345" s="1496"/>
      <c r="AA2345" s="1496"/>
      <c r="AB2345" s="1496"/>
      <c r="AC2345" s="1496"/>
      <c r="AD2345" s="1496"/>
      <c r="AF2345" s="70"/>
      <c r="AK2345" s="11"/>
      <c r="AL2345" s="71"/>
      <c r="AQ2345" s="72"/>
      <c r="AR2345" s="73"/>
    </row>
    <row r="2346" spans="1:44" ht="27" customHeight="1">
      <c r="B2346" s="66"/>
      <c r="E2346" s="67"/>
      <c r="F2346" s="68"/>
      <c r="H2346" s="1496" t="s">
        <v>2741</v>
      </c>
      <c r="I2346" s="1496"/>
      <c r="J2346" s="1496"/>
      <c r="K2346" s="1496"/>
      <c r="L2346" s="1496"/>
      <c r="M2346" s="1496"/>
      <c r="N2346" s="1496"/>
      <c r="O2346" s="1496"/>
      <c r="P2346" s="1496"/>
      <c r="Q2346" s="1496"/>
      <c r="R2346" s="1496"/>
      <c r="S2346" s="1496"/>
      <c r="T2346" s="1496"/>
      <c r="U2346" s="1496"/>
      <c r="V2346" s="1496"/>
      <c r="W2346" s="1496"/>
      <c r="X2346" s="1496"/>
      <c r="Y2346" s="1496"/>
      <c r="Z2346" s="1496"/>
      <c r="AA2346" s="1496"/>
      <c r="AB2346" s="1496"/>
      <c r="AC2346" s="1496"/>
      <c r="AD2346" s="1496"/>
      <c r="AF2346" s="70"/>
      <c r="AH2346" s="898"/>
      <c r="AI2346" s="898"/>
      <c r="AJ2346" s="898"/>
      <c r="AK2346" s="11"/>
      <c r="AL2346" s="71"/>
      <c r="AQ2346" s="72"/>
      <c r="AR2346" s="73"/>
    </row>
    <row r="2347" spans="1:44" ht="27" customHeight="1">
      <c r="B2347" s="66"/>
      <c r="E2347" s="67"/>
      <c r="F2347" s="68"/>
      <c r="H2347" s="1496"/>
      <c r="I2347" s="1496"/>
      <c r="J2347" s="1496"/>
      <c r="K2347" s="1496"/>
      <c r="L2347" s="1496"/>
      <c r="M2347" s="1496"/>
      <c r="N2347" s="1496"/>
      <c r="O2347" s="1496"/>
      <c r="P2347" s="1496"/>
      <c r="Q2347" s="1496"/>
      <c r="R2347" s="1496"/>
      <c r="S2347" s="1496"/>
      <c r="T2347" s="1496"/>
      <c r="U2347" s="1496"/>
      <c r="V2347" s="1496"/>
      <c r="W2347" s="1496"/>
      <c r="X2347" s="1496"/>
      <c r="Y2347" s="1496"/>
      <c r="Z2347" s="1496"/>
      <c r="AA2347" s="1496"/>
      <c r="AB2347" s="1496"/>
      <c r="AC2347" s="1496"/>
      <c r="AD2347" s="1496"/>
      <c r="AF2347" s="70"/>
      <c r="AH2347" s="898"/>
      <c r="AI2347" s="898"/>
      <c r="AJ2347" s="898"/>
      <c r="AK2347" s="11"/>
      <c r="AL2347" s="71"/>
      <c r="AQ2347" s="72"/>
      <c r="AR2347" s="73"/>
    </row>
    <row r="2348" spans="1:44" ht="27" customHeight="1">
      <c r="B2348" s="66"/>
      <c r="E2348" s="67"/>
      <c r="F2348" s="68"/>
      <c r="H2348" s="1496"/>
      <c r="I2348" s="1496"/>
      <c r="J2348" s="1496"/>
      <c r="K2348" s="1496"/>
      <c r="L2348" s="1496"/>
      <c r="M2348" s="1496"/>
      <c r="N2348" s="1496"/>
      <c r="O2348" s="1496"/>
      <c r="P2348" s="1496"/>
      <c r="Q2348" s="1496"/>
      <c r="R2348" s="1496"/>
      <c r="S2348" s="1496"/>
      <c r="T2348" s="1496"/>
      <c r="U2348" s="1496"/>
      <c r="V2348" s="1496"/>
      <c r="W2348" s="1496"/>
      <c r="X2348" s="1496"/>
      <c r="Y2348" s="1496"/>
      <c r="Z2348" s="1496"/>
      <c r="AA2348" s="1496"/>
      <c r="AB2348" s="1496"/>
      <c r="AC2348" s="1496"/>
      <c r="AD2348" s="1496"/>
      <c r="AF2348" s="70"/>
      <c r="AH2348" s="898"/>
      <c r="AI2348" s="898"/>
      <c r="AJ2348" s="898"/>
      <c r="AK2348" s="11"/>
      <c r="AL2348" s="71"/>
      <c r="AQ2348" s="72"/>
      <c r="AR2348" s="73"/>
    </row>
    <row r="2349" spans="1:44" ht="27" customHeight="1">
      <c r="A2349" s="972" t="str">
        <f t="shared" si="42"/>
        <v/>
      </c>
      <c r="B2349" s="66"/>
      <c r="E2349" s="67"/>
      <c r="F2349" s="68"/>
      <c r="AF2349" s="70"/>
      <c r="AK2349" s="11"/>
      <c r="AL2349" s="71"/>
      <c r="AQ2349" s="72"/>
      <c r="AR2349" s="73"/>
    </row>
    <row r="2350" spans="1:44" ht="27" customHeight="1">
      <c r="A2350" s="972">
        <f t="shared" si="42"/>
        <v>325</v>
      </c>
      <c r="B2350" s="66"/>
      <c r="E2350" s="67"/>
      <c r="F2350" s="68"/>
      <c r="H2350" s="17" t="s">
        <v>728</v>
      </c>
      <c r="I2350" s="1496" t="s">
        <v>2743</v>
      </c>
      <c r="J2350" s="1496"/>
      <c r="K2350" s="1496"/>
      <c r="L2350" s="1496"/>
      <c r="M2350" s="1496"/>
      <c r="N2350" s="1496"/>
      <c r="O2350" s="1496"/>
      <c r="P2350" s="1496"/>
      <c r="Q2350" s="1496"/>
      <c r="R2350" s="1496"/>
      <c r="S2350" s="1496"/>
      <c r="T2350" s="1496"/>
      <c r="U2350" s="1496"/>
      <c r="V2350" s="1496"/>
      <c r="W2350" s="1496"/>
      <c r="X2350" s="1496"/>
      <c r="Y2350" s="1496"/>
      <c r="Z2350" s="1496"/>
      <c r="AA2350" s="1496"/>
      <c r="AB2350" s="1496"/>
      <c r="AC2350" s="1496"/>
      <c r="AD2350" s="1496"/>
      <c r="AF2350" s="70"/>
      <c r="AG2350" s="713">
        <v>325</v>
      </c>
      <c r="AH2350" s="1221" t="s">
        <v>106</v>
      </c>
      <c r="AI2350" s="1222"/>
      <c r="AJ2350" s="1223"/>
      <c r="AK2350" s="11"/>
      <c r="AL2350" s="1215" t="s">
        <v>2742</v>
      </c>
      <c r="AM2350" s="1216"/>
      <c r="AN2350" s="1216"/>
      <c r="AO2350" s="1216"/>
      <c r="AP2350" s="1216"/>
      <c r="AQ2350" s="1217"/>
      <c r="AR2350" s="1232">
        <f>VLOOKUP(AH2350,$CD$6:$CE$10,2,FALSE)</f>
        <v>0</v>
      </c>
    </row>
    <row r="2351" spans="1:44" ht="27" customHeight="1">
      <c r="A2351" s="972" t="str">
        <f t="shared" si="42"/>
        <v/>
      </c>
      <c r="B2351" s="66"/>
      <c r="E2351" s="67"/>
      <c r="F2351" s="68"/>
      <c r="I2351" s="1496"/>
      <c r="J2351" s="1496"/>
      <c r="K2351" s="1496"/>
      <c r="L2351" s="1496"/>
      <c r="M2351" s="1496"/>
      <c r="N2351" s="1496"/>
      <c r="O2351" s="1496"/>
      <c r="P2351" s="1496"/>
      <c r="Q2351" s="1496"/>
      <c r="R2351" s="1496"/>
      <c r="S2351" s="1496"/>
      <c r="T2351" s="1496"/>
      <c r="U2351" s="1496"/>
      <c r="V2351" s="1496"/>
      <c r="W2351" s="1496"/>
      <c r="X2351" s="1496"/>
      <c r="Y2351" s="1496"/>
      <c r="Z2351" s="1496"/>
      <c r="AA2351" s="1496"/>
      <c r="AB2351" s="1496"/>
      <c r="AC2351" s="1496"/>
      <c r="AD2351" s="1496"/>
      <c r="AF2351" s="70"/>
      <c r="AK2351" s="11"/>
      <c r="AL2351" s="1215"/>
      <c r="AM2351" s="1216"/>
      <c r="AN2351" s="1216"/>
      <c r="AO2351" s="1216"/>
      <c r="AP2351" s="1216"/>
      <c r="AQ2351" s="1217"/>
      <c r="AR2351" s="1232"/>
    </row>
    <row r="2352" spans="1:44" ht="27" customHeight="1">
      <c r="A2352" s="972" t="str">
        <f t="shared" si="42"/>
        <v/>
      </c>
      <c r="B2352" s="66"/>
      <c r="E2352" s="67"/>
      <c r="F2352" s="68"/>
      <c r="I2352" s="1496"/>
      <c r="J2352" s="1496"/>
      <c r="K2352" s="1496"/>
      <c r="L2352" s="1496"/>
      <c r="M2352" s="1496"/>
      <c r="N2352" s="1496"/>
      <c r="O2352" s="1496"/>
      <c r="P2352" s="1496"/>
      <c r="Q2352" s="1496"/>
      <c r="R2352" s="1496"/>
      <c r="S2352" s="1496"/>
      <c r="T2352" s="1496"/>
      <c r="U2352" s="1496"/>
      <c r="V2352" s="1496"/>
      <c r="W2352" s="1496"/>
      <c r="X2352" s="1496"/>
      <c r="Y2352" s="1496"/>
      <c r="Z2352" s="1496"/>
      <c r="AA2352" s="1496"/>
      <c r="AB2352" s="1496"/>
      <c r="AC2352" s="1496"/>
      <c r="AD2352" s="1496"/>
      <c r="AF2352" s="70"/>
      <c r="AK2352" s="11"/>
      <c r="AL2352" s="71"/>
      <c r="AQ2352" s="72"/>
      <c r="AR2352" s="73"/>
    </row>
    <row r="2353" spans="1:44" ht="27" customHeight="1" thickBot="1">
      <c r="A2353" s="972" t="str">
        <f t="shared" si="42"/>
        <v/>
      </c>
      <c r="B2353" s="66"/>
      <c r="E2353" s="67"/>
      <c r="F2353" s="68"/>
      <c r="I2353" s="632"/>
      <c r="J2353" s="632"/>
      <c r="K2353" s="632"/>
      <c r="L2353" s="632"/>
      <c r="M2353" s="632"/>
      <c r="N2353" s="632"/>
      <c r="O2353" s="2042" t="s">
        <v>2519</v>
      </c>
      <c r="P2353" s="2042"/>
      <c r="Q2353" s="2042"/>
      <c r="R2353" s="1280"/>
      <c r="S2353" s="1280"/>
      <c r="T2353" s="1280"/>
      <c r="U2353" s="1280"/>
      <c r="V2353" s="1280"/>
      <c r="W2353" s="709" t="s">
        <v>2520</v>
      </c>
      <c r="X2353" s="1280"/>
      <c r="Y2353" s="1280"/>
      <c r="Z2353" s="1280"/>
      <c r="AA2353" s="1280"/>
      <c r="AB2353" s="1280"/>
      <c r="AC2353" s="632"/>
      <c r="AD2353" s="632"/>
      <c r="AF2353" s="70"/>
      <c r="AK2353" s="11"/>
      <c r="AL2353" s="71"/>
      <c r="AQ2353" s="72"/>
      <c r="AR2353" s="73"/>
    </row>
    <row r="2354" spans="1:44" ht="22.5" customHeight="1">
      <c r="A2354" s="972" t="str">
        <f t="shared" si="42"/>
        <v/>
      </c>
      <c r="B2354" s="66"/>
      <c r="E2354" s="67"/>
      <c r="F2354" s="68"/>
      <c r="I2354" s="110"/>
      <c r="J2354" s="110"/>
      <c r="K2354" s="110"/>
      <c r="L2354" s="110"/>
      <c r="M2354" s="110"/>
      <c r="N2354" s="110"/>
      <c r="O2354" s="110"/>
      <c r="P2354" s="110"/>
      <c r="Q2354" s="1281" t="s">
        <v>2521</v>
      </c>
      <c r="R2354" s="1281"/>
      <c r="S2354" s="1281"/>
      <c r="T2354" s="1281"/>
      <c r="U2354" s="1281"/>
      <c r="V2354" s="1281"/>
      <c r="W2354" s="1281" t="s">
        <v>2521</v>
      </c>
      <c r="X2354" s="1281"/>
      <c r="Y2354" s="1281"/>
      <c r="Z2354" s="1281"/>
      <c r="AA2354" s="1281"/>
      <c r="AB2354" s="1281"/>
      <c r="AC2354" s="110"/>
      <c r="AD2354" s="110"/>
      <c r="AF2354" s="70"/>
      <c r="AK2354" s="11"/>
      <c r="AL2354" s="71"/>
      <c r="AQ2354" s="72"/>
      <c r="AR2354" s="73"/>
    </row>
    <row r="2355" spans="1:44" ht="22.5" customHeight="1">
      <c r="A2355" s="972">
        <f t="shared" si="42"/>
        <v>3251</v>
      </c>
      <c r="B2355" s="66"/>
      <c r="E2355" s="67"/>
      <c r="F2355" s="68"/>
      <c r="H2355" s="1075" t="s">
        <v>729</v>
      </c>
      <c r="I2355" s="1311" t="s">
        <v>2744</v>
      </c>
      <c r="J2355" s="1311"/>
      <c r="K2355" s="1311"/>
      <c r="L2355" s="1311"/>
      <c r="M2355" s="1311"/>
      <c r="N2355" s="1311"/>
      <c r="O2355" s="1311"/>
      <c r="P2355" s="1311"/>
      <c r="Q2355" s="1311"/>
      <c r="R2355" s="1311"/>
      <c r="S2355" s="1311"/>
      <c r="T2355" s="1311"/>
      <c r="U2355" s="1311"/>
      <c r="V2355" s="1311"/>
      <c r="W2355" s="1311"/>
      <c r="X2355" s="1311"/>
      <c r="Y2355" s="1311"/>
      <c r="Z2355" s="1311"/>
      <c r="AA2355" s="1311"/>
      <c r="AB2355" s="1311"/>
      <c r="AC2355" s="1311"/>
      <c r="AD2355" s="1311"/>
      <c r="AF2355" s="70"/>
      <c r="AG2355" s="1085">
        <v>3251</v>
      </c>
      <c r="AH2355" s="1221" t="s">
        <v>106</v>
      </c>
      <c r="AI2355" s="1222"/>
      <c r="AJ2355" s="1223"/>
      <c r="AK2355" s="11"/>
      <c r="AL2355" s="1215" t="s">
        <v>2588</v>
      </c>
      <c r="AM2355" s="1216"/>
      <c r="AN2355" s="1216"/>
      <c r="AO2355" s="1216"/>
      <c r="AP2355" s="1216"/>
      <c r="AQ2355" s="1217"/>
      <c r="AR2355" s="73"/>
    </row>
    <row r="2356" spans="1:44" ht="22.5" customHeight="1">
      <c r="B2356" s="66"/>
      <c r="E2356" s="67"/>
      <c r="F2356" s="68"/>
      <c r="H2356" s="942"/>
      <c r="I2356" s="1311"/>
      <c r="J2356" s="1311"/>
      <c r="K2356" s="1311"/>
      <c r="L2356" s="1311"/>
      <c r="M2356" s="1311"/>
      <c r="N2356" s="1311"/>
      <c r="O2356" s="1311"/>
      <c r="P2356" s="1311"/>
      <c r="Q2356" s="1311"/>
      <c r="R2356" s="1311"/>
      <c r="S2356" s="1311"/>
      <c r="T2356" s="1311"/>
      <c r="U2356" s="1311"/>
      <c r="V2356" s="1311"/>
      <c r="W2356" s="1311"/>
      <c r="X2356" s="1311"/>
      <c r="Y2356" s="1311"/>
      <c r="Z2356" s="1311"/>
      <c r="AA2356" s="1311"/>
      <c r="AB2356" s="1311"/>
      <c r="AC2356" s="1311"/>
      <c r="AD2356" s="1311"/>
      <c r="AF2356" s="70"/>
      <c r="AH2356" s="898"/>
      <c r="AI2356" s="898"/>
      <c r="AJ2356" s="898"/>
      <c r="AK2356" s="11"/>
      <c r="AL2356" s="1215"/>
      <c r="AM2356" s="1216"/>
      <c r="AN2356" s="1216"/>
      <c r="AO2356" s="1216"/>
      <c r="AP2356" s="1216"/>
      <c r="AQ2356" s="1217"/>
      <c r="AR2356" s="73"/>
    </row>
    <row r="2357" spans="1:44" ht="22.5" customHeight="1">
      <c r="B2357" s="66"/>
      <c r="E2357" s="67"/>
      <c r="F2357" s="68"/>
      <c r="H2357" s="942"/>
      <c r="I2357" s="1311"/>
      <c r="J2357" s="1311"/>
      <c r="K2357" s="1311"/>
      <c r="L2357" s="1311"/>
      <c r="M2357" s="1311"/>
      <c r="N2357" s="1311"/>
      <c r="O2357" s="1311"/>
      <c r="P2357" s="1311"/>
      <c r="Q2357" s="1311"/>
      <c r="R2357" s="1311"/>
      <c r="S2357" s="1311"/>
      <c r="T2357" s="1311"/>
      <c r="U2357" s="1311"/>
      <c r="V2357" s="1311"/>
      <c r="W2357" s="1311"/>
      <c r="X2357" s="1311"/>
      <c r="Y2357" s="1311"/>
      <c r="Z2357" s="1311"/>
      <c r="AA2357" s="1311"/>
      <c r="AB2357" s="1311"/>
      <c r="AC2357" s="1311"/>
      <c r="AD2357" s="1311"/>
      <c r="AF2357" s="70"/>
      <c r="AH2357" s="898"/>
      <c r="AI2357" s="898"/>
      <c r="AJ2357" s="898"/>
      <c r="AK2357" s="11"/>
      <c r="AL2357" s="71"/>
      <c r="AQ2357" s="72"/>
      <c r="AR2357" s="73"/>
    </row>
    <row r="2358" spans="1:44" ht="22.5" customHeight="1">
      <c r="B2358" s="66"/>
      <c r="E2358" s="67"/>
      <c r="F2358" s="68"/>
      <c r="I2358" s="110"/>
      <c r="J2358" s="110"/>
      <c r="K2358" s="110"/>
      <c r="L2358" s="110"/>
      <c r="M2358" s="110"/>
      <c r="N2358" s="110"/>
      <c r="O2358" s="110"/>
      <c r="P2358" s="110"/>
      <c r="Q2358" s="904"/>
      <c r="R2358" s="904"/>
      <c r="S2358" s="904"/>
      <c r="T2358" s="904"/>
      <c r="U2358" s="904"/>
      <c r="V2358" s="904"/>
      <c r="W2358" s="904"/>
      <c r="X2358" s="904"/>
      <c r="Y2358" s="904"/>
      <c r="Z2358" s="904"/>
      <c r="AA2358" s="904"/>
      <c r="AB2358" s="904"/>
      <c r="AC2358" s="110"/>
      <c r="AD2358" s="110"/>
      <c r="AF2358" s="70"/>
      <c r="AH2358" s="898"/>
      <c r="AI2358" s="898"/>
      <c r="AJ2358" s="898"/>
      <c r="AK2358" s="11"/>
      <c r="AL2358" s="71"/>
      <c r="AQ2358" s="72"/>
      <c r="AR2358" s="73"/>
    </row>
    <row r="2359" spans="1:44" ht="27" customHeight="1">
      <c r="A2359" s="972">
        <f t="shared" si="42"/>
        <v>326</v>
      </c>
      <c r="B2359" s="66"/>
      <c r="E2359" s="67"/>
      <c r="F2359" s="68"/>
      <c r="H2359" s="1075" t="s">
        <v>730</v>
      </c>
      <c r="I2359" s="1206" t="s">
        <v>1059</v>
      </c>
      <c r="J2359" s="1206"/>
      <c r="K2359" s="1206"/>
      <c r="L2359" s="1206"/>
      <c r="M2359" s="1206"/>
      <c r="N2359" s="1206"/>
      <c r="O2359" s="1206"/>
      <c r="P2359" s="1206"/>
      <c r="Q2359" s="1206"/>
      <c r="R2359" s="1206"/>
      <c r="S2359" s="1206"/>
      <c r="T2359" s="1206"/>
      <c r="U2359" s="1206"/>
      <c r="V2359" s="1206"/>
      <c r="W2359" s="1206"/>
      <c r="X2359" s="1206"/>
      <c r="Y2359" s="1206"/>
      <c r="Z2359" s="1206"/>
      <c r="AA2359" s="1206"/>
      <c r="AB2359" s="1206"/>
      <c r="AC2359" s="1206"/>
      <c r="AD2359" s="1206"/>
      <c r="AF2359" s="70"/>
      <c r="AG2359" s="713">
        <v>326</v>
      </c>
      <c r="AH2359" s="1221" t="s">
        <v>106</v>
      </c>
      <c r="AI2359" s="1222"/>
      <c r="AJ2359" s="1223"/>
      <c r="AK2359" s="11"/>
      <c r="AL2359" s="1215" t="s">
        <v>2745</v>
      </c>
      <c r="AM2359" s="1216"/>
      <c r="AN2359" s="1216"/>
      <c r="AO2359" s="1216"/>
      <c r="AP2359" s="1216"/>
      <c r="AQ2359" s="1217"/>
      <c r="AR2359" s="1232">
        <f>VLOOKUP(AH2359,$CD$6:$CE$10,2,FALSE)</f>
        <v>0</v>
      </c>
    </row>
    <row r="2360" spans="1:44" ht="27" customHeight="1">
      <c r="A2360" s="972" t="str">
        <f t="shared" si="42"/>
        <v/>
      </c>
      <c r="B2360" s="66"/>
      <c r="E2360" s="67"/>
      <c r="F2360" s="68"/>
      <c r="I2360" s="1206"/>
      <c r="J2360" s="1206"/>
      <c r="K2360" s="1206"/>
      <c r="L2360" s="1206"/>
      <c r="M2360" s="1206"/>
      <c r="N2360" s="1206"/>
      <c r="O2360" s="1206"/>
      <c r="P2360" s="1206"/>
      <c r="Q2360" s="1206"/>
      <c r="R2360" s="1206"/>
      <c r="S2360" s="1206"/>
      <c r="T2360" s="1206"/>
      <c r="U2360" s="1206"/>
      <c r="V2360" s="1206"/>
      <c r="W2360" s="1206"/>
      <c r="X2360" s="1206"/>
      <c r="Y2360" s="1206"/>
      <c r="Z2360" s="1206"/>
      <c r="AA2360" s="1206"/>
      <c r="AB2360" s="1206"/>
      <c r="AC2360" s="1206"/>
      <c r="AD2360" s="1206"/>
      <c r="AF2360" s="70"/>
      <c r="AK2360" s="11"/>
      <c r="AL2360" s="1215"/>
      <c r="AM2360" s="1216"/>
      <c r="AN2360" s="1216"/>
      <c r="AO2360" s="1216"/>
      <c r="AP2360" s="1216"/>
      <c r="AQ2360" s="1217"/>
      <c r="AR2360" s="1232"/>
    </row>
    <row r="2361" spans="1:44" ht="27" customHeight="1">
      <c r="A2361" s="972" t="str">
        <f t="shared" si="42"/>
        <v/>
      </c>
      <c r="B2361" s="66"/>
      <c r="E2361" s="67"/>
      <c r="F2361" s="68"/>
      <c r="I2361" s="1206"/>
      <c r="J2361" s="1206"/>
      <c r="K2361" s="1206"/>
      <c r="L2361" s="1206"/>
      <c r="M2361" s="1206"/>
      <c r="N2361" s="1206"/>
      <c r="O2361" s="1206"/>
      <c r="P2361" s="1206"/>
      <c r="Q2361" s="1206"/>
      <c r="R2361" s="1206"/>
      <c r="S2361" s="1206"/>
      <c r="T2361" s="1206"/>
      <c r="U2361" s="1206"/>
      <c r="V2361" s="1206"/>
      <c r="W2361" s="1206"/>
      <c r="X2361" s="1206"/>
      <c r="Y2361" s="1206"/>
      <c r="Z2361" s="1206"/>
      <c r="AA2361" s="1206"/>
      <c r="AB2361" s="1206"/>
      <c r="AC2361" s="1206"/>
      <c r="AD2361" s="1206"/>
      <c r="AF2361" s="70"/>
      <c r="AK2361" s="11"/>
      <c r="AL2361" s="71"/>
      <c r="AQ2361" s="72"/>
      <c r="AR2361" s="73"/>
    </row>
    <row r="2362" spans="1:44" ht="27" customHeight="1">
      <c r="A2362" s="972" t="str">
        <f t="shared" si="42"/>
        <v/>
      </c>
      <c r="B2362" s="66"/>
      <c r="E2362" s="67"/>
      <c r="F2362" s="68"/>
      <c r="I2362" s="192" t="s">
        <v>1060</v>
      </c>
      <c r="J2362" s="88"/>
      <c r="K2362" s="1231" t="s">
        <v>1065</v>
      </c>
      <c r="L2362" s="1231"/>
      <c r="M2362" s="1231"/>
      <c r="N2362" s="1231"/>
      <c r="O2362" s="1231"/>
      <c r="P2362" s="1231"/>
      <c r="Q2362" s="1231"/>
      <c r="R2362" s="1231"/>
      <c r="S2362" s="1231"/>
      <c r="T2362" s="1231"/>
      <c r="U2362" s="1231"/>
      <c r="V2362" s="1231"/>
      <c r="W2362" s="1231"/>
      <c r="X2362" s="1231"/>
      <c r="Y2362" s="1231"/>
      <c r="Z2362" s="1231"/>
      <c r="AA2362" s="1231"/>
      <c r="AB2362" s="1231"/>
      <c r="AC2362" s="1231"/>
      <c r="AD2362" s="1231"/>
      <c r="AF2362" s="70"/>
      <c r="AK2362" s="11"/>
      <c r="AL2362" s="71"/>
      <c r="AQ2362" s="72"/>
      <c r="AR2362" s="73"/>
    </row>
    <row r="2363" spans="1:44" ht="27" customHeight="1">
      <c r="A2363" s="972" t="str">
        <f t="shared" si="42"/>
        <v/>
      </c>
      <c r="B2363" s="66"/>
      <c r="E2363" s="67"/>
      <c r="F2363" s="68"/>
      <c r="I2363" s="17" t="s">
        <v>1061</v>
      </c>
      <c r="K2363" s="1231" t="s">
        <v>1066</v>
      </c>
      <c r="L2363" s="1231"/>
      <c r="M2363" s="1231"/>
      <c r="N2363" s="1231"/>
      <c r="O2363" s="1231"/>
      <c r="P2363" s="1231"/>
      <c r="Q2363" s="1231"/>
      <c r="R2363" s="1231"/>
      <c r="S2363" s="1231"/>
      <c r="T2363" s="1231"/>
      <c r="U2363" s="1231"/>
      <c r="V2363" s="1231"/>
      <c r="W2363" s="1231"/>
      <c r="X2363" s="1231"/>
      <c r="Y2363" s="1231"/>
      <c r="Z2363" s="1231"/>
      <c r="AA2363" s="1231"/>
      <c r="AB2363" s="1231"/>
      <c r="AC2363" s="1231"/>
      <c r="AD2363" s="1231"/>
      <c r="AF2363" s="70"/>
      <c r="AK2363" s="11"/>
      <c r="AL2363" s="71"/>
      <c r="AQ2363" s="72"/>
      <c r="AR2363" s="73"/>
    </row>
    <row r="2364" spans="1:44" ht="27" customHeight="1">
      <c r="A2364" s="972" t="str">
        <f t="shared" si="42"/>
        <v/>
      </c>
      <c r="B2364" s="66"/>
      <c r="E2364" s="67"/>
      <c r="F2364" s="68"/>
      <c r="I2364" s="17" t="s">
        <v>1062</v>
      </c>
      <c r="K2364" s="1231" t="s">
        <v>1067</v>
      </c>
      <c r="L2364" s="1231"/>
      <c r="M2364" s="1231"/>
      <c r="N2364" s="1231"/>
      <c r="O2364" s="1231"/>
      <c r="P2364" s="1231"/>
      <c r="Q2364" s="1231"/>
      <c r="R2364" s="1231"/>
      <c r="S2364" s="1231"/>
      <c r="T2364" s="1231"/>
      <c r="U2364" s="1231"/>
      <c r="V2364" s="1231"/>
      <c r="W2364" s="1231"/>
      <c r="X2364" s="1231"/>
      <c r="Y2364" s="1231"/>
      <c r="Z2364" s="1231"/>
      <c r="AA2364" s="1231"/>
      <c r="AB2364" s="1231"/>
      <c r="AC2364" s="1231"/>
      <c r="AD2364" s="1231"/>
      <c r="AF2364" s="70"/>
      <c r="AK2364" s="11"/>
      <c r="AL2364" s="71"/>
      <c r="AQ2364" s="72"/>
      <c r="AR2364" s="73"/>
    </row>
    <row r="2365" spans="1:44" ht="27" customHeight="1">
      <c r="A2365" s="972" t="str">
        <f t="shared" si="42"/>
        <v/>
      </c>
      <c r="B2365" s="66"/>
      <c r="E2365" s="67"/>
      <c r="F2365" s="68"/>
      <c r="I2365" s="17" t="s">
        <v>1063</v>
      </c>
      <c r="K2365" s="1231" t="s">
        <v>1068</v>
      </c>
      <c r="L2365" s="1231"/>
      <c r="M2365" s="1231"/>
      <c r="N2365" s="1231"/>
      <c r="O2365" s="1231"/>
      <c r="P2365" s="1231"/>
      <c r="Q2365" s="1231"/>
      <c r="R2365" s="1231"/>
      <c r="S2365" s="1231"/>
      <c r="T2365" s="1231"/>
      <c r="U2365" s="1231"/>
      <c r="V2365" s="1231"/>
      <c r="W2365" s="1231"/>
      <c r="X2365" s="1231"/>
      <c r="Y2365" s="1231"/>
      <c r="Z2365" s="1231"/>
      <c r="AA2365" s="1231"/>
      <c r="AB2365" s="1231"/>
      <c r="AC2365" s="1231"/>
      <c r="AD2365" s="1231"/>
      <c r="AF2365" s="70"/>
      <c r="AK2365" s="11"/>
      <c r="AL2365" s="71"/>
      <c r="AQ2365" s="72"/>
      <c r="AR2365" s="73"/>
    </row>
    <row r="2366" spans="1:44" ht="27" customHeight="1">
      <c r="A2366" s="972" t="str">
        <f t="shared" ref="A2366:A2454" si="43">_xlfn.IFS(AG2366=0,"",AG2366&gt;0,AG2366,AG2366&lt;&gt;"","")</f>
        <v/>
      </c>
      <c r="B2366" s="66"/>
      <c r="E2366" s="67"/>
      <c r="F2366" s="68"/>
      <c r="I2366" s="17" t="s">
        <v>1064</v>
      </c>
      <c r="K2366" s="1231" t="s">
        <v>1069</v>
      </c>
      <c r="L2366" s="1231"/>
      <c r="M2366" s="1231"/>
      <c r="N2366" s="1231"/>
      <c r="O2366" s="1231"/>
      <c r="P2366" s="1231"/>
      <c r="Q2366" s="1231"/>
      <c r="R2366" s="1231"/>
      <c r="S2366" s="1231"/>
      <c r="T2366" s="1231"/>
      <c r="U2366" s="1231"/>
      <c r="V2366" s="1231"/>
      <c r="W2366" s="1231"/>
      <c r="X2366" s="1231"/>
      <c r="Y2366" s="1231"/>
      <c r="Z2366" s="1231"/>
      <c r="AA2366" s="1231"/>
      <c r="AB2366" s="1231"/>
      <c r="AC2366" s="1231"/>
      <c r="AD2366" s="1231"/>
      <c r="AF2366" s="70"/>
      <c r="AK2366" s="11"/>
      <c r="AL2366" s="71"/>
      <c r="AQ2366" s="72"/>
      <c r="AR2366" s="73"/>
    </row>
    <row r="2367" spans="1:44" ht="27" customHeight="1">
      <c r="A2367" s="972" t="str">
        <f t="shared" si="43"/>
        <v/>
      </c>
      <c r="B2367" s="66"/>
      <c r="E2367" s="67"/>
      <c r="F2367" s="68"/>
      <c r="AF2367" s="70"/>
      <c r="AK2367" s="11"/>
      <c r="AL2367" s="71"/>
      <c r="AQ2367" s="72"/>
      <c r="AR2367" s="73"/>
    </row>
    <row r="2368" spans="1:44" ht="27" customHeight="1">
      <c r="A2368" s="972" t="str">
        <f t="shared" si="43"/>
        <v/>
      </c>
      <c r="B2368" s="66"/>
      <c r="E2368" s="67"/>
      <c r="F2368" s="68"/>
      <c r="I2368" s="1224" t="s">
        <v>1070</v>
      </c>
      <c r="J2368" s="1224"/>
      <c r="K2368" s="1224"/>
      <c r="L2368" s="1224"/>
      <c r="M2368" s="1224"/>
      <c r="N2368" s="1224"/>
      <c r="O2368" s="1224"/>
      <c r="P2368" s="1224"/>
      <c r="Q2368" s="1224"/>
      <c r="R2368" s="1224"/>
      <c r="S2368" s="1224"/>
      <c r="T2368" s="1224"/>
      <c r="U2368" s="1224"/>
      <c r="V2368" s="1224"/>
      <c r="W2368" s="1224"/>
      <c r="X2368" s="1224"/>
      <c r="Y2368" s="1224"/>
      <c r="Z2368" s="1224"/>
      <c r="AA2368" s="1224"/>
      <c r="AB2368" s="1224"/>
      <c r="AC2368" s="1224"/>
      <c r="AD2368" s="1224"/>
      <c r="AF2368" s="70"/>
      <c r="AK2368" s="11"/>
      <c r="AL2368" s="71"/>
      <c r="AQ2368" s="72"/>
      <c r="AR2368" s="73"/>
    </row>
    <row r="2369" spans="1:44" ht="27" customHeight="1">
      <c r="A2369" s="972" t="str">
        <f t="shared" si="43"/>
        <v/>
      </c>
      <c r="B2369" s="66"/>
      <c r="E2369" s="67"/>
      <c r="F2369" s="68"/>
      <c r="I2369" s="1224"/>
      <c r="J2369" s="1224"/>
      <c r="K2369" s="1224"/>
      <c r="L2369" s="1224"/>
      <c r="M2369" s="1224"/>
      <c r="N2369" s="1224"/>
      <c r="O2369" s="1224"/>
      <c r="P2369" s="1224"/>
      <c r="Q2369" s="1224"/>
      <c r="R2369" s="1224"/>
      <c r="S2369" s="1224"/>
      <c r="T2369" s="1224"/>
      <c r="U2369" s="1224"/>
      <c r="V2369" s="1224"/>
      <c r="W2369" s="1224"/>
      <c r="X2369" s="1224"/>
      <c r="Y2369" s="1224"/>
      <c r="Z2369" s="1224"/>
      <c r="AA2369" s="1224"/>
      <c r="AB2369" s="1224"/>
      <c r="AC2369" s="1224"/>
      <c r="AD2369" s="1224"/>
      <c r="AF2369" s="70"/>
      <c r="AK2369" s="11"/>
      <c r="AL2369" s="71"/>
      <c r="AQ2369" s="72"/>
      <c r="AR2369" s="73"/>
    </row>
    <row r="2370" spans="1:44" ht="27" customHeight="1">
      <c r="A2370" s="972" t="str">
        <f t="shared" si="43"/>
        <v/>
      </c>
      <c r="B2370" s="66"/>
      <c r="E2370" s="67"/>
      <c r="F2370" s="68"/>
      <c r="I2370" s="1224"/>
      <c r="J2370" s="1224"/>
      <c r="K2370" s="1224"/>
      <c r="L2370" s="1224"/>
      <c r="M2370" s="1224"/>
      <c r="N2370" s="1224"/>
      <c r="O2370" s="1224"/>
      <c r="P2370" s="1224"/>
      <c r="Q2370" s="1224"/>
      <c r="R2370" s="1224"/>
      <c r="S2370" s="1224"/>
      <c r="T2370" s="1224"/>
      <c r="U2370" s="1224"/>
      <c r="V2370" s="1224"/>
      <c r="W2370" s="1224"/>
      <c r="X2370" s="1224"/>
      <c r="Y2370" s="1224"/>
      <c r="Z2370" s="1224"/>
      <c r="AA2370" s="1224"/>
      <c r="AB2370" s="1224"/>
      <c r="AC2370" s="1224"/>
      <c r="AD2370" s="1224"/>
      <c r="AF2370" s="70"/>
      <c r="AK2370" s="11"/>
      <c r="AL2370" s="71"/>
      <c r="AQ2370" s="72"/>
      <c r="AR2370" s="73"/>
    </row>
    <row r="2371" spans="1:44" ht="27" customHeight="1">
      <c r="A2371" s="972" t="str">
        <f t="shared" si="43"/>
        <v/>
      </c>
      <c r="B2371" s="66"/>
      <c r="E2371" s="67"/>
      <c r="F2371" s="68"/>
      <c r="AF2371" s="70"/>
      <c r="AK2371" s="11"/>
      <c r="AL2371" s="71"/>
      <c r="AQ2371" s="72"/>
      <c r="AR2371" s="73"/>
    </row>
    <row r="2372" spans="1:44" ht="27" customHeight="1">
      <c r="A2372" s="972">
        <f t="shared" si="43"/>
        <v>327</v>
      </c>
      <c r="B2372" s="66"/>
      <c r="E2372" s="67"/>
      <c r="F2372" s="68"/>
      <c r="H2372" s="1075" t="s">
        <v>731</v>
      </c>
      <c r="I2372" s="1224" t="s">
        <v>1071</v>
      </c>
      <c r="J2372" s="1224"/>
      <c r="K2372" s="1224"/>
      <c r="L2372" s="1224"/>
      <c r="M2372" s="1224"/>
      <c r="N2372" s="1224"/>
      <c r="O2372" s="1224"/>
      <c r="P2372" s="1224"/>
      <c r="Q2372" s="1224"/>
      <c r="R2372" s="1224"/>
      <c r="S2372" s="1224"/>
      <c r="T2372" s="1224"/>
      <c r="U2372" s="1224"/>
      <c r="V2372" s="1224"/>
      <c r="W2372" s="1224"/>
      <c r="X2372" s="1224"/>
      <c r="Y2372" s="1224"/>
      <c r="Z2372" s="1224"/>
      <c r="AA2372" s="1224"/>
      <c r="AB2372" s="1224"/>
      <c r="AC2372" s="1224"/>
      <c r="AD2372" s="1224"/>
      <c r="AF2372" s="70"/>
      <c r="AG2372" s="713">
        <v>327</v>
      </c>
      <c r="AH2372" s="1221" t="s">
        <v>106</v>
      </c>
      <c r="AI2372" s="1222"/>
      <c r="AJ2372" s="1223"/>
      <c r="AK2372" s="11"/>
      <c r="AL2372" s="1215" t="s">
        <v>2746</v>
      </c>
      <c r="AM2372" s="1216"/>
      <c r="AN2372" s="1216"/>
      <c r="AO2372" s="1216"/>
      <c r="AP2372" s="1216"/>
      <c r="AQ2372" s="1217"/>
      <c r="AR2372" s="1232">
        <f>VLOOKUP(AH2372,$CD$6:$CE$10,2,FALSE)</f>
        <v>0</v>
      </c>
    </row>
    <row r="2373" spans="1:44" ht="27" customHeight="1">
      <c r="A2373" s="972" t="str">
        <f t="shared" si="43"/>
        <v/>
      </c>
      <c r="B2373" s="66"/>
      <c r="E2373" s="67"/>
      <c r="F2373" s="68"/>
      <c r="I2373" s="1224"/>
      <c r="J2373" s="1224"/>
      <c r="K2373" s="1224"/>
      <c r="L2373" s="1224"/>
      <c r="M2373" s="1224"/>
      <c r="N2373" s="1224"/>
      <c r="O2373" s="1224"/>
      <c r="P2373" s="1224"/>
      <c r="Q2373" s="1224"/>
      <c r="R2373" s="1224"/>
      <c r="S2373" s="1224"/>
      <c r="T2373" s="1224"/>
      <c r="U2373" s="1224"/>
      <c r="V2373" s="1224"/>
      <c r="W2373" s="1224"/>
      <c r="X2373" s="1224"/>
      <c r="Y2373" s="1224"/>
      <c r="Z2373" s="1224"/>
      <c r="AA2373" s="1224"/>
      <c r="AB2373" s="1224"/>
      <c r="AC2373" s="1224"/>
      <c r="AD2373" s="1224"/>
      <c r="AF2373" s="70"/>
      <c r="AK2373" s="11"/>
      <c r="AL2373" s="1215"/>
      <c r="AM2373" s="1216"/>
      <c r="AN2373" s="1216"/>
      <c r="AO2373" s="1216"/>
      <c r="AP2373" s="1216"/>
      <c r="AQ2373" s="1217"/>
      <c r="AR2373" s="1232"/>
    </row>
    <row r="2374" spans="1:44" ht="27" customHeight="1">
      <c r="A2374" s="972" t="str">
        <f t="shared" si="43"/>
        <v/>
      </c>
      <c r="B2374" s="66"/>
      <c r="E2374" s="67"/>
      <c r="F2374" s="68"/>
      <c r="I2374" s="1224"/>
      <c r="J2374" s="1224"/>
      <c r="K2374" s="1224"/>
      <c r="L2374" s="1224"/>
      <c r="M2374" s="1224"/>
      <c r="N2374" s="1224"/>
      <c r="O2374" s="1224"/>
      <c r="P2374" s="1224"/>
      <c r="Q2374" s="1224"/>
      <c r="R2374" s="1224"/>
      <c r="S2374" s="1224"/>
      <c r="T2374" s="1224"/>
      <c r="U2374" s="1224"/>
      <c r="V2374" s="1224"/>
      <c r="W2374" s="1224"/>
      <c r="X2374" s="1224"/>
      <c r="Y2374" s="1224"/>
      <c r="Z2374" s="1224"/>
      <c r="AA2374" s="1224"/>
      <c r="AB2374" s="1224"/>
      <c r="AC2374" s="1224"/>
      <c r="AD2374" s="1224"/>
      <c r="AF2374" s="70"/>
      <c r="AK2374" s="11"/>
      <c r="AL2374" s="71"/>
      <c r="AQ2374" s="72"/>
      <c r="AR2374" s="73"/>
    </row>
    <row r="2375" spans="1:44" ht="27" customHeight="1">
      <c r="A2375" s="972" t="str">
        <f t="shared" si="43"/>
        <v/>
      </c>
      <c r="B2375" s="66"/>
      <c r="E2375" s="67"/>
      <c r="F2375" s="68"/>
      <c r="I2375" s="1224"/>
      <c r="J2375" s="1224"/>
      <c r="K2375" s="1224"/>
      <c r="L2375" s="1224"/>
      <c r="M2375" s="1224"/>
      <c r="N2375" s="1224"/>
      <c r="O2375" s="1224"/>
      <c r="P2375" s="1224"/>
      <c r="Q2375" s="1224"/>
      <c r="R2375" s="1224"/>
      <c r="S2375" s="1224"/>
      <c r="T2375" s="1224"/>
      <c r="U2375" s="1224"/>
      <c r="V2375" s="1224"/>
      <c r="W2375" s="1224"/>
      <c r="X2375" s="1224"/>
      <c r="Y2375" s="1224"/>
      <c r="Z2375" s="1224"/>
      <c r="AA2375" s="1224"/>
      <c r="AB2375" s="1224"/>
      <c r="AC2375" s="1224"/>
      <c r="AD2375" s="1224"/>
      <c r="AF2375" s="70"/>
      <c r="AK2375" s="11"/>
      <c r="AL2375" s="71"/>
      <c r="AQ2375" s="72"/>
      <c r="AR2375" s="73"/>
    </row>
    <row r="2376" spans="1:44" ht="27" customHeight="1">
      <c r="A2376" s="972">
        <f t="shared" si="43"/>
        <v>3271</v>
      </c>
      <c r="B2376" s="66"/>
      <c r="E2376" s="67"/>
      <c r="F2376" s="68"/>
      <c r="I2376" s="1496" t="s">
        <v>2747</v>
      </c>
      <c r="J2376" s="1496"/>
      <c r="K2376" s="1496"/>
      <c r="L2376" s="1496"/>
      <c r="M2376" s="1496"/>
      <c r="N2376" s="1496"/>
      <c r="O2376" s="1496"/>
      <c r="P2376" s="1496"/>
      <c r="Q2376" s="1496"/>
      <c r="R2376" s="1496"/>
      <c r="S2376" s="1496"/>
      <c r="T2376" s="1496"/>
      <c r="U2376" s="1496"/>
      <c r="V2376" s="1496"/>
      <c r="W2376" s="1496"/>
      <c r="X2376" s="1496"/>
      <c r="Y2376" s="1496"/>
      <c r="Z2376" s="1496"/>
      <c r="AA2376" s="1496"/>
      <c r="AB2376" s="1496"/>
      <c r="AC2376" s="1496"/>
      <c r="AD2376" s="1496"/>
      <c r="AF2376" s="70"/>
      <c r="AG2376" s="1117">
        <v>3271</v>
      </c>
      <c r="AH2376" s="1221" t="s">
        <v>106</v>
      </c>
      <c r="AI2376" s="1222"/>
      <c r="AJ2376" s="1223"/>
      <c r="AK2376" s="11"/>
      <c r="AL2376" s="71"/>
      <c r="AQ2376" s="72"/>
      <c r="AR2376" s="73"/>
    </row>
    <row r="2377" spans="1:44" ht="27" customHeight="1">
      <c r="B2377" s="66"/>
      <c r="E2377" s="67"/>
      <c r="F2377" s="68"/>
      <c r="I2377" s="1496"/>
      <c r="J2377" s="1496"/>
      <c r="K2377" s="1496"/>
      <c r="L2377" s="1496"/>
      <c r="M2377" s="1496"/>
      <c r="N2377" s="1496"/>
      <c r="O2377" s="1496"/>
      <c r="P2377" s="1496"/>
      <c r="Q2377" s="1496"/>
      <c r="R2377" s="1496"/>
      <c r="S2377" s="1496"/>
      <c r="T2377" s="1496"/>
      <c r="U2377" s="1496"/>
      <c r="V2377" s="1496"/>
      <c r="W2377" s="1496"/>
      <c r="X2377" s="1496"/>
      <c r="Y2377" s="1496"/>
      <c r="Z2377" s="1496"/>
      <c r="AA2377" s="1496"/>
      <c r="AB2377" s="1496"/>
      <c r="AC2377" s="1496"/>
      <c r="AD2377" s="1496"/>
      <c r="AF2377" s="70"/>
      <c r="AH2377" s="898"/>
      <c r="AI2377" s="898"/>
      <c r="AJ2377" s="898"/>
      <c r="AK2377" s="11"/>
      <c r="AL2377" s="71"/>
      <c r="AQ2377" s="72"/>
      <c r="AR2377" s="73"/>
    </row>
    <row r="2378" spans="1:44" ht="27" customHeight="1" thickBot="1">
      <c r="A2378" s="972" t="str">
        <f t="shared" si="43"/>
        <v/>
      </c>
      <c r="B2378" s="57"/>
      <c r="C2378" s="6"/>
      <c r="D2378" s="6"/>
      <c r="E2378" s="58"/>
      <c r="F2378" s="83"/>
      <c r="G2378" s="61"/>
      <c r="H2378" s="61"/>
      <c r="I2378" s="61"/>
      <c r="J2378" s="61"/>
      <c r="K2378" s="61"/>
      <c r="L2378" s="61"/>
      <c r="M2378" s="61"/>
      <c r="N2378" s="61"/>
      <c r="O2378" s="61"/>
      <c r="P2378" s="61"/>
      <c r="Q2378" s="61"/>
      <c r="R2378" s="61"/>
      <c r="S2378" s="61"/>
      <c r="T2378" s="61"/>
      <c r="U2378" s="61"/>
      <c r="V2378" s="61"/>
      <c r="W2378" s="61"/>
      <c r="X2378" s="61"/>
      <c r="Y2378" s="61"/>
      <c r="Z2378" s="61"/>
      <c r="AA2378" s="61"/>
      <c r="AB2378" s="61"/>
      <c r="AC2378" s="61"/>
      <c r="AD2378" s="61"/>
      <c r="AE2378" s="61"/>
      <c r="AF2378" s="59"/>
      <c r="AG2378" s="716"/>
      <c r="AH2378" s="60"/>
      <c r="AI2378" s="60"/>
      <c r="AJ2378" s="60"/>
      <c r="AK2378" s="15"/>
      <c r="AL2378" s="99"/>
      <c r="AM2378" s="100"/>
      <c r="AN2378" s="100"/>
      <c r="AO2378" s="100"/>
      <c r="AP2378" s="100"/>
      <c r="AQ2378" s="101"/>
      <c r="AR2378" s="73"/>
    </row>
    <row r="2379" spans="1:44" ht="27" customHeight="1">
      <c r="A2379" s="972" t="str">
        <f t="shared" si="43"/>
        <v/>
      </c>
      <c r="B2379" s="66"/>
      <c r="E2379" s="67"/>
      <c r="F2379" s="68"/>
      <c r="AF2379" s="70"/>
      <c r="AK2379" s="11"/>
      <c r="AL2379" s="71"/>
      <c r="AQ2379" s="72"/>
      <c r="AR2379" s="73"/>
    </row>
    <row r="2380" spans="1:44" ht="27" customHeight="1">
      <c r="A2380" s="972">
        <f t="shared" si="43"/>
        <v>328</v>
      </c>
      <c r="B2380" s="1392" t="s">
        <v>2748</v>
      </c>
      <c r="C2380" s="1393"/>
      <c r="D2380" s="1393"/>
      <c r="E2380" s="1394"/>
      <c r="F2380" s="1334" t="s">
        <v>150</v>
      </c>
      <c r="G2380" s="1335"/>
      <c r="H2380" s="1496" t="s">
        <v>2404</v>
      </c>
      <c r="I2380" s="1496"/>
      <c r="J2380" s="1496"/>
      <c r="K2380" s="1496"/>
      <c r="L2380" s="1496"/>
      <c r="M2380" s="1496"/>
      <c r="N2380" s="1496"/>
      <c r="O2380" s="1496"/>
      <c r="P2380" s="1496"/>
      <c r="Q2380" s="1496"/>
      <c r="R2380" s="1496"/>
      <c r="S2380" s="1496"/>
      <c r="T2380" s="1496"/>
      <c r="U2380" s="1496"/>
      <c r="V2380" s="1496"/>
      <c r="W2380" s="1496"/>
      <c r="X2380" s="1496"/>
      <c r="Y2380" s="1496"/>
      <c r="Z2380" s="1496"/>
      <c r="AA2380" s="1496"/>
      <c r="AB2380" s="1496"/>
      <c r="AC2380" s="1496"/>
      <c r="AD2380" s="1496"/>
      <c r="AF2380" s="70"/>
      <c r="AG2380" s="713">
        <v>328</v>
      </c>
      <c r="AH2380" s="1221" t="s">
        <v>106</v>
      </c>
      <c r="AI2380" s="1222"/>
      <c r="AJ2380" s="1223"/>
      <c r="AK2380" s="11"/>
      <c r="AL2380" s="1212" t="s">
        <v>1072</v>
      </c>
      <c r="AM2380" s="1213"/>
      <c r="AN2380" s="1213"/>
      <c r="AO2380" s="1213"/>
      <c r="AP2380" s="1213"/>
      <c r="AQ2380" s="1214"/>
      <c r="AR2380" s="1232">
        <f>VLOOKUP(AH2380,$CD$6:$CE$10,2,FALSE)</f>
        <v>0</v>
      </c>
    </row>
    <row r="2381" spans="1:44" ht="27" customHeight="1">
      <c r="A2381" s="972" t="str">
        <f t="shared" si="43"/>
        <v/>
      </c>
      <c r="B2381" s="1392"/>
      <c r="C2381" s="1393"/>
      <c r="D2381" s="1393"/>
      <c r="E2381" s="1394"/>
      <c r="F2381" s="944"/>
      <c r="G2381" s="942"/>
      <c r="H2381" s="1496"/>
      <c r="I2381" s="1496"/>
      <c r="J2381" s="1496"/>
      <c r="K2381" s="1496"/>
      <c r="L2381" s="1496"/>
      <c r="M2381" s="1496"/>
      <c r="N2381" s="1496"/>
      <c r="O2381" s="1496"/>
      <c r="P2381" s="1496"/>
      <c r="Q2381" s="1496"/>
      <c r="R2381" s="1496"/>
      <c r="S2381" s="1496"/>
      <c r="T2381" s="1496"/>
      <c r="U2381" s="1496"/>
      <c r="V2381" s="1496"/>
      <c r="W2381" s="1496"/>
      <c r="X2381" s="1496"/>
      <c r="Y2381" s="1496"/>
      <c r="Z2381" s="1496"/>
      <c r="AA2381" s="1496"/>
      <c r="AB2381" s="1496"/>
      <c r="AC2381" s="1496"/>
      <c r="AD2381" s="1496"/>
      <c r="AF2381" s="70"/>
      <c r="AK2381" s="11"/>
      <c r="AL2381" s="1212"/>
      <c r="AM2381" s="1213"/>
      <c r="AN2381" s="1213"/>
      <c r="AO2381" s="1213"/>
      <c r="AP2381" s="1213"/>
      <c r="AQ2381" s="1214"/>
      <c r="AR2381" s="1232"/>
    </row>
    <row r="2382" spans="1:44" ht="27" customHeight="1">
      <c r="A2382" s="972" t="str">
        <f t="shared" si="43"/>
        <v/>
      </c>
      <c r="B2382" s="66"/>
      <c r="E2382" s="67"/>
      <c r="F2382" s="944"/>
      <c r="G2382" s="942"/>
      <c r="H2382" s="942"/>
      <c r="I2382" s="942"/>
      <c r="J2382" s="942"/>
      <c r="K2382" s="942"/>
      <c r="L2382" s="942"/>
      <c r="M2382" s="942"/>
      <c r="N2382" s="942"/>
      <c r="O2382" s="942"/>
      <c r="P2382" s="942"/>
      <c r="Q2382" s="942"/>
      <c r="R2382" s="942"/>
      <c r="S2382" s="942"/>
      <c r="T2382" s="942"/>
      <c r="U2382" s="942"/>
      <c r="V2382" s="942"/>
      <c r="W2382" s="942"/>
      <c r="X2382" s="942"/>
      <c r="Y2382" s="942"/>
      <c r="Z2382" s="942"/>
      <c r="AA2382" s="942"/>
      <c r="AB2382" s="942"/>
      <c r="AC2382" s="942"/>
      <c r="AD2382" s="942"/>
      <c r="AF2382" s="70"/>
      <c r="AK2382" s="11"/>
      <c r="AL2382" s="1212"/>
      <c r="AM2382" s="1213"/>
      <c r="AN2382" s="1213"/>
      <c r="AO2382" s="1213"/>
      <c r="AP2382" s="1213"/>
      <c r="AQ2382" s="1214"/>
      <c r="AR2382" s="73"/>
    </row>
    <row r="2383" spans="1:44" ht="27" customHeight="1">
      <c r="A2383" s="972">
        <f t="shared" si="43"/>
        <v>329</v>
      </c>
      <c r="B2383" s="66"/>
      <c r="E2383" s="67"/>
      <c r="F2383" s="1334" t="s">
        <v>365</v>
      </c>
      <c r="G2383" s="1335"/>
      <c r="H2383" s="1336" t="s">
        <v>2405</v>
      </c>
      <c r="I2383" s="1336"/>
      <c r="J2383" s="1336"/>
      <c r="K2383" s="1336"/>
      <c r="L2383" s="1336"/>
      <c r="M2383" s="1336"/>
      <c r="N2383" s="1336"/>
      <c r="O2383" s="1336"/>
      <c r="P2383" s="1336"/>
      <c r="Q2383" s="1336"/>
      <c r="R2383" s="1336"/>
      <c r="S2383" s="1336"/>
      <c r="T2383" s="1336"/>
      <c r="U2383" s="1336"/>
      <c r="V2383" s="1336"/>
      <c r="W2383" s="1336"/>
      <c r="X2383" s="1336"/>
      <c r="Y2383" s="1336"/>
      <c r="Z2383" s="1336"/>
      <c r="AA2383" s="1336"/>
      <c r="AB2383" s="1336"/>
      <c r="AC2383" s="1336"/>
      <c r="AD2383" s="1336"/>
      <c r="AF2383" s="70"/>
      <c r="AG2383" s="713">
        <v>329</v>
      </c>
      <c r="AH2383" s="1221" t="s">
        <v>106</v>
      </c>
      <c r="AI2383" s="1222"/>
      <c r="AJ2383" s="1223"/>
      <c r="AK2383" s="11"/>
      <c r="AL2383" s="968" t="s">
        <v>1073</v>
      </c>
      <c r="AM2383" s="969"/>
      <c r="AN2383" s="969"/>
      <c r="AO2383" s="969"/>
      <c r="AP2383" s="969"/>
      <c r="AQ2383" s="970"/>
      <c r="AR2383" s="1232">
        <f>VLOOKUP(AH2383,$CD$6:$CE$10,2,FALSE)</f>
        <v>0</v>
      </c>
    </row>
    <row r="2384" spans="1:44" ht="27" customHeight="1">
      <c r="A2384" s="972" t="str">
        <f t="shared" si="43"/>
        <v/>
      </c>
      <c r="B2384" s="66"/>
      <c r="E2384" s="67"/>
      <c r="F2384" s="944"/>
      <c r="G2384" s="942"/>
      <c r="H2384" s="1336"/>
      <c r="I2384" s="1336"/>
      <c r="J2384" s="1336"/>
      <c r="K2384" s="1336"/>
      <c r="L2384" s="1336"/>
      <c r="M2384" s="1336"/>
      <c r="N2384" s="1336"/>
      <c r="O2384" s="1336"/>
      <c r="P2384" s="1336"/>
      <c r="Q2384" s="1336"/>
      <c r="R2384" s="1336"/>
      <c r="S2384" s="1336"/>
      <c r="T2384" s="1336"/>
      <c r="U2384" s="1336"/>
      <c r="V2384" s="1336"/>
      <c r="W2384" s="1336"/>
      <c r="X2384" s="1336"/>
      <c r="Y2384" s="1336"/>
      <c r="Z2384" s="1336"/>
      <c r="AA2384" s="1336"/>
      <c r="AB2384" s="1336"/>
      <c r="AC2384" s="1336"/>
      <c r="AD2384" s="1336"/>
      <c r="AF2384" s="70"/>
      <c r="AK2384" s="11"/>
      <c r="AL2384" s="968"/>
      <c r="AM2384" s="969"/>
      <c r="AN2384" s="969"/>
      <c r="AO2384" s="969"/>
      <c r="AP2384" s="969"/>
      <c r="AQ2384" s="970"/>
      <c r="AR2384" s="1232"/>
    </row>
    <row r="2385" spans="1:44" ht="27" customHeight="1">
      <c r="B2385" s="66"/>
      <c r="E2385" s="67"/>
      <c r="F2385" s="944"/>
      <c r="G2385" s="942"/>
      <c r="H2385" s="1135"/>
      <c r="I2385" s="1135"/>
      <c r="J2385" s="1135"/>
      <c r="K2385" s="1135"/>
      <c r="L2385" s="1135"/>
      <c r="M2385" s="1135"/>
      <c r="N2385" s="1135"/>
      <c r="O2385" s="1135"/>
      <c r="P2385" s="1135"/>
      <c r="Q2385" s="1135"/>
      <c r="R2385" s="1135"/>
      <c r="S2385" s="1135"/>
      <c r="T2385" s="1135"/>
      <c r="U2385" s="1135"/>
      <c r="V2385" s="1135"/>
      <c r="W2385" s="1135"/>
      <c r="X2385" s="1135"/>
      <c r="Y2385" s="1135"/>
      <c r="Z2385" s="1135"/>
      <c r="AA2385" s="1135"/>
      <c r="AB2385" s="1135"/>
      <c r="AC2385" s="1135"/>
      <c r="AD2385" s="1135"/>
      <c r="AF2385" s="70"/>
      <c r="AH2385" s="1136"/>
      <c r="AI2385" s="1136"/>
      <c r="AJ2385" s="1136"/>
      <c r="AK2385" s="11"/>
      <c r="AL2385" s="968"/>
      <c r="AM2385" s="969"/>
      <c r="AN2385" s="969"/>
      <c r="AO2385" s="969"/>
      <c r="AP2385" s="969"/>
      <c r="AQ2385" s="970"/>
      <c r="AR2385" s="1134"/>
    </row>
    <row r="2386" spans="1:44" ht="27" customHeight="1">
      <c r="A2386" s="972">
        <f t="shared" si="43"/>
        <v>3291</v>
      </c>
      <c r="B2386" s="66"/>
      <c r="E2386" s="67"/>
      <c r="F2386" s="1334" t="s">
        <v>847</v>
      </c>
      <c r="G2386" s="1335"/>
      <c r="H2386" s="1234" t="s">
        <v>2849</v>
      </c>
      <c r="I2386" s="1235"/>
      <c r="J2386" s="1235"/>
      <c r="K2386" s="1235"/>
      <c r="L2386" s="1235"/>
      <c r="M2386" s="1235"/>
      <c r="N2386" s="1235"/>
      <c r="O2386" s="1235"/>
      <c r="P2386" s="1235"/>
      <c r="Q2386" s="1235"/>
      <c r="R2386" s="1235"/>
      <c r="S2386" s="1235"/>
      <c r="T2386" s="1235"/>
      <c r="U2386" s="1235"/>
      <c r="V2386" s="1235"/>
      <c r="W2386" s="1235"/>
      <c r="X2386" s="1235"/>
      <c r="Y2386" s="1235"/>
      <c r="Z2386" s="1235"/>
      <c r="AA2386" s="1235"/>
      <c r="AB2386" s="1235"/>
      <c r="AC2386" s="1235"/>
      <c r="AD2386" s="1235"/>
      <c r="AF2386" s="70"/>
      <c r="AG2386" s="1147">
        <v>3291</v>
      </c>
      <c r="AH2386" s="1221" t="s">
        <v>106</v>
      </c>
      <c r="AI2386" s="1222"/>
      <c r="AJ2386" s="1223"/>
      <c r="AK2386" s="11"/>
      <c r="AL2386" s="1215" t="s">
        <v>2850</v>
      </c>
      <c r="AM2386" s="1216"/>
      <c r="AN2386" s="1216"/>
      <c r="AO2386" s="1216"/>
      <c r="AP2386" s="1216"/>
      <c r="AQ2386" s="1217"/>
      <c r="AR2386" s="1232">
        <f>VLOOKUP(AH2386,$CD$6:$CE$10,2,FALSE)</f>
        <v>0</v>
      </c>
    </row>
    <row r="2387" spans="1:44" ht="27" customHeight="1">
      <c r="B2387" s="66"/>
      <c r="E2387" s="67"/>
      <c r="F2387" s="944"/>
      <c r="G2387" s="942"/>
      <c r="H2387" s="1135"/>
      <c r="I2387" s="1146"/>
      <c r="J2387" s="1146"/>
      <c r="K2387" s="1146"/>
      <c r="L2387" s="1146"/>
      <c r="M2387" s="1146"/>
      <c r="N2387" s="1146"/>
      <c r="O2387" s="1146"/>
      <c r="P2387" s="1146"/>
      <c r="Q2387" s="1146"/>
      <c r="R2387" s="1146"/>
      <c r="S2387" s="1146"/>
      <c r="T2387" s="1146"/>
      <c r="U2387" s="1146"/>
      <c r="V2387" s="1146"/>
      <c r="W2387" s="1146"/>
      <c r="X2387" s="1146"/>
      <c r="Y2387" s="1146"/>
      <c r="Z2387" s="1146"/>
      <c r="AA2387" s="1146"/>
      <c r="AB2387" s="1146"/>
      <c r="AC2387" s="1146"/>
      <c r="AD2387" s="1146"/>
      <c r="AF2387" s="70"/>
      <c r="AH2387" s="1136"/>
      <c r="AI2387" s="1136"/>
      <c r="AJ2387" s="1136"/>
      <c r="AK2387" s="11"/>
      <c r="AL2387" s="1215"/>
      <c r="AM2387" s="1216"/>
      <c r="AN2387" s="1216"/>
      <c r="AO2387" s="1216"/>
      <c r="AP2387" s="1216"/>
      <c r="AQ2387" s="1217"/>
      <c r="AR2387" s="1232"/>
    </row>
    <row r="2388" spans="1:44" ht="27" customHeight="1" thickBot="1">
      <c r="A2388" s="972" t="str">
        <f t="shared" si="43"/>
        <v/>
      </c>
      <c r="B2388" s="57"/>
      <c r="C2388" s="6"/>
      <c r="D2388" s="6"/>
      <c r="E2388" s="58"/>
      <c r="F2388" s="83"/>
      <c r="G2388" s="61"/>
      <c r="H2388" s="61"/>
      <c r="I2388" s="61"/>
      <c r="J2388" s="61"/>
      <c r="K2388" s="61"/>
      <c r="L2388" s="61"/>
      <c r="M2388" s="61"/>
      <c r="N2388" s="61"/>
      <c r="O2388" s="61"/>
      <c r="P2388" s="61"/>
      <c r="Q2388" s="61"/>
      <c r="R2388" s="61"/>
      <c r="S2388" s="61"/>
      <c r="T2388" s="61"/>
      <c r="U2388" s="61"/>
      <c r="V2388" s="61"/>
      <c r="W2388" s="61"/>
      <c r="X2388" s="61"/>
      <c r="Y2388" s="61"/>
      <c r="Z2388" s="61"/>
      <c r="AA2388" s="61"/>
      <c r="AB2388" s="61"/>
      <c r="AC2388" s="61"/>
      <c r="AD2388" s="61"/>
      <c r="AE2388" s="61"/>
      <c r="AF2388" s="59"/>
      <c r="AG2388" s="716"/>
      <c r="AH2388" s="60"/>
      <c r="AI2388" s="60"/>
      <c r="AJ2388" s="60"/>
      <c r="AK2388" s="15"/>
      <c r="AL2388" s="1143"/>
      <c r="AM2388" s="1144"/>
      <c r="AN2388" s="1144"/>
      <c r="AO2388" s="1144"/>
      <c r="AP2388" s="1144"/>
      <c r="AQ2388" s="1145"/>
      <c r="AR2388" s="73"/>
    </row>
    <row r="2389" spans="1:44" ht="24" customHeight="1">
      <c r="A2389" s="972" t="str">
        <f t="shared" si="43"/>
        <v/>
      </c>
      <c r="B2389" s="66"/>
      <c r="E2389" s="67"/>
      <c r="F2389" s="68"/>
      <c r="AF2389" s="70"/>
      <c r="AK2389" s="11"/>
      <c r="AL2389" s="71"/>
      <c r="AQ2389" s="72"/>
      <c r="AR2389" s="73"/>
    </row>
    <row r="2390" spans="1:44" ht="27" customHeight="1">
      <c r="A2390" s="972" t="str">
        <f t="shared" si="43"/>
        <v/>
      </c>
      <c r="B2390" s="1392" t="s">
        <v>2749</v>
      </c>
      <c r="C2390" s="1393"/>
      <c r="D2390" s="1393"/>
      <c r="E2390" s="1394"/>
      <c r="F2390" s="68"/>
      <c r="H2390" s="1206" t="s">
        <v>2406</v>
      </c>
      <c r="I2390" s="1206"/>
      <c r="J2390" s="1206"/>
      <c r="K2390" s="1206"/>
      <c r="L2390" s="1206"/>
      <c r="M2390" s="1206"/>
      <c r="N2390" s="1206"/>
      <c r="O2390" s="1206"/>
      <c r="P2390" s="1206"/>
      <c r="Q2390" s="1206"/>
      <c r="R2390" s="1206"/>
      <c r="S2390" s="1206"/>
      <c r="T2390" s="1206"/>
      <c r="U2390" s="1206"/>
      <c r="V2390" s="1206"/>
      <c r="W2390" s="1206"/>
      <c r="X2390" s="1206"/>
      <c r="Y2390" s="1206"/>
      <c r="Z2390" s="1206"/>
      <c r="AA2390" s="1206"/>
      <c r="AB2390" s="1206"/>
      <c r="AC2390" s="1206"/>
      <c r="AD2390" s="1206"/>
      <c r="AF2390" s="70"/>
      <c r="AK2390" s="11"/>
      <c r="AL2390" s="1212" t="s">
        <v>1074</v>
      </c>
      <c r="AM2390" s="1213"/>
      <c r="AN2390" s="1213"/>
      <c r="AO2390" s="1213"/>
      <c r="AP2390" s="1213"/>
      <c r="AQ2390" s="1214"/>
      <c r="AR2390" s="73"/>
    </row>
    <row r="2391" spans="1:44" ht="27" customHeight="1">
      <c r="A2391" s="972" t="str">
        <f t="shared" si="43"/>
        <v/>
      </c>
      <c r="B2391" s="1392"/>
      <c r="C2391" s="1393"/>
      <c r="D2391" s="1393"/>
      <c r="E2391" s="1394"/>
      <c r="F2391" s="68"/>
      <c r="H2391" s="1206"/>
      <c r="I2391" s="1206"/>
      <c r="J2391" s="1206"/>
      <c r="K2391" s="1206"/>
      <c r="L2391" s="1206"/>
      <c r="M2391" s="1206"/>
      <c r="N2391" s="1206"/>
      <c r="O2391" s="1206"/>
      <c r="P2391" s="1206"/>
      <c r="Q2391" s="1206"/>
      <c r="R2391" s="1206"/>
      <c r="S2391" s="1206"/>
      <c r="T2391" s="1206"/>
      <c r="U2391" s="1206"/>
      <c r="V2391" s="1206"/>
      <c r="W2391" s="1206"/>
      <c r="X2391" s="1206"/>
      <c r="Y2391" s="1206"/>
      <c r="Z2391" s="1206"/>
      <c r="AA2391" s="1206"/>
      <c r="AB2391" s="1206"/>
      <c r="AC2391" s="1206"/>
      <c r="AD2391" s="1206"/>
      <c r="AF2391" s="70"/>
      <c r="AK2391" s="11"/>
      <c r="AL2391" s="1212"/>
      <c r="AM2391" s="1213"/>
      <c r="AN2391" s="1213"/>
      <c r="AO2391" s="1213"/>
      <c r="AP2391" s="1213"/>
      <c r="AQ2391" s="1214"/>
      <c r="AR2391" s="73"/>
    </row>
    <row r="2392" spans="1:44" ht="27" customHeight="1">
      <c r="A2392" s="972" t="str">
        <f t="shared" si="43"/>
        <v/>
      </c>
      <c r="B2392" s="1392"/>
      <c r="C2392" s="1393"/>
      <c r="D2392" s="1393"/>
      <c r="E2392" s="1394"/>
      <c r="F2392" s="68"/>
      <c r="H2392" s="1206"/>
      <c r="I2392" s="1206"/>
      <c r="J2392" s="1206"/>
      <c r="K2392" s="1206"/>
      <c r="L2392" s="1206"/>
      <c r="M2392" s="1206"/>
      <c r="N2392" s="1206"/>
      <c r="O2392" s="1206"/>
      <c r="P2392" s="1206"/>
      <c r="Q2392" s="1206"/>
      <c r="R2392" s="1206"/>
      <c r="S2392" s="1206"/>
      <c r="T2392" s="1206"/>
      <c r="U2392" s="1206"/>
      <c r="V2392" s="1206"/>
      <c r="W2392" s="1206"/>
      <c r="X2392" s="1206"/>
      <c r="Y2392" s="1206"/>
      <c r="Z2392" s="1206"/>
      <c r="AA2392" s="1206"/>
      <c r="AB2392" s="1206"/>
      <c r="AC2392" s="1206"/>
      <c r="AD2392" s="1206"/>
      <c r="AF2392" s="70"/>
      <c r="AK2392" s="11"/>
      <c r="AL2392" s="1212"/>
      <c r="AM2392" s="1213"/>
      <c r="AN2392" s="1213"/>
      <c r="AO2392" s="1213"/>
      <c r="AP2392" s="1213"/>
      <c r="AQ2392" s="1214"/>
      <c r="AR2392" s="73"/>
    </row>
    <row r="2393" spans="1:44" ht="27" customHeight="1">
      <c r="A2393" s="972" t="str">
        <f t="shared" si="43"/>
        <v/>
      </c>
      <c r="B2393" s="1392"/>
      <c r="C2393" s="1393"/>
      <c r="D2393" s="1393"/>
      <c r="E2393" s="1394"/>
      <c r="F2393" s="68"/>
      <c r="H2393" s="1206"/>
      <c r="I2393" s="1206"/>
      <c r="J2393" s="1206"/>
      <c r="K2393" s="1206"/>
      <c r="L2393" s="1206"/>
      <c r="M2393" s="1206"/>
      <c r="N2393" s="1206"/>
      <c r="O2393" s="1206"/>
      <c r="P2393" s="1206"/>
      <c r="Q2393" s="1206"/>
      <c r="R2393" s="1206"/>
      <c r="S2393" s="1206"/>
      <c r="T2393" s="1206"/>
      <c r="U2393" s="1206"/>
      <c r="V2393" s="1206"/>
      <c r="W2393" s="1206"/>
      <c r="X2393" s="1206"/>
      <c r="Y2393" s="1206"/>
      <c r="Z2393" s="1206"/>
      <c r="AA2393" s="1206"/>
      <c r="AB2393" s="1206"/>
      <c r="AC2393" s="1206"/>
      <c r="AD2393" s="1206"/>
      <c r="AF2393" s="70"/>
      <c r="AK2393" s="11"/>
      <c r="AL2393" s="93"/>
      <c r="AM2393" s="94"/>
      <c r="AN2393" s="94"/>
      <c r="AO2393" s="94"/>
      <c r="AP2393" s="94"/>
      <c r="AQ2393" s="95"/>
      <c r="AR2393" s="73"/>
    </row>
    <row r="2394" spans="1:44" ht="27" customHeight="1">
      <c r="A2394" s="972" t="str">
        <f t="shared" si="43"/>
        <v/>
      </c>
      <c r="B2394" s="66"/>
      <c r="E2394" s="67"/>
      <c r="F2394" s="68"/>
      <c r="H2394" s="1206"/>
      <c r="I2394" s="1206"/>
      <c r="J2394" s="1206"/>
      <c r="K2394" s="1206"/>
      <c r="L2394" s="1206"/>
      <c r="M2394" s="1206"/>
      <c r="N2394" s="1206"/>
      <c r="O2394" s="1206"/>
      <c r="P2394" s="1206"/>
      <c r="Q2394" s="1206"/>
      <c r="R2394" s="1206"/>
      <c r="S2394" s="1206"/>
      <c r="T2394" s="1206"/>
      <c r="U2394" s="1206"/>
      <c r="V2394" s="1206"/>
      <c r="W2394" s="1206"/>
      <c r="X2394" s="1206"/>
      <c r="Y2394" s="1206"/>
      <c r="Z2394" s="1206"/>
      <c r="AA2394" s="1206"/>
      <c r="AB2394" s="1206"/>
      <c r="AC2394" s="1206"/>
      <c r="AD2394" s="1206"/>
      <c r="AF2394" s="70"/>
      <c r="AK2394" s="11"/>
      <c r="AL2394" s="71"/>
      <c r="AQ2394" s="72"/>
      <c r="AR2394" s="73"/>
    </row>
    <row r="2395" spans="1:44" ht="24" customHeight="1">
      <c r="A2395" s="972" t="str">
        <f t="shared" si="43"/>
        <v/>
      </c>
      <c r="B2395" s="66"/>
      <c r="E2395" s="67"/>
      <c r="F2395" s="68"/>
      <c r="AF2395" s="70"/>
      <c r="AK2395" s="11"/>
      <c r="AL2395" s="71"/>
      <c r="AQ2395" s="72"/>
      <c r="AR2395" s="73"/>
    </row>
    <row r="2396" spans="1:44" ht="27" customHeight="1">
      <c r="A2396" s="972">
        <f t="shared" si="43"/>
        <v>330</v>
      </c>
      <c r="B2396" s="66"/>
      <c r="E2396" s="67"/>
      <c r="F2396" s="1349" t="s">
        <v>150</v>
      </c>
      <c r="G2396" s="1350"/>
      <c r="H2396" s="1206" t="s">
        <v>2408</v>
      </c>
      <c r="I2396" s="1206"/>
      <c r="J2396" s="1206"/>
      <c r="K2396" s="1206"/>
      <c r="L2396" s="1206"/>
      <c r="M2396" s="1206"/>
      <c r="N2396" s="1206"/>
      <c r="O2396" s="1206"/>
      <c r="P2396" s="1206"/>
      <c r="Q2396" s="1206"/>
      <c r="R2396" s="1206"/>
      <c r="S2396" s="1206"/>
      <c r="T2396" s="1206"/>
      <c r="U2396" s="1206"/>
      <c r="V2396" s="1206"/>
      <c r="W2396" s="1206"/>
      <c r="X2396" s="1206"/>
      <c r="Y2396" s="1206"/>
      <c r="Z2396" s="1206"/>
      <c r="AA2396" s="1206"/>
      <c r="AB2396" s="1206"/>
      <c r="AC2396" s="1206"/>
      <c r="AD2396" s="1206"/>
      <c r="AF2396" s="70"/>
      <c r="AG2396" s="713">
        <v>330</v>
      </c>
      <c r="AH2396" s="1221" t="s">
        <v>106</v>
      </c>
      <c r="AI2396" s="1222"/>
      <c r="AJ2396" s="1223"/>
      <c r="AK2396" s="11"/>
      <c r="AL2396" s="1212" t="s">
        <v>1075</v>
      </c>
      <c r="AM2396" s="1213"/>
      <c r="AN2396" s="1213"/>
      <c r="AO2396" s="1213"/>
      <c r="AP2396" s="1213"/>
      <c r="AQ2396" s="1214"/>
      <c r="AR2396" s="1232">
        <f>VLOOKUP(AH2396,$CD$6:$CE$10,2,FALSE)</f>
        <v>0</v>
      </c>
    </row>
    <row r="2397" spans="1:44" ht="27" customHeight="1">
      <c r="A2397" s="972" t="str">
        <f t="shared" si="43"/>
        <v/>
      </c>
      <c r="B2397" s="66"/>
      <c r="E2397" s="67"/>
      <c r="F2397" s="68"/>
      <c r="H2397" s="1206"/>
      <c r="I2397" s="1206"/>
      <c r="J2397" s="1206"/>
      <c r="K2397" s="1206"/>
      <c r="L2397" s="1206"/>
      <c r="M2397" s="1206"/>
      <c r="N2397" s="1206"/>
      <c r="O2397" s="1206"/>
      <c r="P2397" s="1206"/>
      <c r="Q2397" s="1206"/>
      <c r="R2397" s="1206"/>
      <c r="S2397" s="1206"/>
      <c r="T2397" s="1206"/>
      <c r="U2397" s="1206"/>
      <c r="V2397" s="1206"/>
      <c r="W2397" s="1206"/>
      <c r="X2397" s="1206"/>
      <c r="Y2397" s="1206"/>
      <c r="Z2397" s="1206"/>
      <c r="AA2397" s="1206"/>
      <c r="AB2397" s="1206"/>
      <c r="AC2397" s="1206"/>
      <c r="AD2397" s="1206"/>
      <c r="AF2397" s="70"/>
      <c r="AK2397" s="11"/>
      <c r="AL2397" s="1212"/>
      <c r="AM2397" s="1213"/>
      <c r="AN2397" s="1213"/>
      <c r="AO2397" s="1213"/>
      <c r="AP2397" s="1213"/>
      <c r="AQ2397" s="1214"/>
      <c r="AR2397" s="1232"/>
    </row>
    <row r="2398" spans="1:44" ht="24" customHeight="1" thickBot="1">
      <c r="A2398" s="972" t="str">
        <f t="shared" si="43"/>
        <v/>
      </c>
      <c r="B2398" s="66"/>
      <c r="E2398" s="67"/>
      <c r="F2398" s="68"/>
      <c r="H2398" s="110"/>
      <c r="I2398" s="110"/>
      <c r="J2398" s="110"/>
      <c r="K2398" s="110"/>
      <c r="L2398" s="110"/>
      <c r="M2398" s="110"/>
      <c r="N2398" s="110"/>
      <c r="O2398" s="110"/>
      <c r="P2398" s="110"/>
      <c r="Q2398" s="110"/>
      <c r="R2398" s="110"/>
      <c r="S2398" s="110"/>
      <c r="T2398" s="110"/>
      <c r="U2398" s="110"/>
      <c r="V2398" s="110"/>
      <c r="W2398" s="110"/>
      <c r="X2398" s="110"/>
      <c r="Y2398" s="110"/>
      <c r="Z2398" s="110"/>
      <c r="AA2398" s="110"/>
      <c r="AB2398" s="110"/>
      <c r="AC2398" s="110"/>
      <c r="AD2398" s="110"/>
      <c r="AF2398" s="70"/>
      <c r="AK2398" s="11"/>
      <c r="AL2398" s="93"/>
      <c r="AM2398" s="94"/>
      <c r="AN2398" s="94"/>
      <c r="AO2398" s="94"/>
      <c r="AP2398" s="94"/>
      <c r="AQ2398" s="95"/>
      <c r="AR2398" s="73"/>
    </row>
    <row r="2399" spans="1:44" ht="27" customHeight="1">
      <c r="A2399" s="972" t="str">
        <f t="shared" si="43"/>
        <v/>
      </c>
      <c r="B2399" s="66"/>
      <c r="E2399" s="67"/>
      <c r="F2399" s="68"/>
      <c r="H2399" s="1236" t="s">
        <v>2409</v>
      </c>
      <c r="I2399" s="1237"/>
      <c r="J2399" s="1237"/>
      <c r="K2399" s="1237"/>
      <c r="L2399" s="1237"/>
      <c r="M2399" s="1237"/>
      <c r="N2399" s="1237"/>
      <c r="O2399" s="1237"/>
      <c r="P2399" s="1237"/>
      <c r="Q2399" s="1237"/>
      <c r="R2399" s="1237"/>
      <c r="S2399" s="1237"/>
      <c r="T2399" s="1237"/>
      <c r="U2399" s="1237"/>
      <c r="V2399" s="1237"/>
      <c r="W2399" s="1237"/>
      <c r="X2399" s="1237"/>
      <c r="Y2399" s="1237"/>
      <c r="Z2399" s="1237"/>
      <c r="AA2399" s="1237"/>
      <c r="AB2399" s="1237"/>
      <c r="AC2399" s="1237"/>
      <c r="AD2399" s="1238"/>
      <c r="AF2399" s="70"/>
      <c r="AK2399" s="11"/>
      <c r="AL2399" s="1212" t="s">
        <v>1076</v>
      </c>
      <c r="AM2399" s="1213"/>
      <c r="AN2399" s="1213"/>
      <c r="AO2399" s="1213"/>
      <c r="AP2399" s="1213"/>
      <c r="AQ2399" s="1214"/>
      <c r="AR2399" s="73"/>
    </row>
    <row r="2400" spans="1:44" ht="27" customHeight="1" thickBot="1">
      <c r="A2400" s="972" t="str">
        <f t="shared" si="43"/>
        <v/>
      </c>
      <c r="B2400" s="66"/>
      <c r="E2400" s="67"/>
      <c r="F2400" s="68"/>
      <c r="H2400" s="1241"/>
      <c r="I2400" s="1242"/>
      <c r="J2400" s="1242"/>
      <c r="K2400" s="1242"/>
      <c r="L2400" s="1242"/>
      <c r="M2400" s="1242"/>
      <c r="N2400" s="1242"/>
      <c r="O2400" s="1242"/>
      <c r="P2400" s="1242"/>
      <c r="Q2400" s="1242"/>
      <c r="R2400" s="1242"/>
      <c r="S2400" s="1242"/>
      <c r="T2400" s="1242"/>
      <c r="U2400" s="1242"/>
      <c r="V2400" s="1242"/>
      <c r="W2400" s="1242"/>
      <c r="X2400" s="1242"/>
      <c r="Y2400" s="1242"/>
      <c r="Z2400" s="1242"/>
      <c r="AA2400" s="1242"/>
      <c r="AB2400" s="1242"/>
      <c r="AC2400" s="1242"/>
      <c r="AD2400" s="1243"/>
      <c r="AF2400" s="70"/>
      <c r="AK2400" s="11"/>
      <c r="AL2400" s="1212"/>
      <c r="AM2400" s="1213"/>
      <c r="AN2400" s="1213"/>
      <c r="AO2400" s="1213"/>
      <c r="AP2400" s="1213"/>
      <c r="AQ2400" s="1214"/>
      <c r="AR2400" s="73"/>
    </row>
    <row r="2401" spans="1:44" ht="24" customHeight="1">
      <c r="A2401" s="972" t="str">
        <f t="shared" si="43"/>
        <v/>
      </c>
      <c r="B2401" s="66"/>
      <c r="E2401" s="67"/>
      <c r="F2401" s="68"/>
      <c r="H2401" s="110"/>
      <c r="I2401" s="110"/>
      <c r="J2401" s="110"/>
      <c r="K2401" s="110"/>
      <c r="L2401" s="110"/>
      <c r="M2401" s="110"/>
      <c r="N2401" s="110"/>
      <c r="O2401" s="110"/>
      <c r="P2401" s="110"/>
      <c r="Q2401" s="110"/>
      <c r="R2401" s="110"/>
      <c r="S2401" s="110"/>
      <c r="T2401" s="110"/>
      <c r="U2401" s="110"/>
      <c r="V2401" s="110"/>
      <c r="W2401" s="110"/>
      <c r="X2401" s="110"/>
      <c r="Y2401" s="110"/>
      <c r="Z2401" s="110"/>
      <c r="AA2401" s="110"/>
      <c r="AB2401" s="110"/>
      <c r="AC2401" s="110"/>
      <c r="AD2401" s="110"/>
      <c r="AF2401" s="70"/>
      <c r="AK2401" s="11"/>
      <c r="AL2401" s="71"/>
      <c r="AQ2401" s="72"/>
      <c r="AR2401" s="73"/>
    </row>
    <row r="2402" spans="1:44" ht="27" customHeight="1">
      <c r="A2402" s="972">
        <f t="shared" si="43"/>
        <v>331</v>
      </c>
      <c r="B2402" s="66"/>
      <c r="E2402" s="67"/>
      <c r="F2402" s="1349" t="s">
        <v>365</v>
      </c>
      <c r="G2402" s="1350"/>
      <c r="H2402" s="1206" t="s">
        <v>1077</v>
      </c>
      <c r="I2402" s="1206"/>
      <c r="J2402" s="1206"/>
      <c r="K2402" s="1206"/>
      <c r="L2402" s="1206"/>
      <c r="M2402" s="1206"/>
      <c r="N2402" s="1206"/>
      <c r="O2402" s="1206"/>
      <c r="P2402" s="1206"/>
      <c r="Q2402" s="1206"/>
      <c r="R2402" s="1206"/>
      <c r="S2402" s="1206"/>
      <c r="T2402" s="1206"/>
      <c r="U2402" s="1206"/>
      <c r="V2402" s="1206"/>
      <c r="W2402" s="1206"/>
      <c r="X2402" s="1206"/>
      <c r="Y2402" s="1206"/>
      <c r="Z2402" s="1206"/>
      <c r="AA2402" s="1206"/>
      <c r="AB2402" s="1206"/>
      <c r="AC2402" s="1206"/>
      <c r="AD2402" s="1206"/>
      <c r="AF2402" s="70"/>
      <c r="AG2402" s="713">
        <v>331</v>
      </c>
      <c r="AH2402" s="1221" t="s">
        <v>106</v>
      </c>
      <c r="AI2402" s="1222"/>
      <c r="AJ2402" s="1223"/>
      <c r="AK2402" s="11"/>
      <c r="AL2402" s="93"/>
      <c r="AM2402" s="94"/>
      <c r="AN2402" s="94"/>
      <c r="AO2402" s="94"/>
      <c r="AP2402" s="94"/>
      <c r="AQ2402" s="95"/>
      <c r="AR2402" s="1232">
        <f>VLOOKUP(AH2402,$CD$6:$CE$10,2,FALSE)</f>
        <v>0</v>
      </c>
    </row>
    <row r="2403" spans="1:44" ht="27" customHeight="1">
      <c r="A2403" s="972" t="str">
        <f t="shared" si="43"/>
        <v/>
      </c>
      <c r="B2403" s="66"/>
      <c r="E2403" s="67"/>
      <c r="F2403" s="68"/>
      <c r="H2403" s="1206"/>
      <c r="I2403" s="1206"/>
      <c r="J2403" s="1206"/>
      <c r="K2403" s="1206"/>
      <c r="L2403" s="1206"/>
      <c r="M2403" s="1206"/>
      <c r="N2403" s="1206"/>
      <c r="O2403" s="1206"/>
      <c r="P2403" s="1206"/>
      <c r="Q2403" s="1206"/>
      <c r="R2403" s="1206"/>
      <c r="S2403" s="1206"/>
      <c r="T2403" s="1206"/>
      <c r="U2403" s="1206"/>
      <c r="V2403" s="1206"/>
      <c r="W2403" s="1206"/>
      <c r="X2403" s="1206"/>
      <c r="Y2403" s="1206"/>
      <c r="Z2403" s="1206"/>
      <c r="AA2403" s="1206"/>
      <c r="AB2403" s="1206"/>
      <c r="AC2403" s="1206"/>
      <c r="AD2403" s="1206"/>
      <c r="AF2403" s="70"/>
      <c r="AK2403" s="11"/>
      <c r="AL2403" s="93"/>
      <c r="AM2403" s="94"/>
      <c r="AN2403" s="94"/>
      <c r="AO2403" s="94"/>
      <c r="AP2403" s="94"/>
      <c r="AQ2403" s="95"/>
      <c r="AR2403" s="1232"/>
    </row>
    <row r="2404" spans="1:44" ht="27" customHeight="1">
      <c r="A2404" s="972" t="str">
        <f t="shared" si="43"/>
        <v/>
      </c>
      <c r="B2404" s="66"/>
      <c r="E2404" s="67"/>
      <c r="F2404" s="68"/>
      <c r="H2404" s="1206"/>
      <c r="I2404" s="1206"/>
      <c r="J2404" s="1206"/>
      <c r="K2404" s="1206"/>
      <c r="L2404" s="1206"/>
      <c r="M2404" s="1206"/>
      <c r="N2404" s="1206"/>
      <c r="O2404" s="1206"/>
      <c r="P2404" s="1206"/>
      <c r="Q2404" s="1206"/>
      <c r="R2404" s="1206"/>
      <c r="S2404" s="1206"/>
      <c r="T2404" s="1206"/>
      <c r="U2404" s="1206"/>
      <c r="V2404" s="1206"/>
      <c r="W2404" s="1206"/>
      <c r="X2404" s="1206"/>
      <c r="Y2404" s="1206"/>
      <c r="Z2404" s="1206"/>
      <c r="AA2404" s="1206"/>
      <c r="AB2404" s="1206"/>
      <c r="AC2404" s="1206"/>
      <c r="AD2404" s="1206"/>
      <c r="AF2404" s="70"/>
      <c r="AK2404" s="11"/>
      <c r="AL2404" s="71"/>
      <c r="AQ2404" s="72"/>
      <c r="AR2404" s="73"/>
    </row>
    <row r="2405" spans="1:44" ht="24" customHeight="1">
      <c r="A2405" s="972" t="str">
        <f t="shared" si="43"/>
        <v/>
      </c>
      <c r="B2405" s="66"/>
      <c r="E2405" s="67"/>
      <c r="F2405" s="68"/>
      <c r="H2405" s="88"/>
      <c r="I2405" s="88"/>
      <c r="J2405" s="88"/>
      <c r="K2405" s="88"/>
      <c r="L2405" s="88"/>
      <c r="M2405" s="88"/>
      <c r="N2405" s="88"/>
      <c r="O2405" s="88"/>
      <c r="P2405" s="88"/>
      <c r="Q2405" s="88"/>
      <c r="R2405" s="88"/>
      <c r="S2405" s="88"/>
      <c r="T2405" s="88"/>
      <c r="U2405" s="88"/>
      <c r="V2405" s="88"/>
      <c r="W2405" s="88"/>
      <c r="X2405" s="88"/>
      <c r="Y2405" s="88"/>
      <c r="Z2405" s="88"/>
      <c r="AA2405" s="88"/>
      <c r="AB2405" s="88"/>
      <c r="AC2405" s="88"/>
      <c r="AD2405" s="88"/>
      <c r="AF2405" s="70"/>
      <c r="AK2405" s="11"/>
      <c r="AL2405" s="71"/>
      <c r="AQ2405" s="72"/>
      <c r="AR2405" s="73"/>
    </row>
    <row r="2406" spans="1:44" ht="27" customHeight="1">
      <c r="A2406" s="972">
        <f t="shared" si="43"/>
        <v>332</v>
      </c>
      <c r="B2406" s="66"/>
      <c r="E2406" s="67"/>
      <c r="F2406" s="1349" t="s">
        <v>7</v>
      </c>
      <c r="G2406" s="1350"/>
      <c r="H2406" s="1233" t="s">
        <v>1078</v>
      </c>
      <c r="I2406" s="1233"/>
      <c r="J2406" s="1233"/>
      <c r="K2406" s="1233"/>
      <c r="L2406" s="1233"/>
      <c r="M2406" s="1233"/>
      <c r="N2406" s="1233"/>
      <c r="O2406" s="1233"/>
      <c r="P2406" s="1233"/>
      <c r="Q2406" s="1233"/>
      <c r="R2406" s="1233"/>
      <c r="S2406" s="1233"/>
      <c r="T2406" s="1233"/>
      <c r="U2406" s="1233"/>
      <c r="V2406" s="1233"/>
      <c r="W2406" s="1233"/>
      <c r="X2406" s="1233"/>
      <c r="Y2406" s="1233"/>
      <c r="Z2406" s="1233"/>
      <c r="AA2406" s="1233"/>
      <c r="AB2406" s="1233"/>
      <c r="AC2406" s="1233"/>
      <c r="AD2406" s="1233"/>
      <c r="AF2406" s="70"/>
      <c r="AG2406" s="713">
        <v>332</v>
      </c>
      <c r="AH2406" s="1221" t="s">
        <v>106</v>
      </c>
      <c r="AI2406" s="1222"/>
      <c r="AJ2406" s="1223"/>
      <c r="AK2406" s="11"/>
      <c r="AL2406" s="1212" t="s">
        <v>1079</v>
      </c>
      <c r="AM2406" s="1213"/>
      <c r="AN2406" s="1213"/>
      <c r="AO2406" s="1213"/>
      <c r="AP2406" s="1213"/>
      <c r="AQ2406" s="1214"/>
      <c r="AR2406" s="1232">
        <f>VLOOKUP(AH2406,$CD$6:$CE$10,2,FALSE)</f>
        <v>0</v>
      </c>
    </row>
    <row r="2407" spans="1:44" ht="24" customHeight="1">
      <c r="A2407" s="972" t="str">
        <f t="shared" si="43"/>
        <v/>
      </c>
      <c r="B2407" s="66"/>
      <c r="E2407" s="67"/>
      <c r="F2407" s="68"/>
      <c r="AF2407" s="70"/>
      <c r="AK2407" s="11"/>
      <c r="AL2407" s="1212"/>
      <c r="AM2407" s="1213"/>
      <c r="AN2407" s="1213"/>
      <c r="AO2407" s="1213"/>
      <c r="AP2407" s="1213"/>
      <c r="AQ2407" s="1214"/>
      <c r="AR2407" s="1232"/>
    </row>
    <row r="2408" spans="1:44" ht="27" customHeight="1">
      <c r="A2408" s="972">
        <f t="shared" si="43"/>
        <v>333</v>
      </c>
      <c r="B2408" s="66"/>
      <c r="E2408" s="67"/>
      <c r="F2408" s="1349" t="s">
        <v>8</v>
      </c>
      <c r="G2408" s="1350"/>
      <c r="H2408" s="1224" t="s">
        <v>2410</v>
      </c>
      <c r="I2408" s="1224"/>
      <c r="J2408" s="1224"/>
      <c r="K2408" s="1224"/>
      <c r="L2408" s="1224"/>
      <c r="M2408" s="1224"/>
      <c r="N2408" s="1224"/>
      <c r="O2408" s="1224"/>
      <c r="P2408" s="1224"/>
      <c r="Q2408" s="1224"/>
      <c r="R2408" s="1224"/>
      <c r="S2408" s="1224"/>
      <c r="T2408" s="1224"/>
      <c r="U2408" s="1224"/>
      <c r="V2408" s="1224"/>
      <c r="W2408" s="1224"/>
      <c r="X2408" s="1224"/>
      <c r="Y2408" s="1224"/>
      <c r="Z2408" s="1224"/>
      <c r="AA2408" s="1224"/>
      <c r="AB2408" s="1224"/>
      <c r="AC2408" s="1224"/>
      <c r="AD2408" s="1224"/>
      <c r="AF2408" s="70"/>
      <c r="AG2408" s="713">
        <v>333</v>
      </c>
      <c r="AH2408" s="1221" t="s">
        <v>106</v>
      </c>
      <c r="AI2408" s="1222"/>
      <c r="AJ2408" s="1223"/>
      <c r="AK2408" s="11"/>
      <c r="AL2408" s="1212" t="s">
        <v>1079</v>
      </c>
      <c r="AM2408" s="1213"/>
      <c r="AN2408" s="1213"/>
      <c r="AO2408" s="1213"/>
      <c r="AP2408" s="1213"/>
      <c r="AQ2408" s="1214"/>
      <c r="AR2408" s="1232">
        <f>VLOOKUP(AH2408,$CD$6:$CE$10,2,FALSE)</f>
        <v>0</v>
      </c>
    </row>
    <row r="2409" spans="1:44" ht="27" customHeight="1">
      <c r="A2409" s="972" t="str">
        <f t="shared" si="43"/>
        <v/>
      </c>
      <c r="B2409" s="66"/>
      <c r="E2409" s="67"/>
      <c r="F2409" s="68"/>
      <c r="H2409" s="1224"/>
      <c r="I2409" s="1224"/>
      <c r="J2409" s="1224"/>
      <c r="K2409" s="1224"/>
      <c r="L2409" s="1224"/>
      <c r="M2409" s="1224"/>
      <c r="N2409" s="1224"/>
      <c r="O2409" s="1224"/>
      <c r="P2409" s="1224"/>
      <c r="Q2409" s="1224"/>
      <c r="R2409" s="1224"/>
      <c r="S2409" s="1224"/>
      <c r="T2409" s="1224"/>
      <c r="U2409" s="1224"/>
      <c r="V2409" s="1224"/>
      <c r="W2409" s="1224"/>
      <c r="X2409" s="1224"/>
      <c r="Y2409" s="1224"/>
      <c r="Z2409" s="1224"/>
      <c r="AA2409" s="1224"/>
      <c r="AB2409" s="1224"/>
      <c r="AC2409" s="1224"/>
      <c r="AD2409" s="1224"/>
      <c r="AF2409" s="70"/>
      <c r="AK2409" s="11"/>
      <c r="AL2409" s="1212"/>
      <c r="AM2409" s="1213"/>
      <c r="AN2409" s="1213"/>
      <c r="AO2409" s="1213"/>
      <c r="AP2409" s="1213"/>
      <c r="AQ2409" s="1214"/>
      <c r="AR2409" s="1232"/>
    </row>
    <row r="2410" spans="1:44" ht="27" customHeight="1">
      <c r="A2410" s="972" t="str">
        <f t="shared" si="43"/>
        <v/>
      </c>
      <c r="B2410" s="66"/>
      <c r="E2410" s="67"/>
      <c r="F2410" s="68"/>
      <c r="H2410" s="1224"/>
      <c r="I2410" s="1224"/>
      <c r="J2410" s="1224"/>
      <c r="K2410" s="1224"/>
      <c r="L2410" s="1224"/>
      <c r="M2410" s="1224"/>
      <c r="N2410" s="1224"/>
      <c r="O2410" s="1224"/>
      <c r="P2410" s="1224"/>
      <c r="Q2410" s="1224"/>
      <c r="R2410" s="1224"/>
      <c r="S2410" s="1224"/>
      <c r="T2410" s="1224"/>
      <c r="U2410" s="1224"/>
      <c r="V2410" s="1224"/>
      <c r="W2410" s="1224"/>
      <c r="X2410" s="1224"/>
      <c r="Y2410" s="1224"/>
      <c r="Z2410" s="1224"/>
      <c r="AA2410" s="1224"/>
      <c r="AB2410" s="1224"/>
      <c r="AC2410" s="1224"/>
      <c r="AD2410" s="1224"/>
      <c r="AF2410" s="70"/>
      <c r="AK2410" s="11"/>
      <c r="AL2410" s="71"/>
      <c r="AQ2410" s="72"/>
      <c r="AR2410" s="73"/>
    </row>
    <row r="2411" spans="1:44" ht="24" customHeight="1">
      <c r="A2411" s="972" t="str">
        <f t="shared" si="43"/>
        <v/>
      </c>
      <c r="B2411" s="66"/>
      <c r="E2411" s="67"/>
      <c r="F2411" s="68"/>
      <c r="AF2411" s="70"/>
      <c r="AK2411" s="11"/>
      <c r="AL2411" s="71"/>
      <c r="AQ2411" s="72"/>
      <c r="AR2411" s="73"/>
    </row>
    <row r="2412" spans="1:44" ht="27" customHeight="1">
      <c r="A2412" s="972">
        <f t="shared" si="43"/>
        <v>334</v>
      </c>
      <c r="B2412" s="66"/>
      <c r="E2412" s="67"/>
      <c r="F2412" s="1349" t="s">
        <v>9</v>
      </c>
      <c r="G2412" s="1350"/>
      <c r="H2412" s="1224" t="s">
        <v>2407</v>
      </c>
      <c r="I2412" s="1224"/>
      <c r="J2412" s="1224"/>
      <c r="K2412" s="1224"/>
      <c r="L2412" s="1224"/>
      <c r="M2412" s="1224"/>
      <c r="N2412" s="1224"/>
      <c r="O2412" s="1224"/>
      <c r="P2412" s="1224"/>
      <c r="Q2412" s="1224"/>
      <c r="R2412" s="1224"/>
      <c r="S2412" s="1224"/>
      <c r="T2412" s="1224"/>
      <c r="U2412" s="1224"/>
      <c r="V2412" s="1224"/>
      <c r="W2412" s="1224"/>
      <c r="X2412" s="1224"/>
      <c r="Y2412" s="1224"/>
      <c r="Z2412" s="1224"/>
      <c r="AA2412" s="1224"/>
      <c r="AB2412" s="1224"/>
      <c r="AC2412" s="1224"/>
      <c r="AD2412" s="1224"/>
      <c r="AF2412" s="70"/>
      <c r="AG2412" s="713">
        <v>334</v>
      </c>
      <c r="AH2412" s="1221" t="s">
        <v>106</v>
      </c>
      <c r="AI2412" s="1222"/>
      <c r="AJ2412" s="1223"/>
      <c r="AK2412" s="11"/>
      <c r="AL2412" s="1212" t="s">
        <v>2412</v>
      </c>
      <c r="AM2412" s="1213"/>
      <c r="AN2412" s="1213"/>
      <c r="AO2412" s="1213"/>
      <c r="AP2412" s="1213"/>
      <c r="AQ2412" s="1214"/>
      <c r="AR2412" s="1232">
        <f>VLOOKUP(AH2412,$CD$6:$CE$10,2,FALSE)</f>
        <v>0</v>
      </c>
    </row>
    <row r="2413" spans="1:44" ht="27" customHeight="1">
      <c r="A2413" s="972" t="str">
        <f t="shared" si="43"/>
        <v/>
      </c>
      <c r="B2413" s="66"/>
      <c r="E2413" s="67"/>
      <c r="F2413" s="68"/>
      <c r="H2413" s="1224"/>
      <c r="I2413" s="1224"/>
      <c r="J2413" s="1224"/>
      <c r="K2413" s="1224"/>
      <c r="L2413" s="1224"/>
      <c r="M2413" s="1224"/>
      <c r="N2413" s="1224"/>
      <c r="O2413" s="1224"/>
      <c r="P2413" s="1224"/>
      <c r="Q2413" s="1224"/>
      <c r="R2413" s="1224"/>
      <c r="S2413" s="1224"/>
      <c r="T2413" s="1224"/>
      <c r="U2413" s="1224"/>
      <c r="V2413" s="1224"/>
      <c r="W2413" s="1224"/>
      <c r="X2413" s="1224"/>
      <c r="Y2413" s="1224"/>
      <c r="Z2413" s="1224"/>
      <c r="AA2413" s="1224"/>
      <c r="AB2413" s="1224"/>
      <c r="AC2413" s="1224"/>
      <c r="AD2413" s="1224"/>
      <c r="AF2413" s="70"/>
      <c r="AK2413" s="11"/>
      <c r="AL2413" s="1212"/>
      <c r="AM2413" s="1213"/>
      <c r="AN2413" s="1213"/>
      <c r="AO2413" s="1213"/>
      <c r="AP2413" s="1213"/>
      <c r="AQ2413" s="1214"/>
      <c r="AR2413" s="1232"/>
    </row>
    <row r="2414" spans="1:44" ht="27" customHeight="1">
      <c r="A2414" s="972" t="str">
        <f t="shared" si="43"/>
        <v/>
      </c>
      <c r="B2414" s="66"/>
      <c r="E2414" s="67"/>
      <c r="F2414" s="68"/>
      <c r="H2414" s="1224"/>
      <c r="I2414" s="1224"/>
      <c r="J2414" s="1224"/>
      <c r="K2414" s="1224"/>
      <c r="L2414" s="1224"/>
      <c r="M2414" s="1224"/>
      <c r="N2414" s="1224"/>
      <c r="O2414" s="1224"/>
      <c r="P2414" s="1224"/>
      <c r="Q2414" s="1224"/>
      <c r="R2414" s="1224"/>
      <c r="S2414" s="1224"/>
      <c r="T2414" s="1224"/>
      <c r="U2414" s="1224"/>
      <c r="V2414" s="1224"/>
      <c r="W2414" s="1224"/>
      <c r="X2414" s="1224"/>
      <c r="Y2414" s="1224"/>
      <c r="Z2414" s="1224"/>
      <c r="AA2414" s="1224"/>
      <c r="AB2414" s="1224"/>
      <c r="AC2414" s="1224"/>
      <c r="AD2414" s="1224"/>
      <c r="AF2414" s="70"/>
      <c r="AK2414" s="11"/>
      <c r="AL2414" s="71"/>
      <c r="AQ2414" s="72"/>
      <c r="AR2414" s="73"/>
    </row>
    <row r="2415" spans="1:44" ht="22.2" customHeight="1" thickBot="1">
      <c r="A2415" s="972" t="str">
        <f t="shared" si="43"/>
        <v/>
      </c>
      <c r="B2415" s="57"/>
      <c r="C2415" s="6"/>
      <c r="D2415" s="6"/>
      <c r="E2415" s="58"/>
      <c r="F2415" s="83"/>
      <c r="G2415" s="61"/>
      <c r="H2415" s="61"/>
      <c r="I2415" s="61"/>
      <c r="J2415" s="61"/>
      <c r="K2415" s="61"/>
      <c r="L2415" s="61"/>
      <c r="M2415" s="61"/>
      <c r="N2415" s="61"/>
      <c r="O2415" s="61"/>
      <c r="P2415" s="61"/>
      <c r="Q2415" s="61"/>
      <c r="R2415" s="61"/>
      <c r="S2415" s="61"/>
      <c r="T2415" s="61"/>
      <c r="U2415" s="61"/>
      <c r="V2415" s="61"/>
      <c r="W2415" s="61"/>
      <c r="X2415" s="61"/>
      <c r="Y2415" s="61"/>
      <c r="Z2415" s="61"/>
      <c r="AA2415" s="61"/>
      <c r="AB2415" s="61"/>
      <c r="AC2415" s="61"/>
      <c r="AD2415" s="61"/>
      <c r="AE2415" s="61"/>
      <c r="AF2415" s="59"/>
      <c r="AG2415" s="716"/>
      <c r="AH2415" s="60"/>
      <c r="AI2415" s="60"/>
      <c r="AJ2415" s="60"/>
      <c r="AK2415" s="15"/>
      <c r="AL2415" s="99"/>
      <c r="AM2415" s="100"/>
      <c r="AN2415" s="100"/>
      <c r="AO2415" s="100"/>
      <c r="AP2415" s="100"/>
      <c r="AQ2415" s="101"/>
      <c r="AR2415" s="73"/>
    </row>
    <row r="2416" spans="1:44" ht="22.2" customHeight="1">
      <c r="A2416" s="972" t="str">
        <f t="shared" si="43"/>
        <v/>
      </c>
      <c r="B2416" s="66"/>
      <c r="E2416" s="67"/>
      <c r="F2416" s="68"/>
      <c r="AF2416" s="70"/>
      <c r="AK2416" s="11"/>
      <c r="AL2416" s="71"/>
      <c r="AQ2416" s="72"/>
      <c r="AR2416" s="73"/>
    </row>
    <row r="2417" spans="1:44" ht="27" customHeight="1">
      <c r="A2417" s="972">
        <f t="shared" si="43"/>
        <v>335</v>
      </c>
      <c r="B2417" s="1392" t="s">
        <v>2750</v>
      </c>
      <c r="C2417" s="1393"/>
      <c r="D2417" s="1393"/>
      <c r="E2417" s="1394"/>
      <c r="F2417" s="68"/>
      <c r="H2417" s="1206" t="s">
        <v>2411</v>
      </c>
      <c r="I2417" s="1206"/>
      <c r="J2417" s="1206"/>
      <c r="K2417" s="1206"/>
      <c r="L2417" s="1206"/>
      <c r="M2417" s="1206"/>
      <c r="N2417" s="1206"/>
      <c r="O2417" s="1206"/>
      <c r="P2417" s="1206"/>
      <c r="Q2417" s="1206"/>
      <c r="R2417" s="1206"/>
      <c r="S2417" s="1206"/>
      <c r="T2417" s="1206"/>
      <c r="U2417" s="1206"/>
      <c r="V2417" s="1206"/>
      <c r="W2417" s="1206"/>
      <c r="X2417" s="1206"/>
      <c r="Y2417" s="1206"/>
      <c r="Z2417" s="1206"/>
      <c r="AA2417" s="1206"/>
      <c r="AB2417" s="1206"/>
      <c r="AC2417" s="1206"/>
      <c r="AD2417" s="1206"/>
      <c r="AF2417" s="70"/>
      <c r="AG2417" s="713">
        <v>335</v>
      </c>
      <c r="AH2417" s="1221" t="s">
        <v>106</v>
      </c>
      <c r="AI2417" s="1222"/>
      <c r="AJ2417" s="1223"/>
      <c r="AK2417" s="11"/>
      <c r="AL2417" s="1212" t="s">
        <v>2413</v>
      </c>
      <c r="AM2417" s="1213"/>
      <c r="AN2417" s="1213"/>
      <c r="AO2417" s="1213"/>
      <c r="AP2417" s="1213"/>
      <c r="AQ2417" s="1214"/>
      <c r="AR2417" s="1232">
        <f>VLOOKUP(AH2417,$CD$6:$CE$10,2,FALSE)</f>
        <v>0</v>
      </c>
    </row>
    <row r="2418" spans="1:44" ht="27" customHeight="1">
      <c r="A2418" s="972" t="str">
        <f t="shared" si="43"/>
        <v/>
      </c>
      <c r="B2418" s="1392"/>
      <c r="C2418" s="1393"/>
      <c r="D2418" s="1393"/>
      <c r="E2418" s="1394"/>
      <c r="F2418" s="68"/>
      <c r="H2418" s="1206"/>
      <c r="I2418" s="1206"/>
      <c r="J2418" s="1206"/>
      <c r="K2418" s="1206"/>
      <c r="L2418" s="1206"/>
      <c r="M2418" s="1206"/>
      <c r="N2418" s="1206"/>
      <c r="O2418" s="1206"/>
      <c r="P2418" s="1206"/>
      <c r="Q2418" s="1206"/>
      <c r="R2418" s="1206"/>
      <c r="S2418" s="1206"/>
      <c r="T2418" s="1206"/>
      <c r="U2418" s="1206"/>
      <c r="V2418" s="1206"/>
      <c r="W2418" s="1206"/>
      <c r="X2418" s="1206"/>
      <c r="Y2418" s="1206"/>
      <c r="Z2418" s="1206"/>
      <c r="AA2418" s="1206"/>
      <c r="AB2418" s="1206"/>
      <c r="AC2418" s="1206"/>
      <c r="AD2418" s="1206"/>
      <c r="AF2418" s="70"/>
      <c r="AK2418" s="11"/>
      <c r="AL2418" s="1212"/>
      <c r="AM2418" s="1213"/>
      <c r="AN2418" s="1213"/>
      <c r="AO2418" s="1213"/>
      <c r="AP2418" s="1213"/>
      <c r="AQ2418" s="1214"/>
      <c r="AR2418" s="1232"/>
    </row>
    <row r="2419" spans="1:44" ht="24" customHeight="1">
      <c r="A2419" s="972" t="str">
        <f t="shared" si="43"/>
        <v/>
      </c>
      <c r="B2419" s="1392"/>
      <c r="C2419" s="1393"/>
      <c r="D2419" s="1393"/>
      <c r="E2419" s="1394"/>
      <c r="F2419" s="68"/>
      <c r="AF2419" s="70"/>
      <c r="AK2419" s="11"/>
      <c r="AL2419" s="1212"/>
      <c r="AM2419" s="1213"/>
      <c r="AN2419" s="1213"/>
      <c r="AO2419" s="1213"/>
      <c r="AP2419" s="1213"/>
      <c r="AQ2419" s="1214"/>
      <c r="AR2419" s="73"/>
    </row>
    <row r="2420" spans="1:44" ht="27" customHeight="1">
      <c r="A2420" s="972" t="str">
        <f t="shared" si="43"/>
        <v/>
      </c>
      <c r="B2420" s="1392"/>
      <c r="C2420" s="1393"/>
      <c r="D2420" s="1393"/>
      <c r="E2420" s="1394"/>
      <c r="F2420" s="68"/>
      <c r="H2420" s="17" t="s">
        <v>728</v>
      </c>
      <c r="I2420" s="1206" t="s">
        <v>1080</v>
      </c>
      <c r="J2420" s="1206"/>
      <c r="K2420" s="1206"/>
      <c r="L2420" s="1206"/>
      <c r="M2420" s="1206"/>
      <c r="N2420" s="1206"/>
      <c r="O2420" s="1206"/>
      <c r="P2420" s="1206"/>
      <c r="Q2420" s="1206"/>
      <c r="R2420" s="1206"/>
      <c r="S2420" s="1206"/>
      <c r="T2420" s="1206"/>
      <c r="U2420" s="1206"/>
      <c r="V2420" s="1206"/>
      <c r="W2420" s="1206"/>
      <c r="X2420" s="1206"/>
      <c r="Y2420" s="1206"/>
      <c r="Z2420" s="1206"/>
      <c r="AA2420" s="1206"/>
      <c r="AB2420" s="1206"/>
      <c r="AC2420" s="1206"/>
      <c r="AD2420" s="1206"/>
      <c r="AF2420" s="70"/>
      <c r="AK2420" s="11"/>
      <c r="AL2420" s="1212"/>
      <c r="AM2420" s="1213"/>
      <c r="AN2420" s="1213"/>
      <c r="AO2420" s="1213"/>
      <c r="AP2420" s="1213"/>
      <c r="AQ2420" s="1214"/>
      <c r="AR2420" s="73"/>
    </row>
    <row r="2421" spans="1:44" ht="27" customHeight="1">
      <c r="A2421" s="972" t="str">
        <f t="shared" si="43"/>
        <v/>
      </c>
      <c r="B2421" s="1392"/>
      <c r="C2421" s="1393"/>
      <c r="D2421" s="1393"/>
      <c r="E2421" s="1394"/>
      <c r="F2421" s="68"/>
      <c r="I2421" s="1206"/>
      <c r="J2421" s="1206"/>
      <c r="K2421" s="1206"/>
      <c r="L2421" s="1206"/>
      <c r="M2421" s="1206"/>
      <c r="N2421" s="1206"/>
      <c r="O2421" s="1206"/>
      <c r="P2421" s="1206"/>
      <c r="Q2421" s="1206"/>
      <c r="R2421" s="1206"/>
      <c r="S2421" s="1206"/>
      <c r="T2421" s="1206"/>
      <c r="U2421" s="1206"/>
      <c r="V2421" s="1206"/>
      <c r="W2421" s="1206"/>
      <c r="X2421" s="1206"/>
      <c r="Y2421" s="1206"/>
      <c r="Z2421" s="1206"/>
      <c r="AA2421" s="1206"/>
      <c r="AB2421" s="1206"/>
      <c r="AC2421" s="1206"/>
      <c r="AD2421" s="1206"/>
      <c r="AF2421" s="70"/>
      <c r="AK2421" s="11"/>
      <c r="AL2421" s="71"/>
      <c r="AQ2421" s="72"/>
      <c r="AR2421" s="73"/>
    </row>
    <row r="2422" spans="1:44" ht="27" customHeight="1">
      <c r="A2422" s="972" t="str">
        <f t="shared" si="43"/>
        <v/>
      </c>
      <c r="B2422" s="66"/>
      <c r="E2422" s="67"/>
      <c r="F2422" s="68"/>
      <c r="H2422" s="17" t="s">
        <v>729</v>
      </c>
      <c r="I2422" s="1231" t="s">
        <v>1081</v>
      </c>
      <c r="J2422" s="1231"/>
      <c r="K2422" s="1231"/>
      <c r="L2422" s="1231"/>
      <c r="M2422" s="1231"/>
      <c r="N2422" s="1231"/>
      <c r="O2422" s="1231"/>
      <c r="P2422" s="1231"/>
      <c r="Q2422" s="1231"/>
      <c r="R2422" s="1231"/>
      <c r="S2422" s="1231"/>
      <c r="T2422" s="1231"/>
      <c r="U2422" s="1231"/>
      <c r="V2422" s="1231"/>
      <c r="W2422" s="1231"/>
      <c r="X2422" s="1231"/>
      <c r="Y2422" s="1231"/>
      <c r="Z2422" s="1231"/>
      <c r="AA2422" s="1231"/>
      <c r="AB2422" s="1231"/>
      <c r="AC2422" s="1231"/>
      <c r="AD2422" s="1231"/>
      <c r="AF2422" s="70"/>
      <c r="AK2422" s="11"/>
      <c r="AL2422" s="71"/>
      <c r="AQ2422" s="72"/>
      <c r="AR2422" s="73"/>
    </row>
    <row r="2423" spans="1:44" ht="21.65" customHeight="1" thickBot="1">
      <c r="A2423" s="972" t="str">
        <f t="shared" si="43"/>
        <v/>
      </c>
      <c r="B2423" s="57"/>
      <c r="C2423" s="6"/>
      <c r="D2423" s="6"/>
      <c r="E2423" s="58"/>
      <c r="F2423" s="83"/>
      <c r="G2423" s="61"/>
      <c r="H2423" s="61"/>
      <c r="I2423" s="61"/>
      <c r="J2423" s="61"/>
      <c r="K2423" s="61"/>
      <c r="L2423" s="61"/>
      <c r="M2423" s="61"/>
      <c r="N2423" s="61"/>
      <c r="O2423" s="61"/>
      <c r="P2423" s="61"/>
      <c r="Q2423" s="61"/>
      <c r="R2423" s="61"/>
      <c r="S2423" s="61"/>
      <c r="T2423" s="61"/>
      <c r="U2423" s="61"/>
      <c r="V2423" s="61"/>
      <c r="W2423" s="61"/>
      <c r="X2423" s="61"/>
      <c r="Y2423" s="61"/>
      <c r="Z2423" s="61"/>
      <c r="AA2423" s="61"/>
      <c r="AB2423" s="61"/>
      <c r="AC2423" s="61"/>
      <c r="AD2423" s="61"/>
      <c r="AE2423" s="61"/>
      <c r="AF2423" s="59"/>
      <c r="AG2423" s="716"/>
      <c r="AH2423" s="60"/>
      <c r="AI2423" s="60"/>
      <c r="AJ2423" s="60"/>
      <c r="AK2423" s="15"/>
      <c r="AL2423" s="99"/>
      <c r="AM2423" s="100"/>
      <c r="AN2423" s="100"/>
      <c r="AO2423" s="100"/>
      <c r="AP2423" s="100"/>
      <c r="AQ2423" s="101"/>
      <c r="AR2423" s="73"/>
    </row>
    <row r="2424" spans="1:44" ht="21.65" customHeight="1">
      <c r="A2424" s="972" t="str">
        <f t="shared" si="43"/>
        <v/>
      </c>
      <c r="B2424" s="66"/>
      <c r="E2424" s="67"/>
      <c r="F2424" s="68"/>
      <c r="AF2424" s="70"/>
      <c r="AK2424" s="11"/>
      <c r="AL2424" s="71"/>
      <c r="AQ2424" s="72"/>
      <c r="AR2424" s="73"/>
    </row>
    <row r="2425" spans="1:44" ht="27" customHeight="1">
      <c r="A2425" s="972">
        <f t="shared" si="43"/>
        <v>336</v>
      </c>
      <c r="B2425" s="1392" t="s">
        <v>2751</v>
      </c>
      <c r="C2425" s="1393"/>
      <c r="D2425" s="1393"/>
      <c r="E2425" s="1394"/>
      <c r="F2425" s="68"/>
      <c r="H2425" s="1231" t="s">
        <v>1082</v>
      </c>
      <c r="I2425" s="1231"/>
      <c r="J2425" s="1231"/>
      <c r="K2425" s="1231"/>
      <c r="L2425" s="1231"/>
      <c r="M2425" s="1231"/>
      <c r="N2425" s="1231"/>
      <c r="O2425" s="1231"/>
      <c r="P2425" s="1231"/>
      <c r="Q2425" s="1231"/>
      <c r="R2425" s="1231"/>
      <c r="S2425" s="1231"/>
      <c r="T2425" s="1231"/>
      <c r="U2425" s="1231"/>
      <c r="V2425" s="1231"/>
      <c r="W2425" s="1231"/>
      <c r="X2425" s="1231"/>
      <c r="Y2425" s="1231"/>
      <c r="Z2425" s="1231"/>
      <c r="AA2425" s="1231"/>
      <c r="AB2425" s="1231"/>
      <c r="AC2425" s="1231"/>
      <c r="AD2425" s="1231"/>
      <c r="AF2425" s="70"/>
      <c r="AG2425" s="713">
        <v>336</v>
      </c>
      <c r="AH2425" s="1221" t="s">
        <v>106</v>
      </c>
      <c r="AI2425" s="1222"/>
      <c r="AJ2425" s="1223"/>
      <c r="AK2425" s="11"/>
      <c r="AL2425" s="1212" t="s">
        <v>2414</v>
      </c>
      <c r="AM2425" s="1213"/>
      <c r="AN2425" s="1213"/>
      <c r="AO2425" s="1213"/>
      <c r="AP2425" s="1213"/>
      <c r="AQ2425" s="1214"/>
      <c r="AR2425" s="1232">
        <f>VLOOKUP(AH2425,$CD$6:$CE$10,2,FALSE)</f>
        <v>0</v>
      </c>
    </row>
    <row r="2426" spans="1:44" ht="24" customHeight="1" thickBot="1">
      <c r="A2426" s="972" t="str">
        <f t="shared" si="43"/>
        <v/>
      </c>
      <c r="B2426" s="1392"/>
      <c r="C2426" s="1393"/>
      <c r="D2426" s="1393"/>
      <c r="E2426" s="1394"/>
      <c r="F2426" s="68"/>
      <c r="AF2426" s="70"/>
      <c r="AK2426" s="11"/>
      <c r="AL2426" s="1212"/>
      <c r="AM2426" s="1213"/>
      <c r="AN2426" s="1213"/>
      <c r="AO2426" s="1213"/>
      <c r="AP2426" s="1213"/>
      <c r="AQ2426" s="1214"/>
      <c r="AR2426" s="1232"/>
    </row>
    <row r="2427" spans="1:44" ht="27" customHeight="1">
      <c r="A2427" s="972" t="str">
        <f t="shared" si="43"/>
        <v/>
      </c>
      <c r="B2427" s="1392"/>
      <c r="C2427" s="1393"/>
      <c r="D2427" s="1393"/>
      <c r="E2427" s="1394"/>
      <c r="F2427" s="68"/>
      <c r="H2427" s="1586" t="s">
        <v>2835</v>
      </c>
      <c r="I2427" s="1388"/>
      <c r="J2427" s="1388"/>
      <c r="K2427" s="1388"/>
      <c r="L2427" s="1388"/>
      <c r="M2427" s="1388"/>
      <c r="N2427" s="1388"/>
      <c r="O2427" s="1388"/>
      <c r="P2427" s="1388"/>
      <c r="Q2427" s="1388"/>
      <c r="R2427" s="1388"/>
      <c r="S2427" s="1388"/>
      <c r="T2427" s="1388"/>
      <c r="U2427" s="1388"/>
      <c r="V2427" s="1388"/>
      <c r="W2427" s="1388"/>
      <c r="X2427" s="1388"/>
      <c r="Y2427" s="1388"/>
      <c r="Z2427" s="1388"/>
      <c r="AA2427" s="1388"/>
      <c r="AB2427" s="1388"/>
      <c r="AC2427" s="1388"/>
      <c r="AD2427" s="1544"/>
      <c r="AF2427" s="70"/>
      <c r="AK2427" s="11"/>
      <c r="AL2427" s="1212" t="s">
        <v>2415</v>
      </c>
      <c r="AM2427" s="1213"/>
      <c r="AN2427" s="1213"/>
      <c r="AO2427" s="1213"/>
      <c r="AP2427" s="1213"/>
      <c r="AQ2427" s="1214"/>
      <c r="AR2427" s="73"/>
    </row>
    <row r="2428" spans="1:44" ht="27" customHeight="1">
      <c r="A2428" s="972" t="str">
        <f t="shared" si="43"/>
        <v/>
      </c>
      <c r="B2428" s="229"/>
      <c r="C2428" s="143"/>
      <c r="D2428" s="143"/>
      <c r="E2428" s="230"/>
      <c r="F2428" s="68"/>
      <c r="H2428" s="1299"/>
      <c r="I2428" s="1206"/>
      <c r="J2428" s="1206"/>
      <c r="K2428" s="1206"/>
      <c r="L2428" s="1206"/>
      <c r="M2428" s="1206"/>
      <c r="N2428" s="1206"/>
      <c r="O2428" s="1206"/>
      <c r="P2428" s="1206"/>
      <c r="Q2428" s="1206"/>
      <c r="R2428" s="1206"/>
      <c r="S2428" s="1206"/>
      <c r="T2428" s="1206"/>
      <c r="U2428" s="1206"/>
      <c r="V2428" s="1206"/>
      <c r="W2428" s="1206"/>
      <c r="X2428" s="1206"/>
      <c r="Y2428" s="1206"/>
      <c r="Z2428" s="1206"/>
      <c r="AA2428" s="1206"/>
      <c r="AB2428" s="1206"/>
      <c r="AC2428" s="1206"/>
      <c r="AD2428" s="1207"/>
      <c r="AF2428" s="70"/>
      <c r="AK2428" s="11"/>
      <c r="AL2428" s="1212"/>
      <c r="AM2428" s="1213"/>
      <c r="AN2428" s="1213"/>
      <c r="AO2428" s="1213"/>
      <c r="AP2428" s="1213"/>
      <c r="AQ2428" s="1214"/>
      <c r="AR2428" s="73"/>
    </row>
    <row r="2429" spans="1:44" ht="27" customHeight="1" thickBot="1">
      <c r="A2429" s="972" t="str">
        <f t="shared" si="43"/>
        <v/>
      </c>
      <c r="B2429" s="66"/>
      <c r="E2429" s="67"/>
      <c r="F2429" s="68"/>
      <c r="H2429" s="1300"/>
      <c r="I2429" s="1301"/>
      <c r="J2429" s="1301"/>
      <c r="K2429" s="1301"/>
      <c r="L2429" s="1301"/>
      <c r="M2429" s="1301"/>
      <c r="N2429" s="1301"/>
      <c r="O2429" s="1301"/>
      <c r="P2429" s="1301"/>
      <c r="Q2429" s="1301"/>
      <c r="R2429" s="1301"/>
      <c r="S2429" s="1301"/>
      <c r="T2429" s="1301"/>
      <c r="U2429" s="1301"/>
      <c r="V2429" s="1301"/>
      <c r="W2429" s="1301"/>
      <c r="X2429" s="1301"/>
      <c r="Y2429" s="1301"/>
      <c r="Z2429" s="1301"/>
      <c r="AA2429" s="1301"/>
      <c r="AB2429" s="1301"/>
      <c r="AC2429" s="1301"/>
      <c r="AD2429" s="1302"/>
      <c r="AF2429" s="70"/>
      <c r="AK2429" s="11"/>
      <c r="AL2429" s="1212"/>
      <c r="AM2429" s="1213"/>
      <c r="AN2429" s="1213"/>
      <c r="AO2429" s="1213"/>
      <c r="AP2429" s="1213"/>
      <c r="AQ2429" s="1214"/>
      <c r="AR2429" s="73"/>
    </row>
    <row r="2430" spans="1:44" ht="27" customHeight="1">
      <c r="B2430" s="66"/>
      <c r="E2430" s="67"/>
      <c r="F2430" s="68"/>
      <c r="H2430" s="934"/>
      <c r="I2430" s="934"/>
      <c r="J2430" s="934"/>
      <c r="K2430" s="934"/>
      <c r="L2430" s="934"/>
      <c r="M2430" s="934"/>
      <c r="N2430" s="934"/>
      <c r="O2430" s="934"/>
      <c r="P2430" s="934"/>
      <c r="Q2430" s="934"/>
      <c r="R2430" s="934"/>
      <c r="S2430" s="934"/>
      <c r="T2430" s="934"/>
      <c r="U2430" s="934"/>
      <c r="V2430" s="934"/>
      <c r="W2430" s="934"/>
      <c r="X2430" s="934"/>
      <c r="Y2430" s="934"/>
      <c r="Z2430" s="934"/>
      <c r="AA2430" s="934"/>
      <c r="AB2430" s="934"/>
      <c r="AC2430" s="934"/>
      <c r="AD2430" s="934"/>
      <c r="AF2430" s="70"/>
      <c r="AH2430" s="898"/>
      <c r="AI2430" s="898"/>
      <c r="AJ2430" s="898"/>
      <c r="AK2430" s="11"/>
      <c r="AL2430" s="894"/>
      <c r="AM2430" s="895"/>
      <c r="AN2430" s="895"/>
      <c r="AO2430" s="895"/>
      <c r="AP2430" s="895"/>
      <c r="AQ2430" s="896"/>
      <c r="AR2430" s="73"/>
    </row>
    <row r="2431" spans="1:44" ht="27" customHeight="1">
      <c r="A2431" s="972">
        <f t="shared" si="43"/>
        <v>3361</v>
      </c>
      <c r="B2431" s="66"/>
      <c r="E2431" s="67"/>
      <c r="F2431" s="1334" t="s">
        <v>150</v>
      </c>
      <c r="G2431" s="1335"/>
      <c r="H2431" s="1244" t="s">
        <v>2589</v>
      </c>
      <c r="I2431" s="1244"/>
      <c r="J2431" s="1244"/>
      <c r="K2431" s="1244"/>
      <c r="L2431" s="1244"/>
      <c r="M2431" s="1244"/>
      <c r="N2431" s="1244"/>
      <c r="O2431" s="1244"/>
      <c r="P2431" s="1244"/>
      <c r="Q2431" s="1244"/>
      <c r="R2431" s="1244"/>
      <c r="S2431" s="1244"/>
      <c r="T2431" s="1244"/>
      <c r="U2431" s="1244"/>
      <c r="V2431" s="1244"/>
      <c r="W2431" s="1244"/>
      <c r="X2431" s="1244"/>
      <c r="Y2431" s="1244"/>
      <c r="Z2431" s="1244"/>
      <c r="AA2431" s="1244"/>
      <c r="AB2431" s="1244"/>
      <c r="AC2431" s="1244"/>
      <c r="AD2431" s="1244"/>
      <c r="AF2431" s="70"/>
      <c r="AG2431" s="1074">
        <v>3361</v>
      </c>
      <c r="AH2431" s="1253" t="s">
        <v>296</v>
      </c>
      <c r="AI2431" s="1254"/>
      <c r="AJ2431" s="1255"/>
      <c r="AK2431" s="11"/>
      <c r="AL2431" s="1215" t="s">
        <v>2836</v>
      </c>
      <c r="AM2431" s="1266"/>
      <c r="AN2431" s="1266"/>
      <c r="AO2431" s="1266"/>
      <c r="AP2431" s="1266"/>
      <c r="AQ2431" s="1267"/>
      <c r="AR2431" s="73"/>
    </row>
    <row r="2432" spans="1:44" ht="27" customHeight="1">
      <c r="B2432" s="66"/>
      <c r="E2432" s="67"/>
      <c r="F2432" s="68"/>
      <c r="H2432" s="935"/>
      <c r="I2432" s="935"/>
      <c r="J2432" s="935"/>
      <c r="K2432" s="935"/>
      <c r="L2432" s="935"/>
      <c r="M2432" s="935"/>
      <c r="N2432" s="935"/>
      <c r="O2432" s="935"/>
      <c r="P2432" s="935"/>
      <c r="Q2432" s="935"/>
      <c r="R2432" s="935"/>
      <c r="S2432" s="935"/>
      <c r="T2432" s="935"/>
      <c r="U2432" s="935"/>
      <c r="V2432" s="935"/>
      <c r="W2432" s="935"/>
      <c r="X2432" s="935"/>
      <c r="Y2432" s="935"/>
      <c r="Z2432" s="935"/>
      <c r="AA2432" s="935"/>
      <c r="AB2432" s="935"/>
      <c r="AC2432" s="935"/>
      <c r="AD2432" s="935"/>
      <c r="AF2432" s="70"/>
      <c r="AH2432" s="898"/>
      <c r="AI2432" s="898"/>
      <c r="AJ2432" s="898"/>
      <c r="AK2432" s="11"/>
      <c r="AL2432" s="1268"/>
      <c r="AM2432" s="1266"/>
      <c r="AN2432" s="1266"/>
      <c r="AO2432" s="1266"/>
      <c r="AP2432" s="1266"/>
      <c r="AQ2432" s="1267"/>
      <c r="AR2432" s="73"/>
    </row>
    <row r="2433" spans="1:44" ht="27" customHeight="1">
      <c r="A2433" s="972">
        <f t="shared" si="43"/>
        <v>3362</v>
      </c>
      <c r="B2433" s="66"/>
      <c r="E2433" s="67"/>
      <c r="F2433" s="1334" t="s">
        <v>365</v>
      </c>
      <c r="G2433" s="1335"/>
      <c r="H2433" s="1244" t="s">
        <v>2752</v>
      </c>
      <c r="I2433" s="1244"/>
      <c r="J2433" s="1244"/>
      <c r="K2433" s="1244"/>
      <c r="L2433" s="1244"/>
      <c r="M2433" s="1244"/>
      <c r="N2433" s="1244"/>
      <c r="O2433" s="1244"/>
      <c r="P2433" s="1244"/>
      <c r="Q2433" s="1244"/>
      <c r="R2433" s="1244"/>
      <c r="S2433" s="1244"/>
      <c r="T2433" s="1244"/>
      <c r="U2433" s="1244"/>
      <c r="V2433" s="1244"/>
      <c r="W2433" s="1244"/>
      <c r="X2433" s="1244"/>
      <c r="Y2433" s="1244"/>
      <c r="Z2433" s="1244"/>
      <c r="AA2433" s="1244"/>
      <c r="AB2433" s="1244"/>
      <c r="AC2433" s="1244"/>
      <c r="AD2433" s="1244"/>
      <c r="AF2433" s="70"/>
      <c r="AG2433" s="1074">
        <v>3362</v>
      </c>
      <c r="AH2433" s="1253" t="s">
        <v>296</v>
      </c>
      <c r="AI2433" s="1254"/>
      <c r="AJ2433" s="1255"/>
      <c r="AK2433" s="11"/>
      <c r="AL2433" s="1215" t="s">
        <v>2837</v>
      </c>
      <c r="AM2433" s="1266"/>
      <c r="AN2433" s="1266"/>
      <c r="AO2433" s="1266"/>
      <c r="AP2433" s="1266"/>
      <c r="AQ2433" s="1267"/>
      <c r="AR2433" s="73"/>
    </row>
    <row r="2434" spans="1:44" ht="27" customHeight="1">
      <c r="B2434" s="66"/>
      <c r="E2434" s="67"/>
      <c r="F2434" s="944"/>
      <c r="G2434" s="942"/>
      <c r="H2434" s="1244"/>
      <c r="I2434" s="1244"/>
      <c r="J2434" s="1244"/>
      <c r="K2434" s="1244"/>
      <c r="L2434" s="1244"/>
      <c r="M2434" s="1244"/>
      <c r="N2434" s="1244"/>
      <c r="O2434" s="1244"/>
      <c r="P2434" s="1244"/>
      <c r="Q2434" s="1244"/>
      <c r="R2434" s="1244"/>
      <c r="S2434" s="1244"/>
      <c r="T2434" s="1244"/>
      <c r="U2434" s="1244"/>
      <c r="V2434" s="1244"/>
      <c r="W2434" s="1244"/>
      <c r="X2434" s="1244"/>
      <c r="Y2434" s="1244"/>
      <c r="Z2434" s="1244"/>
      <c r="AA2434" s="1244"/>
      <c r="AB2434" s="1244"/>
      <c r="AC2434" s="1244"/>
      <c r="AD2434" s="1244"/>
      <c r="AF2434" s="70"/>
      <c r="AH2434" s="898"/>
      <c r="AI2434" s="898"/>
      <c r="AJ2434" s="898"/>
      <c r="AK2434" s="11"/>
      <c r="AL2434" s="1268"/>
      <c r="AM2434" s="1266"/>
      <c r="AN2434" s="1266"/>
      <c r="AO2434" s="1266"/>
      <c r="AP2434" s="1266"/>
      <c r="AQ2434" s="1267"/>
      <c r="AR2434" s="73"/>
    </row>
    <row r="2435" spans="1:44" ht="27" customHeight="1">
      <c r="B2435" s="66"/>
      <c r="E2435" s="67"/>
      <c r="F2435" s="944"/>
      <c r="G2435" s="942"/>
      <c r="H2435" s="1244"/>
      <c r="I2435" s="1244"/>
      <c r="J2435" s="1244"/>
      <c r="K2435" s="1244"/>
      <c r="L2435" s="1244"/>
      <c r="M2435" s="1244"/>
      <c r="N2435" s="1244"/>
      <c r="O2435" s="1244"/>
      <c r="P2435" s="1244"/>
      <c r="Q2435" s="1244"/>
      <c r="R2435" s="1244"/>
      <c r="S2435" s="1244"/>
      <c r="T2435" s="1244"/>
      <c r="U2435" s="1244"/>
      <c r="V2435" s="1244"/>
      <c r="W2435" s="1244"/>
      <c r="X2435" s="1244"/>
      <c r="Y2435" s="1244"/>
      <c r="Z2435" s="1244"/>
      <c r="AA2435" s="1244"/>
      <c r="AB2435" s="1244"/>
      <c r="AC2435" s="1244"/>
      <c r="AD2435" s="1244"/>
      <c r="AF2435" s="70"/>
      <c r="AH2435" s="898"/>
      <c r="AI2435" s="898"/>
      <c r="AJ2435" s="898"/>
      <c r="AK2435" s="11"/>
      <c r="AL2435" s="894"/>
      <c r="AM2435" s="895"/>
      <c r="AN2435" s="895"/>
      <c r="AO2435" s="895"/>
      <c r="AP2435" s="895"/>
      <c r="AQ2435" s="896"/>
      <c r="AR2435" s="73"/>
    </row>
    <row r="2436" spans="1:44" ht="27" customHeight="1">
      <c r="B2436" s="66"/>
      <c r="E2436" s="67"/>
      <c r="F2436" s="944"/>
      <c r="G2436" s="942"/>
      <c r="H2436" s="1244"/>
      <c r="I2436" s="1244"/>
      <c r="J2436" s="1244"/>
      <c r="K2436" s="1244"/>
      <c r="L2436" s="1244"/>
      <c r="M2436" s="1244"/>
      <c r="N2436" s="1244"/>
      <c r="O2436" s="1244"/>
      <c r="P2436" s="1244"/>
      <c r="Q2436" s="1244"/>
      <c r="R2436" s="1244"/>
      <c r="S2436" s="1244"/>
      <c r="T2436" s="1244"/>
      <c r="U2436" s="1244"/>
      <c r="V2436" s="1244"/>
      <c r="W2436" s="1244"/>
      <c r="X2436" s="1244"/>
      <c r="Y2436" s="1244"/>
      <c r="Z2436" s="1244"/>
      <c r="AA2436" s="1244"/>
      <c r="AB2436" s="1244"/>
      <c r="AC2436" s="1244"/>
      <c r="AD2436" s="1244"/>
      <c r="AF2436" s="70"/>
      <c r="AH2436" s="898"/>
      <c r="AI2436" s="898"/>
      <c r="AJ2436" s="898"/>
      <c r="AK2436" s="11"/>
      <c r="AL2436" s="894"/>
      <c r="AM2436" s="895"/>
      <c r="AN2436" s="895"/>
      <c r="AO2436" s="895"/>
      <c r="AP2436" s="895"/>
      <c r="AQ2436" s="896"/>
      <c r="AR2436" s="73"/>
    </row>
    <row r="2437" spans="1:44" ht="27" customHeight="1">
      <c r="B2437" s="66"/>
      <c r="E2437" s="67"/>
      <c r="F2437" s="944"/>
      <c r="G2437" s="942"/>
      <c r="H2437" s="1244"/>
      <c r="I2437" s="1244"/>
      <c r="J2437" s="1244"/>
      <c r="K2437" s="1244"/>
      <c r="L2437" s="1244"/>
      <c r="M2437" s="1244"/>
      <c r="N2437" s="1244"/>
      <c r="O2437" s="1244"/>
      <c r="P2437" s="1244"/>
      <c r="Q2437" s="1244"/>
      <c r="R2437" s="1244"/>
      <c r="S2437" s="1244"/>
      <c r="T2437" s="1244"/>
      <c r="U2437" s="1244"/>
      <c r="V2437" s="1244"/>
      <c r="W2437" s="1244"/>
      <c r="X2437" s="1244"/>
      <c r="Y2437" s="1244"/>
      <c r="Z2437" s="1244"/>
      <c r="AA2437" s="1244"/>
      <c r="AB2437" s="1244"/>
      <c r="AC2437" s="1244"/>
      <c r="AD2437" s="1244"/>
      <c r="AF2437" s="70"/>
      <c r="AH2437" s="898"/>
      <c r="AI2437" s="898"/>
      <c r="AJ2437" s="898"/>
      <c r="AK2437" s="11"/>
      <c r="AL2437" s="894"/>
      <c r="AM2437" s="895"/>
      <c r="AN2437" s="895"/>
      <c r="AO2437" s="895"/>
      <c r="AP2437" s="895"/>
      <c r="AQ2437" s="896"/>
      <c r="AR2437" s="73"/>
    </row>
    <row r="2438" spans="1:44" ht="27" customHeight="1">
      <c r="B2438" s="66"/>
      <c r="E2438" s="67"/>
      <c r="F2438" s="944"/>
      <c r="G2438" s="942"/>
      <c r="H2438" s="1244"/>
      <c r="I2438" s="1244"/>
      <c r="J2438" s="1244"/>
      <c r="K2438" s="1244"/>
      <c r="L2438" s="1244"/>
      <c r="M2438" s="1244"/>
      <c r="N2438" s="1244"/>
      <c r="O2438" s="1244"/>
      <c r="P2438" s="1244"/>
      <c r="Q2438" s="1244"/>
      <c r="R2438" s="1244"/>
      <c r="S2438" s="1244"/>
      <c r="T2438" s="1244"/>
      <c r="U2438" s="1244"/>
      <c r="V2438" s="1244"/>
      <c r="W2438" s="1244"/>
      <c r="X2438" s="1244"/>
      <c r="Y2438" s="1244"/>
      <c r="Z2438" s="1244"/>
      <c r="AA2438" s="1244"/>
      <c r="AB2438" s="1244"/>
      <c r="AC2438" s="1244"/>
      <c r="AD2438" s="1244"/>
      <c r="AF2438" s="70"/>
      <c r="AH2438" s="898"/>
      <c r="AI2438" s="898"/>
      <c r="AJ2438" s="898"/>
      <c r="AK2438" s="11"/>
      <c r="AL2438" s="894"/>
      <c r="AM2438" s="895"/>
      <c r="AN2438" s="895"/>
      <c r="AO2438" s="895"/>
      <c r="AP2438" s="895"/>
      <c r="AQ2438" s="896"/>
      <c r="AR2438" s="73"/>
    </row>
    <row r="2439" spans="1:44" ht="27" customHeight="1" thickBot="1">
      <c r="B2439" s="66"/>
      <c r="E2439" s="67"/>
      <c r="F2439" s="944"/>
      <c r="G2439" s="942"/>
      <c r="H2439" s="1244"/>
      <c r="I2439" s="1244"/>
      <c r="J2439" s="1244"/>
      <c r="K2439" s="1244"/>
      <c r="L2439" s="1244"/>
      <c r="M2439" s="1244"/>
      <c r="N2439" s="1244"/>
      <c r="O2439" s="1244"/>
      <c r="P2439" s="1244"/>
      <c r="Q2439" s="1244"/>
      <c r="R2439" s="1244"/>
      <c r="S2439" s="1244"/>
      <c r="T2439" s="1244"/>
      <c r="U2439" s="1244"/>
      <c r="V2439" s="1244"/>
      <c r="W2439" s="1244"/>
      <c r="X2439" s="1244"/>
      <c r="Y2439" s="1244"/>
      <c r="Z2439" s="1244"/>
      <c r="AA2439" s="1244"/>
      <c r="AB2439" s="1244"/>
      <c r="AC2439" s="1244"/>
      <c r="AD2439" s="1244"/>
      <c r="AF2439" s="70"/>
      <c r="AH2439" s="898"/>
      <c r="AI2439" s="898"/>
      <c r="AJ2439" s="898"/>
      <c r="AK2439" s="11"/>
      <c r="AL2439" s="894"/>
      <c r="AM2439" s="895"/>
      <c r="AN2439" s="895"/>
      <c r="AO2439" s="895"/>
      <c r="AP2439" s="895"/>
      <c r="AQ2439" s="896"/>
      <c r="AR2439" s="73"/>
    </row>
    <row r="2440" spans="1:44" ht="27" customHeight="1">
      <c r="B2440" s="66"/>
      <c r="E2440" s="67"/>
      <c r="F2440" s="68"/>
      <c r="G2440" s="1075" t="s">
        <v>330</v>
      </c>
      <c r="H2440" s="1245" t="s">
        <v>2753</v>
      </c>
      <c r="I2440" s="1246"/>
      <c r="J2440" s="1246"/>
      <c r="K2440" s="1246"/>
      <c r="L2440" s="1246"/>
      <c r="M2440" s="1246"/>
      <c r="N2440" s="1246"/>
      <c r="O2440" s="1246"/>
      <c r="P2440" s="1246"/>
      <c r="Q2440" s="1246"/>
      <c r="R2440" s="1246"/>
      <c r="S2440" s="1246"/>
      <c r="T2440" s="1246"/>
      <c r="U2440" s="1246"/>
      <c r="V2440" s="1246"/>
      <c r="W2440" s="1246"/>
      <c r="X2440" s="1246"/>
      <c r="Y2440" s="1246"/>
      <c r="Z2440" s="1246"/>
      <c r="AA2440" s="1246"/>
      <c r="AB2440" s="1246"/>
      <c r="AC2440" s="1246"/>
      <c r="AD2440" s="1247"/>
      <c r="AF2440" s="70"/>
      <c r="AH2440" s="898"/>
      <c r="AI2440" s="898"/>
      <c r="AJ2440" s="898"/>
      <c r="AK2440" s="11"/>
      <c r="AL2440" s="894"/>
      <c r="AM2440" s="895"/>
      <c r="AN2440" s="895"/>
      <c r="AO2440" s="895"/>
      <c r="AP2440" s="895"/>
      <c r="AQ2440" s="896"/>
      <c r="AR2440" s="73"/>
    </row>
    <row r="2441" spans="1:44" ht="27" customHeight="1">
      <c r="B2441" s="66"/>
      <c r="E2441" s="67"/>
      <c r="F2441" s="68"/>
      <c r="G2441" s="942"/>
      <c r="H2441" s="1248"/>
      <c r="I2441" s="1244"/>
      <c r="J2441" s="1244"/>
      <c r="K2441" s="1244"/>
      <c r="L2441" s="1244"/>
      <c r="M2441" s="1244"/>
      <c r="N2441" s="1244"/>
      <c r="O2441" s="1244"/>
      <c r="P2441" s="1244"/>
      <c r="Q2441" s="1244"/>
      <c r="R2441" s="1244"/>
      <c r="S2441" s="1244"/>
      <c r="T2441" s="1244"/>
      <c r="U2441" s="1244"/>
      <c r="V2441" s="1244"/>
      <c r="W2441" s="1244"/>
      <c r="X2441" s="1244"/>
      <c r="Y2441" s="1244"/>
      <c r="Z2441" s="1244"/>
      <c r="AA2441" s="1244"/>
      <c r="AB2441" s="1244"/>
      <c r="AC2441" s="1244"/>
      <c r="AD2441" s="1249"/>
      <c r="AF2441" s="70"/>
      <c r="AH2441" s="898"/>
      <c r="AI2441" s="898"/>
      <c r="AJ2441" s="898"/>
      <c r="AK2441" s="11"/>
      <c r="AL2441" s="894"/>
      <c r="AM2441" s="895"/>
      <c r="AN2441" s="895"/>
      <c r="AO2441" s="895"/>
      <c r="AP2441" s="895"/>
      <c r="AQ2441" s="896"/>
      <c r="AR2441" s="73"/>
    </row>
    <row r="2442" spans="1:44" ht="27" customHeight="1">
      <c r="B2442" s="66"/>
      <c r="E2442" s="67"/>
      <c r="F2442" s="68"/>
      <c r="G2442" s="942"/>
      <c r="H2442" s="1248"/>
      <c r="I2442" s="1244"/>
      <c r="J2442" s="1244"/>
      <c r="K2442" s="1244"/>
      <c r="L2442" s="1244"/>
      <c r="M2442" s="1244"/>
      <c r="N2442" s="1244"/>
      <c r="O2442" s="1244"/>
      <c r="P2442" s="1244"/>
      <c r="Q2442" s="1244"/>
      <c r="R2442" s="1244"/>
      <c r="S2442" s="1244"/>
      <c r="T2442" s="1244"/>
      <c r="U2442" s="1244"/>
      <c r="V2442" s="1244"/>
      <c r="W2442" s="1244"/>
      <c r="X2442" s="1244"/>
      <c r="Y2442" s="1244"/>
      <c r="Z2442" s="1244"/>
      <c r="AA2442" s="1244"/>
      <c r="AB2442" s="1244"/>
      <c r="AC2442" s="1244"/>
      <c r="AD2442" s="1249"/>
      <c r="AF2442" s="70"/>
      <c r="AH2442" s="898"/>
      <c r="AI2442" s="898"/>
      <c r="AJ2442" s="898"/>
      <c r="AK2442" s="11"/>
      <c r="AL2442" s="894"/>
      <c r="AM2442" s="895"/>
      <c r="AN2442" s="895"/>
      <c r="AO2442" s="895"/>
      <c r="AP2442" s="895"/>
      <c r="AQ2442" s="896"/>
      <c r="AR2442" s="73"/>
    </row>
    <row r="2443" spans="1:44" ht="27" customHeight="1" thickBot="1">
      <c r="B2443" s="66"/>
      <c r="E2443" s="67"/>
      <c r="F2443" s="68"/>
      <c r="G2443" s="942"/>
      <c r="H2443" s="1250"/>
      <c r="I2443" s="1251"/>
      <c r="J2443" s="1251"/>
      <c r="K2443" s="1251"/>
      <c r="L2443" s="1251"/>
      <c r="M2443" s="1251"/>
      <c r="N2443" s="1251"/>
      <c r="O2443" s="1251"/>
      <c r="P2443" s="1251"/>
      <c r="Q2443" s="1251"/>
      <c r="R2443" s="1251"/>
      <c r="S2443" s="1251"/>
      <c r="T2443" s="1251"/>
      <c r="U2443" s="1251"/>
      <c r="V2443" s="1251"/>
      <c r="W2443" s="1251"/>
      <c r="X2443" s="1251"/>
      <c r="Y2443" s="1251"/>
      <c r="Z2443" s="1251"/>
      <c r="AA2443" s="1251"/>
      <c r="AB2443" s="1251"/>
      <c r="AC2443" s="1251"/>
      <c r="AD2443" s="1252"/>
      <c r="AF2443" s="70"/>
      <c r="AH2443" s="898"/>
      <c r="AI2443" s="898"/>
      <c r="AJ2443" s="898"/>
      <c r="AK2443" s="11"/>
      <c r="AL2443" s="894"/>
      <c r="AM2443" s="895"/>
      <c r="AN2443" s="895"/>
      <c r="AO2443" s="895"/>
      <c r="AP2443" s="895"/>
      <c r="AQ2443" s="896"/>
      <c r="AR2443" s="73"/>
    </row>
    <row r="2444" spans="1:44" ht="27" customHeight="1">
      <c r="B2444" s="66"/>
      <c r="E2444" s="67"/>
      <c r="F2444" s="68"/>
      <c r="H2444" s="934"/>
      <c r="I2444" s="934"/>
      <c r="J2444" s="934"/>
      <c r="K2444" s="934"/>
      <c r="L2444" s="934"/>
      <c r="M2444" s="934"/>
      <c r="N2444" s="934"/>
      <c r="O2444" s="934"/>
      <c r="P2444" s="934"/>
      <c r="Q2444" s="934"/>
      <c r="R2444" s="934"/>
      <c r="S2444" s="934"/>
      <c r="T2444" s="934"/>
      <c r="U2444" s="934"/>
      <c r="V2444" s="934"/>
      <c r="W2444" s="934"/>
      <c r="X2444" s="934"/>
      <c r="Y2444" s="934"/>
      <c r="Z2444" s="934"/>
      <c r="AA2444" s="934"/>
      <c r="AB2444" s="934"/>
      <c r="AC2444" s="934"/>
      <c r="AD2444" s="934"/>
      <c r="AF2444" s="70"/>
      <c r="AH2444" s="898"/>
      <c r="AI2444" s="898"/>
      <c r="AJ2444" s="898"/>
      <c r="AK2444" s="11"/>
      <c r="AL2444" s="894"/>
      <c r="AM2444" s="895"/>
      <c r="AN2444" s="895"/>
      <c r="AO2444" s="895"/>
      <c r="AP2444" s="895"/>
      <c r="AQ2444" s="896"/>
      <c r="AR2444" s="73"/>
    </row>
    <row r="2445" spans="1:44" ht="27" customHeight="1">
      <c r="A2445" s="972">
        <f t="shared" si="43"/>
        <v>3363</v>
      </c>
      <c r="B2445" s="66"/>
      <c r="E2445" s="67"/>
      <c r="F2445" s="1334" t="s">
        <v>847</v>
      </c>
      <c r="G2445" s="1335"/>
      <c r="H2445" s="1244" t="s">
        <v>2754</v>
      </c>
      <c r="I2445" s="1256"/>
      <c r="J2445" s="1256"/>
      <c r="K2445" s="1256"/>
      <c r="L2445" s="1256"/>
      <c r="M2445" s="1256"/>
      <c r="N2445" s="1256"/>
      <c r="O2445" s="1256"/>
      <c r="P2445" s="1256"/>
      <c r="Q2445" s="1256"/>
      <c r="R2445" s="1256"/>
      <c r="S2445" s="1256"/>
      <c r="T2445" s="1256"/>
      <c r="U2445" s="1256"/>
      <c r="V2445" s="1256"/>
      <c r="W2445" s="1256"/>
      <c r="X2445" s="1256"/>
      <c r="Y2445" s="1256"/>
      <c r="Z2445" s="1256"/>
      <c r="AA2445" s="1256"/>
      <c r="AB2445" s="1256"/>
      <c r="AC2445" s="1256"/>
      <c r="AD2445" s="1256"/>
      <c r="AF2445" s="70"/>
      <c r="AG2445" s="1074">
        <v>3363</v>
      </c>
      <c r="AH2445" s="1253" t="s">
        <v>296</v>
      </c>
      <c r="AI2445" s="1254"/>
      <c r="AJ2445" s="1255"/>
      <c r="AK2445" s="11"/>
      <c r="AL2445" s="1215" t="s">
        <v>2841</v>
      </c>
      <c r="AM2445" s="1266"/>
      <c r="AN2445" s="1266"/>
      <c r="AO2445" s="1266"/>
      <c r="AP2445" s="1266"/>
      <c r="AQ2445" s="1267"/>
      <c r="AR2445" s="73"/>
    </row>
    <row r="2446" spans="1:44" ht="27" customHeight="1">
      <c r="B2446" s="66"/>
      <c r="E2446" s="67"/>
      <c r="F2446" s="944"/>
      <c r="G2446" s="942"/>
      <c r="H2446" s="1256"/>
      <c r="I2446" s="1256"/>
      <c r="J2446" s="1256"/>
      <c r="K2446" s="1256"/>
      <c r="L2446" s="1256"/>
      <c r="M2446" s="1256"/>
      <c r="N2446" s="1256"/>
      <c r="O2446" s="1256"/>
      <c r="P2446" s="1256"/>
      <c r="Q2446" s="1256"/>
      <c r="R2446" s="1256"/>
      <c r="S2446" s="1256"/>
      <c r="T2446" s="1256"/>
      <c r="U2446" s="1256"/>
      <c r="V2446" s="1256"/>
      <c r="W2446" s="1256"/>
      <c r="X2446" s="1256"/>
      <c r="Y2446" s="1256"/>
      <c r="Z2446" s="1256"/>
      <c r="AA2446" s="1256"/>
      <c r="AB2446" s="1256"/>
      <c r="AC2446" s="1256"/>
      <c r="AD2446" s="1256"/>
      <c r="AF2446" s="70"/>
      <c r="AG2446" s="936"/>
      <c r="AH2446" s="898"/>
      <c r="AI2446" s="898"/>
      <c r="AJ2446" s="898"/>
      <c r="AK2446" s="11"/>
      <c r="AL2446" s="1268"/>
      <c r="AM2446" s="1266"/>
      <c r="AN2446" s="1266"/>
      <c r="AO2446" s="1266"/>
      <c r="AP2446" s="1266"/>
      <c r="AQ2446" s="1267"/>
      <c r="AR2446" s="73"/>
    </row>
    <row r="2447" spans="1:44" ht="27" customHeight="1">
      <c r="B2447" s="66"/>
      <c r="E2447" s="67"/>
      <c r="F2447" s="944"/>
      <c r="G2447" s="942"/>
      <c r="H2447" s="1256"/>
      <c r="I2447" s="1256"/>
      <c r="J2447" s="1256"/>
      <c r="K2447" s="1256"/>
      <c r="L2447" s="1256"/>
      <c r="M2447" s="1256"/>
      <c r="N2447" s="1256"/>
      <c r="O2447" s="1256"/>
      <c r="P2447" s="1256"/>
      <c r="Q2447" s="1256"/>
      <c r="R2447" s="1256"/>
      <c r="S2447" s="1256"/>
      <c r="T2447" s="1256"/>
      <c r="U2447" s="1256"/>
      <c r="V2447" s="1256"/>
      <c r="W2447" s="1256"/>
      <c r="X2447" s="1256"/>
      <c r="Y2447" s="1256"/>
      <c r="Z2447" s="1256"/>
      <c r="AA2447" s="1256"/>
      <c r="AB2447" s="1256"/>
      <c r="AC2447" s="1256"/>
      <c r="AD2447" s="1256"/>
      <c r="AF2447" s="70"/>
      <c r="AG2447" s="936"/>
      <c r="AH2447" s="898"/>
      <c r="AI2447" s="898"/>
      <c r="AJ2447" s="898"/>
      <c r="AK2447" s="11"/>
      <c r="AL2447" s="894"/>
      <c r="AM2447" s="895"/>
      <c r="AN2447" s="895"/>
      <c r="AO2447" s="895"/>
      <c r="AP2447" s="895"/>
      <c r="AQ2447" s="896"/>
      <c r="AR2447" s="73"/>
    </row>
    <row r="2448" spans="1:44" ht="24" customHeight="1" thickBot="1">
      <c r="A2448" s="972" t="str">
        <f t="shared" si="43"/>
        <v/>
      </c>
      <c r="B2448" s="57"/>
      <c r="C2448" s="6"/>
      <c r="D2448" s="6"/>
      <c r="E2448" s="58"/>
      <c r="F2448" s="83"/>
      <c r="G2448" s="61"/>
      <c r="H2448" s="61"/>
      <c r="I2448" s="61"/>
      <c r="J2448" s="61"/>
      <c r="K2448" s="61"/>
      <c r="L2448" s="61"/>
      <c r="M2448" s="61"/>
      <c r="N2448" s="61"/>
      <c r="O2448" s="61"/>
      <c r="P2448" s="61"/>
      <c r="Q2448" s="61"/>
      <c r="R2448" s="61"/>
      <c r="S2448" s="61"/>
      <c r="T2448" s="61"/>
      <c r="U2448" s="61"/>
      <c r="V2448" s="61"/>
      <c r="W2448" s="61"/>
      <c r="X2448" s="61"/>
      <c r="Y2448" s="61"/>
      <c r="Z2448" s="61"/>
      <c r="AA2448" s="61"/>
      <c r="AB2448" s="61"/>
      <c r="AC2448" s="61"/>
      <c r="AD2448" s="61"/>
      <c r="AE2448" s="61"/>
      <c r="AF2448" s="59"/>
      <c r="AG2448" s="716"/>
      <c r="AH2448" s="60"/>
      <c r="AI2448" s="60"/>
      <c r="AJ2448" s="60"/>
      <c r="AK2448" s="15"/>
      <c r="AL2448" s="99"/>
      <c r="AM2448" s="100"/>
      <c r="AN2448" s="100"/>
      <c r="AO2448" s="100"/>
      <c r="AP2448" s="100"/>
      <c r="AQ2448" s="101"/>
      <c r="AR2448" s="73"/>
    </row>
    <row r="2449" spans="1:44" ht="24" customHeight="1">
      <c r="A2449" s="972" t="str">
        <f t="shared" si="43"/>
        <v/>
      </c>
      <c r="B2449" s="66"/>
      <c r="E2449" s="67"/>
      <c r="F2449" s="68"/>
      <c r="AF2449" s="70"/>
      <c r="AK2449" s="11"/>
      <c r="AL2449" s="71"/>
      <c r="AQ2449" s="72"/>
      <c r="AR2449" s="73"/>
    </row>
    <row r="2450" spans="1:44" ht="27" customHeight="1">
      <c r="A2450" s="972">
        <f t="shared" si="43"/>
        <v>337</v>
      </c>
      <c r="B2450" s="2122" t="s">
        <v>2755</v>
      </c>
      <c r="C2450" s="1963"/>
      <c r="D2450" s="1963"/>
      <c r="E2450" s="1667"/>
      <c r="F2450" s="1349" t="s">
        <v>150</v>
      </c>
      <c r="G2450" s="1350"/>
      <c r="H2450" s="1336" t="s">
        <v>2756</v>
      </c>
      <c r="I2450" s="1336"/>
      <c r="J2450" s="1336"/>
      <c r="K2450" s="1336"/>
      <c r="L2450" s="1336"/>
      <c r="M2450" s="1336"/>
      <c r="N2450" s="1336"/>
      <c r="O2450" s="1336"/>
      <c r="P2450" s="1336"/>
      <c r="Q2450" s="1336"/>
      <c r="R2450" s="1336"/>
      <c r="S2450" s="1336"/>
      <c r="T2450" s="1336"/>
      <c r="U2450" s="1336"/>
      <c r="V2450" s="1336"/>
      <c r="W2450" s="1336"/>
      <c r="X2450" s="1336"/>
      <c r="Y2450" s="1336"/>
      <c r="Z2450" s="1336"/>
      <c r="AA2450" s="1336"/>
      <c r="AB2450" s="1336"/>
      <c r="AC2450" s="1336"/>
      <c r="AD2450" s="1336"/>
      <c r="AF2450" s="70"/>
      <c r="AG2450" s="713">
        <v>337</v>
      </c>
      <c r="AH2450" s="1221" t="s">
        <v>106</v>
      </c>
      <c r="AI2450" s="1222"/>
      <c r="AJ2450" s="1223"/>
      <c r="AK2450" s="11"/>
      <c r="AL2450" s="1228" t="s">
        <v>2590</v>
      </c>
      <c r="AM2450" s="1229"/>
      <c r="AN2450" s="1229"/>
      <c r="AO2450" s="1229"/>
      <c r="AP2450" s="1229"/>
      <c r="AQ2450" s="1230"/>
      <c r="AR2450" s="1232">
        <f>VLOOKUP(AH2450,$CD$6:$CE$10,2,FALSE)</f>
        <v>0</v>
      </c>
    </row>
    <row r="2451" spans="1:44" ht="27" customHeight="1">
      <c r="B2451" s="2123"/>
      <c r="C2451" s="1963"/>
      <c r="D2451" s="1963"/>
      <c r="E2451" s="1667"/>
      <c r="F2451" s="887"/>
      <c r="G2451" s="888"/>
      <c r="H2451" s="1336"/>
      <c r="I2451" s="1336"/>
      <c r="J2451" s="1336"/>
      <c r="K2451" s="1336"/>
      <c r="L2451" s="1336"/>
      <c r="M2451" s="1336"/>
      <c r="N2451" s="1336"/>
      <c r="O2451" s="1336"/>
      <c r="P2451" s="1336"/>
      <c r="Q2451" s="1336"/>
      <c r="R2451" s="1336"/>
      <c r="S2451" s="1336"/>
      <c r="T2451" s="1336"/>
      <c r="U2451" s="1336"/>
      <c r="V2451" s="1336"/>
      <c r="W2451" s="1336"/>
      <c r="X2451" s="1336"/>
      <c r="Y2451" s="1336"/>
      <c r="Z2451" s="1336"/>
      <c r="AA2451" s="1336"/>
      <c r="AB2451" s="1336"/>
      <c r="AC2451" s="1336"/>
      <c r="AD2451" s="1336"/>
      <c r="AF2451" s="70"/>
      <c r="AH2451" s="937"/>
      <c r="AI2451" s="937"/>
      <c r="AJ2451" s="937"/>
      <c r="AK2451" s="11"/>
      <c r="AL2451" s="1228"/>
      <c r="AM2451" s="1229"/>
      <c r="AN2451" s="1229"/>
      <c r="AO2451" s="1229"/>
      <c r="AP2451" s="1229"/>
      <c r="AQ2451" s="1230"/>
      <c r="AR2451" s="1232"/>
    </row>
    <row r="2452" spans="1:44" ht="27" customHeight="1">
      <c r="B2452" s="2123"/>
      <c r="C2452" s="1963"/>
      <c r="D2452" s="1963"/>
      <c r="E2452" s="1667"/>
      <c r="F2452" s="887"/>
      <c r="G2452" s="888"/>
      <c r="H2452" s="1336"/>
      <c r="I2452" s="1336"/>
      <c r="J2452" s="1336"/>
      <c r="K2452" s="1336"/>
      <c r="L2452" s="1336"/>
      <c r="M2452" s="1336"/>
      <c r="N2452" s="1336"/>
      <c r="O2452" s="1336"/>
      <c r="P2452" s="1336"/>
      <c r="Q2452" s="1336"/>
      <c r="R2452" s="1336"/>
      <c r="S2452" s="1336"/>
      <c r="T2452" s="1336"/>
      <c r="U2452" s="1336"/>
      <c r="V2452" s="1336"/>
      <c r="W2452" s="1336"/>
      <c r="X2452" s="1336"/>
      <c r="Y2452" s="1336"/>
      <c r="Z2452" s="1336"/>
      <c r="AA2452" s="1336"/>
      <c r="AB2452" s="1336"/>
      <c r="AC2452" s="1336"/>
      <c r="AD2452" s="1336"/>
      <c r="AF2452" s="70"/>
      <c r="AH2452" s="937"/>
      <c r="AI2452" s="937"/>
      <c r="AJ2452" s="937"/>
      <c r="AK2452" s="11"/>
      <c r="AL2452" s="1228"/>
      <c r="AM2452" s="1229"/>
      <c r="AN2452" s="1229"/>
      <c r="AO2452" s="1229"/>
      <c r="AP2452" s="1229"/>
      <c r="AQ2452" s="1230"/>
      <c r="AR2452" s="1232"/>
    </row>
    <row r="2453" spans="1:44" ht="27" customHeight="1">
      <c r="A2453" s="972" t="str">
        <f t="shared" si="43"/>
        <v/>
      </c>
      <c r="B2453" s="938"/>
      <c r="C2453" s="939"/>
      <c r="D2453" s="939"/>
      <c r="E2453" s="940"/>
      <c r="F2453" s="68"/>
      <c r="H2453" s="1336"/>
      <c r="I2453" s="1336"/>
      <c r="J2453" s="1336"/>
      <c r="K2453" s="1336"/>
      <c r="L2453" s="1336"/>
      <c r="M2453" s="1336"/>
      <c r="N2453" s="1336"/>
      <c r="O2453" s="1336"/>
      <c r="P2453" s="1336"/>
      <c r="Q2453" s="1336"/>
      <c r="R2453" s="1336"/>
      <c r="S2453" s="1336"/>
      <c r="T2453" s="1336"/>
      <c r="U2453" s="1336"/>
      <c r="V2453" s="1336"/>
      <c r="W2453" s="1336"/>
      <c r="X2453" s="1336"/>
      <c r="Y2453" s="1336"/>
      <c r="Z2453" s="1336"/>
      <c r="AA2453" s="1336"/>
      <c r="AB2453" s="1336"/>
      <c r="AC2453" s="1336"/>
      <c r="AD2453" s="1336"/>
      <c r="AF2453" s="70"/>
      <c r="AK2453" s="11"/>
      <c r="AL2453" s="1228"/>
      <c r="AM2453" s="1229"/>
      <c r="AN2453" s="1229"/>
      <c r="AO2453" s="1229"/>
      <c r="AP2453" s="1229"/>
      <c r="AQ2453" s="1230"/>
      <c r="AR2453" s="1232"/>
    </row>
    <row r="2454" spans="1:44" ht="24" customHeight="1">
      <c r="A2454" s="972" t="str">
        <f t="shared" si="43"/>
        <v/>
      </c>
      <c r="B2454" s="938"/>
      <c r="C2454" s="939"/>
      <c r="D2454" s="939"/>
      <c r="E2454" s="940"/>
      <c r="F2454" s="68"/>
      <c r="AF2454" s="70"/>
      <c r="AK2454" s="11"/>
      <c r="AL2454" s="1228"/>
      <c r="AM2454" s="1229"/>
      <c r="AN2454" s="1229"/>
      <c r="AO2454" s="1229"/>
      <c r="AP2454" s="1229"/>
      <c r="AQ2454" s="1230"/>
      <c r="AR2454" s="73"/>
    </row>
    <row r="2455" spans="1:44" ht="27" customHeight="1">
      <c r="A2455" s="972">
        <f t="shared" ref="A2455:A2518" si="44">_xlfn.IFS(AG2455=0,"",AG2455&gt;0,AG2455,AG2455&lt;&gt;"","")</f>
        <v>338</v>
      </c>
      <c r="B2455" s="938"/>
      <c r="C2455" s="939"/>
      <c r="D2455" s="939"/>
      <c r="E2455" s="940"/>
      <c r="F2455" s="1349" t="s">
        <v>6</v>
      </c>
      <c r="G2455" s="1350"/>
      <c r="H2455" s="1206" t="s">
        <v>1083</v>
      </c>
      <c r="I2455" s="1206"/>
      <c r="J2455" s="1206"/>
      <c r="K2455" s="1206"/>
      <c r="L2455" s="1206"/>
      <c r="M2455" s="1206"/>
      <c r="N2455" s="1206"/>
      <c r="O2455" s="1206"/>
      <c r="P2455" s="1206"/>
      <c r="Q2455" s="1206"/>
      <c r="R2455" s="1206"/>
      <c r="S2455" s="1206"/>
      <c r="T2455" s="1206"/>
      <c r="U2455" s="1206"/>
      <c r="V2455" s="1206"/>
      <c r="W2455" s="1206"/>
      <c r="X2455" s="1206"/>
      <c r="Y2455" s="1206"/>
      <c r="Z2455" s="1206"/>
      <c r="AA2455" s="1206"/>
      <c r="AB2455" s="1206"/>
      <c r="AC2455" s="1206"/>
      <c r="AD2455" s="1206"/>
      <c r="AF2455" s="70"/>
      <c r="AG2455" s="713">
        <v>338</v>
      </c>
      <c r="AH2455" s="1221" t="s">
        <v>106</v>
      </c>
      <c r="AI2455" s="1222"/>
      <c r="AJ2455" s="1223"/>
      <c r="AK2455" s="11"/>
      <c r="AL2455" s="1212" t="s">
        <v>2416</v>
      </c>
      <c r="AM2455" s="1213"/>
      <c r="AN2455" s="1213"/>
      <c r="AO2455" s="1213"/>
      <c r="AP2455" s="1213"/>
      <c r="AQ2455" s="1214"/>
      <c r="AR2455" s="1232">
        <f>VLOOKUP(AH2455,$CD$6:$CE$10,2,FALSE)</f>
        <v>0</v>
      </c>
    </row>
    <row r="2456" spans="1:44" ht="27" customHeight="1">
      <c r="A2456" s="972" t="str">
        <f t="shared" si="44"/>
        <v/>
      </c>
      <c r="B2456" s="66"/>
      <c r="E2456" s="67"/>
      <c r="F2456" s="68"/>
      <c r="H2456" s="1206"/>
      <c r="I2456" s="1206"/>
      <c r="J2456" s="1206"/>
      <c r="K2456" s="1206"/>
      <c r="L2456" s="1206"/>
      <c r="M2456" s="1206"/>
      <c r="N2456" s="1206"/>
      <c r="O2456" s="1206"/>
      <c r="P2456" s="1206"/>
      <c r="Q2456" s="1206"/>
      <c r="R2456" s="1206"/>
      <c r="S2456" s="1206"/>
      <c r="T2456" s="1206"/>
      <c r="U2456" s="1206"/>
      <c r="V2456" s="1206"/>
      <c r="W2456" s="1206"/>
      <c r="X2456" s="1206"/>
      <c r="Y2456" s="1206"/>
      <c r="Z2456" s="1206"/>
      <c r="AA2456" s="1206"/>
      <c r="AB2456" s="1206"/>
      <c r="AC2456" s="1206"/>
      <c r="AD2456" s="1206"/>
      <c r="AF2456" s="70"/>
      <c r="AK2456" s="11"/>
      <c r="AL2456" s="1212"/>
      <c r="AM2456" s="1213"/>
      <c r="AN2456" s="1213"/>
      <c r="AO2456" s="1213"/>
      <c r="AP2456" s="1213"/>
      <c r="AQ2456" s="1214"/>
      <c r="AR2456" s="1232"/>
    </row>
    <row r="2457" spans="1:44" ht="24" customHeight="1" thickBot="1">
      <c r="A2457" s="972" t="str">
        <f t="shared" si="44"/>
        <v/>
      </c>
      <c r="B2457" s="57"/>
      <c r="C2457" s="6"/>
      <c r="D2457" s="6"/>
      <c r="E2457" s="58"/>
      <c r="F2457" s="83"/>
      <c r="G2457" s="61"/>
      <c r="H2457" s="61"/>
      <c r="I2457" s="61"/>
      <c r="J2457" s="61"/>
      <c r="K2457" s="61"/>
      <c r="L2457" s="61"/>
      <c r="M2457" s="61"/>
      <c r="N2457" s="61"/>
      <c r="O2457" s="61"/>
      <c r="P2457" s="61"/>
      <c r="Q2457" s="61"/>
      <c r="R2457" s="61"/>
      <c r="S2457" s="61"/>
      <c r="T2457" s="61"/>
      <c r="U2457" s="61"/>
      <c r="V2457" s="61"/>
      <c r="W2457" s="61"/>
      <c r="X2457" s="61"/>
      <c r="Y2457" s="61"/>
      <c r="Z2457" s="61"/>
      <c r="AA2457" s="61"/>
      <c r="AB2457" s="61"/>
      <c r="AC2457" s="61"/>
      <c r="AD2457" s="61"/>
      <c r="AE2457" s="61"/>
      <c r="AF2457" s="59"/>
      <c r="AG2457" s="716"/>
      <c r="AH2457" s="60"/>
      <c r="AI2457" s="60"/>
      <c r="AJ2457" s="60"/>
      <c r="AK2457" s="15"/>
      <c r="AL2457" s="1260"/>
      <c r="AM2457" s="1261"/>
      <c r="AN2457" s="1261"/>
      <c r="AO2457" s="1261"/>
      <c r="AP2457" s="1261"/>
      <c r="AQ2457" s="1262"/>
      <c r="AR2457" s="73"/>
    </row>
    <row r="2458" spans="1:44" ht="24" customHeight="1">
      <c r="A2458" s="972" t="str">
        <f t="shared" si="44"/>
        <v/>
      </c>
      <c r="B2458" s="66"/>
      <c r="E2458" s="67"/>
      <c r="F2458" s="68"/>
      <c r="AF2458" s="70"/>
      <c r="AK2458" s="11"/>
      <c r="AL2458" s="71"/>
      <c r="AQ2458" s="72"/>
      <c r="AR2458" s="73"/>
    </row>
    <row r="2459" spans="1:44" ht="27" customHeight="1">
      <c r="A2459" s="972" t="str">
        <f t="shared" si="44"/>
        <v/>
      </c>
      <c r="B2459" s="1392" t="s">
        <v>2757</v>
      </c>
      <c r="C2459" s="1393"/>
      <c r="D2459" s="1393"/>
      <c r="E2459" s="1394"/>
      <c r="F2459" s="68"/>
      <c r="H2459" s="1224" t="s">
        <v>1085</v>
      </c>
      <c r="I2459" s="1224"/>
      <c r="J2459" s="1224"/>
      <c r="K2459" s="1224"/>
      <c r="L2459" s="1224"/>
      <c r="M2459" s="1224"/>
      <c r="N2459" s="1224"/>
      <c r="O2459" s="1224"/>
      <c r="P2459" s="1224"/>
      <c r="Q2459" s="1224"/>
      <c r="R2459" s="1224"/>
      <c r="S2459" s="1224"/>
      <c r="T2459" s="1224"/>
      <c r="U2459" s="1224"/>
      <c r="V2459" s="1224"/>
      <c r="W2459" s="1224"/>
      <c r="X2459" s="1224"/>
      <c r="Y2459" s="1224"/>
      <c r="Z2459" s="1224"/>
      <c r="AA2459" s="1224"/>
      <c r="AB2459" s="1224"/>
      <c r="AC2459" s="1224"/>
      <c r="AD2459" s="1224"/>
      <c r="AF2459" s="70"/>
      <c r="AK2459" s="11"/>
      <c r="AL2459" s="1212" t="s">
        <v>1086</v>
      </c>
      <c r="AM2459" s="1213"/>
      <c r="AN2459" s="1213"/>
      <c r="AO2459" s="1213"/>
      <c r="AP2459" s="1213"/>
      <c r="AQ2459" s="1214"/>
      <c r="AR2459" s="73"/>
    </row>
    <row r="2460" spans="1:44" ht="27" customHeight="1">
      <c r="A2460" s="972" t="str">
        <f t="shared" si="44"/>
        <v/>
      </c>
      <c r="B2460" s="1392"/>
      <c r="C2460" s="1393"/>
      <c r="D2460" s="1393"/>
      <c r="E2460" s="1394"/>
      <c r="F2460" s="68"/>
      <c r="H2460" s="1224"/>
      <c r="I2460" s="1224"/>
      <c r="J2460" s="1224"/>
      <c r="K2460" s="1224"/>
      <c r="L2460" s="1224"/>
      <c r="M2460" s="1224"/>
      <c r="N2460" s="1224"/>
      <c r="O2460" s="1224"/>
      <c r="P2460" s="1224"/>
      <c r="Q2460" s="1224"/>
      <c r="R2460" s="1224"/>
      <c r="S2460" s="1224"/>
      <c r="T2460" s="1224"/>
      <c r="U2460" s="1224"/>
      <c r="V2460" s="1224"/>
      <c r="W2460" s="1224"/>
      <c r="X2460" s="1224"/>
      <c r="Y2460" s="1224"/>
      <c r="Z2460" s="1224"/>
      <c r="AA2460" s="1224"/>
      <c r="AB2460" s="1224"/>
      <c r="AC2460" s="1224"/>
      <c r="AD2460" s="1224"/>
      <c r="AF2460" s="70"/>
      <c r="AK2460" s="11"/>
      <c r="AL2460" s="1212"/>
      <c r="AM2460" s="1213"/>
      <c r="AN2460" s="1213"/>
      <c r="AO2460" s="1213"/>
      <c r="AP2460" s="1213"/>
      <c r="AQ2460" s="1214"/>
      <c r="AR2460" s="73"/>
    </row>
    <row r="2461" spans="1:44" ht="24" customHeight="1">
      <c r="A2461" s="972" t="str">
        <f t="shared" si="44"/>
        <v/>
      </c>
      <c r="B2461" s="1392"/>
      <c r="C2461" s="1393"/>
      <c r="D2461" s="1393"/>
      <c r="E2461" s="1394"/>
      <c r="F2461" s="68"/>
      <c r="AF2461" s="70"/>
      <c r="AK2461" s="11"/>
      <c r="AL2461" s="1212"/>
      <c r="AM2461" s="1213"/>
      <c r="AN2461" s="1213"/>
      <c r="AO2461" s="1213"/>
      <c r="AP2461" s="1213"/>
      <c r="AQ2461" s="1214"/>
      <c r="AR2461" s="73"/>
    </row>
    <row r="2462" spans="1:44" ht="27" customHeight="1">
      <c r="A2462" s="972">
        <f t="shared" si="44"/>
        <v>339</v>
      </c>
      <c r="B2462" s="1392"/>
      <c r="C2462" s="1393"/>
      <c r="D2462" s="1393"/>
      <c r="E2462" s="1394"/>
      <c r="F2462" s="1349" t="s">
        <v>150</v>
      </c>
      <c r="G2462" s="1350"/>
      <c r="H2462" s="1206" t="s">
        <v>1087</v>
      </c>
      <c r="I2462" s="1206"/>
      <c r="J2462" s="1206"/>
      <c r="K2462" s="1206"/>
      <c r="L2462" s="1206"/>
      <c r="M2462" s="1206"/>
      <c r="N2462" s="1206"/>
      <c r="O2462" s="1206"/>
      <c r="P2462" s="1206"/>
      <c r="Q2462" s="1206"/>
      <c r="R2462" s="1206"/>
      <c r="S2462" s="1206"/>
      <c r="T2462" s="1206"/>
      <c r="U2462" s="1206"/>
      <c r="V2462" s="1206"/>
      <c r="W2462" s="1206"/>
      <c r="X2462" s="1206"/>
      <c r="Y2462" s="1206"/>
      <c r="Z2462" s="1206"/>
      <c r="AA2462" s="1206"/>
      <c r="AB2462" s="1206"/>
      <c r="AC2462" s="1206"/>
      <c r="AD2462" s="1206"/>
      <c r="AF2462" s="70"/>
      <c r="AG2462" s="713">
        <v>339</v>
      </c>
      <c r="AH2462" s="1221" t="s">
        <v>106</v>
      </c>
      <c r="AI2462" s="1222"/>
      <c r="AJ2462" s="1223"/>
      <c r="AK2462" s="11"/>
      <c r="AL2462" s="1212" t="s">
        <v>2417</v>
      </c>
      <c r="AM2462" s="1213"/>
      <c r="AN2462" s="1213"/>
      <c r="AO2462" s="1213"/>
      <c r="AP2462" s="1213"/>
      <c r="AQ2462" s="1214"/>
      <c r="AR2462" s="1232">
        <f>VLOOKUP(AH2462,$CD$6:$CE$10,2,FALSE)</f>
        <v>0</v>
      </c>
    </row>
    <row r="2463" spans="1:44" ht="27" customHeight="1">
      <c r="A2463" s="972" t="str">
        <f t="shared" si="44"/>
        <v/>
      </c>
      <c r="B2463" s="1392"/>
      <c r="C2463" s="1393"/>
      <c r="D2463" s="1393"/>
      <c r="E2463" s="1394"/>
      <c r="F2463" s="68"/>
      <c r="H2463" s="1206"/>
      <c r="I2463" s="1206"/>
      <c r="J2463" s="1206"/>
      <c r="K2463" s="1206"/>
      <c r="L2463" s="1206"/>
      <c r="M2463" s="1206"/>
      <c r="N2463" s="1206"/>
      <c r="O2463" s="1206"/>
      <c r="P2463" s="1206"/>
      <c r="Q2463" s="1206"/>
      <c r="R2463" s="1206"/>
      <c r="S2463" s="1206"/>
      <c r="T2463" s="1206"/>
      <c r="U2463" s="1206"/>
      <c r="V2463" s="1206"/>
      <c r="W2463" s="1206"/>
      <c r="X2463" s="1206"/>
      <c r="Y2463" s="1206"/>
      <c r="Z2463" s="1206"/>
      <c r="AA2463" s="1206"/>
      <c r="AB2463" s="1206"/>
      <c r="AC2463" s="1206"/>
      <c r="AD2463" s="1206"/>
      <c r="AF2463" s="70"/>
      <c r="AK2463" s="11"/>
      <c r="AL2463" s="1212"/>
      <c r="AM2463" s="1213"/>
      <c r="AN2463" s="1213"/>
      <c r="AO2463" s="1213"/>
      <c r="AP2463" s="1213"/>
      <c r="AQ2463" s="1214"/>
      <c r="AR2463" s="1232"/>
    </row>
    <row r="2464" spans="1:44" ht="27" customHeight="1">
      <c r="A2464" s="972" t="str">
        <f t="shared" si="44"/>
        <v/>
      </c>
      <c r="B2464" s="1587" t="s">
        <v>1084</v>
      </c>
      <c r="C2464" s="1588"/>
      <c r="D2464" s="1588"/>
      <c r="E2464" s="1589"/>
      <c r="F2464" s="68"/>
      <c r="H2464" s="1206"/>
      <c r="I2464" s="1206"/>
      <c r="J2464" s="1206"/>
      <c r="K2464" s="1206"/>
      <c r="L2464" s="1206"/>
      <c r="M2464" s="1206"/>
      <c r="N2464" s="1206"/>
      <c r="O2464" s="1206"/>
      <c r="P2464" s="1206"/>
      <c r="Q2464" s="1206"/>
      <c r="R2464" s="1206"/>
      <c r="S2464" s="1206"/>
      <c r="T2464" s="1206"/>
      <c r="U2464" s="1206"/>
      <c r="V2464" s="1206"/>
      <c r="W2464" s="1206"/>
      <c r="X2464" s="1206"/>
      <c r="Y2464" s="1206"/>
      <c r="Z2464" s="1206"/>
      <c r="AA2464" s="1206"/>
      <c r="AB2464" s="1206"/>
      <c r="AC2464" s="1206"/>
      <c r="AD2464" s="1206"/>
      <c r="AF2464" s="70"/>
      <c r="AK2464" s="11"/>
      <c r="AL2464" s="1212"/>
      <c r="AM2464" s="1213"/>
      <c r="AN2464" s="1213"/>
      <c r="AO2464" s="1213"/>
      <c r="AP2464" s="1213"/>
      <c r="AQ2464" s="1214"/>
      <c r="AR2464" s="73"/>
    </row>
    <row r="2465" spans="1:44" ht="24" customHeight="1">
      <c r="A2465" s="972" t="str">
        <f t="shared" si="44"/>
        <v/>
      </c>
      <c r="B2465" s="1587"/>
      <c r="C2465" s="1588"/>
      <c r="D2465" s="1588"/>
      <c r="E2465" s="1589"/>
      <c r="F2465" s="68"/>
      <c r="AF2465" s="70"/>
      <c r="AK2465" s="11"/>
      <c r="AL2465" s="1212"/>
      <c r="AM2465" s="1213"/>
      <c r="AN2465" s="1213"/>
      <c r="AO2465" s="1213"/>
      <c r="AP2465" s="1213"/>
      <c r="AQ2465" s="1214"/>
      <c r="AR2465" s="73"/>
    </row>
    <row r="2466" spans="1:44" ht="27" customHeight="1">
      <c r="A2466" s="972">
        <f t="shared" si="44"/>
        <v>340</v>
      </c>
      <c r="B2466" s="1587"/>
      <c r="C2466" s="1588"/>
      <c r="D2466" s="1588"/>
      <c r="E2466" s="1589"/>
      <c r="F2466" s="1349" t="s">
        <v>6</v>
      </c>
      <c r="G2466" s="1350"/>
      <c r="H2466" s="1206" t="s">
        <v>2422</v>
      </c>
      <c r="I2466" s="1206"/>
      <c r="J2466" s="1206"/>
      <c r="K2466" s="1206"/>
      <c r="L2466" s="1206"/>
      <c r="M2466" s="1206"/>
      <c r="N2466" s="1206"/>
      <c r="O2466" s="1206"/>
      <c r="P2466" s="1206"/>
      <c r="Q2466" s="1206"/>
      <c r="R2466" s="1206"/>
      <c r="S2466" s="1206"/>
      <c r="T2466" s="1206"/>
      <c r="U2466" s="1206"/>
      <c r="V2466" s="1206"/>
      <c r="W2466" s="1206"/>
      <c r="X2466" s="1206"/>
      <c r="Y2466" s="1206"/>
      <c r="Z2466" s="1206"/>
      <c r="AA2466" s="1206"/>
      <c r="AB2466" s="1206"/>
      <c r="AC2466" s="1206"/>
      <c r="AD2466" s="1206"/>
      <c r="AF2466" s="70"/>
      <c r="AG2466" s="713">
        <v>340</v>
      </c>
      <c r="AH2466" s="1221" t="s">
        <v>106</v>
      </c>
      <c r="AI2466" s="1222"/>
      <c r="AJ2466" s="1223"/>
      <c r="AK2466" s="11"/>
      <c r="AL2466" s="1212" t="s">
        <v>2418</v>
      </c>
      <c r="AM2466" s="1213"/>
      <c r="AN2466" s="1213"/>
      <c r="AO2466" s="1213"/>
      <c r="AP2466" s="1213"/>
      <c r="AQ2466" s="1214"/>
      <c r="AR2466" s="1232">
        <f>VLOOKUP(AH2466,$CD$6:$CE$10,2,FALSE)</f>
        <v>0</v>
      </c>
    </row>
    <row r="2467" spans="1:44" ht="27" customHeight="1">
      <c r="A2467" s="972" t="str">
        <f t="shared" si="44"/>
        <v/>
      </c>
      <c r="B2467" s="1587"/>
      <c r="C2467" s="1588"/>
      <c r="D2467" s="1588"/>
      <c r="E2467" s="1589"/>
      <c r="F2467" s="68"/>
      <c r="H2467" s="1206"/>
      <c r="I2467" s="1206"/>
      <c r="J2467" s="1206"/>
      <c r="K2467" s="1206"/>
      <c r="L2467" s="1206"/>
      <c r="M2467" s="1206"/>
      <c r="N2467" s="1206"/>
      <c r="O2467" s="1206"/>
      <c r="P2467" s="1206"/>
      <c r="Q2467" s="1206"/>
      <c r="R2467" s="1206"/>
      <c r="S2467" s="1206"/>
      <c r="T2467" s="1206"/>
      <c r="U2467" s="1206"/>
      <c r="V2467" s="1206"/>
      <c r="W2467" s="1206"/>
      <c r="X2467" s="1206"/>
      <c r="Y2467" s="1206"/>
      <c r="Z2467" s="1206"/>
      <c r="AA2467" s="1206"/>
      <c r="AB2467" s="1206"/>
      <c r="AC2467" s="1206"/>
      <c r="AD2467" s="1206"/>
      <c r="AF2467" s="70"/>
      <c r="AK2467" s="11"/>
      <c r="AL2467" s="1212"/>
      <c r="AM2467" s="1213"/>
      <c r="AN2467" s="1213"/>
      <c r="AO2467" s="1213"/>
      <c r="AP2467" s="1213"/>
      <c r="AQ2467" s="1214"/>
      <c r="AR2467" s="1232"/>
    </row>
    <row r="2468" spans="1:44" ht="27" customHeight="1">
      <c r="A2468" s="972" t="str">
        <f t="shared" si="44"/>
        <v/>
      </c>
      <c r="B2468" s="1587"/>
      <c r="C2468" s="1588"/>
      <c r="D2468" s="1588"/>
      <c r="E2468" s="1589"/>
      <c r="F2468" s="68"/>
      <c r="H2468" s="1206"/>
      <c r="I2468" s="1206"/>
      <c r="J2468" s="1206"/>
      <c r="K2468" s="1206"/>
      <c r="L2468" s="1206"/>
      <c r="M2468" s="1206"/>
      <c r="N2468" s="1206"/>
      <c r="O2468" s="1206"/>
      <c r="P2468" s="1206"/>
      <c r="Q2468" s="1206"/>
      <c r="R2468" s="1206"/>
      <c r="S2468" s="1206"/>
      <c r="T2468" s="1206"/>
      <c r="U2468" s="1206"/>
      <c r="V2468" s="1206"/>
      <c r="W2468" s="1206"/>
      <c r="X2468" s="1206"/>
      <c r="Y2468" s="1206"/>
      <c r="Z2468" s="1206"/>
      <c r="AA2468" s="1206"/>
      <c r="AB2468" s="1206"/>
      <c r="AC2468" s="1206"/>
      <c r="AD2468" s="1206"/>
      <c r="AF2468" s="70"/>
      <c r="AK2468" s="11"/>
      <c r="AL2468" s="1212"/>
      <c r="AM2468" s="1213"/>
      <c r="AN2468" s="1213"/>
      <c r="AO2468" s="1213"/>
      <c r="AP2468" s="1213"/>
      <c r="AQ2468" s="1214"/>
      <c r="AR2468" s="73"/>
    </row>
    <row r="2469" spans="1:44" ht="24" customHeight="1" thickBot="1">
      <c r="A2469" s="972" t="str">
        <f t="shared" si="44"/>
        <v/>
      </c>
      <c r="B2469" s="1587"/>
      <c r="C2469" s="1588"/>
      <c r="D2469" s="1588"/>
      <c r="E2469" s="1589"/>
      <c r="F2469" s="68"/>
      <c r="AF2469" s="70"/>
      <c r="AK2469" s="11"/>
      <c r="AL2469" s="71"/>
      <c r="AQ2469" s="72"/>
      <c r="AR2469" s="73"/>
    </row>
    <row r="2470" spans="1:44" ht="27" customHeight="1">
      <c r="A2470" s="972" t="str">
        <f t="shared" si="44"/>
        <v/>
      </c>
      <c r="B2470" s="66"/>
      <c r="E2470" s="67"/>
      <c r="F2470" s="68"/>
      <c r="H2470" s="1586" t="s">
        <v>1088</v>
      </c>
      <c r="I2470" s="1388"/>
      <c r="J2470" s="1388"/>
      <c r="K2470" s="1388"/>
      <c r="L2470" s="1388"/>
      <c r="M2470" s="1388"/>
      <c r="N2470" s="1388"/>
      <c r="O2470" s="1388"/>
      <c r="P2470" s="1388"/>
      <c r="Q2470" s="1388"/>
      <c r="R2470" s="1388"/>
      <c r="S2470" s="1388"/>
      <c r="T2470" s="1388"/>
      <c r="U2470" s="1388"/>
      <c r="V2470" s="1388"/>
      <c r="W2470" s="1388"/>
      <c r="X2470" s="1388"/>
      <c r="Y2470" s="1388"/>
      <c r="Z2470" s="1388"/>
      <c r="AA2470" s="1388"/>
      <c r="AB2470" s="1388"/>
      <c r="AC2470" s="1388"/>
      <c r="AD2470" s="1544"/>
      <c r="AF2470" s="70"/>
      <c r="AK2470" s="11"/>
      <c r="AL2470" s="1212" t="s">
        <v>2419</v>
      </c>
      <c r="AM2470" s="1213"/>
      <c r="AN2470" s="1213"/>
      <c r="AO2470" s="1213"/>
      <c r="AP2470" s="1213"/>
      <c r="AQ2470" s="1214"/>
      <c r="AR2470" s="73"/>
    </row>
    <row r="2471" spans="1:44" ht="27" customHeight="1">
      <c r="A2471" s="972" t="str">
        <f t="shared" si="44"/>
        <v/>
      </c>
      <c r="B2471" s="66"/>
      <c r="E2471" s="67"/>
      <c r="F2471" s="68"/>
      <c r="H2471" s="1299"/>
      <c r="I2471" s="1206"/>
      <c r="J2471" s="1206"/>
      <c r="K2471" s="1206"/>
      <c r="L2471" s="1206"/>
      <c r="M2471" s="1206"/>
      <c r="N2471" s="1206"/>
      <c r="O2471" s="1206"/>
      <c r="P2471" s="1206"/>
      <c r="Q2471" s="1206"/>
      <c r="R2471" s="1206"/>
      <c r="S2471" s="1206"/>
      <c r="T2471" s="1206"/>
      <c r="U2471" s="1206"/>
      <c r="V2471" s="1206"/>
      <c r="W2471" s="1206"/>
      <c r="X2471" s="1206"/>
      <c r="Y2471" s="1206"/>
      <c r="Z2471" s="1206"/>
      <c r="AA2471" s="1206"/>
      <c r="AB2471" s="1206"/>
      <c r="AC2471" s="1206"/>
      <c r="AD2471" s="1207"/>
      <c r="AF2471" s="70"/>
      <c r="AK2471" s="11"/>
      <c r="AL2471" s="1212"/>
      <c r="AM2471" s="1213"/>
      <c r="AN2471" s="1213"/>
      <c r="AO2471" s="1213"/>
      <c r="AP2471" s="1213"/>
      <c r="AQ2471" s="1214"/>
      <c r="AR2471" s="73"/>
    </row>
    <row r="2472" spans="1:44" ht="27" customHeight="1" thickBot="1">
      <c r="A2472" s="972" t="str">
        <f t="shared" si="44"/>
        <v/>
      </c>
      <c r="B2472" s="66"/>
      <c r="E2472" s="67"/>
      <c r="F2472" s="68"/>
      <c r="H2472" s="1300"/>
      <c r="I2472" s="1301"/>
      <c r="J2472" s="1301"/>
      <c r="K2472" s="1301"/>
      <c r="L2472" s="1301"/>
      <c r="M2472" s="1301"/>
      <c r="N2472" s="1301"/>
      <c r="O2472" s="1301"/>
      <c r="P2472" s="1301"/>
      <c r="Q2472" s="1301"/>
      <c r="R2472" s="1301"/>
      <c r="S2472" s="1301"/>
      <c r="T2472" s="1301"/>
      <c r="U2472" s="1301"/>
      <c r="V2472" s="1301"/>
      <c r="W2472" s="1301"/>
      <c r="X2472" s="1301"/>
      <c r="Y2472" s="1301"/>
      <c r="Z2472" s="1301"/>
      <c r="AA2472" s="1301"/>
      <c r="AB2472" s="1301"/>
      <c r="AC2472" s="1301"/>
      <c r="AD2472" s="1302"/>
      <c r="AF2472" s="70"/>
      <c r="AK2472" s="11"/>
      <c r="AL2472" s="1212"/>
      <c r="AM2472" s="1213"/>
      <c r="AN2472" s="1213"/>
      <c r="AO2472" s="1213"/>
      <c r="AP2472" s="1213"/>
      <c r="AQ2472" s="1214"/>
      <c r="AR2472" s="73"/>
    </row>
    <row r="2473" spans="1:44" ht="24" customHeight="1">
      <c r="A2473" s="972" t="str">
        <f t="shared" si="44"/>
        <v/>
      </c>
      <c r="B2473" s="66"/>
      <c r="E2473" s="67"/>
      <c r="F2473" s="68"/>
      <c r="AF2473" s="70"/>
      <c r="AK2473" s="11"/>
      <c r="AL2473" s="71"/>
      <c r="AQ2473" s="72"/>
      <c r="AR2473" s="73"/>
    </row>
    <row r="2474" spans="1:44" ht="27" customHeight="1">
      <c r="A2474" s="972">
        <f t="shared" si="44"/>
        <v>341</v>
      </c>
      <c r="B2474" s="66"/>
      <c r="E2474" s="67"/>
      <c r="F2474" s="1349" t="s">
        <v>7</v>
      </c>
      <c r="G2474" s="1350"/>
      <c r="H2474" s="1206" t="s">
        <v>2423</v>
      </c>
      <c r="I2474" s="1206"/>
      <c r="J2474" s="1206"/>
      <c r="K2474" s="1206"/>
      <c r="L2474" s="1206"/>
      <c r="M2474" s="1206"/>
      <c r="N2474" s="1206"/>
      <c r="O2474" s="1206"/>
      <c r="P2474" s="1206"/>
      <c r="Q2474" s="1206"/>
      <c r="R2474" s="1206"/>
      <c r="S2474" s="1206"/>
      <c r="T2474" s="1206"/>
      <c r="U2474" s="1206"/>
      <c r="V2474" s="1206"/>
      <c r="W2474" s="1206"/>
      <c r="X2474" s="1206"/>
      <c r="Y2474" s="1206"/>
      <c r="Z2474" s="1206"/>
      <c r="AA2474" s="1206"/>
      <c r="AB2474" s="1206"/>
      <c r="AC2474" s="1206"/>
      <c r="AD2474" s="1206"/>
      <c r="AF2474" s="70"/>
      <c r="AG2474" s="713">
        <v>341</v>
      </c>
      <c r="AH2474" s="1221" t="s">
        <v>106</v>
      </c>
      <c r="AI2474" s="1222"/>
      <c r="AJ2474" s="1223"/>
      <c r="AK2474" s="11"/>
      <c r="AL2474" s="1212" t="s">
        <v>2420</v>
      </c>
      <c r="AM2474" s="1213"/>
      <c r="AN2474" s="1213"/>
      <c r="AO2474" s="1213"/>
      <c r="AP2474" s="1213"/>
      <c r="AQ2474" s="1214"/>
      <c r="AR2474" s="1232">
        <f>VLOOKUP(AH2474,$CD$6:$CE$10,2,FALSE)</f>
        <v>0</v>
      </c>
    </row>
    <row r="2475" spans="1:44" ht="27" customHeight="1">
      <c r="A2475" s="972" t="str">
        <f t="shared" si="44"/>
        <v/>
      </c>
      <c r="B2475" s="66"/>
      <c r="E2475" s="67"/>
      <c r="F2475" s="68"/>
      <c r="H2475" s="1206"/>
      <c r="I2475" s="1206"/>
      <c r="J2475" s="1206"/>
      <c r="K2475" s="1206"/>
      <c r="L2475" s="1206"/>
      <c r="M2475" s="1206"/>
      <c r="N2475" s="1206"/>
      <c r="O2475" s="1206"/>
      <c r="P2475" s="1206"/>
      <c r="Q2475" s="1206"/>
      <c r="R2475" s="1206"/>
      <c r="S2475" s="1206"/>
      <c r="T2475" s="1206"/>
      <c r="U2475" s="1206"/>
      <c r="V2475" s="1206"/>
      <c r="W2475" s="1206"/>
      <c r="X2475" s="1206"/>
      <c r="Y2475" s="1206"/>
      <c r="Z2475" s="1206"/>
      <c r="AA2475" s="1206"/>
      <c r="AB2475" s="1206"/>
      <c r="AC2475" s="1206"/>
      <c r="AD2475" s="1206"/>
      <c r="AF2475" s="70"/>
      <c r="AK2475" s="11"/>
      <c r="AL2475" s="1212"/>
      <c r="AM2475" s="1213"/>
      <c r="AN2475" s="1213"/>
      <c r="AO2475" s="1213"/>
      <c r="AP2475" s="1213"/>
      <c r="AQ2475" s="1214"/>
      <c r="AR2475" s="1232"/>
    </row>
    <row r="2476" spans="1:44" ht="27" customHeight="1">
      <c r="A2476" s="972" t="str">
        <f t="shared" si="44"/>
        <v/>
      </c>
      <c r="B2476" s="66"/>
      <c r="E2476" s="67"/>
      <c r="F2476" s="68"/>
      <c r="H2476" s="1206"/>
      <c r="I2476" s="1206"/>
      <c r="J2476" s="1206"/>
      <c r="K2476" s="1206"/>
      <c r="L2476" s="1206"/>
      <c r="M2476" s="1206"/>
      <c r="N2476" s="1206"/>
      <c r="O2476" s="1206"/>
      <c r="P2476" s="1206"/>
      <c r="Q2476" s="1206"/>
      <c r="R2476" s="1206"/>
      <c r="S2476" s="1206"/>
      <c r="T2476" s="1206"/>
      <c r="U2476" s="1206"/>
      <c r="V2476" s="1206"/>
      <c r="W2476" s="1206"/>
      <c r="X2476" s="1206"/>
      <c r="Y2476" s="1206"/>
      <c r="Z2476" s="1206"/>
      <c r="AA2476" s="1206"/>
      <c r="AB2476" s="1206"/>
      <c r="AC2476" s="1206"/>
      <c r="AD2476" s="1206"/>
      <c r="AF2476" s="70"/>
      <c r="AK2476" s="11"/>
      <c r="AL2476" s="1212"/>
      <c r="AM2476" s="1213"/>
      <c r="AN2476" s="1213"/>
      <c r="AO2476" s="1213"/>
      <c r="AP2476" s="1213"/>
      <c r="AQ2476" s="1214"/>
      <c r="AR2476" s="73"/>
    </row>
    <row r="2477" spans="1:44" ht="27" customHeight="1">
      <c r="A2477" s="972" t="str">
        <f t="shared" si="44"/>
        <v/>
      </c>
      <c r="B2477" s="66"/>
      <c r="E2477" s="67"/>
      <c r="F2477" s="68"/>
      <c r="H2477" s="1206"/>
      <c r="I2477" s="1206"/>
      <c r="J2477" s="1206"/>
      <c r="K2477" s="1206"/>
      <c r="L2477" s="1206"/>
      <c r="M2477" s="1206"/>
      <c r="N2477" s="1206"/>
      <c r="O2477" s="1206"/>
      <c r="P2477" s="1206"/>
      <c r="Q2477" s="1206"/>
      <c r="R2477" s="1206"/>
      <c r="S2477" s="1206"/>
      <c r="T2477" s="1206"/>
      <c r="U2477" s="1206"/>
      <c r="V2477" s="1206"/>
      <c r="W2477" s="1206"/>
      <c r="X2477" s="1206"/>
      <c r="Y2477" s="1206"/>
      <c r="Z2477" s="1206"/>
      <c r="AA2477" s="1206"/>
      <c r="AB2477" s="1206"/>
      <c r="AC2477" s="1206"/>
      <c r="AD2477" s="1206"/>
      <c r="AF2477" s="70"/>
      <c r="AK2477" s="11"/>
      <c r="AL2477" s="1212"/>
      <c r="AM2477" s="1213"/>
      <c r="AN2477" s="1213"/>
      <c r="AO2477" s="1213"/>
      <c r="AP2477" s="1213"/>
      <c r="AQ2477" s="1214"/>
      <c r="AR2477" s="73"/>
    </row>
    <row r="2478" spans="1:44" ht="27" customHeight="1">
      <c r="A2478" s="972" t="str">
        <f t="shared" si="44"/>
        <v/>
      </c>
      <c r="B2478" s="66"/>
      <c r="E2478" s="67"/>
      <c r="F2478" s="68"/>
      <c r="H2478" s="1206"/>
      <c r="I2478" s="1206"/>
      <c r="J2478" s="1206"/>
      <c r="K2478" s="1206"/>
      <c r="L2478" s="1206"/>
      <c r="M2478" s="1206"/>
      <c r="N2478" s="1206"/>
      <c r="O2478" s="1206"/>
      <c r="P2478" s="1206"/>
      <c r="Q2478" s="1206"/>
      <c r="R2478" s="1206"/>
      <c r="S2478" s="1206"/>
      <c r="T2478" s="1206"/>
      <c r="U2478" s="1206"/>
      <c r="V2478" s="1206"/>
      <c r="W2478" s="1206"/>
      <c r="X2478" s="1206"/>
      <c r="Y2478" s="1206"/>
      <c r="Z2478" s="1206"/>
      <c r="AA2478" s="1206"/>
      <c r="AB2478" s="1206"/>
      <c r="AC2478" s="1206"/>
      <c r="AD2478" s="1206"/>
      <c r="AF2478" s="70"/>
      <c r="AK2478" s="11"/>
      <c r="AL2478" s="93"/>
      <c r="AM2478" s="94"/>
      <c r="AN2478" s="94"/>
      <c r="AO2478" s="94"/>
      <c r="AP2478" s="94"/>
      <c r="AQ2478" s="95"/>
      <c r="AR2478" s="73"/>
    </row>
    <row r="2479" spans="1:44" ht="27" customHeight="1">
      <c r="A2479" s="972" t="str">
        <f t="shared" si="44"/>
        <v/>
      </c>
      <c r="B2479" s="66"/>
      <c r="E2479" s="67"/>
      <c r="F2479" s="68"/>
      <c r="H2479" s="1206"/>
      <c r="I2479" s="1206"/>
      <c r="J2479" s="1206"/>
      <c r="K2479" s="1206"/>
      <c r="L2479" s="1206"/>
      <c r="M2479" s="1206"/>
      <c r="N2479" s="1206"/>
      <c r="O2479" s="1206"/>
      <c r="P2479" s="1206"/>
      <c r="Q2479" s="1206"/>
      <c r="R2479" s="1206"/>
      <c r="S2479" s="1206"/>
      <c r="T2479" s="1206"/>
      <c r="U2479" s="1206"/>
      <c r="V2479" s="1206"/>
      <c r="W2479" s="1206"/>
      <c r="X2479" s="1206"/>
      <c r="Y2479" s="1206"/>
      <c r="Z2479" s="1206"/>
      <c r="AA2479" s="1206"/>
      <c r="AB2479" s="1206"/>
      <c r="AC2479" s="1206"/>
      <c r="AD2479" s="1206"/>
      <c r="AF2479" s="70"/>
      <c r="AK2479" s="11"/>
      <c r="AL2479" s="93"/>
      <c r="AM2479" s="94"/>
      <c r="AN2479" s="94"/>
      <c r="AO2479" s="94"/>
      <c r="AP2479" s="94"/>
      <c r="AQ2479" s="95"/>
      <c r="AR2479" s="73"/>
    </row>
    <row r="2480" spans="1:44" ht="27" customHeight="1">
      <c r="A2480" s="972" t="str">
        <f t="shared" si="44"/>
        <v/>
      </c>
      <c r="B2480" s="66"/>
      <c r="E2480" s="67"/>
      <c r="F2480" s="68"/>
      <c r="H2480" s="1206"/>
      <c r="I2480" s="1206"/>
      <c r="J2480" s="1206"/>
      <c r="K2480" s="1206"/>
      <c r="L2480" s="1206"/>
      <c r="M2480" s="1206"/>
      <c r="N2480" s="1206"/>
      <c r="O2480" s="1206"/>
      <c r="P2480" s="1206"/>
      <c r="Q2480" s="1206"/>
      <c r="R2480" s="1206"/>
      <c r="S2480" s="1206"/>
      <c r="T2480" s="1206"/>
      <c r="U2480" s="1206"/>
      <c r="V2480" s="1206"/>
      <c r="W2480" s="1206"/>
      <c r="X2480" s="1206"/>
      <c r="Y2480" s="1206"/>
      <c r="Z2480" s="1206"/>
      <c r="AA2480" s="1206"/>
      <c r="AB2480" s="1206"/>
      <c r="AC2480" s="1206"/>
      <c r="AD2480" s="1206"/>
      <c r="AF2480" s="70"/>
      <c r="AK2480" s="11"/>
      <c r="AL2480" s="93"/>
      <c r="AM2480" s="94"/>
      <c r="AN2480" s="94"/>
      <c r="AO2480" s="94"/>
      <c r="AP2480" s="94"/>
      <c r="AQ2480" s="95"/>
      <c r="AR2480" s="73"/>
    </row>
    <row r="2481" spans="1:44" ht="24" customHeight="1" thickBot="1">
      <c r="A2481" s="972" t="str">
        <f t="shared" si="44"/>
        <v/>
      </c>
      <c r="B2481" s="66"/>
      <c r="E2481" s="67"/>
      <c r="F2481" s="68"/>
      <c r="AF2481" s="70"/>
      <c r="AK2481" s="11"/>
      <c r="AL2481" s="71"/>
      <c r="AQ2481" s="72"/>
      <c r="AR2481" s="73"/>
    </row>
    <row r="2482" spans="1:44" ht="27" customHeight="1">
      <c r="A2482" s="972" t="str">
        <f t="shared" si="44"/>
        <v/>
      </c>
      <c r="B2482" s="66"/>
      <c r="E2482" s="67"/>
      <c r="F2482" s="68"/>
      <c r="H2482" s="1236" t="s">
        <v>1089</v>
      </c>
      <c r="I2482" s="1237"/>
      <c r="J2482" s="1237"/>
      <c r="K2482" s="1237"/>
      <c r="L2482" s="1237"/>
      <c r="M2482" s="1237"/>
      <c r="N2482" s="1237"/>
      <c r="O2482" s="1237"/>
      <c r="P2482" s="1237"/>
      <c r="Q2482" s="1237"/>
      <c r="R2482" s="1237"/>
      <c r="S2482" s="1237"/>
      <c r="T2482" s="1237"/>
      <c r="U2482" s="1237"/>
      <c r="V2482" s="1237"/>
      <c r="W2482" s="1237"/>
      <c r="X2482" s="1237"/>
      <c r="Y2482" s="1237"/>
      <c r="Z2482" s="1237"/>
      <c r="AA2482" s="1237"/>
      <c r="AB2482" s="1237"/>
      <c r="AC2482" s="1237"/>
      <c r="AD2482" s="1238"/>
      <c r="AF2482" s="70"/>
      <c r="AK2482" s="11"/>
      <c r="AL2482" s="1212" t="s">
        <v>2421</v>
      </c>
      <c r="AM2482" s="1213"/>
      <c r="AN2482" s="1213"/>
      <c r="AO2482" s="1213"/>
      <c r="AP2482" s="1213"/>
      <c r="AQ2482" s="1214"/>
      <c r="AR2482" s="73"/>
    </row>
    <row r="2483" spans="1:44" ht="27" customHeight="1">
      <c r="A2483" s="972" t="str">
        <f t="shared" si="44"/>
        <v/>
      </c>
      <c r="B2483" s="66"/>
      <c r="E2483" s="67"/>
      <c r="F2483" s="68"/>
      <c r="H2483" s="1239"/>
      <c r="I2483" s="1224"/>
      <c r="J2483" s="1224"/>
      <c r="K2483" s="1224"/>
      <c r="L2483" s="1224"/>
      <c r="M2483" s="1224"/>
      <c r="N2483" s="1224"/>
      <c r="O2483" s="1224"/>
      <c r="P2483" s="1224"/>
      <c r="Q2483" s="1224"/>
      <c r="R2483" s="1224"/>
      <c r="S2483" s="1224"/>
      <c r="T2483" s="1224"/>
      <c r="U2483" s="1224"/>
      <c r="V2483" s="1224"/>
      <c r="W2483" s="1224"/>
      <c r="X2483" s="1224"/>
      <c r="Y2483" s="1224"/>
      <c r="Z2483" s="1224"/>
      <c r="AA2483" s="1224"/>
      <c r="AB2483" s="1224"/>
      <c r="AC2483" s="1224"/>
      <c r="AD2483" s="1240"/>
      <c r="AF2483" s="70"/>
      <c r="AK2483" s="11"/>
      <c r="AL2483" s="1212"/>
      <c r="AM2483" s="1213"/>
      <c r="AN2483" s="1213"/>
      <c r="AO2483" s="1213"/>
      <c r="AP2483" s="1213"/>
      <c r="AQ2483" s="1214"/>
      <c r="AR2483" s="73"/>
    </row>
    <row r="2484" spans="1:44" ht="27" customHeight="1" thickBot="1">
      <c r="A2484" s="972" t="str">
        <f t="shared" si="44"/>
        <v/>
      </c>
      <c r="B2484" s="66"/>
      <c r="E2484" s="67"/>
      <c r="F2484" s="68"/>
      <c r="H2484" s="1241"/>
      <c r="I2484" s="1242"/>
      <c r="J2484" s="1242"/>
      <c r="K2484" s="1242"/>
      <c r="L2484" s="1242"/>
      <c r="M2484" s="1242"/>
      <c r="N2484" s="1242"/>
      <c r="O2484" s="1242"/>
      <c r="P2484" s="1242"/>
      <c r="Q2484" s="1242"/>
      <c r="R2484" s="1242"/>
      <c r="S2484" s="1242"/>
      <c r="T2484" s="1242"/>
      <c r="U2484" s="1242"/>
      <c r="V2484" s="1242"/>
      <c r="W2484" s="1242"/>
      <c r="X2484" s="1242"/>
      <c r="Y2484" s="1242"/>
      <c r="Z2484" s="1242"/>
      <c r="AA2484" s="1242"/>
      <c r="AB2484" s="1242"/>
      <c r="AC2484" s="1242"/>
      <c r="AD2484" s="1243"/>
      <c r="AF2484" s="70"/>
      <c r="AK2484" s="11"/>
      <c r="AL2484" s="1212"/>
      <c r="AM2484" s="1213"/>
      <c r="AN2484" s="1213"/>
      <c r="AO2484" s="1213"/>
      <c r="AP2484" s="1213"/>
      <c r="AQ2484" s="1214"/>
      <c r="AR2484" s="73"/>
    </row>
    <row r="2485" spans="1:44" ht="24" customHeight="1">
      <c r="A2485" s="972" t="str">
        <f t="shared" si="44"/>
        <v/>
      </c>
      <c r="B2485" s="66"/>
      <c r="E2485" s="67"/>
      <c r="F2485" s="68"/>
      <c r="H2485" s="110"/>
      <c r="I2485" s="110"/>
      <c r="J2485" s="110"/>
      <c r="K2485" s="110"/>
      <c r="L2485" s="110"/>
      <c r="M2485" s="110"/>
      <c r="N2485" s="110"/>
      <c r="O2485" s="110"/>
      <c r="P2485" s="110"/>
      <c r="Q2485" s="110"/>
      <c r="R2485" s="110"/>
      <c r="S2485" s="110"/>
      <c r="T2485" s="110"/>
      <c r="U2485" s="110"/>
      <c r="V2485" s="110"/>
      <c r="W2485" s="110"/>
      <c r="X2485" s="110"/>
      <c r="Y2485" s="110"/>
      <c r="Z2485" s="110"/>
      <c r="AA2485" s="110"/>
      <c r="AB2485" s="110"/>
      <c r="AC2485" s="110"/>
      <c r="AD2485" s="110"/>
      <c r="AF2485" s="70"/>
      <c r="AK2485" s="11"/>
      <c r="AL2485" s="1212"/>
      <c r="AM2485" s="1213"/>
      <c r="AN2485" s="1213"/>
      <c r="AO2485" s="1213"/>
      <c r="AP2485" s="1213"/>
      <c r="AQ2485" s="1214"/>
      <c r="AR2485" s="73"/>
    </row>
    <row r="2486" spans="1:44" ht="27" customHeight="1">
      <c r="A2486" s="972">
        <f t="shared" si="44"/>
        <v>342</v>
      </c>
      <c r="B2486" s="66"/>
      <c r="E2486" s="67"/>
      <c r="F2486" s="1349" t="s">
        <v>8</v>
      </c>
      <c r="G2486" s="1350"/>
      <c r="H2486" s="1496" t="s">
        <v>2828</v>
      </c>
      <c r="I2486" s="1496"/>
      <c r="J2486" s="1496"/>
      <c r="K2486" s="1496"/>
      <c r="L2486" s="1496"/>
      <c r="M2486" s="1496"/>
      <c r="N2486" s="1496"/>
      <c r="O2486" s="1496"/>
      <c r="P2486" s="1496"/>
      <c r="Q2486" s="1496"/>
      <c r="R2486" s="1496"/>
      <c r="S2486" s="1496"/>
      <c r="T2486" s="1496"/>
      <c r="U2486" s="1496"/>
      <c r="V2486" s="1496"/>
      <c r="W2486" s="1496"/>
      <c r="X2486" s="1496"/>
      <c r="Y2486" s="1496"/>
      <c r="Z2486" s="1496"/>
      <c r="AA2486" s="1496"/>
      <c r="AB2486" s="1496"/>
      <c r="AC2486" s="1496"/>
      <c r="AD2486" s="1496"/>
      <c r="AF2486" s="70"/>
      <c r="AG2486" s="713">
        <v>342</v>
      </c>
      <c r="AH2486" s="1221" t="s">
        <v>106</v>
      </c>
      <c r="AI2486" s="1222"/>
      <c r="AJ2486" s="1223"/>
      <c r="AK2486" s="11"/>
      <c r="AL2486" s="1212" t="s">
        <v>1090</v>
      </c>
      <c r="AM2486" s="1213"/>
      <c r="AN2486" s="1213"/>
      <c r="AO2486" s="1213"/>
      <c r="AP2486" s="1213"/>
      <c r="AQ2486" s="1214"/>
      <c r="AR2486" s="1232">
        <f>VLOOKUP(AH2486,$CD$6:$CE$10,2,FALSE)</f>
        <v>0</v>
      </c>
    </row>
    <row r="2487" spans="1:44" ht="27" customHeight="1">
      <c r="A2487" s="972" t="str">
        <f t="shared" si="44"/>
        <v/>
      </c>
      <c r="B2487" s="66"/>
      <c r="E2487" s="67"/>
      <c r="F2487" s="68"/>
      <c r="H2487" s="1496"/>
      <c r="I2487" s="1496"/>
      <c r="J2487" s="1496"/>
      <c r="K2487" s="1496"/>
      <c r="L2487" s="1496"/>
      <c r="M2487" s="1496"/>
      <c r="N2487" s="1496"/>
      <c r="O2487" s="1496"/>
      <c r="P2487" s="1496"/>
      <c r="Q2487" s="1496"/>
      <c r="R2487" s="1496"/>
      <c r="S2487" s="1496"/>
      <c r="T2487" s="1496"/>
      <c r="U2487" s="1496"/>
      <c r="V2487" s="1496"/>
      <c r="W2487" s="1496"/>
      <c r="X2487" s="1496"/>
      <c r="Y2487" s="1496"/>
      <c r="Z2487" s="1496"/>
      <c r="AA2487" s="1496"/>
      <c r="AB2487" s="1496"/>
      <c r="AC2487" s="1496"/>
      <c r="AD2487" s="1496"/>
      <c r="AF2487" s="70"/>
      <c r="AK2487" s="11"/>
      <c r="AL2487" s="1212"/>
      <c r="AM2487" s="1213"/>
      <c r="AN2487" s="1213"/>
      <c r="AO2487" s="1213"/>
      <c r="AP2487" s="1213"/>
      <c r="AQ2487" s="1214"/>
      <c r="AR2487" s="1232"/>
    </row>
    <row r="2488" spans="1:44" ht="27" customHeight="1">
      <c r="A2488" s="972" t="str">
        <f t="shared" si="44"/>
        <v/>
      </c>
      <c r="B2488" s="66"/>
      <c r="E2488" s="67"/>
      <c r="F2488" s="68"/>
      <c r="H2488" s="1496"/>
      <c r="I2488" s="1496"/>
      <c r="J2488" s="1496"/>
      <c r="K2488" s="1496"/>
      <c r="L2488" s="1496"/>
      <c r="M2488" s="1496"/>
      <c r="N2488" s="1496"/>
      <c r="O2488" s="1496"/>
      <c r="P2488" s="1496"/>
      <c r="Q2488" s="1496"/>
      <c r="R2488" s="1496"/>
      <c r="S2488" s="1496"/>
      <c r="T2488" s="1496"/>
      <c r="U2488" s="1496"/>
      <c r="V2488" s="1496"/>
      <c r="W2488" s="1496"/>
      <c r="X2488" s="1496"/>
      <c r="Y2488" s="1496"/>
      <c r="Z2488" s="1496"/>
      <c r="AA2488" s="1496"/>
      <c r="AB2488" s="1496"/>
      <c r="AC2488" s="1496"/>
      <c r="AD2488" s="1496"/>
      <c r="AF2488" s="70"/>
      <c r="AK2488" s="11"/>
      <c r="AL2488" s="1212"/>
      <c r="AM2488" s="1213"/>
      <c r="AN2488" s="1213"/>
      <c r="AO2488" s="1213"/>
      <c r="AP2488" s="1213"/>
      <c r="AQ2488" s="1214"/>
      <c r="AR2488" s="73"/>
    </row>
    <row r="2489" spans="1:44" ht="27" customHeight="1">
      <c r="A2489" s="972" t="str">
        <f t="shared" si="44"/>
        <v/>
      </c>
      <c r="B2489" s="66"/>
      <c r="E2489" s="67"/>
      <c r="F2489" s="68"/>
      <c r="AF2489" s="70"/>
      <c r="AK2489" s="11"/>
      <c r="AL2489" s="71"/>
      <c r="AQ2489" s="72"/>
      <c r="AR2489" s="73"/>
    </row>
    <row r="2490" spans="1:44" ht="27" customHeight="1">
      <c r="A2490" s="972">
        <f t="shared" si="44"/>
        <v>343</v>
      </c>
      <c r="B2490" s="66"/>
      <c r="E2490" s="67"/>
      <c r="F2490" s="1349" t="s">
        <v>9</v>
      </c>
      <c r="G2490" s="1350"/>
      <c r="H2490" s="1206" t="s">
        <v>2424</v>
      </c>
      <c r="I2490" s="1206"/>
      <c r="J2490" s="1206"/>
      <c r="K2490" s="1206"/>
      <c r="L2490" s="1206"/>
      <c r="M2490" s="1206"/>
      <c r="N2490" s="1206"/>
      <c r="O2490" s="1206"/>
      <c r="P2490" s="1206"/>
      <c r="Q2490" s="1206"/>
      <c r="R2490" s="1206"/>
      <c r="S2490" s="1206"/>
      <c r="T2490" s="1206"/>
      <c r="U2490" s="1206"/>
      <c r="V2490" s="1206"/>
      <c r="W2490" s="1206"/>
      <c r="X2490" s="1206"/>
      <c r="Y2490" s="1206"/>
      <c r="Z2490" s="1206"/>
      <c r="AA2490" s="1206"/>
      <c r="AB2490" s="1206"/>
      <c r="AC2490" s="1206"/>
      <c r="AD2490" s="1206"/>
      <c r="AF2490" s="70"/>
      <c r="AG2490" s="713">
        <v>343</v>
      </c>
      <c r="AH2490" s="1221" t="s">
        <v>106</v>
      </c>
      <c r="AI2490" s="1222"/>
      <c r="AJ2490" s="1223"/>
      <c r="AK2490" s="11"/>
      <c r="AL2490" s="1212" t="s">
        <v>1091</v>
      </c>
      <c r="AM2490" s="1213"/>
      <c r="AN2490" s="1213"/>
      <c r="AO2490" s="1213"/>
      <c r="AP2490" s="1213"/>
      <c r="AQ2490" s="1214"/>
      <c r="AR2490" s="1232">
        <f>VLOOKUP(AH2490,$CD$6:$CE$10,2,FALSE)</f>
        <v>0</v>
      </c>
    </row>
    <row r="2491" spans="1:44" ht="27" customHeight="1">
      <c r="A2491" s="972" t="str">
        <f t="shared" si="44"/>
        <v/>
      </c>
      <c r="B2491" s="66"/>
      <c r="E2491" s="67"/>
      <c r="F2491" s="68"/>
      <c r="H2491" s="1206"/>
      <c r="I2491" s="1206"/>
      <c r="J2491" s="1206"/>
      <c r="K2491" s="1206"/>
      <c r="L2491" s="1206"/>
      <c r="M2491" s="1206"/>
      <c r="N2491" s="1206"/>
      <c r="O2491" s="1206"/>
      <c r="P2491" s="1206"/>
      <c r="Q2491" s="1206"/>
      <c r="R2491" s="1206"/>
      <c r="S2491" s="1206"/>
      <c r="T2491" s="1206"/>
      <c r="U2491" s="1206"/>
      <c r="V2491" s="1206"/>
      <c r="W2491" s="1206"/>
      <c r="X2491" s="1206"/>
      <c r="Y2491" s="1206"/>
      <c r="Z2491" s="1206"/>
      <c r="AA2491" s="1206"/>
      <c r="AB2491" s="1206"/>
      <c r="AC2491" s="1206"/>
      <c r="AD2491" s="1206"/>
      <c r="AF2491" s="70"/>
      <c r="AK2491" s="11"/>
      <c r="AL2491" s="1212"/>
      <c r="AM2491" s="1213"/>
      <c r="AN2491" s="1213"/>
      <c r="AO2491" s="1213"/>
      <c r="AP2491" s="1213"/>
      <c r="AQ2491" s="1214"/>
      <c r="AR2491" s="1232"/>
    </row>
    <row r="2492" spans="1:44" ht="24" customHeight="1">
      <c r="A2492" s="972" t="str">
        <f t="shared" si="44"/>
        <v/>
      </c>
      <c r="B2492" s="66"/>
      <c r="E2492" s="67"/>
      <c r="F2492" s="68"/>
      <c r="AF2492" s="70"/>
      <c r="AK2492" s="11"/>
      <c r="AL2492" s="1212"/>
      <c r="AM2492" s="1213"/>
      <c r="AN2492" s="1213"/>
      <c r="AO2492" s="1213"/>
      <c r="AP2492" s="1213"/>
      <c r="AQ2492" s="1214"/>
      <c r="AR2492" s="73"/>
    </row>
    <row r="2493" spans="1:44" ht="24" customHeight="1">
      <c r="A2493" s="972" t="str">
        <f t="shared" si="44"/>
        <v/>
      </c>
      <c r="B2493" s="66"/>
      <c r="E2493" s="67"/>
      <c r="F2493" s="68"/>
      <c r="AF2493" s="70"/>
      <c r="AK2493" s="11"/>
      <c r="AL2493" s="1212"/>
      <c r="AM2493" s="1213"/>
      <c r="AN2493" s="1213"/>
      <c r="AO2493" s="1213"/>
      <c r="AP2493" s="1213"/>
      <c r="AQ2493" s="1214"/>
      <c r="AR2493" s="73"/>
    </row>
    <row r="2494" spans="1:44" ht="27" customHeight="1">
      <c r="A2494" s="972">
        <f t="shared" si="44"/>
        <v>344</v>
      </c>
      <c r="B2494" s="66"/>
      <c r="E2494" s="67"/>
      <c r="F2494" s="1349" t="s">
        <v>10</v>
      </c>
      <c r="G2494" s="1350"/>
      <c r="H2494" s="1206" t="s">
        <v>2425</v>
      </c>
      <c r="I2494" s="1206"/>
      <c r="J2494" s="1206"/>
      <c r="K2494" s="1206"/>
      <c r="L2494" s="1206"/>
      <c r="M2494" s="1206"/>
      <c r="N2494" s="1206"/>
      <c r="O2494" s="1206"/>
      <c r="P2494" s="1206"/>
      <c r="Q2494" s="1206"/>
      <c r="R2494" s="1206"/>
      <c r="S2494" s="1206"/>
      <c r="T2494" s="1206"/>
      <c r="U2494" s="1206"/>
      <c r="V2494" s="1206"/>
      <c r="W2494" s="1206"/>
      <c r="X2494" s="1206"/>
      <c r="Y2494" s="1206"/>
      <c r="Z2494" s="1206"/>
      <c r="AA2494" s="1206"/>
      <c r="AB2494" s="1206"/>
      <c r="AC2494" s="1206"/>
      <c r="AD2494" s="1206"/>
      <c r="AF2494" s="70"/>
      <c r="AG2494" s="713">
        <v>344</v>
      </c>
      <c r="AH2494" s="1221" t="s">
        <v>106</v>
      </c>
      <c r="AI2494" s="1222"/>
      <c r="AJ2494" s="1223"/>
      <c r="AK2494" s="11"/>
      <c r="AL2494" s="1212" t="s">
        <v>1092</v>
      </c>
      <c r="AM2494" s="1213"/>
      <c r="AN2494" s="1213"/>
      <c r="AO2494" s="1213"/>
      <c r="AP2494" s="1213"/>
      <c r="AQ2494" s="1214"/>
      <c r="AR2494" s="1232">
        <f>VLOOKUP(AH2494,$CD$6:$CE$10,2,FALSE)</f>
        <v>0</v>
      </c>
    </row>
    <row r="2495" spans="1:44" ht="27" customHeight="1">
      <c r="A2495" s="972" t="str">
        <f t="shared" si="44"/>
        <v/>
      </c>
      <c r="B2495" s="66"/>
      <c r="E2495" s="67"/>
      <c r="F2495" s="68"/>
      <c r="H2495" s="1206"/>
      <c r="I2495" s="1206"/>
      <c r="J2495" s="1206"/>
      <c r="K2495" s="1206"/>
      <c r="L2495" s="1206"/>
      <c r="M2495" s="1206"/>
      <c r="N2495" s="1206"/>
      <c r="O2495" s="1206"/>
      <c r="P2495" s="1206"/>
      <c r="Q2495" s="1206"/>
      <c r="R2495" s="1206"/>
      <c r="S2495" s="1206"/>
      <c r="T2495" s="1206"/>
      <c r="U2495" s="1206"/>
      <c r="V2495" s="1206"/>
      <c r="W2495" s="1206"/>
      <c r="X2495" s="1206"/>
      <c r="Y2495" s="1206"/>
      <c r="Z2495" s="1206"/>
      <c r="AA2495" s="1206"/>
      <c r="AB2495" s="1206"/>
      <c r="AC2495" s="1206"/>
      <c r="AD2495" s="1206"/>
      <c r="AF2495" s="70"/>
      <c r="AK2495" s="11"/>
      <c r="AL2495" s="1212"/>
      <c r="AM2495" s="1213"/>
      <c r="AN2495" s="1213"/>
      <c r="AO2495" s="1213"/>
      <c r="AP2495" s="1213"/>
      <c r="AQ2495" s="1214"/>
      <c r="AR2495" s="1232"/>
    </row>
    <row r="2496" spans="1:44" ht="24" customHeight="1">
      <c r="A2496" s="972" t="str">
        <f t="shared" si="44"/>
        <v/>
      </c>
      <c r="B2496" s="66"/>
      <c r="E2496" s="67"/>
      <c r="F2496" s="68"/>
      <c r="H2496" s="110"/>
      <c r="I2496" s="110"/>
      <c r="J2496" s="110"/>
      <c r="K2496" s="110"/>
      <c r="L2496" s="110"/>
      <c r="M2496" s="110"/>
      <c r="N2496" s="110"/>
      <c r="O2496" s="110"/>
      <c r="P2496" s="110"/>
      <c r="Q2496" s="110"/>
      <c r="R2496" s="110"/>
      <c r="S2496" s="110"/>
      <c r="T2496" s="110"/>
      <c r="U2496" s="110"/>
      <c r="V2496" s="110"/>
      <c r="W2496" s="110"/>
      <c r="X2496" s="110"/>
      <c r="Y2496" s="110"/>
      <c r="Z2496" s="110"/>
      <c r="AA2496" s="110"/>
      <c r="AB2496" s="110"/>
      <c r="AC2496" s="110"/>
      <c r="AD2496" s="110"/>
      <c r="AF2496" s="70"/>
      <c r="AK2496" s="11"/>
      <c r="AL2496" s="1212"/>
      <c r="AM2496" s="1213"/>
      <c r="AN2496" s="1213"/>
      <c r="AO2496" s="1213"/>
      <c r="AP2496" s="1213"/>
      <c r="AQ2496" s="1214"/>
      <c r="AR2496" s="73"/>
    </row>
    <row r="2497" spans="1:44" ht="24" customHeight="1">
      <c r="A2497" s="972" t="str">
        <f t="shared" si="44"/>
        <v/>
      </c>
      <c r="B2497" s="66"/>
      <c r="E2497" s="67"/>
      <c r="F2497" s="68"/>
      <c r="AF2497" s="70"/>
      <c r="AK2497" s="11"/>
      <c r="AL2497" s="1212"/>
      <c r="AM2497" s="1213"/>
      <c r="AN2497" s="1213"/>
      <c r="AO2497" s="1213"/>
      <c r="AP2497" s="1213"/>
      <c r="AQ2497" s="1214"/>
      <c r="AR2497" s="73"/>
    </row>
    <row r="2498" spans="1:44" ht="27" customHeight="1">
      <c r="A2498" s="972" t="str">
        <f t="shared" si="44"/>
        <v/>
      </c>
      <c r="B2498" s="66"/>
      <c r="E2498" s="67"/>
      <c r="F2498" s="1349" t="s">
        <v>908</v>
      </c>
      <c r="G2498" s="1350"/>
      <c r="H2498" s="1206" t="s">
        <v>1093</v>
      </c>
      <c r="I2498" s="1206"/>
      <c r="J2498" s="1206"/>
      <c r="K2498" s="1206"/>
      <c r="L2498" s="1206"/>
      <c r="M2498" s="1206"/>
      <c r="N2498" s="1206"/>
      <c r="O2498" s="1206"/>
      <c r="P2498" s="1206"/>
      <c r="Q2498" s="1206"/>
      <c r="R2498" s="1206"/>
      <c r="S2498" s="1206"/>
      <c r="T2498" s="1206"/>
      <c r="U2498" s="1206"/>
      <c r="V2498" s="1206"/>
      <c r="W2498" s="1206"/>
      <c r="X2498" s="1206"/>
      <c r="Y2498" s="1206"/>
      <c r="Z2498" s="1206"/>
      <c r="AA2498" s="1206"/>
      <c r="AB2498" s="1206"/>
      <c r="AC2498" s="1206"/>
      <c r="AD2498" s="1206"/>
      <c r="AF2498" s="70"/>
      <c r="AK2498" s="11"/>
      <c r="AL2498" s="1212" t="s">
        <v>1094</v>
      </c>
      <c r="AM2498" s="1213"/>
      <c r="AN2498" s="1213"/>
      <c r="AO2498" s="1213"/>
      <c r="AP2498" s="1213"/>
      <c r="AQ2498" s="1214"/>
      <c r="AR2498" s="73"/>
    </row>
    <row r="2499" spans="1:44" ht="27" customHeight="1">
      <c r="A2499" s="972" t="str">
        <f t="shared" si="44"/>
        <v/>
      </c>
      <c r="B2499" s="66"/>
      <c r="E2499" s="67"/>
      <c r="F2499" s="68"/>
      <c r="H2499" s="1206"/>
      <c r="I2499" s="1206"/>
      <c r="J2499" s="1206"/>
      <c r="K2499" s="1206"/>
      <c r="L2499" s="1206"/>
      <c r="M2499" s="1206"/>
      <c r="N2499" s="1206"/>
      <c r="O2499" s="1206"/>
      <c r="P2499" s="1206"/>
      <c r="Q2499" s="1206"/>
      <c r="R2499" s="1206"/>
      <c r="S2499" s="1206"/>
      <c r="T2499" s="1206"/>
      <c r="U2499" s="1206"/>
      <c r="V2499" s="1206"/>
      <c r="W2499" s="1206"/>
      <c r="X2499" s="1206"/>
      <c r="Y2499" s="1206"/>
      <c r="Z2499" s="1206"/>
      <c r="AA2499" s="1206"/>
      <c r="AB2499" s="1206"/>
      <c r="AC2499" s="1206"/>
      <c r="AD2499" s="1206"/>
      <c r="AF2499" s="70"/>
      <c r="AK2499" s="11"/>
      <c r="AL2499" s="71"/>
      <c r="AQ2499" s="72"/>
      <c r="AR2499" s="73"/>
    </row>
    <row r="2500" spans="1:44" ht="27" customHeight="1">
      <c r="A2500" s="972" t="str">
        <f t="shared" si="44"/>
        <v/>
      </c>
      <c r="B2500" s="66"/>
      <c r="E2500" s="67"/>
      <c r="F2500" s="68"/>
      <c r="H2500" s="1206"/>
      <c r="I2500" s="1206"/>
      <c r="J2500" s="1206"/>
      <c r="K2500" s="1206"/>
      <c r="L2500" s="1206"/>
      <c r="M2500" s="1206"/>
      <c r="N2500" s="1206"/>
      <c r="O2500" s="1206"/>
      <c r="P2500" s="1206"/>
      <c r="Q2500" s="1206"/>
      <c r="R2500" s="1206"/>
      <c r="S2500" s="1206"/>
      <c r="T2500" s="1206"/>
      <c r="U2500" s="1206"/>
      <c r="V2500" s="1206"/>
      <c r="W2500" s="1206"/>
      <c r="X2500" s="1206"/>
      <c r="Y2500" s="1206"/>
      <c r="Z2500" s="1206"/>
      <c r="AA2500" s="1206"/>
      <c r="AB2500" s="1206"/>
      <c r="AC2500" s="1206"/>
      <c r="AD2500" s="1206"/>
      <c r="AF2500" s="70"/>
      <c r="AK2500" s="11"/>
      <c r="AL2500" s="71"/>
      <c r="AQ2500" s="72"/>
      <c r="AR2500" s="73"/>
    </row>
    <row r="2501" spans="1:44" ht="27" customHeight="1">
      <c r="A2501" s="972" t="str">
        <f t="shared" si="44"/>
        <v/>
      </c>
      <c r="B2501" s="66"/>
      <c r="E2501" s="67"/>
      <c r="F2501" s="68"/>
      <c r="H2501" s="1206"/>
      <c r="I2501" s="1206"/>
      <c r="J2501" s="1206"/>
      <c r="K2501" s="1206"/>
      <c r="L2501" s="1206"/>
      <c r="M2501" s="1206"/>
      <c r="N2501" s="1206"/>
      <c r="O2501" s="1206"/>
      <c r="P2501" s="1206"/>
      <c r="Q2501" s="1206"/>
      <c r="R2501" s="1206"/>
      <c r="S2501" s="1206"/>
      <c r="T2501" s="1206"/>
      <c r="U2501" s="1206"/>
      <c r="V2501" s="1206"/>
      <c r="W2501" s="1206"/>
      <c r="X2501" s="1206"/>
      <c r="Y2501" s="1206"/>
      <c r="Z2501" s="1206"/>
      <c r="AA2501" s="1206"/>
      <c r="AB2501" s="1206"/>
      <c r="AC2501" s="1206"/>
      <c r="AD2501" s="1206"/>
      <c r="AF2501" s="70"/>
      <c r="AK2501" s="11"/>
      <c r="AL2501" s="71"/>
      <c r="AQ2501" s="72"/>
      <c r="AR2501" s="73"/>
    </row>
    <row r="2502" spans="1:44" ht="27" customHeight="1" thickBot="1">
      <c r="A2502" s="972" t="str">
        <f t="shared" si="44"/>
        <v/>
      </c>
      <c r="B2502" s="57"/>
      <c r="C2502" s="6"/>
      <c r="D2502" s="6"/>
      <c r="E2502" s="58"/>
      <c r="F2502" s="83"/>
      <c r="G2502" s="61"/>
      <c r="H2502" s="61"/>
      <c r="I2502" s="61"/>
      <c r="J2502" s="61"/>
      <c r="K2502" s="61"/>
      <c r="L2502" s="61"/>
      <c r="M2502" s="61"/>
      <c r="N2502" s="61"/>
      <c r="O2502" s="61"/>
      <c r="P2502" s="61"/>
      <c r="Q2502" s="61"/>
      <c r="R2502" s="61"/>
      <c r="S2502" s="61"/>
      <c r="T2502" s="61"/>
      <c r="U2502" s="61"/>
      <c r="V2502" s="61"/>
      <c r="W2502" s="61"/>
      <c r="X2502" s="61"/>
      <c r="Y2502" s="61"/>
      <c r="Z2502" s="61"/>
      <c r="AA2502" s="61"/>
      <c r="AB2502" s="61"/>
      <c r="AC2502" s="61"/>
      <c r="AD2502" s="61"/>
      <c r="AE2502" s="61"/>
      <c r="AF2502" s="59"/>
      <c r="AG2502" s="716"/>
      <c r="AH2502" s="60"/>
      <c r="AI2502" s="60"/>
      <c r="AJ2502" s="60"/>
      <c r="AK2502" s="15"/>
      <c r="AL2502" s="99"/>
      <c r="AM2502" s="100"/>
      <c r="AN2502" s="100"/>
      <c r="AO2502" s="100"/>
      <c r="AP2502" s="100"/>
      <c r="AQ2502" s="101"/>
      <c r="AR2502" s="73"/>
    </row>
    <row r="2503" spans="1:44" ht="24" customHeight="1">
      <c r="A2503" s="972" t="str">
        <f t="shared" si="44"/>
        <v/>
      </c>
      <c r="B2503" s="66"/>
      <c r="E2503" s="67"/>
      <c r="F2503" s="68"/>
      <c r="AF2503" s="70"/>
      <c r="AK2503" s="11"/>
      <c r="AL2503" s="71"/>
      <c r="AQ2503" s="72"/>
      <c r="AR2503" s="73"/>
    </row>
    <row r="2504" spans="1:44" ht="27" customHeight="1">
      <c r="A2504" s="972">
        <f t="shared" si="44"/>
        <v>345</v>
      </c>
      <c r="B2504" s="1392" t="s">
        <v>2758</v>
      </c>
      <c r="C2504" s="1393"/>
      <c r="D2504" s="1393"/>
      <c r="E2504" s="1394"/>
      <c r="F2504" s="68"/>
      <c r="H2504" s="1224" t="s">
        <v>1095</v>
      </c>
      <c r="I2504" s="1224"/>
      <c r="J2504" s="1224"/>
      <c r="K2504" s="1224"/>
      <c r="L2504" s="1224"/>
      <c r="M2504" s="1224"/>
      <c r="N2504" s="1224"/>
      <c r="O2504" s="1224"/>
      <c r="P2504" s="1224"/>
      <c r="Q2504" s="1224"/>
      <c r="R2504" s="1224"/>
      <c r="S2504" s="1224"/>
      <c r="T2504" s="1224"/>
      <c r="U2504" s="1224"/>
      <c r="V2504" s="1224"/>
      <c r="W2504" s="1224"/>
      <c r="X2504" s="1224"/>
      <c r="Y2504" s="1224"/>
      <c r="Z2504" s="1224"/>
      <c r="AA2504" s="1224"/>
      <c r="AB2504" s="1224"/>
      <c r="AC2504" s="1224"/>
      <c r="AD2504" s="1224"/>
      <c r="AF2504" s="70"/>
      <c r="AG2504" s="713">
        <v>345</v>
      </c>
      <c r="AH2504" s="1221" t="s">
        <v>106</v>
      </c>
      <c r="AI2504" s="1222"/>
      <c r="AJ2504" s="1223"/>
      <c r="AK2504" s="11"/>
      <c r="AL2504" s="1212" t="s">
        <v>2426</v>
      </c>
      <c r="AM2504" s="1213"/>
      <c r="AN2504" s="1213"/>
      <c r="AO2504" s="1213"/>
      <c r="AP2504" s="1213"/>
      <c r="AQ2504" s="1214"/>
      <c r="AR2504" s="1232">
        <f>VLOOKUP(AH2504,$CD$6:$CE$10,2,FALSE)</f>
        <v>0</v>
      </c>
    </row>
    <row r="2505" spans="1:44" ht="27" customHeight="1">
      <c r="A2505" s="972" t="str">
        <f t="shared" si="44"/>
        <v/>
      </c>
      <c r="B2505" s="1392"/>
      <c r="C2505" s="1393"/>
      <c r="D2505" s="1393"/>
      <c r="E2505" s="1394"/>
      <c r="F2505" s="68"/>
      <c r="H2505" s="1224"/>
      <c r="I2505" s="1224"/>
      <c r="J2505" s="1224"/>
      <c r="K2505" s="1224"/>
      <c r="L2505" s="1224"/>
      <c r="M2505" s="1224"/>
      <c r="N2505" s="1224"/>
      <c r="O2505" s="1224"/>
      <c r="P2505" s="1224"/>
      <c r="Q2505" s="1224"/>
      <c r="R2505" s="1224"/>
      <c r="S2505" s="1224"/>
      <c r="T2505" s="1224"/>
      <c r="U2505" s="1224"/>
      <c r="V2505" s="1224"/>
      <c r="W2505" s="1224"/>
      <c r="X2505" s="1224"/>
      <c r="Y2505" s="1224"/>
      <c r="Z2505" s="1224"/>
      <c r="AA2505" s="1224"/>
      <c r="AB2505" s="1224"/>
      <c r="AC2505" s="1224"/>
      <c r="AD2505" s="1224"/>
      <c r="AF2505" s="70"/>
      <c r="AK2505" s="11"/>
      <c r="AL2505" s="1212"/>
      <c r="AM2505" s="1213"/>
      <c r="AN2505" s="1213"/>
      <c r="AO2505" s="1213"/>
      <c r="AP2505" s="1213"/>
      <c r="AQ2505" s="1214"/>
      <c r="AR2505" s="1232"/>
    </row>
    <row r="2506" spans="1:44" ht="24" customHeight="1" thickBot="1">
      <c r="A2506" s="972" t="str">
        <f t="shared" si="44"/>
        <v/>
      </c>
      <c r="B2506" s="66"/>
      <c r="E2506" s="67"/>
      <c r="F2506" s="68"/>
      <c r="H2506" s="1205" t="s">
        <v>2939</v>
      </c>
      <c r="I2506" s="1205"/>
      <c r="J2506" s="1205"/>
      <c r="K2506" s="1205"/>
      <c r="L2506" s="1205"/>
      <c r="M2506" s="1205"/>
      <c r="N2506" s="1205"/>
      <c r="O2506" s="1205"/>
      <c r="P2506" s="1205"/>
      <c r="Q2506" s="1205"/>
      <c r="R2506" s="1205"/>
      <c r="S2506" s="1205"/>
      <c r="T2506" s="1205"/>
      <c r="U2506" s="1205"/>
      <c r="V2506" s="1205"/>
      <c r="W2506" s="1205"/>
      <c r="X2506" s="1205"/>
      <c r="Y2506" s="1205"/>
      <c r="Z2506" s="1205"/>
      <c r="AA2506" s="1205"/>
      <c r="AB2506" s="1205"/>
      <c r="AC2506" s="1205"/>
      <c r="AD2506" s="1205"/>
      <c r="AF2506" s="70"/>
      <c r="AK2506" s="11"/>
      <c r="AL2506" s="1212"/>
      <c r="AM2506" s="1213"/>
      <c r="AN2506" s="1213"/>
      <c r="AO2506" s="1213"/>
      <c r="AP2506" s="1213"/>
      <c r="AQ2506" s="1214"/>
      <c r="AR2506" s="73"/>
    </row>
    <row r="2507" spans="1:44" ht="27" customHeight="1">
      <c r="A2507" s="972" t="str">
        <f t="shared" si="44"/>
        <v/>
      </c>
      <c r="B2507" s="66"/>
      <c r="E2507" s="67"/>
      <c r="F2507" s="68"/>
      <c r="H2507" s="697" t="s">
        <v>443</v>
      </c>
      <c r="I2507" s="13">
        <v>1</v>
      </c>
      <c r="J2507" s="2064" t="s">
        <v>1097</v>
      </c>
      <c r="K2507" s="2064"/>
      <c r="L2507" s="2064"/>
      <c r="M2507" s="2064"/>
      <c r="N2507" s="2064"/>
      <c r="O2507" s="2064"/>
      <c r="P2507" s="2064"/>
      <c r="Q2507" s="2064"/>
      <c r="R2507" s="2064"/>
      <c r="S2507" s="2064"/>
      <c r="T2507" s="2064"/>
      <c r="U2507" s="2064"/>
      <c r="V2507" s="2064"/>
      <c r="W2507" s="2064"/>
      <c r="X2507" s="2064"/>
      <c r="Y2507" s="2064"/>
      <c r="Z2507" s="2064"/>
      <c r="AA2507" s="2064"/>
      <c r="AB2507" s="2064"/>
      <c r="AC2507" s="2064"/>
      <c r="AD2507" s="2065"/>
      <c r="AF2507" s="70"/>
      <c r="AK2507" s="11"/>
      <c r="AL2507" s="1212"/>
      <c r="AM2507" s="1213"/>
      <c r="AN2507" s="1213"/>
      <c r="AO2507" s="1213"/>
      <c r="AP2507" s="1213"/>
      <c r="AQ2507" s="1214"/>
      <c r="AR2507" s="73"/>
    </row>
    <row r="2508" spans="1:44" ht="27" customHeight="1">
      <c r="A2508" s="972" t="str">
        <f t="shared" si="44"/>
        <v/>
      </c>
      <c r="B2508" s="66"/>
      <c r="E2508" s="67"/>
      <c r="F2508" s="68"/>
      <c r="H2508" s="697" t="s">
        <v>443</v>
      </c>
      <c r="I2508" s="17">
        <v>2</v>
      </c>
      <c r="J2508" s="1231" t="s">
        <v>1098</v>
      </c>
      <c r="K2508" s="1231"/>
      <c r="L2508" s="1231"/>
      <c r="M2508" s="1231"/>
      <c r="N2508" s="1231"/>
      <c r="O2508" s="1231"/>
      <c r="P2508" s="1231"/>
      <c r="Q2508" s="1231"/>
      <c r="R2508" s="1231"/>
      <c r="S2508" s="1231"/>
      <c r="T2508" s="1231"/>
      <c r="U2508" s="1231"/>
      <c r="V2508" s="1231"/>
      <c r="W2508" s="1231"/>
      <c r="X2508" s="1231"/>
      <c r="Y2508" s="1231"/>
      <c r="Z2508" s="1231"/>
      <c r="AA2508" s="1231"/>
      <c r="AB2508" s="1231"/>
      <c r="AC2508" s="1231"/>
      <c r="AD2508" s="1525"/>
      <c r="AF2508" s="70"/>
      <c r="AK2508" s="11"/>
      <c r="AL2508" s="71"/>
      <c r="AQ2508" s="72"/>
      <c r="AR2508" s="73"/>
    </row>
    <row r="2509" spans="1:44" ht="27" customHeight="1">
      <c r="A2509" s="972" t="str">
        <f t="shared" si="44"/>
        <v/>
      </c>
      <c r="B2509" s="66"/>
      <c r="E2509" s="67"/>
      <c r="F2509" s="68"/>
      <c r="H2509" s="697" t="s">
        <v>443</v>
      </c>
      <c r="I2509" s="17">
        <v>3</v>
      </c>
      <c r="J2509" s="1231" t="s">
        <v>2428</v>
      </c>
      <c r="K2509" s="1231"/>
      <c r="L2509" s="1231"/>
      <c r="M2509" s="1231"/>
      <c r="N2509" s="1231"/>
      <c r="O2509" s="1231"/>
      <c r="P2509" s="1231"/>
      <c r="Q2509" s="1231"/>
      <c r="R2509" s="1231"/>
      <c r="S2509" s="1231"/>
      <c r="T2509" s="1231"/>
      <c r="U2509" s="1231"/>
      <c r="V2509" s="1231"/>
      <c r="W2509" s="1231"/>
      <c r="X2509" s="1231"/>
      <c r="Y2509" s="1231"/>
      <c r="Z2509" s="1231"/>
      <c r="AA2509" s="1231"/>
      <c r="AB2509" s="1231"/>
      <c r="AC2509" s="1231"/>
      <c r="AD2509" s="1525"/>
      <c r="AF2509" s="70"/>
      <c r="AK2509" s="11"/>
      <c r="AL2509" s="71"/>
      <c r="AQ2509" s="72"/>
      <c r="AR2509" s="73"/>
    </row>
    <row r="2510" spans="1:44" ht="27" customHeight="1">
      <c r="A2510" s="972" t="str">
        <f t="shared" si="44"/>
        <v/>
      </c>
      <c r="B2510" s="66"/>
      <c r="E2510" s="67"/>
      <c r="F2510" s="68"/>
      <c r="H2510" s="697" t="s">
        <v>443</v>
      </c>
      <c r="I2510" s="17">
        <v>4</v>
      </c>
      <c r="J2510" s="1231" t="s">
        <v>2427</v>
      </c>
      <c r="K2510" s="1231"/>
      <c r="L2510" s="1231"/>
      <c r="M2510" s="1231"/>
      <c r="N2510" s="1231"/>
      <c r="O2510" s="1231"/>
      <c r="P2510" s="1231"/>
      <c r="Q2510" s="1231"/>
      <c r="R2510" s="1231"/>
      <c r="S2510" s="1231"/>
      <c r="T2510" s="1231"/>
      <c r="U2510" s="1231"/>
      <c r="V2510" s="1231"/>
      <c r="W2510" s="1231"/>
      <c r="X2510" s="1231"/>
      <c r="Y2510" s="1231"/>
      <c r="Z2510" s="1231"/>
      <c r="AA2510" s="1231"/>
      <c r="AB2510" s="1231"/>
      <c r="AC2510" s="1231"/>
      <c r="AD2510" s="1525"/>
      <c r="AF2510" s="70"/>
      <c r="AK2510" s="11"/>
      <c r="AL2510" s="71"/>
      <c r="AQ2510" s="72"/>
      <c r="AR2510" s="73"/>
    </row>
    <row r="2511" spans="1:44" ht="27" customHeight="1">
      <c r="A2511" s="972" t="str">
        <f t="shared" si="44"/>
        <v/>
      </c>
      <c r="B2511" s="66"/>
      <c r="E2511" s="67"/>
      <c r="F2511" s="68"/>
      <c r="H2511" s="697" t="s">
        <v>443</v>
      </c>
      <c r="I2511" s="17">
        <v>5</v>
      </c>
      <c r="J2511" s="1206" t="s">
        <v>2432</v>
      </c>
      <c r="K2511" s="1206"/>
      <c r="L2511" s="1206"/>
      <c r="M2511" s="1206"/>
      <c r="N2511" s="1206"/>
      <c r="O2511" s="1206"/>
      <c r="P2511" s="1206"/>
      <c r="Q2511" s="1206"/>
      <c r="R2511" s="1206"/>
      <c r="S2511" s="1206"/>
      <c r="T2511" s="1206"/>
      <c r="U2511" s="1206"/>
      <c r="V2511" s="1206"/>
      <c r="W2511" s="1206"/>
      <c r="X2511" s="1206"/>
      <c r="Y2511" s="1206"/>
      <c r="Z2511" s="1206"/>
      <c r="AA2511" s="1206"/>
      <c r="AB2511" s="1206"/>
      <c r="AC2511" s="1206"/>
      <c r="AD2511" s="1207"/>
      <c r="AF2511" s="70"/>
      <c r="AK2511" s="11"/>
      <c r="AL2511" s="71"/>
      <c r="AQ2511" s="72"/>
      <c r="AR2511" s="73"/>
    </row>
    <row r="2512" spans="1:44" ht="27" customHeight="1">
      <c r="A2512" s="972" t="str">
        <f t="shared" si="44"/>
        <v/>
      </c>
      <c r="B2512" s="66"/>
      <c r="E2512" s="67"/>
      <c r="F2512" s="68"/>
      <c r="H2512" s="68"/>
      <c r="J2512" s="1206"/>
      <c r="K2512" s="1206"/>
      <c r="L2512" s="1206"/>
      <c r="M2512" s="1206"/>
      <c r="N2512" s="1206"/>
      <c r="O2512" s="1206"/>
      <c r="P2512" s="1206"/>
      <c r="Q2512" s="1206"/>
      <c r="R2512" s="1206"/>
      <c r="S2512" s="1206"/>
      <c r="T2512" s="1206"/>
      <c r="U2512" s="1206"/>
      <c r="V2512" s="1206"/>
      <c r="W2512" s="1206"/>
      <c r="X2512" s="1206"/>
      <c r="Y2512" s="1206"/>
      <c r="Z2512" s="1206"/>
      <c r="AA2512" s="1206"/>
      <c r="AB2512" s="1206"/>
      <c r="AC2512" s="1206"/>
      <c r="AD2512" s="1207"/>
      <c r="AF2512" s="70"/>
      <c r="AK2512" s="11"/>
      <c r="AL2512" s="71"/>
      <c r="AQ2512" s="72"/>
      <c r="AR2512" s="73"/>
    </row>
    <row r="2513" spans="1:44" ht="27" customHeight="1">
      <c r="A2513" s="972" t="str">
        <f t="shared" si="44"/>
        <v/>
      </c>
      <c r="B2513" s="66"/>
      <c r="E2513" s="67"/>
      <c r="F2513" s="68"/>
      <c r="H2513" s="697" t="s">
        <v>443</v>
      </c>
      <c r="I2513" s="17">
        <v>6</v>
      </c>
      <c r="J2513" s="1231" t="s">
        <v>2431</v>
      </c>
      <c r="K2513" s="1231"/>
      <c r="L2513" s="1231"/>
      <c r="M2513" s="1231"/>
      <c r="N2513" s="1231"/>
      <c r="O2513" s="1231"/>
      <c r="P2513" s="1231"/>
      <c r="Q2513" s="1231"/>
      <c r="R2513" s="1231"/>
      <c r="S2513" s="1231"/>
      <c r="T2513" s="1231"/>
      <c r="U2513" s="1231"/>
      <c r="V2513" s="1231"/>
      <c r="W2513" s="1231"/>
      <c r="X2513" s="1231"/>
      <c r="Y2513" s="1231"/>
      <c r="Z2513" s="1231"/>
      <c r="AA2513" s="1231"/>
      <c r="AB2513" s="1231"/>
      <c r="AC2513" s="1231"/>
      <c r="AD2513" s="1525"/>
      <c r="AF2513" s="70"/>
      <c r="AK2513" s="11"/>
      <c r="AL2513" s="71"/>
      <c r="AQ2513" s="72"/>
      <c r="AR2513" s="73"/>
    </row>
    <row r="2514" spans="1:44" ht="27" customHeight="1">
      <c r="A2514" s="972" t="str">
        <f t="shared" si="44"/>
        <v/>
      </c>
      <c r="B2514" s="66"/>
      <c r="E2514" s="67"/>
      <c r="F2514" s="68"/>
      <c r="H2514" s="697" t="s">
        <v>443</v>
      </c>
      <c r="I2514" s="17">
        <v>7</v>
      </c>
      <c r="J2514" s="1231" t="s">
        <v>1099</v>
      </c>
      <c r="K2514" s="1231"/>
      <c r="L2514" s="1231"/>
      <c r="M2514" s="1231"/>
      <c r="N2514" s="1231"/>
      <c r="O2514" s="1231"/>
      <c r="P2514" s="1231"/>
      <c r="Q2514" s="1231"/>
      <c r="R2514" s="1231"/>
      <c r="S2514" s="1231"/>
      <c r="T2514" s="1231"/>
      <c r="U2514" s="1231"/>
      <c r="V2514" s="1231"/>
      <c r="W2514" s="1231"/>
      <c r="X2514" s="1231"/>
      <c r="Y2514" s="1231"/>
      <c r="Z2514" s="1231"/>
      <c r="AA2514" s="1231"/>
      <c r="AB2514" s="1231"/>
      <c r="AC2514" s="1231"/>
      <c r="AD2514" s="1525"/>
      <c r="AF2514" s="70"/>
      <c r="AK2514" s="11"/>
      <c r="AL2514" s="71"/>
      <c r="AQ2514" s="72"/>
      <c r="AR2514" s="73"/>
    </row>
    <row r="2515" spans="1:44" ht="27" customHeight="1">
      <c r="A2515" s="972" t="str">
        <f t="shared" si="44"/>
        <v/>
      </c>
      <c r="B2515" s="66"/>
      <c r="E2515" s="67"/>
      <c r="F2515" s="68"/>
      <c r="H2515" s="697" t="s">
        <v>443</v>
      </c>
      <c r="I2515" s="17">
        <v>8</v>
      </c>
      <c r="J2515" s="1231" t="s">
        <v>1096</v>
      </c>
      <c r="K2515" s="1231"/>
      <c r="L2515" s="1231"/>
      <c r="M2515" s="1231"/>
      <c r="N2515" s="1231"/>
      <c r="O2515" s="1231"/>
      <c r="P2515" s="1231"/>
      <c r="Q2515" s="1231"/>
      <c r="R2515" s="1231"/>
      <c r="S2515" s="1231"/>
      <c r="T2515" s="1231"/>
      <c r="U2515" s="1231"/>
      <c r="V2515" s="1231"/>
      <c r="W2515" s="1231"/>
      <c r="X2515" s="1231"/>
      <c r="Y2515" s="1231"/>
      <c r="Z2515" s="1231"/>
      <c r="AA2515" s="1231"/>
      <c r="AB2515" s="1231"/>
      <c r="AC2515" s="1231"/>
      <c r="AD2515" s="1525"/>
      <c r="AF2515" s="70"/>
      <c r="AK2515" s="11"/>
      <c r="AL2515" s="71"/>
      <c r="AQ2515" s="72"/>
      <c r="AR2515" s="73"/>
    </row>
    <row r="2516" spans="1:44" ht="27" customHeight="1">
      <c r="A2516" s="972" t="str">
        <f t="shared" si="44"/>
        <v/>
      </c>
      <c r="B2516" s="66"/>
      <c r="E2516" s="67"/>
      <c r="F2516" s="68"/>
      <c r="H2516" s="697" t="s">
        <v>443</v>
      </c>
      <c r="I2516" s="17">
        <v>9</v>
      </c>
      <c r="J2516" s="1231" t="s">
        <v>1100</v>
      </c>
      <c r="K2516" s="1231"/>
      <c r="L2516" s="1231"/>
      <c r="M2516" s="1231"/>
      <c r="N2516" s="1231"/>
      <c r="O2516" s="1231"/>
      <c r="P2516" s="1231"/>
      <c r="Q2516" s="1231"/>
      <c r="R2516" s="1231"/>
      <c r="S2516" s="1231"/>
      <c r="T2516" s="1231"/>
      <c r="U2516" s="1231"/>
      <c r="V2516" s="1231"/>
      <c r="W2516" s="1231"/>
      <c r="X2516" s="1231"/>
      <c r="Y2516" s="1231"/>
      <c r="Z2516" s="1231"/>
      <c r="AA2516" s="1231"/>
      <c r="AB2516" s="1231"/>
      <c r="AC2516" s="1231"/>
      <c r="AD2516" s="1525"/>
      <c r="AF2516" s="70"/>
      <c r="AK2516" s="11"/>
      <c r="AL2516" s="71"/>
      <c r="AQ2516" s="72"/>
      <c r="AR2516" s="73"/>
    </row>
    <row r="2517" spans="1:44" ht="27" customHeight="1">
      <c r="A2517" s="972" t="str">
        <f t="shared" si="44"/>
        <v/>
      </c>
      <c r="B2517" s="66"/>
      <c r="E2517" s="67"/>
      <c r="F2517" s="68"/>
      <c r="H2517" s="697" t="s">
        <v>443</v>
      </c>
      <c r="I2517" s="19">
        <v>10</v>
      </c>
      <c r="J2517" s="1231" t="s">
        <v>1101</v>
      </c>
      <c r="K2517" s="1231"/>
      <c r="L2517" s="1231"/>
      <c r="M2517" s="1231"/>
      <c r="N2517" s="1231"/>
      <c r="O2517" s="1231"/>
      <c r="P2517" s="1231"/>
      <c r="Q2517" s="1231"/>
      <c r="R2517" s="1231"/>
      <c r="S2517" s="1231"/>
      <c r="T2517" s="1231"/>
      <c r="U2517" s="1231"/>
      <c r="V2517" s="1231"/>
      <c r="W2517" s="1231"/>
      <c r="X2517" s="1231"/>
      <c r="Y2517" s="1231"/>
      <c r="Z2517" s="1231"/>
      <c r="AA2517" s="1231"/>
      <c r="AB2517" s="1231"/>
      <c r="AC2517" s="1231"/>
      <c r="AD2517" s="1525"/>
      <c r="AF2517" s="70"/>
      <c r="AK2517" s="11"/>
      <c r="AL2517" s="71"/>
      <c r="AQ2517" s="72"/>
      <c r="AR2517" s="73"/>
    </row>
    <row r="2518" spans="1:44" ht="24" customHeight="1">
      <c r="A2518" s="972" t="str">
        <f t="shared" si="44"/>
        <v/>
      </c>
      <c r="B2518" s="66"/>
      <c r="E2518" s="67"/>
      <c r="F2518" s="68"/>
      <c r="H2518" s="68"/>
      <c r="AD2518" s="11"/>
      <c r="AF2518" s="70"/>
      <c r="AK2518" s="11"/>
      <c r="AL2518" s="71"/>
      <c r="AQ2518" s="72"/>
      <c r="AR2518" s="73"/>
    </row>
    <row r="2519" spans="1:44" ht="27" customHeight="1">
      <c r="A2519" s="972" t="str">
        <f t="shared" ref="A2519:A2591" si="45">_xlfn.IFS(AG2519=0,"",AG2519&gt;0,AG2519,AG2519&lt;&gt;"","")</f>
        <v/>
      </c>
      <c r="B2519" s="66"/>
      <c r="E2519" s="67"/>
      <c r="F2519" s="68"/>
      <c r="H2519" s="68"/>
      <c r="J2519" s="1233" t="s">
        <v>2429</v>
      </c>
      <c r="K2519" s="1233"/>
      <c r="L2519" s="1233"/>
      <c r="M2519" s="1233"/>
      <c r="N2519" s="1233"/>
      <c r="O2519" s="1233"/>
      <c r="P2519" s="1233"/>
      <c r="Q2519" s="1233"/>
      <c r="R2519" s="1233"/>
      <c r="S2519" s="1233"/>
      <c r="T2519" s="1233"/>
      <c r="U2519" s="1233"/>
      <c r="V2519" s="1233"/>
      <c r="W2519" s="1233"/>
      <c r="X2519" s="1233"/>
      <c r="Y2519" s="1233"/>
      <c r="Z2519" s="1233"/>
      <c r="AA2519" s="1233"/>
      <c r="AB2519" s="1233"/>
      <c r="AC2519" s="1233"/>
      <c r="AD2519" s="1333"/>
      <c r="AF2519" s="70"/>
      <c r="AK2519" s="11"/>
      <c r="AL2519" s="71"/>
      <c r="AQ2519" s="72"/>
      <c r="AR2519" s="73"/>
    </row>
    <row r="2520" spans="1:44" ht="24" customHeight="1">
      <c r="A2520" s="972" t="str">
        <f t="shared" si="45"/>
        <v/>
      </c>
      <c r="B2520" s="66"/>
      <c r="E2520" s="67"/>
      <c r="F2520" s="68"/>
      <c r="H2520" s="68"/>
      <c r="AD2520" s="11"/>
      <c r="AF2520" s="70"/>
      <c r="AK2520" s="11"/>
      <c r="AL2520" s="71"/>
      <c r="AQ2520" s="72"/>
      <c r="AR2520" s="73"/>
    </row>
    <row r="2521" spans="1:44" ht="27" customHeight="1">
      <c r="A2521" s="972" t="str">
        <f t="shared" si="45"/>
        <v/>
      </c>
      <c r="B2521" s="66"/>
      <c r="E2521" s="67"/>
      <c r="F2521" s="68"/>
      <c r="H2521" s="68"/>
      <c r="J2521" s="1208" t="s">
        <v>2430</v>
      </c>
      <c r="K2521" s="1208"/>
      <c r="L2521" s="1208"/>
      <c r="M2521" s="1208"/>
      <c r="N2521" s="1208"/>
      <c r="O2521" s="1208"/>
      <c r="P2521" s="1208"/>
      <c r="Q2521" s="1208"/>
      <c r="R2521" s="1208"/>
      <c r="S2521" s="1208"/>
      <c r="T2521" s="1208"/>
      <c r="U2521" s="1208"/>
      <c r="V2521" s="1208"/>
      <c r="W2521" s="1208"/>
      <c r="X2521" s="1208"/>
      <c r="Y2521" s="1208"/>
      <c r="Z2521" s="1208"/>
      <c r="AA2521" s="1208"/>
      <c r="AB2521" s="1208"/>
      <c r="AC2521" s="1208"/>
      <c r="AD2521" s="1209"/>
      <c r="AF2521" s="70"/>
      <c r="AK2521" s="11"/>
      <c r="AL2521" s="71"/>
      <c r="AQ2521" s="72"/>
      <c r="AR2521" s="73"/>
    </row>
    <row r="2522" spans="1:44" ht="27" customHeight="1">
      <c r="A2522" s="972" t="str">
        <f t="shared" si="45"/>
        <v/>
      </c>
      <c r="B2522" s="66"/>
      <c r="E2522" s="67"/>
      <c r="F2522" s="68"/>
      <c r="H2522" s="68"/>
      <c r="J2522" s="1208"/>
      <c r="K2522" s="1208"/>
      <c r="L2522" s="1208"/>
      <c r="M2522" s="1208"/>
      <c r="N2522" s="1208"/>
      <c r="O2522" s="1208"/>
      <c r="P2522" s="1208"/>
      <c r="Q2522" s="1208"/>
      <c r="R2522" s="1208"/>
      <c r="S2522" s="1208"/>
      <c r="T2522" s="1208"/>
      <c r="U2522" s="1208"/>
      <c r="V2522" s="1208"/>
      <c r="W2522" s="1208"/>
      <c r="X2522" s="1208"/>
      <c r="Y2522" s="1208"/>
      <c r="Z2522" s="1208"/>
      <c r="AA2522" s="1208"/>
      <c r="AB2522" s="1208"/>
      <c r="AC2522" s="1208"/>
      <c r="AD2522" s="1209"/>
      <c r="AF2522" s="70"/>
      <c r="AK2522" s="11"/>
      <c r="AL2522" s="71"/>
      <c r="AQ2522" s="72"/>
      <c r="AR2522" s="73"/>
    </row>
    <row r="2523" spans="1:44" ht="27" customHeight="1">
      <c r="A2523" s="972" t="str">
        <f t="shared" si="45"/>
        <v/>
      </c>
      <c r="B2523" s="66"/>
      <c r="E2523" s="67"/>
      <c r="F2523" s="68"/>
      <c r="H2523" s="68"/>
      <c r="J2523" s="1208"/>
      <c r="K2523" s="1208"/>
      <c r="L2523" s="1208"/>
      <c r="M2523" s="1208"/>
      <c r="N2523" s="1208"/>
      <c r="O2523" s="1208"/>
      <c r="P2523" s="1208"/>
      <c r="Q2523" s="1208"/>
      <c r="R2523" s="1208"/>
      <c r="S2523" s="1208"/>
      <c r="T2523" s="1208"/>
      <c r="U2523" s="1208"/>
      <c r="V2523" s="1208"/>
      <c r="W2523" s="1208"/>
      <c r="X2523" s="1208"/>
      <c r="Y2523" s="1208"/>
      <c r="Z2523" s="1208"/>
      <c r="AA2523" s="1208"/>
      <c r="AB2523" s="1208"/>
      <c r="AC2523" s="1208"/>
      <c r="AD2523" s="1209"/>
      <c r="AF2523" s="70"/>
      <c r="AK2523" s="11"/>
      <c r="AL2523" s="71"/>
      <c r="AQ2523" s="72"/>
      <c r="AR2523" s="73"/>
    </row>
    <row r="2524" spans="1:44" ht="24" customHeight="1" thickBot="1">
      <c r="A2524" s="972" t="str">
        <f t="shared" si="45"/>
        <v/>
      </c>
      <c r="B2524" s="66"/>
      <c r="E2524" s="67"/>
      <c r="F2524" s="68"/>
      <c r="H2524" s="83"/>
      <c r="I2524" s="61"/>
      <c r="J2524" s="61"/>
      <c r="K2524" s="61"/>
      <c r="L2524" s="61"/>
      <c r="M2524" s="61"/>
      <c r="N2524" s="61"/>
      <c r="O2524" s="61"/>
      <c r="P2524" s="61"/>
      <c r="Q2524" s="61"/>
      <c r="R2524" s="61"/>
      <c r="S2524" s="61"/>
      <c r="T2524" s="61"/>
      <c r="U2524" s="61"/>
      <c r="V2524" s="61"/>
      <c r="W2524" s="61"/>
      <c r="X2524" s="61"/>
      <c r="Y2524" s="61"/>
      <c r="Z2524" s="61"/>
      <c r="AA2524" s="61"/>
      <c r="AB2524" s="61"/>
      <c r="AC2524" s="61"/>
      <c r="AD2524" s="15"/>
      <c r="AF2524" s="70"/>
      <c r="AK2524" s="11"/>
      <c r="AL2524" s="71"/>
      <c r="AQ2524" s="72"/>
      <c r="AR2524" s="73"/>
    </row>
    <row r="2525" spans="1:44" ht="23.5" customHeight="1" thickBot="1">
      <c r="A2525" s="972" t="str">
        <f t="shared" si="45"/>
        <v/>
      </c>
      <c r="B2525" s="57"/>
      <c r="C2525" s="6"/>
      <c r="D2525" s="6"/>
      <c r="E2525" s="58"/>
      <c r="F2525" s="83"/>
      <c r="G2525" s="61"/>
      <c r="H2525" s="61"/>
      <c r="I2525" s="61"/>
      <c r="J2525" s="61"/>
      <c r="K2525" s="61"/>
      <c r="L2525" s="61"/>
      <c r="M2525" s="61"/>
      <c r="N2525" s="61"/>
      <c r="O2525" s="61"/>
      <c r="P2525" s="61"/>
      <c r="Q2525" s="61"/>
      <c r="R2525" s="61"/>
      <c r="S2525" s="61"/>
      <c r="T2525" s="61"/>
      <c r="U2525" s="61"/>
      <c r="V2525" s="61"/>
      <c r="W2525" s="61"/>
      <c r="X2525" s="61"/>
      <c r="Y2525" s="61"/>
      <c r="Z2525" s="61"/>
      <c r="AA2525" s="61"/>
      <c r="AB2525" s="61"/>
      <c r="AC2525" s="61"/>
      <c r="AD2525" s="61"/>
      <c r="AE2525" s="61"/>
      <c r="AF2525" s="59"/>
      <c r="AG2525" s="716"/>
      <c r="AH2525" s="60"/>
      <c r="AI2525" s="60"/>
      <c r="AJ2525" s="60"/>
      <c r="AK2525" s="15"/>
      <c r="AL2525" s="99"/>
      <c r="AM2525" s="100"/>
      <c r="AN2525" s="100"/>
      <c r="AO2525" s="100"/>
      <c r="AP2525" s="100"/>
      <c r="AQ2525" s="101"/>
      <c r="AR2525" s="73"/>
    </row>
    <row r="2526" spans="1:44" ht="24" customHeight="1">
      <c r="A2526" s="972" t="str">
        <f t="shared" si="45"/>
        <v/>
      </c>
      <c r="B2526" s="66"/>
      <c r="E2526" s="67"/>
      <c r="F2526" s="68"/>
      <c r="AF2526" s="70"/>
      <c r="AK2526" s="11"/>
      <c r="AL2526" s="71"/>
      <c r="AQ2526" s="72"/>
      <c r="AR2526" s="73"/>
    </row>
    <row r="2527" spans="1:44" ht="27" customHeight="1">
      <c r="A2527" s="972">
        <f t="shared" si="45"/>
        <v>346</v>
      </c>
      <c r="B2527" s="1392" t="s">
        <v>2759</v>
      </c>
      <c r="C2527" s="1393"/>
      <c r="D2527" s="1393"/>
      <c r="E2527" s="1394"/>
      <c r="F2527" s="1577" t="s">
        <v>150</v>
      </c>
      <c r="G2527" s="1578"/>
      <c r="H2527" s="1515" t="s">
        <v>2760</v>
      </c>
      <c r="I2527" s="1515"/>
      <c r="J2527" s="1515"/>
      <c r="K2527" s="1515"/>
      <c r="L2527" s="1515"/>
      <c r="M2527" s="1515"/>
      <c r="N2527" s="1515"/>
      <c r="O2527" s="1515"/>
      <c r="P2527" s="1515"/>
      <c r="Q2527" s="1515"/>
      <c r="R2527" s="1515"/>
      <c r="S2527" s="1515"/>
      <c r="T2527" s="1515"/>
      <c r="U2527" s="1515"/>
      <c r="V2527" s="1515"/>
      <c r="W2527" s="1515"/>
      <c r="X2527" s="1515"/>
      <c r="Y2527" s="1515"/>
      <c r="Z2527" s="1515"/>
      <c r="AA2527" s="1515"/>
      <c r="AB2527" s="1515"/>
      <c r="AC2527" s="1515"/>
      <c r="AD2527" s="1515"/>
      <c r="AF2527" s="70"/>
      <c r="AG2527" s="713">
        <v>346</v>
      </c>
      <c r="AH2527" s="1221" t="s">
        <v>106</v>
      </c>
      <c r="AI2527" s="1222"/>
      <c r="AJ2527" s="1223"/>
      <c r="AK2527" s="11"/>
      <c r="AL2527" s="1212" t="s">
        <v>2433</v>
      </c>
      <c r="AM2527" s="1213"/>
      <c r="AN2527" s="1213"/>
      <c r="AO2527" s="1213"/>
      <c r="AP2527" s="1213"/>
      <c r="AQ2527" s="1214"/>
      <c r="AR2527" s="1232">
        <f>VLOOKUP(AH2527,$CD$6:$CE$10,2,FALSE)</f>
        <v>0</v>
      </c>
    </row>
    <row r="2528" spans="1:44" ht="27" customHeight="1">
      <c r="A2528" s="972" t="str">
        <f t="shared" si="45"/>
        <v/>
      </c>
      <c r="B2528" s="1392"/>
      <c r="C2528" s="1393"/>
      <c r="D2528" s="1393"/>
      <c r="E2528" s="1394"/>
      <c r="F2528" s="918"/>
      <c r="G2528" s="913"/>
      <c r="H2528" s="1515"/>
      <c r="I2528" s="1515"/>
      <c r="J2528" s="1515"/>
      <c r="K2528" s="1515"/>
      <c r="L2528" s="1515"/>
      <c r="M2528" s="1515"/>
      <c r="N2528" s="1515"/>
      <c r="O2528" s="1515"/>
      <c r="P2528" s="1515"/>
      <c r="Q2528" s="1515"/>
      <c r="R2528" s="1515"/>
      <c r="S2528" s="1515"/>
      <c r="T2528" s="1515"/>
      <c r="U2528" s="1515"/>
      <c r="V2528" s="1515"/>
      <c r="W2528" s="1515"/>
      <c r="X2528" s="1515"/>
      <c r="Y2528" s="1515"/>
      <c r="Z2528" s="1515"/>
      <c r="AA2528" s="1515"/>
      <c r="AB2528" s="1515"/>
      <c r="AC2528" s="1515"/>
      <c r="AD2528" s="1515"/>
      <c r="AF2528" s="70"/>
      <c r="AK2528" s="11"/>
      <c r="AL2528" s="1212"/>
      <c r="AM2528" s="1213"/>
      <c r="AN2528" s="1213"/>
      <c r="AO2528" s="1213"/>
      <c r="AP2528" s="1213"/>
      <c r="AQ2528" s="1214"/>
      <c r="AR2528" s="1232"/>
    </row>
    <row r="2529" spans="1:44" ht="27" customHeight="1">
      <c r="A2529" s="972" t="str">
        <f t="shared" si="45"/>
        <v/>
      </c>
      <c r="B2529" s="1392"/>
      <c r="C2529" s="1393"/>
      <c r="D2529" s="1393"/>
      <c r="E2529" s="1394"/>
      <c r="F2529" s="918"/>
      <c r="G2529" s="913"/>
      <c r="H2529" s="1515"/>
      <c r="I2529" s="1515"/>
      <c r="J2529" s="1515"/>
      <c r="K2529" s="1515"/>
      <c r="L2529" s="1515"/>
      <c r="M2529" s="1515"/>
      <c r="N2529" s="1515"/>
      <c r="O2529" s="1515"/>
      <c r="P2529" s="1515"/>
      <c r="Q2529" s="1515"/>
      <c r="R2529" s="1515"/>
      <c r="S2529" s="1515"/>
      <c r="T2529" s="1515"/>
      <c r="U2529" s="1515"/>
      <c r="V2529" s="1515"/>
      <c r="W2529" s="1515"/>
      <c r="X2529" s="1515"/>
      <c r="Y2529" s="1515"/>
      <c r="Z2529" s="1515"/>
      <c r="AA2529" s="1515"/>
      <c r="AB2529" s="1515"/>
      <c r="AC2529" s="1515"/>
      <c r="AD2529" s="1515"/>
      <c r="AF2529" s="70"/>
      <c r="AK2529" s="11"/>
      <c r="AL2529" s="1212"/>
      <c r="AM2529" s="1213"/>
      <c r="AN2529" s="1213"/>
      <c r="AO2529" s="1213"/>
      <c r="AP2529" s="1213"/>
      <c r="AQ2529" s="1214"/>
      <c r="AR2529" s="73"/>
    </row>
    <row r="2530" spans="1:44" ht="24" customHeight="1" thickBot="1">
      <c r="A2530" s="972" t="str">
        <f t="shared" si="45"/>
        <v/>
      </c>
      <c r="B2530" s="1392"/>
      <c r="C2530" s="1393"/>
      <c r="D2530" s="1393"/>
      <c r="E2530" s="1394"/>
      <c r="F2530" s="918"/>
      <c r="G2530" s="913"/>
      <c r="H2530" s="913"/>
      <c r="I2530" s="913"/>
      <c r="J2530" s="913"/>
      <c r="K2530" s="913"/>
      <c r="L2530" s="913"/>
      <c r="M2530" s="913"/>
      <c r="N2530" s="913"/>
      <c r="O2530" s="913"/>
      <c r="P2530" s="913"/>
      <c r="Q2530" s="913"/>
      <c r="R2530" s="913"/>
      <c r="S2530" s="913"/>
      <c r="T2530" s="913"/>
      <c r="U2530" s="913"/>
      <c r="V2530" s="913"/>
      <c r="W2530" s="913"/>
      <c r="X2530" s="913"/>
      <c r="Y2530" s="913"/>
      <c r="Z2530" s="913"/>
      <c r="AA2530" s="913"/>
      <c r="AB2530" s="913"/>
      <c r="AC2530" s="913"/>
      <c r="AD2530" s="913"/>
      <c r="AF2530" s="70"/>
      <c r="AK2530" s="11"/>
      <c r="AL2530" s="1212"/>
      <c r="AM2530" s="1213"/>
      <c r="AN2530" s="1213"/>
      <c r="AO2530" s="1213"/>
      <c r="AP2530" s="1213"/>
      <c r="AQ2530" s="1214"/>
      <c r="AR2530" s="73"/>
    </row>
    <row r="2531" spans="1:44" ht="27" customHeight="1">
      <c r="A2531" s="972" t="str">
        <f t="shared" si="45"/>
        <v/>
      </c>
      <c r="B2531" s="66"/>
      <c r="E2531" s="67"/>
      <c r="F2531" s="918"/>
      <c r="G2531" s="913"/>
      <c r="H2531" s="1516" t="s">
        <v>2761</v>
      </c>
      <c r="I2531" s="1517"/>
      <c r="J2531" s="1517"/>
      <c r="K2531" s="1517"/>
      <c r="L2531" s="1517"/>
      <c r="M2531" s="1517"/>
      <c r="N2531" s="1517"/>
      <c r="O2531" s="1517"/>
      <c r="P2531" s="1517"/>
      <c r="Q2531" s="1517"/>
      <c r="R2531" s="1517"/>
      <c r="S2531" s="1517"/>
      <c r="T2531" s="1517"/>
      <c r="U2531" s="1517"/>
      <c r="V2531" s="1517"/>
      <c r="W2531" s="1517"/>
      <c r="X2531" s="1517"/>
      <c r="Y2531" s="1517"/>
      <c r="Z2531" s="1517"/>
      <c r="AA2531" s="1517"/>
      <c r="AB2531" s="1517"/>
      <c r="AC2531" s="1517"/>
      <c r="AD2531" s="1518"/>
      <c r="AF2531" s="70"/>
      <c r="AK2531" s="11"/>
      <c r="AL2531" s="1215" t="s">
        <v>2591</v>
      </c>
      <c r="AM2531" s="1216"/>
      <c r="AN2531" s="1216"/>
      <c r="AO2531" s="1216"/>
      <c r="AP2531" s="1216"/>
      <c r="AQ2531" s="1217"/>
      <c r="AR2531" s="73"/>
    </row>
    <row r="2532" spans="1:44" ht="27" customHeight="1">
      <c r="A2532" s="972" t="str">
        <f t="shared" si="45"/>
        <v/>
      </c>
      <c r="B2532" s="66"/>
      <c r="E2532" s="67"/>
      <c r="F2532" s="918"/>
      <c r="G2532" s="913"/>
      <c r="H2532" s="1519"/>
      <c r="I2532" s="1520"/>
      <c r="J2532" s="1520"/>
      <c r="K2532" s="1520"/>
      <c r="L2532" s="1520"/>
      <c r="M2532" s="1520"/>
      <c r="N2532" s="1520"/>
      <c r="O2532" s="1520"/>
      <c r="P2532" s="1520"/>
      <c r="Q2532" s="1520"/>
      <c r="R2532" s="1520"/>
      <c r="S2532" s="1520"/>
      <c r="T2532" s="1520"/>
      <c r="U2532" s="1520"/>
      <c r="V2532" s="1520"/>
      <c r="W2532" s="1520"/>
      <c r="X2532" s="1520"/>
      <c r="Y2532" s="1520"/>
      <c r="Z2532" s="1520"/>
      <c r="AA2532" s="1520"/>
      <c r="AB2532" s="1520"/>
      <c r="AC2532" s="1520"/>
      <c r="AD2532" s="1521"/>
      <c r="AF2532" s="70"/>
      <c r="AK2532" s="11"/>
      <c r="AL2532" s="1215"/>
      <c r="AM2532" s="1216"/>
      <c r="AN2532" s="1216"/>
      <c r="AO2532" s="1216"/>
      <c r="AP2532" s="1216"/>
      <c r="AQ2532" s="1217"/>
      <c r="AR2532" s="73"/>
    </row>
    <row r="2533" spans="1:44" ht="27" customHeight="1" thickBot="1">
      <c r="A2533" s="972" t="str">
        <f t="shared" si="45"/>
        <v/>
      </c>
      <c r="B2533" s="66"/>
      <c r="E2533" s="67"/>
      <c r="F2533" s="918"/>
      <c r="G2533" s="913"/>
      <c r="H2533" s="1522"/>
      <c r="I2533" s="1523"/>
      <c r="J2533" s="1523"/>
      <c r="K2533" s="1523"/>
      <c r="L2533" s="1523"/>
      <c r="M2533" s="1523"/>
      <c r="N2533" s="1523"/>
      <c r="O2533" s="1523"/>
      <c r="P2533" s="1523"/>
      <c r="Q2533" s="1523"/>
      <c r="R2533" s="1523"/>
      <c r="S2533" s="1523"/>
      <c r="T2533" s="1523"/>
      <c r="U2533" s="1523"/>
      <c r="V2533" s="1523"/>
      <c r="W2533" s="1523"/>
      <c r="X2533" s="1523"/>
      <c r="Y2533" s="1523"/>
      <c r="Z2533" s="1523"/>
      <c r="AA2533" s="1523"/>
      <c r="AB2533" s="1523"/>
      <c r="AC2533" s="1523"/>
      <c r="AD2533" s="1524"/>
      <c r="AF2533" s="70"/>
      <c r="AK2533" s="11"/>
      <c r="AL2533" s="71"/>
      <c r="AQ2533" s="72"/>
      <c r="AR2533" s="73"/>
    </row>
    <row r="2534" spans="1:44" ht="27" customHeight="1">
      <c r="B2534" s="66"/>
      <c r="E2534" s="67"/>
      <c r="F2534" s="918"/>
      <c r="G2534" s="913"/>
      <c r="H2534" s="941"/>
      <c r="I2534" s="941"/>
      <c r="J2534" s="941"/>
      <c r="K2534" s="941"/>
      <c r="L2534" s="941"/>
      <c r="M2534" s="941"/>
      <c r="N2534" s="941"/>
      <c r="O2534" s="941"/>
      <c r="P2534" s="941"/>
      <c r="Q2534" s="941"/>
      <c r="R2534" s="941"/>
      <c r="S2534" s="941"/>
      <c r="T2534" s="941"/>
      <c r="U2534" s="941"/>
      <c r="V2534" s="941"/>
      <c r="W2534" s="941"/>
      <c r="X2534" s="941"/>
      <c r="Y2534" s="941"/>
      <c r="Z2534" s="941"/>
      <c r="AA2534" s="941"/>
      <c r="AB2534" s="941"/>
      <c r="AC2534" s="941"/>
      <c r="AD2534" s="941"/>
      <c r="AF2534" s="70"/>
      <c r="AH2534" s="898"/>
      <c r="AI2534" s="898"/>
      <c r="AJ2534" s="898"/>
      <c r="AK2534" s="11"/>
      <c r="AL2534" s="71"/>
      <c r="AQ2534" s="72"/>
      <c r="AR2534" s="73"/>
    </row>
    <row r="2535" spans="1:44" ht="27" customHeight="1">
      <c r="A2535" s="972">
        <f t="shared" ref="A2535" si="46">_xlfn.IFS(AG2535=0,"",AG2535&gt;0,AG2535,AG2535&lt;&gt;"","")</f>
        <v>3461</v>
      </c>
      <c r="B2535" s="66"/>
      <c r="E2535" s="67"/>
      <c r="F2535" s="1334" t="s">
        <v>365</v>
      </c>
      <c r="G2535" s="1335"/>
      <c r="H2535" s="1244" t="s">
        <v>2592</v>
      </c>
      <c r="I2535" s="1244"/>
      <c r="J2535" s="1244"/>
      <c r="K2535" s="1244"/>
      <c r="L2535" s="1244"/>
      <c r="M2535" s="1244"/>
      <c r="N2535" s="1244"/>
      <c r="O2535" s="1244"/>
      <c r="P2535" s="1244"/>
      <c r="Q2535" s="1244"/>
      <c r="R2535" s="1244"/>
      <c r="S2535" s="1244"/>
      <c r="T2535" s="1244"/>
      <c r="U2535" s="1244"/>
      <c r="V2535" s="1244"/>
      <c r="W2535" s="1244"/>
      <c r="X2535" s="1244"/>
      <c r="Y2535" s="1244"/>
      <c r="Z2535" s="1244"/>
      <c r="AA2535" s="1244"/>
      <c r="AB2535" s="1244"/>
      <c r="AC2535" s="1244"/>
      <c r="AD2535" s="1244"/>
      <c r="AE2535" s="942"/>
      <c r="AF2535" s="943"/>
      <c r="AG2535" s="1012">
        <v>3461</v>
      </c>
      <c r="AH2535" s="1221" t="s">
        <v>106</v>
      </c>
      <c r="AI2535" s="1222"/>
      <c r="AJ2535" s="1223"/>
      <c r="AK2535" s="11"/>
      <c r="AL2535" s="1215" t="s">
        <v>2591</v>
      </c>
      <c r="AM2535" s="1216"/>
      <c r="AN2535" s="1216"/>
      <c r="AO2535" s="1216"/>
      <c r="AP2535" s="1216"/>
      <c r="AQ2535" s="1217"/>
      <c r="AR2535" s="73"/>
    </row>
    <row r="2536" spans="1:44" ht="27" customHeight="1">
      <c r="B2536" s="66"/>
      <c r="E2536" s="67"/>
      <c r="F2536" s="944"/>
      <c r="G2536" s="942"/>
      <c r="H2536" s="1244"/>
      <c r="I2536" s="1244"/>
      <c r="J2536" s="1244"/>
      <c r="K2536" s="1244"/>
      <c r="L2536" s="1244"/>
      <c r="M2536" s="1244"/>
      <c r="N2536" s="1244"/>
      <c r="O2536" s="1244"/>
      <c r="P2536" s="1244"/>
      <c r="Q2536" s="1244"/>
      <c r="R2536" s="1244"/>
      <c r="S2536" s="1244"/>
      <c r="T2536" s="1244"/>
      <c r="U2536" s="1244"/>
      <c r="V2536" s="1244"/>
      <c r="W2536" s="1244"/>
      <c r="X2536" s="1244"/>
      <c r="Y2536" s="1244"/>
      <c r="Z2536" s="1244"/>
      <c r="AA2536" s="1244"/>
      <c r="AB2536" s="1244"/>
      <c r="AC2536" s="1244"/>
      <c r="AD2536" s="1244"/>
      <c r="AE2536" s="942"/>
      <c r="AF2536" s="943"/>
      <c r="AG2536" s="936"/>
      <c r="AH2536" s="898"/>
      <c r="AI2536" s="898"/>
      <c r="AJ2536" s="898"/>
      <c r="AK2536" s="11"/>
      <c r="AL2536" s="1215"/>
      <c r="AM2536" s="1216"/>
      <c r="AN2536" s="1216"/>
      <c r="AO2536" s="1216"/>
      <c r="AP2536" s="1216"/>
      <c r="AQ2536" s="1217"/>
      <c r="AR2536" s="73"/>
    </row>
    <row r="2537" spans="1:44" ht="27" customHeight="1">
      <c r="B2537" s="66"/>
      <c r="E2537" s="67"/>
      <c r="F2537" s="944"/>
      <c r="G2537" s="942"/>
      <c r="H2537" s="945"/>
      <c r="I2537" s="945"/>
      <c r="J2537" s="945"/>
      <c r="K2537" s="945"/>
      <c r="L2537" s="945"/>
      <c r="M2537" s="945"/>
      <c r="N2537" s="945"/>
      <c r="O2537" s="945"/>
      <c r="P2537" s="945"/>
      <c r="Q2537" s="945"/>
      <c r="R2537" s="945"/>
      <c r="S2537" s="945"/>
      <c r="T2537" s="945"/>
      <c r="U2537" s="945"/>
      <c r="V2537" s="945"/>
      <c r="W2537" s="945"/>
      <c r="X2537" s="945"/>
      <c r="Y2537" s="945"/>
      <c r="Z2537" s="945"/>
      <c r="AA2537" s="945"/>
      <c r="AB2537" s="945"/>
      <c r="AC2537" s="945"/>
      <c r="AD2537" s="945"/>
      <c r="AE2537" s="942"/>
      <c r="AF2537" s="943"/>
      <c r="AG2537" s="936"/>
      <c r="AH2537" s="898"/>
      <c r="AI2537" s="898"/>
      <c r="AJ2537" s="898"/>
      <c r="AK2537" s="11"/>
      <c r="AL2537" s="946"/>
      <c r="AM2537" s="947"/>
      <c r="AN2537" s="947"/>
      <c r="AO2537" s="947"/>
      <c r="AP2537" s="947"/>
      <c r="AQ2537" s="948"/>
      <c r="AR2537" s="73"/>
    </row>
    <row r="2538" spans="1:44" ht="27" customHeight="1">
      <c r="B2538" s="66"/>
      <c r="E2538" s="67"/>
      <c r="F2538" s="944"/>
      <c r="G2538" s="942"/>
      <c r="H2538" s="1244" t="s">
        <v>2593</v>
      </c>
      <c r="I2538" s="1244"/>
      <c r="J2538" s="1244"/>
      <c r="K2538" s="1244"/>
      <c r="L2538" s="1244"/>
      <c r="M2538" s="1244"/>
      <c r="N2538" s="1244"/>
      <c r="O2538" s="1244"/>
      <c r="P2538" s="1244"/>
      <c r="Q2538" s="1244"/>
      <c r="R2538" s="1244"/>
      <c r="S2538" s="1244"/>
      <c r="T2538" s="1244"/>
      <c r="U2538" s="1244"/>
      <c r="V2538" s="1244"/>
      <c r="W2538" s="1244"/>
      <c r="X2538" s="1244"/>
      <c r="Y2538" s="1244"/>
      <c r="Z2538" s="1244"/>
      <c r="AA2538" s="1244"/>
      <c r="AB2538" s="1244"/>
      <c r="AC2538" s="1244"/>
      <c r="AD2538" s="1244"/>
      <c r="AE2538" s="942"/>
      <c r="AF2538" s="943"/>
      <c r="AG2538" s="949"/>
      <c r="AH2538" s="950"/>
      <c r="AI2538" s="950"/>
      <c r="AJ2538" s="950"/>
      <c r="AK2538" s="951"/>
      <c r="AL2538" s="952"/>
      <c r="AM2538" s="953"/>
      <c r="AN2538" s="953"/>
      <c r="AO2538" s="953"/>
      <c r="AP2538" s="953"/>
      <c r="AQ2538" s="954"/>
      <c r="AR2538" s="73"/>
    </row>
    <row r="2539" spans="1:44" ht="27" customHeight="1">
      <c r="B2539" s="66"/>
      <c r="E2539" s="67"/>
      <c r="F2539" s="944"/>
      <c r="G2539" s="942"/>
      <c r="H2539" s="1244"/>
      <c r="I2539" s="1244"/>
      <c r="J2539" s="1244"/>
      <c r="K2539" s="1244"/>
      <c r="L2539" s="1244"/>
      <c r="M2539" s="1244"/>
      <c r="N2539" s="1244"/>
      <c r="O2539" s="1244"/>
      <c r="P2539" s="1244"/>
      <c r="Q2539" s="1244"/>
      <c r="R2539" s="1244"/>
      <c r="S2539" s="1244"/>
      <c r="T2539" s="1244"/>
      <c r="U2539" s="1244"/>
      <c r="V2539" s="1244"/>
      <c r="W2539" s="1244"/>
      <c r="X2539" s="1244"/>
      <c r="Y2539" s="1244"/>
      <c r="Z2539" s="1244"/>
      <c r="AA2539" s="1244"/>
      <c r="AB2539" s="1244"/>
      <c r="AC2539" s="1244"/>
      <c r="AD2539" s="1244"/>
      <c r="AE2539" s="942"/>
      <c r="AF2539" s="943"/>
      <c r="AG2539" s="949"/>
      <c r="AH2539" s="950"/>
      <c r="AI2539" s="950"/>
      <c r="AJ2539" s="950"/>
      <c r="AK2539" s="951"/>
      <c r="AL2539" s="952"/>
      <c r="AM2539" s="953"/>
      <c r="AN2539" s="953"/>
      <c r="AO2539" s="953"/>
      <c r="AP2539" s="953"/>
      <c r="AQ2539" s="954"/>
      <c r="AR2539" s="73"/>
    </row>
    <row r="2540" spans="1:44" ht="20.6" customHeight="1" thickBot="1">
      <c r="B2540" s="66"/>
      <c r="E2540" s="67"/>
      <c r="F2540" s="944"/>
      <c r="G2540" s="942"/>
      <c r="H2540" s="945"/>
      <c r="I2540" s="945"/>
      <c r="J2540" s="945"/>
      <c r="K2540" s="945"/>
      <c r="L2540" s="945"/>
      <c r="M2540" s="945"/>
      <c r="N2540" s="945"/>
      <c r="O2540" s="945"/>
      <c r="P2540" s="945"/>
      <c r="Q2540" s="945"/>
      <c r="R2540" s="945"/>
      <c r="S2540" s="945"/>
      <c r="T2540" s="945"/>
      <c r="U2540" s="945"/>
      <c r="V2540" s="945"/>
      <c r="W2540" s="945"/>
      <c r="X2540" s="945"/>
      <c r="Y2540" s="945"/>
      <c r="Z2540" s="945"/>
      <c r="AA2540" s="945"/>
      <c r="AB2540" s="945"/>
      <c r="AC2540" s="945"/>
      <c r="AD2540" s="945"/>
      <c r="AE2540" s="942"/>
      <c r="AF2540" s="943"/>
      <c r="AG2540" s="949"/>
      <c r="AH2540" s="950"/>
      <c r="AI2540" s="950"/>
      <c r="AJ2540" s="950"/>
      <c r="AK2540" s="951"/>
      <c r="AL2540" s="952"/>
      <c r="AM2540" s="953"/>
      <c r="AN2540" s="953"/>
      <c r="AO2540" s="953"/>
      <c r="AP2540" s="953"/>
      <c r="AQ2540" s="954"/>
      <c r="AR2540" s="73"/>
    </row>
    <row r="2541" spans="1:44" ht="27" customHeight="1">
      <c r="B2541" s="66"/>
      <c r="E2541" s="67"/>
      <c r="F2541" s="944"/>
      <c r="G2541" s="1075" t="s">
        <v>330</v>
      </c>
      <c r="H2541" s="1245" t="s">
        <v>2594</v>
      </c>
      <c r="I2541" s="1246"/>
      <c r="J2541" s="1246"/>
      <c r="K2541" s="1246"/>
      <c r="L2541" s="1246"/>
      <c r="M2541" s="1246"/>
      <c r="N2541" s="1246"/>
      <c r="O2541" s="1246"/>
      <c r="P2541" s="1246"/>
      <c r="Q2541" s="1246"/>
      <c r="R2541" s="1246"/>
      <c r="S2541" s="1246"/>
      <c r="T2541" s="1246"/>
      <c r="U2541" s="1246"/>
      <c r="V2541" s="1246"/>
      <c r="W2541" s="1246"/>
      <c r="X2541" s="1246"/>
      <c r="Y2541" s="1246"/>
      <c r="Z2541" s="1246"/>
      <c r="AA2541" s="1246"/>
      <c r="AB2541" s="1246"/>
      <c r="AC2541" s="1246"/>
      <c r="AD2541" s="1247"/>
      <c r="AE2541" s="942"/>
      <c r="AF2541" s="943"/>
      <c r="AG2541" s="949"/>
      <c r="AH2541" s="950"/>
      <c r="AI2541" s="950"/>
      <c r="AJ2541" s="950"/>
      <c r="AK2541" s="951"/>
      <c r="AL2541" s="952"/>
      <c r="AM2541" s="953"/>
      <c r="AN2541" s="953"/>
      <c r="AO2541" s="953"/>
      <c r="AP2541" s="953"/>
      <c r="AQ2541" s="954"/>
      <c r="AR2541" s="73"/>
    </row>
    <row r="2542" spans="1:44" ht="27" customHeight="1">
      <c r="B2542" s="66"/>
      <c r="E2542" s="67"/>
      <c r="F2542" s="944"/>
      <c r="G2542" s="942"/>
      <c r="H2542" s="1248"/>
      <c r="I2542" s="1244"/>
      <c r="J2542" s="1244"/>
      <c r="K2542" s="1244"/>
      <c r="L2542" s="1244"/>
      <c r="M2542" s="1244"/>
      <c r="N2542" s="1244"/>
      <c r="O2542" s="1244"/>
      <c r="P2542" s="1244"/>
      <c r="Q2542" s="1244"/>
      <c r="R2542" s="1244"/>
      <c r="S2542" s="1244"/>
      <c r="T2542" s="1244"/>
      <c r="U2542" s="1244"/>
      <c r="V2542" s="1244"/>
      <c r="W2542" s="1244"/>
      <c r="X2542" s="1244"/>
      <c r="Y2542" s="1244"/>
      <c r="Z2542" s="1244"/>
      <c r="AA2542" s="1244"/>
      <c r="AB2542" s="1244"/>
      <c r="AC2542" s="1244"/>
      <c r="AD2542" s="1249"/>
      <c r="AE2542" s="942"/>
      <c r="AF2542" s="943"/>
      <c r="AG2542" s="949"/>
      <c r="AH2542" s="950"/>
      <c r="AI2542" s="950"/>
      <c r="AJ2542" s="950"/>
      <c r="AK2542" s="951"/>
      <c r="AL2542" s="952"/>
      <c r="AM2542" s="953"/>
      <c r="AN2542" s="953"/>
      <c r="AO2542" s="953"/>
      <c r="AP2542" s="953"/>
      <c r="AQ2542" s="954"/>
      <c r="AR2542" s="73"/>
    </row>
    <row r="2543" spans="1:44" ht="27" customHeight="1" thickBot="1">
      <c r="B2543" s="66"/>
      <c r="E2543" s="67"/>
      <c r="F2543" s="944"/>
      <c r="G2543" s="942"/>
      <c r="H2543" s="1250"/>
      <c r="I2543" s="1251"/>
      <c r="J2543" s="1251"/>
      <c r="K2543" s="1251"/>
      <c r="L2543" s="1251"/>
      <c r="M2543" s="1251"/>
      <c r="N2543" s="1251"/>
      <c r="O2543" s="1251"/>
      <c r="P2543" s="1251"/>
      <c r="Q2543" s="1251"/>
      <c r="R2543" s="1251"/>
      <c r="S2543" s="1251"/>
      <c r="T2543" s="1251"/>
      <c r="U2543" s="1251"/>
      <c r="V2543" s="1251"/>
      <c r="W2543" s="1251"/>
      <c r="X2543" s="1251"/>
      <c r="Y2543" s="1251"/>
      <c r="Z2543" s="1251"/>
      <c r="AA2543" s="1251"/>
      <c r="AB2543" s="1251"/>
      <c r="AC2543" s="1251"/>
      <c r="AD2543" s="1252"/>
      <c r="AE2543" s="942"/>
      <c r="AF2543" s="943"/>
      <c r="AG2543" s="949"/>
      <c r="AH2543" s="950"/>
      <c r="AI2543" s="950"/>
      <c r="AJ2543" s="950"/>
      <c r="AK2543" s="951"/>
      <c r="AL2543" s="952"/>
      <c r="AM2543" s="953"/>
      <c r="AN2543" s="953"/>
      <c r="AO2543" s="953"/>
      <c r="AP2543" s="953"/>
      <c r="AQ2543" s="954"/>
      <c r="AR2543" s="73"/>
    </row>
    <row r="2544" spans="1:44" ht="24" customHeight="1">
      <c r="A2544" s="972" t="str">
        <f t="shared" si="45"/>
        <v/>
      </c>
      <c r="B2544" s="66"/>
      <c r="E2544" s="67"/>
      <c r="F2544" s="918"/>
      <c r="G2544" s="913"/>
      <c r="H2544" s="913"/>
      <c r="I2544" s="913"/>
      <c r="J2544" s="913"/>
      <c r="K2544" s="913"/>
      <c r="L2544" s="913"/>
      <c r="M2544" s="913"/>
      <c r="N2544" s="913"/>
      <c r="O2544" s="913"/>
      <c r="P2544" s="913"/>
      <c r="Q2544" s="913"/>
      <c r="R2544" s="913"/>
      <c r="S2544" s="913"/>
      <c r="T2544" s="913"/>
      <c r="U2544" s="913"/>
      <c r="V2544" s="913"/>
      <c r="W2544" s="913"/>
      <c r="X2544" s="913"/>
      <c r="Y2544" s="913"/>
      <c r="Z2544" s="913"/>
      <c r="AA2544" s="913"/>
      <c r="AB2544" s="913"/>
      <c r="AC2544" s="913"/>
      <c r="AD2544" s="913"/>
      <c r="AF2544" s="70"/>
      <c r="AK2544" s="11"/>
      <c r="AL2544" s="71"/>
      <c r="AQ2544" s="72"/>
      <c r="AR2544" s="73"/>
    </row>
    <row r="2545" spans="1:44" ht="27" customHeight="1">
      <c r="A2545" s="972">
        <f t="shared" si="45"/>
        <v>347</v>
      </c>
      <c r="B2545" s="66"/>
      <c r="C2545" s="931"/>
      <c r="D2545" s="931"/>
      <c r="E2545" s="67"/>
      <c r="F2545" s="1579" t="s">
        <v>2762</v>
      </c>
      <c r="G2545" s="1580"/>
      <c r="H2545" s="1581" t="s">
        <v>2763</v>
      </c>
      <c r="I2545" s="1581"/>
      <c r="J2545" s="1581"/>
      <c r="K2545" s="1581"/>
      <c r="L2545" s="1581"/>
      <c r="M2545" s="1581"/>
      <c r="N2545" s="1581"/>
      <c r="O2545" s="1581"/>
      <c r="P2545" s="1581"/>
      <c r="Q2545" s="1581"/>
      <c r="R2545" s="1581"/>
      <c r="S2545" s="1581"/>
      <c r="T2545" s="1581"/>
      <c r="U2545" s="1581"/>
      <c r="V2545" s="1581"/>
      <c r="W2545" s="1581"/>
      <c r="X2545" s="1581"/>
      <c r="Y2545" s="1581"/>
      <c r="Z2545" s="1581"/>
      <c r="AA2545" s="1581"/>
      <c r="AB2545" s="1581"/>
      <c r="AC2545" s="1581"/>
      <c r="AD2545" s="1581"/>
      <c r="AE2545" s="928"/>
      <c r="AF2545" s="70"/>
      <c r="AG2545" s="932">
        <v>347</v>
      </c>
      <c r="AH2545" s="1221" t="s">
        <v>106</v>
      </c>
      <c r="AI2545" s="1222"/>
      <c r="AJ2545" s="1223"/>
      <c r="AK2545" s="11"/>
      <c r="AL2545" s="1212" t="s">
        <v>2434</v>
      </c>
      <c r="AM2545" s="1582"/>
      <c r="AN2545" s="1582"/>
      <c r="AO2545" s="1582"/>
      <c r="AP2545" s="1582"/>
      <c r="AQ2545" s="1214"/>
      <c r="AR2545" s="1232">
        <f>VLOOKUP(AH2545,$CD$6:$CE$10,2,FALSE)</f>
        <v>0</v>
      </c>
    </row>
    <row r="2546" spans="1:44" ht="24" customHeight="1">
      <c r="A2546" s="972" t="str">
        <f t="shared" si="45"/>
        <v/>
      </c>
      <c r="B2546" s="66"/>
      <c r="C2546" s="931"/>
      <c r="D2546" s="931"/>
      <c r="E2546" s="67"/>
      <c r="F2546" s="68"/>
      <c r="G2546" s="928"/>
      <c r="H2546" s="928"/>
      <c r="I2546" s="928"/>
      <c r="J2546" s="928"/>
      <c r="K2546" s="928"/>
      <c r="L2546" s="928"/>
      <c r="M2546" s="928"/>
      <c r="N2546" s="928"/>
      <c r="O2546" s="928"/>
      <c r="P2546" s="928"/>
      <c r="Q2546" s="928"/>
      <c r="R2546" s="928"/>
      <c r="S2546" s="928"/>
      <c r="T2546" s="928"/>
      <c r="U2546" s="928"/>
      <c r="V2546" s="928"/>
      <c r="W2546" s="928"/>
      <c r="X2546" s="928"/>
      <c r="Y2546" s="928"/>
      <c r="Z2546" s="928"/>
      <c r="AA2546" s="928"/>
      <c r="AB2546" s="928"/>
      <c r="AC2546" s="928"/>
      <c r="AD2546" s="928"/>
      <c r="AE2546" s="928"/>
      <c r="AF2546" s="70"/>
      <c r="AG2546" s="932"/>
      <c r="AH2546" s="933"/>
      <c r="AI2546" s="933"/>
      <c r="AJ2546" s="933"/>
      <c r="AK2546" s="11"/>
      <c r="AL2546" s="1212"/>
      <c r="AM2546" s="1582"/>
      <c r="AN2546" s="1582"/>
      <c r="AO2546" s="1582"/>
      <c r="AP2546" s="1582"/>
      <c r="AQ2546" s="1214"/>
      <c r="AR2546" s="1232"/>
    </row>
    <row r="2547" spans="1:44" ht="24" customHeight="1" thickBot="1">
      <c r="A2547" s="972" t="str">
        <f t="shared" si="45"/>
        <v/>
      </c>
      <c r="B2547" s="57"/>
      <c r="C2547" s="6"/>
      <c r="D2547" s="6"/>
      <c r="E2547" s="58"/>
      <c r="F2547" s="83"/>
      <c r="G2547" s="61"/>
      <c r="H2547" s="61"/>
      <c r="I2547" s="61"/>
      <c r="J2547" s="61"/>
      <c r="K2547" s="61"/>
      <c r="L2547" s="61"/>
      <c r="M2547" s="61"/>
      <c r="N2547" s="61"/>
      <c r="O2547" s="61"/>
      <c r="P2547" s="61"/>
      <c r="Q2547" s="61"/>
      <c r="R2547" s="61"/>
      <c r="S2547" s="61"/>
      <c r="T2547" s="61"/>
      <c r="U2547" s="61"/>
      <c r="V2547" s="61"/>
      <c r="W2547" s="61"/>
      <c r="X2547" s="61"/>
      <c r="Y2547" s="61"/>
      <c r="Z2547" s="61"/>
      <c r="AA2547" s="61"/>
      <c r="AB2547" s="61"/>
      <c r="AC2547" s="61"/>
      <c r="AD2547" s="61"/>
      <c r="AE2547" s="61"/>
      <c r="AF2547" s="59"/>
      <c r="AG2547" s="716"/>
      <c r="AH2547" s="903"/>
      <c r="AI2547" s="903"/>
      <c r="AJ2547" s="903"/>
      <c r="AK2547" s="15"/>
      <c r="AL2547" s="1260"/>
      <c r="AM2547" s="1261"/>
      <c r="AN2547" s="1261"/>
      <c r="AO2547" s="1261"/>
      <c r="AP2547" s="1261"/>
      <c r="AQ2547" s="1262"/>
      <c r="AR2547" s="73"/>
    </row>
    <row r="2548" spans="1:44" ht="24" customHeight="1">
      <c r="A2548" s="972" t="str">
        <f t="shared" si="45"/>
        <v/>
      </c>
      <c r="B2548" s="66"/>
      <c r="E2548" s="67"/>
      <c r="F2548" s="68"/>
      <c r="AF2548" s="70"/>
      <c r="AK2548" s="11"/>
      <c r="AL2548" s="71"/>
      <c r="AQ2548" s="72"/>
      <c r="AR2548" s="73"/>
    </row>
    <row r="2549" spans="1:44" ht="27" customHeight="1">
      <c r="A2549" s="972" t="str">
        <f t="shared" si="45"/>
        <v/>
      </c>
      <c r="B2549" s="1392" t="s">
        <v>2764</v>
      </c>
      <c r="C2549" s="1393"/>
      <c r="D2549" s="1393"/>
      <c r="E2549" s="1394"/>
      <c r="F2549" s="68"/>
      <c r="AF2549" s="70"/>
      <c r="AK2549" s="11"/>
      <c r="AL2549" s="1583" t="s">
        <v>2435</v>
      </c>
      <c r="AM2549" s="1584"/>
      <c r="AN2549" s="1584"/>
      <c r="AO2549" s="1584"/>
      <c r="AP2549" s="1584"/>
      <c r="AQ2549" s="1585"/>
      <c r="AR2549" s="73"/>
    </row>
    <row r="2550" spans="1:44" ht="30" customHeight="1">
      <c r="A2550" s="972" t="str">
        <f t="shared" si="45"/>
        <v/>
      </c>
      <c r="B2550" s="1392"/>
      <c r="C2550" s="1393"/>
      <c r="D2550" s="1393"/>
      <c r="E2550" s="1394"/>
      <c r="F2550" s="68"/>
      <c r="G2550" s="1829" t="s">
        <v>2829</v>
      </c>
      <c r="H2550" s="1829"/>
      <c r="I2550" s="1829"/>
      <c r="J2550" s="1829"/>
      <c r="K2550" s="1829"/>
      <c r="L2550" s="1829"/>
      <c r="M2550" s="1829"/>
      <c r="N2550" s="1829"/>
      <c r="O2550" s="1829"/>
      <c r="P2550" s="1829"/>
      <c r="Q2550" s="1829"/>
      <c r="R2550" s="1829"/>
      <c r="S2550" s="1829"/>
      <c r="T2550" s="1829"/>
      <c r="U2550" s="1829"/>
      <c r="V2550" s="1829"/>
      <c r="W2550" s="1829"/>
      <c r="X2550" s="1829"/>
      <c r="Y2550" s="1829"/>
      <c r="Z2550" s="1829"/>
      <c r="AA2550" s="1829"/>
      <c r="AB2550" s="1829"/>
      <c r="AC2550" s="1829"/>
      <c r="AF2550" s="70"/>
      <c r="AK2550" s="11"/>
      <c r="AL2550" s="1583"/>
      <c r="AM2550" s="1584"/>
      <c r="AN2550" s="1584"/>
      <c r="AO2550" s="1584"/>
      <c r="AP2550" s="1584"/>
      <c r="AQ2550" s="1585"/>
      <c r="AR2550" s="73"/>
    </row>
    <row r="2551" spans="1:44" ht="15.55" customHeight="1">
      <c r="A2551" s="972" t="str">
        <f t="shared" si="45"/>
        <v/>
      </c>
      <c r="B2551" s="1392"/>
      <c r="C2551" s="1393"/>
      <c r="D2551" s="1393"/>
      <c r="E2551" s="1394"/>
      <c r="F2551" s="68"/>
      <c r="AF2551" s="70"/>
      <c r="AK2551" s="11"/>
      <c r="AL2551" s="71"/>
      <c r="AQ2551" s="72"/>
      <c r="AR2551" s="73"/>
    </row>
    <row r="2552" spans="1:44" ht="19.3" customHeight="1" thickBot="1">
      <c r="A2552" s="972" t="str">
        <f t="shared" si="45"/>
        <v/>
      </c>
      <c r="B2552" s="57"/>
      <c r="C2552" s="6"/>
      <c r="D2552" s="6"/>
      <c r="E2552" s="58"/>
      <c r="F2552" s="83"/>
      <c r="G2552" s="61"/>
      <c r="H2552" s="61"/>
      <c r="I2552" s="61"/>
      <c r="J2552" s="61"/>
      <c r="K2552" s="61"/>
      <c r="L2552" s="61"/>
      <c r="M2552" s="61"/>
      <c r="N2552" s="61"/>
      <c r="O2552" s="61"/>
      <c r="P2552" s="61"/>
      <c r="Q2552" s="61"/>
      <c r="R2552" s="61"/>
      <c r="S2552" s="61"/>
      <c r="T2552" s="61"/>
      <c r="U2552" s="61"/>
      <c r="V2552" s="61"/>
      <c r="W2552" s="61"/>
      <c r="X2552" s="61"/>
      <c r="Y2552" s="61"/>
      <c r="Z2552" s="61"/>
      <c r="AA2552" s="61"/>
      <c r="AB2552" s="61"/>
      <c r="AC2552" s="61"/>
      <c r="AD2552" s="61"/>
      <c r="AE2552" s="61"/>
      <c r="AF2552" s="59"/>
      <c r="AG2552" s="716"/>
      <c r="AH2552" s="60"/>
      <c r="AI2552" s="60"/>
      <c r="AJ2552" s="60"/>
      <c r="AK2552" s="15"/>
      <c r="AL2552" s="99"/>
      <c r="AM2552" s="100"/>
      <c r="AN2552" s="100"/>
      <c r="AO2552" s="100"/>
      <c r="AP2552" s="100"/>
      <c r="AQ2552" s="101"/>
      <c r="AR2552" s="73"/>
    </row>
    <row r="2553" spans="1:44" ht="27" customHeight="1">
      <c r="A2553" s="972" t="str">
        <f t="shared" si="45"/>
        <v/>
      </c>
      <c r="B2553" s="66"/>
      <c r="E2553" s="67"/>
      <c r="F2553" s="68"/>
      <c r="AF2553" s="70"/>
      <c r="AK2553" s="11"/>
      <c r="AL2553" s="71"/>
      <c r="AQ2553" s="72"/>
      <c r="AR2553" s="73"/>
    </row>
    <row r="2554" spans="1:44" ht="27" customHeight="1">
      <c r="A2554" s="972">
        <f t="shared" si="45"/>
        <v>348</v>
      </c>
      <c r="B2554" s="1392" t="s">
        <v>2765</v>
      </c>
      <c r="C2554" s="1393"/>
      <c r="D2554" s="1393"/>
      <c r="E2554" s="1394"/>
      <c r="F2554" s="68"/>
      <c r="H2554" s="1224" t="s">
        <v>1102</v>
      </c>
      <c r="I2554" s="1224"/>
      <c r="J2554" s="1224"/>
      <c r="K2554" s="1224"/>
      <c r="L2554" s="1224"/>
      <c r="M2554" s="1224"/>
      <c r="N2554" s="1224"/>
      <c r="O2554" s="1224"/>
      <c r="P2554" s="1224"/>
      <c r="Q2554" s="1224"/>
      <c r="R2554" s="1224"/>
      <c r="S2554" s="1224"/>
      <c r="T2554" s="1224"/>
      <c r="U2554" s="1224"/>
      <c r="V2554" s="1224"/>
      <c r="W2554" s="1224"/>
      <c r="X2554" s="1224"/>
      <c r="Y2554" s="1224"/>
      <c r="Z2554" s="1224"/>
      <c r="AA2554" s="1224"/>
      <c r="AB2554" s="1224"/>
      <c r="AC2554" s="1224"/>
      <c r="AD2554" s="1224"/>
      <c r="AF2554" s="70"/>
      <c r="AG2554" s="713">
        <v>348</v>
      </c>
      <c r="AH2554" s="1277" t="s">
        <v>300</v>
      </c>
      <c r="AI2554" s="1278"/>
      <c r="AJ2554" s="1279"/>
      <c r="AK2554" s="11"/>
      <c r="AL2554" s="1303" t="s">
        <v>1103</v>
      </c>
      <c r="AM2554" s="1304"/>
      <c r="AN2554" s="1304"/>
      <c r="AO2554" s="1304"/>
      <c r="AP2554" s="1304"/>
      <c r="AQ2554" s="1305"/>
      <c r="AR2554" s="1232">
        <f>VLOOKUP(AH2554,$CD$12:$CE$16,2,FALSE)</f>
        <v>0</v>
      </c>
    </row>
    <row r="2555" spans="1:44" ht="27" customHeight="1">
      <c r="A2555" s="972" t="str">
        <f t="shared" si="45"/>
        <v/>
      </c>
      <c r="B2555" s="1392"/>
      <c r="C2555" s="1393"/>
      <c r="D2555" s="1393"/>
      <c r="E2555" s="1394"/>
      <c r="F2555" s="68"/>
      <c r="H2555" s="1224"/>
      <c r="I2555" s="1224"/>
      <c r="J2555" s="1224"/>
      <c r="K2555" s="1224"/>
      <c r="L2555" s="1224"/>
      <c r="M2555" s="1224"/>
      <c r="N2555" s="1224"/>
      <c r="O2555" s="1224"/>
      <c r="P2555" s="1224"/>
      <c r="Q2555" s="1224"/>
      <c r="R2555" s="1224"/>
      <c r="S2555" s="1224"/>
      <c r="T2555" s="1224"/>
      <c r="U2555" s="1224"/>
      <c r="V2555" s="1224"/>
      <c r="W2555" s="1224"/>
      <c r="X2555" s="1224"/>
      <c r="Y2555" s="1224"/>
      <c r="Z2555" s="1224"/>
      <c r="AA2555" s="1224"/>
      <c r="AB2555" s="1224"/>
      <c r="AC2555" s="1224"/>
      <c r="AD2555" s="1224"/>
      <c r="AF2555" s="70"/>
      <c r="AK2555" s="11"/>
      <c r="AL2555" s="1303"/>
      <c r="AM2555" s="1304"/>
      <c r="AN2555" s="1304"/>
      <c r="AO2555" s="1304"/>
      <c r="AP2555" s="1304"/>
      <c r="AQ2555" s="1305"/>
      <c r="AR2555" s="1232"/>
    </row>
    <row r="2556" spans="1:44" ht="22.95" customHeight="1">
      <c r="A2556" s="972" t="str">
        <f t="shared" si="45"/>
        <v/>
      </c>
      <c r="B2556" s="66"/>
      <c r="E2556" s="67"/>
      <c r="F2556" s="68"/>
      <c r="AF2556" s="70"/>
      <c r="AK2556" s="11"/>
      <c r="AL2556" s="1303"/>
      <c r="AM2556" s="1304"/>
      <c r="AN2556" s="1304"/>
      <c r="AO2556" s="1304"/>
      <c r="AP2556" s="1304"/>
      <c r="AQ2556" s="1305"/>
      <c r="AR2556" s="73"/>
    </row>
    <row r="2557" spans="1:44" ht="27" customHeight="1">
      <c r="A2557" s="972" t="str">
        <f t="shared" si="45"/>
        <v/>
      </c>
      <c r="B2557" s="66"/>
      <c r="E2557" s="67"/>
      <c r="F2557" s="68"/>
      <c r="H2557" s="1206" t="s">
        <v>1104</v>
      </c>
      <c r="I2557" s="1206"/>
      <c r="J2557" s="1206"/>
      <c r="K2557" s="1206"/>
      <c r="L2557" s="1206"/>
      <c r="M2557" s="1206"/>
      <c r="N2557" s="1206"/>
      <c r="O2557" s="1206"/>
      <c r="P2557" s="1206"/>
      <c r="Q2557" s="1206"/>
      <c r="R2557" s="1206"/>
      <c r="S2557" s="1206"/>
      <c r="T2557" s="1206"/>
      <c r="U2557" s="1206"/>
      <c r="V2557" s="1206"/>
      <c r="W2557" s="1206"/>
      <c r="X2557" s="1206"/>
      <c r="Y2557" s="1206"/>
      <c r="Z2557" s="1206"/>
      <c r="AA2557" s="1206"/>
      <c r="AB2557" s="1206"/>
      <c r="AC2557" s="1206"/>
      <c r="AD2557" s="1206"/>
      <c r="AF2557" s="70"/>
      <c r="AK2557" s="11"/>
      <c r="AL2557" s="1212" t="s">
        <v>1105</v>
      </c>
      <c r="AM2557" s="1213"/>
      <c r="AN2557" s="1213"/>
      <c r="AO2557" s="1213"/>
      <c r="AP2557" s="1213"/>
      <c r="AQ2557" s="1214"/>
      <c r="AR2557" s="73"/>
    </row>
    <row r="2558" spans="1:44" ht="27" customHeight="1">
      <c r="A2558" s="972" t="str">
        <f t="shared" si="45"/>
        <v/>
      </c>
      <c r="B2558" s="66"/>
      <c r="E2558" s="67"/>
      <c r="F2558" s="68"/>
      <c r="H2558" s="1206"/>
      <c r="I2558" s="1206"/>
      <c r="J2558" s="1206"/>
      <c r="K2558" s="1206"/>
      <c r="L2558" s="1206"/>
      <c r="M2558" s="1206"/>
      <c r="N2558" s="1206"/>
      <c r="O2558" s="1206"/>
      <c r="P2558" s="1206"/>
      <c r="Q2558" s="1206"/>
      <c r="R2558" s="1206"/>
      <c r="S2558" s="1206"/>
      <c r="T2558" s="1206"/>
      <c r="U2558" s="1206"/>
      <c r="V2558" s="1206"/>
      <c r="W2558" s="1206"/>
      <c r="X2558" s="1206"/>
      <c r="Y2558" s="1206"/>
      <c r="Z2558" s="1206"/>
      <c r="AA2558" s="1206"/>
      <c r="AB2558" s="1206"/>
      <c r="AC2558" s="1206"/>
      <c r="AD2558" s="1206"/>
      <c r="AF2558" s="70"/>
      <c r="AK2558" s="11"/>
      <c r="AL2558" s="1212"/>
      <c r="AM2558" s="1213"/>
      <c r="AN2558" s="1213"/>
      <c r="AO2558" s="1213"/>
      <c r="AP2558" s="1213"/>
      <c r="AQ2558" s="1214"/>
      <c r="AR2558" s="73"/>
    </row>
    <row r="2559" spans="1:44" ht="27" customHeight="1">
      <c r="A2559" s="972" t="str">
        <f t="shared" si="45"/>
        <v/>
      </c>
      <c r="B2559" s="66"/>
      <c r="E2559" s="67"/>
      <c r="F2559" s="68"/>
      <c r="H2559" s="1206"/>
      <c r="I2559" s="1206"/>
      <c r="J2559" s="1206"/>
      <c r="K2559" s="1206"/>
      <c r="L2559" s="1206"/>
      <c r="M2559" s="1206"/>
      <c r="N2559" s="1206"/>
      <c r="O2559" s="1206"/>
      <c r="P2559" s="1206"/>
      <c r="Q2559" s="1206"/>
      <c r="R2559" s="1206"/>
      <c r="S2559" s="1206"/>
      <c r="T2559" s="1206"/>
      <c r="U2559" s="1206"/>
      <c r="V2559" s="1206"/>
      <c r="W2559" s="1206"/>
      <c r="X2559" s="1206"/>
      <c r="Y2559" s="1206"/>
      <c r="Z2559" s="1206"/>
      <c r="AA2559" s="1206"/>
      <c r="AB2559" s="1206"/>
      <c r="AC2559" s="1206"/>
      <c r="AD2559" s="1206"/>
      <c r="AF2559" s="70"/>
      <c r="AK2559" s="11"/>
      <c r="AL2559" s="71"/>
      <c r="AQ2559" s="72"/>
      <c r="AR2559" s="73"/>
    </row>
    <row r="2560" spans="1:44" ht="33.549999999999997" customHeight="1">
      <c r="A2560" s="972" t="str">
        <f t="shared" si="45"/>
        <v/>
      </c>
      <c r="B2560" s="66"/>
      <c r="E2560" s="67"/>
      <c r="F2560" s="68"/>
      <c r="H2560" s="1336" t="s">
        <v>2858</v>
      </c>
      <c r="I2560" s="1336"/>
      <c r="J2560" s="1336"/>
      <c r="K2560" s="1336"/>
      <c r="L2560" s="1336"/>
      <c r="M2560" s="1336"/>
      <c r="N2560" s="1336"/>
      <c r="O2560" s="1336"/>
      <c r="P2560" s="1336"/>
      <c r="Q2560" s="1336"/>
      <c r="R2560" s="1336"/>
      <c r="S2560" s="1336"/>
      <c r="T2560" s="1336"/>
      <c r="U2560" s="1336"/>
      <c r="V2560" s="1336"/>
      <c r="W2560" s="1336"/>
      <c r="X2560" s="1336"/>
      <c r="Y2560" s="1336"/>
      <c r="Z2560" s="1336"/>
      <c r="AA2560" s="1336"/>
      <c r="AB2560" s="1336"/>
      <c r="AC2560" s="1336"/>
      <c r="AD2560" s="1336"/>
      <c r="AF2560" s="70"/>
      <c r="AK2560" s="11"/>
      <c r="AL2560" s="1212" t="s">
        <v>1110</v>
      </c>
      <c r="AM2560" s="1213"/>
      <c r="AN2560" s="1213"/>
      <c r="AO2560" s="1213"/>
      <c r="AP2560" s="1213"/>
      <c r="AQ2560" s="1214"/>
      <c r="AR2560" s="73"/>
    </row>
    <row r="2561" spans="1:44" ht="27" customHeight="1">
      <c r="A2561" s="972" t="str">
        <f t="shared" si="45"/>
        <v/>
      </c>
      <c r="B2561" s="66"/>
      <c r="E2561" s="67"/>
      <c r="F2561" s="68"/>
      <c r="I2561" s="277" t="s">
        <v>420</v>
      </c>
      <c r="J2561" s="2054" t="s">
        <v>1106</v>
      </c>
      <c r="K2561" s="2054"/>
      <c r="L2561" s="2054"/>
      <c r="M2561" s="2054"/>
      <c r="N2561" s="2054"/>
      <c r="O2561" s="2054"/>
      <c r="P2561" s="2054"/>
      <c r="Q2561" s="2054"/>
      <c r="R2561" s="2054"/>
      <c r="S2561" s="2054"/>
      <c r="T2561" s="2054"/>
      <c r="U2561" s="2055"/>
      <c r="V2561" s="278"/>
      <c r="W2561" s="278"/>
      <c r="X2561" s="278"/>
      <c r="Y2561" s="278"/>
      <c r="Z2561" s="278"/>
      <c r="AA2561" s="278"/>
      <c r="AB2561" s="278"/>
      <c r="AC2561" s="278"/>
      <c r="AD2561" s="279"/>
      <c r="AF2561" s="70"/>
      <c r="AK2561" s="11"/>
      <c r="AL2561" s="1212"/>
      <c r="AM2561" s="1213"/>
      <c r="AN2561" s="1213"/>
      <c r="AO2561" s="1213"/>
      <c r="AP2561" s="1213"/>
      <c r="AQ2561" s="1214"/>
      <c r="AR2561" s="73"/>
    </row>
    <row r="2562" spans="1:44" ht="27" customHeight="1">
      <c r="A2562" s="972" t="str">
        <f t="shared" si="45"/>
        <v/>
      </c>
      <c r="B2562" s="66"/>
      <c r="E2562" s="67"/>
      <c r="F2562" s="68"/>
      <c r="I2562" s="280"/>
      <c r="J2562" s="1206"/>
      <c r="K2562" s="1206"/>
      <c r="L2562" s="1206"/>
      <c r="M2562" s="1206"/>
      <c r="N2562" s="1206"/>
      <c r="O2562" s="1206"/>
      <c r="P2562" s="1206"/>
      <c r="Q2562" s="1206"/>
      <c r="R2562" s="1206"/>
      <c r="S2562" s="1206"/>
      <c r="T2562" s="1206"/>
      <c r="U2562" s="2056"/>
      <c r="W2562" s="1206" t="s">
        <v>1108</v>
      </c>
      <c r="X2562" s="1206"/>
      <c r="Y2562" s="1206"/>
      <c r="Z2562" s="1206"/>
      <c r="AA2562" s="1206"/>
      <c r="AB2562" s="1206"/>
      <c r="AC2562" s="1206"/>
      <c r="AD2562" s="2056"/>
      <c r="AF2562" s="70"/>
      <c r="AK2562" s="11"/>
      <c r="AL2562" s="71"/>
      <c r="AQ2562" s="72"/>
      <c r="AR2562" s="73"/>
    </row>
    <row r="2563" spans="1:44" ht="27" customHeight="1">
      <c r="A2563" s="972" t="str">
        <f t="shared" si="45"/>
        <v/>
      </c>
      <c r="B2563" s="66"/>
      <c r="E2563" s="67"/>
      <c r="F2563" s="68"/>
      <c r="I2563" s="280"/>
      <c r="J2563" s="1206"/>
      <c r="K2563" s="1206"/>
      <c r="L2563" s="1206"/>
      <c r="M2563" s="1206"/>
      <c r="N2563" s="1206"/>
      <c r="O2563" s="1206"/>
      <c r="P2563" s="1206"/>
      <c r="Q2563" s="1206"/>
      <c r="R2563" s="1206"/>
      <c r="S2563" s="1206"/>
      <c r="T2563" s="1206"/>
      <c r="U2563" s="2056"/>
      <c r="W2563" s="1206"/>
      <c r="X2563" s="1206"/>
      <c r="Y2563" s="1206"/>
      <c r="Z2563" s="1206"/>
      <c r="AA2563" s="1206"/>
      <c r="AB2563" s="1206"/>
      <c r="AC2563" s="1206"/>
      <c r="AD2563" s="2056"/>
      <c r="AF2563" s="70"/>
      <c r="AK2563" s="11"/>
      <c r="AL2563" s="71"/>
      <c r="AQ2563" s="72"/>
      <c r="AR2563" s="73"/>
    </row>
    <row r="2564" spans="1:44" ht="27" customHeight="1">
      <c r="A2564" s="972" t="str">
        <f t="shared" si="45"/>
        <v/>
      </c>
      <c r="B2564" s="66"/>
      <c r="E2564" s="67"/>
      <c r="F2564" s="68"/>
      <c r="I2564" s="280"/>
      <c r="J2564" s="1206"/>
      <c r="K2564" s="1206"/>
      <c r="L2564" s="1206"/>
      <c r="M2564" s="1206"/>
      <c r="N2564" s="1206"/>
      <c r="O2564" s="1206"/>
      <c r="P2564" s="1206"/>
      <c r="Q2564" s="1206"/>
      <c r="R2564" s="1206"/>
      <c r="S2564" s="1206"/>
      <c r="T2564" s="1206"/>
      <c r="U2564" s="2056"/>
      <c r="AD2564" s="281"/>
      <c r="AF2564" s="70"/>
      <c r="AK2564" s="11"/>
      <c r="AL2564" s="71"/>
      <c r="AQ2564" s="72"/>
      <c r="AR2564" s="73"/>
    </row>
    <row r="2565" spans="1:44" ht="27" customHeight="1">
      <c r="A2565" s="972" t="str">
        <f t="shared" si="45"/>
        <v/>
      </c>
      <c r="B2565" s="66"/>
      <c r="E2565" s="67"/>
      <c r="F2565" s="68"/>
      <c r="I2565" s="282"/>
      <c r="J2565" s="2057"/>
      <c r="K2565" s="2057"/>
      <c r="L2565" s="2057"/>
      <c r="M2565" s="2057"/>
      <c r="N2565" s="2057"/>
      <c r="O2565" s="2057"/>
      <c r="P2565" s="2057"/>
      <c r="Q2565" s="2057"/>
      <c r="R2565" s="2057"/>
      <c r="S2565" s="2057"/>
      <c r="T2565" s="2057"/>
      <c r="U2565" s="2058"/>
      <c r="W2565" s="1224" t="s">
        <v>1109</v>
      </c>
      <c r="X2565" s="1224"/>
      <c r="Y2565" s="1224"/>
      <c r="Z2565" s="1224"/>
      <c r="AA2565" s="1224"/>
      <c r="AB2565" s="1224"/>
      <c r="AC2565" s="1224"/>
      <c r="AD2565" s="2063"/>
      <c r="AF2565" s="70"/>
      <c r="AK2565" s="11"/>
      <c r="AL2565" s="71"/>
      <c r="AQ2565" s="72"/>
      <c r="AR2565" s="73"/>
    </row>
    <row r="2566" spans="1:44" ht="27" customHeight="1">
      <c r="A2566" s="972" t="str">
        <f t="shared" si="45"/>
        <v/>
      </c>
      <c r="B2566" s="66"/>
      <c r="E2566" s="67"/>
      <c r="F2566" s="68"/>
      <c r="I2566" s="277" t="s">
        <v>421</v>
      </c>
      <c r="J2566" s="2054" t="s">
        <v>1106</v>
      </c>
      <c r="K2566" s="2054"/>
      <c r="L2566" s="2054"/>
      <c r="M2566" s="2054"/>
      <c r="N2566" s="2054"/>
      <c r="O2566" s="2054"/>
      <c r="P2566" s="2054"/>
      <c r="Q2566" s="2054"/>
      <c r="R2566" s="2054"/>
      <c r="S2566" s="2054"/>
      <c r="T2566" s="2054"/>
      <c r="U2566" s="2055"/>
      <c r="W2566" s="1224"/>
      <c r="X2566" s="1224"/>
      <c r="Y2566" s="1224"/>
      <c r="Z2566" s="1224"/>
      <c r="AA2566" s="1224"/>
      <c r="AB2566" s="1224"/>
      <c r="AC2566" s="1224"/>
      <c r="AD2566" s="2063"/>
      <c r="AF2566" s="70"/>
      <c r="AK2566" s="11"/>
      <c r="AL2566" s="71"/>
      <c r="AQ2566" s="72"/>
      <c r="AR2566" s="73"/>
    </row>
    <row r="2567" spans="1:44" ht="27" customHeight="1">
      <c r="A2567" s="972" t="str">
        <f t="shared" si="45"/>
        <v/>
      </c>
      <c r="B2567" s="66"/>
      <c r="E2567" s="67"/>
      <c r="F2567" s="68"/>
      <c r="I2567" s="280"/>
      <c r="J2567" s="1206"/>
      <c r="K2567" s="1206"/>
      <c r="L2567" s="1206"/>
      <c r="M2567" s="1206"/>
      <c r="N2567" s="1206"/>
      <c r="O2567" s="1206"/>
      <c r="P2567" s="1206"/>
      <c r="Q2567" s="1206"/>
      <c r="R2567" s="1206"/>
      <c r="S2567" s="1206"/>
      <c r="T2567" s="1206"/>
      <c r="U2567" s="2056"/>
      <c r="W2567" s="1224"/>
      <c r="X2567" s="1224"/>
      <c r="Y2567" s="1224"/>
      <c r="Z2567" s="1224"/>
      <c r="AA2567" s="1224"/>
      <c r="AB2567" s="1224"/>
      <c r="AC2567" s="1224"/>
      <c r="AD2567" s="2063"/>
      <c r="AF2567" s="70"/>
      <c r="AK2567" s="11"/>
      <c r="AL2567" s="71"/>
      <c r="AQ2567" s="72"/>
      <c r="AR2567" s="73"/>
    </row>
    <row r="2568" spans="1:44" ht="27" customHeight="1">
      <c r="A2568" s="972" t="str">
        <f t="shared" si="45"/>
        <v/>
      </c>
      <c r="B2568" s="66"/>
      <c r="E2568" s="67"/>
      <c r="F2568" s="68"/>
      <c r="I2568" s="280"/>
      <c r="J2568" s="1206"/>
      <c r="K2568" s="1206"/>
      <c r="L2568" s="1206"/>
      <c r="M2568" s="1206"/>
      <c r="N2568" s="1206"/>
      <c r="O2568" s="1206"/>
      <c r="P2568" s="1206"/>
      <c r="Q2568" s="1206"/>
      <c r="R2568" s="1206"/>
      <c r="S2568" s="1206"/>
      <c r="T2568" s="1206"/>
      <c r="U2568" s="2056"/>
      <c r="W2568" s="1224"/>
      <c r="X2568" s="1224"/>
      <c r="Y2568" s="1224"/>
      <c r="Z2568" s="1224"/>
      <c r="AA2568" s="1224"/>
      <c r="AB2568" s="1224"/>
      <c r="AC2568" s="1224"/>
      <c r="AD2568" s="2063"/>
      <c r="AF2568" s="70"/>
      <c r="AK2568" s="11"/>
      <c r="AL2568" s="71"/>
      <c r="AQ2568" s="72"/>
      <c r="AR2568" s="73"/>
    </row>
    <row r="2569" spans="1:44" ht="27" customHeight="1">
      <c r="A2569" s="972" t="str">
        <f t="shared" si="45"/>
        <v/>
      </c>
      <c r="B2569" s="66"/>
      <c r="E2569" s="67"/>
      <c r="F2569" s="68"/>
      <c r="I2569" s="280"/>
      <c r="J2569" s="1206"/>
      <c r="K2569" s="1206"/>
      <c r="L2569" s="1206"/>
      <c r="M2569" s="1206"/>
      <c r="N2569" s="1206"/>
      <c r="O2569" s="1206"/>
      <c r="P2569" s="1206"/>
      <c r="Q2569" s="1206"/>
      <c r="R2569" s="1206"/>
      <c r="S2569" s="1206"/>
      <c r="T2569" s="1206"/>
      <c r="U2569" s="2056"/>
      <c r="AD2569" s="281"/>
      <c r="AF2569" s="70"/>
      <c r="AK2569" s="11"/>
      <c r="AL2569" s="71"/>
      <c r="AQ2569" s="72"/>
      <c r="AR2569" s="73"/>
    </row>
    <row r="2570" spans="1:44" ht="27" customHeight="1">
      <c r="A2570" s="972" t="str">
        <f t="shared" si="45"/>
        <v/>
      </c>
      <c r="B2570" s="66"/>
      <c r="E2570" s="67"/>
      <c r="F2570" s="68"/>
      <c r="I2570" s="282"/>
      <c r="J2570" s="2057"/>
      <c r="K2570" s="2057"/>
      <c r="L2570" s="2057"/>
      <c r="M2570" s="2057"/>
      <c r="N2570" s="2057"/>
      <c r="O2570" s="2057"/>
      <c r="P2570" s="2057"/>
      <c r="Q2570" s="2057"/>
      <c r="R2570" s="2057"/>
      <c r="S2570" s="2057"/>
      <c r="T2570" s="2057"/>
      <c r="U2570" s="2058"/>
      <c r="AD2570" s="281"/>
      <c r="AF2570" s="70"/>
      <c r="AK2570" s="11"/>
      <c r="AL2570" s="71"/>
      <c r="AQ2570" s="72"/>
      <c r="AR2570" s="73"/>
    </row>
    <row r="2571" spans="1:44" ht="27" customHeight="1">
      <c r="A2571" s="972" t="str">
        <f t="shared" si="45"/>
        <v/>
      </c>
      <c r="B2571" s="66"/>
      <c r="E2571" s="67"/>
      <c r="F2571" s="68"/>
      <c r="I2571" s="277" t="s">
        <v>548</v>
      </c>
      <c r="J2571" s="2054" t="s">
        <v>1107</v>
      </c>
      <c r="K2571" s="2054"/>
      <c r="L2571" s="2054"/>
      <c r="M2571" s="2054"/>
      <c r="N2571" s="2054"/>
      <c r="O2571" s="2054"/>
      <c r="P2571" s="2054"/>
      <c r="Q2571" s="2054"/>
      <c r="R2571" s="2054"/>
      <c r="S2571" s="2054"/>
      <c r="T2571" s="2054"/>
      <c r="U2571" s="2055"/>
      <c r="V2571" s="277"/>
      <c r="W2571" s="278"/>
      <c r="X2571" s="278"/>
      <c r="Y2571" s="278"/>
      <c r="Z2571" s="278"/>
      <c r="AA2571" s="278"/>
      <c r="AB2571" s="278"/>
      <c r="AC2571" s="278"/>
      <c r="AD2571" s="279"/>
      <c r="AF2571" s="70"/>
      <c r="AK2571" s="11"/>
      <c r="AL2571" s="71"/>
      <c r="AQ2571" s="72"/>
      <c r="AR2571" s="73"/>
    </row>
    <row r="2572" spans="1:44" ht="27" customHeight="1">
      <c r="A2572" s="972" t="str">
        <f t="shared" si="45"/>
        <v/>
      </c>
      <c r="B2572" s="66"/>
      <c r="E2572" s="67"/>
      <c r="F2572" s="68"/>
      <c r="I2572" s="280"/>
      <c r="J2572" s="1206"/>
      <c r="K2572" s="1206"/>
      <c r="L2572" s="1206"/>
      <c r="M2572" s="1206"/>
      <c r="N2572" s="1206"/>
      <c r="O2572" s="1206"/>
      <c r="P2572" s="1206"/>
      <c r="Q2572" s="1206"/>
      <c r="R2572" s="1206"/>
      <c r="S2572" s="1206"/>
      <c r="T2572" s="1206"/>
      <c r="U2572" s="2056"/>
      <c r="V2572" s="280"/>
      <c r="W2572" s="1206" t="s">
        <v>1108</v>
      </c>
      <c r="X2572" s="1206"/>
      <c r="Y2572" s="1206"/>
      <c r="Z2572" s="1206"/>
      <c r="AA2572" s="1206"/>
      <c r="AB2572" s="1206"/>
      <c r="AC2572" s="1206"/>
      <c r="AD2572" s="2056"/>
      <c r="AF2572" s="70"/>
      <c r="AK2572" s="11"/>
      <c r="AL2572" s="71"/>
      <c r="AQ2572" s="72"/>
      <c r="AR2572" s="73"/>
    </row>
    <row r="2573" spans="1:44" ht="27" customHeight="1">
      <c r="A2573" s="972" t="str">
        <f t="shared" si="45"/>
        <v/>
      </c>
      <c r="B2573" s="66"/>
      <c r="E2573" s="67"/>
      <c r="F2573" s="68"/>
      <c r="I2573" s="280"/>
      <c r="J2573" s="1206"/>
      <c r="K2573" s="1206"/>
      <c r="L2573" s="1206"/>
      <c r="M2573" s="1206"/>
      <c r="N2573" s="1206"/>
      <c r="O2573" s="1206"/>
      <c r="P2573" s="1206"/>
      <c r="Q2573" s="1206"/>
      <c r="R2573" s="1206"/>
      <c r="S2573" s="1206"/>
      <c r="T2573" s="1206"/>
      <c r="U2573" s="2056"/>
      <c r="V2573" s="280"/>
      <c r="W2573" s="1206"/>
      <c r="X2573" s="1206"/>
      <c r="Y2573" s="1206"/>
      <c r="Z2573" s="1206"/>
      <c r="AA2573" s="1206"/>
      <c r="AB2573" s="1206"/>
      <c r="AC2573" s="1206"/>
      <c r="AD2573" s="2056"/>
      <c r="AF2573" s="70"/>
      <c r="AK2573" s="11"/>
      <c r="AL2573" s="71"/>
      <c r="AQ2573" s="72"/>
      <c r="AR2573" s="73"/>
    </row>
    <row r="2574" spans="1:44" ht="27" customHeight="1">
      <c r="A2574" s="972" t="str">
        <f t="shared" si="45"/>
        <v/>
      </c>
      <c r="B2574" s="66"/>
      <c r="E2574" s="67"/>
      <c r="F2574" s="68"/>
      <c r="I2574" s="282"/>
      <c r="J2574" s="2057"/>
      <c r="K2574" s="2057"/>
      <c r="L2574" s="2057"/>
      <c r="M2574" s="2057"/>
      <c r="N2574" s="2057"/>
      <c r="O2574" s="2057"/>
      <c r="P2574" s="2057"/>
      <c r="Q2574" s="2057"/>
      <c r="R2574" s="2057"/>
      <c r="S2574" s="2057"/>
      <c r="T2574" s="2057"/>
      <c r="U2574" s="2058"/>
      <c r="V2574" s="282"/>
      <c r="W2574" s="263"/>
      <c r="X2574" s="263"/>
      <c r="Y2574" s="263"/>
      <c r="Z2574" s="263"/>
      <c r="AA2574" s="263"/>
      <c r="AB2574" s="263"/>
      <c r="AC2574" s="263"/>
      <c r="AD2574" s="283"/>
      <c r="AF2574" s="70"/>
      <c r="AK2574" s="11"/>
      <c r="AL2574" s="71"/>
      <c r="AQ2574" s="72"/>
      <c r="AR2574" s="73"/>
    </row>
    <row r="2575" spans="1:44" ht="24" customHeight="1" thickBot="1">
      <c r="A2575" s="972" t="str">
        <f t="shared" si="45"/>
        <v/>
      </c>
      <c r="B2575" s="66"/>
      <c r="E2575" s="67"/>
      <c r="F2575" s="68"/>
      <c r="J2575" s="110"/>
      <c r="K2575" s="110"/>
      <c r="L2575" s="110"/>
      <c r="M2575" s="110"/>
      <c r="N2575" s="110"/>
      <c r="O2575" s="110"/>
      <c r="P2575" s="110"/>
      <c r="Q2575" s="110"/>
      <c r="R2575" s="110"/>
      <c r="S2575" s="110"/>
      <c r="T2575" s="110"/>
      <c r="U2575" s="110"/>
      <c r="AF2575" s="70"/>
      <c r="AK2575" s="11"/>
      <c r="AL2575" s="71"/>
      <c r="AQ2575" s="72"/>
      <c r="AR2575" s="73"/>
    </row>
    <row r="2576" spans="1:44" ht="27" customHeight="1">
      <c r="A2576" s="972" t="str">
        <f t="shared" si="45"/>
        <v/>
      </c>
      <c r="B2576" s="66"/>
      <c r="E2576" s="67"/>
      <c r="F2576" s="68"/>
      <c r="H2576" s="1586" t="s">
        <v>1111</v>
      </c>
      <c r="I2576" s="1388"/>
      <c r="J2576" s="1388"/>
      <c r="K2576" s="1388"/>
      <c r="L2576" s="1388"/>
      <c r="M2576" s="1388"/>
      <c r="N2576" s="1388"/>
      <c r="O2576" s="1388"/>
      <c r="P2576" s="1388"/>
      <c r="Q2576" s="1388"/>
      <c r="R2576" s="1388"/>
      <c r="S2576" s="1388"/>
      <c r="T2576" s="1388"/>
      <c r="U2576" s="1388"/>
      <c r="V2576" s="1388"/>
      <c r="W2576" s="1388"/>
      <c r="X2576" s="1388"/>
      <c r="Y2576" s="1388"/>
      <c r="Z2576" s="1388"/>
      <c r="AA2576" s="1388"/>
      <c r="AB2576" s="1388"/>
      <c r="AC2576" s="1388"/>
      <c r="AD2576" s="1544"/>
      <c r="AF2576" s="70"/>
      <c r="AK2576" s="11"/>
      <c r="AL2576" s="71"/>
      <c r="AQ2576" s="72"/>
      <c r="AR2576" s="73"/>
    </row>
    <row r="2577" spans="1:44" ht="27" customHeight="1">
      <c r="A2577" s="972" t="str">
        <f t="shared" si="45"/>
        <v/>
      </c>
      <c r="B2577" s="66"/>
      <c r="E2577" s="67"/>
      <c r="F2577" s="68"/>
      <c r="H2577" s="1299"/>
      <c r="I2577" s="1206"/>
      <c r="J2577" s="1206"/>
      <c r="K2577" s="1206"/>
      <c r="L2577" s="1206"/>
      <c r="M2577" s="1206"/>
      <c r="N2577" s="1206"/>
      <c r="O2577" s="1206"/>
      <c r="P2577" s="1206"/>
      <c r="Q2577" s="1206"/>
      <c r="R2577" s="1206"/>
      <c r="S2577" s="1206"/>
      <c r="T2577" s="1206"/>
      <c r="U2577" s="1206"/>
      <c r="V2577" s="1206"/>
      <c r="W2577" s="1206"/>
      <c r="X2577" s="1206"/>
      <c r="Y2577" s="1206"/>
      <c r="Z2577" s="1206"/>
      <c r="AA2577" s="1206"/>
      <c r="AB2577" s="1206"/>
      <c r="AC2577" s="1206"/>
      <c r="AD2577" s="1207"/>
      <c r="AF2577" s="70"/>
      <c r="AK2577" s="11"/>
      <c r="AL2577" s="71"/>
      <c r="AQ2577" s="72"/>
      <c r="AR2577" s="73"/>
    </row>
    <row r="2578" spans="1:44" ht="27" customHeight="1">
      <c r="A2578" s="972" t="str">
        <f t="shared" si="45"/>
        <v/>
      </c>
      <c r="B2578" s="66"/>
      <c r="E2578" s="67"/>
      <c r="F2578" s="68"/>
      <c r="H2578" s="1299"/>
      <c r="I2578" s="1206"/>
      <c r="J2578" s="1206"/>
      <c r="K2578" s="1206"/>
      <c r="L2578" s="1206"/>
      <c r="M2578" s="1206"/>
      <c r="N2578" s="1206"/>
      <c r="O2578" s="1206"/>
      <c r="P2578" s="1206"/>
      <c r="Q2578" s="1206"/>
      <c r="R2578" s="1206"/>
      <c r="S2578" s="1206"/>
      <c r="T2578" s="1206"/>
      <c r="U2578" s="1206"/>
      <c r="V2578" s="1206"/>
      <c r="W2578" s="1206"/>
      <c r="X2578" s="1206"/>
      <c r="Y2578" s="1206"/>
      <c r="Z2578" s="1206"/>
      <c r="AA2578" s="1206"/>
      <c r="AB2578" s="1206"/>
      <c r="AC2578" s="1206"/>
      <c r="AD2578" s="1207"/>
      <c r="AF2578" s="70"/>
      <c r="AK2578" s="11"/>
      <c r="AL2578" s="71"/>
      <c r="AQ2578" s="72"/>
      <c r="AR2578" s="73"/>
    </row>
    <row r="2579" spans="1:44" ht="27" customHeight="1">
      <c r="A2579" s="972" t="str">
        <f t="shared" si="45"/>
        <v/>
      </c>
      <c r="B2579" s="66"/>
      <c r="E2579" s="67"/>
      <c r="F2579" s="68"/>
      <c r="H2579" s="1299"/>
      <c r="I2579" s="1206"/>
      <c r="J2579" s="1206"/>
      <c r="K2579" s="1206"/>
      <c r="L2579" s="1206"/>
      <c r="M2579" s="1206"/>
      <c r="N2579" s="1206"/>
      <c r="O2579" s="1206"/>
      <c r="P2579" s="1206"/>
      <c r="Q2579" s="1206"/>
      <c r="R2579" s="1206"/>
      <c r="S2579" s="1206"/>
      <c r="T2579" s="1206"/>
      <c r="U2579" s="1206"/>
      <c r="V2579" s="1206"/>
      <c r="W2579" s="1206"/>
      <c r="X2579" s="1206"/>
      <c r="Y2579" s="1206"/>
      <c r="Z2579" s="1206"/>
      <c r="AA2579" s="1206"/>
      <c r="AB2579" s="1206"/>
      <c r="AC2579" s="1206"/>
      <c r="AD2579" s="1207"/>
      <c r="AF2579" s="70"/>
      <c r="AK2579" s="11"/>
      <c r="AL2579" s="71"/>
      <c r="AQ2579" s="72"/>
      <c r="AR2579" s="73"/>
    </row>
    <row r="2580" spans="1:44" ht="27" customHeight="1" thickBot="1">
      <c r="A2580" s="972" t="str">
        <f t="shared" si="45"/>
        <v/>
      </c>
      <c r="B2580" s="66"/>
      <c r="E2580" s="67"/>
      <c r="F2580" s="68"/>
      <c r="H2580" s="1300"/>
      <c r="I2580" s="1301"/>
      <c r="J2580" s="1301"/>
      <c r="K2580" s="1301"/>
      <c r="L2580" s="1301"/>
      <c r="M2580" s="1301"/>
      <c r="N2580" s="1301"/>
      <c r="O2580" s="1301"/>
      <c r="P2580" s="1301"/>
      <c r="Q2580" s="1301"/>
      <c r="R2580" s="1301"/>
      <c r="S2580" s="1301"/>
      <c r="T2580" s="1301"/>
      <c r="U2580" s="1301"/>
      <c r="V2580" s="1301"/>
      <c r="W2580" s="1301"/>
      <c r="X2580" s="1301"/>
      <c r="Y2580" s="1301"/>
      <c r="Z2580" s="1301"/>
      <c r="AA2580" s="1301"/>
      <c r="AB2580" s="1301"/>
      <c r="AC2580" s="1301"/>
      <c r="AD2580" s="1302"/>
      <c r="AF2580" s="70"/>
      <c r="AK2580" s="11"/>
      <c r="AL2580" s="71"/>
      <c r="AQ2580" s="72"/>
      <c r="AR2580" s="73"/>
    </row>
    <row r="2581" spans="1:44" ht="24" customHeight="1" thickBot="1">
      <c r="A2581" s="972" t="str">
        <f t="shared" si="45"/>
        <v/>
      </c>
      <c r="B2581" s="57"/>
      <c r="C2581" s="6"/>
      <c r="D2581" s="6"/>
      <c r="E2581" s="58"/>
      <c r="F2581" s="83"/>
      <c r="G2581" s="61"/>
      <c r="H2581" s="61"/>
      <c r="I2581" s="61"/>
      <c r="J2581" s="61"/>
      <c r="K2581" s="61"/>
      <c r="L2581" s="61"/>
      <c r="M2581" s="61"/>
      <c r="N2581" s="61"/>
      <c r="O2581" s="61"/>
      <c r="P2581" s="61"/>
      <c r="Q2581" s="61"/>
      <c r="R2581" s="61"/>
      <c r="S2581" s="61"/>
      <c r="T2581" s="61"/>
      <c r="U2581" s="61"/>
      <c r="V2581" s="61"/>
      <c r="W2581" s="61"/>
      <c r="X2581" s="61"/>
      <c r="Y2581" s="61"/>
      <c r="Z2581" s="61"/>
      <c r="AA2581" s="61"/>
      <c r="AB2581" s="61"/>
      <c r="AC2581" s="61"/>
      <c r="AD2581" s="61"/>
      <c r="AE2581" s="61"/>
      <c r="AF2581" s="59"/>
      <c r="AG2581" s="716"/>
      <c r="AH2581" s="60"/>
      <c r="AI2581" s="60"/>
      <c r="AJ2581" s="60"/>
      <c r="AK2581" s="15"/>
      <c r="AL2581" s="99"/>
      <c r="AM2581" s="100"/>
      <c r="AN2581" s="100"/>
      <c r="AO2581" s="100"/>
      <c r="AP2581" s="100"/>
      <c r="AQ2581" s="101"/>
      <c r="AR2581" s="73"/>
    </row>
    <row r="2582" spans="1:44" ht="24" customHeight="1">
      <c r="A2582" s="972" t="str">
        <f t="shared" si="45"/>
        <v/>
      </c>
      <c r="B2582" s="66"/>
      <c r="E2582" s="67"/>
      <c r="F2582" s="68"/>
      <c r="AF2582" s="70"/>
      <c r="AK2582" s="11"/>
      <c r="AL2582" s="71"/>
      <c r="AQ2582" s="72"/>
      <c r="AR2582" s="73"/>
    </row>
    <row r="2583" spans="1:44" ht="27" customHeight="1">
      <c r="A2583" s="972">
        <f t="shared" si="45"/>
        <v>349</v>
      </c>
      <c r="B2583" s="1392" t="s">
        <v>2766</v>
      </c>
      <c r="C2583" s="1393"/>
      <c r="D2583" s="1393"/>
      <c r="E2583" s="1394"/>
      <c r="F2583" s="68"/>
      <c r="H2583" s="1206" t="s">
        <v>1112</v>
      </c>
      <c r="I2583" s="1206"/>
      <c r="J2583" s="1206"/>
      <c r="K2583" s="1206"/>
      <c r="L2583" s="1206"/>
      <c r="M2583" s="1206"/>
      <c r="N2583" s="1206"/>
      <c r="O2583" s="1206"/>
      <c r="P2583" s="1206"/>
      <c r="Q2583" s="1206"/>
      <c r="R2583" s="1206"/>
      <c r="S2583" s="1206"/>
      <c r="T2583" s="1206"/>
      <c r="U2583" s="1206"/>
      <c r="V2583" s="1206"/>
      <c r="W2583" s="1206"/>
      <c r="X2583" s="1206"/>
      <c r="Y2583" s="1206"/>
      <c r="Z2583" s="1206"/>
      <c r="AA2583" s="1206"/>
      <c r="AB2583" s="1206"/>
      <c r="AC2583" s="1206"/>
      <c r="AD2583" s="1206"/>
      <c r="AF2583" s="70"/>
      <c r="AG2583" s="713">
        <v>349</v>
      </c>
      <c r="AH2583" s="1221" t="s">
        <v>106</v>
      </c>
      <c r="AI2583" s="1222"/>
      <c r="AJ2583" s="1223"/>
      <c r="AK2583" s="11"/>
      <c r="AL2583" s="1212" t="s">
        <v>1114</v>
      </c>
      <c r="AM2583" s="1213"/>
      <c r="AN2583" s="1213"/>
      <c r="AO2583" s="1213"/>
      <c r="AP2583" s="1213"/>
      <c r="AQ2583" s="1214"/>
      <c r="AR2583" s="1232">
        <f>VLOOKUP(AH2583,$CD$6:$CE$10,2,FALSE)</f>
        <v>0</v>
      </c>
    </row>
    <row r="2584" spans="1:44" ht="27" customHeight="1">
      <c r="A2584" s="972" t="str">
        <f t="shared" si="45"/>
        <v/>
      </c>
      <c r="B2584" s="1392"/>
      <c r="C2584" s="1393"/>
      <c r="D2584" s="1393"/>
      <c r="E2584" s="1394"/>
      <c r="F2584" s="68"/>
      <c r="H2584" s="1206"/>
      <c r="I2584" s="1206"/>
      <c r="J2584" s="1206"/>
      <c r="K2584" s="1206"/>
      <c r="L2584" s="1206"/>
      <c r="M2584" s="1206"/>
      <c r="N2584" s="1206"/>
      <c r="O2584" s="1206"/>
      <c r="P2584" s="1206"/>
      <c r="Q2584" s="1206"/>
      <c r="R2584" s="1206"/>
      <c r="S2584" s="1206"/>
      <c r="T2584" s="1206"/>
      <c r="U2584" s="1206"/>
      <c r="V2584" s="1206"/>
      <c r="W2584" s="1206"/>
      <c r="X2584" s="1206"/>
      <c r="Y2584" s="1206"/>
      <c r="Z2584" s="1206"/>
      <c r="AA2584" s="1206"/>
      <c r="AB2584" s="1206"/>
      <c r="AC2584" s="1206"/>
      <c r="AD2584" s="1206"/>
      <c r="AF2584" s="70"/>
      <c r="AK2584" s="11"/>
      <c r="AL2584" s="1212"/>
      <c r="AM2584" s="1213"/>
      <c r="AN2584" s="1213"/>
      <c r="AO2584" s="1213"/>
      <c r="AP2584" s="1213"/>
      <c r="AQ2584" s="1214"/>
      <c r="AR2584" s="1232"/>
    </row>
    <row r="2585" spans="1:44" ht="27" customHeight="1">
      <c r="A2585" s="972" t="str">
        <f t="shared" si="45"/>
        <v/>
      </c>
      <c r="B2585" s="1392"/>
      <c r="C2585" s="1393"/>
      <c r="D2585" s="1393"/>
      <c r="E2585" s="1394"/>
      <c r="F2585" s="68"/>
      <c r="H2585" s="1206"/>
      <c r="I2585" s="1206"/>
      <c r="J2585" s="1206"/>
      <c r="K2585" s="1206"/>
      <c r="L2585" s="1206"/>
      <c r="M2585" s="1206"/>
      <c r="N2585" s="1206"/>
      <c r="O2585" s="1206"/>
      <c r="P2585" s="1206"/>
      <c r="Q2585" s="1206"/>
      <c r="R2585" s="1206"/>
      <c r="S2585" s="1206"/>
      <c r="T2585" s="1206"/>
      <c r="U2585" s="1206"/>
      <c r="V2585" s="1206"/>
      <c r="W2585" s="1206"/>
      <c r="X2585" s="1206"/>
      <c r="Y2585" s="1206"/>
      <c r="Z2585" s="1206"/>
      <c r="AA2585" s="1206"/>
      <c r="AB2585" s="1206"/>
      <c r="AC2585" s="1206"/>
      <c r="AD2585" s="1206"/>
      <c r="AF2585" s="70"/>
      <c r="AK2585" s="11"/>
      <c r="AL2585" s="1212"/>
      <c r="AM2585" s="1213"/>
      <c r="AN2585" s="1213"/>
      <c r="AO2585" s="1213"/>
      <c r="AP2585" s="1213"/>
      <c r="AQ2585" s="1214"/>
      <c r="AR2585" s="73"/>
    </row>
    <row r="2586" spans="1:44" ht="24" customHeight="1">
      <c r="A2586" s="972" t="str">
        <f t="shared" si="45"/>
        <v/>
      </c>
      <c r="B2586" s="66"/>
      <c r="E2586" s="67"/>
      <c r="F2586" s="68"/>
      <c r="AF2586" s="70"/>
      <c r="AK2586" s="11"/>
      <c r="AL2586" s="71"/>
      <c r="AQ2586" s="72"/>
      <c r="AR2586" s="73"/>
    </row>
    <row r="2587" spans="1:44" ht="27" customHeight="1">
      <c r="A2587" s="972">
        <f t="shared" si="45"/>
        <v>350</v>
      </c>
      <c r="B2587" s="66"/>
      <c r="E2587" s="67"/>
      <c r="F2587" s="68"/>
      <c r="H2587" s="1206" t="s">
        <v>1113</v>
      </c>
      <c r="I2587" s="1206"/>
      <c r="J2587" s="1206"/>
      <c r="K2587" s="1206"/>
      <c r="L2587" s="1206"/>
      <c r="M2587" s="1206"/>
      <c r="N2587" s="1206"/>
      <c r="O2587" s="1206"/>
      <c r="P2587" s="1206"/>
      <c r="Q2587" s="1206"/>
      <c r="R2587" s="1206"/>
      <c r="S2587" s="1206"/>
      <c r="T2587" s="1206"/>
      <c r="U2587" s="1206"/>
      <c r="V2587" s="1206"/>
      <c r="W2587" s="1206"/>
      <c r="X2587" s="1206"/>
      <c r="Y2587" s="1206"/>
      <c r="Z2587" s="1206"/>
      <c r="AA2587" s="1206"/>
      <c r="AB2587" s="1206"/>
      <c r="AC2587" s="1206"/>
      <c r="AD2587" s="1206"/>
      <c r="AF2587" s="70"/>
      <c r="AG2587" s="713">
        <v>350</v>
      </c>
      <c r="AH2587" s="1221" t="s">
        <v>106</v>
      </c>
      <c r="AI2587" s="1222"/>
      <c r="AJ2587" s="1223"/>
      <c r="AK2587" s="11"/>
      <c r="AL2587" s="1212" t="s">
        <v>1115</v>
      </c>
      <c r="AM2587" s="1213"/>
      <c r="AN2587" s="1213"/>
      <c r="AO2587" s="1213"/>
      <c r="AP2587" s="1213"/>
      <c r="AQ2587" s="1214"/>
      <c r="AR2587" s="1232">
        <f>VLOOKUP(AH2587,$CD$6:$CE$10,2,FALSE)</f>
        <v>0</v>
      </c>
    </row>
    <row r="2588" spans="1:44" ht="27" customHeight="1">
      <c r="A2588" s="972" t="str">
        <f t="shared" si="45"/>
        <v/>
      </c>
      <c r="B2588" s="66"/>
      <c r="E2588" s="67"/>
      <c r="F2588" s="68"/>
      <c r="H2588" s="1206"/>
      <c r="I2588" s="1206"/>
      <c r="J2588" s="1206"/>
      <c r="K2588" s="1206"/>
      <c r="L2588" s="1206"/>
      <c r="M2588" s="1206"/>
      <c r="N2588" s="1206"/>
      <c r="O2588" s="1206"/>
      <c r="P2588" s="1206"/>
      <c r="Q2588" s="1206"/>
      <c r="R2588" s="1206"/>
      <c r="S2588" s="1206"/>
      <c r="T2588" s="1206"/>
      <c r="U2588" s="1206"/>
      <c r="V2588" s="1206"/>
      <c r="W2588" s="1206"/>
      <c r="X2588" s="1206"/>
      <c r="Y2588" s="1206"/>
      <c r="Z2588" s="1206"/>
      <c r="AA2588" s="1206"/>
      <c r="AB2588" s="1206"/>
      <c r="AC2588" s="1206"/>
      <c r="AD2588" s="1206"/>
      <c r="AF2588" s="70"/>
      <c r="AK2588" s="11"/>
      <c r="AL2588" s="1212"/>
      <c r="AM2588" s="1213"/>
      <c r="AN2588" s="1213"/>
      <c r="AO2588" s="1213"/>
      <c r="AP2588" s="1213"/>
      <c r="AQ2588" s="1214"/>
      <c r="AR2588" s="1232"/>
    </row>
    <row r="2589" spans="1:44" ht="24" customHeight="1" thickBot="1">
      <c r="A2589" s="972" t="str">
        <f t="shared" si="45"/>
        <v/>
      </c>
      <c r="B2589" s="57"/>
      <c r="C2589" s="6"/>
      <c r="D2589" s="6"/>
      <c r="E2589" s="58"/>
      <c r="F2589" s="83"/>
      <c r="G2589" s="61"/>
      <c r="H2589" s="61"/>
      <c r="I2589" s="61"/>
      <c r="J2589" s="61"/>
      <c r="K2589" s="61"/>
      <c r="L2589" s="61"/>
      <c r="M2589" s="61"/>
      <c r="N2589" s="61"/>
      <c r="O2589" s="61"/>
      <c r="P2589" s="61"/>
      <c r="Q2589" s="61"/>
      <c r="R2589" s="61"/>
      <c r="S2589" s="61"/>
      <c r="T2589" s="61"/>
      <c r="U2589" s="61"/>
      <c r="V2589" s="61"/>
      <c r="W2589" s="61"/>
      <c r="X2589" s="61"/>
      <c r="Y2589" s="61"/>
      <c r="Z2589" s="61"/>
      <c r="AA2589" s="61"/>
      <c r="AB2589" s="61"/>
      <c r="AC2589" s="61"/>
      <c r="AD2589" s="61"/>
      <c r="AE2589" s="61"/>
      <c r="AF2589" s="59"/>
      <c r="AG2589" s="716"/>
      <c r="AH2589" s="60"/>
      <c r="AI2589" s="60"/>
      <c r="AJ2589" s="60"/>
      <c r="AK2589" s="15"/>
      <c r="AL2589" s="1260"/>
      <c r="AM2589" s="1261"/>
      <c r="AN2589" s="1261"/>
      <c r="AO2589" s="1261"/>
      <c r="AP2589" s="1261"/>
      <c r="AQ2589" s="1262"/>
      <c r="AR2589" s="73"/>
    </row>
    <row r="2590" spans="1:44" ht="27" customHeight="1">
      <c r="A2590" s="972" t="str">
        <f t="shared" si="45"/>
        <v/>
      </c>
      <c r="B2590" s="66"/>
      <c r="E2590" s="67"/>
      <c r="F2590" s="68"/>
      <c r="AF2590" s="70"/>
      <c r="AK2590" s="11"/>
      <c r="AL2590" s="71"/>
      <c r="AQ2590" s="72"/>
      <c r="AR2590" s="73"/>
    </row>
    <row r="2591" spans="1:44" ht="27" customHeight="1">
      <c r="A2591" s="972">
        <f t="shared" si="45"/>
        <v>351</v>
      </c>
      <c r="B2591" s="1392" t="s">
        <v>2767</v>
      </c>
      <c r="C2591" s="1393"/>
      <c r="D2591" s="1393"/>
      <c r="E2591" s="1394"/>
      <c r="F2591" s="68"/>
      <c r="H2591" s="1231" t="s">
        <v>1116</v>
      </c>
      <c r="I2591" s="1231"/>
      <c r="J2591" s="1231"/>
      <c r="K2591" s="1231"/>
      <c r="L2591" s="1231"/>
      <c r="M2591" s="1231"/>
      <c r="N2591" s="1231"/>
      <c r="O2591" s="1231"/>
      <c r="P2591" s="1231"/>
      <c r="Q2591" s="1231"/>
      <c r="R2591" s="1231"/>
      <c r="S2591" s="1231"/>
      <c r="T2591" s="1231"/>
      <c r="U2591" s="1231"/>
      <c r="V2591" s="1231"/>
      <c r="W2591" s="1231"/>
      <c r="X2591" s="1231"/>
      <c r="Y2591" s="1231"/>
      <c r="Z2591" s="1231"/>
      <c r="AA2591" s="1231"/>
      <c r="AB2591" s="1231"/>
      <c r="AC2591" s="1231"/>
      <c r="AD2591" s="1231"/>
      <c r="AF2591" s="70"/>
      <c r="AG2591" s="713">
        <v>351</v>
      </c>
      <c r="AH2591" s="1221" t="s">
        <v>106</v>
      </c>
      <c r="AI2591" s="1222"/>
      <c r="AJ2591" s="1223"/>
      <c r="AK2591" s="11"/>
      <c r="AL2591" s="1212" t="s">
        <v>1118</v>
      </c>
      <c r="AM2591" s="1213"/>
      <c r="AN2591" s="1213"/>
      <c r="AO2591" s="1213"/>
      <c r="AP2591" s="1213"/>
      <c r="AQ2591" s="1214"/>
      <c r="AR2591" s="1232">
        <f>VLOOKUP(AH2591,$CD$6:$CE$10,2,FALSE)</f>
        <v>0</v>
      </c>
    </row>
    <row r="2592" spans="1:44" ht="24" customHeight="1">
      <c r="A2592" s="972" t="str">
        <f t="shared" ref="A2592:A2655" si="47">_xlfn.IFS(AG2592=0,"",AG2592&gt;0,AG2592,AG2592&lt;&gt;"","")</f>
        <v/>
      </c>
      <c r="B2592" s="1392"/>
      <c r="C2592" s="1393"/>
      <c r="D2592" s="1393"/>
      <c r="E2592" s="1394"/>
      <c r="F2592" s="68"/>
      <c r="AF2592" s="70"/>
      <c r="AK2592" s="11"/>
      <c r="AL2592" s="1212"/>
      <c r="AM2592" s="1213"/>
      <c r="AN2592" s="1213"/>
      <c r="AO2592" s="1213"/>
      <c r="AP2592" s="1213"/>
      <c r="AQ2592" s="1214"/>
      <c r="AR2592" s="1232"/>
    </row>
    <row r="2593" spans="1:44" ht="24" customHeight="1">
      <c r="A2593" s="972" t="str">
        <f t="shared" si="47"/>
        <v/>
      </c>
      <c r="B2593" s="1392"/>
      <c r="C2593" s="1393"/>
      <c r="D2593" s="1393"/>
      <c r="E2593" s="1394"/>
      <c r="F2593" s="68"/>
      <c r="AF2593" s="70"/>
      <c r="AK2593" s="11"/>
      <c r="AL2593" s="93"/>
      <c r="AM2593" s="94"/>
      <c r="AN2593" s="94"/>
      <c r="AO2593" s="94"/>
      <c r="AP2593" s="94"/>
      <c r="AQ2593" s="95"/>
      <c r="AR2593" s="73"/>
    </row>
    <row r="2594" spans="1:44" ht="27" customHeight="1">
      <c r="A2594" s="972">
        <f t="shared" si="47"/>
        <v>352</v>
      </c>
      <c r="B2594" s="1392"/>
      <c r="C2594" s="1393"/>
      <c r="D2594" s="1393"/>
      <c r="E2594" s="1394"/>
      <c r="F2594" s="68"/>
      <c r="H2594" s="1224" t="s">
        <v>1117</v>
      </c>
      <c r="I2594" s="1224"/>
      <c r="J2594" s="1224"/>
      <c r="K2594" s="1224"/>
      <c r="L2594" s="1224"/>
      <c r="M2594" s="1224"/>
      <c r="N2594" s="1224"/>
      <c r="O2594" s="1224"/>
      <c r="P2594" s="1224"/>
      <c r="Q2594" s="1224"/>
      <c r="R2594" s="1224"/>
      <c r="S2594" s="1224"/>
      <c r="T2594" s="1224"/>
      <c r="U2594" s="1224"/>
      <c r="V2594" s="1224"/>
      <c r="W2594" s="1224"/>
      <c r="X2594" s="1224"/>
      <c r="Y2594" s="1224"/>
      <c r="Z2594" s="1224"/>
      <c r="AA2594" s="1224"/>
      <c r="AB2594" s="1224"/>
      <c r="AC2594" s="1224"/>
      <c r="AD2594" s="1224"/>
      <c r="AF2594" s="70"/>
      <c r="AG2594" s="713">
        <v>352</v>
      </c>
      <c r="AH2594" s="1221" t="s">
        <v>106</v>
      </c>
      <c r="AI2594" s="1222"/>
      <c r="AJ2594" s="1223"/>
      <c r="AK2594" s="11"/>
      <c r="AL2594" s="93"/>
      <c r="AM2594" s="94"/>
      <c r="AN2594" s="94"/>
      <c r="AO2594" s="94"/>
      <c r="AP2594" s="94"/>
      <c r="AQ2594" s="95"/>
      <c r="AR2594" s="1232">
        <f>VLOOKUP(AH2594,$CD$6:$CE$10,2,FALSE)</f>
        <v>0</v>
      </c>
    </row>
    <row r="2595" spans="1:44" ht="27" customHeight="1">
      <c r="A2595" s="972" t="str">
        <f t="shared" si="47"/>
        <v/>
      </c>
      <c r="B2595" s="1392"/>
      <c r="C2595" s="1393"/>
      <c r="D2595" s="1393"/>
      <c r="E2595" s="1394"/>
      <c r="F2595" s="68"/>
      <c r="H2595" s="1224"/>
      <c r="I2595" s="1224"/>
      <c r="J2595" s="1224"/>
      <c r="K2595" s="1224"/>
      <c r="L2595" s="1224"/>
      <c r="M2595" s="1224"/>
      <c r="N2595" s="1224"/>
      <c r="O2595" s="1224"/>
      <c r="P2595" s="1224"/>
      <c r="Q2595" s="1224"/>
      <c r="R2595" s="1224"/>
      <c r="S2595" s="1224"/>
      <c r="T2595" s="1224"/>
      <c r="U2595" s="1224"/>
      <c r="V2595" s="1224"/>
      <c r="W2595" s="1224"/>
      <c r="X2595" s="1224"/>
      <c r="Y2595" s="1224"/>
      <c r="Z2595" s="1224"/>
      <c r="AA2595" s="1224"/>
      <c r="AB2595" s="1224"/>
      <c r="AC2595" s="1224"/>
      <c r="AD2595" s="1224"/>
      <c r="AF2595" s="70"/>
      <c r="AK2595" s="11"/>
      <c r="AL2595" s="93"/>
      <c r="AM2595" s="94"/>
      <c r="AN2595" s="94"/>
      <c r="AO2595" s="94"/>
      <c r="AP2595" s="94"/>
      <c r="AQ2595" s="95"/>
      <c r="AR2595" s="1232"/>
    </row>
    <row r="2596" spans="1:44" ht="27" customHeight="1">
      <c r="A2596" s="972" t="str">
        <f t="shared" si="47"/>
        <v/>
      </c>
      <c r="B2596" s="66"/>
      <c r="E2596" s="67"/>
      <c r="F2596" s="68"/>
      <c r="AF2596" s="70"/>
      <c r="AK2596" s="11"/>
      <c r="AL2596" s="93"/>
      <c r="AM2596" s="94"/>
      <c r="AN2596" s="94"/>
      <c r="AO2596" s="94"/>
      <c r="AP2596" s="94"/>
      <c r="AQ2596" s="95"/>
      <c r="AR2596" s="73"/>
    </row>
    <row r="2597" spans="1:44" ht="27" customHeight="1">
      <c r="A2597" s="972">
        <f t="shared" si="47"/>
        <v>353</v>
      </c>
      <c r="B2597" s="66"/>
      <c r="E2597" s="67"/>
      <c r="F2597" s="68"/>
      <c r="H2597" s="1206" t="s">
        <v>1120</v>
      </c>
      <c r="I2597" s="1206"/>
      <c r="J2597" s="1206"/>
      <c r="K2597" s="1206"/>
      <c r="L2597" s="1206"/>
      <c r="M2597" s="1206"/>
      <c r="N2597" s="1206"/>
      <c r="O2597" s="1206"/>
      <c r="P2597" s="1206"/>
      <c r="Q2597" s="1206"/>
      <c r="R2597" s="1206"/>
      <c r="S2597" s="1206"/>
      <c r="T2597" s="1206"/>
      <c r="U2597" s="1206"/>
      <c r="V2597" s="1206"/>
      <c r="W2597" s="1206"/>
      <c r="X2597" s="1206"/>
      <c r="Y2597" s="1206"/>
      <c r="Z2597" s="1206"/>
      <c r="AA2597" s="1206"/>
      <c r="AB2597" s="1206"/>
      <c r="AC2597" s="1206"/>
      <c r="AD2597" s="1206"/>
      <c r="AF2597" s="70"/>
      <c r="AG2597" s="713">
        <v>353</v>
      </c>
      <c r="AH2597" s="1221" t="s">
        <v>106</v>
      </c>
      <c r="AI2597" s="1222"/>
      <c r="AJ2597" s="1223"/>
      <c r="AK2597" s="11"/>
      <c r="AL2597" s="93"/>
      <c r="AM2597" s="94"/>
      <c r="AN2597" s="94"/>
      <c r="AO2597" s="94"/>
      <c r="AP2597" s="94"/>
      <c r="AQ2597" s="95"/>
      <c r="AR2597" s="1232">
        <f>VLOOKUP(AH2597,$CD$6:$CE$10,2,FALSE)</f>
        <v>0</v>
      </c>
    </row>
    <row r="2598" spans="1:44" ht="27" customHeight="1">
      <c r="A2598" s="972" t="str">
        <f t="shared" si="47"/>
        <v/>
      </c>
      <c r="B2598" s="66"/>
      <c r="E2598" s="67"/>
      <c r="F2598" s="68"/>
      <c r="H2598" s="1206"/>
      <c r="I2598" s="1206"/>
      <c r="J2598" s="1206"/>
      <c r="K2598" s="1206"/>
      <c r="L2598" s="1206"/>
      <c r="M2598" s="1206"/>
      <c r="N2598" s="1206"/>
      <c r="O2598" s="1206"/>
      <c r="P2598" s="1206"/>
      <c r="Q2598" s="1206"/>
      <c r="R2598" s="1206"/>
      <c r="S2598" s="1206"/>
      <c r="T2598" s="1206"/>
      <c r="U2598" s="1206"/>
      <c r="V2598" s="1206"/>
      <c r="W2598" s="1206"/>
      <c r="X2598" s="1206"/>
      <c r="Y2598" s="1206"/>
      <c r="Z2598" s="1206"/>
      <c r="AA2598" s="1206"/>
      <c r="AB2598" s="1206"/>
      <c r="AC2598" s="1206"/>
      <c r="AD2598" s="1206"/>
      <c r="AF2598" s="70"/>
      <c r="AK2598" s="11"/>
      <c r="AL2598" s="93"/>
      <c r="AM2598" s="94"/>
      <c r="AN2598" s="94"/>
      <c r="AO2598" s="94"/>
      <c r="AP2598" s="94"/>
      <c r="AQ2598" s="95"/>
      <c r="AR2598" s="1232"/>
    </row>
    <row r="2599" spans="1:44" ht="27" customHeight="1">
      <c r="A2599" s="972" t="str">
        <f t="shared" si="47"/>
        <v/>
      </c>
      <c r="B2599" s="66"/>
      <c r="E2599" s="67"/>
      <c r="F2599" s="68"/>
      <c r="H2599" s="1206"/>
      <c r="I2599" s="1206"/>
      <c r="J2599" s="1206"/>
      <c r="K2599" s="1206"/>
      <c r="L2599" s="1206"/>
      <c r="M2599" s="1206"/>
      <c r="N2599" s="1206"/>
      <c r="O2599" s="1206"/>
      <c r="P2599" s="1206"/>
      <c r="Q2599" s="1206"/>
      <c r="R2599" s="1206"/>
      <c r="S2599" s="1206"/>
      <c r="T2599" s="1206"/>
      <c r="U2599" s="1206"/>
      <c r="V2599" s="1206"/>
      <c r="W2599" s="1206"/>
      <c r="X2599" s="1206"/>
      <c r="Y2599" s="1206"/>
      <c r="Z2599" s="1206"/>
      <c r="AA2599" s="1206"/>
      <c r="AB2599" s="1206"/>
      <c r="AC2599" s="1206"/>
      <c r="AD2599" s="1206"/>
      <c r="AF2599" s="70"/>
      <c r="AK2599" s="11"/>
      <c r="AL2599" s="71"/>
      <c r="AQ2599" s="72"/>
      <c r="AR2599" s="73"/>
    </row>
    <row r="2600" spans="1:44" ht="27" customHeight="1">
      <c r="A2600" s="972" t="str">
        <f t="shared" si="47"/>
        <v/>
      </c>
      <c r="B2600" s="66"/>
      <c r="E2600" s="67"/>
      <c r="F2600" s="68"/>
      <c r="H2600" s="17" t="s">
        <v>1119</v>
      </c>
      <c r="AF2600" s="70"/>
      <c r="AK2600" s="11"/>
      <c r="AL2600" s="71"/>
      <c r="AQ2600" s="72"/>
      <c r="AR2600" s="73"/>
    </row>
    <row r="2601" spans="1:44" ht="24" customHeight="1">
      <c r="A2601" s="972" t="str">
        <f t="shared" si="47"/>
        <v/>
      </c>
      <c r="B2601" s="66"/>
      <c r="E2601" s="67"/>
      <c r="F2601" s="68"/>
      <c r="AF2601" s="70"/>
      <c r="AK2601" s="11"/>
      <c r="AL2601" s="71"/>
      <c r="AQ2601" s="72"/>
      <c r="AR2601" s="73"/>
    </row>
    <row r="2602" spans="1:44" ht="27" customHeight="1">
      <c r="A2602" s="972">
        <f t="shared" si="47"/>
        <v>354</v>
      </c>
      <c r="B2602" s="1372" t="s">
        <v>1121</v>
      </c>
      <c r="C2602" s="1373"/>
      <c r="D2602" s="1373"/>
      <c r="E2602" s="1374"/>
      <c r="F2602" s="1349" t="s">
        <v>150</v>
      </c>
      <c r="G2602" s="1350"/>
      <c r="H2602" s="1233" t="s">
        <v>1122</v>
      </c>
      <c r="I2602" s="1233"/>
      <c r="J2602" s="1233"/>
      <c r="K2602" s="1233"/>
      <c r="L2602" s="1233"/>
      <c r="M2602" s="1233"/>
      <c r="N2602" s="1233"/>
      <c r="O2602" s="1233"/>
      <c r="P2602" s="1233"/>
      <c r="Q2602" s="1233"/>
      <c r="R2602" s="1233"/>
      <c r="S2602" s="1233"/>
      <c r="T2602" s="1233"/>
      <c r="U2602" s="1233"/>
      <c r="V2602" s="1233"/>
      <c r="W2602" s="1233"/>
      <c r="X2602" s="1233"/>
      <c r="Y2602" s="1233"/>
      <c r="Z2602" s="1233"/>
      <c r="AA2602" s="1233"/>
      <c r="AB2602" s="1233"/>
      <c r="AC2602" s="1233"/>
      <c r="AD2602" s="1233"/>
      <c r="AF2602" s="70"/>
      <c r="AG2602" s="713">
        <v>354</v>
      </c>
      <c r="AH2602" s="1221" t="s">
        <v>106</v>
      </c>
      <c r="AI2602" s="1222"/>
      <c r="AJ2602" s="1223"/>
      <c r="AK2602" s="11"/>
      <c r="AL2602" s="1212" t="s">
        <v>2436</v>
      </c>
      <c r="AM2602" s="1213"/>
      <c r="AN2602" s="1213"/>
      <c r="AO2602" s="1213"/>
      <c r="AP2602" s="1213"/>
      <c r="AQ2602" s="1214"/>
      <c r="AR2602" s="1232">
        <f>VLOOKUP(AH2602,$CD$6:$CE$10,2,FALSE)</f>
        <v>0</v>
      </c>
    </row>
    <row r="2603" spans="1:44" ht="27" customHeight="1">
      <c r="A2603" s="972" t="str">
        <f t="shared" si="47"/>
        <v/>
      </c>
      <c r="B2603" s="1372"/>
      <c r="C2603" s="1373"/>
      <c r="D2603" s="1373"/>
      <c r="E2603" s="1374"/>
      <c r="F2603" s="68"/>
      <c r="AF2603" s="70"/>
      <c r="AK2603" s="11"/>
      <c r="AL2603" s="1212"/>
      <c r="AM2603" s="1213"/>
      <c r="AN2603" s="1213"/>
      <c r="AO2603" s="1213"/>
      <c r="AP2603" s="1213"/>
      <c r="AQ2603" s="1214"/>
      <c r="AR2603" s="1232"/>
    </row>
    <row r="2604" spans="1:44" ht="24" customHeight="1">
      <c r="A2604" s="972" t="str">
        <f t="shared" si="47"/>
        <v/>
      </c>
      <c r="B2604" s="1372"/>
      <c r="C2604" s="1373"/>
      <c r="D2604" s="1373"/>
      <c r="E2604" s="1374"/>
      <c r="F2604" s="68"/>
      <c r="AF2604" s="70"/>
      <c r="AK2604" s="11"/>
      <c r="AL2604" s="1212"/>
      <c r="AM2604" s="1213"/>
      <c r="AN2604" s="1213"/>
      <c r="AO2604" s="1213"/>
      <c r="AP2604" s="1213"/>
      <c r="AQ2604" s="1214"/>
      <c r="AR2604" s="73"/>
    </row>
    <row r="2605" spans="1:44" ht="27" customHeight="1">
      <c r="A2605" s="972">
        <f t="shared" si="47"/>
        <v>355</v>
      </c>
      <c r="B2605" s="66"/>
      <c r="E2605" s="67"/>
      <c r="F2605" s="1349" t="s">
        <v>6</v>
      </c>
      <c r="G2605" s="1350"/>
      <c r="H2605" s="1206" t="s">
        <v>1123</v>
      </c>
      <c r="I2605" s="1206"/>
      <c r="J2605" s="1206"/>
      <c r="K2605" s="1206"/>
      <c r="L2605" s="1206"/>
      <c r="M2605" s="1206"/>
      <c r="N2605" s="1206"/>
      <c r="O2605" s="1206"/>
      <c r="P2605" s="1206"/>
      <c r="Q2605" s="1206"/>
      <c r="R2605" s="1206"/>
      <c r="S2605" s="1206"/>
      <c r="T2605" s="1206"/>
      <c r="U2605" s="1206"/>
      <c r="V2605" s="1206"/>
      <c r="W2605" s="1206"/>
      <c r="X2605" s="1206"/>
      <c r="Y2605" s="1206"/>
      <c r="Z2605" s="1206"/>
      <c r="AA2605" s="1206"/>
      <c r="AB2605" s="1206"/>
      <c r="AC2605" s="1206"/>
      <c r="AD2605" s="1206"/>
      <c r="AF2605" s="70"/>
      <c r="AG2605" s="713">
        <v>355</v>
      </c>
      <c r="AH2605" s="1221" t="s">
        <v>106</v>
      </c>
      <c r="AI2605" s="1222"/>
      <c r="AJ2605" s="1223"/>
      <c r="AK2605" s="11"/>
      <c r="AL2605" s="1212" t="s">
        <v>1124</v>
      </c>
      <c r="AM2605" s="1213"/>
      <c r="AN2605" s="1213"/>
      <c r="AO2605" s="1213"/>
      <c r="AP2605" s="1213"/>
      <c r="AQ2605" s="1214"/>
      <c r="AR2605" s="1232">
        <f>VLOOKUP(AH2605,$CD$6:$CE$10,2,FALSE)</f>
        <v>0</v>
      </c>
    </row>
    <row r="2606" spans="1:44" ht="27" customHeight="1">
      <c r="A2606" s="972" t="str">
        <f t="shared" si="47"/>
        <v/>
      </c>
      <c r="B2606" s="66"/>
      <c r="E2606" s="67"/>
      <c r="F2606" s="68"/>
      <c r="H2606" s="1206"/>
      <c r="I2606" s="1206"/>
      <c r="J2606" s="1206"/>
      <c r="K2606" s="1206"/>
      <c r="L2606" s="1206"/>
      <c r="M2606" s="1206"/>
      <c r="N2606" s="1206"/>
      <c r="O2606" s="1206"/>
      <c r="P2606" s="1206"/>
      <c r="Q2606" s="1206"/>
      <c r="R2606" s="1206"/>
      <c r="S2606" s="1206"/>
      <c r="T2606" s="1206"/>
      <c r="U2606" s="1206"/>
      <c r="V2606" s="1206"/>
      <c r="W2606" s="1206"/>
      <c r="X2606" s="1206"/>
      <c r="Y2606" s="1206"/>
      <c r="Z2606" s="1206"/>
      <c r="AA2606" s="1206"/>
      <c r="AB2606" s="1206"/>
      <c r="AC2606" s="1206"/>
      <c r="AD2606" s="1206"/>
      <c r="AF2606" s="70"/>
      <c r="AK2606" s="11"/>
      <c r="AL2606" s="1212"/>
      <c r="AM2606" s="1213"/>
      <c r="AN2606" s="1213"/>
      <c r="AO2606" s="1213"/>
      <c r="AP2606" s="1213"/>
      <c r="AQ2606" s="1214"/>
      <c r="AR2606" s="1232"/>
    </row>
    <row r="2607" spans="1:44" ht="27" customHeight="1">
      <c r="A2607" s="972" t="str">
        <f t="shared" si="47"/>
        <v/>
      </c>
      <c r="B2607" s="66"/>
      <c r="E2607" s="67"/>
      <c r="F2607" s="68"/>
      <c r="H2607" s="1206"/>
      <c r="I2607" s="1206"/>
      <c r="J2607" s="1206"/>
      <c r="K2607" s="1206"/>
      <c r="L2607" s="1206"/>
      <c r="M2607" s="1206"/>
      <c r="N2607" s="1206"/>
      <c r="O2607" s="1206"/>
      <c r="P2607" s="1206"/>
      <c r="Q2607" s="1206"/>
      <c r="R2607" s="1206"/>
      <c r="S2607" s="1206"/>
      <c r="T2607" s="1206"/>
      <c r="U2607" s="1206"/>
      <c r="V2607" s="1206"/>
      <c r="W2607" s="1206"/>
      <c r="X2607" s="1206"/>
      <c r="Y2607" s="1206"/>
      <c r="Z2607" s="1206"/>
      <c r="AA2607" s="1206"/>
      <c r="AB2607" s="1206"/>
      <c r="AC2607" s="1206"/>
      <c r="AD2607" s="1206"/>
      <c r="AF2607" s="70"/>
      <c r="AK2607" s="11"/>
      <c r="AL2607" s="93"/>
      <c r="AM2607" s="94"/>
      <c r="AN2607" s="94"/>
      <c r="AO2607" s="94"/>
      <c r="AP2607" s="94"/>
      <c r="AQ2607" s="95"/>
      <c r="AR2607" s="73"/>
    </row>
    <row r="2608" spans="1:44" ht="24" customHeight="1">
      <c r="A2608" s="972" t="str">
        <f t="shared" si="47"/>
        <v/>
      </c>
      <c r="B2608" s="66"/>
      <c r="E2608" s="67"/>
      <c r="F2608" s="68"/>
      <c r="AF2608" s="70"/>
      <c r="AK2608" s="11"/>
      <c r="AL2608" s="71"/>
      <c r="AQ2608" s="72"/>
      <c r="AR2608" s="73"/>
    </row>
    <row r="2609" spans="1:44" ht="27" customHeight="1">
      <c r="A2609" s="972">
        <f t="shared" si="47"/>
        <v>356</v>
      </c>
      <c r="B2609" s="66"/>
      <c r="E2609" s="67"/>
      <c r="F2609" s="1349" t="s">
        <v>7</v>
      </c>
      <c r="G2609" s="1350"/>
      <c r="H2609" s="1224" t="s">
        <v>1125</v>
      </c>
      <c r="I2609" s="1224"/>
      <c r="J2609" s="1224"/>
      <c r="K2609" s="1224"/>
      <c r="L2609" s="1224"/>
      <c r="M2609" s="1224"/>
      <c r="N2609" s="1224"/>
      <c r="O2609" s="1224"/>
      <c r="P2609" s="1224"/>
      <c r="Q2609" s="1224"/>
      <c r="R2609" s="1224"/>
      <c r="S2609" s="1224"/>
      <c r="T2609" s="1224"/>
      <c r="U2609" s="1224"/>
      <c r="V2609" s="1224"/>
      <c r="W2609" s="1224"/>
      <c r="X2609" s="1224"/>
      <c r="Y2609" s="1224"/>
      <c r="Z2609" s="1224"/>
      <c r="AA2609" s="1224"/>
      <c r="AB2609" s="1224"/>
      <c r="AC2609" s="1224"/>
      <c r="AD2609" s="1224"/>
      <c r="AF2609" s="70"/>
      <c r="AG2609" s="713">
        <v>356</v>
      </c>
      <c r="AH2609" s="1221" t="s">
        <v>106</v>
      </c>
      <c r="AI2609" s="1222"/>
      <c r="AJ2609" s="1223"/>
      <c r="AK2609" s="11"/>
      <c r="AL2609" s="1212" t="s">
        <v>2437</v>
      </c>
      <c r="AM2609" s="1213"/>
      <c r="AN2609" s="1213"/>
      <c r="AO2609" s="1213"/>
      <c r="AP2609" s="1213"/>
      <c r="AQ2609" s="1214"/>
      <c r="AR2609" s="1232">
        <f>VLOOKUP(AH2609,$CD$6:$CE$10,2,FALSE)</f>
        <v>0</v>
      </c>
    </row>
    <row r="2610" spans="1:44" ht="27" customHeight="1">
      <c r="A2610" s="972" t="str">
        <f t="shared" si="47"/>
        <v/>
      </c>
      <c r="B2610" s="66"/>
      <c r="E2610" s="67"/>
      <c r="F2610" s="68"/>
      <c r="H2610" s="1224"/>
      <c r="I2610" s="1224"/>
      <c r="J2610" s="1224"/>
      <c r="K2610" s="1224"/>
      <c r="L2610" s="1224"/>
      <c r="M2610" s="1224"/>
      <c r="N2610" s="1224"/>
      <c r="O2610" s="1224"/>
      <c r="P2610" s="1224"/>
      <c r="Q2610" s="1224"/>
      <c r="R2610" s="1224"/>
      <c r="S2610" s="1224"/>
      <c r="T2610" s="1224"/>
      <c r="U2610" s="1224"/>
      <c r="V2610" s="1224"/>
      <c r="W2610" s="1224"/>
      <c r="X2610" s="1224"/>
      <c r="Y2610" s="1224"/>
      <c r="Z2610" s="1224"/>
      <c r="AA2610" s="1224"/>
      <c r="AB2610" s="1224"/>
      <c r="AC2610" s="1224"/>
      <c r="AD2610" s="1224"/>
      <c r="AF2610" s="70"/>
      <c r="AK2610" s="11"/>
      <c r="AL2610" s="1212"/>
      <c r="AM2610" s="1213"/>
      <c r="AN2610" s="1213"/>
      <c r="AO2610" s="1213"/>
      <c r="AP2610" s="1213"/>
      <c r="AQ2610" s="1214"/>
      <c r="AR2610" s="1232"/>
    </row>
    <row r="2611" spans="1:44" ht="24" customHeight="1">
      <c r="A2611" s="972" t="str">
        <f t="shared" si="47"/>
        <v/>
      </c>
      <c r="B2611" s="66"/>
      <c r="E2611" s="67"/>
      <c r="F2611" s="68"/>
      <c r="AF2611" s="70"/>
      <c r="AK2611" s="11"/>
      <c r="AL2611" s="93"/>
      <c r="AM2611" s="94"/>
      <c r="AN2611" s="94"/>
      <c r="AO2611" s="94"/>
      <c r="AP2611" s="94"/>
      <c r="AQ2611" s="95"/>
      <c r="AR2611" s="73"/>
    </row>
    <row r="2612" spans="1:44" ht="27" customHeight="1">
      <c r="A2612" s="972">
        <f t="shared" si="47"/>
        <v>357</v>
      </c>
      <c r="B2612" s="66"/>
      <c r="E2612" s="67"/>
      <c r="F2612" s="1349" t="s">
        <v>8</v>
      </c>
      <c r="G2612" s="1350"/>
      <c r="H2612" s="1206" t="s">
        <v>1126</v>
      </c>
      <c r="I2612" s="1206"/>
      <c r="J2612" s="1206"/>
      <c r="K2612" s="1206"/>
      <c r="L2612" s="1206"/>
      <c r="M2612" s="1206"/>
      <c r="N2612" s="1206"/>
      <c r="O2612" s="1206"/>
      <c r="P2612" s="1206"/>
      <c r="Q2612" s="1206"/>
      <c r="R2612" s="1206"/>
      <c r="S2612" s="1206"/>
      <c r="T2612" s="1206"/>
      <c r="U2612" s="1206"/>
      <c r="V2612" s="1206"/>
      <c r="W2612" s="1206"/>
      <c r="X2612" s="1206"/>
      <c r="Y2612" s="1206"/>
      <c r="Z2612" s="1206"/>
      <c r="AA2612" s="1206"/>
      <c r="AB2612" s="1206"/>
      <c r="AC2612" s="1206"/>
      <c r="AD2612" s="1206"/>
      <c r="AF2612" s="70"/>
      <c r="AG2612" s="713">
        <v>357</v>
      </c>
      <c r="AH2612" s="1221" t="s">
        <v>106</v>
      </c>
      <c r="AI2612" s="1222"/>
      <c r="AJ2612" s="1223"/>
      <c r="AK2612" s="11"/>
      <c r="AL2612" s="1212" t="s">
        <v>2437</v>
      </c>
      <c r="AM2612" s="1213"/>
      <c r="AN2612" s="1213"/>
      <c r="AO2612" s="1213"/>
      <c r="AP2612" s="1213"/>
      <c r="AQ2612" s="1214"/>
      <c r="AR2612" s="1232">
        <f>VLOOKUP(AH2612,$CD$6:$CE$10,2,FALSE)</f>
        <v>0</v>
      </c>
    </row>
    <row r="2613" spans="1:44" ht="27" customHeight="1">
      <c r="A2613" s="972" t="str">
        <f t="shared" si="47"/>
        <v/>
      </c>
      <c r="B2613" s="66"/>
      <c r="E2613" s="67"/>
      <c r="F2613" s="68"/>
      <c r="H2613" s="1206"/>
      <c r="I2613" s="1206"/>
      <c r="J2613" s="1206"/>
      <c r="K2613" s="1206"/>
      <c r="L2613" s="1206"/>
      <c r="M2613" s="1206"/>
      <c r="N2613" s="1206"/>
      <c r="O2613" s="1206"/>
      <c r="P2613" s="1206"/>
      <c r="Q2613" s="1206"/>
      <c r="R2613" s="1206"/>
      <c r="S2613" s="1206"/>
      <c r="T2613" s="1206"/>
      <c r="U2613" s="1206"/>
      <c r="V2613" s="1206"/>
      <c r="W2613" s="1206"/>
      <c r="X2613" s="1206"/>
      <c r="Y2613" s="1206"/>
      <c r="Z2613" s="1206"/>
      <c r="AA2613" s="1206"/>
      <c r="AB2613" s="1206"/>
      <c r="AC2613" s="1206"/>
      <c r="AD2613" s="1206"/>
      <c r="AF2613" s="70"/>
      <c r="AK2613" s="11"/>
      <c r="AL2613" s="1212"/>
      <c r="AM2613" s="1213"/>
      <c r="AN2613" s="1213"/>
      <c r="AO2613" s="1213"/>
      <c r="AP2613" s="1213"/>
      <c r="AQ2613" s="1214"/>
      <c r="AR2613" s="1232"/>
    </row>
    <row r="2614" spans="1:44" ht="24" customHeight="1">
      <c r="A2614" s="972" t="str">
        <f t="shared" si="47"/>
        <v/>
      </c>
      <c r="B2614" s="66"/>
      <c r="E2614" s="67"/>
      <c r="F2614" s="68"/>
      <c r="AF2614" s="70"/>
      <c r="AK2614" s="11"/>
      <c r="AL2614" s="71"/>
      <c r="AQ2614" s="72"/>
      <c r="AR2614" s="73"/>
    </row>
    <row r="2615" spans="1:44" ht="27" customHeight="1">
      <c r="A2615" s="972" t="str">
        <f t="shared" si="47"/>
        <v/>
      </c>
      <c r="B2615" s="1638" t="s">
        <v>2440</v>
      </c>
      <c r="C2615" s="1448"/>
      <c r="D2615" s="1448"/>
      <c r="E2615" s="1639"/>
      <c r="F2615" s="68"/>
      <c r="H2615" s="1206" t="s">
        <v>1127</v>
      </c>
      <c r="I2615" s="1206"/>
      <c r="J2615" s="1206"/>
      <c r="K2615" s="1206"/>
      <c r="L2615" s="1206"/>
      <c r="M2615" s="1206"/>
      <c r="N2615" s="1206"/>
      <c r="O2615" s="1206"/>
      <c r="P2615" s="1206"/>
      <c r="Q2615" s="1206"/>
      <c r="R2615" s="1206"/>
      <c r="S2615" s="1206"/>
      <c r="T2615" s="1206"/>
      <c r="U2615" s="1206"/>
      <c r="V2615" s="1206"/>
      <c r="W2615" s="1206"/>
      <c r="X2615" s="1206"/>
      <c r="Y2615" s="1206"/>
      <c r="Z2615" s="1206"/>
      <c r="AA2615" s="1206"/>
      <c r="AB2615" s="1206"/>
      <c r="AC2615" s="1206"/>
      <c r="AD2615" s="1206"/>
      <c r="AF2615" s="70"/>
      <c r="AK2615" s="11"/>
      <c r="AL2615" s="1212" t="s">
        <v>2438</v>
      </c>
      <c r="AM2615" s="1213"/>
      <c r="AN2615" s="1213"/>
      <c r="AO2615" s="1213"/>
      <c r="AP2615" s="1213"/>
      <c r="AQ2615" s="1214"/>
      <c r="AR2615" s="73"/>
    </row>
    <row r="2616" spans="1:44" ht="27" customHeight="1">
      <c r="A2616" s="972" t="str">
        <f t="shared" si="47"/>
        <v/>
      </c>
      <c r="B2616" s="1638"/>
      <c r="C2616" s="1448"/>
      <c r="D2616" s="1448"/>
      <c r="E2616" s="1639"/>
      <c r="F2616" s="68"/>
      <c r="H2616" s="1206"/>
      <c r="I2616" s="1206"/>
      <c r="J2616" s="1206"/>
      <c r="K2616" s="1206"/>
      <c r="L2616" s="1206"/>
      <c r="M2616" s="1206"/>
      <c r="N2616" s="1206"/>
      <c r="O2616" s="1206"/>
      <c r="P2616" s="1206"/>
      <c r="Q2616" s="1206"/>
      <c r="R2616" s="1206"/>
      <c r="S2616" s="1206"/>
      <c r="T2616" s="1206"/>
      <c r="U2616" s="1206"/>
      <c r="V2616" s="1206"/>
      <c r="W2616" s="1206"/>
      <c r="X2616" s="1206"/>
      <c r="Y2616" s="1206"/>
      <c r="Z2616" s="1206"/>
      <c r="AA2616" s="1206"/>
      <c r="AB2616" s="1206"/>
      <c r="AC2616" s="1206"/>
      <c r="AD2616" s="1206"/>
      <c r="AF2616" s="70"/>
      <c r="AK2616" s="11"/>
      <c r="AL2616" s="1212"/>
      <c r="AM2616" s="1213"/>
      <c r="AN2616" s="1213"/>
      <c r="AO2616" s="1213"/>
      <c r="AP2616" s="1213"/>
      <c r="AQ2616" s="1214"/>
      <c r="AR2616" s="73"/>
    </row>
    <row r="2617" spans="1:44" ht="24" customHeight="1">
      <c r="A2617" s="972" t="str">
        <f t="shared" si="47"/>
        <v/>
      </c>
      <c r="B2617" s="1638"/>
      <c r="C2617" s="1448"/>
      <c r="D2617" s="1448"/>
      <c r="E2617" s="1639"/>
      <c r="F2617" s="68"/>
      <c r="AF2617" s="70"/>
      <c r="AK2617" s="11"/>
      <c r="AL2617" s="71"/>
      <c r="AQ2617" s="72"/>
      <c r="AR2617" s="73"/>
    </row>
    <row r="2618" spans="1:44" ht="27" customHeight="1">
      <c r="A2618" s="972">
        <f t="shared" si="47"/>
        <v>358</v>
      </c>
      <c r="B2618" s="229"/>
      <c r="C2618" s="143"/>
      <c r="D2618" s="143"/>
      <c r="E2618" s="230"/>
      <c r="F2618" s="1349" t="s">
        <v>9</v>
      </c>
      <c r="G2618" s="1350"/>
      <c r="H2618" s="1206" t="s">
        <v>1128</v>
      </c>
      <c r="I2618" s="1206"/>
      <c r="J2618" s="1206"/>
      <c r="K2618" s="1206"/>
      <c r="L2618" s="1206"/>
      <c r="M2618" s="1206"/>
      <c r="N2618" s="1206"/>
      <c r="O2618" s="1206"/>
      <c r="P2618" s="1206"/>
      <c r="Q2618" s="1206"/>
      <c r="R2618" s="1206"/>
      <c r="S2618" s="1206"/>
      <c r="T2618" s="1206"/>
      <c r="U2618" s="1206"/>
      <c r="V2618" s="1206"/>
      <c r="W2618" s="1206"/>
      <c r="X2618" s="1206"/>
      <c r="Y2618" s="1206"/>
      <c r="Z2618" s="1206"/>
      <c r="AA2618" s="1206"/>
      <c r="AB2618" s="1206"/>
      <c r="AC2618" s="1206"/>
      <c r="AD2618" s="1206"/>
      <c r="AF2618" s="70"/>
      <c r="AG2618" s="713">
        <v>358</v>
      </c>
      <c r="AH2618" s="1221" t="s">
        <v>106</v>
      </c>
      <c r="AI2618" s="1222"/>
      <c r="AJ2618" s="1223"/>
      <c r="AK2618" s="11"/>
      <c r="AL2618" s="1212" t="s">
        <v>2439</v>
      </c>
      <c r="AM2618" s="1213"/>
      <c r="AN2618" s="1213"/>
      <c r="AO2618" s="1213"/>
      <c r="AP2618" s="1213"/>
      <c r="AQ2618" s="1214"/>
      <c r="AR2618" s="1232">
        <f>VLOOKUP(AH2618,$CD$6:$CE$10,2,FALSE)</f>
        <v>0</v>
      </c>
    </row>
    <row r="2619" spans="1:44" ht="27" customHeight="1">
      <c r="A2619" s="972" t="str">
        <f t="shared" si="47"/>
        <v/>
      </c>
      <c r="B2619" s="66"/>
      <c r="E2619" s="67"/>
      <c r="F2619" s="68"/>
      <c r="H2619" s="1206"/>
      <c r="I2619" s="1206"/>
      <c r="J2619" s="1206"/>
      <c r="K2619" s="1206"/>
      <c r="L2619" s="1206"/>
      <c r="M2619" s="1206"/>
      <c r="N2619" s="1206"/>
      <c r="O2619" s="1206"/>
      <c r="P2619" s="1206"/>
      <c r="Q2619" s="1206"/>
      <c r="R2619" s="1206"/>
      <c r="S2619" s="1206"/>
      <c r="T2619" s="1206"/>
      <c r="U2619" s="1206"/>
      <c r="V2619" s="1206"/>
      <c r="W2619" s="1206"/>
      <c r="X2619" s="1206"/>
      <c r="Y2619" s="1206"/>
      <c r="Z2619" s="1206"/>
      <c r="AA2619" s="1206"/>
      <c r="AB2619" s="1206"/>
      <c r="AC2619" s="1206"/>
      <c r="AD2619" s="1206"/>
      <c r="AF2619" s="70"/>
      <c r="AK2619" s="11"/>
      <c r="AL2619" s="1212"/>
      <c r="AM2619" s="1213"/>
      <c r="AN2619" s="1213"/>
      <c r="AO2619" s="1213"/>
      <c r="AP2619" s="1213"/>
      <c r="AQ2619" s="1214"/>
      <c r="AR2619" s="1232"/>
    </row>
    <row r="2620" spans="1:44" ht="27" customHeight="1">
      <c r="A2620" s="972" t="str">
        <f t="shared" si="47"/>
        <v/>
      </c>
      <c r="B2620" s="66"/>
      <c r="E2620" s="67"/>
      <c r="F2620" s="68"/>
      <c r="H2620" s="1206"/>
      <c r="I2620" s="1206"/>
      <c r="J2620" s="1206"/>
      <c r="K2620" s="1206"/>
      <c r="L2620" s="1206"/>
      <c r="M2620" s="1206"/>
      <c r="N2620" s="1206"/>
      <c r="O2620" s="1206"/>
      <c r="P2620" s="1206"/>
      <c r="Q2620" s="1206"/>
      <c r="R2620" s="1206"/>
      <c r="S2620" s="1206"/>
      <c r="T2620" s="1206"/>
      <c r="U2620" s="1206"/>
      <c r="V2620" s="1206"/>
      <c r="W2620" s="1206"/>
      <c r="X2620" s="1206"/>
      <c r="Y2620" s="1206"/>
      <c r="Z2620" s="1206"/>
      <c r="AA2620" s="1206"/>
      <c r="AB2620" s="1206"/>
      <c r="AC2620" s="1206"/>
      <c r="AD2620" s="1206"/>
      <c r="AF2620" s="70"/>
      <c r="AK2620" s="11"/>
      <c r="AL2620" s="1212"/>
      <c r="AM2620" s="1213"/>
      <c r="AN2620" s="1213"/>
      <c r="AO2620" s="1213"/>
      <c r="AP2620" s="1213"/>
      <c r="AQ2620" s="1214"/>
      <c r="AR2620" s="73"/>
    </row>
    <row r="2621" spans="1:44" ht="27" customHeight="1">
      <c r="A2621" s="972" t="str">
        <f t="shared" si="47"/>
        <v/>
      </c>
      <c r="B2621" s="229"/>
      <c r="C2621" s="143"/>
      <c r="D2621" s="143"/>
      <c r="E2621" s="230"/>
      <c r="F2621" s="68"/>
      <c r="H2621" s="1206"/>
      <c r="I2621" s="1206"/>
      <c r="J2621" s="1206"/>
      <c r="K2621" s="1206"/>
      <c r="L2621" s="1206"/>
      <c r="M2621" s="1206"/>
      <c r="N2621" s="1206"/>
      <c r="O2621" s="1206"/>
      <c r="P2621" s="1206"/>
      <c r="Q2621" s="1206"/>
      <c r="R2621" s="1206"/>
      <c r="S2621" s="1206"/>
      <c r="T2621" s="1206"/>
      <c r="U2621" s="1206"/>
      <c r="V2621" s="1206"/>
      <c r="W2621" s="1206"/>
      <c r="X2621" s="1206"/>
      <c r="Y2621" s="1206"/>
      <c r="Z2621" s="1206"/>
      <c r="AA2621" s="1206"/>
      <c r="AB2621" s="1206"/>
      <c r="AC2621" s="1206"/>
      <c r="AD2621" s="1206"/>
      <c r="AF2621" s="70"/>
      <c r="AK2621" s="11"/>
      <c r="AL2621" s="71"/>
      <c r="AQ2621" s="72"/>
      <c r="AR2621" s="73"/>
    </row>
    <row r="2622" spans="1:44" ht="24" customHeight="1">
      <c r="A2622" s="972" t="str">
        <f t="shared" si="47"/>
        <v/>
      </c>
      <c r="B2622" s="66"/>
      <c r="E2622" s="67"/>
      <c r="F2622" s="68"/>
      <c r="AF2622" s="70"/>
      <c r="AK2622" s="11"/>
      <c r="AL2622" s="71"/>
      <c r="AQ2622" s="72"/>
      <c r="AR2622" s="73"/>
    </row>
    <row r="2623" spans="1:44" ht="27" customHeight="1">
      <c r="A2623" s="972" t="str">
        <f t="shared" si="47"/>
        <v/>
      </c>
      <c r="B2623" s="66"/>
      <c r="E2623" s="67"/>
      <c r="F2623" s="68"/>
      <c r="G2623" s="17" t="s">
        <v>330</v>
      </c>
      <c r="H2623" s="1206" t="s">
        <v>1129</v>
      </c>
      <c r="I2623" s="1206"/>
      <c r="J2623" s="1206"/>
      <c r="K2623" s="1206"/>
      <c r="L2623" s="1206"/>
      <c r="M2623" s="1206"/>
      <c r="N2623" s="1206"/>
      <c r="O2623" s="1206"/>
      <c r="P2623" s="1206"/>
      <c r="Q2623" s="1206"/>
      <c r="R2623" s="1206"/>
      <c r="S2623" s="1206"/>
      <c r="T2623" s="1206"/>
      <c r="U2623" s="1206"/>
      <c r="V2623" s="1206"/>
      <c r="W2623" s="1206"/>
      <c r="X2623" s="1206"/>
      <c r="Y2623" s="1206"/>
      <c r="Z2623" s="1206"/>
      <c r="AA2623" s="1206"/>
      <c r="AB2623" s="1206"/>
      <c r="AC2623" s="1206"/>
      <c r="AD2623" s="1206"/>
      <c r="AF2623" s="70"/>
      <c r="AK2623" s="11"/>
      <c r="AL2623" s="1212" t="s">
        <v>1130</v>
      </c>
      <c r="AM2623" s="1213"/>
      <c r="AN2623" s="1213"/>
      <c r="AO2623" s="1213"/>
      <c r="AP2623" s="1213"/>
      <c r="AQ2623" s="1214"/>
      <c r="AR2623" s="73"/>
    </row>
    <row r="2624" spans="1:44" ht="27" customHeight="1">
      <c r="A2624" s="972" t="str">
        <f t="shared" si="47"/>
        <v/>
      </c>
      <c r="B2624" s="66"/>
      <c r="E2624" s="67"/>
      <c r="F2624" s="68"/>
      <c r="H2624" s="1206"/>
      <c r="I2624" s="1206"/>
      <c r="J2624" s="1206"/>
      <c r="K2624" s="1206"/>
      <c r="L2624" s="1206"/>
      <c r="M2624" s="1206"/>
      <c r="N2624" s="1206"/>
      <c r="O2624" s="1206"/>
      <c r="P2624" s="1206"/>
      <c r="Q2624" s="1206"/>
      <c r="R2624" s="1206"/>
      <c r="S2624" s="1206"/>
      <c r="T2624" s="1206"/>
      <c r="U2624" s="1206"/>
      <c r="V2624" s="1206"/>
      <c r="W2624" s="1206"/>
      <c r="X2624" s="1206"/>
      <c r="Y2624" s="1206"/>
      <c r="Z2624" s="1206"/>
      <c r="AA2624" s="1206"/>
      <c r="AB2624" s="1206"/>
      <c r="AC2624" s="1206"/>
      <c r="AD2624" s="1206"/>
      <c r="AF2624" s="70"/>
      <c r="AK2624" s="11"/>
      <c r="AL2624" s="1212"/>
      <c r="AM2624" s="1213"/>
      <c r="AN2624" s="1213"/>
      <c r="AO2624" s="1213"/>
      <c r="AP2624" s="1213"/>
      <c r="AQ2624" s="1214"/>
      <c r="AR2624" s="73"/>
    </row>
    <row r="2625" spans="1:44" ht="27" customHeight="1">
      <c r="A2625" s="972" t="str">
        <f t="shared" si="47"/>
        <v/>
      </c>
      <c r="B2625" s="66"/>
      <c r="E2625" s="67"/>
      <c r="F2625" s="68"/>
      <c r="AF2625" s="70"/>
      <c r="AK2625" s="11"/>
      <c r="AL2625" s="1212"/>
      <c r="AM2625" s="1213"/>
      <c r="AN2625" s="1213"/>
      <c r="AO2625" s="1213"/>
      <c r="AP2625" s="1213"/>
      <c r="AQ2625" s="1214"/>
      <c r="AR2625" s="73"/>
    </row>
    <row r="2626" spans="1:44" ht="27" customHeight="1">
      <c r="A2626" s="972" t="str">
        <f t="shared" si="47"/>
        <v/>
      </c>
      <c r="B2626" s="66"/>
      <c r="E2626" s="67"/>
      <c r="F2626" s="68"/>
      <c r="H2626" s="1596" t="s">
        <v>1131</v>
      </c>
      <c r="I2626" s="1597"/>
      <c r="J2626" s="1597"/>
      <c r="K2626" s="1597"/>
      <c r="L2626" s="1597"/>
      <c r="M2626" s="1597"/>
      <c r="N2626" s="1597"/>
      <c r="O2626" s="1597"/>
      <c r="P2626" s="1597"/>
      <c r="Q2626" s="1597"/>
      <c r="R2626" s="1597"/>
      <c r="S2626" s="1597"/>
      <c r="T2626" s="1597"/>
      <c r="U2626" s="1597"/>
      <c r="V2626" s="1597"/>
      <c r="W2626" s="1597"/>
      <c r="X2626" s="1597"/>
      <c r="Y2626" s="1597"/>
      <c r="Z2626" s="1597"/>
      <c r="AA2626" s="1597"/>
      <c r="AB2626" s="1597"/>
      <c r="AC2626" s="1597"/>
      <c r="AD2626" s="1598"/>
      <c r="AF2626" s="70"/>
      <c r="AK2626" s="11"/>
      <c r="AL2626" s="71"/>
      <c r="AQ2626" s="72"/>
      <c r="AR2626" s="73"/>
    </row>
    <row r="2627" spans="1:44" ht="27" customHeight="1">
      <c r="A2627" s="972" t="str">
        <f t="shared" si="47"/>
        <v/>
      </c>
      <c r="B2627" s="66"/>
      <c r="E2627" s="67"/>
      <c r="F2627" s="68"/>
      <c r="H2627" s="1599"/>
      <c r="I2627" s="1600"/>
      <c r="J2627" s="1600"/>
      <c r="K2627" s="1600"/>
      <c r="L2627" s="1600"/>
      <c r="M2627" s="1600"/>
      <c r="N2627" s="1600"/>
      <c r="O2627" s="1600"/>
      <c r="P2627" s="1600"/>
      <c r="Q2627" s="1600"/>
      <c r="R2627" s="1600"/>
      <c r="S2627" s="1600"/>
      <c r="T2627" s="1600"/>
      <c r="U2627" s="1600"/>
      <c r="V2627" s="1600"/>
      <c r="W2627" s="1600"/>
      <c r="X2627" s="1600"/>
      <c r="Y2627" s="1600"/>
      <c r="Z2627" s="1600"/>
      <c r="AA2627" s="1600"/>
      <c r="AB2627" s="1600"/>
      <c r="AC2627" s="1600"/>
      <c r="AD2627" s="1601"/>
      <c r="AF2627" s="70"/>
      <c r="AK2627" s="11"/>
      <c r="AL2627" s="71"/>
      <c r="AQ2627" s="72"/>
      <c r="AR2627" s="73"/>
    </row>
    <row r="2628" spans="1:44" ht="27" customHeight="1" thickBot="1">
      <c r="A2628" s="972" t="str">
        <f t="shared" si="47"/>
        <v/>
      </c>
      <c r="B2628" s="66"/>
      <c r="E2628" s="67"/>
      <c r="F2628" s="68"/>
      <c r="AF2628" s="70"/>
      <c r="AK2628" s="11"/>
      <c r="AL2628" s="71"/>
      <c r="AQ2628" s="72"/>
      <c r="AR2628" s="73"/>
    </row>
    <row r="2629" spans="1:44" ht="27" customHeight="1" thickBot="1">
      <c r="A2629" s="972" t="str">
        <f t="shared" si="47"/>
        <v>実 施 月</v>
      </c>
      <c r="B2629" s="66"/>
      <c r="E2629" s="67"/>
      <c r="F2629" s="68"/>
      <c r="G2629" s="17" t="s">
        <v>330</v>
      </c>
      <c r="H2629" s="1429" t="s">
        <v>1246</v>
      </c>
      <c r="I2629" s="1429"/>
      <c r="J2629" s="1429"/>
      <c r="K2629" s="1429"/>
      <c r="L2629" s="1429"/>
      <c r="M2629" s="1429"/>
      <c r="N2629" s="1429"/>
      <c r="O2629" s="1429"/>
      <c r="P2629" s="1429"/>
      <c r="Q2629" s="1429"/>
      <c r="R2629" s="1429"/>
      <c r="S2629" s="1429"/>
      <c r="T2629" s="1429"/>
      <c r="U2629" s="1429"/>
      <c r="V2629" s="1429"/>
      <c r="W2629" s="1429"/>
      <c r="X2629" s="1429"/>
      <c r="Y2629" s="1429"/>
      <c r="Z2629" s="1429"/>
      <c r="AA2629" s="1429"/>
      <c r="AB2629" s="1429"/>
      <c r="AC2629" s="1429"/>
      <c r="AD2629" s="1429"/>
      <c r="AE2629" s="913"/>
      <c r="AF2629" s="914"/>
      <c r="AG2629" s="1218" t="s">
        <v>2492</v>
      </c>
      <c r="AH2629" s="1219"/>
      <c r="AI2629" s="1219"/>
      <c r="AJ2629" s="1220"/>
      <c r="AK2629" s="11"/>
      <c r="AL2629" s="210"/>
      <c r="AM2629" s="20"/>
      <c r="AN2629" s="20"/>
      <c r="AO2629" s="20"/>
      <c r="AP2629" s="20"/>
      <c r="AQ2629" s="211"/>
      <c r="AR2629" s="73"/>
    </row>
    <row r="2630" spans="1:44" ht="27" customHeight="1" thickBot="1">
      <c r="A2630" s="972" t="str">
        <f t="shared" si="47"/>
        <v>　</v>
      </c>
      <c r="B2630" s="66"/>
      <c r="E2630" s="67"/>
      <c r="F2630" s="68"/>
      <c r="H2630" s="1225" t="s">
        <v>690</v>
      </c>
      <c r="I2630" s="1226"/>
      <c r="J2630" s="1226"/>
      <c r="K2630" s="1226"/>
      <c r="L2630" s="1226"/>
      <c r="M2630" s="1227"/>
      <c r="N2630" s="1602"/>
      <c r="O2630" s="1535"/>
      <c r="P2630" s="1535"/>
      <c r="Q2630" s="1535"/>
      <c r="R2630" s="1535"/>
      <c r="S2630" s="1535"/>
      <c r="T2630" s="1535"/>
      <c r="U2630" s="1535"/>
      <c r="V2630" s="1535"/>
      <c r="W2630" s="1535"/>
      <c r="X2630" s="1535"/>
      <c r="Y2630" s="1535"/>
      <c r="Z2630" s="1535"/>
      <c r="AA2630" s="1535"/>
      <c r="AB2630" s="1535"/>
      <c r="AC2630" s="1535"/>
      <c r="AD2630" s="1536"/>
      <c r="AE2630" s="913"/>
      <c r="AF2630" s="914"/>
      <c r="AG2630" s="909" t="s">
        <v>443</v>
      </c>
      <c r="AH2630" s="910" t="s">
        <v>34</v>
      </c>
      <c r="AI2630" s="911" t="s">
        <v>443</v>
      </c>
      <c r="AJ2630" s="912" t="s">
        <v>34</v>
      </c>
      <c r="AK2630" s="11"/>
      <c r="AL2630" s="210"/>
      <c r="AM2630" s="20"/>
      <c r="AN2630" s="20"/>
      <c r="AO2630" s="20"/>
      <c r="AP2630" s="20"/>
      <c r="AQ2630" s="211"/>
      <c r="AR2630" s="73"/>
    </row>
    <row r="2631" spans="1:44" ht="27" customHeight="1" thickBot="1">
      <c r="A2631" s="972" t="str">
        <f t="shared" si="47"/>
        <v>　</v>
      </c>
      <c r="B2631" s="66"/>
      <c r="E2631" s="67"/>
      <c r="F2631" s="68"/>
      <c r="H2631" s="1551" t="s">
        <v>691</v>
      </c>
      <c r="I2631" s="1552"/>
      <c r="J2631" s="1552"/>
      <c r="K2631" s="1552"/>
      <c r="L2631" s="1552"/>
      <c r="M2631" s="1553"/>
      <c r="N2631" s="1225" t="s">
        <v>692</v>
      </c>
      <c r="O2631" s="1226"/>
      <c r="P2631" s="1226"/>
      <c r="Q2631" s="1533"/>
      <c r="R2631" s="1534"/>
      <c r="S2631" s="1535"/>
      <c r="T2631" s="1535"/>
      <c r="U2631" s="1535"/>
      <c r="V2631" s="1535"/>
      <c r="W2631" s="1535"/>
      <c r="X2631" s="1535"/>
      <c r="Y2631" s="1535"/>
      <c r="Z2631" s="1535"/>
      <c r="AA2631" s="1535"/>
      <c r="AB2631" s="1535"/>
      <c r="AC2631" s="1535"/>
      <c r="AD2631" s="1536"/>
      <c r="AE2631" s="913"/>
      <c r="AF2631" s="914"/>
      <c r="AG2631" s="909" t="s">
        <v>443</v>
      </c>
      <c r="AH2631" s="910" t="s">
        <v>34</v>
      </c>
      <c r="AI2631" s="911" t="s">
        <v>443</v>
      </c>
      <c r="AJ2631" s="912" t="s">
        <v>34</v>
      </c>
      <c r="AK2631" s="11"/>
      <c r="AL2631" s="210"/>
      <c r="AM2631" s="20"/>
      <c r="AN2631" s="20"/>
      <c r="AO2631" s="20"/>
      <c r="AP2631" s="20"/>
      <c r="AQ2631" s="211"/>
      <c r="AR2631" s="73"/>
    </row>
    <row r="2632" spans="1:44" ht="27" customHeight="1" thickBot="1">
      <c r="A2632" s="972" t="str">
        <f t="shared" si="47"/>
        <v>　</v>
      </c>
      <c r="B2632" s="66"/>
      <c r="E2632" s="67"/>
      <c r="F2632" s="68"/>
      <c r="H2632" s="1554"/>
      <c r="I2632" s="1555"/>
      <c r="J2632" s="1555"/>
      <c r="K2632" s="1555"/>
      <c r="L2632" s="1555"/>
      <c r="M2632" s="1556"/>
      <c r="N2632" s="1225" t="s">
        <v>693</v>
      </c>
      <c r="O2632" s="1226"/>
      <c r="P2632" s="1226"/>
      <c r="Q2632" s="1533"/>
      <c r="R2632" s="1226" t="s">
        <v>428</v>
      </c>
      <c r="S2632" s="1226"/>
      <c r="T2632" s="1226"/>
      <c r="U2632" s="1226"/>
      <c r="V2632" s="1226"/>
      <c r="W2632" s="2183" t="s">
        <v>443</v>
      </c>
      <c r="X2632" s="2183"/>
      <c r="Y2632" s="2183"/>
      <c r="Z2632" s="2183"/>
      <c r="AA2632" s="1226" t="s">
        <v>427</v>
      </c>
      <c r="AB2632" s="1226"/>
      <c r="AC2632" s="1226"/>
      <c r="AD2632" s="1227"/>
      <c r="AE2632" s="913"/>
      <c r="AF2632" s="914"/>
      <c r="AG2632" s="909" t="s">
        <v>443</v>
      </c>
      <c r="AH2632" s="910" t="s">
        <v>34</v>
      </c>
      <c r="AI2632" s="911" t="s">
        <v>443</v>
      </c>
      <c r="AJ2632" s="912" t="s">
        <v>34</v>
      </c>
      <c r="AK2632" s="11"/>
      <c r="AL2632" s="210"/>
      <c r="AM2632" s="20"/>
      <c r="AN2632" s="20"/>
      <c r="AO2632" s="20"/>
      <c r="AP2632" s="20"/>
      <c r="AQ2632" s="211"/>
      <c r="AR2632" s="73"/>
    </row>
    <row r="2633" spans="1:44" ht="27" customHeight="1" thickBot="1">
      <c r="A2633" s="972" t="str">
        <f t="shared" si="47"/>
        <v>　</v>
      </c>
      <c r="B2633" s="66"/>
      <c r="E2633" s="67"/>
      <c r="F2633" s="68"/>
      <c r="H2633" s="1225" t="s">
        <v>689</v>
      </c>
      <c r="I2633" s="1226"/>
      <c r="J2633" s="1226"/>
      <c r="K2633" s="1226"/>
      <c r="L2633" s="1363" t="s">
        <v>694</v>
      </c>
      <c r="M2633" s="1363"/>
      <c r="N2633" s="1363"/>
      <c r="O2633" s="1363"/>
      <c r="P2633" s="1363"/>
      <c r="Q2633" s="1363"/>
      <c r="R2633" s="1363"/>
      <c r="S2633" s="1363"/>
      <c r="T2633" s="1363"/>
      <c r="U2633" s="1361"/>
      <c r="V2633" s="1361"/>
      <c r="W2633" s="1361"/>
      <c r="X2633" s="1361"/>
      <c r="Y2633" s="1361"/>
      <c r="Z2633" s="1361"/>
      <c r="AA2633" s="1361"/>
      <c r="AB2633" s="1361"/>
      <c r="AC2633" s="1361"/>
      <c r="AD2633" s="1540"/>
      <c r="AE2633" s="913"/>
      <c r="AF2633" s="914"/>
      <c r="AG2633" s="909" t="s">
        <v>443</v>
      </c>
      <c r="AH2633" s="910" t="s">
        <v>34</v>
      </c>
      <c r="AI2633" s="911" t="s">
        <v>443</v>
      </c>
      <c r="AJ2633" s="912" t="s">
        <v>34</v>
      </c>
      <c r="AK2633" s="11"/>
      <c r="AL2633" s="210"/>
      <c r="AM2633" s="20"/>
      <c r="AN2633" s="20"/>
      <c r="AO2633" s="20"/>
      <c r="AP2633" s="20"/>
      <c r="AQ2633" s="211"/>
      <c r="AR2633" s="73"/>
    </row>
    <row r="2634" spans="1:44" ht="21" customHeight="1">
      <c r="A2634" s="972" t="str">
        <f t="shared" si="47"/>
        <v>　</v>
      </c>
      <c r="B2634" s="66"/>
      <c r="E2634" s="67"/>
      <c r="H2634" s="1344"/>
      <c r="I2634" s="1345"/>
      <c r="J2634" s="1345"/>
      <c r="K2634" s="1345"/>
      <c r="L2634" s="1345"/>
      <c r="M2634" s="1345"/>
      <c r="N2634" s="1345"/>
      <c r="O2634" s="1345"/>
      <c r="P2634" s="1345"/>
      <c r="Q2634" s="1345"/>
      <c r="R2634" s="1345"/>
      <c r="S2634" s="1345"/>
      <c r="T2634" s="1345"/>
      <c r="U2634" s="1345"/>
      <c r="V2634" s="1345"/>
      <c r="W2634" s="1345"/>
      <c r="X2634" s="1345"/>
      <c r="Y2634" s="1345"/>
      <c r="Z2634" s="1345"/>
      <c r="AA2634" s="1345"/>
      <c r="AB2634" s="1345"/>
      <c r="AC2634" s="1345"/>
      <c r="AD2634" s="1346"/>
      <c r="AE2634" s="913"/>
      <c r="AF2634" s="914"/>
      <c r="AG2634" s="909" t="s">
        <v>443</v>
      </c>
      <c r="AH2634" s="910" t="s">
        <v>34</v>
      </c>
      <c r="AI2634" s="911" t="s">
        <v>443</v>
      </c>
      <c r="AJ2634" s="912" t="s">
        <v>34</v>
      </c>
      <c r="AK2634" s="11"/>
      <c r="AL2634" s="210"/>
      <c r="AM2634" s="20"/>
      <c r="AN2634" s="20"/>
      <c r="AO2634" s="20"/>
      <c r="AP2634" s="20"/>
      <c r="AQ2634" s="211"/>
      <c r="AR2634" s="73"/>
    </row>
    <row r="2635" spans="1:44" ht="27" customHeight="1">
      <c r="A2635" s="972" t="str">
        <f t="shared" si="47"/>
        <v>　</v>
      </c>
      <c r="B2635" s="66"/>
      <c r="E2635" s="67"/>
      <c r="H2635" s="918"/>
      <c r="I2635" s="919" t="s">
        <v>443</v>
      </c>
      <c r="J2635" s="1263" t="s">
        <v>431</v>
      </c>
      <c r="K2635" s="1264"/>
      <c r="L2635" s="1264"/>
      <c r="M2635" s="1265"/>
      <c r="N2635" s="919" t="s">
        <v>443</v>
      </c>
      <c r="O2635" s="1263" t="s">
        <v>432</v>
      </c>
      <c r="P2635" s="1264"/>
      <c r="Q2635" s="1265"/>
      <c r="R2635" s="919" t="s">
        <v>443</v>
      </c>
      <c r="S2635" s="1263" t="s">
        <v>433</v>
      </c>
      <c r="T2635" s="1264"/>
      <c r="U2635" s="1265"/>
      <c r="V2635" s="919" t="s">
        <v>443</v>
      </c>
      <c r="W2635" s="1263" t="s">
        <v>434</v>
      </c>
      <c r="X2635" s="1264"/>
      <c r="Y2635" s="1265"/>
      <c r="Z2635" s="919" t="s">
        <v>443</v>
      </c>
      <c r="AA2635" s="1263" t="s">
        <v>435</v>
      </c>
      <c r="AB2635" s="1264"/>
      <c r="AC2635" s="1264"/>
      <c r="AD2635" s="915"/>
      <c r="AE2635" s="913"/>
      <c r="AF2635" s="914"/>
      <c r="AG2635" s="909" t="s">
        <v>443</v>
      </c>
      <c r="AH2635" s="910" t="s">
        <v>34</v>
      </c>
      <c r="AI2635" s="911" t="s">
        <v>443</v>
      </c>
      <c r="AJ2635" s="912" t="s">
        <v>34</v>
      </c>
      <c r="AK2635" s="11"/>
      <c r="AL2635" s="210"/>
      <c r="AM2635" s="20"/>
      <c r="AN2635" s="20"/>
      <c r="AO2635" s="20"/>
      <c r="AP2635" s="20"/>
      <c r="AQ2635" s="211"/>
      <c r="AR2635" s="73"/>
    </row>
    <row r="2636" spans="1:44" ht="27" customHeight="1" thickBot="1">
      <c r="A2636" s="972" t="str">
        <f t="shared" si="47"/>
        <v>（実施月を選択）</v>
      </c>
      <c r="B2636" s="66"/>
      <c r="E2636" s="67"/>
      <c r="H2636" s="918"/>
      <c r="I2636" s="919" t="s">
        <v>443</v>
      </c>
      <c r="J2636" s="1263" t="s">
        <v>436</v>
      </c>
      <c r="K2636" s="1264"/>
      <c r="L2636" s="1264"/>
      <c r="M2636" s="1265"/>
      <c r="N2636" s="919" t="s">
        <v>443</v>
      </c>
      <c r="O2636" s="1263" t="s">
        <v>437</v>
      </c>
      <c r="P2636" s="1264"/>
      <c r="Q2636" s="1264"/>
      <c r="R2636" s="1264"/>
      <c r="S2636" s="1265"/>
      <c r="T2636" s="919" t="s">
        <v>443</v>
      </c>
      <c r="U2636" s="1263" t="s">
        <v>658</v>
      </c>
      <c r="V2636" s="1264"/>
      <c r="W2636" s="1264"/>
      <c r="X2636" s="1264"/>
      <c r="Y2636" s="1265"/>
      <c r="Z2636" s="919" t="s">
        <v>443</v>
      </c>
      <c r="AA2636" s="1263" t="s">
        <v>659</v>
      </c>
      <c r="AB2636" s="1264"/>
      <c r="AC2636" s="1264"/>
      <c r="AD2636" s="915"/>
      <c r="AE2636" s="913"/>
      <c r="AF2636" s="914"/>
      <c r="AG2636" s="1199" t="s">
        <v>2493</v>
      </c>
      <c r="AH2636" s="1200"/>
      <c r="AI2636" s="1200"/>
      <c r="AJ2636" s="1201"/>
      <c r="AK2636" s="11"/>
      <c r="AL2636" s="210"/>
      <c r="AM2636" s="20"/>
      <c r="AN2636" s="20"/>
      <c r="AO2636" s="20"/>
      <c r="AP2636" s="20"/>
      <c r="AQ2636" s="211"/>
      <c r="AR2636" s="73"/>
    </row>
    <row r="2637" spans="1:44" ht="27" customHeight="1">
      <c r="A2637" s="972" t="str">
        <f t="shared" si="47"/>
        <v/>
      </c>
      <c r="B2637" s="66"/>
      <c r="E2637" s="67"/>
      <c r="H2637" s="918"/>
      <c r="I2637" s="919" t="s">
        <v>443</v>
      </c>
      <c r="J2637" s="1263" t="s">
        <v>695</v>
      </c>
      <c r="K2637" s="1264"/>
      <c r="L2637" s="1264"/>
      <c r="M2637" s="1265"/>
      <c r="N2637" s="919" t="s">
        <v>443</v>
      </c>
      <c r="O2637" s="1263" t="s">
        <v>660</v>
      </c>
      <c r="P2637" s="1264"/>
      <c r="Q2637" s="1264"/>
      <c r="R2637" s="1264"/>
      <c r="S2637" s="1265"/>
      <c r="T2637" s="919" t="s">
        <v>443</v>
      </c>
      <c r="U2637" s="1263" t="s">
        <v>439</v>
      </c>
      <c r="V2637" s="1264"/>
      <c r="W2637" s="1264"/>
      <c r="X2637" s="1315"/>
      <c r="Y2637" s="1315"/>
      <c r="Z2637" s="1315"/>
      <c r="AA2637" s="1315"/>
      <c r="AB2637" s="1315"/>
      <c r="AC2637" s="920" t="s">
        <v>63</v>
      </c>
      <c r="AD2637" s="915"/>
      <c r="AE2637" s="913"/>
      <c r="AF2637" s="914"/>
      <c r="AH2637" s="921"/>
      <c r="AI2637" s="921"/>
      <c r="AJ2637" s="921"/>
      <c r="AK2637" s="11"/>
      <c r="AL2637" s="210"/>
      <c r="AM2637" s="20"/>
      <c r="AN2637" s="20"/>
      <c r="AO2637" s="20"/>
      <c r="AP2637" s="20"/>
      <c r="AQ2637" s="211"/>
      <c r="AR2637" s="73"/>
    </row>
    <row r="2638" spans="1:44" ht="27" customHeight="1" thickBot="1">
      <c r="A2638" s="972" t="str">
        <f t="shared" si="47"/>
        <v/>
      </c>
      <c r="B2638" s="66"/>
      <c r="E2638" s="67"/>
      <c r="H2638" s="1357"/>
      <c r="I2638" s="1358"/>
      <c r="J2638" s="1358"/>
      <c r="K2638" s="1358"/>
      <c r="L2638" s="1358"/>
      <c r="M2638" s="1358"/>
      <c r="N2638" s="1358"/>
      <c r="O2638" s="1358"/>
      <c r="P2638" s="1358"/>
      <c r="Q2638" s="1358"/>
      <c r="R2638" s="1358"/>
      <c r="S2638" s="1358"/>
      <c r="T2638" s="1358"/>
      <c r="U2638" s="1395" t="s">
        <v>441</v>
      </c>
      <c r="V2638" s="1395"/>
      <c r="W2638" s="1395"/>
      <c r="X2638" s="1395"/>
      <c r="Y2638" s="1395"/>
      <c r="Z2638" s="1395"/>
      <c r="AA2638" s="1395"/>
      <c r="AB2638" s="1395"/>
      <c r="AC2638" s="1395"/>
      <c r="AD2638" s="922"/>
      <c r="AE2638" s="913"/>
      <c r="AF2638" s="914"/>
      <c r="AH2638" s="921"/>
      <c r="AI2638" s="921"/>
      <c r="AJ2638" s="921"/>
      <c r="AK2638" s="11"/>
      <c r="AL2638" s="210"/>
      <c r="AM2638" s="20"/>
      <c r="AN2638" s="20"/>
      <c r="AO2638" s="20"/>
      <c r="AP2638" s="20"/>
      <c r="AQ2638" s="211"/>
      <c r="AR2638" s="73"/>
    </row>
    <row r="2639" spans="1:44" ht="27" customHeight="1" thickBot="1">
      <c r="A2639" s="972" t="str">
        <f t="shared" si="47"/>
        <v>研修実施月</v>
      </c>
      <c r="B2639" s="66"/>
      <c r="E2639" s="67"/>
      <c r="H2639" s="2046" t="s">
        <v>1247</v>
      </c>
      <c r="I2639" s="2047"/>
      <c r="J2639" s="2047"/>
      <c r="K2639" s="2047"/>
      <c r="L2639" s="2047"/>
      <c r="M2639" s="2047"/>
      <c r="N2639" s="2047"/>
      <c r="O2639" s="2047"/>
      <c r="P2639" s="2047"/>
      <c r="Q2639" s="2047"/>
      <c r="R2639" s="2047"/>
      <c r="S2639" s="2047"/>
      <c r="T2639" s="2047"/>
      <c r="U2639" s="2048"/>
      <c r="V2639" s="1340"/>
      <c r="W2639" s="1341"/>
      <c r="X2639" s="1341"/>
      <c r="Y2639" s="1341"/>
      <c r="Z2639" s="1341"/>
      <c r="AA2639" s="1341"/>
      <c r="AB2639" s="1341"/>
      <c r="AC2639" s="1341"/>
      <c r="AD2639" s="1342"/>
      <c r="AE2639" s="913"/>
      <c r="AF2639" s="914"/>
      <c r="AG2639" s="1196" t="s">
        <v>2494</v>
      </c>
      <c r="AH2639" s="1197"/>
      <c r="AI2639" s="1197"/>
      <c r="AJ2639" s="1198"/>
      <c r="AK2639" s="11"/>
      <c r="AL2639" s="210"/>
      <c r="AM2639" s="20"/>
      <c r="AN2639" s="20"/>
      <c r="AO2639" s="20"/>
      <c r="AP2639" s="20"/>
      <c r="AQ2639" s="211"/>
      <c r="AR2639" s="73"/>
    </row>
    <row r="2640" spans="1:44" ht="27" customHeight="1" thickBot="1">
      <c r="A2640" s="972" t="str">
        <f t="shared" si="47"/>
        <v>　</v>
      </c>
      <c r="B2640" s="66"/>
      <c r="E2640" s="67"/>
      <c r="F2640" s="68"/>
      <c r="H2640" s="1602" t="s">
        <v>696</v>
      </c>
      <c r="I2640" s="1535"/>
      <c r="J2640" s="1535"/>
      <c r="K2640" s="1535"/>
      <c r="L2640" s="1535"/>
      <c r="M2640" s="1535"/>
      <c r="N2640" s="1535"/>
      <c r="O2640" s="1535"/>
      <c r="P2640" s="1535"/>
      <c r="Q2640" s="1535"/>
      <c r="R2640" s="1535"/>
      <c r="S2640" s="1535"/>
      <c r="T2640" s="1535"/>
      <c r="U2640" s="2053"/>
      <c r="V2640" s="923"/>
      <c r="W2640" s="1370" t="s">
        <v>443</v>
      </c>
      <c r="X2640" s="1370"/>
      <c r="Y2640" s="1370"/>
      <c r="Z2640" s="1370"/>
      <c r="AA2640" s="1226" t="s">
        <v>427</v>
      </c>
      <c r="AB2640" s="1226"/>
      <c r="AC2640" s="1226"/>
      <c r="AD2640" s="1227"/>
      <c r="AE2640" s="913"/>
      <c r="AF2640" s="914"/>
      <c r="AG2640" s="909" t="s">
        <v>443</v>
      </c>
      <c r="AH2640" s="910" t="s">
        <v>34</v>
      </c>
      <c r="AI2640" s="911" t="s">
        <v>443</v>
      </c>
      <c r="AJ2640" s="912" t="s">
        <v>34</v>
      </c>
      <c r="AK2640" s="11"/>
      <c r="AL2640" s="210"/>
      <c r="AM2640" s="20"/>
      <c r="AN2640" s="20"/>
      <c r="AO2640" s="20"/>
      <c r="AP2640" s="20"/>
      <c r="AQ2640" s="211"/>
      <c r="AR2640" s="73"/>
    </row>
    <row r="2641" spans="1:44" ht="27" customHeight="1" thickBot="1">
      <c r="A2641" s="972" t="str">
        <f t="shared" si="47"/>
        <v>（実施月を選択）</v>
      </c>
      <c r="B2641" s="66"/>
      <c r="E2641" s="67"/>
      <c r="F2641" s="68"/>
      <c r="H2641" s="913"/>
      <c r="I2641" s="913"/>
      <c r="J2641" s="913"/>
      <c r="K2641" s="913"/>
      <c r="L2641" s="913"/>
      <c r="M2641" s="913"/>
      <c r="N2641" s="913"/>
      <c r="O2641" s="913"/>
      <c r="P2641" s="913"/>
      <c r="Q2641" s="913"/>
      <c r="R2641" s="913"/>
      <c r="S2641" s="913"/>
      <c r="T2641" s="913"/>
      <c r="U2641" s="913"/>
      <c r="V2641" s="913"/>
      <c r="W2641" s="913"/>
      <c r="X2641" s="913"/>
      <c r="Y2641" s="913"/>
      <c r="Z2641" s="913"/>
      <c r="AA2641" s="913"/>
      <c r="AB2641" s="913"/>
      <c r="AC2641" s="913"/>
      <c r="AD2641" s="913"/>
      <c r="AE2641" s="913"/>
      <c r="AF2641" s="914"/>
      <c r="AG2641" s="1199" t="s">
        <v>2493</v>
      </c>
      <c r="AH2641" s="1200"/>
      <c r="AI2641" s="1200"/>
      <c r="AJ2641" s="1201"/>
      <c r="AK2641" s="11"/>
      <c r="AL2641" s="71"/>
      <c r="AQ2641" s="72"/>
      <c r="AR2641" s="73"/>
    </row>
    <row r="2642" spans="1:44" ht="24" customHeight="1">
      <c r="A2642" s="972" t="str">
        <f t="shared" si="47"/>
        <v/>
      </c>
      <c r="B2642" s="66"/>
      <c r="E2642" s="67"/>
      <c r="F2642" s="68"/>
      <c r="AF2642" s="70"/>
      <c r="AK2642" s="11"/>
      <c r="AL2642" s="71"/>
      <c r="AQ2642" s="72"/>
      <c r="AR2642" s="73"/>
    </row>
    <row r="2643" spans="1:44" ht="27" customHeight="1">
      <c r="A2643" s="972">
        <f t="shared" si="47"/>
        <v>359</v>
      </c>
      <c r="B2643" s="66"/>
      <c r="E2643" s="67"/>
      <c r="F2643" s="1349" t="s">
        <v>836</v>
      </c>
      <c r="G2643" s="1350"/>
      <c r="H2643" s="1206" t="s">
        <v>1133</v>
      </c>
      <c r="I2643" s="1206"/>
      <c r="J2643" s="1206"/>
      <c r="K2643" s="1206"/>
      <c r="L2643" s="1206"/>
      <c r="M2643" s="1206"/>
      <c r="N2643" s="1206"/>
      <c r="O2643" s="1206"/>
      <c r="P2643" s="1206"/>
      <c r="Q2643" s="1206"/>
      <c r="R2643" s="1206"/>
      <c r="S2643" s="1206"/>
      <c r="T2643" s="1206"/>
      <c r="U2643" s="1206"/>
      <c r="V2643" s="1206"/>
      <c r="W2643" s="1206"/>
      <c r="X2643" s="1206"/>
      <c r="Y2643" s="1206"/>
      <c r="Z2643" s="1206"/>
      <c r="AA2643" s="1206"/>
      <c r="AB2643" s="1206"/>
      <c r="AC2643" s="1206"/>
      <c r="AD2643" s="1206"/>
      <c r="AF2643" s="70"/>
      <c r="AG2643" s="713">
        <v>359</v>
      </c>
      <c r="AH2643" s="1221" t="s">
        <v>106</v>
      </c>
      <c r="AI2643" s="1222"/>
      <c r="AJ2643" s="1223"/>
      <c r="AK2643" s="11"/>
      <c r="AL2643" s="1212" t="s">
        <v>2441</v>
      </c>
      <c r="AM2643" s="1213"/>
      <c r="AN2643" s="1213"/>
      <c r="AO2643" s="1213"/>
      <c r="AP2643" s="1213"/>
      <c r="AQ2643" s="1214"/>
      <c r="AR2643" s="1232">
        <f>VLOOKUP(AH2643,$CD$6:$CE$10,2,FALSE)</f>
        <v>0</v>
      </c>
    </row>
    <row r="2644" spans="1:44" ht="27" customHeight="1">
      <c r="A2644" s="972" t="str">
        <f t="shared" si="47"/>
        <v/>
      </c>
      <c r="B2644" s="66"/>
      <c r="E2644" s="67"/>
      <c r="F2644" s="68"/>
      <c r="H2644" s="1206"/>
      <c r="I2644" s="1206"/>
      <c r="J2644" s="1206"/>
      <c r="K2644" s="1206"/>
      <c r="L2644" s="1206"/>
      <c r="M2644" s="1206"/>
      <c r="N2644" s="1206"/>
      <c r="O2644" s="1206"/>
      <c r="P2644" s="1206"/>
      <c r="Q2644" s="1206"/>
      <c r="R2644" s="1206"/>
      <c r="S2644" s="1206"/>
      <c r="T2644" s="1206"/>
      <c r="U2644" s="1206"/>
      <c r="V2644" s="1206"/>
      <c r="W2644" s="1206"/>
      <c r="X2644" s="1206"/>
      <c r="Y2644" s="1206"/>
      <c r="Z2644" s="1206"/>
      <c r="AA2644" s="1206"/>
      <c r="AB2644" s="1206"/>
      <c r="AC2644" s="1206"/>
      <c r="AD2644" s="1206"/>
      <c r="AF2644" s="70"/>
      <c r="AK2644" s="11"/>
      <c r="AL2644" s="1212"/>
      <c r="AM2644" s="1213"/>
      <c r="AN2644" s="1213"/>
      <c r="AO2644" s="1213"/>
      <c r="AP2644" s="1213"/>
      <c r="AQ2644" s="1214"/>
      <c r="AR2644" s="1232"/>
    </row>
    <row r="2645" spans="1:44" ht="24" customHeight="1" thickBot="1">
      <c r="A2645" s="972" t="str">
        <f t="shared" si="47"/>
        <v/>
      </c>
      <c r="B2645" s="66"/>
      <c r="E2645" s="67"/>
      <c r="F2645" s="68"/>
      <c r="H2645" s="1205" t="s">
        <v>2940</v>
      </c>
      <c r="I2645" s="1205"/>
      <c r="J2645" s="1205"/>
      <c r="K2645" s="1205"/>
      <c r="L2645" s="1205"/>
      <c r="M2645" s="1205"/>
      <c r="N2645" s="1205"/>
      <c r="O2645" s="1205"/>
      <c r="P2645" s="1205"/>
      <c r="Q2645" s="1205"/>
      <c r="R2645" s="1205"/>
      <c r="S2645" s="1205"/>
      <c r="T2645" s="1205"/>
      <c r="U2645" s="1205"/>
      <c r="V2645" s="1205"/>
      <c r="W2645" s="1205"/>
      <c r="X2645" s="1205"/>
      <c r="Y2645" s="1205"/>
      <c r="Z2645" s="1205"/>
      <c r="AA2645" s="1205"/>
      <c r="AB2645" s="1205"/>
      <c r="AC2645" s="1205"/>
      <c r="AD2645" s="1205"/>
      <c r="AF2645" s="70"/>
      <c r="AK2645" s="11"/>
      <c r="AL2645" s="1212"/>
      <c r="AM2645" s="1213"/>
      <c r="AN2645" s="1213"/>
      <c r="AO2645" s="1213"/>
      <c r="AP2645" s="1213"/>
      <c r="AQ2645" s="1214"/>
      <c r="AR2645" s="73"/>
    </row>
    <row r="2646" spans="1:44" ht="27" customHeight="1">
      <c r="A2646" s="972" t="str">
        <f t="shared" si="47"/>
        <v/>
      </c>
      <c r="B2646" s="66"/>
      <c r="E2646" s="67"/>
      <c r="F2646" s="68"/>
      <c r="H2646" s="75"/>
      <c r="I2646" s="1388" t="s">
        <v>2496</v>
      </c>
      <c r="J2646" s="1388"/>
      <c r="K2646" s="1388"/>
      <c r="L2646" s="1388"/>
      <c r="M2646" s="1388"/>
      <c r="N2646" s="1388"/>
      <c r="O2646" s="1388"/>
      <c r="P2646" s="1388"/>
      <c r="Q2646" s="1388"/>
      <c r="R2646" s="1388"/>
      <c r="S2646" s="1388"/>
      <c r="T2646" s="1388"/>
      <c r="U2646" s="1388"/>
      <c r="V2646" s="1388"/>
      <c r="W2646" s="1388"/>
      <c r="X2646" s="1388"/>
      <c r="Y2646" s="1388"/>
      <c r="Z2646" s="1388"/>
      <c r="AA2646" s="1388"/>
      <c r="AB2646" s="1388"/>
      <c r="AC2646" s="1388"/>
      <c r="AD2646" s="1544"/>
      <c r="AF2646" s="70"/>
      <c r="AK2646" s="11"/>
      <c r="AL2646" s="1212" t="s">
        <v>2442</v>
      </c>
      <c r="AM2646" s="1213"/>
      <c r="AN2646" s="1213"/>
      <c r="AO2646" s="1213"/>
      <c r="AP2646" s="1213"/>
      <c r="AQ2646" s="1214"/>
      <c r="AR2646" s="73"/>
    </row>
    <row r="2647" spans="1:44" ht="27" customHeight="1">
      <c r="A2647" s="972" t="str">
        <f t="shared" si="47"/>
        <v/>
      </c>
      <c r="B2647" s="66"/>
      <c r="E2647" s="67"/>
      <c r="F2647" s="68"/>
      <c r="H2647" s="663"/>
      <c r="I2647" s="1206"/>
      <c r="J2647" s="1206"/>
      <c r="K2647" s="1206"/>
      <c r="L2647" s="1206"/>
      <c r="M2647" s="1206"/>
      <c r="N2647" s="1206"/>
      <c r="O2647" s="1206"/>
      <c r="P2647" s="1206"/>
      <c r="Q2647" s="1206"/>
      <c r="R2647" s="1206"/>
      <c r="S2647" s="1206"/>
      <c r="T2647" s="1206"/>
      <c r="U2647" s="1206"/>
      <c r="V2647" s="1206"/>
      <c r="W2647" s="1206"/>
      <c r="X2647" s="1206"/>
      <c r="Y2647" s="1206"/>
      <c r="Z2647" s="1206"/>
      <c r="AA2647" s="1206"/>
      <c r="AB2647" s="1206"/>
      <c r="AC2647" s="1206"/>
      <c r="AD2647" s="1207"/>
      <c r="AF2647" s="70"/>
      <c r="AK2647" s="11"/>
      <c r="AL2647" s="1212"/>
      <c r="AM2647" s="1213"/>
      <c r="AN2647" s="1213"/>
      <c r="AO2647" s="1213"/>
      <c r="AP2647" s="1213"/>
      <c r="AQ2647" s="1214"/>
      <c r="AR2647" s="73"/>
    </row>
    <row r="2648" spans="1:44" ht="27" customHeight="1">
      <c r="A2648" s="972" t="str">
        <f t="shared" si="47"/>
        <v/>
      </c>
      <c r="B2648" s="66"/>
      <c r="E2648" s="67"/>
      <c r="F2648" s="68"/>
      <c r="H2648" s="697" t="s">
        <v>443</v>
      </c>
      <c r="I2648" s="1343" t="s">
        <v>2497</v>
      </c>
      <c r="J2648" s="1343"/>
      <c r="K2648" s="1343"/>
      <c r="L2648" s="1343"/>
      <c r="M2648" s="1343"/>
      <c r="N2648" s="1343"/>
      <c r="O2648" s="1343"/>
      <c r="P2648" s="1343"/>
      <c r="Q2648" s="1343"/>
      <c r="R2648" s="1343"/>
      <c r="S2648" s="1343"/>
      <c r="T2648" s="1343"/>
      <c r="U2648" s="1343"/>
      <c r="V2648" s="1343"/>
      <c r="W2648" s="1343"/>
      <c r="X2648" s="1343"/>
      <c r="Y2648" s="1343"/>
      <c r="Z2648" s="1343"/>
      <c r="AA2648" s="1343"/>
      <c r="AB2648" s="1343"/>
      <c r="AC2648" s="1343"/>
      <c r="AD2648" s="1545"/>
      <c r="AF2648" s="70"/>
      <c r="AK2648" s="11"/>
      <c r="AL2648" s="71"/>
      <c r="AQ2648" s="72"/>
      <c r="AR2648" s="73"/>
    </row>
    <row r="2649" spans="1:44" ht="27" customHeight="1">
      <c r="A2649" s="972" t="str">
        <f t="shared" si="47"/>
        <v/>
      </c>
      <c r="B2649" s="66"/>
      <c r="E2649" s="67"/>
      <c r="F2649" s="68"/>
      <c r="H2649" s="663"/>
      <c r="I2649" s="1343"/>
      <c r="J2649" s="1343"/>
      <c r="K2649" s="1343"/>
      <c r="L2649" s="1343"/>
      <c r="M2649" s="1343"/>
      <c r="N2649" s="1343"/>
      <c r="O2649" s="1343"/>
      <c r="P2649" s="1343"/>
      <c r="Q2649" s="1343"/>
      <c r="R2649" s="1343"/>
      <c r="S2649" s="1343"/>
      <c r="T2649" s="1343"/>
      <c r="U2649" s="1343"/>
      <c r="V2649" s="1343"/>
      <c r="W2649" s="1343"/>
      <c r="X2649" s="1343"/>
      <c r="Y2649" s="1343"/>
      <c r="Z2649" s="1343"/>
      <c r="AA2649" s="1343"/>
      <c r="AB2649" s="1343"/>
      <c r="AC2649" s="1343"/>
      <c r="AD2649" s="1545"/>
      <c r="AF2649" s="70"/>
      <c r="AK2649" s="11"/>
      <c r="AL2649" s="71"/>
      <c r="AQ2649" s="72"/>
      <c r="AR2649" s="73"/>
    </row>
    <row r="2650" spans="1:44" ht="27" customHeight="1">
      <c r="A2650" s="972" t="str">
        <f t="shared" si="47"/>
        <v/>
      </c>
      <c r="B2650" s="66"/>
      <c r="E2650" s="67"/>
      <c r="F2650" s="68"/>
      <c r="H2650" s="663"/>
      <c r="I2650" s="1343"/>
      <c r="J2650" s="1343"/>
      <c r="K2650" s="1343"/>
      <c r="L2650" s="1343"/>
      <c r="M2650" s="1343"/>
      <c r="N2650" s="1343"/>
      <c r="O2650" s="1343"/>
      <c r="P2650" s="1343"/>
      <c r="Q2650" s="1343"/>
      <c r="R2650" s="1343"/>
      <c r="S2650" s="1343"/>
      <c r="T2650" s="1343"/>
      <c r="U2650" s="1343"/>
      <c r="V2650" s="1343"/>
      <c r="W2650" s="1343"/>
      <c r="X2650" s="1343"/>
      <c r="Y2650" s="1343"/>
      <c r="Z2650" s="1343"/>
      <c r="AA2650" s="1343"/>
      <c r="AB2650" s="1343"/>
      <c r="AC2650" s="1343"/>
      <c r="AD2650" s="1545"/>
      <c r="AF2650" s="70"/>
      <c r="AK2650" s="11"/>
      <c r="AL2650" s="71"/>
      <c r="AQ2650" s="72"/>
      <c r="AR2650" s="73"/>
    </row>
    <row r="2651" spans="1:44" ht="27" customHeight="1">
      <c r="A2651" s="972" t="str">
        <f t="shared" si="47"/>
        <v/>
      </c>
      <c r="B2651" s="66"/>
      <c r="E2651" s="67"/>
      <c r="F2651" s="68"/>
      <c r="H2651" s="697" t="s">
        <v>443</v>
      </c>
      <c r="I2651" s="1206" t="s">
        <v>2498</v>
      </c>
      <c r="J2651" s="1206"/>
      <c r="K2651" s="1206"/>
      <c r="L2651" s="1206"/>
      <c r="M2651" s="1206"/>
      <c r="N2651" s="1206"/>
      <c r="O2651" s="1206"/>
      <c r="P2651" s="1206"/>
      <c r="Q2651" s="1206"/>
      <c r="R2651" s="1206"/>
      <c r="S2651" s="1206"/>
      <c r="T2651" s="1206"/>
      <c r="U2651" s="1206"/>
      <c r="V2651" s="1206"/>
      <c r="W2651" s="1206"/>
      <c r="X2651" s="1206"/>
      <c r="Y2651" s="1206"/>
      <c r="Z2651" s="1206"/>
      <c r="AA2651" s="1206"/>
      <c r="AB2651" s="1206"/>
      <c r="AC2651" s="1206"/>
      <c r="AD2651" s="1207"/>
      <c r="AF2651" s="70"/>
      <c r="AK2651" s="11"/>
      <c r="AL2651" s="71"/>
      <c r="AQ2651" s="72"/>
      <c r="AR2651" s="73"/>
    </row>
    <row r="2652" spans="1:44" ht="27" customHeight="1">
      <c r="A2652" s="972" t="str">
        <f t="shared" si="47"/>
        <v/>
      </c>
      <c r="B2652" s="66"/>
      <c r="E2652" s="67"/>
      <c r="F2652" s="68"/>
      <c r="H2652" s="663"/>
      <c r="I2652" s="1206"/>
      <c r="J2652" s="1206"/>
      <c r="K2652" s="1206"/>
      <c r="L2652" s="1206"/>
      <c r="M2652" s="1206"/>
      <c r="N2652" s="1206"/>
      <c r="O2652" s="1206"/>
      <c r="P2652" s="1206"/>
      <c r="Q2652" s="1206"/>
      <c r="R2652" s="1206"/>
      <c r="S2652" s="1206"/>
      <c r="T2652" s="1206"/>
      <c r="U2652" s="1206"/>
      <c r="V2652" s="1206"/>
      <c r="W2652" s="1206"/>
      <c r="X2652" s="1206"/>
      <c r="Y2652" s="1206"/>
      <c r="Z2652" s="1206"/>
      <c r="AA2652" s="1206"/>
      <c r="AB2652" s="1206"/>
      <c r="AC2652" s="1206"/>
      <c r="AD2652" s="1207"/>
      <c r="AF2652" s="70"/>
      <c r="AK2652" s="11"/>
      <c r="AL2652" s="71"/>
      <c r="AQ2652" s="72"/>
      <c r="AR2652" s="73"/>
    </row>
    <row r="2653" spans="1:44" ht="27" customHeight="1">
      <c r="A2653" s="972" t="str">
        <f t="shared" si="47"/>
        <v/>
      </c>
      <c r="B2653" s="66"/>
      <c r="E2653" s="67"/>
      <c r="F2653" s="68"/>
      <c r="H2653" s="663"/>
      <c r="I2653" s="1206"/>
      <c r="J2653" s="1206"/>
      <c r="K2653" s="1206"/>
      <c r="L2653" s="1206"/>
      <c r="M2653" s="1206"/>
      <c r="N2653" s="1206"/>
      <c r="O2653" s="1206"/>
      <c r="P2653" s="1206"/>
      <c r="Q2653" s="1206"/>
      <c r="R2653" s="1206"/>
      <c r="S2653" s="1206"/>
      <c r="T2653" s="1206"/>
      <c r="U2653" s="1206"/>
      <c r="V2653" s="1206"/>
      <c r="W2653" s="1206"/>
      <c r="X2653" s="1206"/>
      <c r="Y2653" s="1206"/>
      <c r="Z2653" s="1206"/>
      <c r="AA2653" s="1206"/>
      <c r="AB2653" s="1206"/>
      <c r="AC2653" s="1206"/>
      <c r="AD2653" s="1207"/>
      <c r="AF2653" s="70"/>
      <c r="AK2653" s="11"/>
      <c r="AL2653" s="71"/>
      <c r="AQ2653" s="72"/>
      <c r="AR2653" s="73"/>
    </row>
    <row r="2654" spans="1:44" ht="27" customHeight="1">
      <c r="A2654" s="972" t="str">
        <f t="shared" si="47"/>
        <v/>
      </c>
      <c r="B2654" s="66"/>
      <c r="E2654" s="67"/>
      <c r="F2654" s="68"/>
      <c r="H2654" s="663"/>
      <c r="I2654" s="1206"/>
      <c r="J2654" s="1206"/>
      <c r="K2654" s="1206"/>
      <c r="L2654" s="1206"/>
      <c r="M2654" s="1206"/>
      <c r="N2654" s="1206"/>
      <c r="O2654" s="1206"/>
      <c r="P2654" s="1206"/>
      <c r="Q2654" s="1206"/>
      <c r="R2654" s="1206"/>
      <c r="S2654" s="1206"/>
      <c r="T2654" s="1206"/>
      <c r="U2654" s="1206"/>
      <c r="V2654" s="1206"/>
      <c r="W2654" s="1206"/>
      <c r="X2654" s="1206"/>
      <c r="Y2654" s="1206"/>
      <c r="Z2654" s="1206"/>
      <c r="AA2654" s="1206"/>
      <c r="AB2654" s="1206"/>
      <c r="AC2654" s="1206"/>
      <c r="AD2654" s="1207"/>
      <c r="AF2654" s="70"/>
      <c r="AK2654" s="11"/>
      <c r="AL2654" s="71"/>
      <c r="AQ2654" s="72"/>
      <c r="AR2654" s="73"/>
    </row>
    <row r="2655" spans="1:44" ht="27" customHeight="1">
      <c r="A2655" s="972" t="str">
        <f t="shared" si="47"/>
        <v/>
      </c>
      <c r="B2655" s="66"/>
      <c r="E2655" s="67"/>
      <c r="F2655" s="68"/>
      <c r="H2655" s="663"/>
      <c r="I2655" s="1206" t="s">
        <v>2499</v>
      </c>
      <c r="J2655" s="1206"/>
      <c r="K2655" s="1206"/>
      <c r="L2655" s="1206"/>
      <c r="M2655" s="1206"/>
      <c r="N2655" s="1206"/>
      <c r="O2655" s="1206"/>
      <c r="P2655" s="1206"/>
      <c r="Q2655" s="1206"/>
      <c r="R2655" s="1206"/>
      <c r="S2655" s="1206"/>
      <c r="T2655" s="1206"/>
      <c r="U2655" s="1206"/>
      <c r="V2655" s="1206"/>
      <c r="W2655" s="1206"/>
      <c r="X2655" s="1206"/>
      <c r="Y2655" s="1206"/>
      <c r="Z2655" s="1206"/>
      <c r="AA2655" s="1206"/>
      <c r="AB2655" s="1206"/>
      <c r="AC2655" s="1206"/>
      <c r="AD2655" s="1207"/>
      <c r="AF2655" s="70"/>
      <c r="AK2655" s="11"/>
      <c r="AL2655" s="71"/>
      <c r="AQ2655" s="72"/>
      <c r="AR2655" s="73"/>
    </row>
    <row r="2656" spans="1:44" ht="27" customHeight="1" thickBot="1">
      <c r="A2656" s="972" t="str">
        <f t="shared" ref="A2656:A2820" si="48">_xlfn.IFS(AG2656=0,"",AG2656&gt;0,AG2656,AG2656&lt;&gt;"","")</f>
        <v/>
      </c>
      <c r="B2656" s="66"/>
      <c r="E2656" s="67"/>
      <c r="F2656" s="68"/>
      <c r="H2656" s="664"/>
      <c r="I2656" s="1301"/>
      <c r="J2656" s="1301"/>
      <c r="K2656" s="1301"/>
      <c r="L2656" s="1301"/>
      <c r="M2656" s="1301"/>
      <c r="N2656" s="1301"/>
      <c r="O2656" s="1301"/>
      <c r="P2656" s="1301"/>
      <c r="Q2656" s="1301"/>
      <c r="R2656" s="1301"/>
      <c r="S2656" s="1301"/>
      <c r="T2656" s="1301"/>
      <c r="U2656" s="1301"/>
      <c r="V2656" s="1301"/>
      <c r="W2656" s="1301"/>
      <c r="X2656" s="1301"/>
      <c r="Y2656" s="1301"/>
      <c r="Z2656" s="1301"/>
      <c r="AA2656" s="1301"/>
      <c r="AB2656" s="1301"/>
      <c r="AC2656" s="1301"/>
      <c r="AD2656" s="1302"/>
      <c r="AF2656" s="70"/>
      <c r="AK2656" s="11"/>
      <c r="AL2656" s="71"/>
      <c r="AQ2656" s="72"/>
      <c r="AR2656" s="73"/>
    </row>
    <row r="2657" spans="1:44" ht="24" customHeight="1">
      <c r="A2657" s="972" t="str">
        <f t="shared" si="48"/>
        <v/>
      </c>
      <c r="B2657" s="66"/>
      <c r="E2657" s="67"/>
      <c r="F2657" s="68"/>
      <c r="AF2657" s="70"/>
      <c r="AK2657" s="11"/>
      <c r="AL2657" s="71"/>
      <c r="AQ2657" s="72"/>
      <c r="AR2657" s="73"/>
    </row>
    <row r="2658" spans="1:44" ht="27" customHeight="1">
      <c r="A2658" s="972">
        <f t="shared" si="48"/>
        <v>360</v>
      </c>
      <c r="B2658" s="66"/>
      <c r="E2658" s="67"/>
      <c r="F2658" s="1349" t="s">
        <v>1134</v>
      </c>
      <c r="G2658" s="1350"/>
      <c r="H2658" s="1206" t="s">
        <v>1135</v>
      </c>
      <c r="I2658" s="1206"/>
      <c r="J2658" s="1206"/>
      <c r="K2658" s="1206"/>
      <c r="L2658" s="1206"/>
      <c r="M2658" s="1206"/>
      <c r="N2658" s="1206"/>
      <c r="O2658" s="1206"/>
      <c r="P2658" s="1206"/>
      <c r="Q2658" s="1206"/>
      <c r="R2658" s="1206"/>
      <c r="S2658" s="1206"/>
      <c r="T2658" s="1206"/>
      <c r="U2658" s="1206"/>
      <c r="V2658" s="1206"/>
      <c r="W2658" s="1206"/>
      <c r="X2658" s="1206"/>
      <c r="Y2658" s="1206"/>
      <c r="Z2658" s="1206"/>
      <c r="AA2658" s="1206"/>
      <c r="AB2658" s="1206"/>
      <c r="AC2658" s="1206"/>
      <c r="AD2658" s="1206"/>
      <c r="AF2658" s="70"/>
      <c r="AG2658" s="713">
        <v>360</v>
      </c>
      <c r="AH2658" s="1221" t="s">
        <v>106</v>
      </c>
      <c r="AI2658" s="1222"/>
      <c r="AJ2658" s="1223"/>
      <c r="AK2658" s="11"/>
      <c r="AL2658" s="1212" t="s">
        <v>1136</v>
      </c>
      <c r="AM2658" s="1213"/>
      <c r="AN2658" s="1213"/>
      <c r="AO2658" s="1213"/>
      <c r="AP2658" s="1213"/>
      <c r="AQ2658" s="1214"/>
      <c r="AR2658" s="1232">
        <f>VLOOKUP(AH2658,$CD$6:$CE$10,2,FALSE)</f>
        <v>0</v>
      </c>
    </row>
    <row r="2659" spans="1:44" ht="27" customHeight="1">
      <c r="A2659" s="972" t="str">
        <f t="shared" si="48"/>
        <v/>
      </c>
      <c r="B2659" s="66"/>
      <c r="E2659" s="67"/>
      <c r="F2659" s="68"/>
      <c r="H2659" s="1206"/>
      <c r="I2659" s="1206"/>
      <c r="J2659" s="1206"/>
      <c r="K2659" s="1206"/>
      <c r="L2659" s="1206"/>
      <c r="M2659" s="1206"/>
      <c r="N2659" s="1206"/>
      <c r="O2659" s="1206"/>
      <c r="P2659" s="1206"/>
      <c r="Q2659" s="1206"/>
      <c r="R2659" s="1206"/>
      <c r="S2659" s="1206"/>
      <c r="T2659" s="1206"/>
      <c r="U2659" s="1206"/>
      <c r="V2659" s="1206"/>
      <c r="W2659" s="1206"/>
      <c r="X2659" s="1206"/>
      <c r="Y2659" s="1206"/>
      <c r="Z2659" s="1206"/>
      <c r="AA2659" s="1206"/>
      <c r="AB2659" s="1206"/>
      <c r="AC2659" s="1206"/>
      <c r="AD2659" s="1206"/>
      <c r="AF2659" s="70"/>
      <c r="AK2659" s="11"/>
      <c r="AL2659" s="1212"/>
      <c r="AM2659" s="1213"/>
      <c r="AN2659" s="1213"/>
      <c r="AO2659" s="1213"/>
      <c r="AP2659" s="1213"/>
      <c r="AQ2659" s="1214"/>
      <c r="AR2659" s="1232"/>
    </row>
    <row r="2660" spans="1:44" ht="27" customHeight="1">
      <c r="A2660" s="972" t="str">
        <f t="shared" si="48"/>
        <v/>
      </c>
      <c r="B2660" s="66"/>
      <c r="E2660" s="67"/>
      <c r="F2660" s="68"/>
      <c r="H2660" s="1206"/>
      <c r="I2660" s="1206"/>
      <c r="J2660" s="1206"/>
      <c r="K2660" s="1206"/>
      <c r="L2660" s="1206"/>
      <c r="M2660" s="1206"/>
      <c r="N2660" s="1206"/>
      <c r="O2660" s="1206"/>
      <c r="P2660" s="1206"/>
      <c r="Q2660" s="1206"/>
      <c r="R2660" s="1206"/>
      <c r="S2660" s="1206"/>
      <c r="T2660" s="1206"/>
      <c r="U2660" s="1206"/>
      <c r="V2660" s="1206"/>
      <c r="W2660" s="1206"/>
      <c r="X2660" s="1206"/>
      <c r="Y2660" s="1206"/>
      <c r="Z2660" s="1206"/>
      <c r="AA2660" s="1206"/>
      <c r="AB2660" s="1206"/>
      <c r="AC2660" s="1206"/>
      <c r="AD2660" s="1206"/>
      <c r="AF2660" s="70"/>
      <c r="AK2660" s="11"/>
      <c r="AL2660" s="1212"/>
      <c r="AM2660" s="1213"/>
      <c r="AN2660" s="1213"/>
      <c r="AO2660" s="1213"/>
      <c r="AP2660" s="1213"/>
      <c r="AQ2660" s="1214"/>
      <c r="AR2660" s="73"/>
    </row>
    <row r="2661" spans="1:44" ht="27" customHeight="1">
      <c r="A2661" s="972" t="str">
        <f t="shared" si="48"/>
        <v/>
      </c>
      <c r="B2661" s="66"/>
      <c r="E2661" s="67"/>
      <c r="F2661" s="68"/>
      <c r="H2661" s="1557"/>
      <c r="I2661" s="1557"/>
      <c r="J2661" s="1557"/>
      <c r="K2661" s="1557"/>
      <c r="L2661" s="1557"/>
      <c r="M2661" s="1557"/>
      <c r="N2661" s="1557"/>
      <c r="O2661" s="1557"/>
      <c r="P2661" s="1557"/>
      <c r="Q2661" s="1557"/>
      <c r="R2661" s="1557"/>
      <c r="S2661" s="1557"/>
      <c r="T2661" s="1557"/>
      <c r="U2661" s="1557"/>
      <c r="V2661" s="1557"/>
      <c r="W2661" s="1557"/>
      <c r="X2661" s="1557"/>
      <c r="Y2661" s="1557"/>
      <c r="Z2661" s="1557"/>
      <c r="AA2661" s="1557"/>
      <c r="AB2661" s="1557"/>
      <c r="AC2661" s="1557"/>
      <c r="AD2661" s="1557"/>
      <c r="AF2661" s="70"/>
      <c r="AK2661" s="11"/>
      <c r="AL2661" s="1212"/>
      <c r="AM2661" s="1213"/>
      <c r="AN2661" s="1213"/>
      <c r="AO2661" s="1213"/>
      <c r="AP2661" s="1213"/>
      <c r="AQ2661" s="1214"/>
      <c r="AR2661" s="73"/>
    </row>
    <row r="2662" spans="1:44" ht="24" customHeight="1">
      <c r="A2662" s="972" t="str">
        <f t="shared" si="48"/>
        <v/>
      </c>
      <c r="B2662" s="66"/>
      <c r="E2662" s="67"/>
      <c r="F2662" s="68"/>
      <c r="AF2662" s="70"/>
      <c r="AK2662" s="11"/>
      <c r="AL2662" s="71"/>
      <c r="AQ2662" s="72"/>
      <c r="AR2662" s="73"/>
    </row>
    <row r="2663" spans="1:44" ht="27" customHeight="1">
      <c r="A2663" s="972">
        <f t="shared" si="48"/>
        <v>361</v>
      </c>
      <c r="B2663" s="66"/>
      <c r="E2663" s="67"/>
      <c r="F2663" s="1349" t="s">
        <v>1137</v>
      </c>
      <c r="G2663" s="1350"/>
      <c r="H2663" s="1206" t="s">
        <v>1139</v>
      </c>
      <c r="I2663" s="1206"/>
      <c r="J2663" s="1206"/>
      <c r="K2663" s="1206"/>
      <c r="L2663" s="1206"/>
      <c r="M2663" s="1206"/>
      <c r="N2663" s="1206"/>
      <c r="O2663" s="1206"/>
      <c r="P2663" s="1206"/>
      <c r="Q2663" s="1206"/>
      <c r="R2663" s="1206"/>
      <c r="S2663" s="1206"/>
      <c r="T2663" s="1206"/>
      <c r="U2663" s="1206"/>
      <c r="V2663" s="1206"/>
      <c r="W2663" s="1206"/>
      <c r="X2663" s="1206"/>
      <c r="Y2663" s="1206"/>
      <c r="Z2663" s="1206"/>
      <c r="AA2663" s="1206"/>
      <c r="AB2663" s="1206"/>
      <c r="AC2663" s="1206"/>
      <c r="AD2663" s="1206"/>
      <c r="AF2663" s="70"/>
      <c r="AG2663" s="713">
        <v>361</v>
      </c>
      <c r="AH2663" s="1221" t="s">
        <v>106</v>
      </c>
      <c r="AI2663" s="1222"/>
      <c r="AJ2663" s="1223"/>
      <c r="AK2663" s="11"/>
      <c r="AL2663" s="1212" t="s">
        <v>408</v>
      </c>
      <c r="AM2663" s="1213"/>
      <c r="AN2663" s="1213"/>
      <c r="AO2663" s="1213"/>
      <c r="AP2663" s="1213"/>
      <c r="AQ2663" s="1214"/>
      <c r="AR2663" s="1232">
        <f>VLOOKUP(AH2663,$CD$6:$CE$10,2,FALSE)</f>
        <v>0</v>
      </c>
    </row>
    <row r="2664" spans="1:44" ht="27" customHeight="1">
      <c r="A2664" s="972" t="str">
        <f t="shared" si="48"/>
        <v/>
      </c>
      <c r="B2664" s="66"/>
      <c r="E2664" s="67"/>
      <c r="F2664" s="248"/>
      <c r="G2664" s="249"/>
      <c r="H2664" s="1206"/>
      <c r="I2664" s="1206"/>
      <c r="J2664" s="1206"/>
      <c r="K2664" s="1206"/>
      <c r="L2664" s="1206"/>
      <c r="M2664" s="1206"/>
      <c r="N2664" s="1206"/>
      <c r="O2664" s="1206"/>
      <c r="P2664" s="1206"/>
      <c r="Q2664" s="1206"/>
      <c r="R2664" s="1206"/>
      <c r="S2664" s="1206"/>
      <c r="T2664" s="1206"/>
      <c r="U2664" s="1206"/>
      <c r="V2664" s="1206"/>
      <c r="W2664" s="1206"/>
      <c r="X2664" s="1206"/>
      <c r="Y2664" s="1206"/>
      <c r="Z2664" s="1206"/>
      <c r="AA2664" s="1206"/>
      <c r="AB2664" s="1206"/>
      <c r="AC2664" s="1206"/>
      <c r="AD2664" s="1206"/>
      <c r="AF2664" s="70"/>
      <c r="AK2664" s="11"/>
      <c r="AL2664" s="1212"/>
      <c r="AM2664" s="1213"/>
      <c r="AN2664" s="1213"/>
      <c r="AO2664" s="1213"/>
      <c r="AP2664" s="1213"/>
      <c r="AQ2664" s="1214"/>
      <c r="AR2664" s="1232"/>
    </row>
    <row r="2665" spans="1:44" ht="24" customHeight="1">
      <c r="A2665" s="972" t="str">
        <f t="shared" si="48"/>
        <v/>
      </c>
      <c r="B2665" s="66"/>
      <c r="E2665" s="67"/>
      <c r="F2665" s="68"/>
      <c r="AF2665" s="70"/>
      <c r="AK2665" s="11"/>
      <c r="AL2665" s="71"/>
      <c r="AQ2665" s="72"/>
      <c r="AR2665" s="73"/>
    </row>
    <row r="2666" spans="1:44" ht="24" customHeight="1">
      <c r="B2666" s="66"/>
      <c r="E2666" s="67"/>
      <c r="F2666" s="68"/>
      <c r="H2666" s="1378" t="s">
        <v>2595</v>
      </c>
      <c r="I2666" s="1378"/>
      <c r="J2666" s="1378"/>
      <c r="K2666" s="1378"/>
      <c r="L2666" s="1378"/>
      <c r="M2666" s="1378"/>
      <c r="N2666" s="1378"/>
      <c r="O2666" s="1378"/>
      <c r="P2666" s="1378"/>
      <c r="Q2666" s="1378"/>
      <c r="R2666" s="1378"/>
      <c r="S2666" s="1378"/>
      <c r="T2666" s="1378"/>
      <c r="U2666" s="1378"/>
      <c r="V2666" s="1378"/>
      <c r="W2666" s="1378"/>
      <c r="X2666" s="1378"/>
      <c r="Y2666" s="1378"/>
      <c r="Z2666" s="1378"/>
      <c r="AA2666" s="1378"/>
      <c r="AB2666" s="1378"/>
      <c r="AC2666" s="1378"/>
      <c r="AD2666" s="1378"/>
      <c r="AF2666" s="70"/>
      <c r="AH2666" s="898"/>
      <c r="AI2666" s="898"/>
      <c r="AJ2666" s="898"/>
      <c r="AK2666" s="11"/>
      <c r="AL2666" s="1215" t="s">
        <v>2596</v>
      </c>
      <c r="AM2666" s="1216"/>
      <c r="AN2666" s="1216"/>
      <c r="AO2666" s="1216"/>
      <c r="AP2666" s="1216"/>
      <c r="AQ2666" s="1217"/>
      <c r="AR2666" s="73"/>
    </row>
    <row r="2667" spans="1:44" ht="24" customHeight="1">
      <c r="B2667" s="66"/>
      <c r="E2667" s="67"/>
      <c r="F2667" s="68"/>
      <c r="H2667" s="1378"/>
      <c r="I2667" s="1378"/>
      <c r="J2667" s="1378"/>
      <c r="K2667" s="1378"/>
      <c r="L2667" s="1378"/>
      <c r="M2667" s="1378"/>
      <c r="N2667" s="1378"/>
      <c r="O2667" s="1378"/>
      <c r="P2667" s="1378"/>
      <c r="Q2667" s="1378"/>
      <c r="R2667" s="1378"/>
      <c r="S2667" s="1378"/>
      <c r="T2667" s="1378"/>
      <c r="U2667" s="1378"/>
      <c r="V2667" s="1378"/>
      <c r="W2667" s="1378"/>
      <c r="X2667" s="1378"/>
      <c r="Y2667" s="1378"/>
      <c r="Z2667" s="1378"/>
      <c r="AA2667" s="1378"/>
      <c r="AB2667" s="1378"/>
      <c r="AC2667" s="1378"/>
      <c r="AD2667" s="1378"/>
      <c r="AF2667" s="70"/>
      <c r="AH2667" s="898"/>
      <c r="AI2667" s="898"/>
      <c r="AJ2667" s="898"/>
      <c r="AK2667" s="11"/>
      <c r="AL2667" s="1215"/>
      <c r="AM2667" s="1216"/>
      <c r="AN2667" s="1216"/>
      <c r="AO2667" s="1216"/>
      <c r="AP2667" s="1216"/>
      <c r="AQ2667" s="1217"/>
      <c r="AR2667" s="73"/>
    </row>
    <row r="2668" spans="1:44" ht="24" customHeight="1">
      <c r="B2668" s="66"/>
      <c r="E2668" s="67"/>
      <c r="F2668" s="68"/>
      <c r="H2668" s="1378"/>
      <c r="I2668" s="1378"/>
      <c r="J2668" s="1378"/>
      <c r="K2668" s="1378"/>
      <c r="L2668" s="1378"/>
      <c r="M2668" s="1378"/>
      <c r="N2668" s="1378"/>
      <c r="O2668" s="1378"/>
      <c r="P2668" s="1378"/>
      <c r="Q2668" s="1378"/>
      <c r="R2668" s="1378"/>
      <c r="S2668" s="1378"/>
      <c r="T2668" s="1378"/>
      <c r="U2668" s="1378"/>
      <c r="V2668" s="1378"/>
      <c r="W2668" s="1378"/>
      <c r="X2668" s="1378"/>
      <c r="Y2668" s="1378"/>
      <c r="Z2668" s="1378"/>
      <c r="AA2668" s="1378"/>
      <c r="AB2668" s="1378"/>
      <c r="AC2668" s="1378"/>
      <c r="AD2668" s="1378"/>
      <c r="AF2668" s="70"/>
      <c r="AH2668" s="898"/>
      <c r="AI2668" s="898"/>
      <c r="AJ2668" s="898"/>
      <c r="AK2668" s="11"/>
      <c r="AL2668" s="71"/>
      <c r="AQ2668" s="72"/>
      <c r="AR2668" s="73"/>
    </row>
    <row r="2669" spans="1:44" ht="24" customHeight="1">
      <c r="B2669" s="66"/>
      <c r="E2669" s="67"/>
      <c r="F2669" s="68"/>
      <c r="H2669" s="1378"/>
      <c r="I2669" s="1378"/>
      <c r="J2669" s="1378"/>
      <c r="K2669" s="1378"/>
      <c r="L2669" s="1378"/>
      <c r="M2669" s="1378"/>
      <c r="N2669" s="1378"/>
      <c r="O2669" s="1378"/>
      <c r="P2669" s="1378"/>
      <c r="Q2669" s="1378"/>
      <c r="R2669" s="1378"/>
      <c r="S2669" s="1378"/>
      <c r="T2669" s="1378"/>
      <c r="U2669" s="1378"/>
      <c r="V2669" s="1378"/>
      <c r="W2669" s="1378"/>
      <c r="X2669" s="1378"/>
      <c r="Y2669" s="1378"/>
      <c r="Z2669" s="1378"/>
      <c r="AA2669" s="1378"/>
      <c r="AB2669" s="1378"/>
      <c r="AC2669" s="1378"/>
      <c r="AD2669" s="1378"/>
      <c r="AF2669" s="70"/>
      <c r="AH2669" s="898"/>
      <c r="AI2669" s="898"/>
      <c r="AJ2669" s="898"/>
      <c r="AK2669" s="11"/>
      <c r="AL2669" s="71"/>
      <c r="AQ2669" s="72"/>
      <c r="AR2669" s="73"/>
    </row>
    <row r="2670" spans="1:44" ht="24" customHeight="1">
      <c r="B2670" s="66"/>
      <c r="E2670" s="67"/>
      <c r="F2670" s="68"/>
      <c r="H2670" s="1378"/>
      <c r="I2670" s="1378"/>
      <c r="J2670" s="1378"/>
      <c r="K2670" s="1378"/>
      <c r="L2670" s="1378"/>
      <c r="M2670" s="1378"/>
      <c r="N2670" s="1378"/>
      <c r="O2670" s="1378"/>
      <c r="P2670" s="1378"/>
      <c r="Q2670" s="1378"/>
      <c r="R2670" s="1378"/>
      <c r="S2670" s="1378"/>
      <c r="T2670" s="1378"/>
      <c r="U2670" s="1378"/>
      <c r="V2670" s="1378"/>
      <c r="W2670" s="1378"/>
      <c r="X2670" s="1378"/>
      <c r="Y2670" s="1378"/>
      <c r="Z2670" s="1378"/>
      <c r="AA2670" s="1378"/>
      <c r="AB2670" s="1378"/>
      <c r="AC2670" s="1378"/>
      <c r="AD2670" s="1378"/>
      <c r="AF2670" s="70"/>
      <c r="AH2670" s="898"/>
      <c r="AI2670" s="898"/>
      <c r="AJ2670" s="898"/>
      <c r="AK2670" s="11"/>
      <c r="AL2670" s="71"/>
      <c r="AQ2670" s="72"/>
      <c r="AR2670" s="73"/>
    </row>
    <row r="2671" spans="1:44" ht="24" customHeight="1">
      <c r="B2671" s="66"/>
      <c r="E2671" s="67"/>
      <c r="F2671" s="68"/>
      <c r="H2671" s="1378"/>
      <c r="I2671" s="1378"/>
      <c r="J2671" s="1378"/>
      <c r="K2671" s="1378"/>
      <c r="L2671" s="1378"/>
      <c r="M2671" s="1378"/>
      <c r="N2671" s="1378"/>
      <c r="O2671" s="1378"/>
      <c r="P2671" s="1378"/>
      <c r="Q2671" s="1378"/>
      <c r="R2671" s="1378"/>
      <c r="S2671" s="1378"/>
      <c r="T2671" s="1378"/>
      <c r="U2671" s="1378"/>
      <c r="V2671" s="1378"/>
      <c r="W2671" s="1378"/>
      <c r="X2671" s="1378"/>
      <c r="Y2671" s="1378"/>
      <c r="Z2671" s="1378"/>
      <c r="AA2671" s="1378"/>
      <c r="AB2671" s="1378"/>
      <c r="AC2671" s="1378"/>
      <c r="AD2671" s="1378"/>
      <c r="AF2671" s="70"/>
      <c r="AH2671" s="898"/>
      <c r="AI2671" s="898"/>
      <c r="AJ2671" s="898"/>
      <c r="AK2671" s="11"/>
      <c r="AL2671" s="71"/>
      <c r="AQ2671" s="72"/>
      <c r="AR2671" s="73"/>
    </row>
    <row r="2672" spans="1:44" ht="24" customHeight="1">
      <c r="B2672" s="66"/>
      <c r="E2672" s="67"/>
      <c r="F2672" s="68"/>
      <c r="H2672" s="1378"/>
      <c r="I2672" s="1378"/>
      <c r="J2672" s="1378"/>
      <c r="K2672" s="1378"/>
      <c r="L2672" s="1378"/>
      <c r="M2672" s="1378"/>
      <c r="N2672" s="1378"/>
      <c r="O2672" s="1378"/>
      <c r="P2672" s="1378"/>
      <c r="Q2672" s="1378"/>
      <c r="R2672" s="1378"/>
      <c r="S2672" s="1378"/>
      <c r="T2672" s="1378"/>
      <c r="U2672" s="1378"/>
      <c r="V2672" s="1378"/>
      <c r="W2672" s="1378"/>
      <c r="X2672" s="1378"/>
      <c r="Y2672" s="1378"/>
      <c r="Z2672" s="1378"/>
      <c r="AA2672" s="1378"/>
      <c r="AB2672" s="1378"/>
      <c r="AC2672" s="1378"/>
      <c r="AD2672" s="1378"/>
      <c r="AF2672" s="70"/>
      <c r="AH2672" s="898"/>
      <c r="AI2672" s="898"/>
      <c r="AJ2672" s="898"/>
      <c r="AK2672" s="11"/>
      <c r="AL2672" s="71"/>
      <c r="AQ2672" s="72"/>
      <c r="AR2672" s="73"/>
    </row>
    <row r="2673" spans="1:44" ht="24" customHeight="1">
      <c r="B2673" s="66"/>
      <c r="E2673" s="67"/>
      <c r="F2673" s="68"/>
      <c r="H2673" s="1378"/>
      <c r="I2673" s="1378"/>
      <c r="J2673" s="1378"/>
      <c r="K2673" s="1378"/>
      <c r="L2673" s="1378"/>
      <c r="M2673" s="1378"/>
      <c r="N2673" s="1378"/>
      <c r="O2673" s="1378"/>
      <c r="P2673" s="1378"/>
      <c r="Q2673" s="1378"/>
      <c r="R2673" s="1378"/>
      <c r="S2673" s="1378"/>
      <c r="T2673" s="1378"/>
      <c r="U2673" s="1378"/>
      <c r="V2673" s="1378"/>
      <c r="W2673" s="1378"/>
      <c r="X2673" s="1378"/>
      <c r="Y2673" s="1378"/>
      <c r="Z2673" s="1378"/>
      <c r="AA2673" s="1378"/>
      <c r="AB2673" s="1378"/>
      <c r="AC2673" s="1378"/>
      <c r="AD2673" s="1378"/>
      <c r="AF2673" s="70"/>
      <c r="AH2673" s="898"/>
      <c r="AI2673" s="898"/>
      <c r="AJ2673" s="898"/>
      <c r="AK2673" s="11"/>
      <c r="AL2673" s="71"/>
      <c r="AQ2673" s="72"/>
      <c r="AR2673" s="73"/>
    </row>
    <row r="2674" spans="1:44" ht="24" customHeight="1">
      <c r="B2674" s="66"/>
      <c r="E2674" s="67"/>
      <c r="F2674" s="68"/>
      <c r="H2674" s="1378"/>
      <c r="I2674" s="1378"/>
      <c r="J2674" s="1378"/>
      <c r="K2674" s="1378"/>
      <c r="L2674" s="1378"/>
      <c r="M2674" s="1378"/>
      <c r="N2674" s="1378"/>
      <c r="O2674" s="1378"/>
      <c r="P2674" s="1378"/>
      <c r="Q2674" s="1378"/>
      <c r="R2674" s="1378"/>
      <c r="S2674" s="1378"/>
      <c r="T2674" s="1378"/>
      <c r="U2674" s="1378"/>
      <c r="V2674" s="1378"/>
      <c r="W2674" s="1378"/>
      <c r="X2674" s="1378"/>
      <c r="Y2674" s="1378"/>
      <c r="Z2674" s="1378"/>
      <c r="AA2674" s="1378"/>
      <c r="AB2674" s="1378"/>
      <c r="AC2674" s="1378"/>
      <c r="AD2674" s="1378"/>
      <c r="AF2674" s="70"/>
      <c r="AH2674" s="898"/>
      <c r="AI2674" s="898"/>
      <c r="AJ2674" s="898"/>
      <c r="AK2674" s="11"/>
      <c r="AL2674" s="71"/>
      <c r="AQ2674" s="72"/>
      <c r="AR2674" s="73"/>
    </row>
    <row r="2675" spans="1:44" ht="24" customHeight="1">
      <c r="B2675" s="66"/>
      <c r="E2675" s="67"/>
      <c r="F2675" s="68"/>
      <c r="H2675" s="1543"/>
      <c r="I2675" s="1543"/>
      <c r="J2675" s="1543"/>
      <c r="K2675" s="1543"/>
      <c r="L2675" s="1543"/>
      <c r="M2675" s="1543"/>
      <c r="N2675" s="1543"/>
      <c r="O2675" s="1543"/>
      <c r="P2675" s="1543"/>
      <c r="Q2675" s="1543"/>
      <c r="R2675" s="1543"/>
      <c r="S2675" s="1543"/>
      <c r="T2675" s="1543"/>
      <c r="U2675" s="1543"/>
      <c r="V2675" s="1543"/>
      <c r="W2675" s="1543"/>
      <c r="X2675" s="1543"/>
      <c r="Y2675" s="1543"/>
      <c r="Z2675" s="1543"/>
      <c r="AA2675" s="1543"/>
      <c r="AB2675" s="1543"/>
      <c r="AC2675" s="1543"/>
      <c r="AD2675" s="1543"/>
      <c r="AF2675" s="70"/>
      <c r="AH2675" s="898"/>
      <c r="AI2675" s="898"/>
      <c r="AJ2675" s="898"/>
      <c r="AK2675" s="11"/>
      <c r="AL2675" s="71"/>
      <c r="AQ2675" s="72"/>
      <c r="AR2675" s="73"/>
    </row>
    <row r="2676" spans="1:44" ht="24" customHeight="1">
      <c r="B2676" s="66"/>
      <c r="E2676" s="67"/>
      <c r="F2676" s="68"/>
      <c r="AF2676" s="70"/>
      <c r="AH2676" s="898"/>
      <c r="AI2676" s="898"/>
      <c r="AJ2676" s="898"/>
      <c r="AK2676" s="11"/>
      <c r="AL2676" s="71"/>
      <c r="AQ2676" s="72"/>
      <c r="AR2676" s="73"/>
    </row>
    <row r="2677" spans="1:44" ht="27" customHeight="1">
      <c r="A2677" s="972" t="str">
        <f t="shared" si="48"/>
        <v/>
      </c>
      <c r="B2677" s="66"/>
      <c r="E2677" s="67"/>
      <c r="F2677" s="1349" t="s">
        <v>1138</v>
      </c>
      <c r="G2677" s="1350"/>
      <c r="H2677" s="1206" t="s">
        <v>1140</v>
      </c>
      <c r="I2677" s="1206"/>
      <c r="J2677" s="1206"/>
      <c r="K2677" s="1206"/>
      <c r="L2677" s="1206"/>
      <c r="M2677" s="1206"/>
      <c r="N2677" s="1206"/>
      <c r="O2677" s="1206"/>
      <c r="P2677" s="1206"/>
      <c r="Q2677" s="1206"/>
      <c r="R2677" s="1206"/>
      <c r="S2677" s="1206"/>
      <c r="T2677" s="1206"/>
      <c r="U2677" s="1206"/>
      <c r="V2677" s="1206"/>
      <c r="W2677" s="1206"/>
      <c r="X2677" s="1206"/>
      <c r="Y2677" s="1206"/>
      <c r="Z2677" s="1206"/>
      <c r="AA2677" s="1206"/>
      <c r="AB2677" s="1206"/>
      <c r="AC2677" s="1206"/>
      <c r="AD2677" s="1206"/>
      <c r="AF2677" s="70"/>
      <c r="AK2677" s="11"/>
      <c r="AL2677" s="1212" t="s">
        <v>1141</v>
      </c>
      <c r="AM2677" s="1213"/>
      <c r="AN2677" s="1213"/>
      <c r="AO2677" s="1213"/>
      <c r="AP2677" s="1213"/>
      <c r="AQ2677" s="1214"/>
      <c r="AR2677" s="73"/>
    </row>
    <row r="2678" spans="1:44" ht="27" customHeight="1">
      <c r="A2678" s="972" t="str">
        <f t="shared" si="48"/>
        <v/>
      </c>
      <c r="B2678" s="66"/>
      <c r="E2678" s="67"/>
      <c r="F2678" s="68"/>
      <c r="H2678" s="1206"/>
      <c r="I2678" s="1206"/>
      <c r="J2678" s="1206"/>
      <c r="K2678" s="1206"/>
      <c r="L2678" s="1206"/>
      <c r="M2678" s="1206"/>
      <c r="N2678" s="1206"/>
      <c r="O2678" s="1206"/>
      <c r="P2678" s="1206"/>
      <c r="Q2678" s="1206"/>
      <c r="R2678" s="1206"/>
      <c r="S2678" s="1206"/>
      <c r="T2678" s="1206"/>
      <c r="U2678" s="1206"/>
      <c r="V2678" s="1206"/>
      <c r="W2678" s="1206"/>
      <c r="X2678" s="1206"/>
      <c r="Y2678" s="1206"/>
      <c r="Z2678" s="1206"/>
      <c r="AA2678" s="1206"/>
      <c r="AB2678" s="1206"/>
      <c r="AC2678" s="1206"/>
      <c r="AD2678" s="1206"/>
      <c r="AF2678" s="70"/>
      <c r="AK2678" s="11"/>
      <c r="AL2678" s="1212"/>
      <c r="AM2678" s="1213"/>
      <c r="AN2678" s="1213"/>
      <c r="AO2678" s="1213"/>
      <c r="AP2678" s="1213"/>
      <c r="AQ2678" s="1214"/>
      <c r="AR2678" s="73"/>
    </row>
    <row r="2679" spans="1:44" ht="27" customHeight="1">
      <c r="A2679" s="972">
        <f t="shared" si="48"/>
        <v>362</v>
      </c>
      <c r="B2679" s="66"/>
      <c r="E2679" s="67"/>
      <c r="F2679" s="68"/>
      <c r="H2679" s="17" t="s">
        <v>728</v>
      </c>
      <c r="I2679" s="1224" t="s">
        <v>1142</v>
      </c>
      <c r="J2679" s="1224"/>
      <c r="K2679" s="1224"/>
      <c r="L2679" s="1224"/>
      <c r="M2679" s="1224"/>
      <c r="N2679" s="1224"/>
      <c r="O2679" s="1224"/>
      <c r="P2679" s="1224"/>
      <c r="Q2679" s="1224"/>
      <c r="R2679" s="1224"/>
      <c r="S2679" s="1224"/>
      <c r="T2679" s="1224"/>
      <c r="U2679" s="1224"/>
      <c r="V2679" s="1224"/>
      <c r="W2679" s="1224"/>
      <c r="X2679" s="1224"/>
      <c r="Y2679" s="1224"/>
      <c r="Z2679" s="1224"/>
      <c r="AA2679" s="1224"/>
      <c r="AB2679" s="1224"/>
      <c r="AC2679" s="1224"/>
      <c r="AD2679" s="1224"/>
      <c r="AF2679" s="70"/>
      <c r="AG2679" s="713">
        <v>362</v>
      </c>
      <c r="AH2679" s="1221" t="s">
        <v>106</v>
      </c>
      <c r="AI2679" s="1222"/>
      <c r="AJ2679" s="1223"/>
      <c r="AK2679" s="11"/>
      <c r="AL2679" s="1212" t="s">
        <v>1144</v>
      </c>
      <c r="AM2679" s="1213"/>
      <c r="AN2679" s="1213"/>
      <c r="AO2679" s="1213"/>
      <c r="AP2679" s="1213"/>
      <c r="AQ2679" s="1214"/>
      <c r="AR2679" s="1232">
        <f>VLOOKUP(AH2679,$CD$6:$CE$10,2,FALSE)</f>
        <v>0</v>
      </c>
    </row>
    <row r="2680" spans="1:44" ht="27" customHeight="1">
      <c r="A2680" s="972" t="str">
        <f t="shared" si="48"/>
        <v/>
      </c>
      <c r="B2680" s="66"/>
      <c r="E2680" s="67"/>
      <c r="F2680" s="68"/>
      <c r="I2680" s="1224"/>
      <c r="J2680" s="1224"/>
      <c r="K2680" s="1224"/>
      <c r="L2680" s="1224"/>
      <c r="M2680" s="1224"/>
      <c r="N2680" s="1224"/>
      <c r="O2680" s="1224"/>
      <c r="P2680" s="1224"/>
      <c r="Q2680" s="1224"/>
      <c r="R2680" s="1224"/>
      <c r="S2680" s="1224"/>
      <c r="T2680" s="1224"/>
      <c r="U2680" s="1224"/>
      <c r="V2680" s="1224"/>
      <c r="W2680" s="1224"/>
      <c r="X2680" s="1224"/>
      <c r="Y2680" s="1224"/>
      <c r="Z2680" s="1224"/>
      <c r="AA2680" s="1224"/>
      <c r="AB2680" s="1224"/>
      <c r="AC2680" s="1224"/>
      <c r="AD2680" s="1224"/>
      <c r="AF2680" s="70"/>
      <c r="AK2680" s="11"/>
      <c r="AL2680" s="1212"/>
      <c r="AM2680" s="1213"/>
      <c r="AN2680" s="1213"/>
      <c r="AO2680" s="1213"/>
      <c r="AP2680" s="1213"/>
      <c r="AQ2680" s="1214"/>
      <c r="AR2680" s="1232"/>
    </row>
    <row r="2681" spans="1:44" ht="24" customHeight="1">
      <c r="A2681" s="972" t="str">
        <f t="shared" si="48"/>
        <v/>
      </c>
      <c r="B2681" s="66"/>
      <c r="E2681" s="67"/>
      <c r="F2681" s="68"/>
      <c r="I2681" s="119"/>
      <c r="J2681" s="119"/>
      <c r="K2681" s="119"/>
      <c r="L2681" s="119"/>
      <c r="M2681" s="119"/>
      <c r="N2681" s="119"/>
      <c r="O2681" s="119"/>
      <c r="P2681" s="119"/>
      <c r="Q2681" s="119"/>
      <c r="R2681" s="119"/>
      <c r="S2681" s="119"/>
      <c r="T2681" s="119"/>
      <c r="U2681" s="119"/>
      <c r="V2681" s="119"/>
      <c r="W2681" s="119"/>
      <c r="X2681" s="119"/>
      <c r="Y2681" s="119"/>
      <c r="Z2681" s="119"/>
      <c r="AA2681" s="119"/>
      <c r="AB2681" s="119"/>
      <c r="AC2681" s="119"/>
      <c r="AD2681" s="119"/>
      <c r="AF2681" s="70"/>
      <c r="AK2681" s="11"/>
      <c r="AL2681" s="71"/>
      <c r="AQ2681" s="72"/>
      <c r="AR2681" s="73"/>
    </row>
    <row r="2682" spans="1:44" ht="27" customHeight="1">
      <c r="A2682" s="972">
        <f t="shared" si="48"/>
        <v>363</v>
      </c>
      <c r="B2682" s="66"/>
      <c r="E2682" s="67"/>
      <c r="F2682" s="68"/>
      <c r="H2682" s="17" t="s">
        <v>729</v>
      </c>
      <c r="I2682" s="1224" t="s">
        <v>1143</v>
      </c>
      <c r="J2682" s="1224"/>
      <c r="K2682" s="1224"/>
      <c r="L2682" s="1224"/>
      <c r="M2682" s="1224"/>
      <c r="N2682" s="1224"/>
      <c r="O2682" s="1224"/>
      <c r="P2682" s="1224"/>
      <c r="Q2682" s="1224"/>
      <c r="R2682" s="1224"/>
      <c r="S2682" s="1224"/>
      <c r="T2682" s="1224"/>
      <c r="U2682" s="1224"/>
      <c r="V2682" s="1224"/>
      <c r="W2682" s="1224"/>
      <c r="X2682" s="1224"/>
      <c r="Y2682" s="1224"/>
      <c r="Z2682" s="1224"/>
      <c r="AA2682" s="1224"/>
      <c r="AB2682" s="1224"/>
      <c r="AC2682" s="1224"/>
      <c r="AD2682" s="1224"/>
      <c r="AF2682" s="70"/>
      <c r="AG2682" s="713">
        <v>363</v>
      </c>
      <c r="AH2682" s="1221" t="s">
        <v>106</v>
      </c>
      <c r="AI2682" s="1222"/>
      <c r="AJ2682" s="1223"/>
      <c r="AK2682" s="11"/>
      <c r="AL2682" s="1212" t="s">
        <v>1145</v>
      </c>
      <c r="AM2682" s="1213"/>
      <c r="AN2682" s="1213"/>
      <c r="AO2682" s="1213"/>
      <c r="AP2682" s="1213"/>
      <c r="AQ2682" s="1214"/>
      <c r="AR2682" s="1232">
        <f>VLOOKUP(AH2682,$CD$6:$CE$10,2,FALSE)</f>
        <v>0</v>
      </c>
    </row>
    <row r="2683" spans="1:44" ht="27" customHeight="1">
      <c r="A2683" s="972" t="str">
        <f t="shared" si="48"/>
        <v/>
      </c>
      <c r="B2683" s="66"/>
      <c r="E2683" s="67"/>
      <c r="F2683" s="68"/>
      <c r="I2683" s="1224"/>
      <c r="J2683" s="1224"/>
      <c r="K2683" s="1224"/>
      <c r="L2683" s="1224"/>
      <c r="M2683" s="1224"/>
      <c r="N2683" s="1224"/>
      <c r="O2683" s="1224"/>
      <c r="P2683" s="1224"/>
      <c r="Q2683" s="1224"/>
      <c r="R2683" s="1224"/>
      <c r="S2683" s="1224"/>
      <c r="T2683" s="1224"/>
      <c r="U2683" s="1224"/>
      <c r="V2683" s="1224"/>
      <c r="W2683" s="1224"/>
      <c r="X2683" s="1224"/>
      <c r="Y2683" s="1224"/>
      <c r="Z2683" s="1224"/>
      <c r="AA2683" s="1224"/>
      <c r="AB2683" s="1224"/>
      <c r="AC2683" s="1224"/>
      <c r="AD2683" s="1224"/>
      <c r="AF2683" s="70"/>
      <c r="AK2683" s="11"/>
      <c r="AL2683" s="1212"/>
      <c r="AM2683" s="1213"/>
      <c r="AN2683" s="1213"/>
      <c r="AO2683" s="1213"/>
      <c r="AP2683" s="1213"/>
      <c r="AQ2683" s="1214"/>
      <c r="AR2683" s="1232"/>
    </row>
    <row r="2684" spans="1:44" ht="24" customHeight="1">
      <c r="A2684" s="972" t="str">
        <f t="shared" si="48"/>
        <v/>
      </c>
      <c r="B2684" s="66"/>
      <c r="E2684" s="67"/>
      <c r="F2684" s="68"/>
      <c r="I2684" s="119"/>
      <c r="J2684" s="119"/>
      <c r="K2684" s="119"/>
      <c r="L2684" s="119"/>
      <c r="M2684" s="119"/>
      <c r="N2684" s="119"/>
      <c r="O2684" s="119"/>
      <c r="P2684" s="119"/>
      <c r="Q2684" s="119"/>
      <c r="R2684" s="119"/>
      <c r="S2684" s="119"/>
      <c r="T2684" s="119"/>
      <c r="U2684" s="119"/>
      <c r="V2684" s="119"/>
      <c r="W2684" s="119"/>
      <c r="X2684" s="119"/>
      <c r="Y2684" s="119"/>
      <c r="Z2684" s="119"/>
      <c r="AA2684" s="119"/>
      <c r="AB2684" s="119"/>
      <c r="AC2684" s="119"/>
      <c r="AD2684" s="119"/>
      <c r="AF2684" s="70"/>
      <c r="AK2684" s="11"/>
      <c r="AL2684" s="71"/>
      <c r="AQ2684" s="72"/>
      <c r="AR2684" s="73"/>
    </row>
    <row r="2685" spans="1:44" ht="27" customHeight="1">
      <c r="A2685" s="972">
        <f t="shared" si="48"/>
        <v>364</v>
      </c>
      <c r="B2685" s="66"/>
      <c r="E2685" s="67"/>
      <c r="F2685" s="68"/>
      <c r="H2685" s="17" t="s">
        <v>730</v>
      </c>
      <c r="I2685" s="1206" t="s">
        <v>1146</v>
      </c>
      <c r="J2685" s="1206"/>
      <c r="K2685" s="1206"/>
      <c r="L2685" s="1206"/>
      <c r="M2685" s="1206"/>
      <c r="N2685" s="1206"/>
      <c r="O2685" s="1206"/>
      <c r="P2685" s="1206"/>
      <c r="Q2685" s="1206"/>
      <c r="R2685" s="1206"/>
      <c r="S2685" s="1206"/>
      <c r="T2685" s="1206"/>
      <c r="U2685" s="1206"/>
      <c r="V2685" s="1206"/>
      <c r="W2685" s="1206"/>
      <c r="X2685" s="1206"/>
      <c r="Y2685" s="1206"/>
      <c r="Z2685" s="1206"/>
      <c r="AA2685" s="1206"/>
      <c r="AB2685" s="1206"/>
      <c r="AC2685" s="1206"/>
      <c r="AD2685" s="1206"/>
      <c r="AF2685" s="70"/>
      <c r="AG2685" s="713">
        <v>364</v>
      </c>
      <c r="AH2685" s="1221" t="s">
        <v>106</v>
      </c>
      <c r="AI2685" s="1222"/>
      <c r="AJ2685" s="1223"/>
      <c r="AK2685" s="11"/>
      <c r="AL2685" s="1212" t="s">
        <v>1147</v>
      </c>
      <c r="AM2685" s="1213"/>
      <c r="AN2685" s="1213"/>
      <c r="AO2685" s="1213"/>
      <c r="AP2685" s="1213"/>
      <c r="AQ2685" s="1214"/>
      <c r="AR2685" s="1232">
        <f>VLOOKUP(AH2685,$CD$6:$CE$10,2,FALSE)</f>
        <v>0</v>
      </c>
    </row>
    <row r="2686" spans="1:44" ht="27" customHeight="1">
      <c r="A2686" s="972" t="str">
        <f t="shared" si="48"/>
        <v/>
      </c>
      <c r="B2686" s="66"/>
      <c r="E2686" s="67"/>
      <c r="F2686" s="68"/>
      <c r="I2686" s="1206"/>
      <c r="J2686" s="1206"/>
      <c r="K2686" s="1206"/>
      <c r="L2686" s="1206"/>
      <c r="M2686" s="1206"/>
      <c r="N2686" s="1206"/>
      <c r="O2686" s="1206"/>
      <c r="P2686" s="1206"/>
      <c r="Q2686" s="1206"/>
      <c r="R2686" s="1206"/>
      <c r="S2686" s="1206"/>
      <c r="T2686" s="1206"/>
      <c r="U2686" s="1206"/>
      <c r="V2686" s="1206"/>
      <c r="W2686" s="1206"/>
      <c r="X2686" s="1206"/>
      <c r="Y2686" s="1206"/>
      <c r="Z2686" s="1206"/>
      <c r="AA2686" s="1206"/>
      <c r="AB2686" s="1206"/>
      <c r="AC2686" s="1206"/>
      <c r="AD2686" s="1206"/>
      <c r="AF2686" s="70"/>
      <c r="AK2686" s="11"/>
      <c r="AL2686" s="1212"/>
      <c r="AM2686" s="1213"/>
      <c r="AN2686" s="1213"/>
      <c r="AO2686" s="1213"/>
      <c r="AP2686" s="1213"/>
      <c r="AQ2686" s="1214"/>
      <c r="AR2686" s="1232"/>
    </row>
    <row r="2687" spans="1:44" ht="27" customHeight="1">
      <c r="A2687" s="972" t="str">
        <f t="shared" si="48"/>
        <v/>
      </c>
      <c r="B2687" s="66"/>
      <c r="E2687" s="67"/>
      <c r="F2687" s="68"/>
      <c r="I2687" s="1206"/>
      <c r="J2687" s="1206"/>
      <c r="K2687" s="1206"/>
      <c r="L2687" s="1206"/>
      <c r="M2687" s="1206"/>
      <c r="N2687" s="1206"/>
      <c r="O2687" s="1206"/>
      <c r="P2687" s="1206"/>
      <c r="Q2687" s="1206"/>
      <c r="R2687" s="1206"/>
      <c r="S2687" s="1206"/>
      <c r="T2687" s="1206"/>
      <c r="U2687" s="1206"/>
      <c r="V2687" s="1206"/>
      <c r="W2687" s="1206"/>
      <c r="X2687" s="1206"/>
      <c r="Y2687" s="1206"/>
      <c r="Z2687" s="1206"/>
      <c r="AA2687" s="1206"/>
      <c r="AB2687" s="1206"/>
      <c r="AC2687" s="1206"/>
      <c r="AD2687" s="1206"/>
      <c r="AF2687" s="70"/>
      <c r="AK2687" s="11"/>
      <c r="AL2687" s="71"/>
      <c r="AQ2687" s="72"/>
      <c r="AR2687" s="73"/>
    </row>
    <row r="2688" spans="1:44" ht="27" customHeight="1">
      <c r="A2688" s="972" t="str">
        <f t="shared" si="48"/>
        <v/>
      </c>
      <c r="B2688" s="66"/>
      <c r="E2688" s="67"/>
      <c r="F2688" s="68"/>
      <c r="I2688" s="1206"/>
      <c r="J2688" s="1206"/>
      <c r="K2688" s="1206"/>
      <c r="L2688" s="1206"/>
      <c r="M2688" s="1206"/>
      <c r="N2688" s="1206"/>
      <c r="O2688" s="1206"/>
      <c r="P2688" s="1206"/>
      <c r="Q2688" s="1206"/>
      <c r="R2688" s="1206"/>
      <c r="S2688" s="1206"/>
      <c r="T2688" s="1206"/>
      <c r="U2688" s="1206"/>
      <c r="V2688" s="1206"/>
      <c r="W2688" s="1206"/>
      <c r="X2688" s="1206"/>
      <c r="Y2688" s="1206"/>
      <c r="Z2688" s="1206"/>
      <c r="AA2688" s="1206"/>
      <c r="AB2688" s="1206"/>
      <c r="AC2688" s="1206"/>
      <c r="AD2688" s="1206"/>
      <c r="AF2688" s="70"/>
      <c r="AK2688" s="11"/>
      <c r="AL2688" s="71"/>
      <c r="AQ2688" s="72"/>
      <c r="AR2688" s="73"/>
    </row>
    <row r="2689" spans="1:44" ht="27" customHeight="1">
      <c r="B2689" s="66"/>
      <c r="E2689" s="67"/>
      <c r="F2689" s="68"/>
      <c r="I2689" s="1133"/>
      <c r="J2689" s="1133"/>
      <c r="K2689" s="1133"/>
      <c r="L2689" s="1133"/>
      <c r="M2689" s="1133"/>
      <c r="N2689" s="1133"/>
      <c r="O2689" s="1133"/>
      <c r="P2689" s="1133"/>
      <c r="Q2689" s="1133"/>
      <c r="R2689" s="1133"/>
      <c r="S2689" s="1133"/>
      <c r="T2689" s="1133"/>
      <c r="U2689" s="1133"/>
      <c r="V2689" s="1133"/>
      <c r="W2689" s="1133"/>
      <c r="X2689" s="1133"/>
      <c r="Y2689" s="1133"/>
      <c r="Z2689" s="1133"/>
      <c r="AA2689" s="1133"/>
      <c r="AB2689" s="1133"/>
      <c r="AC2689" s="1133"/>
      <c r="AD2689" s="1133"/>
      <c r="AF2689" s="70"/>
      <c r="AH2689" s="1136"/>
      <c r="AI2689" s="1136"/>
      <c r="AJ2689" s="1136"/>
      <c r="AK2689" s="11"/>
      <c r="AL2689" s="71"/>
      <c r="AQ2689" s="72"/>
      <c r="AR2689" s="73"/>
    </row>
    <row r="2690" spans="1:44" ht="24" customHeight="1">
      <c r="A2690" s="972" t="str">
        <f t="shared" si="48"/>
        <v/>
      </c>
      <c r="B2690" s="66"/>
      <c r="E2690" s="67"/>
      <c r="F2690" s="68"/>
      <c r="I2690" s="119"/>
      <c r="J2690" s="119"/>
      <c r="K2690" s="119"/>
      <c r="L2690" s="119"/>
      <c r="M2690" s="119"/>
      <c r="N2690" s="119"/>
      <c r="O2690" s="119"/>
      <c r="P2690" s="119"/>
      <c r="Q2690" s="119"/>
      <c r="R2690" s="119"/>
      <c r="S2690" s="119"/>
      <c r="T2690" s="119"/>
      <c r="U2690" s="119"/>
      <c r="V2690" s="119"/>
      <c r="W2690" s="119"/>
      <c r="X2690" s="119"/>
      <c r="Y2690" s="119"/>
      <c r="Z2690" s="119"/>
      <c r="AA2690" s="119"/>
      <c r="AB2690" s="119"/>
      <c r="AC2690" s="119"/>
      <c r="AD2690" s="119"/>
      <c r="AF2690" s="70"/>
      <c r="AK2690" s="11"/>
      <c r="AL2690" s="71"/>
      <c r="AQ2690" s="72"/>
      <c r="AR2690" s="73"/>
    </row>
    <row r="2691" spans="1:44" ht="27" customHeight="1">
      <c r="A2691" s="972">
        <f t="shared" si="48"/>
        <v>365</v>
      </c>
      <c r="B2691" s="66"/>
      <c r="E2691" s="67"/>
      <c r="F2691" s="68"/>
      <c r="H2691" s="17" t="s">
        <v>731</v>
      </c>
      <c r="I2691" s="1206" t="s">
        <v>1148</v>
      </c>
      <c r="J2691" s="1206"/>
      <c r="K2691" s="1206"/>
      <c r="L2691" s="1206"/>
      <c r="M2691" s="1206"/>
      <c r="N2691" s="1206"/>
      <c r="O2691" s="1206"/>
      <c r="P2691" s="1206"/>
      <c r="Q2691" s="1206"/>
      <c r="R2691" s="1206"/>
      <c r="S2691" s="1206"/>
      <c r="T2691" s="1206"/>
      <c r="U2691" s="1206"/>
      <c r="V2691" s="1206"/>
      <c r="W2691" s="1206"/>
      <c r="X2691" s="1206"/>
      <c r="Y2691" s="1206"/>
      <c r="Z2691" s="1206"/>
      <c r="AA2691" s="1206"/>
      <c r="AB2691" s="1206"/>
      <c r="AC2691" s="1206"/>
      <c r="AD2691" s="1206"/>
      <c r="AF2691" s="70"/>
      <c r="AG2691" s="713">
        <v>365</v>
      </c>
      <c r="AH2691" s="1221" t="s">
        <v>106</v>
      </c>
      <c r="AI2691" s="1222"/>
      <c r="AJ2691" s="1223"/>
      <c r="AK2691" s="11"/>
      <c r="AL2691" s="1212" t="s">
        <v>1149</v>
      </c>
      <c r="AM2691" s="1213"/>
      <c r="AN2691" s="1213"/>
      <c r="AO2691" s="1213"/>
      <c r="AP2691" s="1213"/>
      <c r="AQ2691" s="1214"/>
      <c r="AR2691" s="1232">
        <f>VLOOKUP(AH2691,$CD$6:$CE$10,2,FALSE)</f>
        <v>0</v>
      </c>
    </row>
    <row r="2692" spans="1:44" ht="27" customHeight="1">
      <c r="A2692" s="972" t="str">
        <f t="shared" si="48"/>
        <v/>
      </c>
      <c r="B2692" s="66"/>
      <c r="E2692" s="67"/>
      <c r="F2692" s="68"/>
      <c r="I2692" s="1206"/>
      <c r="J2692" s="1206"/>
      <c r="K2692" s="1206"/>
      <c r="L2692" s="1206"/>
      <c r="M2692" s="1206"/>
      <c r="N2692" s="1206"/>
      <c r="O2692" s="1206"/>
      <c r="P2692" s="1206"/>
      <c r="Q2692" s="1206"/>
      <c r="R2692" s="1206"/>
      <c r="S2692" s="1206"/>
      <c r="T2692" s="1206"/>
      <c r="U2692" s="1206"/>
      <c r="V2692" s="1206"/>
      <c r="W2692" s="1206"/>
      <c r="X2692" s="1206"/>
      <c r="Y2692" s="1206"/>
      <c r="Z2692" s="1206"/>
      <c r="AA2692" s="1206"/>
      <c r="AB2692" s="1206"/>
      <c r="AC2692" s="1206"/>
      <c r="AD2692" s="1206"/>
      <c r="AF2692" s="70"/>
      <c r="AK2692" s="11"/>
      <c r="AL2692" s="1212"/>
      <c r="AM2692" s="1213"/>
      <c r="AN2692" s="1213"/>
      <c r="AO2692" s="1213"/>
      <c r="AP2692" s="1213"/>
      <c r="AQ2692" s="1214"/>
      <c r="AR2692" s="1232"/>
    </row>
    <row r="2693" spans="1:44" ht="24" customHeight="1">
      <c r="A2693" s="972" t="str">
        <f t="shared" si="48"/>
        <v/>
      </c>
      <c r="B2693" s="66"/>
      <c r="E2693" s="67"/>
      <c r="F2693" s="68"/>
      <c r="I2693" s="119"/>
      <c r="J2693" s="119"/>
      <c r="K2693" s="119"/>
      <c r="L2693" s="119"/>
      <c r="M2693" s="119"/>
      <c r="N2693" s="119"/>
      <c r="O2693" s="119"/>
      <c r="P2693" s="119"/>
      <c r="Q2693" s="119"/>
      <c r="R2693" s="119"/>
      <c r="S2693" s="119"/>
      <c r="T2693" s="119"/>
      <c r="U2693" s="119"/>
      <c r="V2693" s="119"/>
      <c r="W2693" s="119"/>
      <c r="X2693" s="119"/>
      <c r="Y2693" s="119"/>
      <c r="Z2693" s="119"/>
      <c r="AA2693" s="119"/>
      <c r="AB2693" s="119"/>
      <c r="AC2693" s="119"/>
      <c r="AD2693" s="119"/>
      <c r="AF2693" s="70"/>
      <c r="AK2693" s="11"/>
      <c r="AL2693" s="71"/>
      <c r="AQ2693" s="72"/>
      <c r="AR2693" s="73"/>
    </row>
    <row r="2694" spans="1:44" ht="27" customHeight="1">
      <c r="A2694" s="972">
        <f t="shared" si="48"/>
        <v>366</v>
      </c>
      <c r="B2694" s="66"/>
      <c r="E2694" s="67"/>
      <c r="F2694" s="68"/>
      <c r="H2694" s="17" t="s">
        <v>732</v>
      </c>
      <c r="I2694" s="1206" t="s">
        <v>1150</v>
      </c>
      <c r="J2694" s="1206"/>
      <c r="K2694" s="1206"/>
      <c r="L2694" s="1206"/>
      <c r="M2694" s="1206"/>
      <c r="N2694" s="1206"/>
      <c r="O2694" s="1206"/>
      <c r="P2694" s="1206"/>
      <c r="Q2694" s="1206"/>
      <c r="R2694" s="1206"/>
      <c r="S2694" s="1206"/>
      <c r="T2694" s="1206"/>
      <c r="U2694" s="1206"/>
      <c r="V2694" s="1206"/>
      <c r="W2694" s="1206"/>
      <c r="X2694" s="1206"/>
      <c r="Y2694" s="1206"/>
      <c r="Z2694" s="1206"/>
      <c r="AA2694" s="1206"/>
      <c r="AB2694" s="1206"/>
      <c r="AC2694" s="1206"/>
      <c r="AD2694" s="1206"/>
      <c r="AF2694" s="70"/>
      <c r="AG2694" s="713">
        <v>366</v>
      </c>
      <c r="AH2694" s="1221" t="s">
        <v>106</v>
      </c>
      <c r="AI2694" s="1222"/>
      <c r="AJ2694" s="1223"/>
      <c r="AK2694" s="11"/>
      <c r="AL2694" s="1212" t="s">
        <v>1152</v>
      </c>
      <c r="AM2694" s="1213"/>
      <c r="AN2694" s="1213"/>
      <c r="AO2694" s="1213"/>
      <c r="AP2694" s="1213"/>
      <c r="AQ2694" s="1214"/>
      <c r="AR2694" s="1232">
        <f>VLOOKUP(AH2694,$CD$6:$CE$10,2,FALSE)</f>
        <v>0</v>
      </c>
    </row>
    <row r="2695" spans="1:44" ht="27" customHeight="1">
      <c r="A2695" s="972" t="str">
        <f t="shared" si="48"/>
        <v/>
      </c>
      <c r="B2695" s="66"/>
      <c r="E2695" s="67"/>
      <c r="F2695" s="68"/>
      <c r="I2695" s="1206"/>
      <c r="J2695" s="1206"/>
      <c r="K2695" s="1206"/>
      <c r="L2695" s="1206"/>
      <c r="M2695" s="1206"/>
      <c r="N2695" s="1206"/>
      <c r="O2695" s="1206"/>
      <c r="P2695" s="1206"/>
      <c r="Q2695" s="1206"/>
      <c r="R2695" s="1206"/>
      <c r="S2695" s="1206"/>
      <c r="T2695" s="1206"/>
      <c r="U2695" s="1206"/>
      <c r="V2695" s="1206"/>
      <c r="W2695" s="1206"/>
      <c r="X2695" s="1206"/>
      <c r="Y2695" s="1206"/>
      <c r="Z2695" s="1206"/>
      <c r="AA2695" s="1206"/>
      <c r="AB2695" s="1206"/>
      <c r="AC2695" s="1206"/>
      <c r="AD2695" s="1206"/>
      <c r="AF2695" s="70"/>
      <c r="AK2695" s="11"/>
      <c r="AL2695" s="1212"/>
      <c r="AM2695" s="1213"/>
      <c r="AN2695" s="1213"/>
      <c r="AO2695" s="1213"/>
      <c r="AP2695" s="1213"/>
      <c r="AQ2695" s="1214"/>
      <c r="AR2695" s="1232"/>
    </row>
    <row r="2696" spans="1:44" ht="27" customHeight="1">
      <c r="A2696" s="972" t="str">
        <f t="shared" si="48"/>
        <v/>
      </c>
      <c r="B2696" s="66"/>
      <c r="E2696" s="67"/>
      <c r="F2696" s="68"/>
      <c r="I2696" s="1206"/>
      <c r="J2696" s="1206"/>
      <c r="K2696" s="1206"/>
      <c r="L2696" s="1206"/>
      <c r="M2696" s="1206"/>
      <c r="N2696" s="1206"/>
      <c r="O2696" s="1206"/>
      <c r="P2696" s="1206"/>
      <c r="Q2696" s="1206"/>
      <c r="R2696" s="1206"/>
      <c r="S2696" s="1206"/>
      <c r="T2696" s="1206"/>
      <c r="U2696" s="1206"/>
      <c r="V2696" s="1206"/>
      <c r="W2696" s="1206"/>
      <c r="X2696" s="1206"/>
      <c r="Y2696" s="1206"/>
      <c r="Z2696" s="1206"/>
      <c r="AA2696" s="1206"/>
      <c r="AB2696" s="1206"/>
      <c r="AC2696" s="1206"/>
      <c r="AD2696" s="1206"/>
      <c r="AF2696" s="70"/>
      <c r="AK2696" s="11"/>
      <c r="AL2696" s="71"/>
      <c r="AQ2696" s="72"/>
      <c r="AR2696" s="73"/>
    </row>
    <row r="2697" spans="1:44" ht="27" customHeight="1">
      <c r="A2697" s="972" t="str">
        <f t="shared" si="48"/>
        <v/>
      </c>
      <c r="B2697" s="66"/>
      <c r="E2697" s="67"/>
      <c r="F2697" s="68"/>
      <c r="I2697" s="1206"/>
      <c r="J2697" s="1206"/>
      <c r="K2697" s="1206"/>
      <c r="L2697" s="1206"/>
      <c r="M2697" s="1206"/>
      <c r="N2697" s="1206"/>
      <c r="O2697" s="1206"/>
      <c r="P2697" s="1206"/>
      <c r="Q2697" s="1206"/>
      <c r="R2697" s="1206"/>
      <c r="S2697" s="1206"/>
      <c r="T2697" s="1206"/>
      <c r="U2697" s="1206"/>
      <c r="V2697" s="1206"/>
      <c r="W2697" s="1206"/>
      <c r="X2697" s="1206"/>
      <c r="Y2697" s="1206"/>
      <c r="Z2697" s="1206"/>
      <c r="AA2697" s="1206"/>
      <c r="AB2697" s="1206"/>
      <c r="AC2697" s="1206"/>
      <c r="AD2697" s="1206"/>
      <c r="AF2697" s="70"/>
      <c r="AK2697" s="11"/>
      <c r="AL2697" s="71"/>
      <c r="AQ2697" s="72"/>
      <c r="AR2697" s="73"/>
    </row>
    <row r="2698" spans="1:44" ht="24" customHeight="1">
      <c r="A2698" s="972" t="str">
        <f t="shared" si="48"/>
        <v/>
      </c>
      <c r="B2698" s="66"/>
      <c r="E2698" s="67"/>
      <c r="F2698" s="68"/>
      <c r="I2698" s="119"/>
      <c r="J2698" s="119"/>
      <c r="K2698" s="119"/>
      <c r="L2698" s="119"/>
      <c r="M2698" s="119"/>
      <c r="N2698" s="119"/>
      <c r="O2698" s="119"/>
      <c r="P2698" s="119"/>
      <c r="Q2698" s="119"/>
      <c r="R2698" s="119"/>
      <c r="S2698" s="119"/>
      <c r="T2698" s="119"/>
      <c r="U2698" s="119"/>
      <c r="V2698" s="119"/>
      <c r="W2698" s="119"/>
      <c r="X2698" s="119"/>
      <c r="Y2698" s="119"/>
      <c r="Z2698" s="119"/>
      <c r="AA2698" s="119"/>
      <c r="AB2698" s="119"/>
      <c r="AC2698" s="119"/>
      <c r="AD2698" s="119"/>
      <c r="AF2698" s="70"/>
      <c r="AK2698" s="11"/>
      <c r="AL2698" s="71"/>
      <c r="AQ2698" s="72"/>
      <c r="AR2698" s="73"/>
    </row>
    <row r="2699" spans="1:44" ht="27" customHeight="1">
      <c r="A2699" s="972">
        <f t="shared" si="48"/>
        <v>367</v>
      </c>
      <c r="B2699" s="66"/>
      <c r="E2699" s="67"/>
      <c r="F2699" s="68"/>
      <c r="H2699" s="17" t="s">
        <v>751</v>
      </c>
      <c r="I2699" s="1206" t="s">
        <v>1151</v>
      </c>
      <c r="J2699" s="1206"/>
      <c r="K2699" s="1206"/>
      <c r="L2699" s="1206"/>
      <c r="M2699" s="1206"/>
      <c r="N2699" s="1206"/>
      <c r="O2699" s="1206"/>
      <c r="P2699" s="1206"/>
      <c r="Q2699" s="1206"/>
      <c r="R2699" s="1206"/>
      <c r="S2699" s="1206"/>
      <c r="T2699" s="1206"/>
      <c r="U2699" s="1206"/>
      <c r="V2699" s="1206"/>
      <c r="W2699" s="1206"/>
      <c r="X2699" s="1206"/>
      <c r="Y2699" s="1206"/>
      <c r="Z2699" s="1206"/>
      <c r="AA2699" s="1206"/>
      <c r="AB2699" s="1206"/>
      <c r="AC2699" s="1206"/>
      <c r="AD2699" s="1206"/>
      <c r="AF2699" s="70"/>
      <c r="AG2699" s="713">
        <v>367</v>
      </c>
      <c r="AH2699" s="1221" t="s">
        <v>106</v>
      </c>
      <c r="AI2699" s="1222"/>
      <c r="AJ2699" s="1223"/>
      <c r="AK2699" s="11"/>
      <c r="AL2699" s="1212" t="s">
        <v>1153</v>
      </c>
      <c r="AM2699" s="1213"/>
      <c r="AN2699" s="1213"/>
      <c r="AO2699" s="1213"/>
      <c r="AP2699" s="1213"/>
      <c r="AQ2699" s="1214"/>
      <c r="AR2699" s="1232">
        <f>VLOOKUP(AH2699,$CD$6:$CE$10,2,FALSE)</f>
        <v>0</v>
      </c>
    </row>
    <row r="2700" spans="1:44" ht="27" customHeight="1">
      <c r="A2700" s="972" t="str">
        <f t="shared" si="48"/>
        <v/>
      </c>
      <c r="B2700" s="66"/>
      <c r="E2700" s="67"/>
      <c r="F2700" s="68"/>
      <c r="I2700" s="1206"/>
      <c r="J2700" s="1206"/>
      <c r="K2700" s="1206"/>
      <c r="L2700" s="1206"/>
      <c r="M2700" s="1206"/>
      <c r="N2700" s="1206"/>
      <c r="O2700" s="1206"/>
      <c r="P2700" s="1206"/>
      <c r="Q2700" s="1206"/>
      <c r="R2700" s="1206"/>
      <c r="S2700" s="1206"/>
      <c r="T2700" s="1206"/>
      <c r="U2700" s="1206"/>
      <c r="V2700" s="1206"/>
      <c r="W2700" s="1206"/>
      <c r="X2700" s="1206"/>
      <c r="Y2700" s="1206"/>
      <c r="Z2700" s="1206"/>
      <c r="AA2700" s="1206"/>
      <c r="AB2700" s="1206"/>
      <c r="AC2700" s="1206"/>
      <c r="AD2700" s="1206"/>
      <c r="AF2700" s="70"/>
      <c r="AK2700" s="11"/>
      <c r="AL2700" s="1212"/>
      <c r="AM2700" s="1213"/>
      <c r="AN2700" s="1213"/>
      <c r="AO2700" s="1213"/>
      <c r="AP2700" s="1213"/>
      <c r="AQ2700" s="1214"/>
      <c r="AR2700" s="1232"/>
    </row>
    <row r="2701" spans="1:44" ht="24" customHeight="1">
      <c r="A2701" s="972" t="str">
        <f t="shared" si="48"/>
        <v/>
      </c>
      <c r="B2701" s="66"/>
      <c r="E2701" s="67"/>
      <c r="F2701" s="68"/>
      <c r="AF2701" s="70"/>
      <c r="AK2701" s="11"/>
      <c r="AL2701" s="71"/>
      <c r="AQ2701" s="72"/>
      <c r="AR2701" s="73"/>
    </row>
    <row r="2702" spans="1:44" ht="24" customHeight="1">
      <c r="A2702" s="972" t="str">
        <f t="shared" si="48"/>
        <v/>
      </c>
      <c r="B2702" s="66"/>
      <c r="E2702" s="67"/>
      <c r="F2702" s="68"/>
      <c r="I2702" s="119"/>
      <c r="J2702" s="119"/>
      <c r="K2702" s="119"/>
      <c r="L2702" s="119"/>
      <c r="M2702" s="119"/>
      <c r="N2702" s="119"/>
      <c r="O2702" s="119"/>
      <c r="P2702" s="119"/>
      <c r="Q2702" s="119"/>
      <c r="R2702" s="119"/>
      <c r="S2702" s="119"/>
      <c r="T2702" s="119"/>
      <c r="U2702" s="119"/>
      <c r="V2702" s="119"/>
      <c r="W2702" s="119"/>
      <c r="X2702" s="119"/>
      <c r="Y2702" s="119"/>
      <c r="Z2702" s="119"/>
      <c r="AA2702" s="119"/>
      <c r="AB2702" s="119"/>
      <c r="AC2702" s="119"/>
      <c r="AD2702" s="119"/>
      <c r="AF2702" s="70"/>
      <c r="AK2702" s="11"/>
      <c r="AL2702" s="71"/>
      <c r="AQ2702" s="72"/>
      <c r="AR2702" s="73"/>
    </row>
    <row r="2703" spans="1:44" ht="27" customHeight="1">
      <c r="A2703" s="972">
        <f t="shared" si="48"/>
        <v>368</v>
      </c>
      <c r="B2703" s="66"/>
      <c r="E2703" s="67"/>
      <c r="F2703" s="68"/>
      <c r="H2703" s="17" t="s">
        <v>752</v>
      </c>
      <c r="I2703" s="1206" t="s">
        <v>1154</v>
      </c>
      <c r="J2703" s="1206"/>
      <c r="K2703" s="1206"/>
      <c r="L2703" s="1206"/>
      <c r="M2703" s="1206"/>
      <c r="N2703" s="1206"/>
      <c r="O2703" s="1206"/>
      <c r="P2703" s="1206"/>
      <c r="Q2703" s="1206"/>
      <c r="R2703" s="1206"/>
      <c r="S2703" s="1206"/>
      <c r="T2703" s="1206"/>
      <c r="U2703" s="1206"/>
      <c r="V2703" s="1206"/>
      <c r="W2703" s="1206"/>
      <c r="X2703" s="1206"/>
      <c r="Y2703" s="1206"/>
      <c r="Z2703" s="1206"/>
      <c r="AA2703" s="1206"/>
      <c r="AB2703" s="1206"/>
      <c r="AC2703" s="1206"/>
      <c r="AD2703" s="1206"/>
      <c r="AF2703" s="70"/>
      <c r="AG2703" s="713">
        <v>368</v>
      </c>
      <c r="AH2703" s="1221" t="s">
        <v>106</v>
      </c>
      <c r="AI2703" s="1222"/>
      <c r="AJ2703" s="1223"/>
      <c r="AK2703" s="11"/>
      <c r="AL2703" s="1212" t="s">
        <v>1155</v>
      </c>
      <c r="AM2703" s="1213"/>
      <c r="AN2703" s="1213"/>
      <c r="AO2703" s="1213"/>
      <c r="AP2703" s="1213"/>
      <c r="AQ2703" s="1214"/>
      <c r="AR2703" s="1232">
        <f>VLOOKUP(AH2703,$CD$6:$CE$10,2,FALSE)</f>
        <v>0</v>
      </c>
    </row>
    <row r="2704" spans="1:44" ht="27" customHeight="1">
      <c r="A2704" s="972" t="str">
        <f t="shared" si="48"/>
        <v/>
      </c>
      <c r="B2704" s="66"/>
      <c r="E2704" s="67"/>
      <c r="F2704" s="68"/>
      <c r="I2704" s="1206"/>
      <c r="J2704" s="1206"/>
      <c r="K2704" s="1206"/>
      <c r="L2704" s="1206"/>
      <c r="M2704" s="1206"/>
      <c r="N2704" s="1206"/>
      <c r="O2704" s="1206"/>
      <c r="P2704" s="1206"/>
      <c r="Q2704" s="1206"/>
      <c r="R2704" s="1206"/>
      <c r="S2704" s="1206"/>
      <c r="T2704" s="1206"/>
      <c r="U2704" s="1206"/>
      <c r="V2704" s="1206"/>
      <c r="W2704" s="1206"/>
      <c r="X2704" s="1206"/>
      <c r="Y2704" s="1206"/>
      <c r="Z2704" s="1206"/>
      <c r="AA2704" s="1206"/>
      <c r="AB2704" s="1206"/>
      <c r="AC2704" s="1206"/>
      <c r="AD2704" s="1206"/>
      <c r="AF2704" s="70"/>
      <c r="AK2704" s="11"/>
      <c r="AL2704" s="1212"/>
      <c r="AM2704" s="1213"/>
      <c r="AN2704" s="1213"/>
      <c r="AO2704" s="1213"/>
      <c r="AP2704" s="1213"/>
      <c r="AQ2704" s="1214"/>
      <c r="AR2704" s="1232"/>
    </row>
    <row r="2705" spans="1:44" ht="27" customHeight="1">
      <c r="A2705" s="972" t="str">
        <f t="shared" si="48"/>
        <v/>
      </c>
      <c r="B2705" s="66"/>
      <c r="E2705" s="67"/>
      <c r="F2705" s="68"/>
      <c r="I2705" s="1206"/>
      <c r="J2705" s="1206"/>
      <c r="K2705" s="1206"/>
      <c r="L2705" s="1206"/>
      <c r="M2705" s="1206"/>
      <c r="N2705" s="1206"/>
      <c r="O2705" s="1206"/>
      <c r="P2705" s="1206"/>
      <c r="Q2705" s="1206"/>
      <c r="R2705" s="1206"/>
      <c r="S2705" s="1206"/>
      <c r="T2705" s="1206"/>
      <c r="U2705" s="1206"/>
      <c r="V2705" s="1206"/>
      <c r="W2705" s="1206"/>
      <c r="X2705" s="1206"/>
      <c r="Y2705" s="1206"/>
      <c r="Z2705" s="1206"/>
      <c r="AA2705" s="1206"/>
      <c r="AB2705" s="1206"/>
      <c r="AC2705" s="1206"/>
      <c r="AD2705" s="1206"/>
      <c r="AF2705" s="70"/>
      <c r="AK2705" s="11"/>
      <c r="AL2705" s="71"/>
      <c r="AQ2705" s="72"/>
      <c r="AR2705" s="73"/>
    </row>
    <row r="2706" spans="1:44" ht="24" customHeight="1" thickBot="1">
      <c r="A2706" s="972" t="str">
        <f t="shared" si="48"/>
        <v/>
      </c>
      <c r="B2706" s="66"/>
      <c r="E2706" s="67"/>
      <c r="F2706" s="68"/>
      <c r="I2706" s="119"/>
      <c r="J2706" s="119"/>
      <c r="K2706" s="119"/>
      <c r="L2706" s="119"/>
      <c r="M2706" s="119"/>
      <c r="N2706" s="119"/>
      <c r="O2706" s="119"/>
      <c r="P2706" s="119"/>
      <c r="Q2706" s="119"/>
      <c r="R2706" s="119"/>
      <c r="S2706" s="119"/>
      <c r="T2706" s="119"/>
      <c r="U2706" s="119"/>
      <c r="V2706" s="119"/>
      <c r="W2706" s="119"/>
      <c r="X2706" s="119"/>
      <c r="Y2706" s="119"/>
      <c r="Z2706" s="119"/>
      <c r="AA2706" s="119"/>
      <c r="AB2706" s="119"/>
      <c r="AC2706" s="119"/>
      <c r="AD2706" s="119"/>
      <c r="AF2706" s="70"/>
      <c r="AK2706" s="11"/>
      <c r="AL2706" s="71"/>
      <c r="AQ2706" s="72"/>
      <c r="AR2706" s="73"/>
    </row>
    <row r="2707" spans="1:44" ht="24" customHeight="1">
      <c r="A2707" s="972" t="str">
        <f t="shared" si="48"/>
        <v/>
      </c>
      <c r="B2707" s="66"/>
      <c r="E2707" s="67"/>
      <c r="F2707" s="68"/>
      <c r="H2707" s="2044" t="s">
        <v>1060</v>
      </c>
      <c r="I2707" s="2045"/>
      <c r="J2707" s="1388" t="s">
        <v>1156</v>
      </c>
      <c r="K2707" s="1388"/>
      <c r="L2707" s="1388"/>
      <c r="M2707" s="1388"/>
      <c r="N2707" s="1388"/>
      <c r="O2707" s="1388"/>
      <c r="P2707" s="1388"/>
      <c r="Q2707" s="1388"/>
      <c r="R2707" s="1388"/>
      <c r="S2707" s="1388"/>
      <c r="T2707" s="1388"/>
      <c r="U2707" s="1388"/>
      <c r="V2707" s="1388"/>
      <c r="W2707" s="1388"/>
      <c r="X2707" s="1388"/>
      <c r="Y2707" s="1388"/>
      <c r="Z2707" s="1388"/>
      <c r="AA2707" s="1388"/>
      <c r="AB2707" s="1388"/>
      <c r="AC2707" s="1388"/>
      <c r="AD2707" s="1544"/>
      <c r="AF2707" s="70"/>
      <c r="AK2707" s="11"/>
      <c r="AL2707" s="71"/>
      <c r="AQ2707" s="72"/>
      <c r="AR2707" s="73"/>
    </row>
    <row r="2708" spans="1:44" ht="24" customHeight="1">
      <c r="A2708" s="972" t="str">
        <f t="shared" si="48"/>
        <v/>
      </c>
      <c r="B2708" s="66"/>
      <c r="E2708" s="67"/>
      <c r="F2708" s="68"/>
      <c r="H2708" s="68"/>
      <c r="J2708" s="1206"/>
      <c r="K2708" s="1206"/>
      <c r="L2708" s="1206"/>
      <c r="M2708" s="1206"/>
      <c r="N2708" s="1206"/>
      <c r="O2708" s="1206"/>
      <c r="P2708" s="1206"/>
      <c r="Q2708" s="1206"/>
      <c r="R2708" s="1206"/>
      <c r="S2708" s="1206"/>
      <c r="T2708" s="1206"/>
      <c r="U2708" s="1206"/>
      <c r="V2708" s="1206"/>
      <c r="W2708" s="1206"/>
      <c r="X2708" s="1206"/>
      <c r="Y2708" s="1206"/>
      <c r="Z2708" s="1206"/>
      <c r="AA2708" s="1206"/>
      <c r="AB2708" s="1206"/>
      <c r="AC2708" s="1206"/>
      <c r="AD2708" s="1207"/>
      <c r="AF2708" s="70"/>
      <c r="AK2708" s="11"/>
      <c r="AL2708" s="71"/>
      <c r="AQ2708" s="72"/>
      <c r="AR2708" s="73"/>
    </row>
    <row r="2709" spans="1:44" ht="24" customHeight="1">
      <c r="A2709" s="972" t="str">
        <f t="shared" si="48"/>
        <v/>
      </c>
      <c r="B2709" s="66"/>
      <c r="E2709" s="67"/>
      <c r="F2709" s="68"/>
      <c r="H2709" s="1352" t="s">
        <v>1061</v>
      </c>
      <c r="I2709" s="1353"/>
      <c r="J2709" s="1206" t="s">
        <v>1157</v>
      </c>
      <c r="K2709" s="1206"/>
      <c r="L2709" s="1206"/>
      <c r="M2709" s="1206"/>
      <c r="N2709" s="1206"/>
      <c r="O2709" s="1206"/>
      <c r="P2709" s="1206"/>
      <c r="Q2709" s="1206"/>
      <c r="R2709" s="1206"/>
      <c r="S2709" s="1206"/>
      <c r="T2709" s="1206"/>
      <c r="U2709" s="1206"/>
      <c r="V2709" s="1206"/>
      <c r="W2709" s="1206"/>
      <c r="X2709" s="1206"/>
      <c r="Y2709" s="1206"/>
      <c r="Z2709" s="1206"/>
      <c r="AA2709" s="1206"/>
      <c r="AB2709" s="1206"/>
      <c r="AC2709" s="1206"/>
      <c r="AD2709" s="1207"/>
      <c r="AF2709" s="70"/>
      <c r="AK2709" s="11"/>
      <c r="AL2709" s="71"/>
      <c r="AQ2709" s="72"/>
      <c r="AR2709" s="73"/>
    </row>
    <row r="2710" spans="1:44" ht="24" customHeight="1">
      <c r="A2710" s="972" t="str">
        <f t="shared" si="48"/>
        <v/>
      </c>
      <c r="B2710" s="66"/>
      <c r="E2710" s="67"/>
      <c r="F2710" s="68"/>
      <c r="H2710" s="1352" t="s">
        <v>1062</v>
      </c>
      <c r="I2710" s="1353"/>
      <c r="J2710" s="1206" t="s">
        <v>1158</v>
      </c>
      <c r="K2710" s="1206"/>
      <c r="L2710" s="1206"/>
      <c r="M2710" s="1206"/>
      <c r="N2710" s="1206"/>
      <c r="O2710" s="1206"/>
      <c r="P2710" s="1206"/>
      <c r="Q2710" s="1206"/>
      <c r="R2710" s="1206"/>
      <c r="S2710" s="1206"/>
      <c r="T2710" s="1206"/>
      <c r="U2710" s="1206"/>
      <c r="V2710" s="1206"/>
      <c r="W2710" s="1206"/>
      <c r="X2710" s="1206"/>
      <c r="Y2710" s="1206"/>
      <c r="Z2710" s="1206"/>
      <c r="AA2710" s="1206"/>
      <c r="AB2710" s="1206"/>
      <c r="AC2710" s="1206"/>
      <c r="AD2710" s="1207"/>
      <c r="AF2710" s="70"/>
      <c r="AK2710" s="11"/>
      <c r="AL2710" s="71"/>
      <c r="AQ2710" s="72"/>
      <c r="AR2710" s="73"/>
    </row>
    <row r="2711" spans="1:44" ht="24" customHeight="1" thickBot="1">
      <c r="A2711" s="972" t="str">
        <f t="shared" si="48"/>
        <v/>
      </c>
      <c r="B2711" s="66"/>
      <c r="E2711" s="67"/>
      <c r="F2711" s="68"/>
      <c r="H2711" s="83"/>
      <c r="I2711" s="132"/>
      <c r="J2711" s="1301"/>
      <c r="K2711" s="1301"/>
      <c r="L2711" s="1301"/>
      <c r="M2711" s="1301"/>
      <c r="N2711" s="1301"/>
      <c r="O2711" s="1301"/>
      <c r="P2711" s="1301"/>
      <c r="Q2711" s="1301"/>
      <c r="R2711" s="1301"/>
      <c r="S2711" s="1301"/>
      <c r="T2711" s="1301"/>
      <c r="U2711" s="1301"/>
      <c r="V2711" s="1301"/>
      <c r="W2711" s="1301"/>
      <c r="X2711" s="1301"/>
      <c r="Y2711" s="1301"/>
      <c r="Z2711" s="1301"/>
      <c r="AA2711" s="1301"/>
      <c r="AB2711" s="1301"/>
      <c r="AC2711" s="1301"/>
      <c r="AD2711" s="1302"/>
      <c r="AF2711" s="70"/>
      <c r="AK2711" s="11"/>
      <c r="AL2711" s="71"/>
      <c r="AQ2711" s="72"/>
      <c r="AR2711" s="73"/>
    </row>
    <row r="2712" spans="1:44" ht="24" customHeight="1">
      <c r="A2712" s="972" t="str">
        <f t="shared" si="48"/>
        <v/>
      </c>
      <c r="B2712" s="66"/>
      <c r="E2712" s="67"/>
      <c r="F2712" s="68"/>
      <c r="I2712" s="119"/>
      <c r="J2712" s="119"/>
      <c r="K2712" s="119"/>
      <c r="L2712" s="119"/>
      <c r="M2712" s="119"/>
      <c r="N2712" s="119"/>
      <c r="O2712" s="119"/>
      <c r="P2712" s="119"/>
      <c r="Q2712" s="119"/>
      <c r="R2712" s="119"/>
      <c r="S2712" s="119"/>
      <c r="T2712" s="119"/>
      <c r="U2712" s="119"/>
      <c r="V2712" s="119"/>
      <c r="W2712" s="119"/>
      <c r="X2712" s="119"/>
      <c r="Y2712" s="119"/>
      <c r="Z2712" s="119"/>
      <c r="AA2712" s="119"/>
      <c r="AB2712" s="119"/>
      <c r="AC2712" s="119"/>
      <c r="AD2712" s="119"/>
      <c r="AF2712" s="70"/>
      <c r="AK2712" s="11"/>
      <c r="AL2712" s="71"/>
      <c r="AQ2712" s="72"/>
      <c r="AR2712" s="73"/>
    </row>
    <row r="2713" spans="1:44" ht="27" customHeight="1">
      <c r="A2713" s="972">
        <f t="shared" si="48"/>
        <v>369</v>
      </c>
      <c r="B2713" s="66"/>
      <c r="E2713" s="67"/>
      <c r="F2713" s="68"/>
      <c r="H2713" s="17" t="s">
        <v>766</v>
      </c>
      <c r="I2713" s="1206" t="s">
        <v>1159</v>
      </c>
      <c r="J2713" s="1206"/>
      <c r="K2713" s="1206"/>
      <c r="L2713" s="1206"/>
      <c r="M2713" s="1206"/>
      <c r="N2713" s="1206"/>
      <c r="O2713" s="1206"/>
      <c r="P2713" s="1206"/>
      <c r="Q2713" s="1206"/>
      <c r="R2713" s="1206"/>
      <c r="S2713" s="1206"/>
      <c r="T2713" s="1206"/>
      <c r="U2713" s="1206"/>
      <c r="V2713" s="1206"/>
      <c r="W2713" s="1206"/>
      <c r="X2713" s="1206"/>
      <c r="Y2713" s="1206"/>
      <c r="Z2713" s="1206"/>
      <c r="AA2713" s="1206"/>
      <c r="AB2713" s="1206"/>
      <c r="AC2713" s="1206"/>
      <c r="AD2713" s="1206"/>
      <c r="AF2713" s="70"/>
      <c r="AG2713" s="713">
        <v>369</v>
      </c>
      <c r="AH2713" s="1221" t="s">
        <v>106</v>
      </c>
      <c r="AI2713" s="1222"/>
      <c r="AJ2713" s="1223"/>
      <c r="AK2713" s="11"/>
      <c r="AL2713" s="1212" t="s">
        <v>1160</v>
      </c>
      <c r="AM2713" s="1213"/>
      <c r="AN2713" s="1213"/>
      <c r="AO2713" s="1213"/>
      <c r="AP2713" s="1213"/>
      <c r="AQ2713" s="1214"/>
      <c r="AR2713" s="1232">
        <f>VLOOKUP(AH2713,$CD$6:$CE$10,2,FALSE)</f>
        <v>0</v>
      </c>
    </row>
    <row r="2714" spans="1:44" ht="27" customHeight="1">
      <c r="A2714" s="972" t="str">
        <f t="shared" si="48"/>
        <v/>
      </c>
      <c r="B2714" s="66"/>
      <c r="E2714" s="67"/>
      <c r="F2714" s="68"/>
      <c r="I2714" s="1206"/>
      <c r="J2714" s="1206"/>
      <c r="K2714" s="1206"/>
      <c r="L2714" s="1206"/>
      <c r="M2714" s="1206"/>
      <c r="N2714" s="1206"/>
      <c r="O2714" s="1206"/>
      <c r="P2714" s="1206"/>
      <c r="Q2714" s="1206"/>
      <c r="R2714" s="1206"/>
      <c r="S2714" s="1206"/>
      <c r="T2714" s="1206"/>
      <c r="U2714" s="1206"/>
      <c r="V2714" s="1206"/>
      <c r="W2714" s="1206"/>
      <c r="X2714" s="1206"/>
      <c r="Y2714" s="1206"/>
      <c r="Z2714" s="1206"/>
      <c r="AA2714" s="1206"/>
      <c r="AB2714" s="1206"/>
      <c r="AC2714" s="1206"/>
      <c r="AD2714" s="1206"/>
      <c r="AF2714" s="70"/>
      <c r="AK2714" s="11"/>
      <c r="AL2714" s="1212"/>
      <c r="AM2714" s="1213"/>
      <c r="AN2714" s="1213"/>
      <c r="AO2714" s="1213"/>
      <c r="AP2714" s="1213"/>
      <c r="AQ2714" s="1214"/>
      <c r="AR2714" s="1232"/>
    </row>
    <row r="2715" spans="1:44" ht="27" customHeight="1">
      <c r="A2715" s="972" t="str">
        <f t="shared" si="48"/>
        <v/>
      </c>
      <c r="B2715" s="66"/>
      <c r="E2715" s="67"/>
      <c r="F2715" s="68"/>
      <c r="I2715" s="1206"/>
      <c r="J2715" s="1206"/>
      <c r="K2715" s="1206"/>
      <c r="L2715" s="1206"/>
      <c r="M2715" s="1206"/>
      <c r="N2715" s="1206"/>
      <c r="O2715" s="1206"/>
      <c r="P2715" s="1206"/>
      <c r="Q2715" s="1206"/>
      <c r="R2715" s="1206"/>
      <c r="S2715" s="1206"/>
      <c r="T2715" s="1206"/>
      <c r="U2715" s="1206"/>
      <c r="V2715" s="1206"/>
      <c r="W2715" s="1206"/>
      <c r="X2715" s="1206"/>
      <c r="Y2715" s="1206"/>
      <c r="Z2715" s="1206"/>
      <c r="AA2715" s="1206"/>
      <c r="AB2715" s="1206"/>
      <c r="AC2715" s="1206"/>
      <c r="AD2715" s="1206"/>
      <c r="AF2715" s="70"/>
      <c r="AK2715" s="11"/>
      <c r="AL2715" s="71"/>
      <c r="AQ2715" s="72"/>
      <c r="AR2715" s="73"/>
    </row>
    <row r="2716" spans="1:44" ht="24" customHeight="1">
      <c r="A2716" s="972" t="str">
        <f t="shared" si="48"/>
        <v/>
      </c>
      <c r="B2716" s="66"/>
      <c r="E2716" s="67"/>
      <c r="F2716" s="68"/>
      <c r="AF2716" s="70"/>
      <c r="AK2716" s="11"/>
      <c r="AL2716" s="71"/>
      <c r="AQ2716" s="72"/>
      <c r="AR2716" s="73"/>
    </row>
    <row r="2717" spans="1:44" ht="27" customHeight="1">
      <c r="A2717" s="972">
        <f t="shared" si="48"/>
        <v>370</v>
      </c>
      <c r="B2717" s="66"/>
      <c r="E2717" s="67"/>
      <c r="F2717" s="1349" t="s">
        <v>908</v>
      </c>
      <c r="G2717" s="1350"/>
      <c r="H2717" s="1224" t="s">
        <v>1161</v>
      </c>
      <c r="I2717" s="1224"/>
      <c r="J2717" s="1224"/>
      <c r="K2717" s="1224"/>
      <c r="L2717" s="1224"/>
      <c r="M2717" s="1224"/>
      <c r="N2717" s="1224"/>
      <c r="O2717" s="1224"/>
      <c r="P2717" s="1224"/>
      <c r="Q2717" s="1224"/>
      <c r="R2717" s="1224"/>
      <c r="S2717" s="1224"/>
      <c r="T2717" s="1224"/>
      <c r="U2717" s="1224"/>
      <c r="V2717" s="1224"/>
      <c r="W2717" s="1224"/>
      <c r="X2717" s="1224"/>
      <c r="Y2717" s="1224"/>
      <c r="Z2717" s="1224"/>
      <c r="AA2717" s="1224"/>
      <c r="AB2717" s="1224"/>
      <c r="AC2717" s="1224"/>
      <c r="AD2717" s="1224"/>
      <c r="AF2717" s="70"/>
      <c r="AG2717" s="713">
        <v>370</v>
      </c>
      <c r="AH2717" s="1221" t="s">
        <v>106</v>
      </c>
      <c r="AI2717" s="1222"/>
      <c r="AJ2717" s="1223"/>
      <c r="AK2717" s="11"/>
      <c r="AL2717" s="93"/>
      <c r="AM2717" s="94"/>
      <c r="AN2717" s="94"/>
      <c r="AO2717" s="94"/>
      <c r="AP2717" s="94"/>
      <c r="AQ2717" s="95"/>
      <c r="AR2717" s="1232">
        <f>VLOOKUP(AH2717,$CD$6:$CE$10,2,FALSE)</f>
        <v>0</v>
      </c>
    </row>
    <row r="2718" spans="1:44" ht="27" customHeight="1">
      <c r="A2718" s="972" t="str">
        <f t="shared" si="48"/>
        <v/>
      </c>
      <c r="B2718" s="66"/>
      <c r="E2718" s="67"/>
      <c r="F2718" s="68"/>
      <c r="H2718" s="1224"/>
      <c r="I2718" s="1224"/>
      <c r="J2718" s="1224"/>
      <c r="K2718" s="1224"/>
      <c r="L2718" s="1224"/>
      <c r="M2718" s="1224"/>
      <c r="N2718" s="1224"/>
      <c r="O2718" s="1224"/>
      <c r="P2718" s="1224"/>
      <c r="Q2718" s="1224"/>
      <c r="R2718" s="1224"/>
      <c r="S2718" s="1224"/>
      <c r="T2718" s="1224"/>
      <c r="U2718" s="1224"/>
      <c r="V2718" s="1224"/>
      <c r="W2718" s="1224"/>
      <c r="X2718" s="1224"/>
      <c r="Y2718" s="1224"/>
      <c r="Z2718" s="1224"/>
      <c r="AA2718" s="1224"/>
      <c r="AB2718" s="1224"/>
      <c r="AC2718" s="1224"/>
      <c r="AD2718" s="1224"/>
      <c r="AF2718" s="70"/>
      <c r="AK2718" s="11"/>
      <c r="AL2718" s="93"/>
      <c r="AM2718" s="94"/>
      <c r="AN2718" s="94"/>
      <c r="AO2718" s="94"/>
      <c r="AP2718" s="94"/>
      <c r="AQ2718" s="95"/>
      <c r="AR2718" s="1232"/>
    </row>
    <row r="2719" spans="1:44" ht="24" customHeight="1" thickBot="1">
      <c r="A2719" s="972" t="str">
        <f t="shared" si="48"/>
        <v/>
      </c>
      <c r="B2719" s="57"/>
      <c r="C2719" s="6"/>
      <c r="D2719" s="6"/>
      <c r="E2719" s="58"/>
      <c r="F2719" s="83"/>
      <c r="G2719" s="61"/>
      <c r="H2719" s="61"/>
      <c r="I2719" s="61"/>
      <c r="J2719" s="61"/>
      <c r="K2719" s="61"/>
      <c r="L2719" s="61"/>
      <c r="M2719" s="61"/>
      <c r="N2719" s="61"/>
      <c r="O2719" s="61"/>
      <c r="P2719" s="61"/>
      <c r="Q2719" s="61"/>
      <c r="R2719" s="61"/>
      <c r="S2719" s="61"/>
      <c r="T2719" s="61"/>
      <c r="U2719" s="61"/>
      <c r="V2719" s="61"/>
      <c r="W2719" s="61"/>
      <c r="X2719" s="61"/>
      <c r="Y2719" s="61"/>
      <c r="Z2719" s="61"/>
      <c r="AA2719" s="61"/>
      <c r="AB2719" s="61"/>
      <c r="AC2719" s="61"/>
      <c r="AD2719" s="61"/>
      <c r="AE2719" s="61"/>
      <c r="AF2719" s="59"/>
      <c r="AG2719" s="716"/>
      <c r="AH2719" s="60"/>
      <c r="AI2719" s="60"/>
      <c r="AJ2719" s="60"/>
      <c r="AK2719" s="15"/>
      <c r="AL2719" s="99"/>
      <c r="AM2719" s="100"/>
      <c r="AN2719" s="100"/>
      <c r="AO2719" s="100"/>
      <c r="AP2719" s="100"/>
      <c r="AQ2719" s="101"/>
      <c r="AR2719" s="73"/>
    </row>
    <row r="2720" spans="1:44" ht="24" customHeight="1">
      <c r="A2720" s="972" t="str">
        <f t="shared" si="48"/>
        <v/>
      </c>
      <c r="B2720" s="66"/>
      <c r="E2720" s="67"/>
      <c r="F2720" s="68"/>
      <c r="H2720" s="1557"/>
      <c r="I2720" s="1557"/>
      <c r="J2720" s="1557"/>
      <c r="K2720" s="1557"/>
      <c r="L2720" s="1557"/>
      <c r="M2720" s="1557"/>
      <c r="N2720" s="1557"/>
      <c r="O2720" s="1557"/>
      <c r="P2720" s="1557"/>
      <c r="Q2720" s="1557"/>
      <c r="R2720" s="1557"/>
      <c r="S2720" s="1557"/>
      <c r="T2720" s="1557"/>
      <c r="U2720" s="1557"/>
      <c r="V2720" s="1557"/>
      <c r="W2720" s="1557"/>
      <c r="X2720" s="1557"/>
      <c r="Y2720" s="1557"/>
      <c r="Z2720" s="1557"/>
      <c r="AA2720" s="1557"/>
      <c r="AB2720" s="1557"/>
      <c r="AC2720" s="1557"/>
      <c r="AD2720" s="1557"/>
      <c r="AF2720" s="70"/>
      <c r="AK2720" s="11"/>
      <c r="AL2720" s="71"/>
      <c r="AQ2720" s="72"/>
      <c r="AR2720" s="73"/>
    </row>
    <row r="2721" spans="1:44" ht="24" customHeight="1">
      <c r="B2721" s="1392" t="s">
        <v>2768</v>
      </c>
      <c r="C2721" s="1393"/>
      <c r="D2721" s="1393"/>
      <c r="E2721" s="1394"/>
      <c r="F2721" s="1579" t="s">
        <v>150</v>
      </c>
      <c r="G2721" s="2049"/>
      <c r="H2721" s="1378" t="s">
        <v>2597</v>
      </c>
      <c r="I2721" s="1378"/>
      <c r="J2721" s="1378"/>
      <c r="K2721" s="1378"/>
      <c r="L2721" s="1378"/>
      <c r="M2721" s="1378"/>
      <c r="N2721" s="1378"/>
      <c r="O2721" s="1378"/>
      <c r="P2721" s="1378"/>
      <c r="Q2721" s="1378"/>
      <c r="R2721" s="1378"/>
      <c r="S2721" s="1378"/>
      <c r="T2721" s="1378"/>
      <c r="U2721" s="1378"/>
      <c r="V2721" s="1378"/>
      <c r="W2721" s="1378"/>
      <c r="X2721" s="1378"/>
      <c r="Y2721" s="1378"/>
      <c r="Z2721" s="1378"/>
      <c r="AA2721" s="1378"/>
      <c r="AB2721" s="1378"/>
      <c r="AC2721" s="1378"/>
      <c r="AD2721" s="1378"/>
      <c r="AF2721" s="70"/>
      <c r="AH2721" s="898"/>
      <c r="AI2721" s="898"/>
      <c r="AJ2721" s="898"/>
      <c r="AK2721" s="11"/>
      <c r="AL2721" s="1228" t="s">
        <v>2769</v>
      </c>
      <c r="AM2721" s="1229"/>
      <c r="AN2721" s="1229"/>
      <c r="AO2721" s="1229"/>
      <c r="AP2721" s="1229"/>
      <c r="AQ2721" s="1230"/>
      <c r="AR2721" s="73"/>
    </row>
    <row r="2722" spans="1:44" ht="24" customHeight="1">
      <c r="B2722" s="1392"/>
      <c r="C2722" s="1393"/>
      <c r="D2722" s="1393"/>
      <c r="E2722" s="1394"/>
      <c r="F2722" s="944"/>
      <c r="G2722" s="942"/>
      <c r="H2722" s="1378"/>
      <c r="I2722" s="1378"/>
      <c r="J2722" s="1378"/>
      <c r="K2722" s="1378"/>
      <c r="L2722" s="1378"/>
      <c r="M2722" s="1378"/>
      <c r="N2722" s="1378"/>
      <c r="O2722" s="1378"/>
      <c r="P2722" s="1378"/>
      <c r="Q2722" s="1378"/>
      <c r="R2722" s="1378"/>
      <c r="S2722" s="1378"/>
      <c r="T2722" s="1378"/>
      <c r="U2722" s="1378"/>
      <c r="V2722" s="1378"/>
      <c r="W2722" s="1378"/>
      <c r="X2722" s="1378"/>
      <c r="Y2722" s="1378"/>
      <c r="Z2722" s="1378"/>
      <c r="AA2722" s="1378"/>
      <c r="AB2722" s="1378"/>
      <c r="AC2722" s="1378"/>
      <c r="AD2722" s="1378"/>
      <c r="AF2722" s="70"/>
      <c r="AH2722" s="898"/>
      <c r="AI2722" s="898"/>
      <c r="AJ2722" s="898"/>
      <c r="AK2722" s="11"/>
      <c r="AL2722" s="1228"/>
      <c r="AM2722" s="1229"/>
      <c r="AN2722" s="1229"/>
      <c r="AO2722" s="1229"/>
      <c r="AP2722" s="1229"/>
      <c r="AQ2722" s="1230"/>
      <c r="AR2722" s="73"/>
    </row>
    <row r="2723" spans="1:44" ht="24" customHeight="1">
      <c r="B2723" s="1392"/>
      <c r="C2723" s="1393"/>
      <c r="D2723" s="1393"/>
      <c r="E2723" s="1394"/>
      <c r="F2723" s="944"/>
      <c r="G2723" s="942"/>
      <c r="H2723" s="1378"/>
      <c r="I2723" s="1378"/>
      <c r="J2723" s="1378"/>
      <c r="K2723" s="1378"/>
      <c r="L2723" s="1378"/>
      <c r="M2723" s="1378"/>
      <c r="N2723" s="1378"/>
      <c r="O2723" s="1378"/>
      <c r="P2723" s="1378"/>
      <c r="Q2723" s="1378"/>
      <c r="R2723" s="1378"/>
      <c r="S2723" s="1378"/>
      <c r="T2723" s="1378"/>
      <c r="U2723" s="1378"/>
      <c r="V2723" s="1378"/>
      <c r="W2723" s="1378"/>
      <c r="X2723" s="1378"/>
      <c r="Y2723" s="1378"/>
      <c r="Z2723" s="1378"/>
      <c r="AA2723" s="1378"/>
      <c r="AB2723" s="1378"/>
      <c r="AC2723" s="1378"/>
      <c r="AD2723" s="1378"/>
      <c r="AF2723" s="70"/>
      <c r="AH2723" s="898"/>
      <c r="AI2723" s="898"/>
      <c r="AJ2723" s="898"/>
      <c r="AK2723" s="11"/>
      <c r="AL2723" s="1228"/>
      <c r="AM2723" s="1229"/>
      <c r="AN2723" s="1229"/>
      <c r="AO2723" s="1229"/>
      <c r="AP2723" s="1229"/>
      <c r="AQ2723" s="1230"/>
      <c r="AR2723" s="73"/>
    </row>
    <row r="2724" spans="1:44" ht="24" customHeight="1">
      <c r="B2724" s="66"/>
      <c r="E2724" s="67"/>
      <c r="F2724" s="944"/>
      <c r="G2724" s="942"/>
      <c r="H2724" s="1378"/>
      <c r="I2724" s="1378"/>
      <c r="J2724" s="1378"/>
      <c r="K2724" s="1378"/>
      <c r="L2724" s="1378"/>
      <c r="M2724" s="1378"/>
      <c r="N2724" s="1378"/>
      <c r="O2724" s="1378"/>
      <c r="P2724" s="1378"/>
      <c r="Q2724" s="1378"/>
      <c r="R2724" s="1378"/>
      <c r="S2724" s="1378"/>
      <c r="T2724" s="1378"/>
      <c r="U2724" s="1378"/>
      <c r="V2724" s="1378"/>
      <c r="W2724" s="1378"/>
      <c r="X2724" s="1378"/>
      <c r="Y2724" s="1378"/>
      <c r="Z2724" s="1378"/>
      <c r="AA2724" s="1378"/>
      <c r="AB2724" s="1378"/>
      <c r="AC2724" s="1378"/>
      <c r="AD2724" s="1378"/>
      <c r="AF2724" s="70"/>
      <c r="AH2724" s="898"/>
      <c r="AI2724" s="898"/>
      <c r="AJ2724" s="898"/>
      <c r="AK2724" s="11"/>
      <c r="AL2724" s="1228"/>
      <c r="AM2724" s="1229"/>
      <c r="AN2724" s="1229"/>
      <c r="AO2724" s="1229"/>
      <c r="AP2724" s="1229"/>
      <c r="AQ2724" s="1230"/>
      <c r="AR2724" s="73"/>
    </row>
    <row r="2725" spans="1:44" ht="24" customHeight="1">
      <c r="B2725" s="66"/>
      <c r="E2725" s="67"/>
      <c r="F2725" s="944"/>
      <c r="G2725" s="942"/>
      <c r="H2725" s="1378"/>
      <c r="I2725" s="1378"/>
      <c r="J2725" s="1378"/>
      <c r="K2725" s="1378"/>
      <c r="L2725" s="1378"/>
      <c r="M2725" s="1378"/>
      <c r="N2725" s="1378"/>
      <c r="O2725" s="1378"/>
      <c r="P2725" s="1378"/>
      <c r="Q2725" s="1378"/>
      <c r="R2725" s="1378"/>
      <c r="S2725" s="1378"/>
      <c r="T2725" s="1378"/>
      <c r="U2725" s="1378"/>
      <c r="V2725" s="1378"/>
      <c r="W2725" s="1378"/>
      <c r="X2725" s="1378"/>
      <c r="Y2725" s="1378"/>
      <c r="Z2725" s="1378"/>
      <c r="AA2725" s="1378"/>
      <c r="AB2725" s="1378"/>
      <c r="AC2725" s="1378"/>
      <c r="AD2725" s="1378"/>
      <c r="AF2725" s="70"/>
      <c r="AH2725" s="898"/>
      <c r="AI2725" s="898"/>
      <c r="AJ2725" s="898"/>
      <c r="AK2725" s="11"/>
      <c r="AL2725" s="71"/>
      <c r="AQ2725" s="72"/>
      <c r="AR2725" s="73"/>
    </row>
    <row r="2726" spans="1:44" ht="24" customHeight="1">
      <c r="B2726" s="66"/>
      <c r="E2726" s="67"/>
      <c r="F2726" s="944"/>
      <c r="G2726" s="942"/>
      <c r="H2726" s="1378"/>
      <c r="I2726" s="1378"/>
      <c r="J2726" s="1378"/>
      <c r="K2726" s="1378"/>
      <c r="L2726" s="1378"/>
      <c r="M2726" s="1378"/>
      <c r="N2726" s="1378"/>
      <c r="O2726" s="1378"/>
      <c r="P2726" s="1378"/>
      <c r="Q2726" s="1378"/>
      <c r="R2726" s="1378"/>
      <c r="S2726" s="1378"/>
      <c r="T2726" s="1378"/>
      <c r="U2726" s="1378"/>
      <c r="V2726" s="1378"/>
      <c r="W2726" s="1378"/>
      <c r="X2726" s="1378"/>
      <c r="Y2726" s="1378"/>
      <c r="Z2726" s="1378"/>
      <c r="AA2726" s="1378"/>
      <c r="AB2726" s="1378"/>
      <c r="AC2726" s="1378"/>
      <c r="AD2726" s="1378"/>
      <c r="AF2726" s="70"/>
      <c r="AH2726" s="898"/>
      <c r="AI2726" s="898"/>
      <c r="AJ2726" s="898"/>
      <c r="AK2726" s="11"/>
      <c r="AL2726" s="71"/>
      <c r="AQ2726" s="72"/>
      <c r="AR2726" s="73"/>
    </row>
    <row r="2727" spans="1:44" ht="24" customHeight="1" thickBot="1">
      <c r="B2727" s="66"/>
      <c r="E2727" s="67"/>
      <c r="F2727" s="944"/>
      <c r="G2727" s="942"/>
      <c r="H2727" s="955"/>
      <c r="I2727" s="955"/>
      <c r="J2727" s="955"/>
      <c r="K2727" s="955"/>
      <c r="L2727" s="955"/>
      <c r="M2727" s="955"/>
      <c r="N2727" s="955"/>
      <c r="O2727" s="955"/>
      <c r="P2727" s="955"/>
      <c r="Q2727" s="955"/>
      <c r="R2727" s="955"/>
      <c r="S2727" s="955"/>
      <c r="T2727" s="955"/>
      <c r="U2727" s="955"/>
      <c r="V2727" s="955"/>
      <c r="W2727" s="955"/>
      <c r="X2727" s="955"/>
      <c r="Y2727" s="955"/>
      <c r="Z2727" s="955"/>
      <c r="AA2727" s="955"/>
      <c r="AB2727" s="955"/>
      <c r="AC2727" s="955"/>
      <c r="AD2727" s="955"/>
      <c r="AF2727" s="70"/>
      <c r="AH2727" s="898"/>
      <c r="AI2727" s="898"/>
      <c r="AJ2727" s="898"/>
      <c r="AK2727" s="11"/>
      <c r="AL2727" s="71"/>
      <c r="AQ2727" s="72"/>
      <c r="AR2727" s="73"/>
    </row>
    <row r="2728" spans="1:44" ht="49.85" customHeight="1" thickBot="1">
      <c r="B2728" s="66"/>
      <c r="E2728" s="67"/>
      <c r="F2728" s="944"/>
      <c r="G2728" s="942"/>
      <c r="H2728" s="2050" t="s">
        <v>2770</v>
      </c>
      <c r="I2728" s="2051"/>
      <c r="J2728" s="2051"/>
      <c r="K2728" s="2051"/>
      <c r="L2728" s="2051"/>
      <c r="M2728" s="2051"/>
      <c r="N2728" s="2051"/>
      <c r="O2728" s="2051"/>
      <c r="P2728" s="2051"/>
      <c r="Q2728" s="2051"/>
      <c r="R2728" s="2051"/>
      <c r="S2728" s="2051"/>
      <c r="T2728" s="2051"/>
      <c r="U2728" s="2051"/>
      <c r="V2728" s="2051"/>
      <c r="W2728" s="2051"/>
      <c r="X2728" s="2051"/>
      <c r="Y2728" s="2051"/>
      <c r="Z2728" s="2051"/>
      <c r="AA2728" s="2051"/>
      <c r="AB2728" s="2051"/>
      <c r="AC2728" s="2051"/>
      <c r="AD2728" s="2052"/>
      <c r="AF2728" s="70"/>
      <c r="AH2728" s="898"/>
      <c r="AI2728" s="898"/>
      <c r="AJ2728" s="898"/>
      <c r="AK2728" s="11"/>
      <c r="AL2728" s="71"/>
      <c r="AQ2728" s="72"/>
      <c r="AR2728" s="73"/>
    </row>
    <row r="2729" spans="1:44" ht="24" customHeight="1" thickBot="1">
      <c r="B2729" s="66"/>
      <c r="E2729" s="67"/>
      <c r="F2729" s="944"/>
      <c r="G2729" s="942"/>
      <c r="H2729" s="955"/>
      <c r="I2729" s="955"/>
      <c r="J2729" s="955"/>
      <c r="K2729" s="955"/>
      <c r="L2729" s="955"/>
      <c r="M2729" s="955"/>
      <c r="N2729" s="955"/>
      <c r="O2729" s="955"/>
      <c r="P2729" s="955"/>
      <c r="Q2729" s="955"/>
      <c r="R2729" s="955"/>
      <c r="S2729" s="955"/>
      <c r="T2729" s="955"/>
      <c r="U2729" s="955"/>
      <c r="V2729" s="955"/>
      <c r="W2729" s="955"/>
      <c r="X2729" s="955"/>
      <c r="Y2729" s="955"/>
      <c r="Z2729" s="955"/>
      <c r="AA2729" s="955"/>
      <c r="AB2729" s="955"/>
      <c r="AC2729" s="955"/>
      <c r="AD2729" s="955"/>
      <c r="AF2729" s="70"/>
      <c r="AH2729" s="898"/>
      <c r="AI2729" s="898"/>
      <c r="AJ2729" s="898"/>
      <c r="AK2729" s="11"/>
      <c r="AL2729" s="71"/>
      <c r="AQ2729" s="72"/>
      <c r="AR2729" s="73"/>
    </row>
    <row r="2730" spans="1:44" ht="24" customHeight="1">
      <c r="B2730" s="66"/>
      <c r="E2730" s="67"/>
      <c r="F2730" s="944"/>
      <c r="G2730" s="942"/>
      <c r="H2730" s="2142" t="s">
        <v>2598</v>
      </c>
      <c r="I2730" s="2143"/>
      <c r="J2730" s="2143"/>
      <c r="K2730" s="2143"/>
      <c r="L2730" s="2143"/>
      <c r="M2730" s="2143"/>
      <c r="N2730" s="2143"/>
      <c r="O2730" s="2143"/>
      <c r="P2730" s="2143"/>
      <c r="Q2730" s="2143"/>
      <c r="R2730" s="2143"/>
      <c r="S2730" s="2143"/>
      <c r="T2730" s="2143"/>
      <c r="U2730" s="2143"/>
      <c r="V2730" s="2143"/>
      <c r="W2730" s="2143"/>
      <c r="X2730" s="2143"/>
      <c r="Y2730" s="2143"/>
      <c r="Z2730" s="2143"/>
      <c r="AA2730" s="2143"/>
      <c r="AB2730" s="2143"/>
      <c r="AC2730" s="2143"/>
      <c r="AD2730" s="2144"/>
      <c r="AF2730" s="70"/>
      <c r="AH2730" s="898"/>
      <c r="AI2730" s="898"/>
      <c r="AJ2730" s="898"/>
      <c r="AK2730" s="11"/>
      <c r="AL2730" s="71"/>
      <c r="AQ2730" s="72"/>
      <c r="AR2730" s="73"/>
    </row>
    <row r="2731" spans="1:44" ht="24" customHeight="1">
      <c r="B2731" s="66"/>
      <c r="E2731" s="67"/>
      <c r="F2731" s="944"/>
      <c r="G2731" s="942"/>
      <c r="H2731" s="2145"/>
      <c r="I2731" s="1665"/>
      <c r="J2731" s="1665"/>
      <c r="K2731" s="1665"/>
      <c r="L2731" s="1665"/>
      <c r="M2731" s="1665"/>
      <c r="N2731" s="1665"/>
      <c r="O2731" s="1665"/>
      <c r="P2731" s="1665"/>
      <c r="Q2731" s="1665"/>
      <c r="R2731" s="1665"/>
      <c r="S2731" s="1665"/>
      <c r="T2731" s="1665"/>
      <c r="U2731" s="1665"/>
      <c r="V2731" s="1665"/>
      <c r="W2731" s="1665"/>
      <c r="X2731" s="1665"/>
      <c r="Y2731" s="1665"/>
      <c r="Z2731" s="1665"/>
      <c r="AA2731" s="1665"/>
      <c r="AB2731" s="1665"/>
      <c r="AC2731" s="1665"/>
      <c r="AD2731" s="2146"/>
      <c r="AF2731" s="70"/>
      <c r="AH2731" s="898"/>
      <c r="AI2731" s="898"/>
      <c r="AJ2731" s="898"/>
      <c r="AK2731" s="11"/>
      <c r="AL2731" s="71"/>
      <c r="AQ2731" s="72"/>
      <c r="AR2731" s="73"/>
    </row>
    <row r="2732" spans="1:44" ht="29.25" customHeight="1" thickBot="1">
      <c r="B2732" s="66"/>
      <c r="E2732" s="67"/>
      <c r="F2732" s="944"/>
      <c r="G2732" s="942"/>
      <c r="H2732" s="2147"/>
      <c r="I2732" s="2148"/>
      <c r="J2732" s="2148"/>
      <c r="K2732" s="2148"/>
      <c r="L2732" s="2148"/>
      <c r="M2732" s="2148"/>
      <c r="N2732" s="2148"/>
      <c r="O2732" s="2148"/>
      <c r="P2732" s="2148"/>
      <c r="Q2732" s="2148"/>
      <c r="R2732" s="2148"/>
      <c r="S2732" s="2148"/>
      <c r="T2732" s="2148"/>
      <c r="U2732" s="2148"/>
      <c r="V2732" s="2148"/>
      <c r="W2732" s="2148"/>
      <c r="X2732" s="2148"/>
      <c r="Y2732" s="2148"/>
      <c r="Z2732" s="2148"/>
      <c r="AA2732" s="2148"/>
      <c r="AB2732" s="2148"/>
      <c r="AC2732" s="2148"/>
      <c r="AD2732" s="2149"/>
      <c r="AF2732" s="70"/>
      <c r="AH2732" s="898"/>
      <c r="AI2732" s="898"/>
      <c r="AJ2732" s="898"/>
      <c r="AK2732" s="11"/>
      <c r="AL2732" s="71"/>
      <c r="AQ2732" s="72"/>
      <c r="AR2732" s="73"/>
    </row>
    <row r="2733" spans="1:44" ht="24" customHeight="1">
      <c r="B2733" s="66"/>
      <c r="E2733" s="67"/>
      <c r="F2733" s="68"/>
      <c r="G2733" s="942"/>
      <c r="H2733" s="942"/>
      <c r="I2733" s="942"/>
      <c r="J2733" s="942"/>
      <c r="K2733" s="942"/>
      <c r="L2733" s="942"/>
      <c r="M2733" s="942"/>
      <c r="N2733" s="942"/>
      <c r="O2733" s="942"/>
      <c r="P2733" s="942"/>
      <c r="Q2733" s="942"/>
      <c r="R2733" s="942"/>
      <c r="S2733" s="942"/>
      <c r="T2733" s="942"/>
      <c r="U2733" s="942"/>
      <c r="V2733" s="942"/>
      <c r="W2733" s="942"/>
      <c r="X2733" s="942"/>
      <c r="Y2733" s="942"/>
      <c r="Z2733" s="942"/>
      <c r="AA2733" s="942"/>
      <c r="AB2733" s="942"/>
      <c r="AC2733" s="942"/>
      <c r="AD2733" s="942"/>
      <c r="AF2733" s="70"/>
      <c r="AH2733" s="898"/>
      <c r="AI2733" s="898"/>
      <c r="AJ2733" s="898"/>
      <c r="AK2733" s="11"/>
      <c r="AL2733" s="71"/>
      <c r="AQ2733" s="72"/>
      <c r="AR2733" s="73"/>
    </row>
    <row r="2734" spans="1:44" ht="24" customHeight="1">
      <c r="A2734" s="972">
        <f t="shared" si="48"/>
        <v>3711</v>
      </c>
      <c r="B2734" s="66"/>
      <c r="E2734" s="67"/>
      <c r="F2734" s="68"/>
      <c r="G2734" s="1086" t="s">
        <v>420</v>
      </c>
      <c r="H2734" s="1378" t="s">
        <v>2599</v>
      </c>
      <c r="I2734" s="1378"/>
      <c r="J2734" s="1378"/>
      <c r="K2734" s="1378"/>
      <c r="L2734" s="1378"/>
      <c r="M2734" s="1378"/>
      <c r="N2734" s="1378"/>
      <c r="O2734" s="1378"/>
      <c r="P2734" s="1378"/>
      <c r="Q2734" s="1378"/>
      <c r="R2734" s="1378"/>
      <c r="S2734" s="1378"/>
      <c r="T2734" s="1378"/>
      <c r="U2734" s="1378"/>
      <c r="V2734" s="1378"/>
      <c r="W2734" s="1378"/>
      <c r="X2734" s="1378"/>
      <c r="Y2734" s="1378"/>
      <c r="Z2734" s="1378"/>
      <c r="AA2734" s="1378"/>
      <c r="AB2734" s="1378"/>
      <c r="AC2734" s="1378"/>
      <c r="AD2734" s="1378"/>
      <c r="AF2734" s="70"/>
      <c r="AG2734" s="1074">
        <v>3711</v>
      </c>
      <c r="AH2734" s="1221" t="s">
        <v>106</v>
      </c>
      <c r="AI2734" s="1222"/>
      <c r="AJ2734" s="1223"/>
      <c r="AK2734" s="11"/>
      <c r="AL2734" s="1215" t="s">
        <v>2838</v>
      </c>
      <c r="AM2734" s="1216"/>
      <c r="AN2734" s="1216"/>
      <c r="AO2734" s="1216"/>
      <c r="AP2734" s="1216"/>
      <c r="AQ2734" s="1217"/>
      <c r="AR2734" s="73"/>
    </row>
    <row r="2735" spans="1:44" ht="24" customHeight="1">
      <c r="B2735" s="66"/>
      <c r="E2735" s="67"/>
      <c r="F2735" s="68"/>
      <c r="G2735" s="942"/>
      <c r="H2735" s="1378"/>
      <c r="I2735" s="1378"/>
      <c r="J2735" s="1378"/>
      <c r="K2735" s="1378"/>
      <c r="L2735" s="1378"/>
      <c r="M2735" s="1378"/>
      <c r="N2735" s="1378"/>
      <c r="O2735" s="1378"/>
      <c r="P2735" s="1378"/>
      <c r="Q2735" s="1378"/>
      <c r="R2735" s="1378"/>
      <c r="S2735" s="1378"/>
      <c r="T2735" s="1378"/>
      <c r="U2735" s="1378"/>
      <c r="V2735" s="1378"/>
      <c r="W2735" s="1378"/>
      <c r="X2735" s="1378"/>
      <c r="Y2735" s="1378"/>
      <c r="Z2735" s="1378"/>
      <c r="AA2735" s="1378"/>
      <c r="AB2735" s="1378"/>
      <c r="AC2735" s="1378"/>
      <c r="AD2735" s="1378"/>
      <c r="AF2735" s="70"/>
      <c r="AG2735" s="949"/>
      <c r="AH2735" s="898"/>
      <c r="AI2735" s="898"/>
      <c r="AJ2735" s="898"/>
      <c r="AK2735" s="11"/>
      <c r="AL2735" s="1215"/>
      <c r="AM2735" s="1216"/>
      <c r="AN2735" s="1216"/>
      <c r="AO2735" s="1216"/>
      <c r="AP2735" s="1216"/>
      <c r="AQ2735" s="1217"/>
      <c r="AR2735" s="73"/>
    </row>
    <row r="2736" spans="1:44" ht="24" customHeight="1">
      <c r="B2736" s="66"/>
      <c r="E2736" s="67"/>
      <c r="F2736" s="68"/>
      <c r="G2736" s="942"/>
      <c r="H2736" s="1378"/>
      <c r="I2736" s="1378"/>
      <c r="J2736" s="1378"/>
      <c r="K2736" s="1378"/>
      <c r="L2736" s="1378"/>
      <c r="M2736" s="1378"/>
      <c r="N2736" s="1378"/>
      <c r="O2736" s="1378"/>
      <c r="P2736" s="1378"/>
      <c r="Q2736" s="1378"/>
      <c r="R2736" s="1378"/>
      <c r="S2736" s="1378"/>
      <c r="T2736" s="1378"/>
      <c r="U2736" s="1378"/>
      <c r="V2736" s="1378"/>
      <c r="W2736" s="1378"/>
      <c r="X2736" s="1378"/>
      <c r="Y2736" s="1378"/>
      <c r="Z2736" s="1378"/>
      <c r="AA2736" s="1378"/>
      <c r="AB2736" s="1378"/>
      <c r="AC2736" s="1378"/>
      <c r="AD2736" s="1378"/>
      <c r="AF2736" s="70"/>
      <c r="AG2736" s="949"/>
      <c r="AH2736" s="950"/>
      <c r="AI2736" s="950"/>
      <c r="AJ2736" s="950"/>
      <c r="AK2736" s="951"/>
      <c r="AL2736" s="1130"/>
      <c r="AM2736" s="1131"/>
      <c r="AN2736" s="1131"/>
      <c r="AO2736" s="1131"/>
      <c r="AP2736" s="1131"/>
      <c r="AQ2736" s="1132"/>
      <c r="AR2736" s="73"/>
    </row>
    <row r="2737" spans="1:44" ht="24" customHeight="1">
      <c r="A2737" s="972">
        <f t="shared" si="48"/>
        <v>3712</v>
      </c>
      <c r="B2737" s="66"/>
      <c r="E2737" s="67"/>
      <c r="F2737" s="68"/>
      <c r="G2737" s="1086" t="s">
        <v>421</v>
      </c>
      <c r="H2737" s="1378" t="s">
        <v>2600</v>
      </c>
      <c r="I2737" s="1378"/>
      <c r="J2737" s="1378"/>
      <c r="K2737" s="1378"/>
      <c r="L2737" s="1378"/>
      <c r="M2737" s="1378"/>
      <c r="N2737" s="1378"/>
      <c r="O2737" s="1378"/>
      <c r="P2737" s="1378"/>
      <c r="Q2737" s="1378"/>
      <c r="R2737" s="1378"/>
      <c r="S2737" s="1378"/>
      <c r="T2737" s="1378"/>
      <c r="U2737" s="1378"/>
      <c r="V2737" s="1378"/>
      <c r="W2737" s="1378"/>
      <c r="X2737" s="1378"/>
      <c r="Y2737" s="1378"/>
      <c r="Z2737" s="1378"/>
      <c r="AA2737" s="1378"/>
      <c r="AB2737" s="1378"/>
      <c r="AC2737" s="1378"/>
      <c r="AD2737" s="1378"/>
      <c r="AF2737" s="70"/>
      <c r="AG2737" s="1074">
        <v>3712</v>
      </c>
      <c r="AH2737" s="1221" t="s">
        <v>106</v>
      </c>
      <c r="AI2737" s="1222"/>
      <c r="AJ2737" s="1223"/>
      <c r="AK2737" s="11"/>
      <c r="AL2737" s="1215" t="s">
        <v>2839</v>
      </c>
      <c r="AM2737" s="1216"/>
      <c r="AN2737" s="1216"/>
      <c r="AO2737" s="1216"/>
      <c r="AP2737" s="1216"/>
      <c r="AQ2737" s="1217"/>
      <c r="AR2737" s="73"/>
    </row>
    <row r="2738" spans="1:44" ht="24" customHeight="1">
      <c r="B2738" s="66"/>
      <c r="E2738" s="67"/>
      <c r="F2738" s="68"/>
      <c r="G2738" s="942"/>
      <c r="H2738" s="1378"/>
      <c r="I2738" s="1378"/>
      <c r="J2738" s="1378"/>
      <c r="K2738" s="1378"/>
      <c r="L2738" s="1378"/>
      <c r="M2738" s="1378"/>
      <c r="N2738" s="1378"/>
      <c r="O2738" s="1378"/>
      <c r="P2738" s="1378"/>
      <c r="Q2738" s="1378"/>
      <c r="R2738" s="1378"/>
      <c r="S2738" s="1378"/>
      <c r="T2738" s="1378"/>
      <c r="U2738" s="1378"/>
      <c r="V2738" s="1378"/>
      <c r="W2738" s="1378"/>
      <c r="X2738" s="1378"/>
      <c r="Y2738" s="1378"/>
      <c r="Z2738" s="1378"/>
      <c r="AA2738" s="1378"/>
      <c r="AB2738" s="1378"/>
      <c r="AC2738" s="1378"/>
      <c r="AD2738" s="1378"/>
      <c r="AF2738" s="70"/>
      <c r="AG2738" s="949"/>
      <c r="AH2738" s="898"/>
      <c r="AI2738" s="898"/>
      <c r="AJ2738" s="898"/>
      <c r="AK2738" s="11"/>
      <c r="AL2738" s="1215"/>
      <c r="AM2738" s="1216"/>
      <c r="AN2738" s="1216"/>
      <c r="AO2738" s="1216"/>
      <c r="AP2738" s="1216"/>
      <c r="AQ2738" s="1217"/>
      <c r="AR2738" s="73"/>
    </row>
    <row r="2739" spans="1:44" ht="24" customHeight="1">
      <c r="B2739" s="66"/>
      <c r="E2739" s="67"/>
      <c r="F2739" s="68"/>
      <c r="G2739" s="942"/>
      <c r="H2739" s="962"/>
      <c r="I2739" s="962"/>
      <c r="J2739" s="962"/>
      <c r="K2739" s="962"/>
      <c r="L2739" s="962"/>
      <c r="M2739" s="962"/>
      <c r="N2739" s="962"/>
      <c r="O2739" s="962"/>
      <c r="P2739" s="962"/>
      <c r="Q2739" s="962"/>
      <c r="R2739" s="962"/>
      <c r="S2739" s="962"/>
      <c r="T2739" s="962"/>
      <c r="U2739" s="962"/>
      <c r="V2739" s="962"/>
      <c r="W2739" s="962"/>
      <c r="X2739" s="962"/>
      <c r="Y2739" s="962"/>
      <c r="Z2739" s="962"/>
      <c r="AA2739" s="962"/>
      <c r="AB2739" s="962"/>
      <c r="AC2739" s="962"/>
      <c r="AD2739" s="962"/>
      <c r="AF2739" s="70"/>
      <c r="AG2739" s="949"/>
      <c r="AH2739" s="950"/>
      <c r="AI2739" s="950"/>
      <c r="AJ2739" s="950"/>
      <c r="AK2739" s="951"/>
      <c r="AL2739" s="1130"/>
      <c r="AM2739" s="1131"/>
      <c r="AN2739" s="1131"/>
      <c r="AO2739" s="1131"/>
      <c r="AP2739" s="1131"/>
      <c r="AQ2739" s="1132"/>
      <c r="AR2739" s="73"/>
    </row>
    <row r="2740" spans="1:44" ht="24" customHeight="1">
      <c r="A2740" s="972">
        <f t="shared" si="48"/>
        <v>3713</v>
      </c>
      <c r="B2740" s="66"/>
      <c r="E2740" s="67"/>
      <c r="F2740" s="68"/>
      <c r="G2740" s="1086" t="s">
        <v>548</v>
      </c>
      <c r="H2740" s="1378" t="s">
        <v>2601</v>
      </c>
      <c r="I2740" s="1378"/>
      <c r="J2740" s="1378"/>
      <c r="K2740" s="1378"/>
      <c r="L2740" s="1378"/>
      <c r="M2740" s="1378"/>
      <c r="N2740" s="1378"/>
      <c r="O2740" s="1378"/>
      <c r="P2740" s="1378"/>
      <c r="Q2740" s="1378"/>
      <c r="R2740" s="1378"/>
      <c r="S2740" s="1378"/>
      <c r="T2740" s="1378"/>
      <c r="U2740" s="1378"/>
      <c r="V2740" s="1378"/>
      <c r="W2740" s="1378"/>
      <c r="X2740" s="1378"/>
      <c r="Y2740" s="1378"/>
      <c r="Z2740" s="1378"/>
      <c r="AA2740" s="1378"/>
      <c r="AB2740" s="1378"/>
      <c r="AC2740" s="1378"/>
      <c r="AD2740" s="1378"/>
      <c r="AF2740" s="70"/>
      <c r="AG2740" s="1074">
        <v>3713</v>
      </c>
      <c r="AH2740" s="1221" t="s">
        <v>106</v>
      </c>
      <c r="AI2740" s="1222"/>
      <c r="AJ2740" s="1223"/>
      <c r="AK2740" s="11"/>
      <c r="AL2740" s="1215" t="s">
        <v>2840</v>
      </c>
      <c r="AM2740" s="1216"/>
      <c r="AN2740" s="1216"/>
      <c r="AO2740" s="1216"/>
      <c r="AP2740" s="1216"/>
      <c r="AQ2740" s="1217"/>
      <c r="AR2740" s="73"/>
    </row>
    <row r="2741" spans="1:44" ht="24" customHeight="1">
      <c r="B2741" s="66"/>
      <c r="E2741" s="67"/>
      <c r="F2741" s="68"/>
      <c r="G2741" s="942"/>
      <c r="H2741" s="1378"/>
      <c r="I2741" s="1378"/>
      <c r="J2741" s="1378"/>
      <c r="K2741" s="1378"/>
      <c r="L2741" s="1378"/>
      <c r="M2741" s="1378"/>
      <c r="N2741" s="1378"/>
      <c r="O2741" s="1378"/>
      <c r="P2741" s="1378"/>
      <c r="Q2741" s="1378"/>
      <c r="R2741" s="1378"/>
      <c r="S2741" s="1378"/>
      <c r="T2741" s="1378"/>
      <c r="U2741" s="1378"/>
      <c r="V2741" s="1378"/>
      <c r="W2741" s="1378"/>
      <c r="X2741" s="1378"/>
      <c r="Y2741" s="1378"/>
      <c r="Z2741" s="1378"/>
      <c r="AA2741" s="1378"/>
      <c r="AB2741" s="1378"/>
      <c r="AC2741" s="1378"/>
      <c r="AD2741" s="1378"/>
      <c r="AF2741" s="70"/>
      <c r="AG2741" s="936"/>
      <c r="AH2741" s="898"/>
      <c r="AI2741" s="898"/>
      <c r="AJ2741" s="898"/>
      <c r="AK2741" s="11"/>
      <c r="AL2741" s="1215"/>
      <c r="AM2741" s="1216"/>
      <c r="AN2741" s="1216"/>
      <c r="AO2741" s="1216"/>
      <c r="AP2741" s="1216"/>
      <c r="AQ2741" s="1217"/>
      <c r="AR2741" s="73"/>
    </row>
    <row r="2742" spans="1:44" ht="24" customHeight="1">
      <c r="B2742" s="66"/>
      <c r="E2742" s="67"/>
      <c r="F2742" s="68"/>
      <c r="G2742" s="942"/>
      <c r="H2742" s="1378"/>
      <c r="I2742" s="1378"/>
      <c r="J2742" s="1378"/>
      <c r="K2742" s="1378"/>
      <c r="L2742" s="1378"/>
      <c r="M2742" s="1378"/>
      <c r="N2742" s="1378"/>
      <c r="O2742" s="1378"/>
      <c r="P2742" s="1378"/>
      <c r="Q2742" s="1378"/>
      <c r="R2742" s="1378"/>
      <c r="S2742" s="1378"/>
      <c r="T2742" s="1378"/>
      <c r="U2742" s="1378"/>
      <c r="V2742" s="1378"/>
      <c r="W2742" s="1378"/>
      <c r="X2742" s="1378"/>
      <c r="Y2742" s="1378"/>
      <c r="Z2742" s="1378"/>
      <c r="AA2742" s="1378"/>
      <c r="AB2742" s="1378"/>
      <c r="AC2742" s="1378"/>
      <c r="AD2742" s="1378"/>
      <c r="AF2742" s="70"/>
      <c r="AH2742" s="898"/>
      <c r="AI2742" s="898"/>
      <c r="AJ2742" s="898"/>
      <c r="AK2742" s="11"/>
      <c r="AL2742" s="952"/>
      <c r="AM2742" s="953"/>
      <c r="AN2742" s="953"/>
      <c r="AO2742" s="953"/>
      <c r="AP2742" s="953"/>
      <c r="AQ2742" s="954"/>
      <c r="AR2742" s="73"/>
    </row>
    <row r="2743" spans="1:44" ht="24" customHeight="1">
      <c r="B2743" s="66"/>
      <c r="E2743" s="67"/>
      <c r="F2743" s="68"/>
      <c r="G2743" s="942"/>
      <c r="H2743" s="1378"/>
      <c r="I2743" s="1378"/>
      <c r="J2743" s="1378"/>
      <c r="K2743" s="1378"/>
      <c r="L2743" s="1378"/>
      <c r="M2743" s="1378"/>
      <c r="N2743" s="1378"/>
      <c r="O2743" s="1378"/>
      <c r="P2743" s="1378"/>
      <c r="Q2743" s="1378"/>
      <c r="R2743" s="1378"/>
      <c r="S2743" s="1378"/>
      <c r="T2743" s="1378"/>
      <c r="U2743" s="1378"/>
      <c r="V2743" s="1378"/>
      <c r="W2743" s="1378"/>
      <c r="X2743" s="1378"/>
      <c r="Y2743" s="1378"/>
      <c r="Z2743" s="1378"/>
      <c r="AA2743" s="1378"/>
      <c r="AB2743" s="1378"/>
      <c r="AC2743" s="1378"/>
      <c r="AD2743" s="1378"/>
      <c r="AF2743" s="70"/>
      <c r="AH2743" s="898"/>
      <c r="AI2743" s="898"/>
      <c r="AJ2743" s="898"/>
      <c r="AK2743" s="11"/>
      <c r="AL2743" s="952"/>
      <c r="AM2743" s="953"/>
      <c r="AN2743" s="953"/>
      <c r="AO2743" s="953"/>
      <c r="AP2743" s="953"/>
      <c r="AQ2743" s="954"/>
      <c r="AR2743" s="73"/>
    </row>
    <row r="2744" spans="1:44" ht="24" customHeight="1">
      <c r="B2744" s="66"/>
      <c r="E2744" s="67"/>
      <c r="F2744" s="68"/>
      <c r="AF2744" s="70"/>
      <c r="AH2744" s="898"/>
      <c r="AI2744" s="898"/>
      <c r="AJ2744" s="898"/>
      <c r="AK2744" s="11"/>
      <c r="AL2744" s="952"/>
      <c r="AM2744" s="953"/>
      <c r="AN2744" s="953"/>
      <c r="AO2744" s="953"/>
      <c r="AP2744" s="953"/>
      <c r="AQ2744" s="954"/>
      <c r="AR2744" s="73"/>
    </row>
    <row r="2745" spans="1:44" ht="24" customHeight="1">
      <c r="B2745" s="66"/>
      <c r="E2745" s="67"/>
      <c r="F2745" s="68"/>
      <c r="H2745" s="1665" t="s">
        <v>2603</v>
      </c>
      <c r="I2745" s="1665"/>
      <c r="J2745" s="1665"/>
      <c r="K2745" s="1665"/>
      <c r="L2745" s="1665"/>
      <c r="M2745" s="1665"/>
      <c r="N2745" s="1665"/>
      <c r="O2745" s="1665"/>
      <c r="P2745" s="1665"/>
      <c r="Q2745" s="1665"/>
      <c r="R2745" s="1665"/>
      <c r="S2745" s="1665"/>
      <c r="T2745" s="1665"/>
      <c r="U2745" s="1665"/>
      <c r="V2745" s="1665"/>
      <c r="W2745" s="1665"/>
      <c r="X2745" s="1665"/>
      <c r="Y2745" s="1665"/>
      <c r="Z2745" s="1665"/>
      <c r="AA2745" s="1665"/>
      <c r="AB2745" s="1665"/>
      <c r="AC2745" s="1665"/>
      <c r="AD2745" s="1665"/>
      <c r="AF2745" s="70"/>
      <c r="AH2745" s="898"/>
      <c r="AI2745" s="898"/>
      <c r="AJ2745" s="898"/>
      <c r="AK2745" s="11"/>
      <c r="AL2745" s="1215" t="s">
        <v>2602</v>
      </c>
      <c r="AM2745" s="1498"/>
      <c r="AN2745" s="1498"/>
      <c r="AO2745" s="1498"/>
      <c r="AP2745" s="1498"/>
      <c r="AQ2745" s="1217"/>
      <c r="AR2745" s="73"/>
    </row>
    <row r="2746" spans="1:44" ht="24" customHeight="1">
      <c r="B2746" s="66"/>
      <c r="E2746" s="67"/>
      <c r="F2746" s="68"/>
      <c r="H2746" s="1665"/>
      <c r="I2746" s="1665"/>
      <c r="J2746" s="1665"/>
      <c r="K2746" s="1665"/>
      <c r="L2746" s="1665"/>
      <c r="M2746" s="1665"/>
      <c r="N2746" s="1665"/>
      <c r="O2746" s="1665"/>
      <c r="P2746" s="1665"/>
      <c r="Q2746" s="1665"/>
      <c r="R2746" s="1665"/>
      <c r="S2746" s="1665"/>
      <c r="T2746" s="1665"/>
      <c r="U2746" s="1665"/>
      <c r="V2746" s="1665"/>
      <c r="W2746" s="1665"/>
      <c r="X2746" s="1665"/>
      <c r="Y2746" s="1665"/>
      <c r="Z2746" s="1665"/>
      <c r="AA2746" s="1665"/>
      <c r="AB2746" s="1665"/>
      <c r="AC2746" s="1665"/>
      <c r="AD2746" s="1665"/>
      <c r="AF2746" s="70"/>
      <c r="AH2746" s="898"/>
      <c r="AI2746" s="898"/>
      <c r="AJ2746" s="898"/>
      <c r="AK2746" s="11"/>
      <c r="AL2746" s="1215"/>
      <c r="AM2746" s="1498"/>
      <c r="AN2746" s="1498"/>
      <c r="AO2746" s="1498"/>
      <c r="AP2746" s="1498"/>
      <c r="AQ2746" s="1217"/>
      <c r="AR2746" s="73"/>
    </row>
    <row r="2747" spans="1:44" ht="24" customHeight="1">
      <c r="B2747" s="66"/>
      <c r="E2747" s="67"/>
      <c r="F2747" s="68"/>
      <c r="H2747" s="1665"/>
      <c r="I2747" s="1665"/>
      <c r="J2747" s="1665"/>
      <c r="K2747" s="1665"/>
      <c r="L2747" s="1665"/>
      <c r="M2747" s="1665"/>
      <c r="N2747" s="1665"/>
      <c r="O2747" s="1665"/>
      <c r="P2747" s="1665"/>
      <c r="Q2747" s="1665"/>
      <c r="R2747" s="1665"/>
      <c r="S2747" s="1665"/>
      <c r="T2747" s="1665"/>
      <c r="U2747" s="1665"/>
      <c r="V2747" s="1665"/>
      <c r="W2747" s="1665"/>
      <c r="X2747" s="1665"/>
      <c r="Y2747" s="1665"/>
      <c r="Z2747" s="1665"/>
      <c r="AA2747" s="1665"/>
      <c r="AB2747" s="1665"/>
      <c r="AC2747" s="1665"/>
      <c r="AD2747" s="1665"/>
      <c r="AF2747" s="70"/>
      <c r="AH2747" s="898"/>
      <c r="AI2747" s="898"/>
      <c r="AJ2747" s="898"/>
      <c r="AK2747" s="11"/>
      <c r="AL2747" s="71"/>
      <c r="AQ2747" s="72"/>
      <c r="AR2747" s="73"/>
    </row>
    <row r="2748" spans="1:44" ht="24" customHeight="1">
      <c r="B2748" s="66"/>
      <c r="E2748" s="67"/>
      <c r="F2748" s="68"/>
      <c r="H2748" s="1665"/>
      <c r="I2748" s="1665"/>
      <c r="J2748" s="1665"/>
      <c r="K2748" s="1665"/>
      <c r="L2748" s="1665"/>
      <c r="M2748" s="1665"/>
      <c r="N2748" s="1665"/>
      <c r="O2748" s="1665"/>
      <c r="P2748" s="1665"/>
      <c r="Q2748" s="1665"/>
      <c r="R2748" s="1665"/>
      <c r="S2748" s="1665"/>
      <c r="T2748" s="1665"/>
      <c r="U2748" s="1665"/>
      <c r="V2748" s="1665"/>
      <c r="W2748" s="1665"/>
      <c r="X2748" s="1665"/>
      <c r="Y2748" s="1665"/>
      <c r="Z2748" s="1665"/>
      <c r="AA2748" s="1665"/>
      <c r="AB2748" s="1665"/>
      <c r="AC2748" s="1665"/>
      <c r="AD2748" s="1665"/>
      <c r="AF2748" s="70"/>
      <c r="AH2748" s="898"/>
      <c r="AI2748" s="898"/>
      <c r="AJ2748" s="898"/>
      <c r="AK2748" s="11"/>
      <c r="AL2748" s="71"/>
      <c r="AQ2748" s="72"/>
      <c r="AR2748" s="73"/>
    </row>
    <row r="2749" spans="1:44" ht="24" customHeight="1">
      <c r="B2749" s="66"/>
      <c r="E2749" s="67"/>
      <c r="F2749" s="68"/>
      <c r="H2749" s="1665"/>
      <c r="I2749" s="1665"/>
      <c r="J2749" s="1665"/>
      <c r="K2749" s="1665"/>
      <c r="L2749" s="1665"/>
      <c r="M2749" s="1665"/>
      <c r="N2749" s="1665"/>
      <c r="O2749" s="1665"/>
      <c r="P2749" s="1665"/>
      <c r="Q2749" s="1665"/>
      <c r="R2749" s="1665"/>
      <c r="S2749" s="1665"/>
      <c r="T2749" s="1665"/>
      <c r="U2749" s="1665"/>
      <c r="V2749" s="1665"/>
      <c r="W2749" s="1665"/>
      <c r="X2749" s="1665"/>
      <c r="Y2749" s="1665"/>
      <c r="Z2749" s="1665"/>
      <c r="AA2749" s="1665"/>
      <c r="AB2749" s="1665"/>
      <c r="AC2749" s="1665"/>
      <c r="AD2749" s="1665"/>
      <c r="AF2749" s="70"/>
      <c r="AH2749" s="898"/>
      <c r="AI2749" s="898"/>
      <c r="AJ2749" s="898"/>
      <c r="AK2749" s="11"/>
      <c r="AL2749" s="71"/>
      <c r="AQ2749" s="72"/>
      <c r="AR2749" s="73"/>
    </row>
    <row r="2750" spans="1:44" ht="24" customHeight="1">
      <c r="B2750" s="66"/>
      <c r="E2750" s="67"/>
      <c r="F2750" s="68"/>
      <c r="H2750" s="1665"/>
      <c r="I2750" s="1665"/>
      <c r="J2750" s="1665"/>
      <c r="K2750" s="1665"/>
      <c r="L2750" s="1665"/>
      <c r="M2750" s="1665"/>
      <c r="N2750" s="1665"/>
      <c r="O2750" s="1665"/>
      <c r="P2750" s="1665"/>
      <c r="Q2750" s="1665"/>
      <c r="R2750" s="1665"/>
      <c r="S2750" s="1665"/>
      <c r="T2750" s="1665"/>
      <c r="U2750" s="1665"/>
      <c r="V2750" s="1665"/>
      <c r="W2750" s="1665"/>
      <c r="X2750" s="1665"/>
      <c r="Y2750" s="1665"/>
      <c r="Z2750" s="1665"/>
      <c r="AA2750" s="1665"/>
      <c r="AB2750" s="1665"/>
      <c r="AC2750" s="1665"/>
      <c r="AD2750" s="1665"/>
      <c r="AF2750" s="70"/>
      <c r="AH2750" s="898"/>
      <c r="AI2750" s="898"/>
      <c r="AJ2750" s="898"/>
      <c r="AK2750" s="11"/>
      <c r="AL2750" s="71"/>
      <c r="AQ2750" s="72"/>
      <c r="AR2750" s="73"/>
    </row>
    <row r="2751" spans="1:44" ht="24" customHeight="1">
      <c r="B2751" s="66"/>
      <c r="E2751" s="67"/>
      <c r="F2751" s="68"/>
      <c r="H2751" s="1665"/>
      <c r="I2751" s="1665"/>
      <c r="J2751" s="1665"/>
      <c r="K2751" s="1665"/>
      <c r="L2751" s="1665"/>
      <c r="M2751" s="1665"/>
      <c r="N2751" s="1665"/>
      <c r="O2751" s="1665"/>
      <c r="P2751" s="1665"/>
      <c r="Q2751" s="1665"/>
      <c r="R2751" s="1665"/>
      <c r="S2751" s="1665"/>
      <c r="T2751" s="1665"/>
      <c r="U2751" s="1665"/>
      <c r="V2751" s="1665"/>
      <c r="W2751" s="1665"/>
      <c r="X2751" s="1665"/>
      <c r="Y2751" s="1665"/>
      <c r="Z2751" s="1665"/>
      <c r="AA2751" s="1665"/>
      <c r="AB2751" s="1665"/>
      <c r="AC2751" s="1665"/>
      <c r="AD2751" s="1665"/>
      <c r="AF2751" s="70"/>
      <c r="AH2751" s="898"/>
      <c r="AI2751" s="898"/>
      <c r="AJ2751" s="898"/>
      <c r="AK2751" s="11"/>
      <c r="AL2751" s="71"/>
      <c r="AQ2751" s="72"/>
      <c r="AR2751" s="73"/>
    </row>
    <row r="2752" spans="1:44" ht="24" customHeight="1">
      <c r="B2752" s="66"/>
      <c r="E2752" s="67"/>
      <c r="F2752" s="68"/>
      <c r="H2752" s="1665"/>
      <c r="I2752" s="1665"/>
      <c r="J2752" s="1665"/>
      <c r="K2752" s="1665"/>
      <c r="L2752" s="1665"/>
      <c r="M2752" s="1665"/>
      <c r="N2752" s="1665"/>
      <c r="O2752" s="1665"/>
      <c r="P2752" s="1665"/>
      <c r="Q2752" s="1665"/>
      <c r="R2752" s="1665"/>
      <c r="S2752" s="1665"/>
      <c r="T2752" s="1665"/>
      <c r="U2752" s="1665"/>
      <c r="V2752" s="1665"/>
      <c r="W2752" s="1665"/>
      <c r="X2752" s="1665"/>
      <c r="Y2752" s="1665"/>
      <c r="Z2752" s="1665"/>
      <c r="AA2752" s="1665"/>
      <c r="AB2752" s="1665"/>
      <c r="AC2752" s="1665"/>
      <c r="AD2752" s="1665"/>
      <c r="AF2752" s="70"/>
      <c r="AH2752" s="898"/>
      <c r="AI2752" s="898"/>
      <c r="AJ2752" s="898"/>
      <c r="AK2752" s="11"/>
      <c r="AL2752" s="71"/>
      <c r="AQ2752" s="72"/>
      <c r="AR2752" s="73"/>
    </row>
    <row r="2753" spans="1:44" ht="24" customHeight="1">
      <c r="B2753" s="66"/>
      <c r="E2753" s="67"/>
      <c r="F2753" s="68"/>
      <c r="H2753" s="1665"/>
      <c r="I2753" s="1665"/>
      <c r="J2753" s="1665"/>
      <c r="K2753" s="1665"/>
      <c r="L2753" s="1665"/>
      <c r="M2753" s="1665"/>
      <c r="N2753" s="1665"/>
      <c r="O2753" s="1665"/>
      <c r="P2753" s="1665"/>
      <c r="Q2753" s="1665"/>
      <c r="R2753" s="1665"/>
      <c r="S2753" s="1665"/>
      <c r="T2753" s="1665"/>
      <c r="U2753" s="1665"/>
      <c r="V2753" s="1665"/>
      <c r="W2753" s="1665"/>
      <c r="X2753" s="1665"/>
      <c r="Y2753" s="1665"/>
      <c r="Z2753" s="1665"/>
      <c r="AA2753" s="1665"/>
      <c r="AB2753" s="1665"/>
      <c r="AC2753" s="1665"/>
      <c r="AD2753" s="1665"/>
      <c r="AF2753" s="70"/>
      <c r="AH2753" s="898"/>
      <c r="AI2753" s="898"/>
      <c r="AJ2753" s="898"/>
      <c r="AK2753" s="11"/>
      <c r="AL2753" s="71"/>
      <c r="AQ2753" s="72"/>
      <c r="AR2753" s="73"/>
    </row>
    <row r="2754" spans="1:44" ht="24" customHeight="1">
      <c r="B2754" s="66"/>
      <c r="E2754" s="67"/>
      <c r="F2754" s="68"/>
      <c r="H2754" s="1665"/>
      <c r="I2754" s="1665"/>
      <c r="J2754" s="1665"/>
      <c r="K2754" s="1665"/>
      <c r="L2754" s="1665"/>
      <c r="M2754" s="1665"/>
      <c r="N2754" s="1665"/>
      <c r="O2754" s="1665"/>
      <c r="P2754" s="1665"/>
      <c r="Q2754" s="1665"/>
      <c r="R2754" s="1665"/>
      <c r="S2754" s="1665"/>
      <c r="T2754" s="1665"/>
      <c r="U2754" s="1665"/>
      <c r="V2754" s="1665"/>
      <c r="W2754" s="1665"/>
      <c r="X2754" s="1665"/>
      <c r="Y2754" s="1665"/>
      <c r="Z2754" s="1665"/>
      <c r="AA2754" s="1665"/>
      <c r="AB2754" s="1665"/>
      <c r="AC2754" s="1665"/>
      <c r="AD2754" s="1665"/>
      <c r="AF2754" s="70"/>
      <c r="AH2754" s="898"/>
      <c r="AI2754" s="898"/>
      <c r="AJ2754" s="898"/>
      <c r="AK2754" s="11"/>
      <c r="AL2754" s="71"/>
      <c r="AQ2754" s="72"/>
      <c r="AR2754" s="73"/>
    </row>
    <row r="2755" spans="1:44" ht="24" customHeight="1">
      <c r="B2755" s="66"/>
      <c r="E2755" s="67"/>
      <c r="F2755" s="68"/>
      <c r="AF2755" s="70"/>
      <c r="AH2755" s="898"/>
      <c r="AI2755" s="898"/>
      <c r="AJ2755" s="898"/>
      <c r="AK2755" s="11"/>
      <c r="AL2755" s="71"/>
      <c r="AQ2755" s="72"/>
      <c r="AR2755" s="73"/>
    </row>
    <row r="2756" spans="1:44" ht="24" customHeight="1">
      <c r="A2756" s="972">
        <f t="shared" si="48"/>
        <v>3714</v>
      </c>
      <c r="B2756" s="66"/>
      <c r="E2756" s="67"/>
      <c r="F2756" s="1334" t="s">
        <v>365</v>
      </c>
      <c r="G2756" s="1335"/>
      <c r="H2756" s="1378" t="s">
        <v>2604</v>
      </c>
      <c r="I2756" s="1378"/>
      <c r="J2756" s="1378"/>
      <c r="K2756" s="1378"/>
      <c r="L2756" s="1378"/>
      <c r="M2756" s="1378"/>
      <c r="N2756" s="1378"/>
      <c r="O2756" s="1378"/>
      <c r="P2756" s="1378"/>
      <c r="Q2756" s="1378"/>
      <c r="R2756" s="1378"/>
      <c r="S2756" s="1378"/>
      <c r="T2756" s="1378"/>
      <c r="U2756" s="1378"/>
      <c r="V2756" s="1378"/>
      <c r="W2756" s="1378"/>
      <c r="X2756" s="1378"/>
      <c r="Y2756" s="1378"/>
      <c r="Z2756" s="1378"/>
      <c r="AA2756" s="1378"/>
      <c r="AB2756" s="1378"/>
      <c r="AC2756" s="1378"/>
      <c r="AD2756" s="1378"/>
      <c r="AF2756" s="70"/>
      <c r="AG2756" s="1074">
        <v>3714</v>
      </c>
      <c r="AH2756" s="1221" t="s">
        <v>106</v>
      </c>
      <c r="AI2756" s="1222"/>
      <c r="AJ2756" s="1223"/>
      <c r="AK2756" s="11"/>
      <c r="AL2756" s="1215" t="s">
        <v>2605</v>
      </c>
      <c r="AM2756" s="1216"/>
      <c r="AN2756" s="1216"/>
      <c r="AO2756" s="1216"/>
      <c r="AP2756" s="1216"/>
      <c r="AQ2756" s="1217"/>
      <c r="AR2756" s="73"/>
    </row>
    <row r="2757" spans="1:44" ht="24" customHeight="1">
      <c r="B2757" s="66"/>
      <c r="E2757" s="67"/>
      <c r="F2757" s="944"/>
      <c r="G2757" s="942"/>
      <c r="H2757" s="1378"/>
      <c r="I2757" s="1378"/>
      <c r="J2757" s="1378"/>
      <c r="K2757" s="1378"/>
      <c r="L2757" s="1378"/>
      <c r="M2757" s="1378"/>
      <c r="N2757" s="1378"/>
      <c r="O2757" s="1378"/>
      <c r="P2757" s="1378"/>
      <c r="Q2757" s="1378"/>
      <c r="R2757" s="1378"/>
      <c r="S2757" s="1378"/>
      <c r="T2757" s="1378"/>
      <c r="U2757" s="1378"/>
      <c r="V2757" s="1378"/>
      <c r="W2757" s="1378"/>
      <c r="X2757" s="1378"/>
      <c r="Y2757" s="1378"/>
      <c r="Z2757" s="1378"/>
      <c r="AA2757" s="1378"/>
      <c r="AB2757" s="1378"/>
      <c r="AC2757" s="1378"/>
      <c r="AD2757" s="1378"/>
      <c r="AF2757" s="70"/>
      <c r="AG2757" s="936"/>
      <c r="AH2757" s="898"/>
      <c r="AI2757" s="898"/>
      <c r="AJ2757" s="898"/>
      <c r="AK2757" s="11"/>
      <c r="AL2757" s="1215"/>
      <c r="AM2757" s="1216"/>
      <c r="AN2757" s="1216"/>
      <c r="AO2757" s="1216"/>
      <c r="AP2757" s="1216"/>
      <c r="AQ2757" s="1217"/>
      <c r="AR2757" s="73"/>
    </row>
    <row r="2758" spans="1:44" ht="24" customHeight="1">
      <c r="B2758" s="66"/>
      <c r="E2758" s="67"/>
      <c r="F2758" s="944"/>
      <c r="G2758" s="942"/>
      <c r="H2758" s="1378"/>
      <c r="I2758" s="1378"/>
      <c r="J2758" s="1378"/>
      <c r="K2758" s="1378"/>
      <c r="L2758" s="1378"/>
      <c r="M2758" s="1378"/>
      <c r="N2758" s="1378"/>
      <c r="O2758" s="1378"/>
      <c r="P2758" s="1378"/>
      <c r="Q2758" s="1378"/>
      <c r="R2758" s="1378"/>
      <c r="S2758" s="1378"/>
      <c r="T2758" s="1378"/>
      <c r="U2758" s="1378"/>
      <c r="V2758" s="1378"/>
      <c r="W2758" s="1378"/>
      <c r="X2758" s="1378"/>
      <c r="Y2758" s="1378"/>
      <c r="Z2758" s="1378"/>
      <c r="AA2758" s="1378"/>
      <c r="AB2758" s="1378"/>
      <c r="AC2758" s="1378"/>
      <c r="AD2758" s="1378"/>
      <c r="AF2758" s="70"/>
      <c r="AG2758" s="949"/>
      <c r="AH2758" s="950"/>
      <c r="AI2758" s="950"/>
      <c r="AJ2758" s="950"/>
      <c r="AK2758" s="951"/>
      <c r="AL2758" s="1215"/>
      <c r="AM2758" s="1216"/>
      <c r="AN2758" s="1216"/>
      <c r="AO2758" s="1216"/>
      <c r="AP2758" s="1216"/>
      <c r="AQ2758" s="1217"/>
      <c r="AR2758" s="73"/>
    </row>
    <row r="2759" spans="1:44" ht="24" customHeight="1">
      <c r="B2759" s="66"/>
      <c r="E2759" s="67"/>
      <c r="F2759" s="944"/>
      <c r="G2759" s="942"/>
      <c r="H2759" s="1378"/>
      <c r="I2759" s="1378"/>
      <c r="J2759" s="1378"/>
      <c r="K2759" s="1378"/>
      <c r="L2759" s="1378"/>
      <c r="M2759" s="1378"/>
      <c r="N2759" s="1378"/>
      <c r="O2759" s="1378"/>
      <c r="P2759" s="1378"/>
      <c r="Q2759" s="1378"/>
      <c r="R2759" s="1378"/>
      <c r="S2759" s="1378"/>
      <c r="T2759" s="1378"/>
      <c r="U2759" s="1378"/>
      <c r="V2759" s="1378"/>
      <c r="W2759" s="1378"/>
      <c r="X2759" s="1378"/>
      <c r="Y2759" s="1378"/>
      <c r="Z2759" s="1378"/>
      <c r="AA2759" s="1378"/>
      <c r="AB2759" s="1378"/>
      <c r="AC2759" s="1378"/>
      <c r="AD2759" s="1378"/>
      <c r="AF2759" s="70"/>
      <c r="AG2759" s="949"/>
      <c r="AH2759" s="950"/>
      <c r="AI2759" s="950"/>
      <c r="AJ2759" s="950"/>
      <c r="AK2759" s="951"/>
      <c r="AL2759" s="1215"/>
      <c r="AM2759" s="1216"/>
      <c r="AN2759" s="1216"/>
      <c r="AO2759" s="1216"/>
      <c r="AP2759" s="1216"/>
      <c r="AQ2759" s="1217"/>
      <c r="AR2759" s="73"/>
    </row>
    <row r="2760" spans="1:44" ht="24" customHeight="1">
      <c r="B2760" s="66"/>
      <c r="E2760" s="67"/>
      <c r="F2760" s="944"/>
      <c r="G2760" s="942"/>
      <c r="H2760" s="1378"/>
      <c r="I2760" s="1378"/>
      <c r="J2760" s="1378"/>
      <c r="K2760" s="1378"/>
      <c r="L2760" s="1378"/>
      <c r="M2760" s="1378"/>
      <c r="N2760" s="1378"/>
      <c r="O2760" s="1378"/>
      <c r="P2760" s="1378"/>
      <c r="Q2760" s="1378"/>
      <c r="R2760" s="1378"/>
      <c r="S2760" s="1378"/>
      <c r="T2760" s="1378"/>
      <c r="U2760" s="1378"/>
      <c r="V2760" s="1378"/>
      <c r="W2760" s="1378"/>
      <c r="X2760" s="1378"/>
      <c r="Y2760" s="1378"/>
      <c r="Z2760" s="1378"/>
      <c r="AA2760" s="1378"/>
      <c r="AB2760" s="1378"/>
      <c r="AC2760" s="1378"/>
      <c r="AD2760" s="1378"/>
      <c r="AF2760" s="70"/>
      <c r="AH2760" s="898"/>
      <c r="AI2760" s="898"/>
      <c r="AJ2760" s="898"/>
      <c r="AK2760" s="11"/>
      <c r="AL2760" s="71"/>
      <c r="AQ2760" s="72"/>
      <c r="AR2760" s="73"/>
    </row>
    <row r="2761" spans="1:44" ht="24" customHeight="1">
      <c r="B2761" s="66"/>
      <c r="E2761" s="67"/>
      <c r="F2761" s="68"/>
      <c r="AF2761" s="70"/>
      <c r="AH2761" s="898"/>
      <c r="AI2761" s="898"/>
      <c r="AJ2761" s="898"/>
      <c r="AK2761" s="11"/>
      <c r="AL2761" s="71"/>
      <c r="AQ2761" s="72"/>
      <c r="AR2761" s="73"/>
    </row>
    <row r="2762" spans="1:44" ht="24" customHeight="1">
      <c r="B2762" s="66"/>
      <c r="E2762" s="67"/>
      <c r="F2762" s="68"/>
      <c r="G2762" s="1075" t="s">
        <v>330</v>
      </c>
      <c r="H2762" s="1378" t="s">
        <v>2606</v>
      </c>
      <c r="I2762" s="1963"/>
      <c r="J2762" s="1963"/>
      <c r="K2762" s="1963"/>
      <c r="L2762" s="1963"/>
      <c r="M2762" s="1963"/>
      <c r="N2762" s="1963"/>
      <c r="O2762" s="1963"/>
      <c r="P2762" s="1963"/>
      <c r="Q2762" s="1963"/>
      <c r="R2762" s="1963"/>
      <c r="S2762" s="1963"/>
      <c r="T2762" s="1963"/>
      <c r="U2762" s="1963"/>
      <c r="V2762" s="1963"/>
      <c r="W2762" s="1963"/>
      <c r="X2762" s="1963"/>
      <c r="Y2762" s="1963"/>
      <c r="Z2762" s="1963"/>
      <c r="AA2762" s="1963"/>
      <c r="AB2762" s="1963"/>
      <c r="AC2762" s="1963"/>
      <c r="AD2762" s="1963"/>
      <c r="AE2762" s="942"/>
      <c r="AF2762" s="943"/>
      <c r="AG2762" s="949"/>
      <c r="AH2762" s="950"/>
      <c r="AI2762" s="950"/>
      <c r="AJ2762" s="950"/>
      <c r="AK2762" s="951"/>
      <c r="AL2762" s="1215" t="s">
        <v>2607</v>
      </c>
      <c r="AM2762" s="1498"/>
      <c r="AN2762" s="1498"/>
      <c r="AO2762" s="1498"/>
      <c r="AP2762" s="1498"/>
      <c r="AQ2762" s="1217"/>
      <c r="AR2762" s="73"/>
    </row>
    <row r="2763" spans="1:44" ht="24" customHeight="1">
      <c r="B2763" s="66"/>
      <c r="E2763" s="67"/>
      <c r="F2763" s="68"/>
      <c r="G2763" s="942"/>
      <c r="H2763" s="1963"/>
      <c r="I2763" s="1963"/>
      <c r="J2763" s="1963"/>
      <c r="K2763" s="1963"/>
      <c r="L2763" s="1963"/>
      <c r="M2763" s="1963"/>
      <c r="N2763" s="1963"/>
      <c r="O2763" s="1963"/>
      <c r="P2763" s="1963"/>
      <c r="Q2763" s="1963"/>
      <c r="R2763" s="1963"/>
      <c r="S2763" s="1963"/>
      <c r="T2763" s="1963"/>
      <c r="U2763" s="1963"/>
      <c r="V2763" s="1963"/>
      <c r="W2763" s="1963"/>
      <c r="X2763" s="1963"/>
      <c r="Y2763" s="1963"/>
      <c r="Z2763" s="1963"/>
      <c r="AA2763" s="1963"/>
      <c r="AB2763" s="1963"/>
      <c r="AC2763" s="1963"/>
      <c r="AD2763" s="1963"/>
      <c r="AE2763" s="942"/>
      <c r="AF2763" s="943"/>
      <c r="AG2763" s="949"/>
      <c r="AH2763" s="950"/>
      <c r="AI2763" s="950"/>
      <c r="AJ2763" s="950"/>
      <c r="AK2763" s="951"/>
      <c r="AL2763" s="1215"/>
      <c r="AM2763" s="1498"/>
      <c r="AN2763" s="1498"/>
      <c r="AO2763" s="1498"/>
      <c r="AP2763" s="1498"/>
      <c r="AQ2763" s="1217"/>
      <c r="AR2763" s="73"/>
    </row>
    <row r="2764" spans="1:44" ht="24" customHeight="1">
      <c r="B2764" s="66"/>
      <c r="E2764" s="67"/>
      <c r="F2764" s="68"/>
      <c r="G2764" s="942"/>
      <c r="H2764" s="1963"/>
      <c r="I2764" s="1963"/>
      <c r="J2764" s="1963"/>
      <c r="K2764" s="1963"/>
      <c r="L2764" s="1963"/>
      <c r="M2764" s="1963"/>
      <c r="N2764" s="1963"/>
      <c r="O2764" s="1963"/>
      <c r="P2764" s="1963"/>
      <c r="Q2764" s="1963"/>
      <c r="R2764" s="1963"/>
      <c r="S2764" s="1963"/>
      <c r="T2764" s="1963"/>
      <c r="U2764" s="1963"/>
      <c r="V2764" s="1963"/>
      <c r="W2764" s="1963"/>
      <c r="X2764" s="1963"/>
      <c r="Y2764" s="1963"/>
      <c r="Z2764" s="1963"/>
      <c r="AA2764" s="1963"/>
      <c r="AB2764" s="1963"/>
      <c r="AC2764" s="1963"/>
      <c r="AD2764" s="1963"/>
      <c r="AE2764" s="942"/>
      <c r="AF2764" s="943"/>
      <c r="AG2764" s="949"/>
      <c r="AH2764" s="950"/>
      <c r="AI2764" s="950"/>
      <c r="AJ2764" s="950"/>
      <c r="AK2764" s="951"/>
      <c r="AL2764" s="952"/>
      <c r="AM2764" s="953"/>
      <c r="AN2764" s="953"/>
      <c r="AO2764" s="953"/>
      <c r="AP2764" s="953"/>
      <c r="AQ2764" s="954"/>
      <c r="AR2764" s="73"/>
    </row>
    <row r="2765" spans="1:44" ht="24" customHeight="1">
      <c r="B2765" s="66"/>
      <c r="E2765" s="67"/>
      <c r="F2765" s="68"/>
      <c r="G2765" s="942"/>
      <c r="H2765" s="1963"/>
      <c r="I2765" s="1963"/>
      <c r="J2765" s="1963"/>
      <c r="K2765" s="1963"/>
      <c r="L2765" s="1963"/>
      <c r="M2765" s="1963"/>
      <c r="N2765" s="1963"/>
      <c r="O2765" s="1963"/>
      <c r="P2765" s="1963"/>
      <c r="Q2765" s="1963"/>
      <c r="R2765" s="1963"/>
      <c r="S2765" s="1963"/>
      <c r="T2765" s="1963"/>
      <c r="U2765" s="1963"/>
      <c r="V2765" s="1963"/>
      <c r="W2765" s="1963"/>
      <c r="X2765" s="1963"/>
      <c r="Y2765" s="1963"/>
      <c r="Z2765" s="1963"/>
      <c r="AA2765" s="1963"/>
      <c r="AB2765" s="1963"/>
      <c r="AC2765" s="1963"/>
      <c r="AD2765" s="1963"/>
      <c r="AE2765" s="942"/>
      <c r="AF2765" s="943"/>
      <c r="AG2765" s="949"/>
      <c r="AH2765" s="950"/>
      <c r="AI2765" s="950"/>
      <c r="AJ2765" s="950"/>
      <c r="AK2765" s="951"/>
      <c r="AL2765" s="952"/>
      <c r="AM2765" s="953"/>
      <c r="AN2765" s="953"/>
      <c r="AO2765" s="953"/>
      <c r="AP2765" s="953"/>
      <c r="AQ2765" s="954"/>
      <c r="AR2765" s="73"/>
    </row>
    <row r="2766" spans="1:44" ht="24" customHeight="1">
      <c r="B2766" s="66"/>
      <c r="E2766" s="67"/>
      <c r="F2766" s="68"/>
      <c r="G2766" s="942"/>
      <c r="H2766" s="1963"/>
      <c r="I2766" s="1963"/>
      <c r="J2766" s="1963"/>
      <c r="K2766" s="1963"/>
      <c r="L2766" s="1963"/>
      <c r="M2766" s="1963"/>
      <c r="N2766" s="1963"/>
      <c r="O2766" s="1963"/>
      <c r="P2766" s="1963"/>
      <c r="Q2766" s="1963"/>
      <c r="R2766" s="1963"/>
      <c r="S2766" s="1963"/>
      <c r="T2766" s="1963"/>
      <c r="U2766" s="1963"/>
      <c r="V2766" s="1963"/>
      <c r="W2766" s="1963"/>
      <c r="X2766" s="1963"/>
      <c r="Y2766" s="1963"/>
      <c r="Z2766" s="1963"/>
      <c r="AA2766" s="1963"/>
      <c r="AB2766" s="1963"/>
      <c r="AC2766" s="1963"/>
      <c r="AD2766" s="1963"/>
      <c r="AE2766" s="942"/>
      <c r="AF2766" s="943"/>
      <c r="AG2766" s="949"/>
      <c r="AH2766" s="950"/>
      <c r="AI2766" s="950"/>
      <c r="AJ2766" s="950"/>
      <c r="AK2766" s="951"/>
      <c r="AL2766" s="952"/>
      <c r="AM2766" s="953"/>
      <c r="AN2766" s="953"/>
      <c r="AO2766" s="953"/>
      <c r="AP2766" s="953"/>
      <c r="AQ2766" s="954"/>
      <c r="AR2766" s="73"/>
    </row>
    <row r="2767" spans="1:44" ht="24" customHeight="1">
      <c r="B2767" s="66"/>
      <c r="E2767" s="67"/>
      <c r="F2767" s="68"/>
      <c r="G2767" s="942"/>
      <c r="H2767" s="1963"/>
      <c r="I2767" s="1963"/>
      <c r="J2767" s="1963"/>
      <c r="K2767" s="1963"/>
      <c r="L2767" s="1963"/>
      <c r="M2767" s="1963"/>
      <c r="N2767" s="1963"/>
      <c r="O2767" s="1963"/>
      <c r="P2767" s="1963"/>
      <c r="Q2767" s="1963"/>
      <c r="R2767" s="1963"/>
      <c r="S2767" s="1963"/>
      <c r="T2767" s="1963"/>
      <c r="U2767" s="1963"/>
      <c r="V2767" s="1963"/>
      <c r="W2767" s="1963"/>
      <c r="X2767" s="1963"/>
      <c r="Y2767" s="1963"/>
      <c r="Z2767" s="1963"/>
      <c r="AA2767" s="1963"/>
      <c r="AB2767" s="1963"/>
      <c r="AC2767" s="1963"/>
      <c r="AD2767" s="1963"/>
      <c r="AE2767" s="942"/>
      <c r="AF2767" s="943"/>
      <c r="AG2767" s="949"/>
      <c r="AH2767" s="950"/>
      <c r="AI2767" s="950"/>
      <c r="AJ2767" s="950"/>
      <c r="AK2767" s="951"/>
      <c r="AL2767" s="952"/>
      <c r="AM2767" s="953"/>
      <c r="AN2767" s="953"/>
      <c r="AO2767" s="953"/>
      <c r="AP2767" s="953"/>
      <c r="AQ2767" s="954"/>
      <c r="AR2767" s="73"/>
    </row>
    <row r="2768" spans="1:44" ht="24" customHeight="1">
      <c r="B2768" s="66"/>
      <c r="E2768" s="67"/>
      <c r="F2768" s="68"/>
      <c r="AF2768" s="70"/>
      <c r="AH2768" s="898"/>
      <c r="AI2768" s="898"/>
      <c r="AJ2768" s="898"/>
      <c r="AK2768" s="11"/>
      <c r="AL2768" s="71"/>
      <c r="AQ2768" s="72"/>
      <c r="AR2768" s="73"/>
    </row>
    <row r="2769" spans="1:44" ht="24" customHeight="1">
      <c r="B2769" s="66"/>
      <c r="E2769" s="67"/>
      <c r="F2769" s="68"/>
      <c r="AF2769" s="70"/>
      <c r="AH2769" s="898"/>
      <c r="AI2769" s="898"/>
      <c r="AJ2769" s="898"/>
      <c r="AK2769" s="11"/>
      <c r="AL2769" s="71"/>
      <c r="AQ2769" s="72"/>
      <c r="AR2769" s="73"/>
    </row>
    <row r="2770" spans="1:44" ht="24" customHeight="1">
      <c r="A2770" s="972">
        <f t="shared" si="48"/>
        <v>3715</v>
      </c>
      <c r="B2770" s="66"/>
      <c r="E2770" s="67"/>
      <c r="F2770" s="1334" t="s">
        <v>847</v>
      </c>
      <c r="G2770" s="1335"/>
      <c r="H2770" s="1378" t="s">
        <v>2608</v>
      </c>
      <c r="I2770" s="1963"/>
      <c r="J2770" s="1963"/>
      <c r="K2770" s="1963"/>
      <c r="L2770" s="1963"/>
      <c r="M2770" s="1963"/>
      <c r="N2770" s="1963"/>
      <c r="O2770" s="1963"/>
      <c r="P2770" s="1963"/>
      <c r="Q2770" s="1963"/>
      <c r="R2770" s="1963"/>
      <c r="S2770" s="1963"/>
      <c r="T2770" s="1963"/>
      <c r="U2770" s="1963"/>
      <c r="V2770" s="1963"/>
      <c r="W2770" s="1963"/>
      <c r="X2770" s="1963"/>
      <c r="Y2770" s="1963"/>
      <c r="Z2770" s="1963"/>
      <c r="AA2770" s="1963"/>
      <c r="AB2770" s="1963"/>
      <c r="AC2770" s="1963"/>
      <c r="AD2770" s="1963"/>
      <c r="AE2770" s="942"/>
      <c r="AF2770" s="70"/>
      <c r="AG2770" s="1074">
        <v>3715</v>
      </c>
      <c r="AH2770" s="1221" t="s">
        <v>106</v>
      </c>
      <c r="AI2770" s="1222"/>
      <c r="AJ2770" s="1223"/>
      <c r="AK2770" s="11"/>
      <c r="AL2770" s="1215" t="s">
        <v>2616</v>
      </c>
      <c r="AM2770" s="1216"/>
      <c r="AN2770" s="1216"/>
      <c r="AO2770" s="1216"/>
      <c r="AP2770" s="1216"/>
      <c r="AQ2770" s="1217"/>
      <c r="AR2770" s="73"/>
    </row>
    <row r="2771" spans="1:44" ht="24" customHeight="1">
      <c r="B2771" s="66"/>
      <c r="E2771" s="67"/>
      <c r="F2771" s="944"/>
      <c r="G2771" s="942"/>
      <c r="H2771" s="1963"/>
      <c r="I2771" s="1963"/>
      <c r="J2771" s="1963"/>
      <c r="K2771" s="1963"/>
      <c r="L2771" s="1963"/>
      <c r="M2771" s="1963"/>
      <c r="N2771" s="1963"/>
      <c r="O2771" s="1963"/>
      <c r="P2771" s="1963"/>
      <c r="Q2771" s="1963"/>
      <c r="R2771" s="1963"/>
      <c r="S2771" s="1963"/>
      <c r="T2771" s="1963"/>
      <c r="U2771" s="1963"/>
      <c r="V2771" s="1963"/>
      <c r="W2771" s="1963"/>
      <c r="X2771" s="1963"/>
      <c r="Y2771" s="1963"/>
      <c r="Z2771" s="1963"/>
      <c r="AA2771" s="1963"/>
      <c r="AB2771" s="1963"/>
      <c r="AC2771" s="1963"/>
      <c r="AD2771" s="1963"/>
      <c r="AE2771" s="942"/>
      <c r="AF2771" s="70"/>
      <c r="AH2771" s="898"/>
      <c r="AI2771" s="898"/>
      <c r="AJ2771" s="898"/>
      <c r="AK2771" s="11"/>
      <c r="AL2771" s="1215"/>
      <c r="AM2771" s="1216"/>
      <c r="AN2771" s="1216"/>
      <c r="AO2771" s="1216"/>
      <c r="AP2771" s="1216"/>
      <c r="AQ2771" s="1217"/>
      <c r="AR2771" s="73"/>
    </row>
    <row r="2772" spans="1:44" ht="24" customHeight="1">
      <c r="B2772" s="66"/>
      <c r="E2772" s="67"/>
      <c r="F2772" s="944"/>
      <c r="G2772" s="942"/>
      <c r="H2772" s="1963"/>
      <c r="I2772" s="1963"/>
      <c r="J2772" s="1963"/>
      <c r="K2772" s="1963"/>
      <c r="L2772" s="1963"/>
      <c r="M2772" s="1963"/>
      <c r="N2772" s="1963"/>
      <c r="O2772" s="1963"/>
      <c r="P2772" s="1963"/>
      <c r="Q2772" s="1963"/>
      <c r="R2772" s="1963"/>
      <c r="S2772" s="1963"/>
      <c r="T2772" s="1963"/>
      <c r="U2772" s="1963"/>
      <c r="V2772" s="1963"/>
      <c r="W2772" s="1963"/>
      <c r="X2772" s="1963"/>
      <c r="Y2772" s="1963"/>
      <c r="Z2772" s="1963"/>
      <c r="AA2772" s="1963"/>
      <c r="AB2772" s="1963"/>
      <c r="AC2772" s="1963"/>
      <c r="AD2772" s="1963"/>
      <c r="AE2772" s="942"/>
      <c r="AF2772" s="70"/>
      <c r="AH2772" s="898"/>
      <c r="AI2772" s="898"/>
      <c r="AJ2772" s="898"/>
      <c r="AK2772" s="11"/>
      <c r="AL2772" s="1215"/>
      <c r="AM2772" s="1216"/>
      <c r="AN2772" s="1216"/>
      <c r="AO2772" s="1216"/>
      <c r="AP2772" s="1216"/>
      <c r="AQ2772" s="1217"/>
      <c r="AR2772" s="73"/>
    </row>
    <row r="2773" spans="1:44" ht="24" customHeight="1">
      <c r="B2773" s="66"/>
      <c r="E2773" s="67"/>
      <c r="F2773" s="944"/>
      <c r="G2773" s="942"/>
      <c r="H2773" s="1963"/>
      <c r="I2773" s="1963"/>
      <c r="J2773" s="1963"/>
      <c r="K2773" s="1963"/>
      <c r="L2773" s="1963"/>
      <c r="M2773" s="1963"/>
      <c r="N2773" s="1963"/>
      <c r="O2773" s="1963"/>
      <c r="P2773" s="1963"/>
      <c r="Q2773" s="1963"/>
      <c r="R2773" s="1963"/>
      <c r="S2773" s="1963"/>
      <c r="T2773" s="1963"/>
      <c r="U2773" s="1963"/>
      <c r="V2773" s="1963"/>
      <c r="W2773" s="1963"/>
      <c r="X2773" s="1963"/>
      <c r="Y2773" s="1963"/>
      <c r="Z2773" s="1963"/>
      <c r="AA2773" s="1963"/>
      <c r="AB2773" s="1963"/>
      <c r="AC2773" s="1963"/>
      <c r="AD2773" s="1963"/>
      <c r="AE2773" s="942"/>
      <c r="AF2773" s="70"/>
      <c r="AH2773" s="898"/>
      <c r="AI2773" s="898"/>
      <c r="AJ2773" s="898"/>
      <c r="AK2773" s="11"/>
      <c r="AL2773" s="1215"/>
      <c r="AM2773" s="1216"/>
      <c r="AN2773" s="1216"/>
      <c r="AO2773" s="1216"/>
      <c r="AP2773" s="1216"/>
      <c r="AQ2773" s="1217"/>
      <c r="AR2773" s="73"/>
    </row>
    <row r="2774" spans="1:44" ht="24" customHeight="1">
      <c r="B2774" s="66"/>
      <c r="E2774" s="67"/>
      <c r="F2774" s="944"/>
      <c r="G2774" s="942"/>
      <c r="H2774" s="1963"/>
      <c r="I2774" s="1963"/>
      <c r="J2774" s="1963"/>
      <c r="K2774" s="1963"/>
      <c r="L2774" s="1963"/>
      <c r="M2774" s="1963"/>
      <c r="N2774" s="1963"/>
      <c r="O2774" s="1963"/>
      <c r="P2774" s="1963"/>
      <c r="Q2774" s="1963"/>
      <c r="R2774" s="1963"/>
      <c r="S2774" s="1963"/>
      <c r="T2774" s="1963"/>
      <c r="U2774" s="1963"/>
      <c r="V2774" s="1963"/>
      <c r="W2774" s="1963"/>
      <c r="X2774" s="1963"/>
      <c r="Y2774" s="1963"/>
      <c r="Z2774" s="1963"/>
      <c r="AA2774" s="1963"/>
      <c r="AB2774" s="1963"/>
      <c r="AC2774" s="1963"/>
      <c r="AD2774" s="1963"/>
      <c r="AE2774" s="942"/>
      <c r="AF2774" s="70"/>
      <c r="AH2774" s="898"/>
      <c r="AI2774" s="898"/>
      <c r="AJ2774" s="898"/>
      <c r="AK2774" s="11"/>
      <c r="AL2774" s="952"/>
      <c r="AM2774" s="953"/>
      <c r="AN2774" s="953"/>
      <c r="AO2774" s="953"/>
      <c r="AP2774" s="953"/>
      <c r="AQ2774" s="954"/>
      <c r="AR2774" s="73"/>
    </row>
    <row r="2775" spans="1:44" ht="24" customHeight="1">
      <c r="B2775" s="66"/>
      <c r="E2775" s="67"/>
      <c r="F2775" s="944"/>
      <c r="G2775" s="942"/>
      <c r="H2775" s="1963"/>
      <c r="I2775" s="1963"/>
      <c r="J2775" s="1963"/>
      <c r="K2775" s="1963"/>
      <c r="L2775" s="1963"/>
      <c r="M2775" s="1963"/>
      <c r="N2775" s="1963"/>
      <c r="O2775" s="1963"/>
      <c r="P2775" s="1963"/>
      <c r="Q2775" s="1963"/>
      <c r="R2775" s="1963"/>
      <c r="S2775" s="1963"/>
      <c r="T2775" s="1963"/>
      <c r="U2775" s="1963"/>
      <c r="V2775" s="1963"/>
      <c r="W2775" s="1963"/>
      <c r="X2775" s="1963"/>
      <c r="Y2775" s="1963"/>
      <c r="Z2775" s="1963"/>
      <c r="AA2775" s="1963"/>
      <c r="AB2775" s="1963"/>
      <c r="AC2775" s="1963"/>
      <c r="AD2775" s="1963"/>
      <c r="AE2775" s="942"/>
      <c r="AF2775" s="70"/>
      <c r="AH2775" s="898"/>
      <c r="AI2775" s="898"/>
      <c r="AJ2775" s="898"/>
      <c r="AK2775" s="11"/>
      <c r="AL2775" s="952"/>
      <c r="AM2775" s="953"/>
      <c r="AN2775" s="953"/>
      <c r="AO2775" s="953"/>
      <c r="AP2775" s="953"/>
      <c r="AQ2775" s="954"/>
      <c r="AR2775" s="73"/>
    </row>
    <row r="2776" spans="1:44" ht="24" customHeight="1">
      <c r="B2776" s="66"/>
      <c r="E2776" s="67"/>
      <c r="F2776" s="944"/>
      <c r="G2776" s="942"/>
      <c r="H2776" s="1963"/>
      <c r="I2776" s="1963"/>
      <c r="J2776" s="1963"/>
      <c r="K2776" s="1963"/>
      <c r="L2776" s="1963"/>
      <c r="M2776" s="1963"/>
      <c r="N2776" s="1963"/>
      <c r="O2776" s="1963"/>
      <c r="P2776" s="1963"/>
      <c r="Q2776" s="1963"/>
      <c r="R2776" s="1963"/>
      <c r="S2776" s="1963"/>
      <c r="T2776" s="1963"/>
      <c r="U2776" s="1963"/>
      <c r="V2776" s="1963"/>
      <c r="W2776" s="1963"/>
      <c r="X2776" s="1963"/>
      <c r="Y2776" s="1963"/>
      <c r="Z2776" s="1963"/>
      <c r="AA2776" s="1963"/>
      <c r="AB2776" s="1963"/>
      <c r="AC2776" s="1963"/>
      <c r="AD2776" s="1963"/>
      <c r="AE2776" s="942"/>
      <c r="AF2776" s="70"/>
      <c r="AH2776" s="898"/>
      <c r="AI2776" s="898"/>
      <c r="AJ2776" s="898"/>
      <c r="AK2776" s="11"/>
      <c r="AL2776" s="952"/>
      <c r="AM2776" s="953"/>
      <c r="AN2776" s="953"/>
      <c r="AO2776" s="953"/>
      <c r="AP2776" s="953"/>
      <c r="AQ2776" s="954"/>
      <c r="AR2776" s="73"/>
    </row>
    <row r="2777" spans="1:44" ht="24" customHeight="1">
      <c r="B2777" s="66"/>
      <c r="E2777" s="67"/>
      <c r="F2777" s="944"/>
      <c r="G2777" s="942"/>
      <c r="H2777" s="963"/>
      <c r="I2777" s="963"/>
      <c r="J2777" s="963"/>
      <c r="K2777" s="963"/>
      <c r="L2777" s="963"/>
      <c r="M2777" s="963"/>
      <c r="N2777" s="963"/>
      <c r="O2777" s="963"/>
      <c r="P2777" s="963"/>
      <c r="Q2777" s="963"/>
      <c r="R2777" s="963"/>
      <c r="S2777" s="963"/>
      <c r="T2777" s="963"/>
      <c r="U2777" s="963"/>
      <c r="V2777" s="963"/>
      <c r="W2777" s="963"/>
      <c r="X2777" s="963"/>
      <c r="Y2777" s="963"/>
      <c r="Z2777" s="963"/>
      <c r="AA2777" s="963"/>
      <c r="AB2777" s="963"/>
      <c r="AC2777" s="963"/>
      <c r="AD2777" s="963"/>
      <c r="AE2777" s="942"/>
      <c r="AF2777" s="70"/>
      <c r="AH2777" s="898"/>
      <c r="AI2777" s="898"/>
      <c r="AJ2777" s="898"/>
      <c r="AK2777" s="11"/>
      <c r="AL2777" s="952"/>
      <c r="AM2777" s="953"/>
      <c r="AN2777" s="953"/>
      <c r="AO2777" s="953"/>
      <c r="AP2777" s="953"/>
      <c r="AQ2777" s="954"/>
      <c r="AR2777" s="73"/>
    </row>
    <row r="2778" spans="1:44" ht="24" customHeight="1">
      <c r="B2778" s="66"/>
      <c r="E2778" s="67"/>
      <c r="F2778" s="944"/>
      <c r="G2778" s="1075" t="s">
        <v>330</v>
      </c>
      <c r="H2778" s="1378" t="s">
        <v>2609</v>
      </c>
      <c r="I2778" s="1378"/>
      <c r="J2778" s="1378"/>
      <c r="K2778" s="1378"/>
      <c r="L2778" s="1378"/>
      <c r="M2778" s="1378"/>
      <c r="N2778" s="1378"/>
      <c r="O2778" s="1378"/>
      <c r="P2778" s="1378"/>
      <c r="Q2778" s="1378"/>
      <c r="R2778" s="1378"/>
      <c r="S2778" s="1378"/>
      <c r="T2778" s="1378"/>
      <c r="U2778" s="1378"/>
      <c r="V2778" s="1378"/>
      <c r="W2778" s="1378"/>
      <c r="X2778" s="1378"/>
      <c r="Y2778" s="1378"/>
      <c r="Z2778" s="1378"/>
      <c r="AA2778" s="1378"/>
      <c r="AB2778" s="1378"/>
      <c r="AC2778" s="1378"/>
      <c r="AD2778" s="1378"/>
      <c r="AE2778" s="942"/>
      <c r="AF2778" s="70"/>
      <c r="AH2778" s="898"/>
      <c r="AI2778" s="898"/>
      <c r="AJ2778" s="898"/>
      <c r="AK2778" s="11"/>
      <c r="AL2778" s="1215" t="s">
        <v>2617</v>
      </c>
      <c r="AM2778" s="1498"/>
      <c r="AN2778" s="1498"/>
      <c r="AO2778" s="1498"/>
      <c r="AP2778" s="1498"/>
      <c r="AQ2778" s="1217"/>
      <c r="AR2778" s="73"/>
    </row>
    <row r="2779" spans="1:44" ht="24" customHeight="1">
      <c r="B2779" s="66"/>
      <c r="E2779" s="67"/>
      <c r="F2779" s="944"/>
      <c r="G2779" s="942"/>
      <c r="H2779" s="1378"/>
      <c r="I2779" s="1378"/>
      <c r="J2779" s="1378"/>
      <c r="K2779" s="1378"/>
      <c r="L2779" s="1378"/>
      <c r="M2779" s="1378"/>
      <c r="N2779" s="1378"/>
      <c r="O2779" s="1378"/>
      <c r="P2779" s="1378"/>
      <c r="Q2779" s="1378"/>
      <c r="R2779" s="1378"/>
      <c r="S2779" s="1378"/>
      <c r="T2779" s="1378"/>
      <c r="U2779" s="1378"/>
      <c r="V2779" s="1378"/>
      <c r="W2779" s="1378"/>
      <c r="X2779" s="1378"/>
      <c r="Y2779" s="1378"/>
      <c r="Z2779" s="1378"/>
      <c r="AA2779" s="1378"/>
      <c r="AB2779" s="1378"/>
      <c r="AC2779" s="1378"/>
      <c r="AD2779" s="1378"/>
      <c r="AE2779" s="942"/>
      <c r="AF2779" s="70"/>
      <c r="AH2779" s="898"/>
      <c r="AI2779" s="898"/>
      <c r="AJ2779" s="898"/>
      <c r="AK2779" s="11"/>
      <c r="AL2779" s="1215"/>
      <c r="AM2779" s="1498"/>
      <c r="AN2779" s="1498"/>
      <c r="AO2779" s="1498"/>
      <c r="AP2779" s="1498"/>
      <c r="AQ2779" s="1217"/>
      <c r="AR2779" s="73"/>
    </row>
    <row r="2780" spans="1:44" ht="24" customHeight="1">
      <c r="B2780" s="66"/>
      <c r="E2780" s="67"/>
      <c r="F2780" s="944"/>
      <c r="G2780" s="942"/>
      <c r="H2780" s="1378"/>
      <c r="I2780" s="1378"/>
      <c r="J2780" s="1378"/>
      <c r="K2780" s="1378"/>
      <c r="L2780" s="1378"/>
      <c r="M2780" s="1378"/>
      <c r="N2780" s="1378"/>
      <c r="O2780" s="1378"/>
      <c r="P2780" s="1378"/>
      <c r="Q2780" s="1378"/>
      <c r="R2780" s="1378"/>
      <c r="S2780" s="1378"/>
      <c r="T2780" s="1378"/>
      <c r="U2780" s="1378"/>
      <c r="V2780" s="1378"/>
      <c r="W2780" s="1378"/>
      <c r="X2780" s="1378"/>
      <c r="Y2780" s="1378"/>
      <c r="Z2780" s="1378"/>
      <c r="AA2780" s="1378"/>
      <c r="AB2780" s="1378"/>
      <c r="AC2780" s="1378"/>
      <c r="AD2780" s="1378"/>
      <c r="AE2780" s="942"/>
      <c r="AF2780" s="70"/>
      <c r="AH2780" s="898"/>
      <c r="AI2780" s="898"/>
      <c r="AJ2780" s="898"/>
      <c r="AK2780" s="11"/>
      <c r="AL2780" s="71"/>
      <c r="AQ2780" s="72"/>
      <c r="AR2780" s="73"/>
    </row>
    <row r="2781" spans="1:44" ht="24" customHeight="1">
      <c r="B2781" s="66"/>
      <c r="E2781" s="67"/>
      <c r="F2781" s="944"/>
      <c r="G2781" s="942"/>
      <c r="H2781" s="1378"/>
      <c r="I2781" s="1378"/>
      <c r="J2781" s="1378"/>
      <c r="K2781" s="1378"/>
      <c r="L2781" s="1378"/>
      <c r="M2781" s="1378"/>
      <c r="N2781" s="1378"/>
      <c r="O2781" s="1378"/>
      <c r="P2781" s="1378"/>
      <c r="Q2781" s="1378"/>
      <c r="R2781" s="1378"/>
      <c r="S2781" s="1378"/>
      <c r="T2781" s="1378"/>
      <c r="U2781" s="1378"/>
      <c r="V2781" s="1378"/>
      <c r="W2781" s="1378"/>
      <c r="X2781" s="1378"/>
      <c r="Y2781" s="1378"/>
      <c r="Z2781" s="1378"/>
      <c r="AA2781" s="1378"/>
      <c r="AB2781" s="1378"/>
      <c r="AC2781" s="1378"/>
      <c r="AD2781" s="1378"/>
      <c r="AE2781" s="942"/>
      <c r="AF2781" s="70"/>
      <c r="AH2781" s="898"/>
      <c r="AI2781" s="898"/>
      <c r="AJ2781" s="898"/>
      <c r="AK2781" s="11"/>
      <c r="AL2781" s="71"/>
      <c r="AQ2781" s="72"/>
      <c r="AR2781" s="73"/>
    </row>
    <row r="2782" spans="1:44" ht="24" customHeight="1">
      <c r="B2782" s="66"/>
      <c r="E2782" s="67"/>
      <c r="F2782" s="944"/>
      <c r="G2782" s="942"/>
      <c r="H2782" s="1378"/>
      <c r="I2782" s="1378"/>
      <c r="J2782" s="1378"/>
      <c r="K2782" s="1378"/>
      <c r="L2782" s="1378"/>
      <c r="M2782" s="1378"/>
      <c r="N2782" s="1378"/>
      <c r="O2782" s="1378"/>
      <c r="P2782" s="1378"/>
      <c r="Q2782" s="1378"/>
      <c r="R2782" s="1378"/>
      <c r="S2782" s="1378"/>
      <c r="T2782" s="1378"/>
      <c r="U2782" s="1378"/>
      <c r="V2782" s="1378"/>
      <c r="W2782" s="1378"/>
      <c r="X2782" s="1378"/>
      <c r="Y2782" s="1378"/>
      <c r="Z2782" s="1378"/>
      <c r="AA2782" s="1378"/>
      <c r="AB2782" s="1378"/>
      <c r="AC2782" s="1378"/>
      <c r="AD2782" s="1378"/>
      <c r="AE2782" s="942"/>
      <c r="AF2782" s="70"/>
      <c r="AH2782" s="898"/>
      <c r="AI2782" s="898"/>
      <c r="AJ2782" s="898"/>
      <c r="AK2782" s="11"/>
      <c r="AL2782" s="71"/>
      <c r="AQ2782" s="72"/>
      <c r="AR2782" s="73"/>
    </row>
    <row r="2783" spans="1:44" ht="24" customHeight="1">
      <c r="B2783" s="66"/>
      <c r="E2783" s="67"/>
      <c r="F2783" s="944"/>
      <c r="G2783" s="942"/>
      <c r="H2783" s="1378"/>
      <c r="I2783" s="1378"/>
      <c r="J2783" s="1378"/>
      <c r="K2783" s="1378"/>
      <c r="L2783" s="1378"/>
      <c r="M2783" s="1378"/>
      <c r="N2783" s="1378"/>
      <c r="O2783" s="1378"/>
      <c r="P2783" s="1378"/>
      <c r="Q2783" s="1378"/>
      <c r="R2783" s="1378"/>
      <c r="S2783" s="1378"/>
      <c r="T2783" s="1378"/>
      <c r="U2783" s="1378"/>
      <c r="V2783" s="1378"/>
      <c r="W2783" s="1378"/>
      <c r="X2783" s="1378"/>
      <c r="Y2783" s="1378"/>
      <c r="Z2783" s="1378"/>
      <c r="AA2783" s="1378"/>
      <c r="AB2783" s="1378"/>
      <c r="AC2783" s="1378"/>
      <c r="AD2783" s="1378"/>
      <c r="AE2783" s="942"/>
      <c r="AF2783" s="70"/>
      <c r="AH2783" s="898"/>
      <c r="AI2783" s="898"/>
      <c r="AJ2783" s="898"/>
      <c r="AK2783" s="11"/>
      <c r="AL2783" s="71"/>
      <c r="AQ2783" s="72"/>
      <c r="AR2783" s="73"/>
    </row>
    <row r="2784" spans="1:44" ht="24" customHeight="1">
      <c r="B2784" s="66"/>
      <c r="E2784" s="67"/>
      <c r="F2784" s="944"/>
      <c r="G2784" s="942"/>
      <c r="H2784" s="964"/>
      <c r="I2784" s="964"/>
      <c r="J2784" s="964"/>
      <c r="K2784" s="964"/>
      <c r="L2784" s="964"/>
      <c r="M2784" s="964"/>
      <c r="N2784" s="964"/>
      <c r="O2784" s="964"/>
      <c r="P2784" s="964"/>
      <c r="Q2784" s="964"/>
      <c r="R2784" s="964"/>
      <c r="S2784" s="964"/>
      <c r="T2784" s="964"/>
      <c r="U2784" s="964"/>
      <c r="V2784" s="964"/>
      <c r="W2784" s="964"/>
      <c r="X2784" s="964"/>
      <c r="Y2784" s="964"/>
      <c r="Z2784" s="964"/>
      <c r="AA2784" s="964"/>
      <c r="AB2784" s="964"/>
      <c r="AC2784" s="964"/>
      <c r="AD2784" s="964"/>
      <c r="AE2784" s="942"/>
      <c r="AF2784" s="70"/>
      <c r="AH2784" s="898"/>
      <c r="AI2784" s="898"/>
      <c r="AJ2784" s="898"/>
      <c r="AK2784" s="11"/>
      <c r="AL2784" s="71"/>
      <c r="AQ2784" s="72"/>
      <c r="AR2784" s="73"/>
    </row>
    <row r="2785" spans="1:44" ht="24" customHeight="1">
      <c r="A2785" s="972">
        <f t="shared" si="48"/>
        <v>3716</v>
      </c>
      <c r="B2785" s="66"/>
      <c r="E2785" s="67"/>
      <c r="F2785" s="1334" t="s">
        <v>848</v>
      </c>
      <c r="G2785" s="1335"/>
      <c r="H2785" s="1378" t="s">
        <v>2610</v>
      </c>
      <c r="I2785" s="1378"/>
      <c r="J2785" s="1378"/>
      <c r="K2785" s="1378"/>
      <c r="L2785" s="1378"/>
      <c r="M2785" s="1378"/>
      <c r="N2785" s="1378"/>
      <c r="O2785" s="1378"/>
      <c r="P2785" s="1378"/>
      <c r="Q2785" s="1378"/>
      <c r="R2785" s="1378"/>
      <c r="S2785" s="1378"/>
      <c r="T2785" s="1378"/>
      <c r="U2785" s="1378"/>
      <c r="V2785" s="1378"/>
      <c r="W2785" s="1378"/>
      <c r="X2785" s="1378"/>
      <c r="Y2785" s="1378"/>
      <c r="Z2785" s="1378"/>
      <c r="AA2785" s="1378"/>
      <c r="AB2785" s="1378"/>
      <c r="AC2785" s="1378"/>
      <c r="AD2785" s="1378"/>
      <c r="AE2785" s="942"/>
      <c r="AF2785" s="70"/>
      <c r="AG2785" s="1074">
        <v>3716</v>
      </c>
      <c r="AH2785" s="1221" t="s">
        <v>106</v>
      </c>
      <c r="AI2785" s="1222"/>
      <c r="AJ2785" s="1223"/>
      <c r="AK2785" s="11"/>
      <c r="AL2785" s="1215" t="s">
        <v>2618</v>
      </c>
      <c r="AM2785" s="1216"/>
      <c r="AN2785" s="1216"/>
      <c r="AO2785" s="1216"/>
      <c r="AP2785" s="1216"/>
      <c r="AQ2785" s="1217"/>
      <c r="AR2785" s="73"/>
    </row>
    <row r="2786" spans="1:44" ht="24" customHeight="1">
      <c r="B2786" s="66"/>
      <c r="E2786" s="67"/>
      <c r="F2786" s="944"/>
      <c r="G2786" s="942"/>
      <c r="H2786" s="1378"/>
      <c r="I2786" s="1378"/>
      <c r="J2786" s="1378"/>
      <c r="K2786" s="1378"/>
      <c r="L2786" s="1378"/>
      <c r="M2786" s="1378"/>
      <c r="N2786" s="1378"/>
      <c r="O2786" s="1378"/>
      <c r="P2786" s="1378"/>
      <c r="Q2786" s="1378"/>
      <c r="R2786" s="1378"/>
      <c r="S2786" s="1378"/>
      <c r="T2786" s="1378"/>
      <c r="U2786" s="1378"/>
      <c r="V2786" s="1378"/>
      <c r="W2786" s="1378"/>
      <c r="X2786" s="1378"/>
      <c r="Y2786" s="1378"/>
      <c r="Z2786" s="1378"/>
      <c r="AA2786" s="1378"/>
      <c r="AB2786" s="1378"/>
      <c r="AC2786" s="1378"/>
      <c r="AD2786" s="1378"/>
      <c r="AE2786" s="942"/>
      <c r="AF2786" s="70"/>
      <c r="AG2786" s="936"/>
      <c r="AH2786" s="898"/>
      <c r="AI2786" s="898"/>
      <c r="AJ2786" s="898"/>
      <c r="AK2786" s="11"/>
      <c r="AL2786" s="1215"/>
      <c r="AM2786" s="1216"/>
      <c r="AN2786" s="1216"/>
      <c r="AO2786" s="1216"/>
      <c r="AP2786" s="1216"/>
      <c r="AQ2786" s="1217"/>
      <c r="AR2786" s="73"/>
    </row>
    <row r="2787" spans="1:44" ht="24" customHeight="1">
      <c r="B2787" s="66"/>
      <c r="E2787" s="67"/>
      <c r="F2787" s="944"/>
      <c r="G2787" s="942"/>
      <c r="H2787" s="1378"/>
      <c r="I2787" s="1378"/>
      <c r="J2787" s="1378"/>
      <c r="K2787" s="1378"/>
      <c r="L2787" s="1378"/>
      <c r="M2787" s="1378"/>
      <c r="N2787" s="1378"/>
      <c r="O2787" s="1378"/>
      <c r="P2787" s="1378"/>
      <c r="Q2787" s="1378"/>
      <c r="R2787" s="1378"/>
      <c r="S2787" s="1378"/>
      <c r="T2787" s="1378"/>
      <c r="U2787" s="1378"/>
      <c r="V2787" s="1378"/>
      <c r="W2787" s="1378"/>
      <c r="X2787" s="1378"/>
      <c r="Y2787" s="1378"/>
      <c r="Z2787" s="1378"/>
      <c r="AA2787" s="1378"/>
      <c r="AB2787" s="1378"/>
      <c r="AC2787" s="1378"/>
      <c r="AD2787" s="1378"/>
      <c r="AE2787" s="942"/>
      <c r="AF2787" s="70"/>
      <c r="AG2787" s="949"/>
      <c r="AH2787" s="950"/>
      <c r="AI2787" s="950"/>
      <c r="AJ2787" s="950"/>
      <c r="AK2787" s="951"/>
      <c r="AL2787" s="1215"/>
      <c r="AM2787" s="1216"/>
      <c r="AN2787" s="1216"/>
      <c r="AO2787" s="1216"/>
      <c r="AP2787" s="1216"/>
      <c r="AQ2787" s="1217"/>
      <c r="AR2787" s="73"/>
    </row>
    <row r="2788" spans="1:44" ht="24" customHeight="1">
      <c r="B2788" s="66"/>
      <c r="E2788" s="67"/>
      <c r="F2788" s="944"/>
      <c r="G2788" s="942"/>
      <c r="H2788" s="1378"/>
      <c r="I2788" s="1378"/>
      <c r="J2788" s="1378"/>
      <c r="K2788" s="1378"/>
      <c r="L2788" s="1378"/>
      <c r="M2788" s="1378"/>
      <c r="N2788" s="1378"/>
      <c r="O2788" s="1378"/>
      <c r="P2788" s="1378"/>
      <c r="Q2788" s="1378"/>
      <c r="R2788" s="1378"/>
      <c r="S2788" s="1378"/>
      <c r="T2788" s="1378"/>
      <c r="U2788" s="1378"/>
      <c r="V2788" s="1378"/>
      <c r="W2788" s="1378"/>
      <c r="X2788" s="1378"/>
      <c r="Y2788" s="1378"/>
      <c r="Z2788" s="1378"/>
      <c r="AA2788" s="1378"/>
      <c r="AB2788" s="1378"/>
      <c r="AC2788" s="1378"/>
      <c r="AD2788" s="1378"/>
      <c r="AE2788" s="942"/>
      <c r="AF2788" s="70"/>
      <c r="AG2788" s="949"/>
      <c r="AH2788" s="950"/>
      <c r="AI2788" s="950"/>
      <c r="AJ2788" s="950"/>
      <c r="AK2788" s="951"/>
      <c r="AL2788" s="1215"/>
      <c r="AM2788" s="1216"/>
      <c r="AN2788" s="1216"/>
      <c r="AO2788" s="1216"/>
      <c r="AP2788" s="1216"/>
      <c r="AQ2788" s="1217"/>
      <c r="AR2788" s="73"/>
    </row>
    <row r="2789" spans="1:44" ht="24" customHeight="1">
      <c r="B2789" s="66"/>
      <c r="E2789" s="67"/>
      <c r="F2789" s="944"/>
      <c r="G2789" s="942"/>
      <c r="H2789" s="962"/>
      <c r="I2789" s="962"/>
      <c r="J2789" s="962"/>
      <c r="K2789" s="962"/>
      <c r="L2789" s="962"/>
      <c r="M2789" s="962"/>
      <c r="N2789" s="962"/>
      <c r="O2789" s="962"/>
      <c r="P2789" s="962"/>
      <c r="Q2789" s="962"/>
      <c r="R2789" s="962"/>
      <c r="S2789" s="962"/>
      <c r="T2789" s="962"/>
      <c r="U2789" s="962"/>
      <c r="V2789" s="962"/>
      <c r="W2789" s="962"/>
      <c r="X2789" s="962"/>
      <c r="Y2789" s="962"/>
      <c r="Z2789" s="962"/>
      <c r="AA2789" s="962"/>
      <c r="AB2789" s="962"/>
      <c r="AC2789" s="962"/>
      <c r="AD2789" s="962"/>
      <c r="AE2789" s="942"/>
      <c r="AF2789" s="70"/>
      <c r="AG2789" s="949"/>
      <c r="AH2789" s="950"/>
      <c r="AI2789" s="950"/>
      <c r="AJ2789" s="950"/>
      <c r="AK2789" s="951"/>
      <c r="AL2789" s="956"/>
      <c r="AM2789" s="957"/>
      <c r="AN2789" s="957"/>
      <c r="AO2789" s="957"/>
      <c r="AP2789" s="957"/>
      <c r="AQ2789" s="958"/>
      <c r="AR2789" s="73"/>
    </row>
    <row r="2790" spans="1:44" ht="24" customHeight="1">
      <c r="B2790" s="66"/>
      <c r="E2790" s="67"/>
      <c r="F2790" s="944"/>
      <c r="G2790" s="1075" t="s">
        <v>330</v>
      </c>
      <c r="H2790" s="1378" t="s">
        <v>2611</v>
      </c>
      <c r="I2790" s="1378"/>
      <c r="J2790" s="1378"/>
      <c r="K2790" s="1378"/>
      <c r="L2790" s="1378"/>
      <c r="M2790" s="1378"/>
      <c r="N2790" s="1378"/>
      <c r="O2790" s="1378"/>
      <c r="P2790" s="1378"/>
      <c r="Q2790" s="1378"/>
      <c r="R2790" s="1378"/>
      <c r="S2790" s="1378"/>
      <c r="T2790" s="1378"/>
      <c r="U2790" s="1378"/>
      <c r="V2790" s="1378"/>
      <c r="W2790" s="1378"/>
      <c r="X2790" s="1378"/>
      <c r="Y2790" s="1378"/>
      <c r="Z2790" s="1378"/>
      <c r="AA2790" s="1378"/>
      <c r="AB2790" s="1378"/>
      <c r="AC2790" s="1378"/>
      <c r="AD2790" s="1378"/>
      <c r="AE2790" s="942"/>
      <c r="AF2790" s="70"/>
      <c r="AG2790" s="949"/>
      <c r="AH2790" s="950"/>
      <c r="AI2790" s="950"/>
      <c r="AJ2790" s="950"/>
      <c r="AK2790" s="951"/>
      <c r="AL2790" s="1215" t="s">
        <v>2619</v>
      </c>
      <c r="AM2790" s="1498"/>
      <c r="AN2790" s="1498"/>
      <c r="AO2790" s="1498"/>
      <c r="AP2790" s="1498"/>
      <c r="AQ2790" s="1217"/>
      <c r="AR2790" s="73"/>
    </row>
    <row r="2791" spans="1:44" ht="24" customHeight="1">
      <c r="B2791" s="66"/>
      <c r="E2791" s="67"/>
      <c r="F2791" s="944"/>
      <c r="G2791" s="942"/>
      <c r="H2791" s="1378"/>
      <c r="I2791" s="1378"/>
      <c r="J2791" s="1378"/>
      <c r="K2791" s="1378"/>
      <c r="L2791" s="1378"/>
      <c r="M2791" s="1378"/>
      <c r="N2791" s="1378"/>
      <c r="O2791" s="1378"/>
      <c r="P2791" s="1378"/>
      <c r="Q2791" s="1378"/>
      <c r="R2791" s="1378"/>
      <c r="S2791" s="1378"/>
      <c r="T2791" s="1378"/>
      <c r="U2791" s="1378"/>
      <c r="V2791" s="1378"/>
      <c r="W2791" s="1378"/>
      <c r="X2791" s="1378"/>
      <c r="Y2791" s="1378"/>
      <c r="Z2791" s="1378"/>
      <c r="AA2791" s="1378"/>
      <c r="AB2791" s="1378"/>
      <c r="AC2791" s="1378"/>
      <c r="AD2791" s="1378"/>
      <c r="AE2791" s="942"/>
      <c r="AF2791" s="70"/>
      <c r="AG2791" s="949"/>
      <c r="AH2791" s="950"/>
      <c r="AI2791" s="950"/>
      <c r="AJ2791" s="950"/>
      <c r="AK2791" s="951"/>
      <c r="AL2791" s="1215"/>
      <c r="AM2791" s="1498"/>
      <c r="AN2791" s="1498"/>
      <c r="AO2791" s="1498"/>
      <c r="AP2791" s="1498"/>
      <c r="AQ2791" s="1217"/>
      <c r="AR2791" s="73"/>
    </row>
    <row r="2792" spans="1:44" ht="24" customHeight="1">
      <c r="B2792" s="66"/>
      <c r="E2792" s="67"/>
      <c r="F2792" s="944"/>
      <c r="G2792" s="942"/>
      <c r="H2792" s="1378"/>
      <c r="I2792" s="1378"/>
      <c r="J2792" s="1378"/>
      <c r="K2792" s="1378"/>
      <c r="L2792" s="1378"/>
      <c r="M2792" s="1378"/>
      <c r="N2792" s="1378"/>
      <c r="O2792" s="1378"/>
      <c r="P2792" s="1378"/>
      <c r="Q2792" s="1378"/>
      <c r="R2792" s="1378"/>
      <c r="S2792" s="1378"/>
      <c r="T2792" s="1378"/>
      <c r="U2792" s="1378"/>
      <c r="V2792" s="1378"/>
      <c r="W2792" s="1378"/>
      <c r="X2792" s="1378"/>
      <c r="Y2792" s="1378"/>
      <c r="Z2792" s="1378"/>
      <c r="AA2792" s="1378"/>
      <c r="AB2792" s="1378"/>
      <c r="AC2792" s="1378"/>
      <c r="AD2792" s="1378"/>
      <c r="AE2792" s="942"/>
      <c r="AF2792" s="70"/>
      <c r="AH2792" s="898"/>
      <c r="AI2792" s="898"/>
      <c r="AJ2792" s="898"/>
      <c r="AK2792" s="11"/>
      <c r="AL2792" s="71"/>
      <c r="AQ2792" s="72"/>
      <c r="AR2792" s="73"/>
    </row>
    <row r="2793" spans="1:44" ht="24" customHeight="1">
      <c r="B2793" s="66"/>
      <c r="E2793" s="67"/>
      <c r="F2793" s="944"/>
      <c r="G2793" s="942"/>
      <c r="H2793" s="1378"/>
      <c r="I2793" s="1378"/>
      <c r="J2793" s="1378"/>
      <c r="K2793" s="1378"/>
      <c r="L2793" s="1378"/>
      <c r="M2793" s="1378"/>
      <c r="N2793" s="1378"/>
      <c r="O2793" s="1378"/>
      <c r="P2793" s="1378"/>
      <c r="Q2793" s="1378"/>
      <c r="R2793" s="1378"/>
      <c r="S2793" s="1378"/>
      <c r="T2793" s="1378"/>
      <c r="U2793" s="1378"/>
      <c r="V2793" s="1378"/>
      <c r="W2793" s="1378"/>
      <c r="X2793" s="1378"/>
      <c r="Y2793" s="1378"/>
      <c r="Z2793" s="1378"/>
      <c r="AA2793" s="1378"/>
      <c r="AB2793" s="1378"/>
      <c r="AC2793" s="1378"/>
      <c r="AD2793" s="1378"/>
      <c r="AE2793" s="942"/>
      <c r="AF2793" s="70"/>
      <c r="AH2793" s="898"/>
      <c r="AI2793" s="898"/>
      <c r="AJ2793" s="898"/>
      <c r="AK2793" s="11"/>
      <c r="AL2793" s="71"/>
      <c r="AQ2793" s="72"/>
      <c r="AR2793" s="73"/>
    </row>
    <row r="2794" spans="1:44" ht="24" customHeight="1">
      <c r="B2794" s="66"/>
      <c r="E2794" s="67"/>
      <c r="F2794" s="944"/>
      <c r="G2794" s="942"/>
      <c r="H2794" s="1378"/>
      <c r="I2794" s="1378"/>
      <c r="J2794" s="1378"/>
      <c r="K2794" s="1378"/>
      <c r="L2794" s="1378"/>
      <c r="M2794" s="1378"/>
      <c r="N2794" s="1378"/>
      <c r="O2794" s="1378"/>
      <c r="P2794" s="1378"/>
      <c r="Q2794" s="1378"/>
      <c r="R2794" s="1378"/>
      <c r="S2794" s="1378"/>
      <c r="T2794" s="1378"/>
      <c r="U2794" s="1378"/>
      <c r="V2794" s="1378"/>
      <c r="W2794" s="1378"/>
      <c r="X2794" s="1378"/>
      <c r="Y2794" s="1378"/>
      <c r="Z2794" s="1378"/>
      <c r="AA2794" s="1378"/>
      <c r="AB2794" s="1378"/>
      <c r="AC2794" s="1378"/>
      <c r="AD2794" s="1378"/>
      <c r="AE2794" s="942"/>
      <c r="AF2794" s="70"/>
      <c r="AH2794" s="898"/>
      <c r="AI2794" s="898"/>
      <c r="AJ2794" s="898"/>
      <c r="AK2794" s="11"/>
      <c r="AL2794" s="71"/>
      <c r="AQ2794" s="72"/>
      <c r="AR2794" s="73"/>
    </row>
    <row r="2795" spans="1:44" ht="24" customHeight="1">
      <c r="B2795" s="66"/>
      <c r="E2795" s="67"/>
      <c r="F2795" s="944"/>
      <c r="G2795" s="942"/>
      <c r="H2795" s="1378"/>
      <c r="I2795" s="1378"/>
      <c r="J2795" s="1378"/>
      <c r="K2795" s="1378"/>
      <c r="L2795" s="1378"/>
      <c r="M2795" s="1378"/>
      <c r="N2795" s="1378"/>
      <c r="O2795" s="1378"/>
      <c r="P2795" s="1378"/>
      <c r="Q2795" s="1378"/>
      <c r="R2795" s="1378"/>
      <c r="S2795" s="1378"/>
      <c r="T2795" s="1378"/>
      <c r="U2795" s="1378"/>
      <c r="V2795" s="1378"/>
      <c r="W2795" s="1378"/>
      <c r="X2795" s="1378"/>
      <c r="Y2795" s="1378"/>
      <c r="Z2795" s="1378"/>
      <c r="AA2795" s="1378"/>
      <c r="AB2795" s="1378"/>
      <c r="AC2795" s="1378"/>
      <c r="AD2795" s="1378"/>
      <c r="AE2795" s="942"/>
      <c r="AF2795" s="70"/>
      <c r="AH2795" s="898"/>
      <c r="AI2795" s="898"/>
      <c r="AJ2795" s="898"/>
      <c r="AK2795" s="11"/>
      <c r="AL2795" s="71"/>
      <c r="AQ2795" s="72"/>
      <c r="AR2795" s="73"/>
    </row>
    <row r="2796" spans="1:44" ht="24" customHeight="1">
      <c r="B2796" s="66"/>
      <c r="E2796" s="67"/>
      <c r="F2796" s="944"/>
      <c r="G2796" s="942"/>
      <c r="H2796" s="1378"/>
      <c r="I2796" s="1378"/>
      <c r="J2796" s="1378"/>
      <c r="K2796" s="1378"/>
      <c r="L2796" s="1378"/>
      <c r="M2796" s="1378"/>
      <c r="N2796" s="1378"/>
      <c r="O2796" s="1378"/>
      <c r="P2796" s="1378"/>
      <c r="Q2796" s="1378"/>
      <c r="R2796" s="1378"/>
      <c r="S2796" s="1378"/>
      <c r="T2796" s="1378"/>
      <c r="U2796" s="1378"/>
      <c r="V2796" s="1378"/>
      <c r="W2796" s="1378"/>
      <c r="X2796" s="1378"/>
      <c r="Y2796" s="1378"/>
      <c r="Z2796" s="1378"/>
      <c r="AA2796" s="1378"/>
      <c r="AB2796" s="1378"/>
      <c r="AC2796" s="1378"/>
      <c r="AD2796" s="1378"/>
      <c r="AE2796" s="942"/>
      <c r="AF2796" s="70"/>
      <c r="AH2796" s="898"/>
      <c r="AI2796" s="898"/>
      <c r="AJ2796" s="898"/>
      <c r="AK2796" s="11"/>
      <c r="AL2796" s="71"/>
      <c r="AQ2796" s="72"/>
      <c r="AR2796" s="73"/>
    </row>
    <row r="2797" spans="1:44" ht="24" customHeight="1">
      <c r="B2797" s="66"/>
      <c r="E2797" s="67"/>
      <c r="F2797" s="944"/>
      <c r="G2797" s="942"/>
      <c r="H2797" s="964"/>
      <c r="I2797" s="964"/>
      <c r="J2797" s="964"/>
      <c r="K2797" s="964"/>
      <c r="L2797" s="964"/>
      <c r="M2797" s="964"/>
      <c r="N2797" s="964"/>
      <c r="O2797" s="964"/>
      <c r="P2797" s="964"/>
      <c r="Q2797" s="964"/>
      <c r="R2797" s="964"/>
      <c r="S2797" s="964"/>
      <c r="T2797" s="964"/>
      <c r="U2797" s="964"/>
      <c r="V2797" s="964"/>
      <c r="W2797" s="964"/>
      <c r="X2797" s="964"/>
      <c r="Y2797" s="964"/>
      <c r="Z2797" s="964"/>
      <c r="AA2797" s="964"/>
      <c r="AB2797" s="964"/>
      <c r="AC2797" s="964"/>
      <c r="AD2797" s="964"/>
      <c r="AE2797" s="942"/>
      <c r="AF2797" s="70"/>
      <c r="AH2797" s="898"/>
      <c r="AI2797" s="898"/>
      <c r="AJ2797" s="898"/>
      <c r="AK2797" s="11"/>
      <c r="AL2797" s="71"/>
      <c r="AQ2797" s="72"/>
      <c r="AR2797" s="73"/>
    </row>
    <row r="2798" spans="1:44" ht="24" customHeight="1">
      <c r="A2798" s="972">
        <f t="shared" si="48"/>
        <v>371</v>
      </c>
      <c r="B2798" s="66"/>
      <c r="E2798" s="67"/>
      <c r="F2798" s="1334" t="s">
        <v>829</v>
      </c>
      <c r="G2798" s="1335"/>
      <c r="H2798" s="1378" t="s">
        <v>2612</v>
      </c>
      <c r="I2798" s="1378"/>
      <c r="J2798" s="1378"/>
      <c r="K2798" s="1378"/>
      <c r="L2798" s="1378"/>
      <c r="M2798" s="1378"/>
      <c r="N2798" s="1378"/>
      <c r="O2798" s="1378"/>
      <c r="P2798" s="1378"/>
      <c r="Q2798" s="1378"/>
      <c r="R2798" s="1378"/>
      <c r="S2798" s="1378"/>
      <c r="T2798" s="1378"/>
      <c r="U2798" s="1378"/>
      <c r="V2798" s="1378"/>
      <c r="W2798" s="1378"/>
      <c r="X2798" s="1378"/>
      <c r="Y2798" s="1378"/>
      <c r="Z2798" s="1378"/>
      <c r="AA2798" s="1378"/>
      <c r="AB2798" s="1378"/>
      <c r="AC2798" s="1378"/>
      <c r="AD2798" s="1378"/>
      <c r="AF2798" s="70"/>
      <c r="AG2798" s="713">
        <v>371</v>
      </c>
      <c r="AH2798" s="1221" t="s">
        <v>106</v>
      </c>
      <c r="AI2798" s="1222"/>
      <c r="AJ2798" s="1223"/>
      <c r="AK2798" s="11"/>
      <c r="AL2798" s="1215" t="s">
        <v>2614</v>
      </c>
      <c r="AM2798" s="1216"/>
      <c r="AN2798" s="1216"/>
      <c r="AO2798" s="1216"/>
      <c r="AP2798" s="1216"/>
      <c r="AQ2798" s="1217"/>
      <c r="AR2798" s="73"/>
    </row>
    <row r="2799" spans="1:44" ht="24" customHeight="1">
      <c r="B2799" s="66"/>
      <c r="E2799" s="67"/>
      <c r="F2799" s="944"/>
      <c r="G2799" s="942"/>
      <c r="H2799" s="1378"/>
      <c r="I2799" s="1378"/>
      <c r="J2799" s="1378"/>
      <c r="K2799" s="1378"/>
      <c r="L2799" s="1378"/>
      <c r="M2799" s="1378"/>
      <c r="N2799" s="1378"/>
      <c r="O2799" s="1378"/>
      <c r="P2799" s="1378"/>
      <c r="Q2799" s="1378"/>
      <c r="R2799" s="1378"/>
      <c r="S2799" s="1378"/>
      <c r="T2799" s="1378"/>
      <c r="U2799" s="1378"/>
      <c r="V2799" s="1378"/>
      <c r="W2799" s="1378"/>
      <c r="X2799" s="1378"/>
      <c r="Y2799" s="1378"/>
      <c r="Z2799" s="1378"/>
      <c r="AA2799" s="1378"/>
      <c r="AB2799" s="1378"/>
      <c r="AC2799" s="1378"/>
      <c r="AD2799" s="1378"/>
      <c r="AF2799" s="70"/>
      <c r="AH2799" s="898"/>
      <c r="AI2799" s="898"/>
      <c r="AJ2799" s="898"/>
      <c r="AK2799" s="11"/>
      <c r="AL2799" s="1215"/>
      <c r="AM2799" s="1216"/>
      <c r="AN2799" s="1216"/>
      <c r="AO2799" s="1216"/>
      <c r="AP2799" s="1216"/>
      <c r="AQ2799" s="1217"/>
      <c r="AR2799" s="73"/>
    </row>
    <row r="2800" spans="1:44" ht="24" customHeight="1">
      <c r="B2800" s="66"/>
      <c r="E2800" s="67"/>
      <c r="F2800" s="944"/>
      <c r="G2800" s="942"/>
      <c r="H2800" s="1378"/>
      <c r="I2800" s="1378"/>
      <c r="J2800" s="1378"/>
      <c r="K2800" s="1378"/>
      <c r="L2800" s="1378"/>
      <c r="M2800" s="1378"/>
      <c r="N2800" s="1378"/>
      <c r="O2800" s="1378"/>
      <c r="P2800" s="1378"/>
      <c r="Q2800" s="1378"/>
      <c r="R2800" s="1378"/>
      <c r="S2800" s="1378"/>
      <c r="T2800" s="1378"/>
      <c r="U2800" s="1378"/>
      <c r="V2800" s="1378"/>
      <c r="W2800" s="1378"/>
      <c r="X2800" s="1378"/>
      <c r="Y2800" s="1378"/>
      <c r="Z2800" s="1378"/>
      <c r="AA2800" s="1378"/>
      <c r="AB2800" s="1378"/>
      <c r="AC2800" s="1378"/>
      <c r="AD2800" s="1378"/>
      <c r="AF2800" s="70"/>
      <c r="AH2800" s="898"/>
      <c r="AI2800" s="898"/>
      <c r="AJ2800" s="898"/>
      <c r="AK2800" s="11"/>
      <c r="AL2800" s="1215"/>
      <c r="AM2800" s="1216"/>
      <c r="AN2800" s="1216"/>
      <c r="AO2800" s="1216"/>
      <c r="AP2800" s="1216"/>
      <c r="AQ2800" s="1217"/>
      <c r="AR2800" s="73"/>
    </row>
    <row r="2801" spans="1:44" ht="24" customHeight="1">
      <c r="B2801" s="66"/>
      <c r="E2801" s="67"/>
      <c r="F2801" s="944"/>
      <c r="G2801" s="942"/>
      <c r="H2801" s="1378"/>
      <c r="I2801" s="1378"/>
      <c r="J2801" s="1378"/>
      <c r="K2801" s="1378"/>
      <c r="L2801" s="1378"/>
      <c r="M2801" s="1378"/>
      <c r="N2801" s="1378"/>
      <c r="O2801" s="1378"/>
      <c r="P2801" s="1378"/>
      <c r="Q2801" s="1378"/>
      <c r="R2801" s="1378"/>
      <c r="S2801" s="1378"/>
      <c r="T2801" s="1378"/>
      <c r="U2801" s="1378"/>
      <c r="V2801" s="1378"/>
      <c r="W2801" s="1378"/>
      <c r="X2801" s="1378"/>
      <c r="Y2801" s="1378"/>
      <c r="Z2801" s="1378"/>
      <c r="AA2801" s="1378"/>
      <c r="AB2801" s="1378"/>
      <c r="AC2801" s="1378"/>
      <c r="AD2801" s="1378"/>
      <c r="AF2801" s="70"/>
      <c r="AH2801" s="898"/>
      <c r="AI2801" s="898"/>
      <c r="AJ2801" s="898"/>
      <c r="AK2801" s="11"/>
      <c r="AL2801" s="1215"/>
      <c r="AM2801" s="1216"/>
      <c r="AN2801" s="1216"/>
      <c r="AO2801" s="1216"/>
      <c r="AP2801" s="1216"/>
      <c r="AQ2801" s="1217"/>
      <c r="AR2801" s="73"/>
    </row>
    <row r="2802" spans="1:44" ht="24" customHeight="1">
      <c r="B2802" s="66"/>
      <c r="E2802" s="67"/>
      <c r="F2802" s="944"/>
      <c r="G2802" s="942"/>
      <c r="H2802" s="962"/>
      <c r="I2802" s="962"/>
      <c r="J2802" s="962"/>
      <c r="K2802" s="962"/>
      <c r="L2802" s="962"/>
      <c r="M2802" s="962"/>
      <c r="N2802" s="962"/>
      <c r="O2802" s="962"/>
      <c r="P2802" s="962"/>
      <c r="Q2802" s="962"/>
      <c r="R2802" s="962"/>
      <c r="S2802" s="962"/>
      <c r="T2802" s="962"/>
      <c r="U2802" s="962"/>
      <c r="V2802" s="962"/>
      <c r="W2802" s="962"/>
      <c r="X2802" s="962"/>
      <c r="Y2802" s="962"/>
      <c r="Z2802" s="962"/>
      <c r="AA2802" s="962"/>
      <c r="AB2802" s="962"/>
      <c r="AC2802" s="962"/>
      <c r="AD2802" s="962"/>
      <c r="AF2802" s="70"/>
      <c r="AH2802" s="898"/>
      <c r="AI2802" s="898"/>
      <c r="AJ2802" s="898"/>
      <c r="AK2802" s="11"/>
      <c r="AL2802" s="956"/>
      <c r="AM2802" s="957"/>
      <c r="AN2802" s="957"/>
      <c r="AO2802" s="957"/>
      <c r="AP2802" s="957"/>
      <c r="AQ2802" s="958"/>
      <c r="AR2802" s="73"/>
    </row>
    <row r="2803" spans="1:44" ht="24" customHeight="1">
      <c r="B2803" s="66"/>
      <c r="E2803" s="67"/>
      <c r="F2803" s="944"/>
      <c r="G2803" s="1075" t="s">
        <v>330</v>
      </c>
      <c r="H2803" s="1378" t="s">
        <v>2613</v>
      </c>
      <c r="I2803" s="1378"/>
      <c r="J2803" s="1378"/>
      <c r="K2803" s="1378"/>
      <c r="L2803" s="1378"/>
      <c r="M2803" s="1378"/>
      <c r="N2803" s="1378"/>
      <c r="O2803" s="1378"/>
      <c r="P2803" s="1378"/>
      <c r="Q2803" s="1378"/>
      <c r="R2803" s="1378"/>
      <c r="S2803" s="1378"/>
      <c r="T2803" s="1378"/>
      <c r="U2803" s="1378"/>
      <c r="V2803" s="1378"/>
      <c r="W2803" s="1378"/>
      <c r="X2803" s="1378"/>
      <c r="Y2803" s="1378"/>
      <c r="Z2803" s="1378"/>
      <c r="AA2803" s="1378"/>
      <c r="AB2803" s="1378"/>
      <c r="AC2803" s="1378"/>
      <c r="AD2803" s="1378"/>
      <c r="AF2803" s="70"/>
      <c r="AH2803" s="898"/>
      <c r="AI2803" s="898"/>
      <c r="AJ2803" s="898"/>
      <c r="AK2803" s="11"/>
      <c r="AL2803" s="1215" t="s">
        <v>2615</v>
      </c>
      <c r="AM2803" s="1498"/>
      <c r="AN2803" s="1498"/>
      <c r="AO2803" s="1498"/>
      <c r="AP2803" s="1498"/>
      <c r="AQ2803" s="1217"/>
      <c r="AR2803" s="73"/>
    </row>
    <row r="2804" spans="1:44" ht="24" customHeight="1">
      <c r="B2804" s="66"/>
      <c r="E2804" s="67"/>
      <c r="F2804" s="944"/>
      <c r="G2804" s="942"/>
      <c r="H2804" s="1378"/>
      <c r="I2804" s="1378"/>
      <c r="J2804" s="1378"/>
      <c r="K2804" s="1378"/>
      <c r="L2804" s="1378"/>
      <c r="M2804" s="1378"/>
      <c r="N2804" s="1378"/>
      <c r="O2804" s="1378"/>
      <c r="P2804" s="1378"/>
      <c r="Q2804" s="1378"/>
      <c r="R2804" s="1378"/>
      <c r="S2804" s="1378"/>
      <c r="T2804" s="1378"/>
      <c r="U2804" s="1378"/>
      <c r="V2804" s="1378"/>
      <c r="W2804" s="1378"/>
      <c r="X2804" s="1378"/>
      <c r="Y2804" s="1378"/>
      <c r="Z2804" s="1378"/>
      <c r="AA2804" s="1378"/>
      <c r="AB2804" s="1378"/>
      <c r="AC2804" s="1378"/>
      <c r="AD2804" s="1378"/>
      <c r="AF2804" s="70"/>
      <c r="AH2804" s="898"/>
      <c r="AI2804" s="898"/>
      <c r="AJ2804" s="898"/>
      <c r="AK2804" s="11"/>
      <c r="AL2804" s="1215"/>
      <c r="AM2804" s="1498"/>
      <c r="AN2804" s="1498"/>
      <c r="AO2804" s="1498"/>
      <c r="AP2804" s="1498"/>
      <c r="AQ2804" s="1217"/>
      <c r="AR2804" s="73"/>
    </row>
    <row r="2805" spans="1:44" ht="24" customHeight="1">
      <c r="B2805" s="66"/>
      <c r="E2805" s="67"/>
      <c r="F2805" s="944"/>
      <c r="G2805" s="942"/>
      <c r="H2805" s="1378"/>
      <c r="I2805" s="1378"/>
      <c r="J2805" s="1378"/>
      <c r="K2805" s="1378"/>
      <c r="L2805" s="1378"/>
      <c r="M2805" s="1378"/>
      <c r="N2805" s="1378"/>
      <c r="O2805" s="1378"/>
      <c r="P2805" s="1378"/>
      <c r="Q2805" s="1378"/>
      <c r="R2805" s="1378"/>
      <c r="S2805" s="1378"/>
      <c r="T2805" s="1378"/>
      <c r="U2805" s="1378"/>
      <c r="V2805" s="1378"/>
      <c r="W2805" s="1378"/>
      <c r="X2805" s="1378"/>
      <c r="Y2805" s="1378"/>
      <c r="Z2805" s="1378"/>
      <c r="AA2805" s="1378"/>
      <c r="AB2805" s="1378"/>
      <c r="AC2805" s="1378"/>
      <c r="AD2805" s="1378"/>
      <c r="AF2805" s="70"/>
      <c r="AH2805" s="898"/>
      <c r="AI2805" s="898"/>
      <c r="AJ2805" s="898"/>
      <c r="AK2805" s="11"/>
      <c r="AL2805" s="71"/>
      <c r="AQ2805" s="72"/>
      <c r="AR2805" s="73"/>
    </row>
    <row r="2806" spans="1:44" ht="24" customHeight="1">
      <c r="B2806" s="66"/>
      <c r="E2806" s="67"/>
      <c r="F2806" s="944"/>
      <c r="G2806" s="942"/>
      <c r="H2806" s="1378"/>
      <c r="I2806" s="1378"/>
      <c r="J2806" s="1378"/>
      <c r="K2806" s="1378"/>
      <c r="L2806" s="1378"/>
      <c r="M2806" s="1378"/>
      <c r="N2806" s="1378"/>
      <c r="O2806" s="1378"/>
      <c r="P2806" s="1378"/>
      <c r="Q2806" s="1378"/>
      <c r="R2806" s="1378"/>
      <c r="S2806" s="1378"/>
      <c r="T2806" s="1378"/>
      <c r="U2806" s="1378"/>
      <c r="V2806" s="1378"/>
      <c r="W2806" s="1378"/>
      <c r="X2806" s="1378"/>
      <c r="Y2806" s="1378"/>
      <c r="Z2806" s="1378"/>
      <c r="AA2806" s="1378"/>
      <c r="AB2806" s="1378"/>
      <c r="AC2806" s="1378"/>
      <c r="AD2806" s="1378"/>
      <c r="AF2806" s="70"/>
      <c r="AH2806" s="898"/>
      <c r="AI2806" s="898"/>
      <c r="AJ2806" s="898"/>
      <c r="AK2806" s="11"/>
      <c r="AL2806" s="71"/>
      <c r="AQ2806" s="72"/>
      <c r="AR2806" s="73"/>
    </row>
    <row r="2807" spans="1:44" ht="21" customHeight="1" thickBot="1">
      <c r="A2807" s="972" t="str">
        <f t="shared" si="48"/>
        <v/>
      </c>
      <c r="B2807" s="17"/>
      <c r="C2807" s="17"/>
      <c r="D2807" s="17"/>
      <c r="E2807" s="17"/>
      <c r="F2807" s="248"/>
      <c r="G2807" s="249"/>
      <c r="H2807" s="112"/>
      <c r="I2807" s="112"/>
      <c r="J2807" s="112"/>
      <c r="K2807" s="112"/>
      <c r="L2807" s="112"/>
      <c r="M2807" s="112"/>
      <c r="N2807" s="112"/>
      <c r="O2807" s="112"/>
      <c r="P2807" s="112"/>
      <c r="Q2807" s="112"/>
      <c r="R2807" s="112"/>
      <c r="S2807" s="112"/>
      <c r="T2807" s="112"/>
      <c r="U2807" s="112"/>
      <c r="V2807" s="112"/>
      <c r="W2807" s="112"/>
      <c r="X2807" s="112"/>
      <c r="Y2807" s="112"/>
      <c r="Z2807" s="112"/>
      <c r="AA2807" s="112"/>
      <c r="AB2807" s="112"/>
      <c r="AC2807" s="112"/>
      <c r="AD2807" s="112"/>
      <c r="AF2807" s="70"/>
      <c r="AK2807" s="11"/>
      <c r="AL2807" s="959"/>
      <c r="AM2807" s="960"/>
      <c r="AN2807" s="960"/>
      <c r="AO2807" s="960"/>
      <c r="AP2807" s="960"/>
      <c r="AQ2807" s="961"/>
      <c r="AR2807" s="886"/>
    </row>
    <row r="2808" spans="1:44" ht="29.15" customHeight="1" thickBot="1">
      <c r="B2808" s="17"/>
      <c r="C2808" s="17"/>
      <c r="D2808" s="17"/>
      <c r="E2808" s="17"/>
      <c r="F2808" s="887"/>
      <c r="G2808" s="888"/>
      <c r="H2808" s="1559" t="s">
        <v>2620</v>
      </c>
      <c r="I2808" s="1560"/>
      <c r="J2808" s="1560"/>
      <c r="K2808" s="1560"/>
      <c r="L2808" s="1560"/>
      <c r="M2808" s="1560"/>
      <c r="N2808" s="1560"/>
      <c r="O2808" s="1560"/>
      <c r="P2808" s="2136"/>
      <c r="Q2808" s="2082"/>
      <c r="R2808" s="2082"/>
      <c r="S2808" s="2082"/>
      <c r="T2808" s="2082"/>
      <c r="U2808" s="2082"/>
      <c r="V2808" s="2082"/>
      <c r="W2808" s="2082"/>
      <c r="X2808" s="2082"/>
      <c r="Y2808" s="2082"/>
      <c r="Z2808" s="2082"/>
      <c r="AA2808" s="2082"/>
      <c r="AB2808" s="2082"/>
      <c r="AC2808" s="2082"/>
      <c r="AD2808" s="2083"/>
      <c r="AF2808" s="70"/>
      <c r="AH2808" s="898"/>
      <c r="AI2808" s="898"/>
      <c r="AJ2808" s="898"/>
      <c r="AK2808" s="11"/>
      <c r="AL2808" s="959"/>
      <c r="AM2808" s="960"/>
      <c r="AN2808" s="960"/>
      <c r="AO2808" s="960"/>
      <c r="AP2808" s="960"/>
      <c r="AQ2808" s="961"/>
      <c r="AR2808" s="886"/>
    </row>
    <row r="2809" spans="1:44" ht="25.75" customHeight="1" thickBot="1">
      <c r="B2809" s="17"/>
      <c r="C2809" s="17"/>
      <c r="D2809" s="17"/>
      <c r="E2809" s="17"/>
      <c r="F2809" s="887"/>
      <c r="G2809" s="888"/>
      <c r="H2809" s="2136" t="s">
        <v>1164</v>
      </c>
      <c r="I2809" s="2082"/>
      <c r="J2809" s="2082"/>
      <c r="K2809" s="2082"/>
      <c r="L2809" s="2082"/>
      <c r="M2809" s="2082"/>
      <c r="N2809" s="2082"/>
      <c r="O2809" s="2083"/>
      <c r="P2809" s="2137" t="s">
        <v>303</v>
      </c>
      <c r="Q2809" s="2138"/>
      <c r="R2809" s="2139"/>
      <c r="S2809" s="2140" t="s">
        <v>1166</v>
      </c>
      <c r="T2809" s="1671"/>
      <c r="U2809" s="1671"/>
      <c r="V2809" s="1671"/>
      <c r="W2809" s="2141"/>
      <c r="X2809" s="2141"/>
      <c r="Y2809" s="2141"/>
      <c r="Z2809" s="2141"/>
      <c r="AA2809" s="2141"/>
      <c r="AB2809" s="1671" t="s">
        <v>1165</v>
      </c>
      <c r="AC2809" s="1671"/>
      <c r="AD2809" s="1682"/>
      <c r="AF2809" s="70"/>
      <c r="AH2809" s="898"/>
      <c r="AI2809" s="898"/>
      <c r="AJ2809" s="898"/>
      <c r="AK2809" s="11"/>
      <c r="AL2809" s="959"/>
      <c r="AM2809" s="960"/>
      <c r="AN2809" s="960"/>
      <c r="AO2809" s="960"/>
      <c r="AP2809" s="960"/>
      <c r="AQ2809" s="961"/>
      <c r="AR2809" s="886"/>
    </row>
    <row r="2810" spans="1:44" ht="15.45" customHeight="1" thickBot="1">
      <c r="B2810" s="17"/>
      <c r="C2810" s="17"/>
      <c r="D2810" s="17"/>
      <c r="E2810" s="17"/>
      <c r="F2810" s="887"/>
      <c r="G2810" s="888"/>
      <c r="H2810" s="1087"/>
      <c r="I2810" s="1087"/>
      <c r="J2810" s="1087"/>
      <c r="K2810" s="1087"/>
      <c r="L2810" s="1087"/>
      <c r="M2810" s="1087"/>
      <c r="N2810" s="1087"/>
      <c r="O2810" s="1087"/>
      <c r="P2810" s="1087"/>
      <c r="Q2810" s="1087"/>
      <c r="R2810" s="1087"/>
      <c r="S2810" s="1087"/>
      <c r="T2810" s="1087"/>
      <c r="U2810" s="1087"/>
      <c r="V2810" s="1087"/>
      <c r="W2810" s="1087"/>
      <c r="X2810" s="1087"/>
      <c r="Y2810" s="1087"/>
      <c r="Z2810" s="1087"/>
      <c r="AA2810" s="1087"/>
      <c r="AB2810" s="1087"/>
      <c r="AC2810" s="1087"/>
      <c r="AD2810" s="1087"/>
      <c r="AF2810" s="70"/>
      <c r="AH2810" s="898"/>
      <c r="AI2810" s="898"/>
      <c r="AJ2810" s="898"/>
      <c r="AK2810" s="11"/>
      <c r="AL2810" s="959"/>
      <c r="AM2810" s="960"/>
      <c r="AN2810" s="960"/>
      <c r="AO2810" s="960"/>
      <c r="AP2810" s="960"/>
      <c r="AQ2810" s="961"/>
      <c r="AR2810" s="886"/>
    </row>
    <row r="2811" spans="1:44" ht="27" customHeight="1" thickBot="1">
      <c r="A2811" s="972" t="str">
        <f t="shared" si="48"/>
        <v/>
      </c>
      <c r="B2811" s="17"/>
      <c r="C2811" s="17"/>
      <c r="D2811" s="17"/>
      <c r="E2811" s="17"/>
      <c r="F2811" s="68"/>
      <c r="H2811" s="1559" t="s">
        <v>2771</v>
      </c>
      <c r="I2811" s="1560"/>
      <c r="J2811" s="1560"/>
      <c r="K2811" s="1560"/>
      <c r="L2811" s="1560"/>
      <c r="M2811" s="1560"/>
      <c r="N2811" s="1560"/>
      <c r="O2811" s="1560"/>
      <c r="P2811" s="1561"/>
      <c r="Q2811" s="1562"/>
      <c r="R2811" s="1562"/>
      <c r="S2811" s="1562"/>
      <c r="T2811" s="1562"/>
      <c r="U2811" s="1562"/>
      <c r="V2811" s="1562"/>
      <c r="W2811" s="1562"/>
      <c r="X2811" s="1562"/>
      <c r="Y2811" s="1562"/>
      <c r="Z2811" s="1562"/>
      <c r="AA2811" s="1562"/>
      <c r="AB2811" s="1562"/>
      <c r="AC2811" s="1562"/>
      <c r="AD2811" s="1563"/>
      <c r="AF2811" s="70"/>
      <c r="AK2811" s="11"/>
      <c r="AL2811" s="959"/>
      <c r="AM2811" s="960"/>
      <c r="AN2811" s="960"/>
      <c r="AO2811" s="960"/>
      <c r="AP2811" s="960"/>
      <c r="AQ2811" s="961"/>
      <c r="AR2811" s="73"/>
    </row>
    <row r="2812" spans="1:44" ht="27" customHeight="1" thickBot="1">
      <c r="A2812" s="972" t="str">
        <f t="shared" si="48"/>
        <v/>
      </c>
      <c r="B2812" s="66"/>
      <c r="E2812" s="67"/>
      <c r="F2812" s="68"/>
      <c r="H2812" s="1561" t="s">
        <v>1164</v>
      </c>
      <c r="I2812" s="1562"/>
      <c r="J2812" s="1562"/>
      <c r="K2812" s="1562"/>
      <c r="L2812" s="1562"/>
      <c r="M2812" s="1562"/>
      <c r="N2812" s="1562"/>
      <c r="O2812" s="1563"/>
      <c r="P2812" s="2176" t="s">
        <v>303</v>
      </c>
      <c r="Q2812" s="2177"/>
      <c r="R2812" s="2178"/>
      <c r="S2812" s="2179" t="s">
        <v>1166</v>
      </c>
      <c r="T2812" s="2180"/>
      <c r="U2812" s="2180"/>
      <c r="V2812" s="2180"/>
      <c r="W2812" s="2181"/>
      <c r="X2812" s="2181"/>
      <c r="Y2812" s="2181"/>
      <c r="Z2812" s="2181"/>
      <c r="AA2812" s="2181"/>
      <c r="AB2812" s="2180" t="s">
        <v>1165</v>
      </c>
      <c r="AC2812" s="2180"/>
      <c r="AD2812" s="2182"/>
      <c r="AF2812" s="70"/>
      <c r="AK2812" s="11"/>
      <c r="AL2812" s="959"/>
      <c r="AM2812" s="960"/>
      <c r="AN2812" s="960"/>
      <c r="AO2812" s="960"/>
      <c r="AP2812" s="960"/>
      <c r="AQ2812" s="961"/>
      <c r="AR2812" s="73"/>
    </row>
    <row r="2813" spans="1:44" ht="15" customHeight="1" thickBot="1">
      <c r="A2813" s="972" t="str">
        <f t="shared" si="48"/>
        <v/>
      </c>
      <c r="B2813" s="66"/>
      <c r="E2813" s="67"/>
      <c r="F2813" s="68"/>
      <c r="H2813" s="942"/>
      <c r="I2813" s="942"/>
      <c r="J2813" s="942"/>
      <c r="K2813" s="942"/>
      <c r="L2813" s="942"/>
      <c r="M2813" s="942"/>
      <c r="N2813" s="942"/>
      <c r="O2813" s="942"/>
      <c r="P2813" s="942"/>
      <c r="Q2813" s="942"/>
      <c r="R2813" s="942"/>
      <c r="S2813" s="942"/>
      <c r="T2813" s="942"/>
      <c r="U2813" s="942"/>
      <c r="V2813" s="942"/>
      <c r="W2813" s="942"/>
      <c r="X2813" s="942"/>
      <c r="Y2813" s="942"/>
      <c r="Z2813" s="942"/>
      <c r="AA2813" s="942"/>
      <c r="AB2813" s="942"/>
      <c r="AC2813" s="942"/>
      <c r="AD2813" s="942"/>
      <c r="AF2813" s="70"/>
      <c r="AK2813" s="11"/>
      <c r="AL2813" s="93"/>
      <c r="AM2813" s="94"/>
      <c r="AN2813" s="94"/>
      <c r="AO2813" s="94"/>
      <c r="AP2813" s="94"/>
      <c r="AQ2813" s="95"/>
      <c r="AR2813" s="73"/>
    </row>
    <row r="2814" spans="1:44" ht="27" customHeight="1" thickBot="1">
      <c r="A2814" s="972" t="str">
        <f t="shared" si="48"/>
        <v/>
      </c>
      <c r="B2814" s="66"/>
      <c r="E2814" s="67"/>
      <c r="F2814" s="68"/>
      <c r="H2814" s="1559" t="s">
        <v>2772</v>
      </c>
      <c r="I2814" s="1560"/>
      <c r="J2814" s="1560"/>
      <c r="K2814" s="1560"/>
      <c r="L2814" s="1560"/>
      <c r="M2814" s="1560"/>
      <c r="N2814" s="1560"/>
      <c r="O2814" s="1560"/>
      <c r="P2814" s="1561"/>
      <c r="Q2814" s="1562"/>
      <c r="R2814" s="1562"/>
      <c r="S2814" s="1562"/>
      <c r="T2814" s="1562"/>
      <c r="U2814" s="1562"/>
      <c r="V2814" s="1562"/>
      <c r="W2814" s="1562"/>
      <c r="X2814" s="1562"/>
      <c r="Y2814" s="1562"/>
      <c r="Z2814" s="1562"/>
      <c r="AA2814" s="1562"/>
      <c r="AB2814" s="1562"/>
      <c r="AC2814" s="1562"/>
      <c r="AD2814" s="1563"/>
      <c r="AF2814" s="70"/>
      <c r="AK2814" s="11"/>
      <c r="AL2814" s="93"/>
      <c r="AM2814" s="94"/>
      <c r="AN2814" s="94"/>
      <c r="AO2814" s="94"/>
      <c r="AP2814" s="94"/>
      <c r="AQ2814" s="95"/>
      <c r="AR2814" s="73"/>
    </row>
    <row r="2815" spans="1:44" ht="27" customHeight="1" thickBot="1">
      <c r="A2815" s="972" t="str">
        <f t="shared" si="48"/>
        <v/>
      </c>
      <c r="B2815" s="66"/>
      <c r="E2815" s="67"/>
      <c r="F2815" s="68"/>
      <c r="H2815" s="1561" t="s">
        <v>1164</v>
      </c>
      <c r="I2815" s="1562"/>
      <c r="J2815" s="1562"/>
      <c r="K2815" s="1562"/>
      <c r="L2815" s="1562"/>
      <c r="M2815" s="1562"/>
      <c r="N2815" s="1562"/>
      <c r="O2815" s="1563"/>
      <c r="P2815" s="2176" t="s">
        <v>303</v>
      </c>
      <c r="Q2815" s="2177"/>
      <c r="R2815" s="2178"/>
      <c r="S2815" s="2179" t="s">
        <v>1166</v>
      </c>
      <c r="T2815" s="2180"/>
      <c r="U2815" s="2180"/>
      <c r="V2815" s="2180"/>
      <c r="W2815" s="2181"/>
      <c r="X2815" s="2181"/>
      <c r="Y2815" s="2181"/>
      <c r="Z2815" s="2181"/>
      <c r="AA2815" s="2181"/>
      <c r="AB2815" s="2180" t="s">
        <v>1165</v>
      </c>
      <c r="AC2815" s="2180"/>
      <c r="AD2815" s="2182"/>
      <c r="AF2815" s="70"/>
      <c r="AK2815" s="11"/>
      <c r="AL2815" s="71"/>
      <c r="AQ2815" s="72"/>
      <c r="AR2815" s="73"/>
    </row>
    <row r="2816" spans="1:44" ht="27" customHeight="1">
      <c r="A2816" s="972" t="str">
        <f t="shared" si="48"/>
        <v/>
      </c>
      <c r="B2816" s="66"/>
      <c r="E2816" s="67"/>
      <c r="F2816" s="68"/>
      <c r="H2816" s="2175" t="s">
        <v>1170</v>
      </c>
      <c r="I2816" s="2175"/>
      <c r="J2816" s="2175"/>
      <c r="K2816" s="2175"/>
      <c r="L2816" s="2175"/>
      <c r="M2816" s="2175"/>
      <c r="N2816" s="2175"/>
      <c r="O2816" s="2175"/>
      <c r="P2816" s="2175"/>
      <c r="Q2816" s="2175"/>
      <c r="R2816" s="2175"/>
      <c r="S2816" s="2175"/>
      <c r="T2816" s="2175"/>
      <c r="U2816" s="2175"/>
      <c r="V2816" s="2175"/>
      <c r="W2816" s="2175"/>
      <c r="X2816" s="2175"/>
      <c r="Y2816" s="2175"/>
      <c r="Z2816" s="2175"/>
      <c r="AA2816" s="2175"/>
      <c r="AB2816" s="2175"/>
      <c r="AC2816" s="2175"/>
      <c r="AD2816" s="2175"/>
      <c r="AF2816" s="70"/>
      <c r="AK2816" s="11"/>
      <c r="AL2816" s="71"/>
      <c r="AQ2816" s="72"/>
      <c r="AR2816" s="73"/>
    </row>
    <row r="2817" spans="1:44" ht="27" customHeight="1">
      <c r="B2817" s="66"/>
      <c r="E2817" s="67"/>
      <c r="F2817" s="68"/>
      <c r="H2817" s="965"/>
      <c r="I2817" s="965"/>
      <c r="J2817" s="965"/>
      <c r="K2817" s="965"/>
      <c r="L2817" s="965"/>
      <c r="M2817" s="965"/>
      <c r="N2817" s="965"/>
      <c r="O2817" s="965"/>
      <c r="P2817" s="965"/>
      <c r="Q2817" s="965"/>
      <c r="R2817" s="965"/>
      <c r="S2817" s="965"/>
      <c r="T2817" s="965"/>
      <c r="U2817" s="965"/>
      <c r="V2817" s="965"/>
      <c r="W2817" s="965"/>
      <c r="X2817" s="965"/>
      <c r="Y2817" s="965"/>
      <c r="Z2817" s="965"/>
      <c r="AA2817" s="965"/>
      <c r="AB2817" s="965"/>
      <c r="AC2817" s="965"/>
      <c r="AD2817" s="965"/>
      <c r="AF2817" s="70"/>
      <c r="AH2817" s="898"/>
      <c r="AI2817" s="898"/>
      <c r="AJ2817" s="898"/>
      <c r="AK2817" s="11"/>
      <c r="AL2817" s="71"/>
      <c r="AQ2817" s="72"/>
      <c r="AR2817" s="73"/>
    </row>
    <row r="2818" spans="1:44" ht="24" customHeight="1">
      <c r="A2818" s="972" t="str">
        <f t="shared" si="48"/>
        <v/>
      </c>
      <c r="B2818" s="66"/>
      <c r="E2818" s="67"/>
      <c r="F2818" s="68"/>
      <c r="H2818" s="284"/>
      <c r="I2818" s="284"/>
      <c r="J2818" s="284"/>
      <c r="K2818" s="284"/>
      <c r="L2818" s="284"/>
      <c r="M2818" s="284"/>
      <c r="N2818" s="284"/>
      <c r="O2818" s="284"/>
      <c r="P2818" s="284"/>
      <c r="Q2818" s="284"/>
      <c r="R2818" s="284"/>
      <c r="S2818" s="284"/>
      <c r="T2818" s="284"/>
      <c r="U2818" s="284"/>
      <c r="V2818" s="284"/>
      <c r="W2818" s="284"/>
      <c r="X2818" s="284"/>
      <c r="Y2818" s="284"/>
      <c r="Z2818" s="284"/>
      <c r="AA2818" s="284"/>
      <c r="AB2818" s="284"/>
      <c r="AC2818" s="284"/>
      <c r="AD2818" s="284"/>
      <c r="AF2818" s="70"/>
      <c r="AK2818" s="11"/>
      <c r="AL2818" s="71"/>
      <c r="AQ2818" s="72"/>
      <c r="AR2818" s="73"/>
    </row>
    <row r="2819" spans="1:44" ht="27" customHeight="1">
      <c r="A2819" s="972">
        <f t="shared" si="48"/>
        <v>372</v>
      </c>
      <c r="B2819" s="66"/>
      <c r="E2819" s="67"/>
      <c r="F2819" s="2134" t="s">
        <v>2773</v>
      </c>
      <c r="G2819" s="2135"/>
      <c r="H2819" s="1550" t="s">
        <v>1162</v>
      </c>
      <c r="I2819" s="1550"/>
      <c r="J2819" s="1550"/>
      <c r="K2819" s="1550"/>
      <c r="L2819" s="1550"/>
      <c r="M2819" s="1550"/>
      <c r="N2819" s="1550"/>
      <c r="O2819" s="1550"/>
      <c r="P2819" s="1550"/>
      <c r="Q2819" s="1550"/>
      <c r="R2819" s="1550"/>
      <c r="S2819" s="1550"/>
      <c r="T2819" s="1550"/>
      <c r="U2819" s="1550"/>
      <c r="V2819" s="1550"/>
      <c r="W2819" s="1550"/>
      <c r="X2819" s="1550"/>
      <c r="Y2819" s="1550"/>
      <c r="Z2819" s="1550"/>
      <c r="AA2819" s="1550"/>
      <c r="AB2819" s="1550"/>
      <c r="AC2819" s="1550"/>
      <c r="AD2819" s="1550"/>
      <c r="AF2819" s="70"/>
      <c r="AG2819" s="713">
        <v>372</v>
      </c>
      <c r="AH2819" s="1221" t="s">
        <v>106</v>
      </c>
      <c r="AI2819" s="1222"/>
      <c r="AJ2819" s="1223"/>
      <c r="AK2819" s="11"/>
      <c r="AL2819" s="1212" t="s">
        <v>1169</v>
      </c>
      <c r="AM2819" s="1213"/>
      <c r="AN2819" s="1213"/>
      <c r="AO2819" s="1213"/>
      <c r="AP2819" s="1213"/>
      <c r="AQ2819" s="1214"/>
      <c r="AR2819" s="1232">
        <f>VLOOKUP(AH2819,$CD$6:$CE$10,2,FALSE)</f>
        <v>0</v>
      </c>
    </row>
    <row r="2820" spans="1:44" ht="27" customHeight="1">
      <c r="A2820" s="972" t="str">
        <f t="shared" si="48"/>
        <v/>
      </c>
      <c r="B2820" s="66"/>
      <c r="E2820" s="67"/>
      <c r="F2820" s="68"/>
      <c r="H2820" s="1550"/>
      <c r="I2820" s="1550"/>
      <c r="J2820" s="1550"/>
      <c r="K2820" s="1550"/>
      <c r="L2820" s="1550"/>
      <c r="M2820" s="1550"/>
      <c r="N2820" s="1550"/>
      <c r="O2820" s="1550"/>
      <c r="P2820" s="1550"/>
      <c r="Q2820" s="1550"/>
      <c r="R2820" s="1550"/>
      <c r="S2820" s="1550"/>
      <c r="T2820" s="1550"/>
      <c r="U2820" s="1550"/>
      <c r="V2820" s="1550"/>
      <c r="W2820" s="1550"/>
      <c r="X2820" s="1550"/>
      <c r="Y2820" s="1550"/>
      <c r="Z2820" s="1550"/>
      <c r="AA2820" s="1550"/>
      <c r="AB2820" s="1550"/>
      <c r="AC2820" s="1550"/>
      <c r="AD2820" s="1550"/>
      <c r="AF2820" s="70"/>
      <c r="AK2820" s="11"/>
      <c r="AL2820" s="1212"/>
      <c r="AM2820" s="1213"/>
      <c r="AN2820" s="1213"/>
      <c r="AO2820" s="1213"/>
      <c r="AP2820" s="1213"/>
      <c r="AQ2820" s="1214"/>
      <c r="AR2820" s="1232"/>
    </row>
    <row r="2821" spans="1:44" ht="21" customHeight="1" thickBot="1">
      <c r="A2821" s="972" t="str">
        <f t="shared" ref="A2821:A2908" si="49">_xlfn.IFS(AG2821=0,"",AG2821&gt;0,AG2821,AG2821&lt;&gt;"","")</f>
        <v/>
      </c>
      <c r="B2821" s="66"/>
      <c r="E2821" s="67"/>
      <c r="F2821" s="68"/>
      <c r="H2821" s="119"/>
      <c r="I2821" s="119"/>
      <c r="J2821" s="119"/>
      <c r="K2821" s="119"/>
      <c r="L2821" s="119"/>
      <c r="M2821" s="119"/>
      <c r="N2821" s="119"/>
      <c r="O2821" s="119"/>
      <c r="Q2821" s="119"/>
      <c r="R2821" s="119"/>
      <c r="S2821" s="119"/>
      <c r="T2821" s="119"/>
      <c r="U2821" s="119"/>
      <c r="V2821" s="119"/>
      <c r="W2821" s="119"/>
      <c r="X2821" s="119"/>
      <c r="Y2821" s="119"/>
      <c r="Z2821" s="119"/>
      <c r="AA2821" s="119"/>
      <c r="AB2821" s="119"/>
      <c r="AC2821" s="119"/>
      <c r="AD2821" s="119"/>
      <c r="AF2821" s="70"/>
      <c r="AK2821" s="11"/>
      <c r="AL2821" s="1212"/>
      <c r="AM2821" s="1213"/>
      <c r="AN2821" s="1213"/>
      <c r="AO2821" s="1213"/>
      <c r="AP2821" s="1213"/>
      <c r="AQ2821" s="1214"/>
      <c r="AR2821" s="73"/>
    </row>
    <row r="2822" spans="1:44" ht="27" customHeight="1" thickBot="1">
      <c r="A2822" s="972" t="str">
        <f t="shared" si="49"/>
        <v/>
      </c>
      <c r="B2822" s="66"/>
      <c r="E2822" s="67"/>
      <c r="F2822" s="68"/>
      <c r="H2822" s="1507" t="s">
        <v>1167</v>
      </c>
      <c r="I2822" s="1508"/>
      <c r="J2822" s="1508"/>
      <c r="K2822" s="1508"/>
      <c r="L2822" s="1508"/>
      <c r="M2822" s="1508"/>
      <c r="N2822" s="1508"/>
      <c r="O2822" s="1508"/>
      <c r="P2822" s="1507"/>
      <c r="Q2822" s="1508"/>
      <c r="R2822" s="1508"/>
      <c r="S2822" s="1508"/>
      <c r="T2822" s="1508"/>
      <c r="U2822" s="1508"/>
      <c r="V2822" s="1508"/>
      <c r="W2822" s="1508"/>
      <c r="X2822" s="1508"/>
      <c r="Y2822" s="1508"/>
      <c r="Z2822" s="1508"/>
      <c r="AA2822" s="1508"/>
      <c r="AB2822" s="1508"/>
      <c r="AC2822" s="1508"/>
      <c r="AD2822" s="1509"/>
      <c r="AF2822" s="70"/>
      <c r="AK2822" s="11"/>
      <c r="AL2822" s="1212"/>
      <c r="AM2822" s="1213"/>
      <c r="AN2822" s="1213"/>
      <c r="AO2822" s="1213"/>
      <c r="AP2822" s="1213"/>
      <c r="AQ2822" s="1214"/>
      <c r="AR2822" s="73"/>
    </row>
    <row r="2823" spans="1:44" ht="27" customHeight="1" thickBot="1">
      <c r="A2823" s="972" t="str">
        <f t="shared" si="49"/>
        <v/>
      </c>
      <c r="B2823" s="66"/>
      <c r="E2823" s="67"/>
      <c r="F2823" s="68"/>
      <c r="H2823" s="1507" t="s">
        <v>1164</v>
      </c>
      <c r="I2823" s="1508"/>
      <c r="J2823" s="1508"/>
      <c r="K2823" s="1508"/>
      <c r="L2823" s="1508"/>
      <c r="M2823" s="1508"/>
      <c r="N2823" s="1508"/>
      <c r="O2823" s="1509"/>
      <c r="P2823" s="1510" t="s">
        <v>303</v>
      </c>
      <c r="Q2823" s="1511"/>
      <c r="R2823" s="1512"/>
      <c r="S2823" s="1513" t="s">
        <v>1166</v>
      </c>
      <c r="T2823" s="1416"/>
      <c r="U2823" s="1416"/>
      <c r="V2823" s="1416"/>
      <c r="W2823" s="1514"/>
      <c r="X2823" s="1514"/>
      <c r="Y2823" s="1514"/>
      <c r="Z2823" s="1514"/>
      <c r="AA2823" s="1514"/>
      <c r="AB2823" s="1416" t="s">
        <v>1165</v>
      </c>
      <c r="AC2823" s="1416"/>
      <c r="AD2823" s="1417"/>
      <c r="AF2823" s="70"/>
      <c r="AK2823" s="11"/>
      <c r="AL2823" s="71"/>
      <c r="AQ2823" s="72"/>
      <c r="AR2823" s="73"/>
    </row>
    <row r="2824" spans="1:44" ht="24" customHeight="1" thickBot="1">
      <c r="A2824" s="972" t="str">
        <f t="shared" si="49"/>
        <v/>
      </c>
      <c r="B2824" s="66"/>
      <c r="E2824" s="67"/>
      <c r="F2824" s="68"/>
      <c r="H2824" s="284"/>
      <c r="I2824" s="284"/>
      <c r="J2824" s="284"/>
      <c r="K2824" s="284"/>
      <c r="L2824" s="284"/>
      <c r="M2824" s="284"/>
      <c r="N2824" s="284"/>
      <c r="O2824" s="284"/>
      <c r="P2824" s="284"/>
      <c r="Q2824" s="284"/>
      <c r="R2824" s="284"/>
      <c r="S2824" s="284"/>
      <c r="T2824" s="284"/>
      <c r="U2824" s="284"/>
      <c r="V2824" s="284"/>
      <c r="W2824" s="284"/>
      <c r="X2824" s="284"/>
      <c r="Y2824" s="284"/>
      <c r="Z2824" s="284"/>
      <c r="AA2824" s="284"/>
      <c r="AB2824" s="284"/>
      <c r="AC2824" s="284"/>
      <c r="AD2824" s="284"/>
      <c r="AF2824" s="70"/>
      <c r="AK2824" s="11"/>
      <c r="AL2824" s="71"/>
      <c r="AQ2824" s="72"/>
      <c r="AR2824" s="73"/>
    </row>
    <row r="2825" spans="1:44" ht="27" customHeight="1" thickBot="1">
      <c r="A2825" s="972" t="str">
        <f t="shared" si="49"/>
        <v/>
      </c>
      <c r="B2825" s="66"/>
      <c r="E2825" s="67"/>
      <c r="F2825" s="68"/>
      <c r="H2825" s="1507" t="s">
        <v>1167</v>
      </c>
      <c r="I2825" s="1508"/>
      <c r="J2825" s="1508"/>
      <c r="K2825" s="1508"/>
      <c r="L2825" s="1508"/>
      <c r="M2825" s="1508"/>
      <c r="N2825" s="1508"/>
      <c r="O2825" s="1508"/>
      <c r="P2825" s="1507"/>
      <c r="Q2825" s="1508"/>
      <c r="R2825" s="1508"/>
      <c r="S2825" s="1508"/>
      <c r="T2825" s="1508"/>
      <c r="U2825" s="1508"/>
      <c r="V2825" s="1508"/>
      <c r="W2825" s="1508"/>
      <c r="X2825" s="1508"/>
      <c r="Y2825" s="1508"/>
      <c r="Z2825" s="1508"/>
      <c r="AA2825" s="1508"/>
      <c r="AB2825" s="1508"/>
      <c r="AC2825" s="1508"/>
      <c r="AD2825" s="1509"/>
      <c r="AF2825" s="70"/>
      <c r="AK2825" s="11"/>
      <c r="AL2825" s="71"/>
      <c r="AQ2825" s="72"/>
      <c r="AR2825" s="73"/>
    </row>
    <row r="2826" spans="1:44" ht="27" customHeight="1" thickBot="1">
      <c r="A2826" s="972" t="str">
        <f t="shared" si="49"/>
        <v/>
      </c>
      <c r="B2826" s="66"/>
      <c r="E2826" s="67"/>
      <c r="F2826" s="68"/>
      <c r="H2826" s="1507" t="s">
        <v>1164</v>
      </c>
      <c r="I2826" s="1508"/>
      <c r="J2826" s="1508"/>
      <c r="K2826" s="1508"/>
      <c r="L2826" s="1508"/>
      <c r="M2826" s="1508"/>
      <c r="N2826" s="1508"/>
      <c r="O2826" s="1509"/>
      <c r="P2826" s="1510" t="s">
        <v>303</v>
      </c>
      <c r="Q2826" s="1511"/>
      <c r="R2826" s="1512"/>
      <c r="S2826" s="1513" t="s">
        <v>1166</v>
      </c>
      <c r="T2826" s="1416"/>
      <c r="U2826" s="1416"/>
      <c r="V2826" s="1416"/>
      <c r="W2826" s="1514"/>
      <c r="X2826" s="1514"/>
      <c r="Y2826" s="1514"/>
      <c r="Z2826" s="1514"/>
      <c r="AA2826" s="1514"/>
      <c r="AB2826" s="1416" t="s">
        <v>1165</v>
      </c>
      <c r="AC2826" s="1416"/>
      <c r="AD2826" s="1417"/>
      <c r="AF2826" s="70"/>
      <c r="AK2826" s="11"/>
      <c r="AL2826" s="71"/>
      <c r="AQ2826" s="72"/>
      <c r="AR2826" s="73"/>
    </row>
    <row r="2827" spans="1:44" ht="27" customHeight="1">
      <c r="A2827" s="972" t="str">
        <f t="shared" si="49"/>
        <v/>
      </c>
      <c r="B2827" s="66"/>
      <c r="E2827" s="67"/>
      <c r="F2827" s="68"/>
      <c r="H2827" s="1558" t="s">
        <v>1170</v>
      </c>
      <c r="I2827" s="1558"/>
      <c r="J2827" s="1558"/>
      <c r="K2827" s="1558"/>
      <c r="L2827" s="1558"/>
      <c r="M2827" s="1558"/>
      <c r="N2827" s="1558"/>
      <c r="O2827" s="1558"/>
      <c r="P2827" s="1558"/>
      <c r="Q2827" s="1558"/>
      <c r="R2827" s="1558"/>
      <c r="S2827" s="1558"/>
      <c r="T2827" s="1558"/>
      <c r="U2827" s="1558"/>
      <c r="V2827" s="1558"/>
      <c r="W2827" s="1558"/>
      <c r="X2827" s="1558"/>
      <c r="Y2827" s="1558"/>
      <c r="Z2827" s="1558"/>
      <c r="AA2827" s="1558"/>
      <c r="AB2827" s="1558"/>
      <c r="AC2827" s="1558"/>
      <c r="AD2827" s="1558"/>
      <c r="AF2827" s="70"/>
      <c r="AK2827" s="11"/>
      <c r="AL2827" s="71"/>
      <c r="AQ2827" s="72"/>
      <c r="AR2827" s="73"/>
    </row>
    <row r="2828" spans="1:44" ht="27" customHeight="1" thickBot="1">
      <c r="A2828" s="972" t="str">
        <f t="shared" si="49"/>
        <v/>
      </c>
      <c r="B2828" s="57"/>
      <c r="C2828" s="6"/>
      <c r="D2828" s="6"/>
      <c r="E2828" s="58"/>
      <c r="F2828" s="83"/>
      <c r="G2828" s="61"/>
      <c r="H2828" s="61"/>
      <c r="I2828" s="61"/>
      <c r="J2828" s="61"/>
      <c r="K2828" s="61"/>
      <c r="L2828" s="61"/>
      <c r="M2828" s="61"/>
      <c r="N2828" s="61"/>
      <c r="O2828" s="61"/>
      <c r="P2828" s="61"/>
      <c r="Q2828" s="61"/>
      <c r="R2828" s="61"/>
      <c r="S2828" s="61"/>
      <c r="T2828" s="61"/>
      <c r="U2828" s="61"/>
      <c r="V2828" s="61"/>
      <c r="W2828" s="61"/>
      <c r="X2828" s="61"/>
      <c r="Y2828" s="61"/>
      <c r="Z2828" s="61"/>
      <c r="AA2828" s="61"/>
      <c r="AB2828" s="61"/>
      <c r="AC2828" s="61"/>
      <c r="AD2828" s="61"/>
      <c r="AE2828" s="61"/>
      <c r="AF2828" s="59"/>
      <c r="AG2828" s="716"/>
      <c r="AH2828" s="60"/>
      <c r="AI2828" s="60"/>
      <c r="AJ2828" s="60"/>
      <c r="AK2828" s="15"/>
      <c r="AL2828" s="99"/>
      <c r="AM2828" s="100"/>
      <c r="AN2828" s="100"/>
      <c r="AO2828" s="100"/>
      <c r="AP2828" s="100"/>
      <c r="AQ2828" s="101"/>
      <c r="AR2828" s="73"/>
    </row>
    <row r="2829" spans="1:44" ht="27" customHeight="1">
      <c r="A2829" s="972" t="str">
        <f t="shared" si="49"/>
        <v/>
      </c>
      <c r="B2829" s="66"/>
      <c r="E2829" s="67"/>
      <c r="F2829" s="68"/>
      <c r="AF2829" s="70"/>
      <c r="AK2829" s="11"/>
      <c r="AL2829" s="71"/>
      <c r="AQ2829" s="72"/>
      <c r="AR2829" s="73"/>
    </row>
    <row r="2830" spans="1:44" ht="27" customHeight="1">
      <c r="A2830" s="972">
        <f t="shared" si="49"/>
        <v>373</v>
      </c>
      <c r="B2830" s="1571" t="s">
        <v>2774</v>
      </c>
      <c r="C2830" s="1572"/>
      <c r="D2830" s="1572"/>
      <c r="E2830" s="1573"/>
      <c r="F2830" s="1349" t="s">
        <v>150</v>
      </c>
      <c r="G2830" s="1350"/>
      <c r="H2830" s="1496" t="s">
        <v>2775</v>
      </c>
      <c r="I2830" s="1496"/>
      <c r="J2830" s="1496"/>
      <c r="K2830" s="1496"/>
      <c r="L2830" s="1496"/>
      <c r="M2830" s="1496"/>
      <c r="N2830" s="1496"/>
      <c r="O2830" s="1496"/>
      <c r="P2830" s="1496"/>
      <c r="Q2830" s="1496"/>
      <c r="R2830" s="1496"/>
      <c r="S2830" s="1496"/>
      <c r="T2830" s="1496"/>
      <c r="U2830" s="1496"/>
      <c r="V2830" s="1496"/>
      <c r="W2830" s="1496"/>
      <c r="X2830" s="1496"/>
      <c r="Y2830" s="1496"/>
      <c r="Z2830" s="1496"/>
      <c r="AA2830" s="1496"/>
      <c r="AB2830" s="1496"/>
      <c r="AC2830" s="1496"/>
      <c r="AD2830" s="1496"/>
      <c r="AF2830" s="70"/>
      <c r="AG2830" s="713">
        <v>373</v>
      </c>
      <c r="AH2830" s="1221" t="s">
        <v>106</v>
      </c>
      <c r="AI2830" s="1222"/>
      <c r="AJ2830" s="1223"/>
      <c r="AK2830" s="11"/>
      <c r="AL2830" s="1212" t="s">
        <v>1171</v>
      </c>
      <c r="AM2830" s="1213"/>
      <c r="AN2830" s="1213"/>
      <c r="AO2830" s="1213"/>
      <c r="AP2830" s="1213"/>
      <c r="AQ2830" s="1214"/>
      <c r="AR2830" s="1232">
        <f>VLOOKUP(AH2830,$CD$6:$CE$10,2,FALSE)</f>
        <v>0</v>
      </c>
    </row>
    <row r="2831" spans="1:44" ht="27" customHeight="1">
      <c r="A2831" s="972" t="str">
        <f t="shared" si="49"/>
        <v/>
      </c>
      <c r="B2831" s="115"/>
      <c r="C2831" s="116"/>
      <c r="D2831" s="116"/>
      <c r="E2831" s="117"/>
      <c r="F2831" s="248"/>
      <c r="G2831" s="249"/>
      <c r="H2831" s="1496"/>
      <c r="I2831" s="1496"/>
      <c r="J2831" s="1496"/>
      <c r="K2831" s="1496"/>
      <c r="L2831" s="1496"/>
      <c r="M2831" s="1496"/>
      <c r="N2831" s="1496"/>
      <c r="O2831" s="1496"/>
      <c r="P2831" s="1496"/>
      <c r="Q2831" s="1496"/>
      <c r="R2831" s="1496"/>
      <c r="S2831" s="1496"/>
      <c r="T2831" s="1496"/>
      <c r="U2831" s="1496"/>
      <c r="V2831" s="1496"/>
      <c r="W2831" s="1496"/>
      <c r="X2831" s="1496"/>
      <c r="Y2831" s="1496"/>
      <c r="Z2831" s="1496"/>
      <c r="AA2831" s="1496"/>
      <c r="AB2831" s="1496"/>
      <c r="AC2831" s="1496"/>
      <c r="AD2831" s="1496"/>
      <c r="AF2831" s="70"/>
      <c r="AK2831" s="11"/>
      <c r="AL2831" s="1212"/>
      <c r="AM2831" s="1213"/>
      <c r="AN2831" s="1213"/>
      <c r="AO2831" s="1213"/>
      <c r="AP2831" s="1213"/>
      <c r="AQ2831" s="1214"/>
      <c r="AR2831" s="1232"/>
    </row>
    <row r="2832" spans="1:44" ht="27" customHeight="1">
      <c r="A2832" s="972" t="str">
        <f t="shared" si="49"/>
        <v/>
      </c>
      <c r="B2832" s="115"/>
      <c r="C2832" s="116"/>
      <c r="D2832" s="116"/>
      <c r="E2832" s="117"/>
      <c r="F2832" s="248"/>
      <c r="G2832" s="249"/>
      <c r="H2832" s="1496"/>
      <c r="I2832" s="1496"/>
      <c r="J2832" s="1496"/>
      <c r="K2832" s="1496"/>
      <c r="L2832" s="1496"/>
      <c r="M2832" s="1496"/>
      <c r="N2832" s="1496"/>
      <c r="O2832" s="1496"/>
      <c r="P2832" s="1496"/>
      <c r="Q2832" s="1496"/>
      <c r="R2832" s="1496"/>
      <c r="S2832" s="1496"/>
      <c r="T2832" s="1496"/>
      <c r="U2832" s="1496"/>
      <c r="V2832" s="1496"/>
      <c r="W2832" s="1496"/>
      <c r="X2832" s="1496"/>
      <c r="Y2832" s="1496"/>
      <c r="Z2832" s="1496"/>
      <c r="AA2832" s="1496"/>
      <c r="AB2832" s="1496"/>
      <c r="AC2832" s="1496"/>
      <c r="AD2832" s="1496"/>
      <c r="AF2832" s="70"/>
      <c r="AK2832" s="11"/>
      <c r="AL2832" s="1212"/>
      <c r="AM2832" s="1213"/>
      <c r="AN2832" s="1213"/>
      <c r="AO2832" s="1213"/>
      <c r="AP2832" s="1213"/>
      <c r="AQ2832" s="1214"/>
      <c r="AR2832" s="73"/>
    </row>
    <row r="2833" spans="1:44" ht="27" customHeight="1">
      <c r="A2833" s="972" t="str">
        <f t="shared" si="49"/>
        <v/>
      </c>
      <c r="B2833" s="115"/>
      <c r="C2833" s="116"/>
      <c r="D2833" s="116"/>
      <c r="E2833" s="117"/>
      <c r="F2833" s="248"/>
      <c r="G2833" s="249"/>
      <c r="H2833" s="1496"/>
      <c r="I2833" s="1496"/>
      <c r="J2833" s="1496"/>
      <c r="K2833" s="1496"/>
      <c r="L2833" s="1496"/>
      <c r="M2833" s="1496"/>
      <c r="N2833" s="1496"/>
      <c r="O2833" s="1496"/>
      <c r="P2833" s="1496"/>
      <c r="Q2833" s="1496"/>
      <c r="R2833" s="1496"/>
      <c r="S2833" s="1496"/>
      <c r="T2833" s="1496"/>
      <c r="U2833" s="1496"/>
      <c r="V2833" s="1496"/>
      <c r="W2833" s="1496"/>
      <c r="X2833" s="1496"/>
      <c r="Y2833" s="1496"/>
      <c r="Z2833" s="1496"/>
      <c r="AA2833" s="1496"/>
      <c r="AB2833" s="1496"/>
      <c r="AC2833" s="1496"/>
      <c r="AD2833" s="1496"/>
      <c r="AF2833" s="70"/>
      <c r="AK2833" s="11"/>
      <c r="AL2833" s="1212"/>
      <c r="AM2833" s="1213"/>
      <c r="AN2833" s="1213"/>
      <c r="AO2833" s="1213"/>
      <c r="AP2833" s="1213"/>
      <c r="AQ2833" s="1214"/>
      <c r="AR2833" s="73"/>
    </row>
    <row r="2834" spans="1:44" ht="24" customHeight="1">
      <c r="A2834" s="972" t="str">
        <f t="shared" si="49"/>
        <v/>
      </c>
      <c r="B2834" s="66"/>
      <c r="E2834" s="67"/>
      <c r="F2834" s="68"/>
      <c r="AF2834" s="70"/>
      <c r="AK2834" s="11"/>
      <c r="AL2834" s="93"/>
      <c r="AM2834" s="94"/>
      <c r="AN2834" s="94"/>
      <c r="AO2834" s="94"/>
      <c r="AP2834" s="94"/>
      <c r="AQ2834" s="95"/>
      <c r="AR2834" s="73"/>
    </row>
    <row r="2835" spans="1:44" ht="27" customHeight="1">
      <c r="A2835" s="972">
        <f t="shared" si="49"/>
        <v>374</v>
      </c>
      <c r="B2835" s="66"/>
      <c r="E2835" s="67"/>
      <c r="F2835" s="1349" t="s">
        <v>6</v>
      </c>
      <c r="G2835" s="1350"/>
      <c r="H2835" s="1206" t="s">
        <v>1172</v>
      </c>
      <c r="I2835" s="1206"/>
      <c r="J2835" s="1206"/>
      <c r="K2835" s="1206"/>
      <c r="L2835" s="1206"/>
      <c r="M2835" s="1206"/>
      <c r="N2835" s="1206"/>
      <c r="O2835" s="1206"/>
      <c r="P2835" s="1206"/>
      <c r="Q2835" s="1206"/>
      <c r="R2835" s="1206"/>
      <c r="S2835" s="1206"/>
      <c r="T2835" s="1206"/>
      <c r="U2835" s="1206"/>
      <c r="V2835" s="1206"/>
      <c r="W2835" s="1206"/>
      <c r="X2835" s="1206"/>
      <c r="Y2835" s="1206"/>
      <c r="Z2835" s="1206"/>
      <c r="AA2835" s="1206"/>
      <c r="AB2835" s="1206"/>
      <c r="AC2835" s="1206"/>
      <c r="AD2835" s="1206"/>
      <c r="AF2835" s="70"/>
      <c r="AG2835" s="713">
        <v>374</v>
      </c>
      <c r="AH2835" s="1221" t="s">
        <v>106</v>
      </c>
      <c r="AI2835" s="1222"/>
      <c r="AJ2835" s="1223"/>
      <c r="AK2835" s="11"/>
      <c r="AL2835" s="93"/>
      <c r="AM2835" s="94"/>
      <c r="AN2835" s="94"/>
      <c r="AO2835" s="94"/>
      <c r="AP2835" s="94"/>
      <c r="AQ2835" s="95"/>
      <c r="AR2835" s="1232">
        <f>VLOOKUP(AH2835,$CD$6:$CE$10,2,FALSE)</f>
        <v>0</v>
      </c>
    </row>
    <row r="2836" spans="1:44" ht="27" customHeight="1">
      <c r="A2836" s="972" t="str">
        <f t="shared" si="49"/>
        <v/>
      </c>
      <c r="B2836" s="66"/>
      <c r="E2836" s="67"/>
      <c r="F2836" s="68"/>
      <c r="H2836" s="1206"/>
      <c r="I2836" s="1206"/>
      <c r="J2836" s="1206"/>
      <c r="K2836" s="1206"/>
      <c r="L2836" s="1206"/>
      <c r="M2836" s="1206"/>
      <c r="N2836" s="1206"/>
      <c r="O2836" s="1206"/>
      <c r="P2836" s="1206"/>
      <c r="Q2836" s="1206"/>
      <c r="R2836" s="1206"/>
      <c r="S2836" s="1206"/>
      <c r="T2836" s="1206"/>
      <c r="U2836" s="1206"/>
      <c r="V2836" s="1206"/>
      <c r="W2836" s="1206"/>
      <c r="X2836" s="1206"/>
      <c r="Y2836" s="1206"/>
      <c r="Z2836" s="1206"/>
      <c r="AA2836" s="1206"/>
      <c r="AB2836" s="1206"/>
      <c r="AC2836" s="1206"/>
      <c r="AD2836" s="1206"/>
      <c r="AF2836" s="70"/>
      <c r="AK2836" s="11"/>
      <c r="AL2836" s="93"/>
      <c r="AM2836" s="94"/>
      <c r="AN2836" s="94"/>
      <c r="AO2836" s="94"/>
      <c r="AP2836" s="94"/>
      <c r="AQ2836" s="95"/>
      <c r="AR2836" s="1232"/>
    </row>
    <row r="2837" spans="1:44" ht="21.9" customHeight="1">
      <c r="A2837" s="972" t="str">
        <f t="shared" si="49"/>
        <v/>
      </c>
      <c r="B2837" s="66"/>
      <c r="E2837" s="67"/>
      <c r="F2837" s="68"/>
      <c r="H2837" s="1088"/>
      <c r="I2837" s="1088"/>
      <c r="J2837" s="1088"/>
      <c r="K2837" s="942"/>
      <c r="L2837" s="942"/>
      <c r="M2837" s="942"/>
      <c r="N2837" s="942"/>
      <c r="O2837" s="942"/>
      <c r="P2837" s="942"/>
      <c r="Q2837" s="942"/>
      <c r="R2837" s="942"/>
      <c r="S2837" s="942"/>
      <c r="T2837" s="942"/>
      <c r="U2837" s="942"/>
      <c r="V2837" s="942"/>
      <c r="W2837" s="942"/>
      <c r="X2837" s="942"/>
      <c r="Y2837" s="942"/>
      <c r="Z2837" s="942"/>
      <c r="AA2837" s="942"/>
      <c r="AB2837" s="942"/>
      <c r="AC2837" s="942"/>
      <c r="AD2837" s="942"/>
      <c r="AF2837" s="70"/>
      <c r="AK2837" s="11"/>
      <c r="AL2837" s="1212" t="s">
        <v>1173</v>
      </c>
      <c r="AM2837" s="1213"/>
      <c r="AN2837" s="1213"/>
      <c r="AO2837" s="1213"/>
      <c r="AP2837" s="1213"/>
      <c r="AQ2837" s="1214"/>
      <c r="AR2837" s="73"/>
    </row>
    <row r="2838" spans="1:44" ht="27" customHeight="1">
      <c r="A2838" s="972" t="str">
        <f t="shared" si="49"/>
        <v/>
      </c>
      <c r="B2838" s="66"/>
      <c r="E2838" s="67"/>
      <c r="F2838" s="68"/>
      <c r="H2838" s="1311" t="s">
        <v>2843</v>
      </c>
      <c r="I2838" s="2184"/>
      <c r="J2838" s="2184"/>
      <c r="K2838" s="2184"/>
      <c r="L2838" s="2184"/>
      <c r="M2838" s="2184"/>
      <c r="N2838" s="2184"/>
      <c r="O2838" s="2184"/>
      <c r="P2838" s="2184"/>
      <c r="Q2838" s="2184"/>
      <c r="R2838" s="2184"/>
      <c r="S2838" s="2184"/>
      <c r="T2838" s="2184"/>
      <c r="U2838" s="2184"/>
      <c r="V2838" s="2184"/>
      <c r="W2838" s="2184"/>
      <c r="X2838" s="2184"/>
      <c r="Y2838" s="2184"/>
      <c r="Z2838" s="2184"/>
      <c r="AA2838" s="2184"/>
      <c r="AB2838" s="2184"/>
      <c r="AC2838" s="2184"/>
      <c r="AD2838" s="2184"/>
      <c r="AF2838" s="70"/>
      <c r="AK2838" s="11"/>
      <c r="AL2838" s="1212"/>
      <c r="AM2838" s="1213"/>
      <c r="AN2838" s="1213"/>
      <c r="AO2838" s="1213"/>
      <c r="AP2838" s="1213"/>
      <c r="AQ2838" s="1214"/>
      <c r="AR2838" s="73"/>
    </row>
    <row r="2839" spans="1:44" ht="27" customHeight="1">
      <c r="A2839" s="972" t="str">
        <f t="shared" si="49"/>
        <v/>
      </c>
      <c r="B2839" s="66"/>
      <c r="E2839" s="67"/>
      <c r="F2839" s="68"/>
      <c r="H2839" s="2184"/>
      <c r="I2839" s="2184"/>
      <c r="J2839" s="2184"/>
      <c r="K2839" s="2184"/>
      <c r="L2839" s="2184"/>
      <c r="M2839" s="2184"/>
      <c r="N2839" s="2184"/>
      <c r="O2839" s="2184"/>
      <c r="P2839" s="2184"/>
      <c r="Q2839" s="2184"/>
      <c r="R2839" s="2184"/>
      <c r="S2839" s="2184"/>
      <c r="T2839" s="2184"/>
      <c r="U2839" s="2184"/>
      <c r="V2839" s="2184"/>
      <c r="W2839" s="2184"/>
      <c r="X2839" s="2184"/>
      <c r="Y2839" s="2184"/>
      <c r="Z2839" s="2184"/>
      <c r="AA2839" s="2184"/>
      <c r="AB2839" s="2184"/>
      <c r="AC2839" s="2184"/>
      <c r="AD2839" s="2184"/>
      <c r="AF2839" s="70"/>
      <c r="AK2839" s="11"/>
      <c r="AL2839" s="1212"/>
      <c r="AM2839" s="1213"/>
      <c r="AN2839" s="1213"/>
      <c r="AO2839" s="1213"/>
      <c r="AP2839" s="1213"/>
      <c r="AQ2839" s="1214"/>
      <c r="AR2839" s="73"/>
    </row>
    <row r="2840" spans="1:44" ht="19.3" customHeight="1">
      <c r="B2840" s="66"/>
      <c r="E2840" s="67"/>
      <c r="F2840" s="68"/>
      <c r="H2840" s="966"/>
      <c r="I2840" s="966"/>
      <c r="J2840" s="966"/>
      <c r="K2840" s="966"/>
      <c r="L2840" s="966"/>
      <c r="M2840" s="966"/>
      <c r="N2840" s="966"/>
      <c r="O2840" s="966"/>
      <c r="P2840" s="966"/>
      <c r="Q2840" s="966"/>
      <c r="R2840" s="966"/>
      <c r="S2840" s="966"/>
      <c r="T2840" s="966"/>
      <c r="U2840" s="966"/>
      <c r="V2840" s="966"/>
      <c r="W2840" s="966"/>
      <c r="X2840" s="966"/>
      <c r="Y2840" s="966"/>
      <c r="Z2840" s="966"/>
      <c r="AA2840" s="966"/>
      <c r="AB2840" s="966"/>
      <c r="AC2840" s="966"/>
      <c r="AD2840" s="966"/>
      <c r="AE2840" s="942"/>
      <c r="AF2840" s="70"/>
      <c r="AH2840" s="898"/>
      <c r="AI2840" s="898"/>
      <c r="AJ2840" s="898"/>
      <c r="AK2840" s="11"/>
      <c r="AL2840" s="894"/>
      <c r="AM2840" s="895"/>
      <c r="AN2840" s="895"/>
      <c r="AO2840" s="895"/>
      <c r="AP2840" s="895"/>
      <c r="AQ2840" s="896"/>
      <c r="AR2840" s="73"/>
    </row>
    <row r="2841" spans="1:44" ht="27" customHeight="1">
      <c r="A2841" s="972">
        <f t="shared" ref="A2841" si="50">_xlfn.IFS(AG2841=0,"",AG2841&gt;0,AG2841,AG2841&lt;&gt;"","")</f>
        <v>3741</v>
      </c>
      <c r="B2841" s="66"/>
      <c r="E2841" s="67"/>
      <c r="F2841" s="1334" t="s">
        <v>847</v>
      </c>
      <c r="G2841" s="1335"/>
      <c r="H2841" s="1546" t="s">
        <v>2776</v>
      </c>
      <c r="I2841" s="1546"/>
      <c r="J2841" s="1546"/>
      <c r="K2841" s="1546"/>
      <c r="L2841" s="1546"/>
      <c r="M2841" s="1546"/>
      <c r="N2841" s="1546"/>
      <c r="O2841" s="1546"/>
      <c r="P2841" s="1546"/>
      <c r="Q2841" s="1546"/>
      <c r="R2841" s="1546"/>
      <c r="S2841" s="1546"/>
      <c r="T2841" s="1546"/>
      <c r="U2841" s="1546"/>
      <c r="V2841" s="1546"/>
      <c r="W2841" s="1546"/>
      <c r="X2841" s="1546"/>
      <c r="Y2841" s="1546"/>
      <c r="Z2841" s="1546"/>
      <c r="AA2841" s="1546"/>
      <c r="AB2841" s="1546"/>
      <c r="AC2841" s="1546"/>
      <c r="AD2841" s="1546"/>
      <c r="AE2841" s="942"/>
      <c r="AF2841" s="943"/>
      <c r="AG2841" s="1074">
        <v>3741</v>
      </c>
      <c r="AH2841" s="1547" t="s">
        <v>106</v>
      </c>
      <c r="AI2841" s="1548"/>
      <c r="AJ2841" s="1549"/>
      <c r="AK2841" s="951"/>
      <c r="AL2841" s="1215" t="s">
        <v>2621</v>
      </c>
      <c r="AM2841" s="1216"/>
      <c r="AN2841" s="1216"/>
      <c r="AO2841" s="1216"/>
      <c r="AP2841" s="1216"/>
      <c r="AQ2841" s="1217"/>
      <c r="AR2841" s="73"/>
    </row>
    <row r="2842" spans="1:44" ht="27" customHeight="1">
      <c r="B2842" s="66"/>
      <c r="E2842" s="67"/>
      <c r="F2842" s="944"/>
      <c r="G2842" s="942"/>
      <c r="H2842" s="1546"/>
      <c r="I2842" s="1546"/>
      <c r="J2842" s="1546"/>
      <c r="K2842" s="1546"/>
      <c r="L2842" s="1546"/>
      <c r="M2842" s="1546"/>
      <c r="N2842" s="1546"/>
      <c r="O2842" s="1546"/>
      <c r="P2842" s="1546"/>
      <c r="Q2842" s="1546"/>
      <c r="R2842" s="1546"/>
      <c r="S2842" s="1546"/>
      <c r="T2842" s="1546"/>
      <c r="U2842" s="1546"/>
      <c r="V2842" s="1546"/>
      <c r="W2842" s="1546"/>
      <c r="X2842" s="1546"/>
      <c r="Y2842" s="1546"/>
      <c r="Z2842" s="1546"/>
      <c r="AA2842" s="1546"/>
      <c r="AB2842" s="1546"/>
      <c r="AC2842" s="1546"/>
      <c r="AD2842" s="1546"/>
      <c r="AE2842" s="942"/>
      <c r="AF2842" s="943"/>
      <c r="AG2842" s="949"/>
      <c r="AH2842" s="950"/>
      <c r="AI2842" s="950"/>
      <c r="AJ2842" s="950"/>
      <c r="AK2842" s="951"/>
      <c r="AL2842" s="1215"/>
      <c r="AM2842" s="1216"/>
      <c r="AN2842" s="1216"/>
      <c r="AO2842" s="1216"/>
      <c r="AP2842" s="1216"/>
      <c r="AQ2842" s="1217"/>
      <c r="AR2842" s="73"/>
    </row>
    <row r="2843" spans="1:44" ht="27" customHeight="1">
      <c r="B2843" s="66"/>
      <c r="E2843" s="67"/>
      <c r="F2843" s="944"/>
      <c r="G2843" s="942"/>
      <c r="H2843" s="2169" t="s">
        <v>2832</v>
      </c>
      <c r="I2843" s="2170"/>
      <c r="J2843" s="2170"/>
      <c r="K2843" s="2170"/>
      <c r="L2843" s="2170"/>
      <c r="M2843" s="2170"/>
      <c r="N2843" s="2170"/>
      <c r="O2843" s="2170"/>
      <c r="P2843" s="2170"/>
      <c r="Q2843" s="2170"/>
      <c r="R2843" s="2170"/>
      <c r="S2843" s="2170"/>
      <c r="T2843" s="2170"/>
      <c r="U2843" s="2170"/>
      <c r="V2843" s="2170"/>
      <c r="W2843" s="2170"/>
      <c r="X2843" s="2170"/>
      <c r="Y2843" s="2170"/>
      <c r="Z2843" s="2170"/>
      <c r="AA2843" s="2170"/>
      <c r="AB2843" s="2170"/>
      <c r="AC2843" s="2170"/>
      <c r="AD2843" s="2170"/>
      <c r="AE2843" s="942"/>
      <c r="AF2843" s="943"/>
      <c r="AG2843" s="949"/>
      <c r="AH2843" s="950"/>
      <c r="AI2843" s="950"/>
      <c r="AJ2843" s="950"/>
      <c r="AK2843" s="951"/>
      <c r="AL2843" s="1215"/>
      <c r="AM2843" s="1216"/>
      <c r="AN2843" s="1216"/>
      <c r="AO2843" s="1216"/>
      <c r="AP2843" s="1216"/>
      <c r="AQ2843" s="1217"/>
      <c r="AR2843" s="73"/>
    </row>
    <row r="2844" spans="1:44" ht="20.6" customHeight="1">
      <c r="B2844" s="66"/>
      <c r="E2844" s="67"/>
      <c r="F2844" s="944"/>
      <c r="G2844" s="942"/>
      <c r="H2844" s="1118"/>
      <c r="I2844" s="1118"/>
      <c r="J2844" s="1118"/>
      <c r="K2844" s="1118"/>
      <c r="L2844" s="1118"/>
      <c r="M2844" s="1118"/>
      <c r="N2844" s="1118"/>
      <c r="O2844" s="1118"/>
      <c r="P2844" s="1118"/>
      <c r="Q2844" s="1118"/>
      <c r="R2844" s="1118"/>
      <c r="S2844" s="1118"/>
      <c r="T2844" s="1118"/>
      <c r="U2844" s="1118"/>
      <c r="V2844" s="1118"/>
      <c r="W2844" s="1118"/>
      <c r="X2844" s="1118"/>
      <c r="Y2844" s="1118"/>
      <c r="Z2844" s="1118"/>
      <c r="AA2844" s="1118"/>
      <c r="AB2844" s="1118"/>
      <c r="AC2844" s="1118"/>
      <c r="AD2844" s="1118"/>
      <c r="AE2844" s="942"/>
      <c r="AF2844" s="943"/>
      <c r="AG2844" s="949"/>
      <c r="AH2844" s="950"/>
      <c r="AI2844" s="950"/>
      <c r="AJ2844" s="950"/>
      <c r="AK2844" s="951"/>
      <c r="AL2844" s="1119"/>
      <c r="AM2844" s="1120"/>
      <c r="AN2844" s="1120"/>
      <c r="AO2844" s="1120"/>
      <c r="AP2844" s="1120"/>
      <c r="AQ2844" s="1121"/>
      <c r="AR2844" s="73"/>
    </row>
    <row r="2845" spans="1:44" ht="27" customHeight="1">
      <c r="B2845" s="66"/>
      <c r="E2845" s="67"/>
      <c r="F2845" s="944"/>
      <c r="G2845" s="1075" t="s">
        <v>330</v>
      </c>
      <c r="H2845" s="1546" t="s">
        <v>2622</v>
      </c>
      <c r="I2845" s="1546"/>
      <c r="J2845" s="1546"/>
      <c r="K2845" s="1546"/>
      <c r="L2845" s="1546"/>
      <c r="M2845" s="1546"/>
      <c r="N2845" s="1546"/>
      <c r="O2845" s="1546"/>
      <c r="P2845" s="1546"/>
      <c r="Q2845" s="1546"/>
      <c r="R2845" s="1546"/>
      <c r="S2845" s="1546"/>
      <c r="T2845" s="1546"/>
      <c r="U2845" s="1546"/>
      <c r="V2845" s="1546"/>
      <c r="W2845" s="1546"/>
      <c r="X2845" s="1546"/>
      <c r="Y2845" s="1546"/>
      <c r="Z2845" s="1546"/>
      <c r="AA2845" s="1546"/>
      <c r="AB2845" s="1546"/>
      <c r="AC2845" s="1546"/>
      <c r="AD2845" s="1546"/>
      <c r="AE2845" s="942"/>
      <c r="AF2845" s="943"/>
      <c r="AG2845" s="949"/>
      <c r="AH2845" s="950"/>
      <c r="AI2845" s="950"/>
      <c r="AJ2845" s="950"/>
      <c r="AK2845" s="951"/>
      <c r="AL2845" s="956"/>
      <c r="AM2845" s="957"/>
      <c r="AN2845" s="957"/>
      <c r="AO2845" s="957"/>
      <c r="AP2845" s="957"/>
      <c r="AQ2845" s="958"/>
      <c r="AR2845" s="73"/>
    </row>
    <row r="2846" spans="1:44" ht="27" customHeight="1">
      <c r="B2846" s="66"/>
      <c r="E2846" s="67"/>
      <c r="F2846" s="944"/>
      <c r="G2846" s="942"/>
      <c r="H2846" s="1546"/>
      <c r="I2846" s="1546"/>
      <c r="J2846" s="1546"/>
      <c r="K2846" s="1546"/>
      <c r="L2846" s="1546"/>
      <c r="M2846" s="1546"/>
      <c r="N2846" s="1546"/>
      <c r="O2846" s="1546"/>
      <c r="P2846" s="1546"/>
      <c r="Q2846" s="1546"/>
      <c r="R2846" s="1546"/>
      <c r="S2846" s="1546"/>
      <c r="T2846" s="1546"/>
      <c r="U2846" s="1546"/>
      <c r="V2846" s="1546"/>
      <c r="W2846" s="1546"/>
      <c r="X2846" s="1546"/>
      <c r="Y2846" s="1546"/>
      <c r="Z2846" s="1546"/>
      <c r="AA2846" s="1546"/>
      <c r="AB2846" s="1546"/>
      <c r="AC2846" s="1546"/>
      <c r="AD2846" s="1546"/>
      <c r="AE2846" s="942"/>
      <c r="AF2846" s="943"/>
      <c r="AG2846" s="949"/>
      <c r="AH2846" s="950"/>
      <c r="AI2846" s="950"/>
      <c r="AJ2846" s="950"/>
      <c r="AK2846" s="951"/>
      <c r="AL2846" s="956"/>
      <c r="AM2846" s="957"/>
      <c r="AN2846" s="957"/>
      <c r="AO2846" s="957"/>
      <c r="AP2846" s="957"/>
      <c r="AQ2846" s="958"/>
      <c r="AR2846" s="73"/>
    </row>
    <row r="2847" spans="1:44" ht="27" customHeight="1">
      <c r="B2847" s="66"/>
      <c r="E2847" s="67"/>
      <c r="F2847" s="944"/>
      <c r="G2847" s="942"/>
      <c r="H2847" s="1546"/>
      <c r="I2847" s="1546"/>
      <c r="J2847" s="1546"/>
      <c r="K2847" s="1546"/>
      <c r="L2847" s="1546"/>
      <c r="M2847" s="1546"/>
      <c r="N2847" s="1546"/>
      <c r="O2847" s="1546"/>
      <c r="P2847" s="1546"/>
      <c r="Q2847" s="1546"/>
      <c r="R2847" s="1546"/>
      <c r="S2847" s="1546"/>
      <c r="T2847" s="1546"/>
      <c r="U2847" s="1546"/>
      <c r="V2847" s="1546"/>
      <c r="W2847" s="1546"/>
      <c r="X2847" s="1546"/>
      <c r="Y2847" s="1546"/>
      <c r="Z2847" s="1546"/>
      <c r="AA2847" s="1546"/>
      <c r="AB2847" s="1546"/>
      <c r="AC2847" s="1546"/>
      <c r="AD2847" s="1546"/>
      <c r="AE2847" s="942"/>
      <c r="AF2847" s="943"/>
      <c r="AG2847" s="949"/>
      <c r="AH2847" s="950"/>
      <c r="AI2847" s="950"/>
      <c r="AJ2847" s="950"/>
      <c r="AK2847" s="951"/>
      <c r="AL2847" s="956"/>
      <c r="AM2847" s="957"/>
      <c r="AN2847" s="957"/>
      <c r="AO2847" s="957"/>
      <c r="AP2847" s="957"/>
      <c r="AQ2847" s="958"/>
      <c r="AR2847" s="73"/>
    </row>
    <row r="2848" spans="1:44" ht="27" customHeight="1">
      <c r="B2848" s="66"/>
      <c r="E2848" s="67"/>
      <c r="F2848" s="944"/>
      <c r="G2848" s="942"/>
      <c r="H2848" s="1546"/>
      <c r="I2848" s="1546"/>
      <c r="J2848" s="1546"/>
      <c r="K2848" s="1546"/>
      <c r="L2848" s="1546"/>
      <c r="M2848" s="1546"/>
      <c r="N2848" s="1546"/>
      <c r="O2848" s="1546"/>
      <c r="P2848" s="1546"/>
      <c r="Q2848" s="1546"/>
      <c r="R2848" s="1546"/>
      <c r="S2848" s="1546"/>
      <c r="T2848" s="1546"/>
      <c r="U2848" s="1546"/>
      <c r="V2848" s="1546"/>
      <c r="W2848" s="1546"/>
      <c r="X2848" s="1546"/>
      <c r="Y2848" s="1546"/>
      <c r="Z2848" s="1546"/>
      <c r="AA2848" s="1546"/>
      <c r="AB2848" s="1546"/>
      <c r="AC2848" s="1546"/>
      <c r="AD2848" s="1546"/>
      <c r="AE2848" s="942"/>
      <c r="AF2848" s="943"/>
      <c r="AG2848" s="949"/>
      <c r="AH2848" s="950"/>
      <c r="AI2848" s="950"/>
      <c r="AJ2848" s="950"/>
      <c r="AK2848" s="951"/>
      <c r="AL2848" s="956"/>
      <c r="AM2848" s="957"/>
      <c r="AN2848" s="957"/>
      <c r="AO2848" s="957"/>
      <c r="AP2848" s="957"/>
      <c r="AQ2848" s="958"/>
      <c r="AR2848" s="73"/>
    </row>
    <row r="2849" spans="2:44" ht="27" customHeight="1">
      <c r="B2849" s="66"/>
      <c r="E2849" s="67"/>
      <c r="F2849" s="944"/>
      <c r="G2849" s="942"/>
      <c r="H2849" s="1546"/>
      <c r="I2849" s="1546"/>
      <c r="J2849" s="1546"/>
      <c r="K2849" s="1546"/>
      <c r="L2849" s="1546"/>
      <c r="M2849" s="1546"/>
      <c r="N2849" s="1546"/>
      <c r="O2849" s="1546"/>
      <c r="P2849" s="1546"/>
      <c r="Q2849" s="1546"/>
      <c r="R2849" s="1546"/>
      <c r="S2849" s="1546"/>
      <c r="T2849" s="1546"/>
      <c r="U2849" s="1546"/>
      <c r="V2849" s="1546"/>
      <c r="W2849" s="1546"/>
      <c r="X2849" s="1546"/>
      <c r="Y2849" s="1546"/>
      <c r="Z2849" s="1546"/>
      <c r="AA2849" s="1546"/>
      <c r="AB2849" s="1546"/>
      <c r="AC2849" s="1546"/>
      <c r="AD2849" s="1546"/>
      <c r="AE2849" s="942"/>
      <c r="AF2849" s="943"/>
      <c r="AG2849" s="949"/>
      <c r="AH2849" s="950"/>
      <c r="AI2849" s="950"/>
      <c r="AJ2849" s="950"/>
      <c r="AK2849" s="951"/>
      <c r="AL2849" s="956"/>
      <c r="AM2849" s="957"/>
      <c r="AN2849" s="957"/>
      <c r="AO2849" s="957"/>
      <c r="AP2849" s="957"/>
      <c r="AQ2849" s="958"/>
      <c r="AR2849" s="73"/>
    </row>
    <row r="2850" spans="2:44" ht="27" customHeight="1">
      <c r="B2850" s="66"/>
      <c r="E2850" s="67"/>
      <c r="F2850" s="944"/>
      <c r="G2850" s="942"/>
      <c r="H2850" s="1546"/>
      <c r="I2850" s="1546"/>
      <c r="J2850" s="1546"/>
      <c r="K2850" s="1546"/>
      <c r="L2850" s="1546"/>
      <c r="M2850" s="1546"/>
      <c r="N2850" s="1546"/>
      <c r="O2850" s="1546"/>
      <c r="P2850" s="1546"/>
      <c r="Q2850" s="1546"/>
      <c r="R2850" s="1546"/>
      <c r="S2850" s="1546"/>
      <c r="T2850" s="1546"/>
      <c r="U2850" s="1546"/>
      <c r="V2850" s="1546"/>
      <c r="W2850" s="1546"/>
      <c r="X2850" s="1546"/>
      <c r="Y2850" s="1546"/>
      <c r="Z2850" s="1546"/>
      <c r="AA2850" s="1546"/>
      <c r="AB2850" s="1546"/>
      <c r="AC2850" s="1546"/>
      <c r="AD2850" s="1546"/>
      <c r="AE2850" s="942"/>
      <c r="AF2850" s="943"/>
      <c r="AG2850" s="949"/>
      <c r="AH2850" s="950"/>
      <c r="AI2850" s="950"/>
      <c r="AJ2850" s="950"/>
      <c r="AK2850" s="951"/>
      <c r="AL2850" s="956"/>
      <c r="AM2850" s="957"/>
      <c r="AN2850" s="957"/>
      <c r="AO2850" s="957"/>
      <c r="AP2850" s="957"/>
      <c r="AQ2850" s="958"/>
      <c r="AR2850" s="73"/>
    </row>
    <row r="2851" spans="2:44" ht="27" customHeight="1">
      <c r="B2851" s="66"/>
      <c r="E2851" s="67"/>
      <c r="F2851" s="944"/>
      <c r="G2851" s="1075" t="s">
        <v>420</v>
      </c>
      <c r="H2851" s="1546" t="s">
        <v>2623</v>
      </c>
      <c r="I2851" s="1546"/>
      <c r="J2851" s="1546"/>
      <c r="K2851" s="1546"/>
      <c r="L2851" s="1546"/>
      <c r="M2851" s="1546"/>
      <c r="N2851" s="1546"/>
      <c r="O2851" s="1546"/>
      <c r="P2851" s="1546"/>
      <c r="Q2851" s="1546"/>
      <c r="R2851" s="1546"/>
      <c r="S2851" s="1546"/>
      <c r="T2851" s="1546"/>
      <c r="U2851" s="1546"/>
      <c r="V2851" s="1546"/>
      <c r="W2851" s="1546"/>
      <c r="X2851" s="1546"/>
      <c r="Y2851" s="1546"/>
      <c r="Z2851" s="1546"/>
      <c r="AA2851" s="1546"/>
      <c r="AB2851" s="1546"/>
      <c r="AC2851" s="1546"/>
      <c r="AD2851" s="1546"/>
      <c r="AE2851" s="942"/>
      <c r="AF2851" s="943"/>
      <c r="AG2851" s="949"/>
      <c r="AH2851" s="950"/>
      <c r="AI2851" s="950"/>
      <c r="AJ2851" s="950"/>
      <c r="AK2851" s="951"/>
      <c r="AL2851" s="956"/>
      <c r="AM2851" s="957"/>
      <c r="AN2851" s="957"/>
      <c r="AO2851" s="957"/>
      <c r="AP2851" s="957"/>
      <c r="AQ2851" s="958"/>
      <c r="AR2851" s="73"/>
    </row>
    <row r="2852" spans="2:44" ht="27" customHeight="1">
      <c r="B2852" s="66"/>
      <c r="E2852" s="67"/>
      <c r="F2852" s="944"/>
      <c r="G2852" s="942"/>
      <c r="H2852" s="1546"/>
      <c r="I2852" s="1546"/>
      <c r="J2852" s="1546"/>
      <c r="K2852" s="1546"/>
      <c r="L2852" s="1546"/>
      <c r="M2852" s="1546"/>
      <c r="N2852" s="1546"/>
      <c r="O2852" s="1546"/>
      <c r="P2852" s="1546"/>
      <c r="Q2852" s="1546"/>
      <c r="R2852" s="1546"/>
      <c r="S2852" s="1546"/>
      <c r="T2852" s="1546"/>
      <c r="U2852" s="1546"/>
      <c r="V2852" s="1546"/>
      <c r="W2852" s="1546"/>
      <c r="X2852" s="1546"/>
      <c r="Y2852" s="1546"/>
      <c r="Z2852" s="1546"/>
      <c r="AA2852" s="1546"/>
      <c r="AB2852" s="1546"/>
      <c r="AC2852" s="1546"/>
      <c r="AD2852" s="1546"/>
      <c r="AE2852" s="942"/>
      <c r="AF2852" s="943"/>
      <c r="AG2852" s="949"/>
      <c r="AH2852" s="950"/>
      <c r="AI2852" s="950"/>
      <c r="AJ2852" s="950"/>
      <c r="AK2852" s="951"/>
      <c r="AL2852" s="956"/>
      <c r="AM2852" s="957"/>
      <c r="AN2852" s="957"/>
      <c r="AO2852" s="957"/>
      <c r="AP2852" s="957"/>
      <c r="AQ2852" s="958"/>
      <c r="AR2852" s="73"/>
    </row>
    <row r="2853" spans="2:44" ht="27" customHeight="1">
      <c r="B2853" s="66"/>
      <c r="E2853" s="67"/>
      <c r="F2853" s="944"/>
      <c r="G2853" s="1075" t="s">
        <v>421</v>
      </c>
      <c r="H2853" s="1546" t="s">
        <v>2624</v>
      </c>
      <c r="I2853" s="1546"/>
      <c r="J2853" s="1546"/>
      <c r="K2853" s="1546"/>
      <c r="L2853" s="1546"/>
      <c r="M2853" s="1546"/>
      <c r="N2853" s="1546"/>
      <c r="O2853" s="1546"/>
      <c r="P2853" s="1546"/>
      <c r="Q2853" s="1546"/>
      <c r="R2853" s="1546"/>
      <c r="S2853" s="1546"/>
      <c r="T2853" s="1546"/>
      <c r="U2853" s="1546"/>
      <c r="V2853" s="1546"/>
      <c r="W2853" s="1546"/>
      <c r="X2853" s="1546"/>
      <c r="Y2853" s="1546"/>
      <c r="Z2853" s="1546"/>
      <c r="AA2853" s="1546"/>
      <c r="AB2853" s="1546"/>
      <c r="AC2853" s="1546"/>
      <c r="AD2853" s="1546"/>
      <c r="AE2853" s="942"/>
      <c r="AF2853" s="943"/>
      <c r="AG2853" s="949"/>
      <c r="AH2853" s="950"/>
      <c r="AI2853" s="950"/>
      <c r="AJ2853" s="950"/>
      <c r="AK2853" s="951"/>
      <c r="AL2853" s="956"/>
      <c r="AM2853" s="957"/>
      <c r="AN2853" s="957"/>
      <c r="AO2853" s="957"/>
      <c r="AP2853" s="957"/>
      <c r="AQ2853" s="958"/>
      <c r="AR2853" s="73"/>
    </row>
    <row r="2854" spans="2:44" ht="27" customHeight="1">
      <c r="B2854" s="66"/>
      <c r="E2854" s="67"/>
      <c r="F2854" s="944"/>
      <c r="G2854" s="942"/>
      <c r="H2854" s="1546"/>
      <c r="I2854" s="1546"/>
      <c r="J2854" s="1546"/>
      <c r="K2854" s="1546"/>
      <c r="L2854" s="1546"/>
      <c r="M2854" s="1546"/>
      <c r="N2854" s="1546"/>
      <c r="O2854" s="1546"/>
      <c r="P2854" s="1546"/>
      <c r="Q2854" s="1546"/>
      <c r="R2854" s="1546"/>
      <c r="S2854" s="1546"/>
      <c r="T2854" s="1546"/>
      <c r="U2854" s="1546"/>
      <c r="V2854" s="1546"/>
      <c r="W2854" s="1546"/>
      <c r="X2854" s="1546"/>
      <c r="Y2854" s="1546"/>
      <c r="Z2854" s="1546"/>
      <c r="AA2854" s="1546"/>
      <c r="AB2854" s="1546"/>
      <c r="AC2854" s="1546"/>
      <c r="AD2854" s="1546"/>
      <c r="AE2854" s="942"/>
      <c r="AF2854" s="943"/>
      <c r="AG2854" s="949"/>
      <c r="AH2854" s="950"/>
      <c r="AI2854" s="950"/>
      <c r="AJ2854" s="950"/>
      <c r="AK2854" s="951"/>
      <c r="AL2854" s="956"/>
      <c r="AM2854" s="957"/>
      <c r="AN2854" s="957"/>
      <c r="AO2854" s="957"/>
      <c r="AP2854" s="957"/>
      <c r="AQ2854" s="958"/>
      <c r="AR2854" s="73"/>
    </row>
    <row r="2855" spans="2:44" ht="27" customHeight="1">
      <c r="B2855" s="66"/>
      <c r="E2855" s="67"/>
      <c r="F2855" s="944"/>
      <c r="G2855" s="1075" t="s">
        <v>548</v>
      </c>
      <c r="H2855" s="1546" t="s">
        <v>2625</v>
      </c>
      <c r="I2855" s="1546"/>
      <c r="J2855" s="1546"/>
      <c r="K2855" s="1546"/>
      <c r="L2855" s="1546"/>
      <c r="M2855" s="1546"/>
      <c r="N2855" s="1546"/>
      <c r="O2855" s="1546"/>
      <c r="P2855" s="1546"/>
      <c r="Q2855" s="1546"/>
      <c r="R2855" s="1546"/>
      <c r="S2855" s="1546"/>
      <c r="T2855" s="1546"/>
      <c r="U2855" s="1546"/>
      <c r="V2855" s="1546"/>
      <c r="W2855" s="1546"/>
      <c r="X2855" s="1546"/>
      <c r="Y2855" s="1546"/>
      <c r="Z2855" s="1546"/>
      <c r="AA2855" s="1546"/>
      <c r="AB2855" s="1546"/>
      <c r="AC2855" s="1546"/>
      <c r="AD2855" s="1546"/>
      <c r="AE2855" s="942"/>
      <c r="AF2855" s="943"/>
      <c r="AG2855" s="949"/>
      <c r="AH2855" s="950"/>
      <c r="AI2855" s="950"/>
      <c r="AJ2855" s="950"/>
      <c r="AK2855" s="951"/>
      <c r="AL2855" s="956"/>
      <c r="AM2855" s="957"/>
      <c r="AN2855" s="957"/>
      <c r="AO2855" s="957"/>
      <c r="AP2855" s="957"/>
      <c r="AQ2855" s="958"/>
      <c r="AR2855" s="73"/>
    </row>
    <row r="2856" spans="2:44" ht="27" customHeight="1">
      <c r="B2856" s="66"/>
      <c r="E2856" s="67"/>
      <c r="F2856" s="944"/>
      <c r="G2856" s="942"/>
      <c r="H2856" s="1546"/>
      <c r="I2856" s="1546"/>
      <c r="J2856" s="1546"/>
      <c r="K2856" s="1546"/>
      <c r="L2856" s="1546"/>
      <c r="M2856" s="1546"/>
      <c r="N2856" s="1546"/>
      <c r="O2856" s="1546"/>
      <c r="P2856" s="1546"/>
      <c r="Q2856" s="1546"/>
      <c r="R2856" s="1546"/>
      <c r="S2856" s="1546"/>
      <c r="T2856" s="1546"/>
      <c r="U2856" s="1546"/>
      <c r="V2856" s="1546"/>
      <c r="W2856" s="1546"/>
      <c r="X2856" s="1546"/>
      <c r="Y2856" s="1546"/>
      <c r="Z2856" s="1546"/>
      <c r="AA2856" s="1546"/>
      <c r="AB2856" s="1546"/>
      <c r="AC2856" s="1546"/>
      <c r="AD2856" s="1546"/>
      <c r="AE2856" s="942"/>
      <c r="AF2856" s="943"/>
      <c r="AG2856" s="949"/>
      <c r="AH2856" s="950"/>
      <c r="AI2856" s="950"/>
      <c r="AJ2856" s="950"/>
      <c r="AK2856" s="951"/>
      <c r="AL2856" s="956"/>
      <c r="AM2856" s="957"/>
      <c r="AN2856" s="957"/>
      <c r="AO2856" s="957"/>
      <c r="AP2856" s="957"/>
      <c r="AQ2856" s="958"/>
      <c r="AR2856" s="73"/>
    </row>
    <row r="2857" spans="2:44" ht="27" customHeight="1">
      <c r="B2857" s="66"/>
      <c r="E2857" s="67"/>
      <c r="F2857" s="944"/>
      <c r="G2857" s="942"/>
      <c r="H2857" s="1546"/>
      <c r="I2857" s="1546"/>
      <c r="J2857" s="1546"/>
      <c r="K2857" s="1546"/>
      <c r="L2857" s="1546"/>
      <c r="M2857" s="1546"/>
      <c r="N2857" s="1546"/>
      <c r="O2857" s="1546"/>
      <c r="P2857" s="1546"/>
      <c r="Q2857" s="1546"/>
      <c r="R2857" s="1546"/>
      <c r="S2857" s="1546"/>
      <c r="T2857" s="1546"/>
      <c r="U2857" s="1546"/>
      <c r="V2857" s="1546"/>
      <c r="W2857" s="1546"/>
      <c r="X2857" s="1546"/>
      <c r="Y2857" s="1546"/>
      <c r="Z2857" s="1546"/>
      <c r="AA2857" s="1546"/>
      <c r="AB2857" s="1546"/>
      <c r="AC2857" s="1546"/>
      <c r="AD2857" s="1546"/>
      <c r="AE2857" s="942"/>
      <c r="AF2857" s="943"/>
      <c r="AG2857" s="949"/>
      <c r="AH2857" s="950"/>
      <c r="AI2857" s="950"/>
      <c r="AJ2857" s="950"/>
      <c r="AK2857" s="951"/>
      <c r="AL2857" s="956"/>
      <c r="AM2857" s="957"/>
      <c r="AN2857" s="957"/>
      <c r="AO2857" s="957"/>
      <c r="AP2857" s="957"/>
      <c r="AQ2857" s="958"/>
      <c r="AR2857" s="73"/>
    </row>
    <row r="2858" spans="2:44" ht="27" customHeight="1">
      <c r="B2858" s="66"/>
      <c r="E2858" s="67"/>
      <c r="F2858" s="944"/>
      <c r="G2858" s="942"/>
      <c r="H2858" s="1546"/>
      <c r="I2858" s="1546"/>
      <c r="J2858" s="1546"/>
      <c r="K2858" s="1546"/>
      <c r="L2858" s="1546"/>
      <c r="M2858" s="1546"/>
      <c r="N2858" s="1546"/>
      <c r="O2858" s="1546"/>
      <c r="P2858" s="1546"/>
      <c r="Q2858" s="1546"/>
      <c r="R2858" s="1546"/>
      <c r="S2858" s="1546"/>
      <c r="T2858" s="1546"/>
      <c r="U2858" s="1546"/>
      <c r="V2858" s="1546"/>
      <c r="W2858" s="1546"/>
      <c r="X2858" s="1546"/>
      <c r="Y2858" s="1546"/>
      <c r="Z2858" s="1546"/>
      <c r="AA2858" s="1546"/>
      <c r="AB2858" s="1546"/>
      <c r="AC2858" s="1546"/>
      <c r="AD2858" s="1546"/>
      <c r="AE2858" s="942"/>
      <c r="AF2858" s="943"/>
      <c r="AG2858" s="949"/>
      <c r="AH2858" s="950"/>
      <c r="AI2858" s="950"/>
      <c r="AJ2858" s="950"/>
      <c r="AK2858" s="951"/>
      <c r="AL2858" s="956"/>
      <c r="AM2858" s="957"/>
      <c r="AN2858" s="957"/>
      <c r="AO2858" s="957"/>
      <c r="AP2858" s="957"/>
      <c r="AQ2858" s="958"/>
      <c r="AR2858" s="73"/>
    </row>
    <row r="2859" spans="2:44" ht="21.9" customHeight="1">
      <c r="B2859" s="66"/>
      <c r="E2859" s="67"/>
      <c r="F2859" s="944"/>
      <c r="G2859" s="942"/>
      <c r="H2859" s="967"/>
      <c r="I2859" s="967"/>
      <c r="J2859" s="967"/>
      <c r="K2859" s="967"/>
      <c r="L2859" s="967"/>
      <c r="M2859" s="967"/>
      <c r="N2859" s="967"/>
      <c r="O2859" s="967"/>
      <c r="P2859" s="967"/>
      <c r="Q2859" s="967"/>
      <c r="R2859" s="967"/>
      <c r="S2859" s="967"/>
      <c r="T2859" s="967"/>
      <c r="U2859" s="967"/>
      <c r="V2859" s="967"/>
      <c r="W2859" s="967"/>
      <c r="X2859" s="967"/>
      <c r="Y2859" s="967"/>
      <c r="Z2859" s="967"/>
      <c r="AA2859" s="967"/>
      <c r="AB2859" s="967"/>
      <c r="AC2859" s="967"/>
      <c r="AD2859" s="967"/>
      <c r="AE2859" s="942"/>
      <c r="AF2859" s="943"/>
      <c r="AG2859" s="949"/>
      <c r="AH2859" s="950"/>
      <c r="AI2859" s="950"/>
      <c r="AJ2859" s="950"/>
      <c r="AK2859" s="951"/>
      <c r="AL2859" s="956"/>
      <c r="AM2859" s="957"/>
      <c r="AN2859" s="957"/>
      <c r="AO2859" s="957"/>
      <c r="AP2859" s="957"/>
      <c r="AQ2859" s="958"/>
      <c r="AR2859" s="73"/>
    </row>
    <row r="2860" spans="2:44" ht="27" customHeight="1">
      <c r="B2860" s="66"/>
      <c r="E2860" s="67"/>
      <c r="F2860" s="944"/>
      <c r="G2860" s="942"/>
      <c r="H2860" s="1546" t="s">
        <v>2626</v>
      </c>
      <c r="I2860" s="1546"/>
      <c r="J2860" s="1546"/>
      <c r="K2860" s="1546"/>
      <c r="L2860" s="1546"/>
      <c r="M2860" s="1546"/>
      <c r="N2860" s="1546"/>
      <c r="O2860" s="1546"/>
      <c r="P2860" s="1546"/>
      <c r="Q2860" s="1546"/>
      <c r="R2860" s="1546"/>
      <c r="S2860" s="1546"/>
      <c r="T2860" s="1546"/>
      <c r="U2860" s="1546"/>
      <c r="V2860" s="1546"/>
      <c r="W2860" s="1546"/>
      <c r="X2860" s="1546"/>
      <c r="Y2860" s="1546"/>
      <c r="Z2860" s="1546"/>
      <c r="AA2860" s="1546"/>
      <c r="AB2860" s="1546"/>
      <c r="AC2860" s="1546"/>
      <c r="AD2860" s="1546"/>
      <c r="AE2860" s="942"/>
      <c r="AF2860" s="943"/>
      <c r="AG2860" s="949"/>
      <c r="AH2860" s="950"/>
      <c r="AI2860" s="950"/>
      <c r="AJ2860" s="950"/>
      <c r="AK2860" s="951"/>
      <c r="AL2860" s="956"/>
      <c r="AM2860" s="957"/>
      <c r="AN2860" s="957"/>
      <c r="AO2860" s="957"/>
      <c r="AP2860" s="957"/>
      <c r="AQ2860" s="958"/>
      <c r="AR2860" s="73"/>
    </row>
    <row r="2861" spans="2:44" ht="27" customHeight="1">
      <c r="B2861" s="66"/>
      <c r="E2861" s="67"/>
      <c r="F2861" s="944"/>
      <c r="G2861" s="942"/>
      <c r="H2861" s="1546"/>
      <c r="I2861" s="1546"/>
      <c r="J2861" s="1546"/>
      <c r="K2861" s="1546"/>
      <c r="L2861" s="1546"/>
      <c r="M2861" s="1546"/>
      <c r="N2861" s="1546"/>
      <c r="O2861" s="1546"/>
      <c r="P2861" s="1546"/>
      <c r="Q2861" s="1546"/>
      <c r="R2861" s="1546"/>
      <c r="S2861" s="1546"/>
      <c r="T2861" s="1546"/>
      <c r="U2861" s="1546"/>
      <c r="V2861" s="1546"/>
      <c r="W2861" s="1546"/>
      <c r="X2861" s="1546"/>
      <c r="Y2861" s="1546"/>
      <c r="Z2861" s="1546"/>
      <c r="AA2861" s="1546"/>
      <c r="AB2861" s="1546"/>
      <c r="AC2861" s="1546"/>
      <c r="AD2861" s="1546"/>
      <c r="AE2861" s="942"/>
      <c r="AF2861" s="943"/>
      <c r="AG2861" s="949"/>
      <c r="AH2861" s="950"/>
      <c r="AI2861" s="950"/>
      <c r="AJ2861" s="950"/>
      <c r="AK2861" s="951"/>
      <c r="AL2861" s="956"/>
      <c r="AM2861" s="957"/>
      <c r="AN2861" s="957"/>
      <c r="AO2861" s="957"/>
      <c r="AP2861" s="957"/>
      <c r="AQ2861" s="958"/>
      <c r="AR2861" s="73"/>
    </row>
    <row r="2862" spans="2:44" ht="27" customHeight="1">
      <c r="B2862" s="66"/>
      <c r="E2862" s="67"/>
      <c r="F2862" s="944"/>
      <c r="G2862" s="942"/>
      <c r="H2862" s="1546"/>
      <c r="I2862" s="1546"/>
      <c r="J2862" s="1546"/>
      <c r="K2862" s="1546"/>
      <c r="L2862" s="1546"/>
      <c r="M2862" s="1546"/>
      <c r="N2862" s="1546"/>
      <c r="O2862" s="1546"/>
      <c r="P2862" s="1546"/>
      <c r="Q2862" s="1546"/>
      <c r="R2862" s="1546"/>
      <c r="S2862" s="1546"/>
      <c r="T2862" s="1546"/>
      <c r="U2862" s="1546"/>
      <c r="V2862" s="1546"/>
      <c r="W2862" s="1546"/>
      <c r="X2862" s="1546"/>
      <c r="Y2862" s="1546"/>
      <c r="Z2862" s="1546"/>
      <c r="AA2862" s="1546"/>
      <c r="AB2862" s="1546"/>
      <c r="AC2862" s="1546"/>
      <c r="AD2862" s="1546"/>
      <c r="AE2862" s="942"/>
      <c r="AF2862" s="943"/>
      <c r="AG2862" s="949"/>
      <c r="AH2862" s="950"/>
      <c r="AI2862" s="950"/>
      <c r="AJ2862" s="950"/>
      <c r="AK2862" s="951"/>
      <c r="AL2862" s="956"/>
      <c r="AM2862" s="957"/>
      <c r="AN2862" s="957"/>
      <c r="AO2862" s="957"/>
      <c r="AP2862" s="957"/>
      <c r="AQ2862" s="958"/>
      <c r="AR2862" s="73"/>
    </row>
    <row r="2863" spans="2:44" ht="27" customHeight="1">
      <c r="B2863" s="66"/>
      <c r="E2863" s="67"/>
      <c r="F2863" s="944"/>
      <c r="G2863" s="942"/>
      <c r="H2863" s="1546" t="s">
        <v>2842</v>
      </c>
      <c r="I2863" s="1546"/>
      <c r="J2863" s="1546"/>
      <c r="K2863" s="1546"/>
      <c r="L2863" s="1546"/>
      <c r="M2863" s="1546"/>
      <c r="N2863" s="1546"/>
      <c r="O2863" s="1546"/>
      <c r="P2863" s="1546"/>
      <c r="Q2863" s="1546"/>
      <c r="R2863" s="1546"/>
      <c r="S2863" s="1546"/>
      <c r="T2863" s="1546"/>
      <c r="U2863" s="1546"/>
      <c r="V2863" s="1546"/>
      <c r="W2863" s="1546"/>
      <c r="X2863" s="1546"/>
      <c r="Y2863" s="1546"/>
      <c r="Z2863" s="1546"/>
      <c r="AA2863" s="1546"/>
      <c r="AB2863" s="1546"/>
      <c r="AC2863" s="1546"/>
      <c r="AD2863" s="1546"/>
      <c r="AE2863" s="942"/>
      <c r="AF2863" s="943"/>
      <c r="AG2863" s="949"/>
      <c r="AH2863" s="950"/>
      <c r="AI2863" s="950"/>
      <c r="AJ2863" s="950"/>
      <c r="AK2863" s="951"/>
      <c r="AL2863" s="956"/>
      <c r="AM2863" s="957"/>
      <c r="AN2863" s="957"/>
      <c r="AO2863" s="957"/>
      <c r="AP2863" s="957"/>
      <c r="AQ2863" s="958"/>
      <c r="AR2863" s="73"/>
    </row>
    <row r="2864" spans="2:44" ht="27" customHeight="1">
      <c r="B2864" s="66"/>
      <c r="E2864" s="67"/>
      <c r="F2864" s="944"/>
      <c r="G2864" s="942"/>
      <c r="H2864" s="1546"/>
      <c r="I2864" s="1546"/>
      <c r="J2864" s="1546"/>
      <c r="K2864" s="1546"/>
      <c r="L2864" s="1546"/>
      <c r="M2864" s="1546"/>
      <c r="N2864" s="1546"/>
      <c r="O2864" s="1546"/>
      <c r="P2864" s="1546"/>
      <c r="Q2864" s="1546"/>
      <c r="R2864" s="1546"/>
      <c r="S2864" s="1546"/>
      <c r="T2864" s="1546"/>
      <c r="U2864" s="1546"/>
      <c r="V2864" s="1546"/>
      <c r="W2864" s="1546"/>
      <c r="X2864" s="1546"/>
      <c r="Y2864" s="1546"/>
      <c r="Z2864" s="1546"/>
      <c r="AA2864" s="1546"/>
      <c r="AB2864" s="1546"/>
      <c r="AC2864" s="1546"/>
      <c r="AD2864" s="1546"/>
      <c r="AE2864" s="942"/>
      <c r="AF2864" s="943"/>
      <c r="AG2864" s="949"/>
      <c r="AH2864" s="950"/>
      <c r="AI2864" s="950"/>
      <c r="AJ2864" s="950"/>
      <c r="AK2864" s="951"/>
      <c r="AL2864" s="956"/>
      <c r="AM2864" s="957"/>
      <c r="AN2864" s="957"/>
      <c r="AO2864" s="957"/>
      <c r="AP2864" s="957"/>
      <c r="AQ2864" s="958"/>
      <c r="AR2864" s="73"/>
    </row>
    <row r="2865" spans="1:44" ht="27" customHeight="1">
      <c r="B2865" s="66"/>
      <c r="E2865" s="67"/>
      <c r="F2865" s="944"/>
      <c r="G2865" s="942"/>
      <c r="H2865" s="1546"/>
      <c r="I2865" s="1546"/>
      <c r="J2865" s="1546"/>
      <c r="K2865" s="1546"/>
      <c r="L2865" s="1546"/>
      <c r="M2865" s="1546"/>
      <c r="N2865" s="1546"/>
      <c r="O2865" s="1546"/>
      <c r="P2865" s="1546"/>
      <c r="Q2865" s="1546"/>
      <c r="R2865" s="1546"/>
      <c r="S2865" s="1546"/>
      <c r="T2865" s="1546"/>
      <c r="U2865" s="1546"/>
      <c r="V2865" s="1546"/>
      <c r="W2865" s="1546"/>
      <c r="X2865" s="1546"/>
      <c r="Y2865" s="1546"/>
      <c r="Z2865" s="1546"/>
      <c r="AA2865" s="1546"/>
      <c r="AB2865" s="1546"/>
      <c r="AC2865" s="1546"/>
      <c r="AD2865" s="1546"/>
      <c r="AE2865" s="942"/>
      <c r="AF2865" s="943"/>
      <c r="AG2865" s="949"/>
      <c r="AH2865" s="950"/>
      <c r="AI2865" s="950"/>
      <c r="AJ2865" s="950"/>
      <c r="AK2865" s="951"/>
      <c r="AL2865" s="956"/>
      <c r="AM2865" s="957"/>
      <c r="AN2865" s="957"/>
      <c r="AO2865" s="957"/>
      <c r="AP2865" s="957"/>
      <c r="AQ2865" s="958"/>
      <c r="AR2865" s="73"/>
    </row>
    <row r="2866" spans="1:44" ht="27" customHeight="1">
      <c r="B2866" s="66"/>
      <c r="E2866" s="67"/>
      <c r="F2866" s="944"/>
      <c r="G2866" s="942"/>
      <c r="H2866" s="1546"/>
      <c r="I2866" s="1546"/>
      <c r="J2866" s="1546"/>
      <c r="K2866" s="1546"/>
      <c r="L2866" s="1546"/>
      <c r="M2866" s="1546"/>
      <c r="N2866" s="1546"/>
      <c r="O2866" s="1546"/>
      <c r="P2866" s="1546"/>
      <c r="Q2866" s="1546"/>
      <c r="R2866" s="1546"/>
      <c r="S2866" s="1546"/>
      <c r="T2866" s="1546"/>
      <c r="U2866" s="1546"/>
      <c r="V2866" s="1546"/>
      <c r="W2866" s="1546"/>
      <c r="X2866" s="1546"/>
      <c r="Y2866" s="1546"/>
      <c r="Z2866" s="1546"/>
      <c r="AA2866" s="1546"/>
      <c r="AB2866" s="1546"/>
      <c r="AC2866" s="1546"/>
      <c r="AD2866" s="1546"/>
      <c r="AE2866" s="942"/>
      <c r="AF2866" s="943"/>
      <c r="AG2866" s="949"/>
      <c r="AH2866" s="950"/>
      <c r="AI2866" s="950"/>
      <c r="AJ2866" s="950"/>
      <c r="AK2866" s="951"/>
      <c r="AL2866" s="956"/>
      <c r="AM2866" s="957"/>
      <c r="AN2866" s="957"/>
      <c r="AO2866" s="957"/>
      <c r="AP2866" s="957"/>
      <c r="AQ2866" s="958"/>
      <c r="AR2866" s="73"/>
    </row>
    <row r="2867" spans="1:44" ht="17.25" customHeight="1" thickBot="1">
      <c r="B2867" s="66"/>
      <c r="E2867" s="67"/>
      <c r="F2867" s="944"/>
      <c r="G2867" s="942"/>
      <c r="H2867" s="1125"/>
      <c r="I2867" s="1125"/>
      <c r="J2867" s="1125"/>
      <c r="K2867" s="1125"/>
      <c r="L2867" s="1125"/>
      <c r="M2867" s="1125"/>
      <c r="N2867" s="1125"/>
      <c r="O2867" s="1125"/>
      <c r="P2867" s="1125"/>
      <c r="Q2867" s="1125"/>
      <c r="R2867" s="1125"/>
      <c r="S2867" s="1125"/>
      <c r="T2867" s="1125"/>
      <c r="U2867" s="1125"/>
      <c r="V2867" s="1125"/>
      <c r="W2867" s="1125"/>
      <c r="X2867" s="1125"/>
      <c r="Y2867" s="1125"/>
      <c r="Z2867" s="1125"/>
      <c r="AA2867" s="1125"/>
      <c r="AB2867" s="1125"/>
      <c r="AC2867" s="1125"/>
      <c r="AD2867" s="1125"/>
      <c r="AE2867" s="942"/>
      <c r="AF2867" s="943"/>
      <c r="AG2867" s="949"/>
      <c r="AH2867" s="950"/>
      <c r="AI2867" s="950"/>
      <c r="AJ2867" s="950"/>
      <c r="AK2867" s="951"/>
      <c r="AL2867" s="1122"/>
      <c r="AM2867" s="1123"/>
      <c r="AN2867" s="1123"/>
      <c r="AO2867" s="1123"/>
      <c r="AP2867" s="1123"/>
      <c r="AQ2867" s="1124"/>
      <c r="AR2867" s="73"/>
    </row>
    <row r="2868" spans="1:44" ht="24" customHeight="1">
      <c r="A2868" s="972" t="str">
        <f t="shared" si="49"/>
        <v/>
      </c>
      <c r="B2868" s="48"/>
      <c r="C2868" s="12"/>
      <c r="D2868" s="12"/>
      <c r="E2868" s="49"/>
      <c r="F2868" s="75"/>
      <c r="G2868" s="13"/>
      <c r="H2868" s="13"/>
      <c r="I2868" s="13"/>
      <c r="J2868" s="13"/>
      <c r="K2868" s="13"/>
      <c r="L2868" s="13"/>
      <c r="M2868" s="13"/>
      <c r="N2868" s="13"/>
      <c r="O2868" s="13"/>
      <c r="P2868" s="13"/>
      <c r="Q2868" s="13"/>
      <c r="R2868" s="13"/>
      <c r="S2868" s="13"/>
      <c r="T2868" s="13"/>
      <c r="U2868" s="13"/>
      <c r="V2868" s="13"/>
      <c r="W2868" s="13"/>
      <c r="X2868" s="13"/>
      <c r="Y2868" s="13"/>
      <c r="Z2868" s="13"/>
      <c r="AA2868" s="13"/>
      <c r="AB2868" s="13"/>
      <c r="AC2868" s="13"/>
      <c r="AD2868" s="13"/>
      <c r="AE2868" s="13"/>
      <c r="AF2868" s="104"/>
      <c r="AG2868" s="717"/>
      <c r="AH2868" s="105"/>
      <c r="AI2868" s="105"/>
      <c r="AJ2868" s="105"/>
      <c r="AK2868" s="26"/>
      <c r="AL2868" s="106"/>
      <c r="AM2868" s="107"/>
      <c r="AN2868" s="107"/>
      <c r="AO2868" s="107"/>
      <c r="AP2868" s="107"/>
      <c r="AQ2868" s="108"/>
      <c r="AR2868" s="73"/>
    </row>
    <row r="2869" spans="1:44" ht="27" customHeight="1">
      <c r="A2869" s="972">
        <f t="shared" si="49"/>
        <v>375</v>
      </c>
      <c r="B2869" s="1392" t="s">
        <v>2777</v>
      </c>
      <c r="C2869" s="1393"/>
      <c r="D2869" s="1393"/>
      <c r="E2869" s="1394"/>
      <c r="F2869" s="1349" t="s">
        <v>150</v>
      </c>
      <c r="G2869" s="1350"/>
      <c r="H2869" s="1206" t="s">
        <v>1174</v>
      </c>
      <c r="I2869" s="1206"/>
      <c r="J2869" s="1206"/>
      <c r="K2869" s="1206"/>
      <c r="L2869" s="1206"/>
      <c r="M2869" s="1206"/>
      <c r="N2869" s="1206"/>
      <c r="O2869" s="1206"/>
      <c r="P2869" s="1206"/>
      <c r="Q2869" s="1206"/>
      <c r="R2869" s="1206"/>
      <c r="S2869" s="1206"/>
      <c r="T2869" s="1206"/>
      <c r="U2869" s="1206"/>
      <c r="V2869" s="1206"/>
      <c r="W2869" s="1206"/>
      <c r="X2869" s="1206"/>
      <c r="Y2869" s="1206"/>
      <c r="Z2869" s="1206"/>
      <c r="AA2869" s="1206"/>
      <c r="AB2869" s="1206"/>
      <c r="AC2869" s="1206"/>
      <c r="AD2869" s="1206"/>
      <c r="AF2869" s="70"/>
      <c r="AG2869" s="713">
        <v>375</v>
      </c>
      <c r="AH2869" s="1537" t="s">
        <v>872</v>
      </c>
      <c r="AI2869" s="1538"/>
      <c r="AJ2869" s="1539"/>
      <c r="AK2869" s="11"/>
      <c r="AL2869" s="1364" t="s">
        <v>2778</v>
      </c>
      <c r="AM2869" s="1365"/>
      <c r="AN2869" s="1365"/>
      <c r="AO2869" s="1365"/>
      <c r="AP2869" s="1365"/>
      <c r="AQ2869" s="1366"/>
      <c r="AR2869" s="1830">
        <f>VLOOKUP(AH2869,$CD$35:$CE$39,2,TRUE)</f>
        <v>0</v>
      </c>
    </row>
    <row r="2870" spans="1:44" ht="27" customHeight="1">
      <c r="A2870" s="972" t="str">
        <f t="shared" si="49"/>
        <v/>
      </c>
      <c r="B2870" s="1392"/>
      <c r="C2870" s="1393"/>
      <c r="D2870" s="1393"/>
      <c r="E2870" s="1394"/>
      <c r="F2870" s="248"/>
      <c r="G2870" s="249"/>
      <c r="H2870" s="1206"/>
      <c r="I2870" s="1206"/>
      <c r="J2870" s="1206"/>
      <c r="K2870" s="1206"/>
      <c r="L2870" s="1206"/>
      <c r="M2870" s="1206"/>
      <c r="N2870" s="1206"/>
      <c r="O2870" s="1206"/>
      <c r="P2870" s="1206"/>
      <c r="Q2870" s="1206"/>
      <c r="R2870" s="1206"/>
      <c r="S2870" s="1206"/>
      <c r="T2870" s="1206"/>
      <c r="U2870" s="1206"/>
      <c r="V2870" s="1206"/>
      <c r="W2870" s="1206"/>
      <c r="X2870" s="1206"/>
      <c r="Y2870" s="1206"/>
      <c r="Z2870" s="1206"/>
      <c r="AA2870" s="1206"/>
      <c r="AB2870" s="1206"/>
      <c r="AC2870" s="1206"/>
      <c r="AD2870" s="1206"/>
      <c r="AF2870" s="70"/>
      <c r="AK2870" s="11"/>
      <c r="AL2870" s="1364"/>
      <c r="AM2870" s="1365"/>
      <c r="AN2870" s="1365"/>
      <c r="AO2870" s="1365"/>
      <c r="AP2870" s="1365"/>
      <c r="AQ2870" s="1366"/>
      <c r="AR2870" s="1830"/>
    </row>
    <row r="2871" spans="1:44" ht="24" customHeight="1">
      <c r="A2871" s="972" t="str">
        <f t="shared" si="49"/>
        <v/>
      </c>
      <c r="B2871" s="66"/>
      <c r="E2871" s="67"/>
      <c r="F2871" s="248"/>
      <c r="G2871" s="249"/>
      <c r="AF2871" s="70"/>
      <c r="AK2871" s="11"/>
      <c r="AL2871" s="1364"/>
      <c r="AM2871" s="1365"/>
      <c r="AN2871" s="1365"/>
      <c r="AO2871" s="1365"/>
      <c r="AP2871" s="1365"/>
      <c r="AQ2871" s="1366"/>
      <c r="AR2871" s="73"/>
    </row>
    <row r="2872" spans="1:44" ht="24" customHeight="1">
      <c r="A2872" s="972" t="str">
        <f t="shared" si="49"/>
        <v/>
      </c>
      <c r="B2872" s="66"/>
      <c r="E2872" s="67"/>
      <c r="F2872" s="248"/>
      <c r="G2872" s="249"/>
      <c r="AF2872" s="70"/>
      <c r="AK2872" s="11"/>
      <c r="AL2872" s="1364"/>
      <c r="AM2872" s="1365"/>
      <c r="AN2872" s="1365"/>
      <c r="AO2872" s="1365"/>
      <c r="AP2872" s="1365"/>
      <c r="AQ2872" s="1366"/>
      <c r="AR2872" s="73"/>
    </row>
    <row r="2873" spans="1:44" ht="27" customHeight="1">
      <c r="A2873" s="972">
        <f t="shared" si="49"/>
        <v>376</v>
      </c>
      <c r="B2873" s="66"/>
      <c r="E2873" s="67"/>
      <c r="F2873" s="1349" t="s">
        <v>6</v>
      </c>
      <c r="G2873" s="1350"/>
      <c r="H2873" s="1224" t="s">
        <v>1175</v>
      </c>
      <c r="I2873" s="1224"/>
      <c r="J2873" s="1224"/>
      <c r="K2873" s="1224"/>
      <c r="L2873" s="1224"/>
      <c r="M2873" s="1224"/>
      <c r="N2873" s="1224"/>
      <c r="O2873" s="1224"/>
      <c r="P2873" s="1224"/>
      <c r="Q2873" s="1224"/>
      <c r="R2873" s="1224"/>
      <c r="S2873" s="1224"/>
      <c r="T2873" s="1224"/>
      <c r="U2873" s="1224"/>
      <c r="V2873" s="1224"/>
      <c r="W2873" s="1224"/>
      <c r="X2873" s="1224"/>
      <c r="Y2873" s="1224"/>
      <c r="Z2873" s="1224"/>
      <c r="AA2873" s="1224"/>
      <c r="AB2873" s="1224"/>
      <c r="AC2873" s="1224"/>
      <c r="AD2873" s="1224"/>
      <c r="AF2873" s="70"/>
      <c r="AG2873" s="713">
        <v>376</v>
      </c>
      <c r="AH2873" s="1221" t="s">
        <v>106</v>
      </c>
      <c r="AI2873" s="1222"/>
      <c r="AJ2873" s="1223"/>
      <c r="AK2873" s="11"/>
      <c r="AL2873" s="1228" t="s">
        <v>2779</v>
      </c>
      <c r="AM2873" s="1229"/>
      <c r="AN2873" s="1229"/>
      <c r="AO2873" s="1229"/>
      <c r="AP2873" s="1229"/>
      <c r="AQ2873" s="1230"/>
      <c r="AR2873" s="1232">
        <f>VLOOKUP(AH2873,$CD$6:$CE$10,2,FALSE)</f>
        <v>0</v>
      </c>
    </row>
    <row r="2874" spans="1:44" ht="27" customHeight="1">
      <c r="A2874" s="972" t="str">
        <f t="shared" si="49"/>
        <v/>
      </c>
      <c r="B2874" s="66"/>
      <c r="E2874" s="67"/>
      <c r="F2874" s="68"/>
      <c r="H2874" s="1224"/>
      <c r="I2874" s="1224"/>
      <c r="J2874" s="1224"/>
      <c r="K2874" s="1224"/>
      <c r="L2874" s="1224"/>
      <c r="M2874" s="1224"/>
      <c r="N2874" s="1224"/>
      <c r="O2874" s="1224"/>
      <c r="P2874" s="1224"/>
      <c r="Q2874" s="1224"/>
      <c r="R2874" s="1224"/>
      <c r="S2874" s="1224"/>
      <c r="T2874" s="1224"/>
      <c r="U2874" s="1224"/>
      <c r="V2874" s="1224"/>
      <c r="W2874" s="1224"/>
      <c r="X2874" s="1224"/>
      <c r="Y2874" s="1224"/>
      <c r="Z2874" s="1224"/>
      <c r="AA2874" s="1224"/>
      <c r="AB2874" s="1224"/>
      <c r="AC2874" s="1224"/>
      <c r="AD2874" s="1224"/>
      <c r="AF2874" s="70"/>
      <c r="AK2874" s="11"/>
      <c r="AL2874" s="1228"/>
      <c r="AM2874" s="1229"/>
      <c r="AN2874" s="1229"/>
      <c r="AO2874" s="1229"/>
      <c r="AP2874" s="1229"/>
      <c r="AQ2874" s="1230"/>
      <c r="AR2874" s="1232"/>
    </row>
    <row r="2875" spans="1:44" ht="27" customHeight="1">
      <c r="A2875" s="972" t="str">
        <f t="shared" si="49"/>
        <v/>
      </c>
      <c r="B2875" s="66"/>
      <c r="E2875" s="67"/>
      <c r="F2875" s="68"/>
      <c r="H2875" s="1224"/>
      <c r="I2875" s="1224"/>
      <c r="J2875" s="1224"/>
      <c r="K2875" s="1224"/>
      <c r="L2875" s="1224"/>
      <c r="M2875" s="1224"/>
      <c r="N2875" s="1224"/>
      <c r="O2875" s="1224"/>
      <c r="P2875" s="1224"/>
      <c r="Q2875" s="1224"/>
      <c r="R2875" s="1224"/>
      <c r="S2875" s="1224"/>
      <c r="T2875" s="1224"/>
      <c r="U2875" s="1224"/>
      <c r="V2875" s="1224"/>
      <c r="W2875" s="1224"/>
      <c r="X2875" s="1224"/>
      <c r="Y2875" s="1224"/>
      <c r="Z2875" s="1224"/>
      <c r="AA2875" s="1224"/>
      <c r="AB2875" s="1224"/>
      <c r="AC2875" s="1224"/>
      <c r="AD2875" s="1224"/>
      <c r="AF2875" s="70"/>
      <c r="AK2875" s="11"/>
      <c r="AL2875" s="1228"/>
      <c r="AM2875" s="1229"/>
      <c r="AN2875" s="1229"/>
      <c r="AO2875" s="1229"/>
      <c r="AP2875" s="1229"/>
      <c r="AQ2875" s="1230"/>
      <c r="AR2875" s="73"/>
    </row>
    <row r="2876" spans="1:44" ht="24" customHeight="1">
      <c r="A2876" s="972" t="str">
        <f t="shared" si="49"/>
        <v/>
      </c>
      <c r="B2876" s="66"/>
      <c r="E2876" s="67"/>
      <c r="F2876" s="68"/>
      <c r="AF2876" s="70"/>
      <c r="AK2876" s="11"/>
      <c r="AL2876" s="1228"/>
      <c r="AM2876" s="1229"/>
      <c r="AN2876" s="1229"/>
      <c r="AO2876" s="1229"/>
      <c r="AP2876" s="1229"/>
      <c r="AQ2876" s="1230"/>
      <c r="AR2876" s="73"/>
    </row>
    <row r="2877" spans="1:44" ht="27" customHeight="1">
      <c r="A2877" s="972">
        <f t="shared" si="49"/>
        <v>377</v>
      </c>
      <c r="B2877" s="66"/>
      <c r="E2877" s="67"/>
      <c r="F2877" s="1349" t="s">
        <v>7</v>
      </c>
      <c r="G2877" s="1350"/>
      <c r="H2877" s="1206" t="s">
        <v>1176</v>
      </c>
      <c r="I2877" s="1206"/>
      <c r="J2877" s="1206"/>
      <c r="K2877" s="1206"/>
      <c r="L2877" s="1206"/>
      <c r="M2877" s="1206"/>
      <c r="N2877" s="1206"/>
      <c r="O2877" s="1206"/>
      <c r="P2877" s="1206"/>
      <c r="Q2877" s="1206"/>
      <c r="R2877" s="1206"/>
      <c r="S2877" s="1206"/>
      <c r="T2877" s="1206"/>
      <c r="U2877" s="1206"/>
      <c r="V2877" s="1206"/>
      <c r="W2877" s="1206"/>
      <c r="X2877" s="1206"/>
      <c r="Y2877" s="1206"/>
      <c r="Z2877" s="1206"/>
      <c r="AA2877" s="1206"/>
      <c r="AB2877" s="1206"/>
      <c r="AC2877" s="1206"/>
      <c r="AD2877" s="1206"/>
      <c r="AF2877" s="70"/>
      <c r="AG2877" s="713">
        <v>377</v>
      </c>
      <c r="AH2877" s="1221" t="s">
        <v>106</v>
      </c>
      <c r="AI2877" s="1222"/>
      <c r="AJ2877" s="1223"/>
      <c r="AK2877" s="11"/>
      <c r="AL2877" s="1228" t="s">
        <v>2780</v>
      </c>
      <c r="AM2877" s="1229"/>
      <c r="AN2877" s="1229"/>
      <c r="AO2877" s="1229"/>
      <c r="AP2877" s="1229"/>
      <c r="AQ2877" s="1230"/>
      <c r="AR2877" s="1232">
        <f>VLOOKUP(AH2877,$CD$6:$CE$10,2,FALSE)</f>
        <v>0</v>
      </c>
    </row>
    <row r="2878" spans="1:44" ht="27" customHeight="1">
      <c r="A2878" s="972" t="str">
        <f t="shared" si="49"/>
        <v/>
      </c>
      <c r="B2878" s="66"/>
      <c r="E2878" s="67"/>
      <c r="F2878" s="68"/>
      <c r="H2878" s="1206"/>
      <c r="I2878" s="1206"/>
      <c r="J2878" s="1206"/>
      <c r="K2878" s="1206"/>
      <c r="L2878" s="1206"/>
      <c r="M2878" s="1206"/>
      <c r="N2878" s="1206"/>
      <c r="O2878" s="1206"/>
      <c r="P2878" s="1206"/>
      <c r="Q2878" s="1206"/>
      <c r="R2878" s="1206"/>
      <c r="S2878" s="1206"/>
      <c r="T2878" s="1206"/>
      <c r="U2878" s="1206"/>
      <c r="V2878" s="1206"/>
      <c r="W2878" s="1206"/>
      <c r="X2878" s="1206"/>
      <c r="Y2878" s="1206"/>
      <c r="Z2878" s="1206"/>
      <c r="AA2878" s="1206"/>
      <c r="AB2878" s="1206"/>
      <c r="AC2878" s="1206"/>
      <c r="AD2878" s="1206"/>
      <c r="AF2878" s="70"/>
      <c r="AK2878" s="11"/>
      <c r="AL2878" s="1228"/>
      <c r="AM2878" s="1229"/>
      <c r="AN2878" s="1229"/>
      <c r="AO2878" s="1229"/>
      <c r="AP2878" s="1229"/>
      <c r="AQ2878" s="1230"/>
      <c r="AR2878" s="1232"/>
    </row>
    <row r="2879" spans="1:44" ht="24" customHeight="1">
      <c r="A2879" s="972" t="str">
        <f t="shared" si="49"/>
        <v/>
      </c>
      <c r="B2879" s="66"/>
      <c r="E2879" s="67"/>
      <c r="F2879" s="68"/>
      <c r="H2879" s="110"/>
      <c r="I2879" s="110"/>
      <c r="J2879" s="110"/>
      <c r="K2879" s="110"/>
      <c r="L2879" s="110"/>
      <c r="M2879" s="110"/>
      <c r="N2879" s="110"/>
      <c r="O2879" s="110"/>
      <c r="P2879" s="110"/>
      <c r="Q2879" s="110"/>
      <c r="R2879" s="110"/>
      <c r="S2879" s="110"/>
      <c r="T2879" s="110"/>
      <c r="U2879" s="110"/>
      <c r="V2879" s="110"/>
      <c r="W2879" s="110"/>
      <c r="X2879" s="110"/>
      <c r="Y2879" s="110"/>
      <c r="Z2879" s="110"/>
      <c r="AA2879" s="110"/>
      <c r="AB2879" s="110"/>
      <c r="AC2879" s="110"/>
      <c r="AD2879" s="110"/>
      <c r="AF2879" s="70"/>
      <c r="AK2879" s="11"/>
      <c r="AL2879" s="1228"/>
      <c r="AM2879" s="1229"/>
      <c r="AN2879" s="1229"/>
      <c r="AO2879" s="1229"/>
      <c r="AP2879" s="1229"/>
      <c r="AQ2879" s="1230"/>
      <c r="AR2879" s="73"/>
    </row>
    <row r="2880" spans="1:44" ht="24" customHeight="1">
      <c r="A2880" s="972" t="str">
        <f t="shared" si="49"/>
        <v/>
      </c>
      <c r="B2880" s="66"/>
      <c r="E2880" s="67"/>
      <c r="F2880" s="68"/>
      <c r="AF2880" s="70"/>
      <c r="AK2880" s="11"/>
      <c r="AL2880" s="1228"/>
      <c r="AM2880" s="1229"/>
      <c r="AN2880" s="1229"/>
      <c r="AO2880" s="1229"/>
      <c r="AP2880" s="1229"/>
      <c r="AQ2880" s="1230"/>
      <c r="AR2880" s="73"/>
    </row>
    <row r="2881" spans="1:44" ht="27" customHeight="1">
      <c r="A2881" s="972">
        <f t="shared" si="49"/>
        <v>378</v>
      </c>
      <c r="B2881" s="66"/>
      <c r="E2881" s="67"/>
      <c r="F2881" s="1349" t="s">
        <v>8</v>
      </c>
      <c r="G2881" s="1350"/>
      <c r="H2881" s="1206" t="s">
        <v>1177</v>
      </c>
      <c r="I2881" s="1206"/>
      <c r="J2881" s="1206"/>
      <c r="K2881" s="1206"/>
      <c r="L2881" s="1206"/>
      <c r="M2881" s="1206"/>
      <c r="N2881" s="1206"/>
      <c r="O2881" s="1206"/>
      <c r="P2881" s="1206"/>
      <c r="Q2881" s="1206"/>
      <c r="R2881" s="1206"/>
      <c r="S2881" s="1206"/>
      <c r="T2881" s="1206"/>
      <c r="U2881" s="1206"/>
      <c r="V2881" s="1206"/>
      <c r="W2881" s="1206"/>
      <c r="X2881" s="1206"/>
      <c r="Y2881" s="1206"/>
      <c r="Z2881" s="1206"/>
      <c r="AA2881" s="1206"/>
      <c r="AB2881" s="1206"/>
      <c r="AC2881" s="1206"/>
      <c r="AD2881" s="1206"/>
      <c r="AF2881" s="70"/>
      <c r="AG2881" s="713">
        <v>378</v>
      </c>
      <c r="AH2881" s="1221" t="s">
        <v>106</v>
      </c>
      <c r="AI2881" s="1222"/>
      <c r="AJ2881" s="1223"/>
      <c r="AK2881" s="11"/>
      <c r="AL2881" s="1212" t="s">
        <v>1178</v>
      </c>
      <c r="AM2881" s="1213"/>
      <c r="AN2881" s="1213"/>
      <c r="AO2881" s="1213"/>
      <c r="AP2881" s="1213"/>
      <c r="AQ2881" s="1214"/>
      <c r="AR2881" s="1232">
        <f>VLOOKUP(AH2881,$CD$6:$CE$10,2,FALSE)</f>
        <v>0</v>
      </c>
    </row>
    <row r="2882" spans="1:44" ht="27" customHeight="1">
      <c r="A2882" s="972" t="str">
        <f t="shared" si="49"/>
        <v/>
      </c>
      <c r="B2882" s="66"/>
      <c r="E2882" s="67"/>
      <c r="F2882" s="68"/>
      <c r="H2882" s="1206"/>
      <c r="I2882" s="1206"/>
      <c r="J2882" s="1206"/>
      <c r="K2882" s="1206"/>
      <c r="L2882" s="1206"/>
      <c r="M2882" s="1206"/>
      <c r="N2882" s="1206"/>
      <c r="O2882" s="1206"/>
      <c r="P2882" s="1206"/>
      <c r="Q2882" s="1206"/>
      <c r="R2882" s="1206"/>
      <c r="S2882" s="1206"/>
      <c r="T2882" s="1206"/>
      <c r="U2882" s="1206"/>
      <c r="V2882" s="1206"/>
      <c r="W2882" s="1206"/>
      <c r="X2882" s="1206"/>
      <c r="Y2882" s="1206"/>
      <c r="Z2882" s="1206"/>
      <c r="AA2882" s="1206"/>
      <c r="AB2882" s="1206"/>
      <c r="AC2882" s="1206"/>
      <c r="AD2882" s="1206"/>
      <c r="AF2882" s="70"/>
      <c r="AK2882" s="11"/>
      <c r="AL2882" s="1212"/>
      <c r="AM2882" s="1213"/>
      <c r="AN2882" s="1213"/>
      <c r="AO2882" s="1213"/>
      <c r="AP2882" s="1213"/>
      <c r="AQ2882" s="1214"/>
      <c r="AR2882" s="1232"/>
    </row>
    <row r="2883" spans="1:44" ht="27" customHeight="1">
      <c r="A2883" s="972" t="str">
        <f t="shared" si="49"/>
        <v/>
      </c>
      <c r="B2883" s="66"/>
      <c r="E2883" s="67"/>
      <c r="F2883" s="68"/>
      <c r="H2883" s="1206"/>
      <c r="I2883" s="1206"/>
      <c r="J2883" s="1206"/>
      <c r="K2883" s="1206"/>
      <c r="L2883" s="1206"/>
      <c r="M2883" s="1206"/>
      <c r="N2883" s="1206"/>
      <c r="O2883" s="1206"/>
      <c r="P2883" s="1206"/>
      <c r="Q2883" s="1206"/>
      <c r="R2883" s="1206"/>
      <c r="S2883" s="1206"/>
      <c r="T2883" s="1206"/>
      <c r="U2883" s="1206"/>
      <c r="V2883" s="1206"/>
      <c r="W2883" s="1206"/>
      <c r="X2883" s="1206"/>
      <c r="Y2883" s="1206"/>
      <c r="Z2883" s="1206"/>
      <c r="AA2883" s="1206"/>
      <c r="AB2883" s="1206"/>
      <c r="AC2883" s="1206"/>
      <c r="AD2883" s="1206"/>
      <c r="AF2883" s="70"/>
      <c r="AK2883" s="11"/>
      <c r="AL2883" s="93"/>
      <c r="AM2883" s="94"/>
      <c r="AN2883" s="94"/>
      <c r="AO2883" s="94"/>
      <c r="AP2883" s="94"/>
      <c r="AQ2883" s="95"/>
      <c r="AR2883" s="73"/>
    </row>
    <row r="2884" spans="1:44" ht="24" customHeight="1" thickBot="1">
      <c r="A2884" s="972" t="str">
        <f t="shared" si="49"/>
        <v/>
      </c>
      <c r="B2884" s="66"/>
      <c r="E2884" s="67"/>
      <c r="F2884" s="68"/>
      <c r="AF2884" s="70"/>
      <c r="AK2884" s="11"/>
      <c r="AL2884" s="93"/>
      <c r="AM2884" s="94"/>
      <c r="AN2884" s="94"/>
      <c r="AO2884" s="94"/>
      <c r="AP2884" s="94"/>
      <c r="AQ2884" s="95"/>
      <c r="AR2884" s="73"/>
    </row>
    <row r="2885" spans="1:44" ht="27" customHeight="1">
      <c r="A2885" s="972" t="str">
        <f t="shared" si="49"/>
        <v/>
      </c>
      <c r="B2885" s="66"/>
      <c r="E2885" s="67"/>
      <c r="F2885" s="68"/>
      <c r="H2885" s="1329" t="s">
        <v>1179</v>
      </c>
      <c r="I2885" s="1330"/>
      <c r="J2885" s="1330"/>
      <c r="K2885" s="1330"/>
      <c r="L2885" s="1330"/>
      <c r="M2885" s="1330"/>
      <c r="N2885" s="1330"/>
      <c r="O2885" s="1330"/>
      <c r="P2885" s="1330"/>
      <c r="Q2885" s="1330"/>
      <c r="R2885" s="1330"/>
      <c r="S2885" s="1330"/>
      <c r="T2885" s="1330"/>
      <c r="U2885" s="1330"/>
      <c r="V2885" s="1330"/>
      <c r="W2885" s="1330"/>
      <c r="X2885" s="1330"/>
      <c r="Y2885" s="1330"/>
      <c r="Z2885" s="1330"/>
      <c r="AA2885" s="1330"/>
      <c r="AB2885" s="1330"/>
      <c r="AC2885" s="1330"/>
      <c r="AD2885" s="1331"/>
      <c r="AF2885" s="70"/>
      <c r="AK2885" s="11"/>
      <c r="AL2885" s="71"/>
      <c r="AQ2885" s="72"/>
      <c r="AR2885" s="73"/>
    </row>
    <row r="2886" spans="1:44" ht="27" customHeight="1">
      <c r="A2886" s="972" t="str">
        <f t="shared" si="49"/>
        <v/>
      </c>
      <c r="B2886" s="66"/>
      <c r="E2886" s="67"/>
      <c r="F2886" s="68"/>
      <c r="H2886" s="193" t="s">
        <v>728</v>
      </c>
      <c r="I2886" s="1208" t="s">
        <v>1180</v>
      </c>
      <c r="J2886" s="1208"/>
      <c r="K2886" s="1208"/>
      <c r="L2886" s="1208"/>
      <c r="M2886" s="1208"/>
      <c r="N2886" s="1208"/>
      <c r="O2886" s="1208"/>
      <c r="P2886" s="1208"/>
      <c r="Q2886" s="1208"/>
      <c r="R2886" s="1208"/>
      <c r="S2886" s="1208"/>
      <c r="T2886" s="1208"/>
      <c r="U2886" s="1208"/>
      <c r="V2886" s="1208"/>
      <c r="W2886" s="1208"/>
      <c r="X2886" s="1208"/>
      <c r="Y2886" s="1208"/>
      <c r="Z2886" s="1208"/>
      <c r="AA2886" s="1208"/>
      <c r="AB2886" s="1208"/>
      <c r="AC2886" s="1208"/>
      <c r="AD2886" s="1209"/>
      <c r="AF2886" s="70"/>
      <c r="AK2886" s="11"/>
      <c r="AL2886" s="71"/>
      <c r="AQ2886" s="72"/>
      <c r="AR2886" s="73"/>
    </row>
    <row r="2887" spans="1:44" ht="27" customHeight="1">
      <c r="A2887" s="972" t="str">
        <f t="shared" si="49"/>
        <v/>
      </c>
      <c r="B2887" s="66"/>
      <c r="E2887" s="67"/>
      <c r="F2887" s="68"/>
      <c r="H2887" s="193"/>
      <c r="I2887" s="1208"/>
      <c r="J2887" s="1208"/>
      <c r="K2887" s="1208"/>
      <c r="L2887" s="1208"/>
      <c r="M2887" s="1208"/>
      <c r="N2887" s="1208"/>
      <c r="O2887" s="1208"/>
      <c r="P2887" s="1208"/>
      <c r="Q2887" s="1208"/>
      <c r="R2887" s="1208"/>
      <c r="S2887" s="1208"/>
      <c r="T2887" s="1208"/>
      <c r="U2887" s="1208"/>
      <c r="V2887" s="1208"/>
      <c r="W2887" s="1208"/>
      <c r="X2887" s="1208"/>
      <c r="Y2887" s="1208"/>
      <c r="Z2887" s="1208"/>
      <c r="AA2887" s="1208"/>
      <c r="AB2887" s="1208"/>
      <c r="AC2887" s="1208"/>
      <c r="AD2887" s="1209"/>
      <c r="AF2887" s="70"/>
      <c r="AK2887" s="11"/>
      <c r="AL2887" s="71"/>
      <c r="AQ2887" s="72"/>
      <c r="AR2887" s="73"/>
    </row>
    <row r="2888" spans="1:44" ht="27" customHeight="1">
      <c r="A2888" s="972" t="str">
        <f t="shared" si="49"/>
        <v/>
      </c>
      <c r="B2888" s="66"/>
      <c r="E2888" s="67"/>
      <c r="F2888" s="68"/>
      <c r="H2888" s="193" t="s">
        <v>729</v>
      </c>
      <c r="I2888" s="1208" t="s">
        <v>1181</v>
      </c>
      <c r="J2888" s="1208"/>
      <c r="K2888" s="1208"/>
      <c r="L2888" s="1208"/>
      <c r="M2888" s="1208"/>
      <c r="N2888" s="1208"/>
      <c r="O2888" s="1208"/>
      <c r="P2888" s="1208"/>
      <c r="Q2888" s="1208"/>
      <c r="R2888" s="1208"/>
      <c r="S2888" s="1208"/>
      <c r="T2888" s="1208"/>
      <c r="U2888" s="1208"/>
      <c r="V2888" s="1208"/>
      <c r="W2888" s="1208"/>
      <c r="X2888" s="1208"/>
      <c r="Y2888" s="1208"/>
      <c r="Z2888" s="1208"/>
      <c r="AA2888" s="1208"/>
      <c r="AB2888" s="1208"/>
      <c r="AC2888" s="1208"/>
      <c r="AD2888" s="1209"/>
      <c r="AF2888" s="70"/>
      <c r="AK2888" s="11"/>
      <c r="AL2888" s="71"/>
      <c r="AQ2888" s="72"/>
      <c r="AR2888" s="73"/>
    </row>
    <row r="2889" spans="1:44" ht="27" customHeight="1">
      <c r="A2889" s="972" t="str">
        <f t="shared" si="49"/>
        <v/>
      </c>
      <c r="B2889" s="66"/>
      <c r="E2889" s="67"/>
      <c r="F2889" s="68"/>
      <c r="H2889" s="193"/>
      <c r="I2889" s="1208"/>
      <c r="J2889" s="1208"/>
      <c r="K2889" s="1208"/>
      <c r="L2889" s="1208"/>
      <c r="M2889" s="1208"/>
      <c r="N2889" s="1208"/>
      <c r="O2889" s="1208"/>
      <c r="P2889" s="1208"/>
      <c r="Q2889" s="1208"/>
      <c r="R2889" s="1208"/>
      <c r="S2889" s="1208"/>
      <c r="T2889" s="1208"/>
      <c r="U2889" s="1208"/>
      <c r="V2889" s="1208"/>
      <c r="W2889" s="1208"/>
      <c r="X2889" s="1208"/>
      <c r="Y2889" s="1208"/>
      <c r="Z2889" s="1208"/>
      <c r="AA2889" s="1208"/>
      <c r="AB2889" s="1208"/>
      <c r="AC2889" s="1208"/>
      <c r="AD2889" s="1209"/>
      <c r="AF2889" s="70"/>
      <c r="AK2889" s="11"/>
      <c r="AL2889" s="71"/>
      <c r="AQ2889" s="72"/>
      <c r="AR2889" s="73"/>
    </row>
    <row r="2890" spans="1:44" ht="27" customHeight="1">
      <c r="A2890" s="972" t="str">
        <f t="shared" si="49"/>
        <v/>
      </c>
      <c r="B2890" s="66"/>
      <c r="E2890" s="67"/>
      <c r="F2890" s="68"/>
      <c r="H2890" s="193" t="s">
        <v>730</v>
      </c>
      <c r="I2890" s="1208" t="s">
        <v>1186</v>
      </c>
      <c r="J2890" s="1208"/>
      <c r="K2890" s="1208"/>
      <c r="L2890" s="1208"/>
      <c r="M2890" s="1208"/>
      <c r="N2890" s="1208"/>
      <c r="O2890" s="1208"/>
      <c r="P2890" s="1208"/>
      <c r="Q2890" s="1208"/>
      <c r="R2890" s="1208"/>
      <c r="S2890" s="1208"/>
      <c r="T2890" s="1208"/>
      <c r="U2890" s="1208"/>
      <c r="V2890" s="1208"/>
      <c r="W2890" s="1208"/>
      <c r="X2890" s="1208"/>
      <c r="Y2890" s="1208"/>
      <c r="Z2890" s="1208"/>
      <c r="AA2890" s="1208"/>
      <c r="AB2890" s="1208"/>
      <c r="AC2890" s="1208"/>
      <c r="AD2890" s="1209"/>
      <c r="AF2890" s="70"/>
      <c r="AK2890" s="11"/>
      <c r="AL2890" s="71"/>
      <c r="AQ2890" s="72"/>
      <c r="AR2890" s="73"/>
    </row>
    <row r="2891" spans="1:44" ht="27" customHeight="1">
      <c r="A2891" s="972" t="str">
        <f t="shared" si="49"/>
        <v/>
      </c>
      <c r="B2891" s="66"/>
      <c r="E2891" s="67"/>
      <c r="F2891" s="68"/>
      <c r="H2891" s="193"/>
      <c r="I2891" s="1208"/>
      <c r="J2891" s="1208"/>
      <c r="K2891" s="1208"/>
      <c r="L2891" s="1208"/>
      <c r="M2891" s="1208"/>
      <c r="N2891" s="1208"/>
      <c r="O2891" s="1208"/>
      <c r="P2891" s="1208"/>
      <c r="Q2891" s="1208"/>
      <c r="R2891" s="1208"/>
      <c r="S2891" s="1208"/>
      <c r="T2891" s="1208"/>
      <c r="U2891" s="1208"/>
      <c r="V2891" s="1208"/>
      <c r="W2891" s="1208"/>
      <c r="X2891" s="1208"/>
      <c r="Y2891" s="1208"/>
      <c r="Z2891" s="1208"/>
      <c r="AA2891" s="1208"/>
      <c r="AB2891" s="1208"/>
      <c r="AC2891" s="1208"/>
      <c r="AD2891" s="1209"/>
      <c r="AF2891" s="70"/>
      <c r="AK2891" s="11"/>
      <c r="AL2891" s="71"/>
      <c r="AQ2891" s="72"/>
      <c r="AR2891" s="73"/>
    </row>
    <row r="2892" spans="1:44" ht="27" customHeight="1">
      <c r="A2892" s="972" t="str">
        <f t="shared" si="49"/>
        <v/>
      </c>
      <c r="B2892" s="66"/>
      <c r="E2892" s="67"/>
      <c r="F2892" s="68"/>
      <c r="H2892" s="193" t="s">
        <v>731</v>
      </c>
      <c r="I2892" s="1210" t="s">
        <v>1182</v>
      </c>
      <c r="J2892" s="1210"/>
      <c r="K2892" s="1210"/>
      <c r="L2892" s="1210"/>
      <c r="M2892" s="1210"/>
      <c r="N2892" s="1210"/>
      <c r="O2892" s="1210"/>
      <c r="P2892" s="1210"/>
      <c r="Q2892" s="1210"/>
      <c r="R2892" s="1210"/>
      <c r="S2892" s="1210"/>
      <c r="T2892" s="1210"/>
      <c r="U2892" s="1210"/>
      <c r="V2892" s="1210"/>
      <c r="W2892" s="1210"/>
      <c r="X2892" s="1210"/>
      <c r="Y2892" s="1210"/>
      <c r="Z2892" s="1210"/>
      <c r="AA2892" s="1210"/>
      <c r="AB2892" s="1210"/>
      <c r="AC2892" s="1210"/>
      <c r="AD2892" s="1211"/>
      <c r="AF2892" s="70"/>
      <c r="AK2892" s="11"/>
      <c r="AL2892" s="71"/>
      <c r="AQ2892" s="72"/>
      <c r="AR2892" s="73"/>
    </row>
    <row r="2893" spans="1:44" ht="27" customHeight="1">
      <c r="A2893" s="972" t="str">
        <f t="shared" si="49"/>
        <v/>
      </c>
      <c r="B2893" s="66"/>
      <c r="E2893" s="67"/>
      <c r="F2893" s="68"/>
      <c r="H2893" s="193" t="s">
        <v>732</v>
      </c>
      <c r="I2893" s="1208" t="s">
        <v>1184</v>
      </c>
      <c r="J2893" s="1208"/>
      <c r="K2893" s="1208"/>
      <c r="L2893" s="1208"/>
      <c r="M2893" s="1208"/>
      <c r="N2893" s="1208"/>
      <c r="O2893" s="1208"/>
      <c r="P2893" s="1208"/>
      <c r="Q2893" s="1208"/>
      <c r="R2893" s="1208"/>
      <c r="S2893" s="1208"/>
      <c r="T2893" s="1208"/>
      <c r="U2893" s="1208"/>
      <c r="V2893" s="1208"/>
      <c r="W2893" s="1208"/>
      <c r="X2893" s="1208"/>
      <c r="Y2893" s="1208"/>
      <c r="Z2893" s="1208"/>
      <c r="AA2893" s="1208"/>
      <c r="AB2893" s="1208"/>
      <c r="AC2893" s="1208"/>
      <c r="AD2893" s="1209"/>
      <c r="AF2893" s="70"/>
      <c r="AK2893" s="11"/>
      <c r="AL2893" s="71"/>
      <c r="AQ2893" s="72"/>
      <c r="AR2893" s="73"/>
    </row>
    <row r="2894" spans="1:44" ht="27" customHeight="1">
      <c r="A2894" s="972" t="str">
        <f t="shared" si="49"/>
        <v/>
      </c>
      <c r="B2894" s="66"/>
      <c r="E2894" s="67"/>
      <c r="F2894" s="68"/>
      <c r="H2894" s="193"/>
      <c r="I2894" s="1208"/>
      <c r="J2894" s="1208"/>
      <c r="K2894" s="1208"/>
      <c r="L2894" s="1208"/>
      <c r="M2894" s="1208"/>
      <c r="N2894" s="1208"/>
      <c r="O2894" s="1208"/>
      <c r="P2894" s="1208"/>
      <c r="Q2894" s="1208"/>
      <c r="R2894" s="1208"/>
      <c r="S2894" s="1208"/>
      <c r="T2894" s="1208"/>
      <c r="U2894" s="1208"/>
      <c r="V2894" s="1208"/>
      <c r="W2894" s="1208"/>
      <c r="X2894" s="1208"/>
      <c r="Y2894" s="1208"/>
      <c r="Z2894" s="1208"/>
      <c r="AA2894" s="1208"/>
      <c r="AB2894" s="1208"/>
      <c r="AC2894" s="1208"/>
      <c r="AD2894" s="1209"/>
      <c r="AF2894" s="70"/>
      <c r="AK2894" s="11"/>
      <c r="AL2894" s="71"/>
      <c r="AQ2894" s="72"/>
      <c r="AR2894" s="73"/>
    </row>
    <row r="2895" spans="1:44" ht="27" customHeight="1">
      <c r="A2895" s="972" t="str">
        <f t="shared" si="49"/>
        <v/>
      </c>
      <c r="B2895" s="66"/>
      <c r="E2895" s="67"/>
      <c r="F2895" s="68"/>
      <c r="H2895" s="193" t="s">
        <v>751</v>
      </c>
      <c r="I2895" s="1210" t="s">
        <v>1183</v>
      </c>
      <c r="J2895" s="1210"/>
      <c r="K2895" s="1210"/>
      <c r="L2895" s="1210"/>
      <c r="M2895" s="1210"/>
      <c r="N2895" s="1210"/>
      <c r="O2895" s="1210"/>
      <c r="P2895" s="1210"/>
      <c r="Q2895" s="1210"/>
      <c r="R2895" s="1210"/>
      <c r="S2895" s="1210"/>
      <c r="T2895" s="1210"/>
      <c r="U2895" s="1210"/>
      <c r="V2895" s="1210"/>
      <c r="W2895" s="1210"/>
      <c r="X2895" s="1210"/>
      <c r="Y2895" s="1210"/>
      <c r="Z2895" s="1210"/>
      <c r="AA2895" s="1210"/>
      <c r="AB2895" s="1210"/>
      <c r="AC2895" s="1210"/>
      <c r="AD2895" s="1211"/>
      <c r="AF2895" s="70"/>
      <c r="AK2895" s="11"/>
      <c r="AL2895" s="71"/>
      <c r="AQ2895" s="72"/>
      <c r="AR2895" s="73"/>
    </row>
    <row r="2896" spans="1:44" ht="27" customHeight="1">
      <c r="A2896" s="972" t="str">
        <f t="shared" si="49"/>
        <v/>
      </c>
      <c r="B2896" s="66"/>
      <c r="E2896" s="67"/>
      <c r="F2896" s="68"/>
      <c r="H2896" s="193" t="s">
        <v>330</v>
      </c>
      <c r="I2896" s="1208" t="s">
        <v>1185</v>
      </c>
      <c r="J2896" s="1208"/>
      <c r="K2896" s="1208"/>
      <c r="L2896" s="1208"/>
      <c r="M2896" s="1208"/>
      <c r="N2896" s="1208"/>
      <c r="O2896" s="1208"/>
      <c r="P2896" s="1208"/>
      <c r="Q2896" s="1208"/>
      <c r="R2896" s="1208"/>
      <c r="S2896" s="1208"/>
      <c r="T2896" s="1208"/>
      <c r="U2896" s="1208"/>
      <c r="V2896" s="1208"/>
      <c r="W2896" s="1208"/>
      <c r="X2896" s="1208"/>
      <c r="Y2896" s="1208"/>
      <c r="Z2896" s="1208"/>
      <c r="AA2896" s="1208"/>
      <c r="AB2896" s="1208"/>
      <c r="AC2896" s="1208"/>
      <c r="AD2896" s="1209"/>
      <c r="AF2896" s="70"/>
      <c r="AK2896" s="11"/>
      <c r="AL2896" s="71"/>
      <c r="AQ2896" s="72"/>
      <c r="AR2896" s="73"/>
    </row>
    <row r="2897" spans="1:44" ht="27" customHeight="1" thickBot="1">
      <c r="A2897" s="972" t="str">
        <f t="shared" si="49"/>
        <v/>
      </c>
      <c r="B2897" s="66"/>
      <c r="E2897" s="67"/>
      <c r="F2897" s="68"/>
      <c r="H2897" s="196"/>
      <c r="I2897" s="1541"/>
      <c r="J2897" s="1541"/>
      <c r="K2897" s="1541"/>
      <c r="L2897" s="1541"/>
      <c r="M2897" s="1541"/>
      <c r="N2897" s="1541"/>
      <c r="O2897" s="1541"/>
      <c r="P2897" s="1541"/>
      <c r="Q2897" s="1541"/>
      <c r="R2897" s="1541"/>
      <c r="S2897" s="1541"/>
      <c r="T2897" s="1541"/>
      <c r="U2897" s="1541"/>
      <c r="V2897" s="1541"/>
      <c r="W2897" s="1541"/>
      <c r="X2897" s="1541"/>
      <c r="Y2897" s="1541"/>
      <c r="Z2897" s="1541"/>
      <c r="AA2897" s="1541"/>
      <c r="AB2897" s="1541"/>
      <c r="AC2897" s="1541"/>
      <c r="AD2897" s="1542"/>
      <c r="AF2897" s="70"/>
      <c r="AK2897" s="11"/>
      <c r="AL2897" s="71"/>
      <c r="AQ2897" s="72"/>
      <c r="AR2897" s="73"/>
    </row>
    <row r="2898" spans="1:44" ht="24" customHeight="1">
      <c r="A2898" s="972" t="str">
        <f t="shared" si="49"/>
        <v/>
      </c>
      <c r="B2898" s="66"/>
      <c r="E2898" s="67"/>
      <c r="F2898" s="68"/>
      <c r="H2898" s="269"/>
      <c r="I2898" s="269"/>
      <c r="J2898" s="269"/>
      <c r="K2898" s="269"/>
      <c r="L2898" s="269"/>
      <c r="M2898" s="269"/>
      <c r="N2898" s="269"/>
      <c r="O2898" s="269"/>
      <c r="P2898" s="269"/>
      <c r="Q2898" s="269"/>
      <c r="R2898" s="269"/>
      <c r="S2898" s="269"/>
      <c r="T2898" s="269"/>
      <c r="U2898" s="269"/>
      <c r="V2898" s="269"/>
      <c r="W2898" s="269"/>
      <c r="X2898" s="269"/>
      <c r="Y2898" s="269"/>
      <c r="Z2898" s="269"/>
      <c r="AA2898" s="269"/>
      <c r="AB2898" s="269"/>
      <c r="AC2898" s="269"/>
      <c r="AD2898" s="269"/>
      <c r="AF2898" s="70"/>
      <c r="AK2898" s="11"/>
      <c r="AL2898" s="71"/>
      <c r="AQ2898" s="72"/>
      <c r="AR2898" s="73"/>
    </row>
    <row r="2899" spans="1:44" ht="24" customHeight="1" thickBot="1">
      <c r="A2899" s="972" t="str">
        <f t="shared" si="49"/>
        <v/>
      </c>
      <c r="B2899" s="66"/>
      <c r="E2899" s="67"/>
      <c r="F2899" s="68"/>
      <c r="AF2899" s="70"/>
      <c r="AK2899" s="11"/>
      <c r="AL2899" s="71"/>
      <c r="AQ2899" s="72"/>
      <c r="AR2899" s="73"/>
    </row>
    <row r="2900" spans="1:44" ht="27" customHeight="1">
      <c r="A2900" s="972" t="str">
        <f t="shared" si="49"/>
        <v/>
      </c>
      <c r="B2900" s="66"/>
      <c r="E2900" s="67"/>
      <c r="F2900" s="68"/>
      <c r="H2900" s="1236" t="s">
        <v>2861</v>
      </c>
      <c r="I2900" s="1237"/>
      <c r="J2900" s="1237"/>
      <c r="K2900" s="1237"/>
      <c r="L2900" s="1237"/>
      <c r="M2900" s="1237"/>
      <c r="N2900" s="1237"/>
      <c r="O2900" s="1237"/>
      <c r="P2900" s="1237"/>
      <c r="Q2900" s="1237"/>
      <c r="R2900" s="1237"/>
      <c r="S2900" s="1237"/>
      <c r="T2900" s="1237"/>
      <c r="U2900" s="1237"/>
      <c r="V2900" s="1237"/>
      <c r="W2900" s="1237"/>
      <c r="X2900" s="1237"/>
      <c r="Y2900" s="1237"/>
      <c r="Z2900" s="1237"/>
      <c r="AA2900" s="1237"/>
      <c r="AB2900" s="1237"/>
      <c r="AC2900" s="1237"/>
      <c r="AD2900" s="1238"/>
      <c r="AF2900" s="70"/>
      <c r="AK2900" s="11"/>
      <c r="AL2900" s="1212" t="s">
        <v>1188</v>
      </c>
      <c r="AM2900" s="1213"/>
      <c r="AN2900" s="1213"/>
      <c r="AO2900" s="1213"/>
      <c r="AP2900" s="1213"/>
      <c r="AQ2900" s="1214"/>
      <c r="AR2900" s="73"/>
    </row>
    <row r="2901" spans="1:44" ht="27" customHeight="1">
      <c r="A2901" s="972" t="str">
        <f t="shared" si="49"/>
        <v/>
      </c>
      <c r="B2901" s="66"/>
      <c r="E2901" s="67"/>
      <c r="F2901" s="68"/>
      <c r="H2901" s="1239"/>
      <c r="I2901" s="1224"/>
      <c r="J2901" s="1224"/>
      <c r="K2901" s="1224"/>
      <c r="L2901" s="1224"/>
      <c r="M2901" s="1224"/>
      <c r="N2901" s="1224"/>
      <c r="O2901" s="1224"/>
      <c r="P2901" s="1224"/>
      <c r="Q2901" s="1224"/>
      <c r="R2901" s="1224"/>
      <c r="S2901" s="1224"/>
      <c r="T2901" s="1224"/>
      <c r="U2901" s="1224"/>
      <c r="V2901" s="1224"/>
      <c r="W2901" s="1224"/>
      <c r="X2901" s="1224"/>
      <c r="Y2901" s="1224"/>
      <c r="Z2901" s="1224"/>
      <c r="AA2901" s="1224"/>
      <c r="AB2901" s="1224"/>
      <c r="AC2901" s="1224"/>
      <c r="AD2901" s="1240"/>
      <c r="AF2901" s="70"/>
      <c r="AK2901" s="11"/>
      <c r="AL2901" s="71"/>
      <c r="AQ2901" s="72"/>
      <c r="AR2901" s="73"/>
    </row>
    <row r="2902" spans="1:44" ht="27" customHeight="1">
      <c r="A2902" s="972" t="str">
        <f t="shared" si="49"/>
        <v/>
      </c>
      <c r="B2902" s="66"/>
      <c r="E2902" s="67"/>
      <c r="F2902" s="68"/>
      <c r="H2902" s="1401" t="s">
        <v>1187</v>
      </c>
      <c r="I2902" s="1402"/>
      <c r="J2902" s="1402"/>
      <c r="K2902" s="1402"/>
      <c r="L2902" s="1402"/>
      <c r="M2902" s="1402"/>
      <c r="N2902" s="1402"/>
      <c r="O2902" s="1402"/>
      <c r="P2902" s="1402"/>
      <c r="Q2902" s="1402"/>
      <c r="R2902" s="1402"/>
      <c r="S2902" s="1402"/>
      <c r="T2902" s="1402"/>
      <c r="U2902" s="1402"/>
      <c r="V2902" s="1402"/>
      <c r="W2902" s="1402"/>
      <c r="X2902" s="1402"/>
      <c r="Y2902" s="1402"/>
      <c r="Z2902" s="1402"/>
      <c r="AA2902" s="1402"/>
      <c r="AB2902" s="1402"/>
      <c r="AC2902" s="1402"/>
      <c r="AD2902" s="1403"/>
      <c r="AF2902" s="70"/>
      <c r="AK2902" s="11"/>
      <c r="AL2902" s="71"/>
      <c r="AQ2902" s="72"/>
      <c r="AR2902" s="73"/>
    </row>
    <row r="2903" spans="1:44" ht="27" customHeight="1">
      <c r="A2903" s="972" t="str">
        <f t="shared" si="49"/>
        <v/>
      </c>
      <c r="B2903" s="66"/>
      <c r="E2903" s="67"/>
      <c r="F2903" s="68"/>
      <c r="H2903" s="1401"/>
      <c r="I2903" s="1402"/>
      <c r="J2903" s="1402"/>
      <c r="K2903" s="1402"/>
      <c r="L2903" s="1402"/>
      <c r="M2903" s="1402"/>
      <c r="N2903" s="1402"/>
      <c r="O2903" s="1402"/>
      <c r="P2903" s="1402"/>
      <c r="Q2903" s="1402"/>
      <c r="R2903" s="1402"/>
      <c r="S2903" s="1402"/>
      <c r="T2903" s="1402"/>
      <c r="U2903" s="1402"/>
      <c r="V2903" s="1402"/>
      <c r="W2903" s="1402"/>
      <c r="X2903" s="1402"/>
      <c r="Y2903" s="1402"/>
      <c r="Z2903" s="1402"/>
      <c r="AA2903" s="1402"/>
      <c r="AB2903" s="1402"/>
      <c r="AC2903" s="1402"/>
      <c r="AD2903" s="1403"/>
      <c r="AF2903" s="70"/>
      <c r="AK2903" s="11"/>
      <c r="AL2903" s="71"/>
      <c r="AQ2903" s="72"/>
      <c r="AR2903" s="73"/>
    </row>
    <row r="2904" spans="1:44" ht="27" customHeight="1">
      <c r="A2904" s="972" t="str">
        <f t="shared" si="49"/>
        <v/>
      </c>
      <c r="B2904" s="66"/>
      <c r="E2904" s="67"/>
      <c r="F2904" s="68"/>
      <c r="H2904" s="1401"/>
      <c r="I2904" s="1402"/>
      <c r="J2904" s="1402"/>
      <c r="K2904" s="1402"/>
      <c r="L2904" s="1402"/>
      <c r="M2904" s="1402"/>
      <c r="N2904" s="1402"/>
      <c r="O2904" s="1402"/>
      <c r="P2904" s="1402"/>
      <c r="Q2904" s="1402"/>
      <c r="R2904" s="1402"/>
      <c r="S2904" s="1402"/>
      <c r="T2904" s="1402"/>
      <c r="U2904" s="1402"/>
      <c r="V2904" s="1402"/>
      <c r="W2904" s="1402"/>
      <c r="X2904" s="1402"/>
      <c r="Y2904" s="1402"/>
      <c r="Z2904" s="1402"/>
      <c r="AA2904" s="1402"/>
      <c r="AB2904" s="1402"/>
      <c r="AC2904" s="1402"/>
      <c r="AD2904" s="1403"/>
      <c r="AF2904" s="70"/>
      <c r="AK2904" s="11"/>
      <c r="AL2904" s="71"/>
      <c r="AQ2904" s="72"/>
      <c r="AR2904" s="73"/>
    </row>
    <row r="2905" spans="1:44" ht="27" customHeight="1" thickBot="1">
      <c r="A2905" s="972" t="str">
        <f t="shared" si="49"/>
        <v/>
      </c>
      <c r="B2905" s="66"/>
      <c r="E2905" s="67"/>
      <c r="F2905" s="68"/>
      <c r="H2905" s="1404"/>
      <c r="I2905" s="1405"/>
      <c r="J2905" s="1405"/>
      <c r="K2905" s="1405"/>
      <c r="L2905" s="1405"/>
      <c r="M2905" s="1405"/>
      <c r="N2905" s="1405"/>
      <c r="O2905" s="1405"/>
      <c r="P2905" s="1405"/>
      <c r="Q2905" s="1405"/>
      <c r="R2905" s="1405"/>
      <c r="S2905" s="1405"/>
      <c r="T2905" s="1405"/>
      <c r="U2905" s="1405"/>
      <c r="V2905" s="1405"/>
      <c r="W2905" s="1405"/>
      <c r="X2905" s="1405"/>
      <c r="Y2905" s="1405"/>
      <c r="Z2905" s="1405"/>
      <c r="AA2905" s="1405"/>
      <c r="AB2905" s="1405"/>
      <c r="AC2905" s="1405"/>
      <c r="AD2905" s="1406"/>
      <c r="AF2905" s="70"/>
      <c r="AK2905" s="11"/>
      <c r="AL2905" s="71"/>
      <c r="AQ2905" s="72"/>
      <c r="AR2905" s="73"/>
    </row>
    <row r="2906" spans="1:44" ht="24" customHeight="1">
      <c r="A2906" s="972" t="str">
        <f t="shared" si="49"/>
        <v/>
      </c>
      <c r="B2906" s="66"/>
      <c r="E2906" s="67"/>
      <c r="F2906" s="68"/>
      <c r="H2906" s="285"/>
      <c r="I2906" s="285"/>
      <c r="J2906" s="285"/>
      <c r="K2906" s="285"/>
      <c r="L2906" s="285"/>
      <c r="M2906" s="285"/>
      <c r="N2906" s="285"/>
      <c r="O2906" s="285"/>
      <c r="P2906" s="285"/>
      <c r="Q2906" s="285"/>
      <c r="R2906" s="285"/>
      <c r="S2906" s="285"/>
      <c r="T2906" s="285"/>
      <c r="U2906" s="285"/>
      <c r="V2906" s="285"/>
      <c r="W2906" s="285"/>
      <c r="X2906" s="285"/>
      <c r="Y2906" s="285"/>
      <c r="Z2906" s="285"/>
      <c r="AA2906" s="285"/>
      <c r="AB2906" s="285"/>
      <c r="AC2906" s="285"/>
      <c r="AD2906" s="285"/>
      <c r="AF2906" s="70"/>
      <c r="AK2906" s="11"/>
      <c r="AL2906" s="71"/>
      <c r="AQ2906" s="72"/>
      <c r="AR2906" s="73"/>
    </row>
    <row r="2907" spans="1:44" ht="27" customHeight="1">
      <c r="A2907" s="972" t="str">
        <f t="shared" si="49"/>
        <v/>
      </c>
      <c r="B2907" s="66"/>
      <c r="E2907" s="67"/>
      <c r="F2907" s="68"/>
      <c r="H2907" s="1402" t="s">
        <v>1189</v>
      </c>
      <c r="I2907" s="1402"/>
      <c r="J2907" s="1402"/>
      <c r="K2907" s="1402"/>
      <c r="L2907" s="1402"/>
      <c r="M2907" s="1402"/>
      <c r="N2907" s="1402"/>
      <c r="O2907" s="1402"/>
      <c r="P2907" s="1402"/>
      <c r="Q2907" s="1402"/>
      <c r="R2907" s="1402"/>
      <c r="S2907" s="1402"/>
      <c r="T2907" s="1402"/>
      <c r="U2907" s="1402"/>
      <c r="V2907" s="1402"/>
      <c r="W2907" s="1402"/>
      <c r="X2907" s="1402"/>
      <c r="Y2907" s="1402"/>
      <c r="Z2907" s="1402"/>
      <c r="AA2907" s="1402"/>
      <c r="AB2907" s="1402"/>
      <c r="AC2907" s="1402"/>
      <c r="AD2907" s="1402"/>
      <c r="AF2907" s="70"/>
      <c r="AK2907" s="11"/>
      <c r="AL2907" s="71"/>
      <c r="AQ2907" s="72"/>
      <c r="AR2907" s="73"/>
    </row>
    <row r="2908" spans="1:44" ht="27" customHeight="1">
      <c r="A2908" s="972" t="str">
        <f t="shared" si="49"/>
        <v/>
      </c>
      <c r="B2908" s="66"/>
      <c r="E2908" s="67"/>
      <c r="F2908" s="68"/>
      <c r="H2908" s="1402"/>
      <c r="I2908" s="1402"/>
      <c r="J2908" s="1402"/>
      <c r="K2908" s="1402"/>
      <c r="L2908" s="1402"/>
      <c r="M2908" s="1402"/>
      <c r="N2908" s="1402"/>
      <c r="O2908" s="1402"/>
      <c r="P2908" s="1402"/>
      <c r="Q2908" s="1402"/>
      <c r="R2908" s="1402"/>
      <c r="S2908" s="1402"/>
      <c r="T2908" s="1402"/>
      <c r="U2908" s="1402"/>
      <c r="V2908" s="1402"/>
      <c r="W2908" s="1402"/>
      <c r="X2908" s="1402"/>
      <c r="Y2908" s="1402"/>
      <c r="Z2908" s="1402"/>
      <c r="AA2908" s="1402"/>
      <c r="AB2908" s="1402"/>
      <c r="AC2908" s="1402"/>
      <c r="AD2908" s="1402"/>
      <c r="AF2908" s="70"/>
      <c r="AK2908" s="11"/>
      <c r="AL2908" s="71"/>
      <c r="AQ2908" s="72"/>
      <c r="AR2908" s="73"/>
    </row>
    <row r="2909" spans="1:44" ht="27" customHeight="1">
      <c r="A2909" s="972" t="str">
        <f t="shared" ref="A2909:A2975" si="51">_xlfn.IFS(AG2909=0,"",AG2909&gt;0,AG2909,AG2909&lt;&gt;"","")</f>
        <v/>
      </c>
      <c r="B2909" s="66"/>
      <c r="E2909" s="67"/>
      <c r="F2909" s="68"/>
      <c r="H2909" s="1402"/>
      <c r="I2909" s="1402"/>
      <c r="J2909" s="1402"/>
      <c r="K2909" s="1402"/>
      <c r="L2909" s="1402"/>
      <c r="M2909" s="1402"/>
      <c r="N2909" s="1402"/>
      <c r="O2909" s="1402"/>
      <c r="P2909" s="1402"/>
      <c r="Q2909" s="1402"/>
      <c r="R2909" s="1402"/>
      <c r="S2909" s="1402"/>
      <c r="T2909" s="1402"/>
      <c r="U2909" s="1402"/>
      <c r="V2909" s="1402"/>
      <c r="W2909" s="1402"/>
      <c r="X2909" s="1402"/>
      <c r="Y2909" s="1402"/>
      <c r="Z2909" s="1402"/>
      <c r="AA2909" s="1402"/>
      <c r="AB2909" s="1402"/>
      <c r="AC2909" s="1402"/>
      <c r="AD2909" s="1402"/>
      <c r="AF2909" s="70"/>
      <c r="AK2909" s="11"/>
      <c r="AL2909" s="71"/>
      <c r="AQ2909" s="72"/>
      <c r="AR2909" s="73"/>
    </row>
    <row r="2910" spans="1:44" ht="27" customHeight="1">
      <c r="A2910" s="972" t="str">
        <f t="shared" si="51"/>
        <v/>
      </c>
      <c r="B2910" s="66"/>
      <c r="E2910" s="67"/>
      <c r="F2910" s="68"/>
      <c r="H2910" s="1402"/>
      <c r="I2910" s="1402"/>
      <c r="J2910" s="1402"/>
      <c r="K2910" s="1402"/>
      <c r="L2910" s="1402"/>
      <c r="M2910" s="1402"/>
      <c r="N2910" s="1402"/>
      <c r="O2910" s="1402"/>
      <c r="P2910" s="1402"/>
      <c r="Q2910" s="1402"/>
      <c r="R2910" s="1402"/>
      <c r="S2910" s="1402"/>
      <c r="T2910" s="1402"/>
      <c r="U2910" s="1402"/>
      <c r="V2910" s="1402"/>
      <c r="W2910" s="1402"/>
      <c r="X2910" s="1402"/>
      <c r="Y2910" s="1402"/>
      <c r="Z2910" s="1402"/>
      <c r="AA2910" s="1402"/>
      <c r="AB2910" s="1402"/>
      <c r="AC2910" s="1402"/>
      <c r="AD2910" s="1402"/>
      <c r="AF2910" s="70"/>
      <c r="AK2910" s="11"/>
      <c r="AL2910" s="71"/>
      <c r="AQ2910" s="72"/>
      <c r="AR2910" s="73"/>
    </row>
    <row r="2911" spans="1:44" ht="27" customHeight="1">
      <c r="A2911" s="972" t="str">
        <f t="shared" si="51"/>
        <v/>
      </c>
      <c r="B2911" s="66"/>
      <c r="E2911" s="67"/>
      <c r="F2911" s="68"/>
      <c r="H2911" s="1402"/>
      <c r="I2911" s="1402"/>
      <c r="J2911" s="1402"/>
      <c r="K2911" s="1402"/>
      <c r="L2911" s="1402"/>
      <c r="M2911" s="1402"/>
      <c r="N2911" s="1402"/>
      <c r="O2911" s="1402"/>
      <c r="P2911" s="1402"/>
      <c r="Q2911" s="1402"/>
      <c r="R2911" s="1402"/>
      <c r="S2911" s="1402"/>
      <c r="T2911" s="1402"/>
      <c r="U2911" s="1402"/>
      <c r="V2911" s="1402"/>
      <c r="W2911" s="1402"/>
      <c r="X2911" s="1402"/>
      <c r="Y2911" s="1402"/>
      <c r="Z2911" s="1402"/>
      <c r="AA2911" s="1402"/>
      <c r="AB2911" s="1402"/>
      <c r="AC2911" s="1402"/>
      <c r="AD2911" s="1402"/>
      <c r="AF2911" s="70"/>
      <c r="AK2911" s="11"/>
      <c r="AL2911" s="71"/>
      <c r="AQ2911" s="72"/>
      <c r="AR2911" s="73"/>
    </row>
    <row r="2912" spans="1:44" ht="24" customHeight="1" thickBot="1">
      <c r="A2912" s="972" t="str">
        <f t="shared" si="51"/>
        <v/>
      </c>
      <c r="B2912" s="57"/>
      <c r="C2912" s="6"/>
      <c r="D2912" s="6"/>
      <c r="E2912" s="58"/>
      <c r="F2912" s="83"/>
      <c r="G2912" s="61"/>
      <c r="H2912" s="198"/>
      <c r="I2912" s="198"/>
      <c r="J2912" s="198"/>
      <c r="K2912" s="198"/>
      <c r="L2912" s="198"/>
      <c r="M2912" s="198"/>
      <c r="N2912" s="198"/>
      <c r="O2912" s="198"/>
      <c r="P2912" s="198"/>
      <c r="Q2912" s="198"/>
      <c r="R2912" s="198"/>
      <c r="S2912" s="198"/>
      <c r="T2912" s="198"/>
      <c r="U2912" s="198"/>
      <c r="V2912" s="198"/>
      <c r="W2912" s="198"/>
      <c r="X2912" s="198"/>
      <c r="Y2912" s="198"/>
      <c r="Z2912" s="198"/>
      <c r="AA2912" s="198"/>
      <c r="AB2912" s="198"/>
      <c r="AC2912" s="198"/>
      <c r="AD2912" s="198"/>
      <c r="AE2912" s="61"/>
      <c r="AF2912" s="59"/>
      <c r="AG2912" s="716"/>
      <c r="AH2912" s="60"/>
      <c r="AI2912" s="60"/>
      <c r="AJ2912" s="60"/>
      <c r="AK2912" s="15"/>
      <c r="AL2912" s="99"/>
      <c r="AM2912" s="100"/>
      <c r="AN2912" s="100"/>
      <c r="AO2912" s="100"/>
      <c r="AP2912" s="100"/>
      <c r="AQ2912" s="101"/>
      <c r="AR2912" s="73"/>
    </row>
    <row r="2913" spans="1:44" ht="25.2" customHeight="1">
      <c r="A2913" s="972" t="str">
        <f t="shared" si="51"/>
        <v/>
      </c>
      <c r="B2913" s="66"/>
      <c r="E2913" s="67"/>
      <c r="F2913" s="68"/>
      <c r="AF2913" s="70"/>
      <c r="AK2913" s="11"/>
      <c r="AL2913" s="71"/>
      <c r="AQ2913" s="72"/>
      <c r="AR2913" s="73"/>
    </row>
    <row r="2914" spans="1:44" ht="27" customHeight="1">
      <c r="A2914" s="972">
        <f t="shared" si="51"/>
        <v>379</v>
      </c>
      <c r="B2914" s="1565" t="s">
        <v>2781</v>
      </c>
      <c r="C2914" s="1566"/>
      <c r="D2914" s="1566"/>
      <c r="E2914" s="1567"/>
      <c r="F2914" s="68"/>
      <c r="H2914" s="1206" t="s">
        <v>1190</v>
      </c>
      <c r="I2914" s="1206"/>
      <c r="J2914" s="1206"/>
      <c r="K2914" s="1206"/>
      <c r="L2914" s="1206"/>
      <c r="M2914" s="1206"/>
      <c r="N2914" s="1206"/>
      <c r="O2914" s="1206"/>
      <c r="P2914" s="1206"/>
      <c r="Q2914" s="1206"/>
      <c r="R2914" s="1206"/>
      <c r="S2914" s="1206"/>
      <c r="T2914" s="1206"/>
      <c r="U2914" s="1206"/>
      <c r="V2914" s="1206"/>
      <c r="W2914" s="1206"/>
      <c r="X2914" s="1206"/>
      <c r="Y2914" s="1206"/>
      <c r="Z2914" s="1206"/>
      <c r="AA2914" s="1206"/>
      <c r="AB2914" s="1206"/>
      <c r="AC2914" s="1206"/>
      <c r="AD2914" s="1206"/>
      <c r="AF2914" s="70"/>
      <c r="AG2914" s="713">
        <v>379</v>
      </c>
      <c r="AH2914" s="1277" t="s">
        <v>300</v>
      </c>
      <c r="AI2914" s="1278"/>
      <c r="AJ2914" s="1279"/>
      <c r="AK2914" s="11"/>
      <c r="AL2914" s="1212" t="s">
        <v>2443</v>
      </c>
      <c r="AM2914" s="1213"/>
      <c r="AN2914" s="1213"/>
      <c r="AO2914" s="1213"/>
      <c r="AP2914" s="1213"/>
      <c r="AQ2914" s="1214"/>
      <c r="AR2914" s="1232">
        <f>VLOOKUP(AH2914,$CD$12:$CE$16,2,FALSE)</f>
        <v>0</v>
      </c>
    </row>
    <row r="2915" spans="1:44" ht="27" customHeight="1">
      <c r="A2915" s="972" t="str">
        <f t="shared" si="51"/>
        <v/>
      </c>
      <c r="B2915" s="66"/>
      <c r="E2915" s="67"/>
      <c r="F2915" s="68"/>
      <c r="H2915" s="1206"/>
      <c r="I2915" s="1206"/>
      <c r="J2915" s="1206"/>
      <c r="K2915" s="1206"/>
      <c r="L2915" s="1206"/>
      <c r="M2915" s="1206"/>
      <c r="N2915" s="1206"/>
      <c r="O2915" s="1206"/>
      <c r="P2915" s="1206"/>
      <c r="Q2915" s="1206"/>
      <c r="R2915" s="1206"/>
      <c r="S2915" s="1206"/>
      <c r="T2915" s="1206"/>
      <c r="U2915" s="1206"/>
      <c r="V2915" s="1206"/>
      <c r="W2915" s="1206"/>
      <c r="X2915" s="1206"/>
      <c r="Y2915" s="1206"/>
      <c r="Z2915" s="1206"/>
      <c r="AA2915" s="1206"/>
      <c r="AB2915" s="1206"/>
      <c r="AC2915" s="1206"/>
      <c r="AD2915" s="1206"/>
      <c r="AF2915" s="70"/>
      <c r="AK2915" s="11"/>
      <c r="AL2915" s="1212"/>
      <c r="AM2915" s="1213"/>
      <c r="AN2915" s="1213"/>
      <c r="AO2915" s="1213"/>
      <c r="AP2915" s="1213"/>
      <c r="AQ2915" s="1214"/>
      <c r="AR2915" s="1232"/>
    </row>
    <row r="2916" spans="1:44" ht="24" customHeight="1" thickBot="1">
      <c r="A2916" s="972" t="str">
        <f t="shared" si="51"/>
        <v/>
      </c>
      <c r="B2916" s="57"/>
      <c r="C2916" s="6"/>
      <c r="D2916" s="6"/>
      <c r="E2916" s="58"/>
      <c r="F2916" s="83"/>
      <c r="G2916" s="61"/>
      <c r="H2916" s="61"/>
      <c r="I2916" s="61"/>
      <c r="J2916" s="61"/>
      <c r="K2916" s="61"/>
      <c r="L2916" s="61"/>
      <c r="M2916" s="61"/>
      <c r="N2916" s="61"/>
      <c r="O2916" s="61"/>
      <c r="P2916" s="61"/>
      <c r="Q2916" s="61"/>
      <c r="R2916" s="61"/>
      <c r="S2916" s="61"/>
      <c r="T2916" s="61"/>
      <c r="U2916" s="61"/>
      <c r="V2916" s="61"/>
      <c r="W2916" s="61"/>
      <c r="X2916" s="61"/>
      <c r="Y2916" s="61"/>
      <c r="Z2916" s="61"/>
      <c r="AA2916" s="61"/>
      <c r="AB2916" s="61"/>
      <c r="AC2916" s="61"/>
      <c r="AD2916" s="61"/>
      <c r="AE2916" s="61"/>
      <c r="AF2916" s="59"/>
      <c r="AG2916" s="716"/>
      <c r="AH2916" s="60"/>
      <c r="AI2916" s="60"/>
      <c r="AJ2916" s="60"/>
      <c r="AK2916" s="15"/>
      <c r="AL2916" s="1260"/>
      <c r="AM2916" s="1261"/>
      <c r="AN2916" s="1261"/>
      <c r="AO2916" s="1261"/>
      <c r="AP2916" s="1261"/>
      <c r="AQ2916" s="1262"/>
      <c r="AR2916" s="73"/>
    </row>
    <row r="2917" spans="1:44" ht="27" customHeight="1">
      <c r="A2917" s="972" t="str">
        <f t="shared" si="51"/>
        <v/>
      </c>
      <c r="B2917" s="66"/>
      <c r="E2917" s="67"/>
      <c r="F2917" s="68"/>
      <c r="AF2917" s="70"/>
      <c r="AK2917" s="11"/>
      <c r="AL2917" s="71"/>
      <c r="AQ2917" s="72"/>
      <c r="AR2917" s="73"/>
    </row>
    <row r="2918" spans="1:44" ht="27" customHeight="1">
      <c r="A2918" s="972">
        <f t="shared" si="51"/>
        <v>380</v>
      </c>
      <c r="B2918" s="1392" t="s">
        <v>2782</v>
      </c>
      <c r="C2918" s="1393"/>
      <c r="D2918" s="1393"/>
      <c r="E2918" s="1394"/>
      <c r="F2918" s="1349" t="s">
        <v>150</v>
      </c>
      <c r="G2918" s="1350"/>
      <c r="H2918" s="1206" t="s">
        <v>1191</v>
      </c>
      <c r="I2918" s="1206"/>
      <c r="J2918" s="1206"/>
      <c r="K2918" s="1206"/>
      <c r="L2918" s="1206"/>
      <c r="M2918" s="1206"/>
      <c r="N2918" s="1206"/>
      <c r="O2918" s="1206"/>
      <c r="P2918" s="1206"/>
      <c r="Q2918" s="1206"/>
      <c r="R2918" s="1206"/>
      <c r="S2918" s="1206"/>
      <c r="T2918" s="1206"/>
      <c r="U2918" s="1206"/>
      <c r="V2918" s="1206"/>
      <c r="W2918" s="1206"/>
      <c r="X2918" s="1206"/>
      <c r="Y2918" s="1206"/>
      <c r="Z2918" s="1206"/>
      <c r="AA2918" s="1206"/>
      <c r="AB2918" s="1206"/>
      <c r="AC2918" s="1206"/>
      <c r="AD2918" s="1206"/>
      <c r="AF2918" s="70"/>
      <c r="AG2918" s="713">
        <v>380</v>
      </c>
      <c r="AH2918" s="1277" t="s">
        <v>300</v>
      </c>
      <c r="AI2918" s="1278"/>
      <c r="AJ2918" s="1279"/>
      <c r="AK2918" s="11"/>
      <c r="AL2918" s="1364" t="s">
        <v>2783</v>
      </c>
      <c r="AM2918" s="1365"/>
      <c r="AN2918" s="1365"/>
      <c r="AO2918" s="1365"/>
      <c r="AP2918" s="1365"/>
      <c r="AQ2918" s="1366"/>
      <c r="AR2918" s="1232">
        <f>VLOOKUP(AH2918,$CD$12:$CE$16,2,FALSE)</f>
        <v>0</v>
      </c>
    </row>
    <row r="2919" spans="1:44" ht="27" customHeight="1">
      <c r="A2919" s="972" t="str">
        <f t="shared" si="51"/>
        <v/>
      </c>
      <c r="B2919" s="1392"/>
      <c r="C2919" s="1393"/>
      <c r="D2919" s="1393"/>
      <c r="E2919" s="1394"/>
      <c r="F2919" s="248"/>
      <c r="G2919" s="249"/>
      <c r="H2919" s="1206"/>
      <c r="I2919" s="1206"/>
      <c r="J2919" s="1206"/>
      <c r="K2919" s="1206"/>
      <c r="L2919" s="1206"/>
      <c r="M2919" s="1206"/>
      <c r="N2919" s="1206"/>
      <c r="O2919" s="1206"/>
      <c r="P2919" s="1206"/>
      <c r="Q2919" s="1206"/>
      <c r="R2919" s="1206"/>
      <c r="S2919" s="1206"/>
      <c r="T2919" s="1206"/>
      <c r="U2919" s="1206"/>
      <c r="V2919" s="1206"/>
      <c r="W2919" s="1206"/>
      <c r="X2919" s="1206"/>
      <c r="Y2919" s="1206"/>
      <c r="Z2919" s="1206"/>
      <c r="AA2919" s="1206"/>
      <c r="AB2919" s="1206"/>
      <c r="AC2919" s="1206"/>
      <c r="AD2919" s="1206"/>
      <c r="AF2919" s="70"/>
      <c r="AK2919" s="11"/>
      <c r="AL2919" s="1364"/>
      <c r="AM2919" s="1365"/>
      <c r="AN2919" s="1365"/>
      <c r="AO2919" s="1365"/>
      <c r="AP2919" s="1365"/>
      <c r="AQ2919" s="1366"/>
      <c r="AR2919" s="1232"/>
    </row>
    <row r="2920" spans="1:44" ht="24" customHeight="1">
      <c r="A2920" s="972" t="str">
        <f t="shared" si="51"/>
        <v/>
      </c>
      <c r="B2920" s="1392"/>
      <c r="C2920" s="1393"/>
      <c r="D2920" s="1393"/>
      <c r="E2920" s="1394"/>
      <c r="F2920" s="248"/>
      <c r="G2920" s="249"/>
      <c r="H2920" s="97"/>
      <c r="I2920" s="97"/>
      <c r="J2920" s="97"/>
      <c r="K2920" s="97"/>
      <c r="L2920" s="97"/>
      <c r="M2920" s="97"/>
      <c r="N2920" s="97"/>
      <c r="O2920" s="97"/>
      <c r="P2920" s="97"/>
      <c r="Q2920" s="97"/>
      <c r="R2920" s="97"/>
      <c r="S2920" s="97"/>
      <c r="T2920" s="97"/>
      <c r="U2920" s="97"/>
      <c r="V2920" s="97"/>
      <c r="W2920" s="97"/>
      <c r="X2920" s="97"/>
      <c r="Y2920" s="97"/>
      <c r="Z2920" s="97"/>
      <c r="AA2920" s="97"/>
      <c r="AB2920" s="97"/>
      <c r="AC2920" s="97"/>
      <c r="AD2920" s="97"/>
      <c r="AF2920" s="70"/>
      <c r="AK2920" s="11"/>
      <c r="AL2920" s="1364"/>
      <c r="AM2920" s="1365"/>
      <c r="AN2920" s="1365"/>
      <c r="AO2920" s="1365"/>
      <c r="AP2920" s="1365"/>
      <c r="AQ2920" s="1366"/>
      <c r="AR2920" s="214"/>
    </row>
    <row r="2921" spans="1:44" ht="24.65" customHeight="1">
      <c r="A2921" s="972" t="str">
        <f t="shared" si="51"/>
        <v/>
      </c>
      <c r="B2921" s="1392"/>
      <c r="C2921" s="1393"/>
      <c r="D2921" s="1393"/>
      <c r="E2921" s="1394"/>
      <c r="F2921" s="248"/>
      <c r="G2921" s="249"/>
      <c r="H2921" s="110"/>
      <c r="I2921" s="110"/>
      <c r="J2921" s="110"/>
      <c r="K2921" s="110"/>
      <c r="L2921" s="110"/>
      <c r="M2921" s="110"/>
      <c r="N2921" s="110"/>
      <c r="O2921" s="110"/>
      <c r="P2921" s="110"/>
      <c r="Q2921" s="110"/>
      <c r="R2921" s="110"/>
      <c r="S2921" s="110"/>
      <c r="T2921" s="110"/>
      <c r="U2921" s="110"/>
      <c r="V2921" s="110"/>
      <c r="W2921" s="110"/>
      <c r="X2921" s="110"/>
      <c r="Y2921" s="110"/>
      <c r="Z2921" s="110"/>
      <c r="AA2921" s="110"/>
      <c r="AB2921" s="110"/>
      <c r="AC2921" s="110"/>
      <c r="AD2921" s="110"/>
      <c r="AF2921" s="70"/>
      <c r="AK2921" s="11"/>
      <c r="AL2921" s="1364"/>
      <c r="AM2921" s="1365"/>
      <c r="AN2921" s="1365"/>
      <c r="AO2921" s="1365"/>
      <c r="AP2921" s="1365"/>
      <c r="AQ2921" s="1366"/>
      <c r="AR2921" s="73"/>
    </row>
    <row r="2922" spans="1:44" ht="27" customHeight="1">
      <c r="A2922" s="972">
        <f t="shared" si="51"/>
        <v>381</v>
      </c>
      <c r="B2922" s="1392"/>
      <c r="C2922" s="1393"/>
      <c r="D2922" s="1393"/>
      <c r="E2922" s="1394"/>
      <c r="F2922" s="1349" t="s">
        <v>6</v>
      </c>
      <c r="G2922" s="1350"/>
      <c r="H2922" s="1206" t="s">
        <v>1192</v>
      </c>
      <c r="I2922" s="1206"/>
      <c r="J2922" s="1206"/>
      <c r="K2922" s="1206"/>
      <c r="L2922" s="1206"/>
      <c r="M2922" s="1206"/>
      <c r="N2922" s="1206"/>
      <c r="O2922" s="1206"/>
      <c r="P2922" s="1206"/>
      <c r="Q2922" s="1206"/>
      <c r="R2922" s="1206"/>
      <c r="S2922" s="1206"/>
      <c r="T2922" s="1206"/>
      <c r="U2922" s="1206"/>
      <c r="V2922" s="1206"/>
      <c r="W2922" s="1206"/>
      <c r="X2922" s="1206"/>
      <c r="Y2922" s="1206"/>
      <c r="Z2922" s="1206"/>
      <c r="AA2922" s="1206"/>
      <c r="AB2922" s="1206"/>
      <c r="AC2922" s="1206"/>
      <c r="AD2922" s="1206"/>
      <c r="AF2922" s="70"/>
      <c r="AG2922" s="713">
        <v>381</v>
      </c>
      <c r="AH2922" s="1277" t="s">
        <v>300</v>
      </c>
      <c r="AI2922" s="1278"/>
      <c r="AJ2922" s="1279"/>
      <c r="AK2922" s="11"/>
      <c r="AL2922" s="1364" t="s">
        <v>2784</v>
      </c>
      <c r="AM2922" s="1365"/>
      <c r="AN2922" s="1365"/>
      <c r="AO2922" s="1365"/>
      <c r="AP2922" s="1365"/>
      <c r="AQ2922" s="1366"/>
      <c r="AR2922" s="1232">
        <f>VLOOKUP(AH2922,$CD$12:$CE$16,2,FALSE)</f>
        <v>0</v>
      </c>
    </row>
    <row r="2923" spans="1:44" ht="27" customHeight="1">
      <c r="A2923" s="972" t="str">
        <f t="shared" si="51"/>
        <v/>
      </c>
      <c r="B2923" s="1392"/>
      <c r="C2923" s="1393"/>
      <c r="D2923" s="1393"/>
      <c r="E2923" s="1394"/>
      <c r="F2923" s="68"/>
      <c r="H2923" s="1206"/>
      <c r="I2923" s="1206"/>
      <c r="J2923" s="1206"/>
      <c r="K2923" s="1206"/>
      <c r="L2923" s="1206"/>
      <c r="M2923" s="1206"/>
      <c r="N2923" s="1206"/>
      <c r="O2923" s="1206"/>
      <c r="P2923" s="1206"/>
      <c r="Q2923" s="1206"/>
      <c r="R2923" s="1206"/>
      <c r="S2923" s="1206"/>
      <c r="T2923" s="1206"/>
      <c r="U2923" s="1206"/>
      <c r="V2923" s="1206"/>
      <c r="W2923" s="1206"/>
      <c r="X2923" s="1206"/>
      <c r="Y2923" s="1206"/>
      <c r="Z2923" s="1206"/>
      <c r="AA2923" s="1206"/>
      <c r="AB2923" s="1206"/>
      <c r="AC2923" s="1206"/>
      <c r="AD2923" s="1206"/>
      <c r="AF2923" s="70"/>
      <c r="AK2923" s="11"/>
      <c r="AL2923" s="1364"/>
      <c r="AM2923" s="1365"/>
      <c r="AN2923" s="1365"/>
      <c r="AO2923" s="1365"/>
      <c r="AP2923" s="1365"/>
      <c r="AQ2923" s="1366"/>
      <c r="AR2923" s="1232"/>
    </row>
    <row r="2924" spans="1:44" ht="24" customHeight="1">
      <c r="A2924" s="972" t="str">
        <f t="shared" si="51"/>
        <v/>
      </c>
      <c r="B2924" s="1392"/>
      <c r="C2924" s="1393"/>
      <c r="D2924" s="1393"/>
      <c r="E2924" s="1394"/>
      <c r="F2924" s="68"/>
      <c r="AF2924" s="70"/>
      <c r="AK2924" s="11"/>
      <c r="AL2924" s="1364"/>
      <c r="AM2924" s="1365"/>
      <c r="AN2924" s="1365"/>
      <c r="AO2924" s="1365"/>
      <c r="AP2924" s="1365"/>
      <c r="AQ2924" s="1366"/>
      <c r="AR2924" s="73"/>
    </row>
    <row r="2925" spans="1:44" ht="24" customHeight="1" thickBot="1">
      <c r="A2925" s="972" t="str">
        <f t="shared" si="51"/>
        <v/>
      </c>
      <c r="B2925" s="57"/>
      <c r="C2925" s="6"/>
      <c r="D2925" s="6"/>
      <c r="E2925" s="58"/>
      <c r="F2925" s="83"/>
      <c r="G2925" s="61"/>
      <c r="H2925" s="61"/>
      <c r="I2925" s="61"/>
      <c r="J2925" s="61"/>
      <c r="K2925" s="61"/>
      <c r="L2925" s="61"/>
      <c r="M2925" s="61"/>
      <c r="N2925" s="61"/>
      <c r="O2925" s="61"/>
      <c r="P2925" s="61"/>
      <c r="Q2925" s="61"/>
      <c r="R2925" s="61"/>
      <c r="S2925" s="61"/>
      <c r="T2925" s="61"/>
      <c r="U2925" s="61"/>
      <c r="V2925" s="61"/>
      <c r="W2925" s="61"/>
      <c r="X2925" s="61"/>
      <c r="Y2925" s="61"/>
      <c r="Z2925" s="61"/>
      <c r="AA2925" s="61"/>
      <c r="AB2925" s="61"/>
      <c r="AC2925" s="61"/>
      <c r="AD2925" s="61"/>
      <c r="AE2925" s="61"/>
      <c r="AF2925" s="59"/>
      <c r="AG2925" s="716"/>
      <c r="AH2925" s="60"/>
      <c r="AI2925" s="60"/>
      <c r="AJ2925" s="60"/>
      <c r="AK2925" s="15"/>
      <c r="AL2925" s="1568"/>
      <c r="AM2925" s="1569"/>
      <c r="AN2925" s="1569"/>
      <c r="AO2925" s="1569"/>
      <c r="AP2925" s="1569"/>
      <c r="AQ2925" s="1570"/>
      <c r="AR2925" s="73"/>
    </row>
    <row r="2926" spans="1:44" ht="24" customHeight="1">
      <c r="A2926" s="972" t="str">
        <f t="shared" si="51"/>
        <v/>
      </c>
      <c r="B2926" s="66"/>
      <c r="E2926" s="67"/>
      <c r="F2926" s="68"/>
      <c r="AF2926" s="70"/>
      <c r="AK2926" s="11"/>
      <c r="AL2926" s="71"/>
      <c r="AQ2926" s="72"/>
      <c r="AR2926" s="73"/>
    </row>
    <row r="2927" spans="1:44" ht="27" customHeight="1">
      <c r="A2927" s="972">
        <f t="shared" si="51"/>
        <v>382</v>
      </c>
      <c r="B2927" s="1392" t="s">
        <v>2786</v>
      </c>
      <c r="C2927" s="1393"/>
      <c r="D2927" s="1393"/>
      <c r="E2927" s="1394"/>
      <c r="F2927" s="1349" t="s">
        <v>150</v>
      </c>
      <c r="G2927" s="1350"/>
      <c r="H2927" s="1206" t="s">
        <v>2444</v>
      </c>
      <c r="I2927" s="1206"/>
      <c r="J2927" s="1206"/>
      <c r="K2927" s="1206"/>
      <c r="L2927" s="1206"/>
      <c r="M2927" s="1206"/>
      <c r="N2927" s="1206"/>
      <c r="O2927" s="1206"/>
      <c r="P2927" s="1206"/>
      <c r="Q2927" s="1206"/>
      <c r="R2927" s="1206"/>
      <c r="S2927" s="1206"/>
      <c r="T2927" s="1206"/>
      <c r="U2927" s="1206"/>
      <c r="V2927" s="1206"/>
      <c r="W2927" s="1206"/>
      <c r="X2927" s="1206"/>
      <c r="Y2927" s="1206"/>
      <c r="Z2927" s="1206"/>
      <c r="AA2927" s="1206"/>
      <c r="AB2927" s="1206"/>
      <c r="AC2927" s="1206"/>
      <c r="AD2927" s="1206"/>
      <c r="AF2927" s="70"/>
      <c r="AG2927" s="713">
        <v>382</v>
      </c>
      <c r="AH2927" s="1221" t="s">
        <v>106</v>
      </c>
      <c r="AI2927" s="1222"/>
      <c r="AJ2927" s="1223"/>
      <c r="AK2927" s="11"/>
      <c r="AL2927" s="1228" t="s">
        <v>2785</v>
      </c>
      <c r="AM2927" s="1229"/>
      <c r="AN2927" s="1229"/>
      <c r="AO2927" s="1229"/>
      <c r="AP2927" s="1229"/>
      <c r="AQ2927" s="1230"/>
      <c r="AR2927" s="1232">
        <f>VLOOKUP(AH2927,$CD$6:$CE$10,2,FALSE)</f>
        <v>0</v>
      </c>
    </row>
    <row r="2928" spans="1:44" ht="27" customHeight="1">
      <c r="A2928" s="972" t="str">
        <f t="shared" si="51"/>
        <v/>
      </c>
      <c r="B2928" s="1392"/>
      <c r="C2928" s="1393"/>
      <c r="D2928" s="1393"/>
      <c r="E2928" s="1394"/>
      <c r="F2928" s="248"/>
      <c r="G2928" s="249"/>
      <c r="H2928" s="1206"/>
      <c r="I2928" s="1206"/>
      <c r="J2928" s="1206"/>
      <c r="K2928" s="1206"/>
      <c r="L2928" s="1206"/>
      <c r="M2928" s="1206"/>
      <c r="N2928" s="1206"/>
      <c r="O2928" s="1206"/>
      <c r="P2928" s="1206"/>
      <c r="Q2928" s="1206"/>
      <c r="R2928" s="1206"/>
      <c r="S2928" s="1206"/>
      <c r="T2928" s="1206"/>
      <c r="U2928" s="1206"/>
      <c r="V2928" s="1206"/>
      <c r="W2928" s="1206"/>
      <c r="X2928" s="1206"/>
      <c r="Y2928" s="1206"/>
      <c r="Z2928" s="1206"/>
      <c r="AA2928" s="1206"/>
      <c r="AB2928" s="1206"/>
      <c r="AC2928" s="1206"/>
      <c r="AD2928" s="1206"/>
      <c r="AF2928" s="70"/>
      <c r="AK2928" s="11"/>
      <c r="AL2928" s="1228"/>
      <c r="AM2928" s="1229"/>
      <c r="AN2928" s="1229"/>
      <c r="AO2928" s="1229"/>
      <c r="AP2928" s="1229"/>
      <c r="AQ2928" s="1230"/>
      <c r="AR2928" s="1232"/>
    </row>
    <row r="2929" spans="1:44" ht="27" customHeight="1">
      <c r="A2929" s="972" t="str">
        <f t="shared" si="51"/>
        <v/>
      </c>
      <c r="B2929" s="66"/>
      <c r="E2929" s="67"/>
      <c r="F2929" s="248"/>
      <c r="G2929" s="249"/>
      <c r="H2929" s="1206"/>
      <c r="I2929" s="1206"/>
      <c r="J2929" s="1206"/>
      <c r="K2929" s="1206"/>
      <c r="L2929" s="1206"/>
      <c r="M2929" s="1206"/>
      <c r="N2929" s="1206"/>
      <c r="O2929" s="1206"/>
      <c r="P2929" s="1206"/>
      <c r="Q2929" s="1206"/>
      <c r="R2929" s="1206"/>
      <c r="S2929" s="1206"/>
      <c r="T2929" s="1206"/>
      <c r="U2929" s="1206"/>
      <c r="V2929" s="1206"/>
      <c r="W2929" s="1206"/>
      <c r="X2929" s="1206"/>
      <c r="Y2929" s="1206"/>
      <c r="Z2929" s="1206"/>
      <c r="AA2929" s="1206"/>
      <c r="AB2929" s="1206"/>
      <c r="AC2929" s="1206"/>
      <c r="AD2929" s="1206"/>
      <c r="AF2929" s="70"/>
      <c r="AK2929" s="11"/>
      <c r="AL2929" s="1228"/>
      <c r="AM2929" s="1229"/>
      <c r="AN2929" s="1229"/>
      <c r="AO2929" s="1229"/>
      <c r="AP2929" s="1229"/>
      <c r="AQ2929" s="1230"/>
      <c r="AR2929" s="73"/>
    </row>
    <row r="2930" spans="1:44" ht="24" customHeight="1" thickBot="1">
      <c r="A2930" s="972" t="str">
        <f t="shared" si="51"/>
        <v/>
      </c>
      <c r="B2930" s="66"/>
      <c r="E2930" s="67"/>
      <c r="F2930" s="248"/>
      <c r="G2930" s="249"/>
      <c r="AF2930" s="70"/>
      <c r="AK2930" s="11"/>
      <c r="AL2930" s="1228"/>
      <c r="AM2930" s="1229"/>
      <c r="AN2930" s="1229"/>
      <c r="AO2930" s="1229"/>
      <c r="AP2930" s="1229"/>
      <c r="AQ2930" s="1230"/>
      <c r="AR2930" s="73"/>
    </row>
    <row r="2931" spans="1:44" ht="24" customHeight="1">
      <c r="A2931" s="972" t="str">
        <f t="shared" si="51"/>
        <v/>
      </c>
      <c r="B2931" s="66"/>
      <c r="E2931" s="67"/>
      <c r="F2931" s="248"/>
      <c r="G2931" s="249"/>
      <c r="H2931" s="2185" t="s">
        <v>2787</v>
      </c>
      <c r="I2931" s="2186"/>
      <c r="J2931" s="2186"/>
      <c r="K2931" s="2186"/>
      <c r="L2931" s="2186"/>
      <c r="M2931" s="2186"/>
      <c r="N2931" s="2186"/>
      <c r="O2931" s="2186"/>
      <c r="P2931" s="2186"/>
      <c r="Q2931" s="2186"/>
      <c r="R2931" s="2186"/>
      <c r="S2931" s="2186"/>
      <c r="T2931" s="2186"/>
      <c r="U2931" s="2186"/>
      <c r="V2931" s="2186"/>
      <c r="W2931" s="2186"/>
      <c r="X2931" s="2186"/>
      <c r="Y2931" s="2186"/>
      <c r="Z2931" s="2186"/>
      <c r="AA2931" s="2186"/>
      <c r="AB2931" s="2186"/>
      <c r="AC2931" s="2186"/>
      <c r="AD2931" s="2187"/>
      <c r="AF2931" s="70"/>
      <c r="AK2931" s="11"/>
      <c r="AL2931" s="89"/>
      <c r="AM2931" s="90"/>
      <c r="AN2931" s="90"/>
      <c r="AO2931" s="90"/>
      <c r="AP2931" s="90"/>
      <c r="AQ2931" s="91"/>
      <c r="AR2931" s="73"/>
    </row>
    <row r="2932" spans="1:44" ht="24" customHeight="1">
      <c r="A2932" s="972" t="str">
        <f t="shared" si="51"/>
        <v/>
      </c>
      <c r="B2932" s="66"/>
      <c r="E2932" s="67"/>
      <c r="F2932" s="248"/>
      <c r="G2932" s="249"/>
      <c r="H2932" s="2188"/>
      <c r="I2932" s="2189"/>
      <c r="J2932" s="2189"/>
      <c r="K2932" s="2189"/>
      <c r="L2932" s="2189"/>
      <c r="M2932" s="2189"/>
      <c r="N2932" s="2189"/>
      <c r="O2932" s="2189"/>
      <c r="P2932" s="2189"/>
      <c r="Q2932" s="2189"/>
      <c r="R2932" s="2189"/>
      <c r="S2932" s="2189"/>
      <c r="T2932" s="2189"/>
      <c r="U2932" s="2189"/>
      <c r="V2932" s="2189"/>
      <c r="W2932" s="2189"/>
      <c r="X2932" s="2189"/>
      <c r="Y2932" s="2189"/>
      <c r="Z2932" s="2189"/>
      <c r="AA2932" s="2189"/>
      <c r="AB2932" s="2189"/>
      <c r="AC2932" s="2189"/>
      <c r="AD2932" s="2190"/>
      <c r="AF2932" s="70"/>
      <c r="AK2932" s="11"/>
      <c r="AL2932" s="89"/>
      <c r="AM2932" s="90"/>
      <c r="AN2932" s="90"/>
      <c r="AO2932" s="90"/>
      <c r="AP2932" s="90"/>
      <c r="AQ2932" s="91"/>
      <c r="AR2932" s="73"/>
    </row>
    <row r="2933" spans="1:44" ht="24" customHeight="1">
      <c r="A2933" s="972" t="str">
        <f t="shared" si="51"/>
        <v/>
      </c>
      <c r="B2933" s="66"/>
      <c r="E2933" s="67"/>
      <c r="F2933" s="248"/>
      <c r="G2933" s="249"/>
      <c r="H2933" s="2188"/>
      <c r="I2933" s="2189"/>
      <c r="J2933" s="2189"/>
      <c r="K2933" s="2189"/>
      <c r="L2933" s="2189"/>
      <c r="M2933" s="2189"/>
      <c r="N2933" s="2189"/>
      <c r="O2933" s="2189"/>
      <c r="P2933" s="2189"/>
      <c r="Q2933" s="2189"/>
      <c r="R2933" s="2189"/>
      <c r="S2933" s="2189"/>
      <c r="T2933" s="2189"/>
      <c r="U2933" s="2189"/>
      <c r="V2933" s="2189"/>
      <c r="W2933" s="2189"/>
      <c r="X2933" s="2189"/>
      <c r="Y2933" s="2189"/>
      <c r="Z2933" s="2189"/>
      <c r="AA2933" s="2189"/>
      <c r="AB2933" s="2189"/>
      <c r="AC2933" s="2189"/>
      <c r="AD2933" s="2190"/>
      <c r="AF2933" s="70"/>
      <c r="AK2933" s="11"/>
      <c r="AL2933" s="89"/>
      <c r="AM2933" s="90"/>
      <c r="AN2933" s="90"/>
      <c r="AO2933" s="90"/>
      <c r="AP2933" s="90"/>
      <c r="AQ2933" s="91"/>
      <c r="AR2933" s="73"/>
    </row>
    <row r="2934" spans="1:44" ht="24" customHeight="1">
      <c r="B2934" s="66"/>
      <c r="E2934" s="67"/>
      <c r="F2934" s="887"/>
      <c r="G2934" s="888"/>
      <c r="H2934" s="2188"/>
      <c r="I2934" s="2189"/>
      <c r="J2934" s="2189"/>
      <c r="K2934" s="2189"/>
      <c r="L2934" s="2189"/>
      <c r="M2934" s="2189"/>
      <c r="N2934" s="2189"/>
      <c r="O2934" s="2189"/>
      <c r="P2934" s="2189"/>
      <c r="Q2934" s="2189"/>
      <c r="R2934" s="2189"/>
      <c r="S2934" s="2189"/>
      <c r="T2934" s="2189"/>
      <c r="U2934" s="2189"/>
      <c r="V2934" s="2189"/>
      <c r="W2934" s="2189"/>
      <c r="X2934" s="2189"/>
      <c r="Y2934" s="2189"/>
      <c r="Z2934" s="2189"/>
      <c r="AA2934" s="2189"/>
      <c r="AB2934" s="2189"/>
      <c r="AC2934" s="2189"/>
      <c r="AD2934" s="2190"/>
      <c r="AF2934" s="70"/>
      <c r="AH2934" s="898"/>
      <c r="AI2934" s="898"/>
      <c r="AJ2934" s="898"/>
      <c r="AK2934" s="11"/>
      <c r="AL2934" s="894"/>
      <c r="AM2934" s="895"/>
      <c r="AN2934" s="895"/>
      <c r="AO2934" s="895"/>
      <c r="AP2934" s="895"/>
      <c r="AQ2934" s="896"/>
      <c r="AR2934" s="73"/>
    </row>
    <row r="2935" spans="1:44" ht="24" customHeight="1">
      <c r="B2935" s="66"/>
      <c r="E2935" s="67"/>
      <c r="F2935" s="887"/>
      <c r="G2935" s="888"/>
      <c r="H2935" s="2188"/>
      <c r="I2935" s="2189"/>
      <c r="J2935" s="2189"/>
      <c r="K2935" s="2189"/>
      <c r="L2935" s="2189"/>
      <c r="M2935" s="2189"/>
      <c r="N2935" s="2189"/>
      <c r="O2935" s="2189"/>
      <c r="P2935" s="2189"/>
      <c r="Q2935" s="2189"/>
      <c r="R2935" s="2189"/>
      <c r="S2935" s="2189"/>
      <c r="T2935" s="2189"/>
      <c r="U2935" s="2189"/>
      <c r="V2935" s="2189"/>
      <c r="W2935" s="2189"/>
      <c r="X2935" s="2189"/>
      <c r="Y2935" s="2189"/>
      <c r="Z2935" s="2189"/>
      <c r="AA2935" s="2189"/>
      <c r="AB2935" s="2189"/>
      <c r="AC2935" s="2189"/>
      <c r="AD2935" s="2190"/>
      <c r="AF2935" s="70"/>
      <c r="AH2935" s="898"/>
      <c r="AI2935" s="898"/>
      <c r="AJ2935" s="898"/>
      <c r="AK2935" s="11"/>
      <c r="AL2935" s="894"/>
      <c r="AM2935" s="895"/>
      <c r="AN2935" s="895"/>
      <c r="AO2935" s="895"/>
      <c r="AP2935" s="895"/>
      <c r="AQ2935" s="896"/>
      <c r="AR2935" s="73"/>
    </row>
    <row r="2936" spans="1:44" ht="24" customHeight="1">
      <c r="B2936" s="66"/>
      <c r="E2936" s="67"/>
      <c r="F2936" s="887"/>
      <c r="G2936" s="888"/>
      <c r="H2936" s="2188"/>
      <c r="I2936" s="2189"/>
      <c r="J2936" s="2189"/>
      <c r="K2936" s="2189"/>
      <c r="L2936" s="2189"/>
      <c r="M2936" s="2189"/>
      <c r="N2936" s="2189"/>
      <c r="O2936" s="2189"/>
      <c r="P2936" s="2189"/>
      <c r="Q2936" s="2189"/>
      <c r="R2936" s="2189"/>
      <c r="S2936" s="2189"/>
      <c r="T2936" s="2189"/>
      <c r="U2936" s="2189"/>
      <c r="V2936" s="2189"/>
      <c r="W2936" s="2189"/>
      <c r="X2936" s="2189"/>
      <c r="Y2936" s="2189"/>
      <c r="Z2936" s="2189"/>
      <c r="AA2936" s="2189"/>
      <c r="AB2936" s="2189"/>
      <c r="AC2936" s="2189"/>
      <c r="AD2936" s="2190"/>
      <c r="AF2936" s="70"/>
      <c r="AH2936" s="898"/>
      <c r="AI2936" s="898"/>
      <c r="AJ2936" s="898"/>
      <c r="AK2936" s="11"/>
      <c r="AL2936" s="894"/>
      <c r="AM2936" s="895"/>
      <c r="AN2936" s="895"/>
      <c r="AO2936" s="895"/>
      <c r="AP2936" s="895"/>
      <c r="AQ2936" s="896"/>
      <c r="AR2936" s="73"/>
    </row>
    <row r="2937" spans="1:44" ht="24" customHeight="1" thickBot="1">
      <c r="A2937" s="972" t="str">
        <f t="shared" si="51"/>
        <v/>
      </c>
      <c r="B2937" s="66"/>
      <c r="E2937" s="67"/>
      <c r="F2937" s="248"/>
      <c r="G2937" s="249"/>
      <c r="H2937" s="2191"/>
      <c r="I2937" s="2192"/>
      <c r="J2937" s="2192"/>
      <c r="K2937" s="2192"/>
      <c r="L2937" s="2192"/>
      <c r="M2937" s="2192"/>
      <c r="N2937" s="2192"/>
      <c r="O2937" s="2192"/>
      <c r="P2937" s="2192"/>
      <c r="Q2937" s="2192"/>
      <c r="R2937" s="2192"/>
      <c r="S2937" s="2192"/>
      <c r="T2937" s="2192"/>
      <c r="U2937" s="2192"/>
      <c r="V2937" s="2192"/>
      <c r="W2937" s="2192"/>
      <c r="X2937" s="2192"/>
      <c r="Y2937" s="2192"/>
      <c r="Z2937" s="2192"/>
      <c r="AA2937" s="2192"/>
      <c r="AB2937" s="2192"/>
      <c r="AC2937" s="2192"/>
      <c r="AD2937" s="2193"/>
      <c r="AF2937" s="70"/>
      <c r="AK2937" s="11"/>
      <c r="AL2937" s="89"/>
      <c r="AM2937" s="90"/>
      <c r="AN2937" s="90"/>
      <c r="AO2937" s="90"/>
      <c r="AP2937" s="90"/>
      <c r="AQ2937" s="91"/>
      <c r="AR2937" s="73"/>
    </row>
    <row r="2938" spans="1:44" ht="24" customHeight="1">
      <c r="A2938" s="972" t="str">
        <f t="shared" si="51"/>
        <v/>
      </c>
      <c r="B2938" s="66"/>
      <c r="E2938" s="67"/>
      <c r="F2938" s="248"/>
      <c r="G2938" s="249"/>
      <c r="AF2938" s="70"/>
      <c r="AK2938" s="11"/>
      <c r="AL2938" s="89"/>
      <c r="AM2938" s="90"/>
      <c r="AN2938" s="90"/>
      <c r="AO2938" s="90"/>
      <c r="AP2938" s="90"/>
      <c r="AQ2938" s="91"/>
      <c r="AR2938" s="73"/>
    </row>
    <row r="2939" spans="1:44" ht="27" customHeight="1">
      <c r="A2939" s="972">
        <f t="shared" si="51"/>
        <v>383</v>
      </c>
      <c r="B2939" s="66"/>
      <c r="E2939" s="67"/>
      <c r="F2939" s="1349" t="s">
        <v>6</v>
      </c>
      <c r="G2939" s="1350"/>
      <c r="H2939" s="1206" t="s">
        <v>1193</v>
      </c>
      <c r="I2939" s="1206"/>
      <c r="J2939" s="1206"/>
      <c r="K2939" s="1206"/>
      <c r="L2939" s="1206"/>
      <c r="M2939" s="1206"/>
      <c r="N2939" s="1206"/>
      <c r="O2939" s="1206"/>
      <c r="P2939" s="1206"/>
      <c r="Q2939" s="1206"/>
      <c r="R2939" s="1206"/>
      <c r="S2939" s="1206"/>
      <c r="T2939" s="1206"/>
      <c r="U2939" s="1206"/>
      <c r="V2939" s="1206"/>
      <c r="W2939" s="1206"/>
      <c r="X2939" s="1206"/>
      <c r="Y2939" s="1206"/>
      <c r="Z2939" s="1206"/>
      <c r="AA2939" s="1206"/>
      <c r="AB2939" s="1206"/>
      <c r="AC2939" s="1206"/>
      <c r="AD2939" s="1206"/>
      <c r="AF2939" s="70"/>
      <c r="AG2939" s="713">
        <v>383</v>
      </c>
      <c r="AH2939" s="1221" t="s">
        <v>106</v>
      </c>
      <c r="AI2939" s="1222"/>
      <c r="AJ2939" s="1223"/>
      <c r="AK2939" s="11"/>
      <c r="AL2939" s="1212" t="s">
        <v>2445</v>
      </c>
      <c r="AM2939" s="1213"/>
      <c r="AN2939" s="1213"/>
      <c r="AO2939" s="1213"/>
      <c r="AP2939" s="1213"/>
      <c r="AQ2939" s="1214"/>
      <c r="AR2939" s="1232">
        <f>VLOOKUP(AH2939,$CD$6:$CE$10,2,FALSE)</f>
        <v>0</v>
      </c>
    </row>
    <row r="2940" spans="1:44" ht="27" customHeight="1">
      <c r="A2940" s="972" t="str">
        <f t="shared" si="51"/>
        <v/>
      </c>
      <c r="B2940" s="66"/>
      <c r="E2940" s="67"/>
      <c r="F2940" s="68"/>
      <c r="H2940" s="1206"/>
      <c r="I2940" s="1206"/>
      <c r="J2940" s="1206"/>
      <c r="K2940" s="1206"/>
      <c r="L2940" s="1206"/>
      <c r="M2940" s="1206"/>
      <c r="N2940" s="1206"/>
      <c r="O2940" s="1206"/>
      <c r="P2940" s="1206"/>
      <c r="Q2940" s="1206"/>
      <c r="R2940" s="1206"/>
      <c r="S2940" s="1206"/>
      <c r="T2940" s="1206"/>
      <c r="U2940" s="1206"/>
      <c r="V2940" s="1206"/>
      <c r="W2940" s="1206"/>
      <c r="X2940" s="1206"/>
      <c r="Y2940" s="1206"/>
      <c r="Z2940" s="1206"/>
      <c r="AA2940" s="1206"/>
      <c r="AB2940" s="1206"/>
      <c r="AC2940" s="1206"/>
      <c r="AD2940" s="1206"/>
      <c r="AF2940" s="70"/>
      <c r="AK2940" s="11"/>
      <c r="AL2940" s="1212"/>
      <c r="AM2940" s="1213"/>
      <c r="AN2940" s="1213"/>
      <c r="AO2940" s="1213"/>
      <c r="AP2940" s="1213"/>
      <c r="AQ2940" s="1214"/>
      <c r="AR2940" s="1232"/>
    </row>
    <row r="2941" spans="1:44" ht="24" customHeight="1">
      <c r="A2941" s="972" t="str">
        <f t="shared" si="51"/>
        <v/>
      </c>
      <c r="B2941" s="66"/>
      <c r="E2941" s="67"/>
      <c r="F2941" s="68"/>
      <c r="AF2941" s="70"/>
      <c r="AK2941" s="11"/>
      <c r="AL2941" s="1212"/>
      <c r="AM2941" s="1213"/>
      <c r="AN2941" s="1213"/>
      <c r="AO2941" s="1213"/>
      <c r="AP2941" s="1213"/>
      <c r="AQ2941" s="1214"/>
      <c r="AR2941" s="73"/>
    </row>
    <row r="2942" spans="1:44" ht="27" customHeight="1">
      <c r="A2942" s="972">
        <f t="shared" si="51"/>
        <v>384</v>
      </c>
      <c r="B2942" s="66"/>
      <c r="E2942" s="67"/>
      <c r="F2942" s="68"/>
      <c r="H2942" s="1206" t="s">
        <v>1194</v>
      </c>
      <c r="I2942" s="1206"/>
      <c r="J2942" s="1206"/>
      <c r="K2942" s="1206"/>
      <c r="L2942" s="1206"/>
      <c r="M2942" s="1206"/>
      <c r="N2942" s="1206"/>
      <c r="O2942" s="1206"/>
      <c r="P2942" s="1206"/>
      <c r="Q2942" s="1206"/>
      <c r="R2942" s="1206"/>
      <c r="S2942" s="1206"/>
      <c r="T2942" s="1206"/>
      <c r="U2942" s="1206"/>
      <c r="V2942" s="1206"/>
      <c r="W2942" s="1206"/>
      <c r="X2942" s="1206"/>
      <c r="Y2942" s="1206"/>
      <c r="Z2942" s="1206"/>
      <c r="AA2942" s="1206"/>
      <c r="AB2942" s="1206"/>
      <c r="AC2942" s="1206"/>
      <c r="AD2942" s="1206"/>
      <c r="AF2942" s="70"/>
      <c r="AG2942" s="713">
        <v>384</v>
      </c>
      <c r="AH2942" s="1221" t="s">
        <v>106</v>
      </c>
      <c r="AI2942" s="1222"/>
      <c r="AJ2942" s="1223"/>
      <c r="AK2942" s="11"/>
      <c r="AL2942" s="1228" t="s">
        <v>2788</v>
      </c>
      <c r="AM2942" s="1229"/>
      <c r="AN2942" s="1229"/>
      <c r="AO2942" s="1229"/>
      <c r="AP2942" s="1229"/>
      <c r="AQ2942" s="1230"/>
      <c r="AR2942" s="1232">
        <f>VLOOKUP(AH2942,$CD$6:$CE$10,2,FALSE)</f>
        <v>0</v>
      </c>
    </row>
    <row r="2943" spans="1:44" ht="27" customHeight="1">
      <c r="A2943" s="972" t="str">
        <f t="shared" si="51"/>
        <v/>
      </c>
      <c r="B2943" s="66"/>
      <c r="E2943" s="67"/>
      <c r="F2943" s="68"/>
      <c r="H2943" s="1206"/>
      <c r="I2943" s="1206"/>
      <c r="J2943" s="1206"/>
      <c r="K2943" s="1206"/>
      <c r="L2943" s="1206"/>
      <c r="M2943" s="1206"/>
      <c r="N2943" s="1206"/>
      <c r="O2943" s="1206"/>
      <c r="P2943" s="1206"/>
      <c r="Q2943" s="1206"/>
      <c r="R2943" s="1206"/>
      <c r="S2943" s="1206"/>
      <c r="T2943" s="1206"/>
      <c r="U2943" s="1206"/>
      <c r="V2943" s="1206"/>
      <c r="W2943" s="1206"/>
      <c r="X2943" s="1206"/>
      <c r="Y2943" s="1206"/>
      <c r="Z2943" s="1206"/>
      <c r="AA2943" s="1206"/>
      <c r="AB2943" s="1206"/>
      <c r="AC2943" s="1206"/>
      <c r="AD2943" s="1206"/>
      <c r="AF2943" s="70"/>
      <c r="AK2943" s="11"/>
      <c r="AL2943" s="1228"/>
      <c r="AM2943" s="1229"/>
      <c r="AN2943" s="1229"/>
      <c r="AO2943" s="1229"/>
      <c r="AP2943" s="1229"/>
      <c r="AQ2943" s="1230"/>
      <c r="AR2943" s="1232"/>
    </row>
    <row r="2944" spans="1:44" ht="24" customHeight="1">
      <c r="A2944" s="972" t="str">
        <f t="shared" si="51"/>
        <v/>
      </c>
      <c r="B2944" s="66"/>
      <c r="E2944" s="67"/>
      <c r="F2944" s="68"/>
      <c r="H2944" s="97"/>
      <c r="I2944" s="97"/>
      <c r="J2944" s="97"/>
      <c r="K2944" s="97"/>
      <c r="L2944" s="97"/>
      <c r="M2944" s="97"/>
      <c r="N2944" s="97"/>
      <c r="O2944" s="97"/>
      <c r="P2944" s="97"/>
      <c r="Q2944" s="97"/>
      <c r="R2944" s="97"/>
      <c r="S2944" s="97"/>
      <c r="T2944" s="97"/>
      <c r="U2944" s="97"/>
      <c r="V2944" s="97"/>
      <c r="W2944" s="97"/>
      <c r="X2944" s="97"/>
      <c r="Y2944" s="97"/>
      <c r="Z2944" s="97"/>
      <c r="AA2944" s="97"/>
      <c r="AB2944" s="97"/>
      <c r="AC2944" s="97"/>
      <c r="AD2944" s="97"/>
      <c r="AF2944" s="70"/>
      <c r="AK2944" s="11"/>
      <c r="AL2944" s="89"/>
      <c r="AM2944" s="90"/>
      <c r="AN2944" s="90"/>
      <c r="AO2944" s="90"/>
      <c r="AP2944" s="90"/>
      <c r="AQ2944" s="91"/>
      <c r="AR2944" s="73"/>
    </row>
    <row r="2945" spans="1:44" ht="27" customHeight="1">
      <c r="A2945" s="972">
        <f t="shared" si="51"/>
        <v>385</v>
      </c>
      <c r="B2945" s="66"/>
      <c r="E2945" s="67"/>
      <c r="F2945" s="68"/>
      <c r="H2945" s="1206" t="s">
        <v>1195</v>
      </c>
      <c r="I2945" s="1206"/>
      <c r="J2945" s="1206"/>
      <c r="K2945" s="1206"/>
      <c r="L2945" s="1206"/>
      <c r="M2945" s="1206"/>
      <c r="N2945" s="1206"/>
      <c r="O2945" s="1206"/>
      <c r="P2945" s="1206"/>
      <c r="Q2945" s="1206"/>
      <c r="R2945" s="1206"/>
      <c r="S2945" s="1206"/>
      <c r="T2945" s="1206"/>
      <c r="U2945" s="1206"/>
      <c r="V2945" s="1206"/>
      <c r="W2945" s="1206"/>
      <c r="X2945" s="1206"/>
      <c r="Y2945" s="1206"/>
      <c r="Z2945" s="1206"/>
      <c r="AA2945" s="1206"/>
      <c r="AB2945" s="1206"/>
      <c r="AC2945" s="1206"/>
      <c r="AD2945" s="1206"/>
      <c r="AF2945" s="70"/>
      <c r="AG2945" s="713">
        <v>385</v>
      </c>
      <c r="AH2945" s="1221" t="s">
        <v>106</v>
      </c>
      <c r="AI2945" s="1222"/>
      <c r="AJ2945" s="1223"/>
      <c r="AK2945" s="11"/>
      <c r="AL2945" s="1228" t="s">
        <v>2788</v>
      </c>
      <c r="AM2945" s="1229"/>
      <c r="AN2945" s="1229"/>
      <c r="AO2945" s="1229"/>
      <c r="AP2945" s="1229"/>
      <c r="AQ2945" s="1230"/>
      <c r="AR2945" s="1232">
        <f>VLOOKUP(AH2945,$CD$6:$CE$10,2,FALSE)</f>
        <v>0</v>
      </c>
    </row>
    <row r="2946" spans="1:44" ht="24" customHeight="1">
      <c r="A2946" s="972" t="str">
        <f t="shared" si="51"/>
        <v/>
      </c>
      <c r="B2946" s="66"/>
      <c r="E2946" s="67"/>
      <c r="F2946" s="68"/>
      <c r="AF2946" s="70"/>
      <c r="AK2946" s="11"/>
      <c r="AL2946" s="1228"/>
      <c r="AM2946" s="1229"/>
      <c r="AN2946" s="1229"/>
      <c r="AO2946" s="1229"/>
      <c r="AP2946" s="1229"/>
      <c r="AQ2946" s="1230"/>
      <c r="AR2946" s="1232"/>
    </row>
    <row r="2947" spans="1:44" ht="24" customHeight="1">
      <c r="A2947" s="972" t="str">
        <f t="shared" si="51"/>
        <v/>
      </c>
      <c r="B2947" s="66"/>
      <c r="E2947" s="67"/>
      <c r="F2947" s="68"/>
      <c r="AF2947" s="70"/>
      <c r="AK2947" s="11"/>
      <c r="AL2947" s="89"/>
      <c r="AM2947" s="90"/>
      <c r="AN2947" s="90"/>
      <c r="AO2947" s="90"/>
      <c r="AP2947" s="90"/>
      <c r="AQ2947" s="91"/>
      <c r="AR2947" s="73"/>
    </row>
    <row r="2948" spans="1:44" ht="27" customHeight="1">
      <c r="A2948" s="972">
        <f t="shared" si="51"/>
        <v>386</v>
      </c>
      <c r="B2948" s="66"/>
      <c r="E2948" s="67"/>
      <c r="F2948" s="1349" t="s">
        <v>7</v>
      </c>
      <c r="G2948" s="1350"/>
      <c r="H2948" s="1206" t="s">
        <v>1196</v>
      </c>
      <c r="I2948" s="1206"/>
      <c r="J2948" s="1206"/>
      <c r="K2948" s="1206"/>
      <c r="L2948" s="1206"/>
      <c r="M2948" s="1206"/>
      <c r="N2948" s="1206"/>
      <c r="O2948" s="1206"/>
      <c r="P2948" s="1206"/>
      <c r="Q2948" s="1206"/>
      <c r="R2948" s="1206"/>
      <c r="S2948" s="1206"/>
      <c r="T2948" s="1206"/>
      <c r="U2948" s="1206"/>
      <c r="V2948" s="1206"/>
      <c r="W2948" s="1206"/>
      <c r="X2948" s="1206"/>
      <c r="Y2948" s="1206"/>
      <c r="Z2948" s="1206"/>
      <c r="AA2948" s="1206"/>
      <c r="AB2948" s="1206"/>
      <c r="AC2948" s="1206"/>
      <c r="AD2948" s="1206"/>
      <c r="AF2948" s="70"/>
      <c r="AG2948" s="713">
        <v>386</v>
      </c>
      <c r="AH2948" s="1221" t="s">
        <v>106</v>
      </c>
      <c r="AI2948" s="1222"/>
      <c r="AJ2948" s="1223"/>
      <c r="AK2948" s="11"/>
      <c r="AL2948" s="1228" t="s">
        <v>2789</v>
      </c>
      <c r="AM2948" s="1229"/>
      <c r="AN2948" s="1229"/>
      <c r="AO2948" s="1229"/>
      <c r="AP2948" s="1229"/>
      <c r="AQ2948" s="1230"/>
      <c r="AR2948" s="1232">
        <f>VLOOKUP(AH2948,$CD$6:$CE$10,2,FALSE)</f>
        <v>0</v>
      </c>
    </row>
    <row r="2949" spans="1:44" ht="27" customHeight="1">
      <c r="A2949" s="972" t="str">
        <f t="shared" si="51"/>
        <v/>
      </c>
      <c r="B2949" s="66"/>
      <c r="E2949" s="67"/>
      <c r="F2949" s="68"/>
      <c r="H2949" s="1206"/>
      <c r="I2949" s="1206"/>
      <c r="J2949" s="1206"/>
      <c r="K2949" s="1206"/>
      <c r="L2949" s="1206"/>
      <c r="M2949" s="1206"/>
      <c r="N2949" s="1206"/>
      <c r="O2949" s="1206"/>
      <c r="P2949" s="1206"/>
      <c r="Q2949" s="1206"/>
      <c r="R2949" s="1206"/>
      <c r="S2949" s="1206"/>
      <c r="T2949" s="1206"/>
      <c r="U2949" s="1206"/>
      <c r="V2949" s="1206"/>
      <c r="W2949" s="1206"/>
      <c r="X2949" s="1206"/>
      <c r="Y2949" s="1206"/>
      <c r="Z2949" s="1206"/>
      <c r="AA2949" s="1206"/>
      <c r="AB2949" s="1206"/>
      <c r="AC2949" s="1206"/>
      <c r="AD2949" s="1206"/>
      <c r="AF2949" s="70"/>
      <c r="AK2949" s="11"/>
      <c r="AL2949" s="1228"/>
      <c r="AM2949" s="1229"/>
      <c r="AN2949" s="1229"/>
      <c r="AO2949" s="1229"/>
      <c r="AP2949" s="1229"/>
      <c r="AQ2949" s="1230"/>
      <c r="AR2949" s="1232"/>
    </row>
    <row r="2950" spans="1:44" ht="27" customHeight="1">
      <c r="A2950" s="972" t="str">
        <f t="shared" si="51"/>
        <v/>
      </c>
      <c r="B2950" s="66"/>
      <c r="E2950" s="67"/>
      <c r="F2950" s="68"/>
      <c r="H2950" s="1206"/>
      <c r="I2950" s="1206"/>
      <c r="J2950" s="1206"/>
      <c r="K2950" s="1206"/>
      <c r="L2950" s="1206"/>
      <c r="M2950" s="1206"/>
      <c r="N2950" s="1206"/>
      <c r="O2950" s="1206"/>
      <c r="P2950" s="1206"/>
      <c r="Q2950" s="1206"/>
      <c r="R2950" s="1206"/>
      <c r="S2950" s="1206"/>
      <c r="T2950" s="1206"/>
      <c r="U2950" s="1206"/>
      <c r="V2950" s="1206"/>
      <c r="W2950" s="1206"/>
      <c r="X2950" s="1206"/>
      <c r="Y2950" s="1206"/>
      <c r="Z2950" s="1206"/>
      <c r="AA2950" s="1206"/>
      <c r="AB2950" s="1206"/>
      <c r="AC2950" s="1206"/>
      <c r="AD2950" s="1206"/>
      <c r="AF2950" s="70"/>
      <c r="AK2950" s="11"/>
      <c r="AL2950" s="1228"/>
      <c r="AM2950" s="1229"/>
      <c r="AN2950" s="1229"/>
      <c r="AO2950" s="1229"/>
      <c r="AP2950" s="1229"/>
      <c r="AQ2950" s="1230"/>
      <c r="AR2950" s="73"/>
    </row>
    <row r="2951" spans="1:44" ht="24" customHeight="1">
      <c r="A2951" s="972" t="str">
        <f t="shared" si="51"/>
        <v/>
      </c>
      <c r="B2951" s="66"/>
      <c r="E2951" s="67"/>
      <c r="F2951" s="68"/>
      <c r="AF2951" s="70"/>
      <c r="AK2951" s="11"/>
      <c r="AL2951" s="1228"/>
      <c r="AM2951" s="1229"/>
      <c r="AN2951" s="1229"/>
      <c r="AO2951" s="1229"/>
      <c r="AP2951" s="1229"/>
      <c r="AQ2951" s="1230"/>
      <c r="AR2951" s="73"/>
    </row>
    <row r="2952" spans="1:44" ht="27" customHeight="1">
      <c r="A2952" s="972">
        <f t="shared" si="51"/>
        <v>387</v>
      </c>
      <c r="B2952" s="66"/>
      <c r="E2952" s="67"/>
      <c r="F2952" s="68"/>
      <c r="H2952" s="1206" t="s">
        <v>1197</v>
      </c>
      <c r="I2952" s="1206"/>
      <c r="J2952" s="1206"/>
      <c r="K2952" s="1206"/>
      <c r="L2952" s="1206"/>
      <c r="M2952" s="1206"/>
      <c r="N2952" s="1206"/>
      <c r="O2952" s="1206"/>
      <c r="P2952" s="1206"/>
      <c r="Q2952" s="1206"/>
      <c r="R2952" s="1206"/>
      <c r="S2952" s="1206"/>
      <c r="T2952" s="1206"/>
      <c r="U2952" s="1206"/>
      <c r="V2952" s="1206"/>
      <c r="W2952" s="1206"/>
      <c r="X2952" s="1206"/>
      <c r="Y2952" s="1206"/>
      <c r="Z2952" s="1206"/>
      <c r="AA2952" s="1206"/>
      <c r="AB2952" s="1206"/>
      <c r="AC2952" s="1206"/>
      <c r="AD2952" s="1206"/>
      <c r="AF2952" s="70"/>
      <c r="AG2952" s="713">
        <v>387</v>
      </c>
      <c r="AH2952" s="1221" t="s">
        <v>106</v>
      </c>
      <c r="AI2952" s="1222"/>
      <c r="AJ2952" s="1223"/>
      <c r="AK2952" s="11"/>
      <c r="AL2952" s="1212" t="s">
        <v>1198</v>
      </c>
      <c r="AM2952" s="1213"/>
      <c r="AN2952" s="1213"/>
      <c r="AO2952" s="1213"/>
      <c r="AP2952" s="1213"/>
      <c r="AQ2952" s="1214"/>
      <c r="AR2952" s="1232">
        <f>VLOOKUP(AH2952,$CD$6:$CE$10,2,FALSE)</f>
        <v>0</v>
      </c>
    </row>
    <row r="2953" spans="1:44" ht="27" customHeight="1">
      <c r="A2953" s="972" t="str">
        <f t="shared" si="51"/>
        <v/>
      </c>
      <c r="B2953" s="66"/>
      <c r="E2953" s="67"/>
      <c r="F2953" s="68"/>
      <c r="H2953" s="1206"/>
      <c r="I2953" s="1206"/>
      <c r="J2953" s="1206"/>
      <c r="K2953" s="1206"/>
      <c r="L2953" s="1206"/>
      <c r="M2953" s="1206"/>
      <c r="N2953" s="1206"/>
      <c r="O2953" s="1206"/>
      <c r="P2953" s="1206"/>
      <c r="Q2953" s="1206"/>
      <c r="R2953" s="1206"/>
      <c r="S2953" s="1206"/>
      <c r="T2953" s="1206"/>
      <c r="U2953" s="1206"/>
      <c r="V2953" s="1206"/>
      <c r="W2953" s="1206"/>
      <c r="X2953" s="1206"/>
      <c r="Y2953" s="1206"/>
      <c r="Z2953" s="1206"/>
      <c r="AA2953" s="1206"/>
      <c r="AB2953" s="1206"/>
      <c r="AC2953" s="1206"/>
      <c r="AD2953" s="1206"/>
      <c r="AF2953" s="70"/>
      <c r="AK2953" s="11"/>
      <c r="AL2953" s="1212"/>
      <c r="AM2953" s="1213"/>
      <c r="AN2953" s="1213"/>
      <c r="AO2953" s="1213"/>
      <c r="AP2953" s="1213"/>
      <c r="AQ2953" s="1214"/>
      <c r="AR2953" s="1232"/>
    </row>
    <row r="2954" spans="1:44" ht="24" customHeight="1">
      <c r="A2954" s="972" t="str">
        <f t="shared" si="51"/>
        <v/>
      </c>
      <c r="B2954" s="66"/>
      <c r="E2954" s="67"/>
      <c r="F2954" s="68"/>
      <c r="AF2954" s="70"/>
      <c r="AK2954" s="11"/>
      <c r="AL2954" s="1212"/>
      <c r="AM2954" s="1213"/>
      <c r="AN2954" s="1213"/>
      <c r="AO2954" s="1213"/>
      <c r="AP2954" s="1213"/>
      <c r="AQ2954" s="1214"/>
      <c r="AR2954" s="73"/>
    </row>
    <row r="2955" spans="1:44" ht="27" customHeight="1">
      <c r="A2955" s="972">
        <f t="shared" si="51"/>
        <v>388</v>
      </c>
      <c r="B2955" s="66"/>
      <c r="E2955" s="67"/>
      <c r="F2955" s="1349" t="s">
        <v>8</v>
      </c>
      <c r="G2955" s="1350"/>
      <c r="H2955" s="1206" t="s">
        <v>1199</v>
      </c>
      <c r="I2955" s="1206"/>
      <c r="J2955" s="1206"/>
      <c r="K2955" s="1206"/>
      <c r="L2955" s="1206"/>
      <c r="M2955" s="1206"/>
      <c r="N2955" s="1206"/>
      <c r="O2955" s="1206"/>
      <c r="P2955" s="1206"/>
      <c r="Q2955" s="1206"/>
      <c r="R2955" s="1206"/>
      <c r="S2955" s="1206"/>
      <c r="T2955" s="1206"/>
      <c r="U2955" s="1206"/>
      <c r="V2955" s="1206"/>
      <c r="W2955" s="1206"/>
      <c r="X2955" s="1206"/>
      <c r="Y2955" s="1206"/>
      <c r="Z2955" s="1206"/>
      <c r="AA2955" s="1206"/>
      <c r="AB2955" s="1206"/>
      <c r="AC2955" s="1206"/>
      <c r="AD2955" s="1206"/>
      <c r="AF2955" s="70"/>
      <c r="AG2955" s="713">
        <v>388</v>
      </c>
      <c r="AH2955" s="1221" t="s">
        <v>106</v>
      </c>
      <c r="AI2955" s="1222"/>
      <c r="AJ2955" s="1223"/>
      <c r="AK2955" s="11"/>
      <c r="AL2955" s="1212" t="s">
        <v>1200</v>
      </c>
      <c r="AM2955" s="1213"/>
      <c r="AN2955" s="1213"/>
      <c r="AO2955" s="1213"/>
      <c r="AP2955" s="1213"/>
      <c r="AQ2955" s="1214"/>
      <c r="AR2955" s="1232">
        <f>VLOOKUP(AH2955,$CD$6:$CE$10,2,FALSE)</f>
        <v>0</v>
      </c>
    </row>
    <row r="2956" spans="1:44" ht="27" customHeight="1">
      <c r="A2956" s="972" t="str">
        <f t="shared" si="51"/>
        <v/>
      </c>
      <c r="B2956" s="66"/>
      <c r="E2956" s="67"/>
      <c r="F2956" s="68"/>
      <c r="H2956" s="1206"/>
      <c r="I2956" s="1206"/>
      <c r="J2956" s="1206"/>
      <c r="K2956" s="1206"/>
      <c r="L2956" s="1206"/>
      <c r="M2956" s="1206"/>
      <c r="N2956" s="1206"/>
      <c r="O2956" s="1206"/>
      <c r="P2956" s="1206"/>
      <c r="Q2956" s="1206"/>
      <c r="R2956" s="1206"/>
      <c r="S2956" s="1206"/>
      <c r="T2956" s="1206"/>
      <c r="U2956" s="1206"/>
      <c r="V2956" s="1206"/>
      <c r="W2956" s="1206"/>
      <c r="X2956" s="1206"/>
      <c r="Y2956" s="1206"/>
      <c r="Z2956" s="1206"/>
      <c r="AA2956" s="1206"/>
      <c r="AB2956" s="1206"/>
      <c r="AC2956" s="1206"/>
      <c r="AD2956" s="1206"/>
      <c r="AF2956" s="70"/>
      <c r="AK2956" s="11"/>
      <c r="AL2956" s="1212"/>
      <c r="AM2956" s="1213"/>
      <c r="AN2956" s="1213"/>
      <c r="AO2956" s="1213"/>
      <c r="AP2956" s="1213"/>
      <c r="AQ2956" s="1214"/>
      <c r="AR2956" s="1232"/>
    </row>
    <row r="2957" spans="1:44" ht="24" customHeight="1">
      <c r="A2957" s="972" t="str">
        <f t="shared" si="51"/>
        <v/>
      </c>
      <c r="B2957" s="66"/>
      <c r="E2957" s="67"/>
      <c r="F2957" s="68"/>
      <c r="AF2957" s="70"/>
      <c r="AK2957" s="11"/>
      <c r="AL2957" s="1212"/>
      <c r="AM2957" s="1213"/>
      <c r="AN2957" s="1213"/>
      <c r="AO2957" s="1213"/>
      <c r="AP2957" s="1213"/>
      <c r="AQ2957" s="1214"/>
      <c r="AR2957" s="73"/>
    </row>
    <row r="2958" spans="1:44" ht="27" customHeight="1">
      <c r="A2958" s="972">
        <f t="shared" si="51"/>
        <v>389</v>
      </c>
      <c r="B2958" s="66"/>
      <c r="E2958" s="67"/>
      <c r="F2958" s="1349" t="s">
        <v>9</v>
      </c>
      <c r="G2958" s="1350"/>
      <c r="H2958" s="1206" t="s">
        <v>2446</v>
      </c>
      <c r="I2958" s="1206"/>
      <c r="J2958" s="1206"/>
      <c r="K2958" s="1206"/>
      <c r="L2958" s="1206"/>
      <c r="M2958" s="1206"/>
      <c r="N2958" s="1206"/>
      <c r="O2958" s="1206"/>
      <c r="P2958" s="1206"/>
      <c r="Q2958" s="1206"/>
      <c r="R2958" s="1206"/>
      <c r="S2958" s="1206"/>
      <c r="T2958" s="1206"/>
      <c r="U2958" s="1206"/>
      <c r="V2958" s="1206"/>
      <c r="W2958" s="1206"/>
      <c r="X2958" s="1206"/>
      <c r="Y2958" s="1206"/>
      <c r="Z2958" s="1206"/>
      <c r="AA2958" s="1206"/>
      <c r="AB2958" s="1206"/>
      <c r="AC2958" s="1206"/>
      <c r="AD2958" s="1206"/>
      <c r="AF2958" s="70"/>
      <c r="AG2958" s="713">
        <v>389</v>
      </c>
      <c r="AH2958" s="1221" t="s">
        <v>106</v>
      </c>
      <c r="AI2958" s="1222"/>
      <c r="AJ2958" s="1223"/>
      <c r="AK2958" s="11"/>
      <c r="AL2958" s="1212" t="s">
        <v>1201</v>
      </c>
      <c r="AM2958" s="1213"/>
      <c r="AN2958" s="1213"/>
      <c r="AO2958" s="1213"/>
      <c r="AP2958" s="1213"/>
      <c r="AQ2958" s="1214"/>
      <c r="AR2958" s="1232">
        <f>VLOOKUP(AH2958,$CD$6:$CE$10,2,FALSE)</f>
        <v>0</v>
      </c>
    </row>
    <row r="2959" spans="1:44" ht="27" customHeight="1">
      <c r="A2959" s="972" t="str">
        <f t="shared" si="51"/>
        <v/>
      </c>
      <c r="B2959" s="66"/>
      <c r="E2959" s="67"/>
      <c r="F2959" s="248"/>
      <c r="G2959" s="249"/>
      <c r="H2959" s="1206"/>
      <c r="I2959" s="1206"/>
      <c r="J2959" s="1206"/>
      <c r="K2959" s="1206"/>
      <c r="L2959" s="1206"/>
      <c r="M2959" s="1206"/>
      <c r="N2959" s="1206"/>
      <c r="O2959" s="1206"/>
      <c r="P2959" s="1206"/>
      <c r="Q2959" s="1206"/>
      <c r="R2959" s="1206"/>
      <c r="S2959" s="1206"/>
      <c r="T2959" s="1206"/>
      <c r="U2959" s="1206"/>
      <c r="V2959" s="1206"/>
      <c r="W2959" s="1206"/>
      <c r="X2959" s="1206"/>
      <c r="Y2959" s="1206"/>
      <c r="Z2959" s="1206"/>
      <c r="AA2959" s="1206"/>
      <c r="AB2959" s="1206"/>
      <c r="AC2959" s="1206"/>
      <c r="AD2959" s="1206"/>
      <c r="AF2959" s="70"/>
      <c r="AK2959" s="11"/>
      <c r="AL2959" s="1212"/>
      <c r="AM2959" s="1213"/>
      <c r="AN2959" s="1213"/>
      <c r="AO2959" s="1213"/>
      <c r="AP2959" s="1213"/>
      <c r="AQ2959" s="1214"/>
      <c r="AR2959" s="1232"/>
    </row>
    <row r="2960" spans="1:44" ht="27" customHeight="1">
      <c r="A2960" s="972" t="str">
        <f t="shared" si="51"/>
        <v/>
      </c>
      <c r="B2960" s="66"/>
      <c r="E2960" s="67"/>
      <c r="F2960" s="248"/>
      <c r="G2960" s="249"/>
      <c r="H2960" s="1206"/>
      <c r="I2960" s="1206"/>
      <c r="J2960" s="1206"/>
      <c r="K2960" s="1206"/>
      <c r="L2960" s="1206"/>
      <c r="M2960" s="1206"/>
      <c r="N2960" s="1206"/>
      <c r="O2960" s="1206"/>
      <c r="P2960" s="1206"/>
      <c r="Q2960" s="1206"/>
      <c r="R2960" s="1206"/>
      <c r="S2960" s="1206"/>
      <c r="T2960" s="1206"/>
      <c r="U2960" s="1206"/>
      <c r="V2960" s="1206"/>
      <c r="W2960" s="1206"/>
      <c r="X2960" s="1206"/>
      <c r="Y2960" s="1206"/>
      <c r="Z2960" s="1206"/>
      <c r="AA2960" s="1206"/>
      <c r="AB2960" s="1206"/>
      <c r="AC2960" s="1206"/>
      <c r="AD2960" s="1206"/>
      <c r="AF2960" s="70"/>
      <c r="AK2960" s="11"/>
      <c r="AL2960" s="1212"/>
      <c r="AM2960" s="1213"/>
      <c r="AN2960" s="1213"/>
      <c r="AO2960" s="1213"/>
      <c r="AP2960" s="1213"/>
      <c r="AQ2960" s="1214"/>
      <c r="AR2960" s="73"/>
    </row>
    <row r="2961" spans="1:44" ht="24" customHeight="1">
      <c r="A2961" s="972" t="str">
        <f t="shared" si="51"/>
        <v/>
      </c>
      <c r="B2961" s="66"/>
      <c r="E2961" s="67"/>
      <c r="F2961" s="248"/>
      <c r="G2961" s="249"/>
      <c r="AF2961" s="70"/>
      <c r="AK2961" s="11"/>
      <c r="AL2961" s="71"/>
      <c r="AQ2961" s="72"/>
      <c r="AR2961" s="73"/>
    </row>
    <row r="2962" spans="1:44" ht="27" customHeight="1">
      <c r="A2962" s="972">
        <f t="shared" si="51"/>
        <v>390</v>
      </c>
      <c r="B2962" s="66"/>
      <c r="E2962" s="67"/>
      <c r="F2962" s="248"/>
      <c r="G2962" s="249"/>
      <c r="H2962" s="1224" t="s">
        <v>1202</v>
      </c>
      <c r="I2962" s="1224"/>
      <c r="J2962" s="1224"/>
      <c r="K2962" s="1224"/>
      <c r="L2962" s="1224"/>
      <c r="M2962" s="1224"/>
      <c r="N2962" s="1224"/>
      <c r="O2962" s="1224"/>
      <c r="P2962" s="1224"/>
      <c r="Q2962" s="1224"/>
      <c r="R2962" s="1224"/>
      <c r="S2962" s="1224"/>
      <c r="T2962" s="1224"/>
      <c r="U2962" s="1224"/>
      <c r="V2962" s="1224"/>
      <c r="W2962" s="1224"/>
      <c r="X2962" s="1224"/>
      <c r="Y2962" s="1224"/>
      <c r="Z2962" s="1224"/>
      <c r="AA2962" s="1224"/>
      <c r="AB2962" s="1224"/>
      <c r="AC2962" s="1224"/>
      <c r="AD2962" s="1224"/>
      <c r="AF2962" s="70"/>
      <c r="AG2962" s="713">
        <v>390</v>
      </c>
      <c r="AH2962" s="1221" t="s">
        <v>106</v>
      </c>
      <c r="AI2962" s="1222"/>
      <c r="AJ2962" s="1223"/>
      <c r="AK2962" s="11"/>
      <c r="AL2962" s="1212" t="s">
        <v>1201</v>
      </c>
      <c r="AM2962" s="1213"/>
      <c r="AN2962" s="1213"/>
      <c r="AO2962" s="1213"/>
      <c r="AP2962" s="1213"/>
      <c r="AQ2962" s="1214"/>
      <c r="AR2962" s="1232">
        <f>VLOOKUP(AH2962,$CD$6:$CE$10,2,FALSE)</f>
        <v>0</v>
      </c>
    </row>
    <row r="2963" spans="1:44" ht="27" customHeight="1">
      <c r="A2963" s="972" t="str">
        <f t="shared" si="51"/>
        <v/>
      </c>
      <c r="B2963" s="66"/>
      <c r="E2963" s="67"/>
      <c r="F2963" s="248"/>
      <c r="G2963" s="249"/>
      <c r="H2963" s="1224"/>
      <c r="I2963" s="1224"/>
      <c r="J2963" s="1224"/>
      <c r="K2963" s="1224"/>
      <c r="L2963" s="1224"/>
      <c r="M2963" s="1224"/>
      <c r="N2963" s="1224"/>
      <c r="O2963" s="1224"/>
      <c r="P2963" s="1224"/>
      <c r="Q2963" s="1224"/>
      <c r="R2963" s="1224"/>
      <c r="S2963" s="1224"/>
      <c r="T2963" s="1224"/>
      <c r="U2963" s="1224"/>
      <c r="V2963" s="1224"/>
      <c r="W2963" s="1224"/>
      <c r="X2963" s="1224"/>
      <c r="Y2963" s="1224"/>
      <c r="Z2963" s="1224"/>
      <c r="AA2963" s="1224"/>
      <c r="AB2963" s="1224"/>
      <c r="AC2963" s="1224"/>
      <c r="AD2963" s="1224"/>
      <c r="AF2963" s="70"/>
      <c r="AK2963" s="11"/>
      <c r="AL2963" s="1212"/>
      <c r="AM2963" s="1213"/>
      <c r="AN2963" s="1213"/>
      <c r="AO2963" s="1213"/>
      <c r="AP2963" s="1213"/>
      <c r="AQ2963" s="1214"/>
      <c r="AR2963" s="1232"/>
    </row>
    <row r="2964" spans="1:44" ht="24" customHeight="1">
      <c r="A2964" s="972" t="str">
        <f t="shared" si="51"/>
        <v/>
      </c>
      <c r="B2964" s="66"/>
      <c r="E2964" s="67"/>
      <c r="F2964" s="248"/>
      <c r="G2964" s="249"/>
      <c r="AF2964" s="70"/>
      <c r="AK2964" s="11"/>
      <c r="AL2964" s="1212"/>
      <c r="AM2964" s="1213"/>
      <c r="AN2964" s="1213"/>
      <c r="AO2964" s="1213"/>
      <c r="AP2964" s="1213"/>
      <c r="AQ2964" s="1214"/>
      <c r="AR2964" s="73"/>
    </row>
    <row r="2965" spans="1:44" ht="27" customHeight="1">
      <c r="A2965" s="972">
        <f t="shared" si="51"/>
        <v>391</v>
      </c>
      <c r="B2965" s="66"/>
      <c r="E2965" s="67"/>
      <c r="F2965" s="1349" t="s">
        <v>10</v>
      </c>
      <c r="G2965" s="1350"/>
      <c r="H2965" s="1206" t="s">
        <v>1203</v>
      </c>
      <c r="I2965" s="1206"/>
      <c r="J2965" s="1206"/>
      <c r="K2965" s="1206"/>
      <c r="L2965" s="1206"/>
      <c r="M2965" s="1206"/>
      <c r="N2965" s="1206"/>
      <c r="O2965" s="1206"/>
      <c r="P2965" s="1206"/>
      <c r="Q2965" s="1206"/>
      <c r="R2965" s="1206"/>
      <c r="S2965" s="1206"/>
      <c r="T2965" s="1206"/>
      <c r="U2965" s="1206"/>
      <c r="V2965" s="1206"/>
      <c r="W2965" s="1206"/>
      <c r="X2965" s="1206"/>
      <c r="Y2965" s="1206"/>
      <c r="Z2965" s="1206"/>
      <c r="AA2965" s="1206"/>
      <c r="AB2965" s="1206"/>
      <c r="AC2965" s="1206"/>
      <c r="AD2965" s="1206"/>
      <c r="AF2965" s="70"/>
      <c r="AG2965" s="713">
        <v>391</v>
      </c>
      <c r="AH2965" s="1221" t="s">
        <v>106</v>
      </c>
      <c r="AI2965" s="1222"/>
      <c r="AJ2965" s="1223"/>
      <c r="AK2965" s="11"/>
      <c r="AL2965" s="1212" t="s">
        <v>1204</v>
      </c>
      <c r="AM2965" s="1213"/>
      <c r="AN2965" s="1213"/>
      <c r="AO2965" s="1213"/>
      <c r="AP2965" s="1213"/>
      <c r="AQ2965" s="1214"/>
      <c r="AR2965" s="1232">
        <f>VLOOKUP(AH2965,$CD$6:$CE$10,2,FALSE)</f>
        <v>0</v>
      </c>
    </row>
    <row r="2966" spans="1:44" ht="27" customHeight="1">
      <c r="A2966" s="972" t="str">
        <f t="shared" si="51"/>
        <v/>
      </c>
      <c r="B2966" s="66"/>
      <c r="E2966" s="67"/>
      <c r="F2966" s="68"/>
      <c r="H2966" s="1206"/>
      <c r="I2966" s="1206"/>
      <c r="J2966" s="1206"/>
      <c r="K2966" s="1206"/>
      <c r="L2966" s="1206"/>
      <c r="M2966" s="1206"/>
      <c r="N2966" s="1206"/>
      <c r="O2966" s="1206"/>
      <c r="P2966" s="1206"/>
      <c r="Q2966" s="1206"/>
      <c r="R2966" s="1206"/>
      <c r="S2966" s="1206"/>
      <c r="T2966" s="1206"/>
      <c r="U2966" s="1206"/>
      <c r="V2966" s="1206"/>
      <c r="W2966" s="1206"/>
      <c r="X2966" s="1206"/>
      <c r="Y2966" s="1206"/>
      <c r="Z2966" s="1206"/>
      <c r="AA2966" s="1206"/>
      <c r="AB2966" s="1206"/>
      <c r="AC2966" s="1206"/>
      <c r="AD2966" s="1206"/>
      <c r="AF2966" s="70"/>
      <c r="AK2966" s="11"/>
      <c r="AL2966" s="1212"/>
      <c r="AM2966" s="1213"/>
      <c r="AN2966" s="1213"/>
      <c r="AO2966" s="1213"/>
      <c r="AP2966" s="1213"/>
      <c r="AQ2966" s="1214"/>
      <c r="AR2966" s="1232"/>
    </row>
    <row r="2967" spans="1:44" ht="14.15" customHeight="1" thickBot="1">
      <c r="B2967" s="57"/>
      <c r="C2967" s="6"/>
      <c r="D2967" s="6"/>
      <c r="E2967" s="58"/>
      <c r="F2967" s="83"/>
      <c r="G2967" s="61"/>
      <c r="H2967" s="61"/>
      <c r="I2967" s="61"/>
      <c r="J2967" s="61"/>
      <c r="K2967" s="61"/>
      <c r="L2967" s="61"/>
      <c r="M2967" s="61"/>
      <c r="N2967" s="61"/>
      <c r="O2967" s="61"/>
      <c r="P2967" s="61"/>
      <c r="Q2967" s="61"/>
      <c r="R2967" s="61"/>
      <c r="S2967" s="61"/>
      <c r="T2967" s="61"/>
      <c r="U2967" s="61"/>
      <c r="V2967" s="61"/>
      <c r="W2967" s="61"/>
      <c r="X2967" s="61"/>
      <c r="Y2967" s="61"/>
      <c r="Z2967" s="61"/>
      <c r="AA2967" s="61"/>
      <c r="AB2967" s="61"/>
      <c r="AC2967" s="61"/>
      <c r="AD2967" s="61"/>
      <c r="AE2967" s="61"/>
      <c r="AF2967" s="59"/>
      <c r="AG2967" s="716"/>
      <c r="AH2967" s="1129"/>
      <c r="AI2967" s="1129"/>
      <c r="AJ2967" s="1129"/>
      <c r="AK2967" s="15"/>
      <c r="AL2967" s="1126"/>
      <c r="AM2967" s="1127"/>
      <c r="AN2967" s="1127"/>
      <c r="AO2967" s="1127"/>
      <c r="AP2967" s="1127"/>
      <c r="AQ2967" s="1128"/>
      <c r="AR2967" s="73"/>
    </row>
    <row r="2968" spans="1:44" ht="24" customHeight="1">
      <c r="A2968" s="972" t="str">
        <f t="shared" si="51"/>
        <v/>
      </c>
      <c r="B2968" s="66"/>
      <c r="E2968" s="67"/>
      <c r="F2968" s="68"/>
      <c r="AF2968" s="70"/>
      <c r="AK2968" s="11"/>
      <c r="AL2968" s="71"/>
      <c r="AQ2968" s="72"/>
      <c r="AR2968" s="73"/>
    </row>
    <row r="2969" spans="1:44" ht="27" customHeight="1">
      <c r="A2969" s="972">
        <f t="shared" si="51"/>
        <v>392</v>
      </c>
      <c r="B2969" s="1392" t="s">
        <v>2790</v>
      </c>
      <c r="C2969" s="1393"/>
      <c r="D2969" s="1393"/>
      <c r="E2969" s="1394"/>
      <c r="F2969" s="1349" t="s">
        <v>150</v>
      </c>
      <c r="G2969" s="1350"/>
      <c r="H2969" s="1206" t="s">
        <v>1205</v>
      </c>
      <c r="I2969" s="1206"/>
      <c r="J2969" s="1206"/>
      <c r="K2969" s="1206"/>
      <c r="L2969" s="1206"/>
      <c r="M2969" s="1206"/>
      <c r="N2969" s="1206"/>
      <c r="O2969" s="1206"/>
      <c r="P2969" s="1206"/>
      <c r="Q2969" s="1206"/>
      <c r="R2969" s="1206"/>
      <c r="S2969" s="1206"/>
      <c r="T2969" s="1206"/>
      <c r="U2969" s="1206"/>
      <c r="V2969" s="1206"/>
      <c r="W2969" s="1206"/>
      <c r="X2969" s="1206"/>
      <c r="Y2969" s="1206"/>
      <c r="Z2969" s="1206"/>
      <c r="AA2969" s="1206"/>
      <c r="AB2969" s="1206"/>
      <c r="AC2969" s="1206"/>
      <c r="AD2969" s="1206"/>
      <c r="AF2969" s="70"/>
      <c r="AG2969" s="713">
        <v>392</v>
      </c>
      <c r="AH2969" s="1221" t="s">
        <v>106</v>
      </c>
      <c r="AI2969" s="1222"/>
      <c r="AJ2969" s="1223"/>
      <c r="AK2969" s="11"/>
      <c r="AL2969" s="1228" t="s">
        <v>2791</v>
      </c>
      <c r="AM2969" s="1229"/>
      <c r="AN2969" s="1229"/>
      <c r="AO2969" s="1229"/>
      <c r="AP2969" s="1229"/>
      <c r="AQ2969" s="1230"/>
      <c r="AR2969" s="1232">
        <f>VLOOKUP(AH2969,$CD$6:$CE$10,2,FALSE)</f>
        <v>0</v>
      </c>
    </row>
    <row r="2970" spans="1:44" ht="27" customHeight="1">
      <c r="A2970" s="972" t="str">
        <f t="shared" si="51"/>
        <v/>
      </c>
      <c r="B2970" s="1392"/>
      <c r="C2970" s="1393"/>
      <c r="D2970" s="1393"/>
      <c r="E2970" s="1394"/>
      <c r="F2970" s="248"/>
      <c r="G2970" s="249"/>
      <c r="H2970" s="1206"/>
      <c r="I2970" s="1206"/>
      <c r="J2970" s="1206"/>
      <c r="K2970" s="1206"/>
      <c r="L2970" s="1206"/>
      <c r="M2970" s="1206"/>
      <c r="N2970" s="1206"/>
      <c r="O2970" s="1206"/>
      <c r="P2970" s="1206"/>
      <c r="Q2970" s="1206"/>
      <c r="R2970" s="1206"/>
      <c r="S2970" s="1206"/>
      <c r="T2970" s="1206"/>
      <c r="U2970" s="1206"/>
      <c r="V2970" s="1206"/>
      <c r="W2970" s="1206"/>
      <c r="X2970" s="1206"/>
      <c r="Y2970" s="1206"/>
      <c r="Z2970" s="1206"/>
      <c r="AA2970" s="1206"/>
      <c r="AB2970" s="1206"/>
      <c r="AC2970" s="1206"/>
      <c r="AD2970" s="1206"/>
      <c r="AF2970" s="70"/>
      <c r="AK2970" s="11"/>
      <c r="AL2970" s="1228"/>
      <c r="AM2970" s="1229"/>
      <c r="AN2970" s="1229"/>
      <c r="AO2970" s="1229"/>
      <c r="AP2970" s="1229"/>
      <c r="AQ2970" s="1230"/>
      <c r="AR2970" s="1232"/>
    </row>
    <row r="2971" spans="1:44" ht="27" customHeight="1">
      <c r="A2971" s="972" t="str">
        <f t="shared" si="51"/>
        <v/>
      </c>
      <c r="B2971" s="1392"/>
      <c r="C2971" s="1393"/>
      <c r="D2971" s="1393"/>
      <c r="E2971" s="1394"/>
      <c r="F2971" s="248"/>
      <c r="G2971" s="249"/>
      <c r="H2971" s="1206"/>
      <c r="I2971" s="1206"/>
      <c r="J2971" s="1206"/>
      <c r="K2971" s="1206"/>
      <c r="L2971" s="1206"/>
      <c r="M2971" s="1206"/>
      <c r="N2971" s="1206"/>
      <c r="O2971" s="1206"/>
      <c r="P2971" s="1206"/>
      <c r="Q2971" s="1206"/>
      <c r="R2971" s="1206"/>
      <c r="S2971" s="1206"/>
      <c r="T2971" s="1206"/>
      <c r="U2971" s="1206"/>
      <c r="V2971" s="1206"/>
      <c r="W2971" s="1206"/>
      <c r="X2971" s="1206"/>
      <c r="Y2971" s="1206"/>
      <c r="Z2971" s="1206"/>
      <c r="AA2971" s="1206"/>
      <c r="AB2971" s="1206"/>
      <c r="AC2971" s="1206"/>
      <c r="AD2971" s="1206"/>
      <c r="AF2971" s="70"/>
      <c r="AK2971" s="11"/>
      <c r="AL2971" s="1228"/>
      <c r="AM2971" s="1229"/>
      <c r="AN2971" s="1229"/>
      <c r="AO2971" s="1229"/>
      <c r="AP2971" s="1229"/>
      <c r="AQ2971" s="1230"/>
      <c r="AR2971" s="73"/>
    </row>
    <row r="2972" spans="1:44" ht="24" customHeight="1">
      <c r="A2972" s="972" t="str">
        <f t="shared" si="51"/>
        <v/>
      </c>
      <c r="B2972" s="66"/>
      <c r="E2972" s="67"/>
      <c r="F2972" s="248"/>
      <c r="G2972" s="249"/>
      <c r="AF2972" s="70"/>
      <c r="AK2972" s="11"/>
      <c r="AL2972" s="1228"/>
      <c r="AM2972" s="1229"/>
      <c r="AN2972" s="1229"/>
      <c r="AO2972" s="1229"/>
      <c r="AP2972" s="1229"/>
      <c r="AQ2972" s="1230"/>
      <c r="AR2972" s="73"/>
    </row>
    <row r="2973" spans="1:44" ht="27" customHeight="1">
      <c r="A2973" s="972">
        <f t="shared" si="51"/>
        <v>393</v>
      </c>
      <c r="B2973" s="66"/>
      <c r="E2973" s="67"/>
      <c r="F2973" s="1349" t="s">
        <v>6</v>
      </c>
      <c r="G2973" s="1350"/>
      <c r="H2973" s="1206" t="s">
        <v>1206</v>
      </c>
      <c r="I2973" s="1206"/>
      <c r="J2973" s="1206"/>
      <c r="K2973" s="1206"/>
      <c r="L2973" s="1206"/>
      <c r="M2973" s="1206"/>
      <c r="N2973" s="1206"/>
      <c r="O2973" s="1206"/>
      <c r="P2973" s="1206"/>
      <c r="Q2973" s="1206"/>
      <c r="R2973" s="1206"/>
      <c r="S2973" s="1206"/>
      <c r="T2973" s="1206"/>
      <c r="U2973" s="1206"/>
      <c r="V2973" s="1206"/>
      <c r="W2973" s="1206"/>
      <c r="X2973" s="1206"/>
      <c r="Y2973" s="1206"/>
      <c r="Z2973" s="1206"/>
      <c r="AA2973" s="1206"/>
      <c r="AB2973" s="1206"/>
      <c r="AC2973" s="1206"/>
      <c r="AD2973" s="1206"/>
      <c r="AF2973" s="70"/>
      <c r="AG2973" s="713">
        <v>393</v>
      </c>
      <c r="AH2973" s="1221" t="s">
        <v>106</v>
      </c>
      <c r="AI2973" s="1222"/>
      <c r="AJ2973" s="1223"/>
      <c r="AK2973" s="11"/>
      <c r="AL2973" s="1228" t="s">
        <v>2792</v>
      </c>
      <c r="AM2973" s="1229"/>
      <c r="AN2973" s="1229"/>
      <c r="AO2973" s="1229"/>
      <c r="AP2973" s="1229"/>
      <c r="AQ2973" s="1230"/>
      <c r="AR2973" s="1232">
        <f>VLOOKUP(AH2973,$CD$6:$CE$10,2,FALSE)</f>
        <v>0</v>
      </c>
    </row>
    <row r="2974" spans="1:44" ht="27" customHeight="1">
      <c r="A2974" s="972" t="str">
        <f t="shared" si="51"/>
        <v/>
      </c>
      <c r="B2974" s="66"/>
      <c r="E2974" s="67"/>
      <c r="F2974" s="68"/>
      <c r="H2974" s="1206"/>
      <c r="I2974" s="1206"/>
      <c r="J2974" s="1206"/>
      <c r="K2974" s="1206"/>
      <c r="L2974" s="1206"/>
      <c r="M2974" s="1206"/>
      <c r="N2974" s="1206"/>
      <c r="O2974" s="1206"/>
      <c r="P2974" s="1206"/>
      <c r="Q2974" s="1206"/>
      <c r="R2974" s="1206"/>
      <c r="S2974" s="1206"/>
      <c r="T2974" s="1206"/>
      <c r="U2974" s="1206"/>
      <c r="V2974" s="1206"/>
      <c r="W2974" s="1206"/>
      <c r="X2974" s="1206"/>
      <c r="Y2974" s="1206"/>
      <c r="Z2974" s="1206"/>
      <c r="AA2974" s="1206"/>
      <c r="AB2974" s="1206"/>
      <c r="AC2974" s="1206"/>
      <c r="AD2974" s="1206"/>
      <c r="AF2974" s="70"/>
      <c r="AK2974" s="11"/>
      <c r="AL2974" s="1228"/>
      <c r="AM2974" s="1229"/>
      <c r="AN2974" s="1229"/>
      <c r="AO2974" s="1229"/>
      <c r="AP2974" s="1229"/>
      <c r="AQ2974" s="1230"/>
      <c r="AR2974" s="1232"/>
    </row>
    <row r="2975" spans="1:44" ht="27" customHeight="1">
      <c r="A2975" s="972" t="str">
        <f t="shared" si="51"/>
        <v/>
      </c>
      <c r="B2975" s="66"/>
      <c r="E2975" s="67"/>
      <c r="F2975" s="68"/>
      <c r="H2975" s="1206"/>
      <c r="I2975" s="1206"/>
      <c r="J2975" s="1206"/>
      <c r="K2975" s="1206"/>
      <c r="L2975" s="1206"/>
      <c r="M2975" s="1206"/>
      <c r="N2975" s="1206"/>
      <c r="O2975" s="1206"/>
      <c r="P2975" s="1206"/>
      <c r="Q2975" s="1206"/>
      <c r="R2975" s="1206"/>
      <c r="S2975" s="1206"/>
      <c r="T2975" s="1206"/>
      <c r="U2975" s="1206"/>
      <c r="V2975" s="1206"/>
      <c r="W2975" s="1206"/>
      <c r="X2975" s="1206"/>
      <c r="Y2975" s="1206"/>
      <c r="Z2975" s="1206"/>
      <c r="AA2975" s="1206"/>
      <c r="AB2975" s="1206"/>
      <c r="AC2975" s="1206"/>
      <c r="AD2975" s="1206"/>
      <c r="AF2975" s="70"/>
      <c r="AK2975" s="11"/>
      <c r="AL2975" s="1228"/>
      <c r="AM2975" s="1229"/>
      <c r="AN2975" s="1229"/>
      <c r="AO2975" s="1229"/>
      <c r="AP2975" s="1229"/>
      <c r="AQ2975" s="1230"/>
      <c r="AR2975" s="73"/>
    </row>
    <row r="2976" spans="1:44" ht="27" customHeight="1">
      <c r="A2976" s="972" t="str">
        <f t="shared" ref="A2976:A3039" si="52">_xlfn.IFS(AG2976=0,"",AG2976&gt;0,AG2976,AG2976&lt;&gt;"","")</f>
        <v/>
      </c>
      <c r="B2976" s="66"/>
      <c r="E2976" s="67"/>
      <c r="F2976" s="68"/>
      <c r="H2976" s="1206"/>
      <c r="I2976" s="1206"/>
      <c r="J2976" s="1206"/>
      <c r="K2976" s="1206"/>
      <c r="L2976" s="1206"/>
      <c r="M2976" s="1206"/>
      <c r="N2976" s="1206"/>
      <c r="O2976" s="1206"/>
      <c r="P2976" s="1206"/>
      <c r="Q2976" s="1206"/>
      <c r="R2976" s="1206"/>
      <c r="S2976" s="1206"/>
      <c r="T2976" s="1206"/>
      <c r="U2976" s="1206"/>
      <c r="V2976" s="1206"/>
      <c r="W2976" s="1206"/>
      <c r="X2976" s="1206"/>
      <c r="Y2976" s="1206"/>
      <c r="Z2976" s="1206"/>
      <c r="AA2976" s="1206"/>
      <c r="AB2976" s="1206"/>
      <c r="AC2976" s="1206"/>
      <c r="AD2976" s="1206"/>
      <c r="AF2976" s="70"/>
      <c r="AK2976" s="11"/>
      <c r="AL2976" s="1228"/>
      <c r="AM2976" s="1229"/>
      <c r="AN2976" s="1229"/>
      <c r="AO2976" s="1229"/>
      <c r="AP2976" s="1229"/>
      <c r="AQ2976" s="1230"/>
      <c r="AR2976" s="73"/>
    </row>
    <row r="2977" spans="1:44" ht="27" customHeight="1">
      <c r="A2977" s="972" t="str">
        <f t="shared" si="52"/>
        <v/>
      </c>
      <c r="B2977" s="66"/>
      <c r="E2977" s="67"/>
      <c r="F2977" s="68"/>
      <c r="H2977" s="1206"/>
      <c r="I2977" s="1206"/>
      <c r="J2977" s="1206"/>
      <c r="K2977" s="1206"/>
      <c r="L2977" s="1206"/>
      <c r="M2977" s="1206"/>
      <c r="N2977" s="1206"/>
      <c r="O2977" s="1206"/>
      <c r="P2977" s="1206"/>
      <c r="Q2977" s="1206"/>
      <c r="R2977" s="1206"/>
      <c r="S2977" s="1206"/>
      <c r="T2977" s="1206"/>
      <c r="U2977" s="1206"/>
      <c r="V2977" s="1206"/>
      <c r="W2977" s="1206"/>
      <c r="X2977" s="1206"/>
      <c r="Y2977" s="1206"/>
      <c r="Z2977" s="1206"/>
      <c r="AA2977" s="1206"/>
      <c r="AB2977" s="1206"/>
      <c r="AC2977" s="1206"/>
      <c r="AD2977" s="1206"/>
      <c r="AF2977" s="70"/>
      <c r="AK2977" s="11"/>
      <c r="AL2977" s="71"/>
      <c r="AQ2977" s="72"/>
      <c r="AR2977" s="73"/>
    </row>
    <row r="2978" spans="1:44" ht="24" customHeight="1" thickBot="1">
      <c r="A2978" s="972" t="str">
        <f t="shared" si="52"/>
        <v/>
      </c>
      <c r="B2978" s="57"/>
      <c r="C2978" s="6"/>
      <c r="D2978" s="6"/>
      <c r="E2978" s="58"/>
      <c r="F2978" s="83"/>
      <c r="G2978" s="61"/>
      <c r="H2978" s="61"/>
      <c r="I2978" s="61"/>
      <c r="J2978" s="61"/>
      <c r="K2978" s="61"/>
      <c r="L2978" s="61"/>
      <c r="M2978" s="61"/>
      <c r="N2978" s="61"/>
      <c r="O2978" s="61"/>
      <c r="P2978" s="61"/>
      <c r="Q2978" s="61"/>
      <c r="R2978" s="61"/>
      <c r="S2978" s="61"/>
      <c r="T2978" s="61"/>
      <c r="U2978" s="61"/>
      <c r="V2978" s="61"/>
      <c r="W2978" s="61"/>
      <c r="X2978" s="61"/>
      <c r="Y2978" s="61"/>
      <c r="Z2978" s="61"/>
      <c r="AA2978" s="61"/>
      <c r="AB2978" s="61"/>
      <c r="AC2978" s="61"/>
      <c r="AD2978" s="61"/>
      <c r="AE2978" s="61"/>
      <c r="AF2978" s="59"/>
      <c r="AG2978" s="716"/>
      <c r="AH2978" s="60"/>
      <c r="AI2978" s="60"/>
      <c r="AJ2978" s="60"/>
      <c r="AK2978" s="15"/>
      <c r="AL2978" s="99"/>
      <c r="AM2978" s="100"/>
      <c r="AN2978" s="100"/>
      <c r="AO2978" s="100"/>
      <c r="AP2978" s="100"/>
      <c r="AQ2978" s="101"/>
      <c r="AR2978" s="73"/>
    </row>
    <row r="2979" spans="1:44" ht="21" customHeight="1">
      <c r="A2979" s="972" t="str">
        <f t="shared" si="52"/>
        <v/>
      </c>
      <c r="B2979" s="66"/>
      <c r="E2979" s="67"/>
      <c r="F2979" s="68"/>
      <c r="AF2979" s="70"/>
      <c r="AK2979" s="11"/>
      <c r="AL2979" s="71"/>
      <c r="AQ2979" s="72"/>
      <c r="AR2979" s="73"/>
    </row>
    <row r="2980" spans="1:44" ht="27" customHeight="1">
      <c r="A2980" s="972">
        <f t="shared" si="52"/>
        <v>394</v>
      </c>
      <c r="B2980" s="1392" t="s">
        <v>2794</v>
      </c>
      <c r="C2980" s="1393"/>
      <c r="D2980" s="1393"/>
      <c r="E2980" s="1394"/>
      <c r="F2980" s="1349" t="s">
        <v>150</v>
      </c>
      <c r="G2980" s="1350"/>
      <c r="H2980" s="1206" t="s">
        <v>1207</v>
      </c>
      <c r="I2980" s="1206"/>
      <c r="J2980" s="1206"/>
      <c r="K2980" s="1206"/>
      <c r="L2980" s="1206"/>
      <c r="M2980" s="1206"/>
      <c r="N2980" s="1206"/>
      <c r="O2980" s="1206"/>
      <c r="P2980" s="1206"/>
      <c r="Q2980" s="1206"/>
      <c r="R2980" s="1206"/>
      <c r="S2980" s="1206"/>
      <c r="T2980" s="1206"/>
      <c r="U2980" s="1206"/>
      <c r="V2980" s="1206"/>
      <c r="W2980" s="1206"/>
      <c r="X2980" s="1206"/>
      <c r="Y2980" s="1206"/>
      <c r="Z2980" s="1206"/>
      <c r="AA2980" s="1206"/>
      <c r="AB2980" s="1206"/>
      <c r="AC2980" s="1206"/>
      <c r="AD2980" s="1206"/>
      <c r="AF2980" s="70"/>
      <c r="AG2980" s="713">
        <v>394</v>
      </c>
      <c r="AH2980" s="1221" t="s">
        <v>106</v>
      </c>
      <c r="AI2980" s="1222"/>
      <c r="AJ2980" s="1223"/>
      <c r="AK2980" s="11"/>
      <c r="AL2980" s="1228" t="s">
        <v>2793</v>
      </c>
      <c r="AM2980" s="1229"/>
      <c r="AN2980" s="1229"/>
      <c r="AO2980" s="1229"/>
      <c r="AP2980" s="1229"/>
      <c r="AQ2980" s="1230"/>
      <c r="AR2980" s="1232">
        <f>VLOOKUP(AH2980,$CD$6:$CE$10,2,FALSE)</f>
        <v>0</v>
      </c>
    </row>
    <row r="2981" spans="1:44" ht="27" customHeight="1">
      <c r="A2981" s="972" t="str">
        <f t="shared" si="52"/>
        <v/>
      </c>
      <c r="B2981" s="1392"/>
      <c r="C2981" s="1393"/>
      <c r="D2981" s="1393"/>
      <c r="E2981" s="1394"/>
      <c r="F2981" s="68"/>
      <c r="H2981" s="1206"/>
      <c r="I2981" s="1206"/>
      <c r="J2981" s="1206"/>
      <c r="K2981" s="1206"/>
      <c r="L2981" s="1206"/>
      <c r="M2981" s="1206"/>
      <c r="N2981" s="1206"/>
      <c r="O2981" s="1206"/>
      <c r="P2981" s="1206"/>
      <c r="Q2981" s="1206"/>
      <c r="R2981" s="1206"/>
      <c r="S2981" s="1206"/>
      <c r="T2981" s="1206"/>
      <c r="U2981" s="1206"/>
      <c r="V2981" s="1206"/>
      <c r="W2981" s="1206"/>
      <c r="X2981" s="1206"/>
      <c r="Y2981" s="1206"/>
      <c r="Z2981" s="1206"/>
      <c r="AA2981" s="1206"/>
      <c r="AB2981" s="1206"/>
      <c r="AC2981" s="1206"/>
      <c r="AD2981" s="1206"/>
      <c r="AF2981" s="70"/>
      <c r="AK2981" s="11"/>
      <c r="AL2981" s="1228"/>
      <c r="AM2981" s="1229"/>
      <c r="AN2981" s="1229"/>
      <c r="AO2981" s="1229"/>
      <c r="AP2981" s="1229"/>
      <c r="AQ2981" s="1230"/>
      <c r="AR2981" s="1232"/>
    </row>
    <row r="2982" spans="1:44" ht="21" customHeight="1">
      <c r="A2982" s="972" t="str">
        <f t="shared" si="52"/>
        <v/>
      </c>
      <c r="B2982" s="1392"/>
      <c r="C2982" s="1393"/>
      <c r="D2982" s="1393"/>
      <c r="E2982" s="1394"/>
      <c r="F2982" s="68"/>
      <c r="AF2982" s="70"/>
      <c r="AK2982" s="11"/>
      <c r="AL2982" s="1228"/>
      <c r="AM2982" s="1229"/>
      <c r="AN2982" s="1229"/>
      <c r="AO2982" s="1229"/>
      <c r="AP2982" s="1229"/>
      <c r="AQ2982" s="1230"/>
      <c r="AR2982" s="73"/>
    </row>
    <row r="2983" spans="1:44" ht="15" customHeight="1" thickBot="1">
      <c r="A2983" s="972" t="str">
        <f t="shared" si="52"/>
        <v/>
      </c>
      <c r="B2983" s="1392"/>
      <c r="C2983" s="1393"/>
      <c r="D2983" s="1393"/>
      <c r="E2983" s="1394"/>
      <c r="F2983" s="68"/>
      <c r="H2983" s="1564" t="s">
        <v>2936</v>
      </c>
      <c r="I2983" s="1564"/>
      <c r="J2983" s="1564"/>
      <c r="K2983" s="1564"/>
      <c r="L2983" s="1564"/>
      <c r="M2983" s="1564"/>
      <c r="N2983" s="1564"/>
      <c r="O2983" s="1564"/>
      <c r="P2983" s="1564"/>
      <c r="Q2983" s="1564"/>
      <c r="R2983" s="1564"/>
      <c r="S2983" s="1564"/>
      <c r="T2983" s="1564"/>
      <c r="U2983" s="1564"/>
      <c r="V2983" s="1564"/>
      <c r="W2983" s="1564"/>
      <c r="X2983" s="1564"/>
      <c r="Y2983" s="1564"/>
      <c r="Z2983" s="1564"/>
      <c r="AA2983" s="1564"/>
      <c r="AB2983" s="1564"/>
      <c r="AC2983" s="1564"/>
      <c r="AD2983" s="1564"/>
      <c r="AF2983" s="70"/>
      <c r="AK2983" s="11"/>
      <c r="AL2983" s="1228"/>
      <c r="AM2983" s="1229"/>
      <c r="AN2983" s="1229"/>
      <c r="AO2983" s="1229"/>
      <c r="AP2983" s="1229"/>
      <c r="AQ2983" s="1230"/>
      <c r="AR2983" s="73"/>
    </row>
    <row r="2984" spans="1:44" ht="27" customHeight="1">
      <c r="A2984" s="972" t="str">
        <f t="shared" si="52"/>
        <v/>
      </c>
      <c r="B2984" s="1392"/>
      <c r="C2984" s="1393"/>
      <c r="D2984" s="1393"/>
      <c r="E2984" s="1394"/>
      <c r="F2984" s="68"/>
      <c r="H2984" s="699" t="s">
        <v>443</v>
      </c>
      <c r="I2984" s="700" t="s">
        <v>420</v>
      </c>
      <c r="J2984" s="1397" t="s">
        <v>1215</v>
      </c>
      <c r="K2984" s="1397"/>
      <c r="L2984" s="1397"/>
      <c r="M2984" s="1397"/>
      <c r="N2984" s="1397"/>
      <c r="O2984" s="1397"/>
      <c r="P2984" s="1397"/>
      <c r="Q2984" s="1397"/>
      <c r="R2984" s="1397"/>
      <c r="S2984" s="1397"/>
      <c r="T2984" s="1397"/>
      <c r="U2984" s="1397"/>
      <c r="V2984" s="1397"/>
      <c r="W2984" s="1397"/>
      <c r="X2984" s="1397"/>
      <c r="Y2984" s="1397"/>
      <c r="Z2984" s="1397"/>
      <c r="AA2984" s="1397"/>
      <c r="AB2984" s="1397"/>
      <c r="AC2984" s="1397"/>
      <c r="AD2984" s="1413"/>
      <c r="AF2984" s="70"/>
      <c r="AK2984" s="11"/>
      <c r="AL2984" s="968"/>
      <c r="AM2984" s="969"/>
      <c r="AN2984" s="969"/>
      <c r="AO2984" s="969"/>
      <c r="AP2984" s="969"/>
      <c r="AQ2984" s="970"/>
      <c r="AR2984" s="73"/>
    </row>
    <row r="2985" spans="1:44" ht="27" customHeight="1">
      <c r="A2985" s="972" t="str">
        <f t="shared" si="52"/>
        <v/>
      </c>
      <c r="B2985" s="66"/>
      <c r="E2985" s="67"/>
      <c r="F2985" s="68"/>
      <c r="H2985" s="697" t="s">
        <v>443</v>
      </c>
      <c r="I2985" s="269" t="s">
        <v>421</v>
      </c>
      <c r="J2985" s="1210" t="s">
        <v>1214</v>
      </c>
      <c r="K2985" s="1210"/>
      <c r="L2985" s="1210"/>
      <c r="M2985" s="1210"/>
      <c r="N2985" s="1210"/>
      <c r="O2985" s="1210"/>
      <c r="P2985" s="1210"/>
      <c r="Q2985" s="1210"/>
      <c r="R2985" s="1210"/>
      <c r="S2985" s="1210"/>
      <c r="T2985" s="1210"/>
      <c r="U2985" s="1210"/>
      <c r="V2985" s="1210"/>
      <c r="W2985" s="1210"/>
      <c r="X2985" s="1210"/>
      <c r="Y2985" s="1210"/>
      <c r="Z2985" s="1210"/>
      <c r="AA2985" s="1210"/>
      <c r="AB2985" s="1210"/>
      <c r="AC2985" s="1210"/>
      <c r="AD2985" s="1211"/>
      <c r="AF2985" s="70"/>
      <c r="AK2985" s="11"/>
      <c r="AL2985" s="71"/>
      <c r="AQ2985" s="72"/>
      <c r="AR2985" s="73"/>
    </row>
    <row r="2986" spans="1:44" ht="27" customHeight="1">
      <c r="A2986" s="972" t="str">
        <f t="shared" si="52"/>
        <v/>
      </c>
      <c r="B2986" s="66"/>
      <c r="E2986" s="67"/>
      <c r="F2986" s="68"/>
      <c r="H2986" s="697" t="s">
        <v>443</v>
      </c>
      <c r="I2986" s="269" t="s">
        <v>548</v>
      </c>
      <c r="J2986" s="1210" t="s">
        <v>1216</v>
      </c>
      <c r="K2986" s="1210"/>
      <c r="L2986" s="1210"/>
      <c r="M2986" s="1210"/>
      <c r="N2986" s="1210"/>
      <c r="O2986" s="1210"/>
      <c r="P2986" s="1210"/>
      <c r="Q2986" s="1210"/>
      <c r="R2986" s="1210"/>
      <c r="S2986" s="1210"/>
      <c r="T2986" s="1210"/>
      <c r="U2986" s="1210"/>
      <c r="V2986" s="1210"/>
      <c r="W2986" s="1210"/>
      <c r="X2986" s="1210"/>
      <c r="Y2986" s="1210"/>
      <c r="Z2986" s="1210"/>
      <c r="AA2986" s="1210"/>
      <c r="AB2986" s="1210"/>
      <c r="AC2986" s="1210"/>
      <c r="AD2986" s="1211"/>
      <c r="AF2986" s="70"/>
      <c r="AK2986" s="11"/>
      <c r="AL2986" s="71"/>
      <c r="AQ2986" s="72"/>
      <c r="AR2986" s="73"/>
    </row>
    <row r="2987" spans="1:44" ht="27" customHeight="1">
      <c r="A2987" s="972" t="str">
        <f t="shared" si="52"/>
        <v/>
      </c>
      <c r="B2987" s="66"/>
      <c r="E2987" s="67"/>
      <c r="F2987" s="68"/>
      <c r="H2987" s="697" t="s">
        <v>443</v>
      </c>
      <c r="I2987" s="269" t="s">
        <v>549</v>
      </c>
      <c r="J2987" s="1208" t="s">
        <v>1217</v>
      </c>
      <c r="K2987" s="1208"/>
      <c r="L2987" s="1208"/>
      <c r="M2987" s="1208"/>
      <c r="N2987" s="1208"/>
      <c r="O2987" s="1208"/>
      <c r="P2987" s="1208"/>
      <c r="Q2987" s="1208"/>
      <c r="R2987" s="1208"/>
      <c r="S2987" s="1208"/>
      <c r="T2987" s="1208"/>
      <c r="U2987" s="1208"/>
      <c r="V2987" s="1208"/>
      <c r="W2987" s="1208"/>
      <c r="X2987" s="1208"/>
      <c r="Y2987" s="1208"/>
      <c r="Z2987" s="1208"/>
      <c r="AA2987" s="1208"/>
      <c r="AB2987" s="1208"/>
      <c r="AC2987" s="1208"/>
      <c r="AD2987" s="1209"/>
      <c r="AF2987" s="70"/>
      <c r="AK2987" s="11"/>
      <c r="AL2987" s="71"/>
      <c r="AQ2987" s="72"/>
      <c r="AR2987" s="73"/>
    </row>
    <row r="2988" spans="1:44" ht="27" customHeight="1">
      <c r="A2988" s="972" t="str">
        <f t="shared" si="52"/>
        <v/>
      </c>
      <c r="B2988" s="66"/>
      <c r="E2988" s="67"/>
      <c r="F2988" s="68"/>
      <c r="H2988" s="68"/>
      <c r="I2988" s="269"/>
      <c r="J2988" s="1208"/>
      <c r="K2988" s="1208"/>
      <c r="L2988" s="1208"/>
      <c r="M2988" s="1208"/>
      <c r="N2988" s="1208"/>
      <c r="O2988" s="1208"/>
      <c r="P2988" s="1208"/>
      <c r="Q2988" s="1208"/>
      <c r="R2988" s="1208"/>
      <c r="S2988" s="1208"/>
      <c r="T2988" s="1208"/>
      <c r="U2988" s="1208"/>
      <c r="V2988" s="1208"/>
      <c r="W2988" s="1208"/>
      <c r="X2988" s="1208"/>
      <c r="Y2988" s="1208"/>
      <c r="Z2988" s="1208"/>
      <c r="AA2988" s="1208"/>
      <c r="AB2988" s="1208"/>
      <c r="AC2988" s="1208"/>
      <c r="AD2988" s="1209"/>
      <c r="AF2988" s="70"/>
      <c r="AK2988" s="11"/>
      <c r="AL2988" s="71"/>
      <c r="AQ2988" s="72"/>
      <c r="AR2988" s="73"/>
    </row>
    <row r="2989" spans="1:44" ht="27" customHeight="1">
      <c r="A2989" s="972" t="str">
        <f t="shared" si="52"/>
        <v/>
      </c>
      <c r="B2989" s="66"/>
      <c r="E2989" s="67"/>
      <c r="F2989" s="68"/>
      <c r="H2989" s="68"/>
      <c r="I2989" s="269"/>
      <c r="J2989" s="1208"/>
      <c r="K2989" s="1208"/>
      <c r="L2989" s="1208"/>
      <c r="M2989" s="1208"/>
      <c r="N2989" s="1208"/>
      <c r="O2989" s="1208"/>
      <c r="P2989" s="1208"/>
      <c r="Q2989" s="1208"/>
      <c r="R2989" s="1208"/>
      <c r="S2989" s="1208"/>
      <c r="T2989" s="1208"/>
      <c r="U2989" s="1208"/>
      <c r="V2989" s="1208"/>
      <c r="W2989" s="1208"/>
      <c r="X2989" s="1208"/>
      <c r="Y2989" s="1208"/>
      <c r="Z2989" s="1208"/>
      <c r="AA2989" s="1208"/>
      <c r="AB2989" s="1208"/>
      <c r="AC2989" s="1208"/>
      <c r="AD2989" s="1209"/>
      <c r="AF2989" s="70"/>
      <c r="AK2989" s="11"/>
      <c r="AL2989" s="71"/>
      <c r="AQ2989" s="72"/>
      <c r="AR2989" s="73"/>
    </row>
    <row r="2990" spans="1:44" ht="27" customHeight="1">
      <c r="A2990" s="972" t="str">
        <f t="shared" si="52"/>
        <v/>
      </c>
      <c r="B2990" s="66"/>
      <c r="E2990" s="67"/>
      <c r="F2990" s="68"/>
      <c r="H2990" s="68"/>
      <c r="I2990" s="269"/>
      <c r="J2990" s="1208"/>
      <c r="K2990" s="1208"/>
      <c r="L2990" s="1208"/>
      <c r="M2990" s="1208"/>
      <c r="N2990" s="1208"/>
      <c r="O2990" s="1208"/>
      <c r="P2990" s="1208"/>
      <c r="Q2990" s="1208"/>
      <c r="R2990" s="1208"/>
      <c r="S2990" s="1208"/>
      <c r="T2990" s="1208"/>
      <c r="U2990" s="1208"/>
      <c r="V2990" s="1208"/>
      <c r="W2990" s="1208"/>
      <c r="X2990" s="1208"/>
      <c r="Y2990" s="1208"/>
      <c r="Z2990" s="1208"/>
      <c r="AA2990" s="1208"/>
      <c r="AB2990" s="1208"/>
      <c r="AC2990" s="1208"/>
      <c r="AD2990" s="1209"/>
      <c r="AF2990" s="70"/>
      <c r="AK2990" s="11"/>
      <c r="AL2990" s="71"/>
      <c r="AQ2990" s="72"/>
      <c r="AR2990" s="73"/>
    </row>
    <row r="2991" spans="1:44" ht="27" customHeight="1">
      <c r="A2991" s="972" t="str">
        <f t="shared" si="52"/>
        <v/>
      </c>
      <c r="B2991" s="66"/>
      <c r="E2991" s="67"/>
      <c r="F2991" s="68"/>
      <c r="H2991" s="697" t="s">
        <v>443</v>
      </c>
      <c r="I2991" s="269" t="s">
        <v>685</v>
      </c>
      <c r="J2991" s="1210" t="s">
        <v>1218</v>
      </c>
      <c r="K2991" s="1210"/>
      <c r="L2991" s="1210"/>
      <c r="M2991" s="1210"/>
      <c r="N2991" s="1210"/>
      <c r="O2991" s="1210"/>
      <c r="P2991" s="1210"/>
      <c r="Q2991" s="1210"/>
      <c r="R2991" s="1210"/>
      <c r="S2991" s="1210"/>
      <c r="T2991" s="1210"/>
      <c r="U2991" s="1210"/>
      <c r="V2991" s="1210"/>
      <c r="W2991" s="1210"/>
      <c r="X2991" s="1210"/>
      <c r="Y2991" s="1210"/>
      <c r="Z2991" s="1210"/>
      <c r="AA2991" s="1210"/>
      <c r="AB2991" s="1210"/>
      <c r="AC2991" s="1210"/>
      <c r="AD2991" s="1211"/>
      <c r="AF2991" s="70"/>
      <c r="AK2991" s="11"/>
      <c r="AL2991" s="71"/>
      <c r="AQ2991" s="72"/>
      <c r="AR2991" s="73"/>
    </row>
    <row r="2992" spans="1:44" ht="27" customHeight="1">
      <c r="A2992" s="972" t="str">
        <f t="shared" si="52"/>
        <v/>
      </c>
      <c r="B2992" s="66"/>
      <c r="E2992" s="67"/>
      <c r="F2992" s="68"/>
      <c r="H2992" s="697" t="s">
        <v>443</v>
      </c>
      <c r="I2992" s="269" t="s">
        <v>687</v>
      </c>
      <c r="J2992" s="1210" t="s">
        <v>709</v>
      </c>
      <c r="K2992" s="1210"/>
      <c r="L2992" s="1210"/>
      <c r="M2992" s="1210"/>
      <c r="N2992" s="1210"/>
      <c r="O2992" s="1210"/>
      <c r="P2992" s="1210"/>
      <c r="Q2992" s="1210"/>
      <c r="R2992" s="1210"/>
      <c r="S2992" s="1210"/>
      <c r="T2992" s="1210"/>
      <c r="U2992" s="1210"/>
      <c r="V2992" s="1210"/>
      <c r="W2992" s="1210"/>
      <c r="X2992" s="1210"/>
      <c r="Y2992" s="1210"/>
      <c r="Z2992" s="1210"/>
      <c r="AA2992" s="1210"/>
      <c r="AB2992" s="1210"/>
      <c r="AC2992" s="1210"/>
      <c r="AD2992" s="1211"/>
      <c r="AF2992" s="70"/>
      <c r="AK2992" s="11"/>
      <c r="AL2992" s="71"/>
      <c r="AQ2992" s="72"/>
      <c r="AR2992" s="73"/>
    </row>
    <row r="2993" spans="1:44" ht="27" customHeight="1" thickBot="1">
      <c r="A2993" s="972" t="str">
        <f t="shared" si="52"/>
        <v/>
      </c>
      <c r="B2993" s="66"/>
      <c r="E2993" s="67"/>
      <c r="F2993" s="68"/>
      <c r="H2993" s="698" t="s">
        <v>443</v>
      </c>
      <c r="I2993" s="197" t="s">
        <v>703</v>
      </c>
      <c r="J2993" s="1435" t="s">
        <v>1219</v>
      </c>
      <c r="K2993" s="1435"/>
      <c r="L2993" s="1435"/>
      <c r="M2993" s="1435"/>
      <c r="N2993" s="1435"/>
      <c r="O2993" s="1435"/>
      <c r="P2993" s="1435"/>
      <c r="Q2993" s="1435"/>
      <c r="R2993" s="1435"/>
      <c r="S2993" s="1435"/>
      <c r="T2993" s="1435"/>
      <c r="U2993" s="1435"/>
      <c r="V2993" s="1435"/>
      <c r="W2993" s="1435"/>
      <c r="X2993" s="1435"/>
      <c r="Y2993" s="1435"/>
      <c r="Z2993" s="1435"/>
      <c r="AA2993" s="1435"/>
      <c r="AB2993" s="1435"/>
      <c r="AC2993" s="1435"/>
      <c r="AD2993" s="1436"/>
      <c r="AF2993" s="70"/>
      <c r="AK2993" s="11"/>
      <c r="AL2993" s="71"/>
      <c r="AQ2993" s="72"/>
      <c r="AR2993" s="73"/>
    </row>
    <row r="2994" spans="1:44" ht="24" customHeight="1">
      <c r="A2994" s="972" t="str">
        <f t="shared" si="52"/>
        <v/>
      </c>
      <c r="B2994" s="66"/>
      <c r="E2994" s="67"/>
      <c r="F2994" s="68"/>
      <c r="H2994" s="269"/>
      <c r="I2994" s="286"/>
      <c r="J2994" s="286"/>
      <c r="K2994" s="286"/>
      <c r="L2994" s="286"/>
      <c r="M2994" s="286"/>
      <c r="N2994" s="286"/>
      <c r="O2994" s="286"/>
      <c r="P2994" s="286"/>
      <c r="Q2994" s="286"/>
      <c r="R2994" s="286"/>
      <c r="S2994" s="286"/>
      <c r="T2994" s="286"/>
      <c r="U2994" s="286"/>
      <c r="V2994" s="286"/>
      <c r="W2994" s="286"/>
      <c r="X2994" s="286"/>
      <c r="Y2994" s="286"/>
      <c r="Z2994" s="286"/>
      <c r="AA2994" s="286"/>
      <c r="AB2994" s="286"/>
      <c r="AC2994" s="286"/>
      <c r="AD2994" s="286"/>
      <c r="AF2994" s="70"/>
      <c r="AK2994" s="11"/>
      <c r="AL2994" s="71"/>
      <c r="AQ2994" s="72"/>
      <c r="AR2994" s="73"/>
    </row>
    <row r="2995" spans="1:44" ht="27" customHeight="1">
      <c r="A2995" s="972">
        <f t="shared" si="52"/>
        <v>395</v>
      </c>
      <c r="B2995" s="66"/>
      <c r="E2995" s="67"/>
      <c r="F2995" s="1349" t="s">
        <v>6</v>
      </c>
      <c r="G2995" s="1350"/>
      <c r="H2995" s="1206" t="s">
        <v>1220</v>
      </c>
      <c r="I2995" s="1206"/>
      <c r="J2995" s="1206"/>
      <c r="K2995" s="1206"/>
      <c r="L2995" s="1206"/>
      <c r="M2995" s="1206"/>
      <c r="N2995" s="1206"/>
      <c r="O2995" s="1206"/>
      <c r="P2995" s="1206"/>
      <c r="Q2995" s="1206"/>
      <c r="R2995" s="1206"/>
      <c r="S2995" s="1206"/>
      <c r="T2995" s="1206"/>
      <c r="U2995" s="1206"/>
      <c r="V2995" s="1206"/>
      <c r="W2995" s="1206"/>
      <c r="X2995" s="1206"/>
      <c r="Y2995" s="1206"/>
      <c r="Z2995" s="1206"/>
      <c r="AA2995" s="1206"/>
      <c r="AB2995" s="1206"/>
      <c r="AC2995" s="1206"/>
      <c r="AD2995" s="1206"/>
      <c r="AF2995" s="70"/>
      <c r="AG2995" s="713">
        <v>395</v>
      </c>
      <c r="AH2995" s="1221" t="s">
        <v>106</v>
      </c>
      <c r="AI2995" s="1222"/>
      <c r="AJ2995" s="1223"/>
      <c r="AK2995" s="11"/>
      <c r="AL2995" s="1228" t="s">
        <v>2795</v>
      </c>
      <c r="AM2995" s="1229"/>
      <c r="AN2995" s="1229"/>
      <c r="AO2995" s="1229"/>
      <c r="AP2995" s="1229"/>
      <c r="AQ2995" s="1230"/>
      <c r="AR2995" s="1232">
        <f>VLOOKUP(AH2995,$CD$6:$CE$10,2,FALSE)</f>
        <v>0</v>
      </c>
    </row>
    <row r="2996" spans="1:44" ht="27" customHeight="1">
      <c r="A2996" s="972" t="str">
        <f t="shared" si="52"/>
        <v/>
      </c>
      <c r="B2996" s="66"/>
      <c r="E2996" s="67"/>
      <c r="F2996" s="68"/>
      <c r="H2996" s="1206"/>
      <c r="I2996" s="1206"/>
      <c r="J2996" s="1206"/>
      <c r="K2996" s="1206"/>
      <c r="L2996" s="1206"/>
      <c r="M2996" s="1206"/>
      <c r="N2996" s="1206"/>
      <c r="O2996" s="1206"/>
      <c r="P2996" s="1206"/>
      <c r="Q2996" s="1206"/>
      <c r="R2996" s="1206"/>
      <c r="S2996" s="1206"/>
      <c r="T2996" s="1206"/>
      <c r="U2996" s="1206"/>
      <c r="V2996" s="1206"/>
      <c r="W2996" s="1206"/>
      <c r="X2996" s="1206"/>
      <c r="Y2996" s="1206"/>
      <c r="Z2996" s="1206"/>
      <c r="AA2996" s="1206"/>
      <c r="AB2996" s="1206"/>
      <c r="AC2996" s="1206"/>
      <c r="AD2996" s="1206"/>
      <c r="AF2996" s="70"/>
      <c r="AK2996" s="11"/>
      <c r="AL2996" s="1228"/>
      <c r="AM2996" s="1229"/>
      <c r="AN2996" s="1229"/>
      <c r="AO2996" s="1229"/>
      <c r="AP2996" s="1229"/>
      <c r="AQ2996" s="1230"/>
      <c r="AR2996" s="1232"/>
    </row>
    <row r="2997" spans="1:44" ht="27" customHeight="1">
      <c r="A2997" s="972" t="str">
        <f t="shared" si="52"/>
        <v/>
      </c>
      <c r="B2997" s="66"/>
      <c r="E2997" s="67"/>
      <c r="F2997" s="68"/>
      <c r="H2997" s="1206"/>
      <c r="I2997" s="1206"/>
      <c r="J2997" s="1206"/>
      <c r="K2997" s="1206"/>
      <c r="L2997" s="1206"/>
      <c r="M2997" s="1206"/>
      <c r="N2997" s="1206"/>
      <c r="O2997" s="1206"/>
      <c r="P2997" s="1206"/>
      <c r="Q2997" s="1206"/>
      <c r="R2997" s="1206"/>
      <c r="S2997" s="1206"/>
      <c r="T2997" s="1206"/>
      <c r="U2997" s="1206"/>
      <c r="V2997" s="1206"/>
      <c r="W2997" s="1206"/>
      <c r="X2997" s="1206"/>
      <c r="Y2997" s="1206"/>
      <c r="Z2997" s="1206"/>
      <c r="AA2997" s="1206"/>
      <c r="AB2997" s="1206"/>
      <c r="AC2997" s="1206"/>
      <c r="AD2997" s="1206"/>
      <c r="AF2997" s="70"/>
      <c r="AK2997" s="11"/>
      <c r="AL2997" s="1228"/>
      <c r="AM2997" s="1229"/>
      <c r="AN2997" s="1229"/>
      <c r="AO2997" s="1229"/>
      <c r="AP2997" s="1229"/>
      <c r="AQ2997" s="1230"/>
      <c r="AR2997" s="73"/>
    </row>
    <row r="2998" spans="1:44" ht="18" customHeight="1" thickBot="1">
      <c r="A2998" s="972" t="str">
        <f t="shared" si="52"/>
        <v/>
      </c>
      <c r="B2998" s="66"/>
      <c r="E2998" s="67"/>
      <c r="F2998" s="68"/>
      <c r="AF2998" s="70"/>
      <c r="AK2998" s="11"/>
      <c r="AL2998" s="1228"/>
      <c r="AM2998" s="1229"/>
      <c r="AN2998" s="1229"/>
      <c r="AO2998" s="1229"/>
      <c r="AP2998" s="1229"/>
      <c r="AQ2998" s="1230"/>
      <c r="AR2998" s="73"/>
    </row>
    <row r="2999" spans="1:44" ht="24" customHeight="1">
      <c r="A2999" s="972" t="str">
        <f t="shared" si="52"/>
        <v/>
      </c>
      <c r="B2999" s="66"/>
      <c r="E2999" s="67"/>
      <c r="F2999" s="68"/>
      <c r="H2999" s="1502" t="s">
        <v>1221</v>
      </c>
      <c r="I2999" s="1399"/>
      <c r="J2999" s="1399"/>
      <c r="K2999" s="1399"/>
      <c r="L2999" s="1399"/>
      <c r="M2999" s="1399"/>
      <c r="N2999" s="1399"/>
      <c r="O2999" s="1399"/>
      <c r="P2999" s="1399"/>
      <c r="Q2999" s="1399"/>
      <c r="R2999" s="1399"/>
      <c r="S2999" s="1399"/>
      <c r="T2999" s="1399"/>
      <c r="U2999" s="1399"/>
      <c r="V2999" s="1399"/>
      <c r="W2999" s="1399"/>
      <c r="X2999" s="1399"/>
      <c r="Y2999" s="1399"/>
      <c r="Z2999" s="1399"/>
      <c r="AA2999" s="1399"/>
      <c r="AB2999" s="1399"/>
      <c r="AC2999" s="1399"/>
      <c r="AD2999" s="1400"/>
      <c r="AF2999" s="70"/>
      <c r="AK2999" s="11"/>
      <c r="AL2999" s="89"/>
      <c r="AM2999" s="90"/>
      <c r="AN2999" s="90"/>
      <c r="AO2999" s="90"/>
      <c r="AP2999" s="90"/>
      <c r="AQ2999" s="91"/>
      <c r="AR2999" s="73"/>
    </row>
    <row r="3000" spans="1:44" ht="24" customHeight="1">
      <c r="A3000" s="972" t="str">
        <f t="shared" si="52"/>
        <v/>
      </c>
      <c r="B3000" s="66"/>
      <c r="E3000" s="67"/>
      <c r="F3000" s="68"/>
      <c r="H3000" s="1503"/>
      <c r="I3000" s="1208"/>
      <c r="J3000" s="1208"/>
      <c r="K3000" s="1208"/>
      <c r="L3000" s="1208"/>
      <c r="M3000" s="1208"/>
      <c r="N3000" s="1208"/>
      <c r="O3000" s="1208"/>
      <c r="P3000" s="1208"/>
      <c r="Q3000" s="1208"/>
      <c r="R3000" s="1208"/>
      <c r="S3000" s="1208"/>
      <c r="T3000" s="1208"/>
      <c r="U3000" s="1208"/>
      <c r="V3000" s="1208"/>
      <c r="W3000" s="1208"/>
      <c r="X3000" s="1208"/>
      <c r="Y3000" s="1208"/>
      <c r="Z3000" s="1208"/>
      <c r="AA3000" s="1208"/>
      <c r="AB3000" s="1208"/>
      <c r="AC3000" s="1208"/>
      <c r="AD3000" s="1209"/>
      <c r="AF3000" s="70"/>
      <c r="AK3000" s="11"/>
      <c r="AL3000" s="89"/>
      <c r="AM3000" s="90"/>
      <c r="AN3000" s="90"/>
      <c r="AO3000" s="90"/>
      <c r="AP3000" s="90"/>
      <c r="AQ3000" s="91"/>
      <c r="AR3000" s="73"/>
    </row>
    <row r="3001" spans="1:44" ht="24" customHeight="1">
      <c r="A3001" s="972" t="str">
        <f t="shared" si="52"/>
        <v/>
      </c>
      <c r="B3001" s="66"/>
      <c r="E3001" s="67"/>
      <c r="F3001" s="68"/>
      <c r="H3001" s="1503"/>
      <c r="I3001" s="1208"/>
      <c r="J3001" s="1208"/>
      <c r="K3001" s="1208"/>
      <c r="L3001" s="1208"/>
      <c r="M3001" s="1208"/>
      <c r="N3001" s="1208"/>
      <c r="O3001" s="1208"/>
      <c r="P3001" s="1208"/>
      <c r="Q3001" s="1208"/>
      <c r="R3001" s="1208"/>
      <c r="S3001" s="1208"/>
      <c r="T3001" s="1208"/>
      <c r="U3001" s="1208"/>
      <c r="V3001" s="1208"/>
      <c r="W3001" s="1208"/>
      <c r="X3001" s="1208"/>
      <c r="Y3001" s="1208"/>
      <c r="Z3001" s="1208"/>
      <c r="AA3001" s="1208"/>
      <c r="AB3001" s="1208"/>
      <c r="AC3001" s="1208"/>
      <c r="AD3001" s="1209"/>
      <c r="AF3001" s="70"/>
      <c r="AK3001" s="11"/>
      <c r="AL3001" s="89"/>
      <c r="AM3001" s="90"/>
      <c r="AN3001" s="90"/>
      <c r="AO3001" s="90"/>
      <c r="AP3001" s="90"/>
      <c r="AQ3001" s="91"/>
      <c r="AR3001" s="73"/>
    </row>
    <row r="3002" spans="1:44" ht="24" customHeight="1">
      <c r="A3002" s="972" t="str">
        <f t="shared" si="52"/>
        <v/>
      </c>
      <c r="B3002" s="66"/>
      <c r="E3002" s="67"/>
      <c r="F3002" s="68"/>
      <c r="H3002" s="193" t="s">
        <v>1208</v>
      </c>
      <c r="I3002" s="1208" t="s">
        <v>1222</v>
      </c>
      <c r="J3002" s="1208"/>
      <c r="K3002" s="1208"/>
      <c r="L3002" s="1208"/>
      <c r="M3002" s="1208"/>
      <c r="N3002" s="1208"/>
      <c r="O3002" s="1208"/>
      <c r="P3002" s="1208"/>
      <c r="Q3002" s="1208"/>
      <c r="R3002" s="1208"/>
      <c r="S3002" s="1208"/>
      <c r="T3002" s="1208"/>
      <c r="U3002" s="1208"/>
      <c r="V3002" s="1208"/>
      <c r="W3002" s="1208"/>
      <c r="X3002" s="1208"/>
      <c r="Y3002" s="1208"/>
      <c r="Z3002" s="1208"/>
      <c r="AA3002" s="1208"/>
      <c r="AB3002" s="1208"/>
      <c r="AC3002" s="1208"/>
      <c r="AD3002" s="1209"/>
      <c r="AF3002" s="70"/>
      <c r="AK3002" s="11"/>
      <c r="AL3002" s="71"/>
      <c r="AQ3002" s="72"/>
      <c r="AR3002" s="73"/>
    </row>
    <row r="3003" spans="1:44" ht="27" customHeight="1">
      <c r="A3003" s="972" t="str">
        <f t="shared" si="52"/>
        <v/>
      </c>
      <c r="B3003" s="66"/>
      <c r="E3003" s="67"/>
      <c r="F3003" s="68"/>
      <c r="H3003" s="193" t="s">
        <v>1209</v>
      </c>
      <c r="I3003" s="1208" t="s">
        <v>1223</v>
      </c>
      <c r="J3003" s="1208"/>
      <c r="K3003" s="1208"/>
      <c r="L3003" s="1208"/>
      <c r="M3003" s="1208"/>
      <c r="N3003" s="1208"/>
      <c r="O3003" s="1208"/>
      <c r="P3003" s="1208"/>
      <c r="Q3003" s="1208"/>
      <c r="R3003" s="1208"/>
      <c r="S3003" s="1208"/>
      <c r="T3003" s="1208"/>
      <c r="U3003" s="1208"/>
      <c r="V3003" s="1208"/>
      <c r="W3003" s="1208"/>
      <c r="X3003" s="1208"/>
      <c r="Y3003" s="1208"/>
      <c r="Z3003" s="1208"/>
      <c r="AA3003" s="1208"/>
      <c r="AB3003" s="1208"/>
      <c r="AC3003" s="1208"/>
      <c r="AD3003" s="1209"/>
      <c r="AF3003" s="70"/>
      <c r="AK3003" s="11"/>
      <c r="AL3003" s="71"/>
      <c r="AQ3003" s="72"/>
      <c r="AR3003" s="73"/>
    </row>
    <row r="3004" spans="1:44" ht="27" customHeight="1">
      <c r="A3004" s="972" t="str">
        <f t="shared" si="52"/>
        <v/>
      </c>
      <c r="B3004" s="66"/>
      <c r="E3004" s="67"/>
      <c r="F3004" s="68"/>
      <c r="H3004" s="193"/>
      <c r="I3004" s="1208"/>
      <c r="J3004" s="1208"/>
      <c r="K3004" s="1208"/>
      <c r="L3004" s="1208"/>
      <c r="M3004" s="1208"/>
      <c r="N3004" s="1208"/>
      <c r="O3004" s="1208"/>
      <c r="P3004" s="1208"/>
      <c r="Q3004" s="1208"/>
      <c r="R3004" s="1208"/>
      <c r="S3004" s="1208"/>
      <c r="T3004" s="1208"/>
      <c r="U3004" s="1208"/>
      <c r="V3004" s="1208"/>
      <c r="W3004" s="1208"/>
      <c r="X3004" s="1208"/>
      <c r="Y3004" s="1208"/>
      <c r="Z3004" s="1208"/>
      <c r="AA3004" s="1208"/>
      <c r="AB3004" s="1208"/>
      <c r="AC3004" s="1208"/>
      <c r="AD3004" s="1209"/>
      <c r="AF3004" s="70"/>
      <c r="AK3004" s="11"/>
      <c r="AL3004" s="71"/>
      <c r="AQ3004" s="72"/>
      <c r="AR3004" s="73"/>
    </row>
    <row r="3005" spans="1:44" ht="27" customHeight="1">
      <c r="A3005" s="972" t="str">
        <f t="shared" si="52"/>
        <v/>
      </c>
      <c r="B3005" s="66"/>
      <c r="E3005" s="67"/>
      <c r="F3005" s="68"/>
      <c r="H3005" s="193" t="s">
        <v>1210</v>
      </c>
      <c r="I3005" s="1208" t="s">
        <v>2627</v>
      </c>
      <c r="J3005" s="1208"/>
      <c r="K3005" s="1208"/>
      <c r="L3005" s="1208"/>
      <c r="M3005" s="1208"/>
      <c r="N3005" s="1208"/>
      <c r="O3005" s="1208"/>
      <c r="P3005" s="1208"/>
      <c r="Q3005" s="1208"/>
      <c r="R3005" s="1208"/>
      <c r="S3005" s="1208"/>
      <c r="T3005" s="1208"/>
      <c r="U3005" s="1208"/>
      <c r="V3005" s="1208"/>
      <c r="W3005" s="1208"/>
      <c r="X3005" s="1208"/>
      <c r="Y3005" s="1208"/>
      <c r="Z3005" s="1208"/>
      <c r="AA3005" s="1208"/>
      <c r="AB3005" s="1208"/>
      <c r="AC3005" s="1208"/>
      <c r="AD3005" s="1209"/>
      <c r="AF3005" s="70"/>
      <c r="AK3005" s="11"/>
      <c r="AL3005" s="71"/>
      <c r="AQ3005" s="72"/>
      <c r="AR3005" s="73"/>
    </row>
    <row r="3006" spans="1:44" ht="27" customHeight="1">
      <c r="A3006" s="972" t="str">
        <f t="shared" si="52"/>
        <v/>
      </c>
      <c r="B3006" s="66"/>
      <c r="E3006" s="67"/>
      <c r="F3006" s="68"/>
      <c r="H3006" s="193"/>
      <c r="I3006" s="1208"/>
      <c r="J3006" s="1208"/>
      <c r="K3006" s="1208"/>
      <c r="L3006" s="1208"/>
      <c r="M3006" s="1208"/>
      <c r="N3006" s="1208"/>
      <c r="O3006" s="1208"/>
      <c r="P3006" s="1208"/>
      <c r="Q3006" s="1208"/>
      <c r="R3006" s="1208"/>
      <c r="S3006" s="1208"/>
      <c r="T3006" s="1208"/>
      <c r="U3006" s="1208"/>
      <c r="V3006" s="1208"/>
      <c r="W3006" s="1208"/>
      <c r="X3006" s="1208"/>
      <c r="Y3006" s="1208"/>
      <c r="Z3006" s="1208"/>
      <c r="AA3006" s="1208"/>
      <c r="AB3006" s="1208"/>
      <c r="AC3006" s="1208"/>
      <c r="AD3006" s="1209"/>
      <c r="AF3006" s="70"/>
      <c r="AK3006" s="11"/>
      <c r="AL3006" s="71"/>
      <c r="AQ3006" s="72"/>
      <c r="AR3006" s="73"/>
    </row>
    <row r="3007" spans="1:44" ht="27" customHeight="1">
      <c r="A3007" s="972" t="str">
        <f t="shared" si="52"/>
        <v/>
      </c>
      <c r="B3007" s="66"/>
      <c r="E3007" s="67"/>
      <c r="F3007" s="68"/>
      <c r="H3007" s="193" t="s">
        <v>1211</v>
      </c>
      <c r="I3007" s="1208" t="s">
        <v>1226</v>
      </c>
      <c r="J3007" s="1208"/>
      <c r="K3007" s="1208"/>
      <c r="L3007" s="1208"/>
      <c r="M3007" s="1208"/>
      <c r="N3007" s="1208"/>
      <c r="O3007" s="1208"/>
      <c r="P3007" s="1208"/>
      <c r="Q3007" s="1208"/>
      <c r="R3007" s="1208"/>
      <c r="S3007" s="1208"/>
      <c r="T3007" s="1208"/>
      <c r="U3007" s="1208"/>
      <c r="V3007" s="1208"/>
      <c r="W3007" s="1208"/>
      <c r="X3007" s="1208"/>
      <c r="Y3007" s="1208"/>
      <c r="Z3007" s="1208"/>
      <c r="AA3007" s="1208"/>
      <c r="AB3007" s="1208"/>
      <c r="AC3007" s="1208"/>
      <c r="AD3007" s="1209"/>
      <c r="AF3007" s="70"/>
      <c r="AK3007" s="11"/>
      <c r="AL3007" s="71"/>
      <c r="AQ3007" s="72"/>
      <c r="AR3007" s="73"/>
    </row>
    <row r="3008" spans="1:44" ht="27" customHeight="1">
      <c r="A3008" s="972" t="str">
        <f t="shared" si="52"/>
        <v/>
      </c>
      <c r="B3008" s="66"/>
      <c r="E3008" s="67"/>
      <c r="F3008" s="68"/>
      <c r="H3008" s="193"/>
      <c r="I3008" s="1208"/>
      <c r="J3008" s="1208"/>
      <c r="K3008" s="1208"/>
      <c r="L3008" s="1208"/>
      <c r="M3008" s="1208"/>
      <c r="N3008" s="1208"/>
      <c r="O3008" s="1208"/>
      <c r="P3008" s="1208"/>
      <c r="Q3008" s="1208"/>
      <c r="R3008" s="1208"/>
      <c r="S3008" s="1208"/>
      <c r="T3008" s="1208"/>
      <c r="U3008" s="1208"/>
      <c r="V3008" s="1208"/>
      <c r="W3008" s="1208"/>
      <c r="X3008" s="1208"/>
      <c r="Y3008" s="1208"/>
      <c r="Z3008" s="1208"/>
      <c r="AA3008" s="1208"/>
      <c r="AB3008" s="1208"/>
      <c r="AC3008" s="1208"/>
      <c r="AD3008" s="1209"/>
      <c r="AF3008" s="70"/>
      <c r="AK3008" s="11"/>
      <c r="AL3008" s="71"/>
      <c r="AQ3008" s="72"/>
      <c r="AR3008" s="73"/>
    </row>
    <row r="3009" spans="1:44" ht="27" customHeight="1">
      <c r="A3009" s="972" t="str">
        <f t="shared" si="52"/>
        <v/>
      </c>
      <c r="B3009" s="66"/>
      <c r="E3009" s="67"/>
      <c r="F3009" s="68"/>
      <c r="H3009" s="193" t="s">
        <v>1212</v>
      </c>
      <c r="I3009" s="1210" t="s">
        <v>1225</v>
      </c>
      <c r="J3009" s="1210"/>
      <c r="K3009" s="1210"/>
      <c r="L3009" s="1210"/>
      <c r="M3009" s="1210"/>
      <c r="N3009" s="1210"/>
      <c r="O3009" s="1210"/>
      <c r="P3009" s="1210"/>
      <c r="Q3009" s="1210"/>
      <c r="R3009" s="1210"/>
      <c r="S3009" s="1210"/>
      <c r="T3009" s="1210"/>
      <c r="U3009" s="1210"/>
      <c r="V3009" s="1210"/>
      <c r="W3009" s="1210"/>
      <c r="X3009" s="1210"/>
      <c r="Y3009" s="1210"/>
      <c r="Z3009" s="1210"/>
      <c r="AA3009" s="1210"/>
      <c r="AB3009" s="1210"/>
      <c r="AC3009" s="1210"/>
      <c r="AD3009" s="1211"/>
      <c r="AF3009" s="70"/>
      <c r="AK3009" s="11"/>
      <c r="AL3009" s="71"/>
      <c r="AQ3009" s="72"/>
      <c r="AR3009" s="73"/>
    </row>
    <row r="3010" spans="1:44" ht="27" customHeight="1" thickBot="1">
      <c r="A3010" s="972" t="str">
        <f t="shared" si="52"/>
        <v/>
      </c>
      <c r="B3010" s="66"/>
      <c r="E3010" s="67"/>
      <c r="F3010" s="68"/>
      <c r="H3010" s="196" t="s">
        <v>1213</v>
      </c>
      <c r="I3010" s="1435" t="s">
        <v>1224</v>
      </c>
      <c r="J3010" s="1435"/>
      <c r="K3010" s="1435"/>
      <c r="L3010" s="1435"/>
      <c r="M3010" s="1435"/>
      <c r="N3010" s="1435"/>
      <c r="O3010" s="1435"/>
      <c r="P3010" s="1435"/>
      <c r="Q3010" s="1435"/>
      <c r="R3010" s="1435"/>
      <c r="S3010" s="1435"/>
      <c r="T3010" s="1435"/>
      <c r="U3010" s="1435"/>
      <c r="V3010" s="1435"/>
      <c r="W3010" s="1435"/>
      <c r="X3010" s="1435"/>
      <c r="Y3010" s="1435"/>
      <c r="Z3010" s="1435"/>
      <c r="AA3010" s="1435"/>
      <c r="AB3010" s="1435"/>
      <c r="AC3010" s="1435"/>
      <c r="AD3010" s="1436"/>
      <c r="AF3010" s="70"/>
      <c r="AK3010" s="11"/>
      <c r="AL3010" s="71"/>
      <c r="AQ3010" s="72"/>
      <c r="AR3010" s="73"/>
    </row>
    <row r="3011" spans="1:44" ht="24" customHeight="1">
      <c r="A3011" s="972" t="str">
        <f t="shared" si="52"/>
        <v/>
      </c>
      <c r="B3011" s="66"/>
      <c r="E3011" s="67"/>
      <c r="F3011" s="68"/>
      <c r="H3011" s="269"/>
      <c r="I3011" s="286"/>
      <c r="J3011" s="286"/>
      <c r="K3011" s="286"/>
      <c r="L3011" s="286"/>
      <c r="M3011" s="286"/>
      <c r="N3011" s="286"/>
      <c r="O3011" s="286"/>
      <c r="P3011" s="286"/>
      <c r="Q3011" s="286"/>
      <c r="R3011" s="286"/>
      <c r="S3011" s="286"/>
      <c r="T3011" s="286"/>
      <c r="U3011" s="286"/>
      <c r="V3011" s="286"/>
      <c r="W3011" s="286"/>
      <c r="X3011" s="286"/>
      <c r="Y3011" s="286"/>
      <c r="Z3011" s="286"/>
      <c r="AA3011" s="286"/>
      <c r="AB3011" s="286"/>
      <c r="AC3011" s="286"/>
      <c r="AD3011" s="286"/>
      <c r="AF3011" s="70"/>
      <c r="AK3011" s="11"/>
      <c r="AL3011" s="71"/>
      <c r="AQ3011" s="72"/>
      <c r="AR3011" s="73"/>
    </row>
    <row r="3012" spans="1:44" ht="27" customHeight="1">
      <c r="A3012" s="972">
        <f t="shared" si="52"/>
        <v>396</v>
      </c>
      <c r="B3012" s="66"/>
      <c r="E3012" s="67"/>
      <c r="F3012" s="1349" t="s">
        <v>7</v>
      </c>
      <c r="G3012" s="1350"/>
      <c r="H3012" s="1224" t="s">
        <v>1227</v>
      </c>
      <c r="I3012" s="1224"/>
      <c r="J3012" s="1224"/>
      <c r="K3012" s="1224"/>
      <c r="L3012" s="1224"/>
      <c r="M3012" s="1224"/>
      <c r="N3012" s="1224"/>
      <c r="O3012" s="1224"/>
      <c r="P3012" s="1224"/>
      <c r="Q3012" s="1224"/>
      <c r="R3012" s="1224"/>
      <c r="S3012" s="1224"/>
      <c r="T3012" s="1224"/>
      <c r="U3012" s="1224"/>
      <c r="V3012" s="1224"/>
      <c r="W3012" s="1224"/>
      <c r="X3012" s="1224"/>
      <c r="Y3012" s="1224"/>
      <c r="Z3012" s="1224"/>
      <c r="AA3012" s="1224"/>
      <c r="AB3012" s="1224"/>
      <c r="AC3012" s="1224"/>
      <c r="AD3012" s="1224"/>
      <c r="AF3012" s="70"/>
      <c r="AG3012" s="713">
        <v>396</v>
      </c>
      <c r="AH3012" s="1221" t="s">
        <v>106</v>
      </c>
      <c r="AI3012" s="1222"/>
      <c r="AJ3012" s="1223"/>
      <c r="AK3012" s="11"/>
      <c r="AL3012" s="1202" t="s">
        <v>2796</v>
      </c>
      <c r="AM3012" s="1203"/>
      <c r="AN3012" s="1203"/>
      <c r="AO3012" s="1203"/>
      <c r="AP3012" s="1203"/>
      <c r="AQ3012" s="1204"/>
      <c r="AR3012" s="1232">
        <f>VLOOKUP(AH3012,$CD$6:$CE$10,2,FALSE)</f>
        <v>0</v>
      </c>
    </row>
    <row r="3013" spans="1:44" ht="27" customHeight="1">
      <c r="A3013" s="972" t="str">
        <f t="shared" si="52"/>
        <v/>
      </c>
      <c r="B3013" s="66"/>
      <c r="E3013" s="67"/>
      <c r="F3013" s="68"/>
      <c r="H3013" s="1224"/>
      <c r="I3013" s="1224"/>
      <c r="J3013" s="1224"/>
      <c r="K3013" s="1224"/>
      <c r="L3013" s="1224"/>
      <c r="M3013" s="1224"/>
      <c r="N3013" s="1224"/>
      <c r="O3013" s="1224"/>
      <c r="P3013" s="1224"/>
      <c r="Q3013" s="1224"/>
      <c r="R3013" s="1224"/>
      <c r="S3013" s="1224"/>
      <c r="T3013" s="1224"/>
      <c r="U3013" s="1224"/>
      <c r="V3013" s="1224"/>
      <c r="W3013" s="1224"/>
      <c r="X3013" s="1224"/>
      <c r="Y3013" s="1224"/>
      <c r="Z3013" s="1224"/>
      <c r="AA3013" s="1224"/>
      <c r="AB3013" s="1224"/>
      <c r="AC3013" s="1224"/>
      <c r="AD3013" s="1224"/>
      <c r="AF3013" s="70"/>
      <c r="AK3013" s="11"/>
      <c r="AL3013" s="1202"/>
      <c r="AM3013" s="1203"/>
      <c r="AN3013" s="1203"/>
      <c r="AO3013" s="1203"/>
      <c r="AP3013" s="1203"/>
      <c r="AQ3013" s="1204"/>
      <c r="AR3013" s="1232"/>
    </row>
    <row r="3014" spans="1:44" ht="21" customHeight="1" thickBot="1">
      <c r="A3014" s="972" t="str">
        <f t="shared" si="52"/>
        <v/>
      </c>
      <c r="B3014" s="66"/>
      <c r="E3014" s="67"/>
      <c r="F3014" s="68"/>
      <c r="H3014" s="110"/>
      <c r="I3014" s="110"/>
      <c r="J3014" s="110"/>
      <c r="K3014" s="110"/>
      <c r="L3014" s="110"/>
      <c r="M3014" s="110"/>
      <c r="N3014" s="110"/>
      <c r="O3014" s="110"/>
      <c r="P3014" s="110"/>
      <c r="Q3014" s="110"/>
      <c r="R3014" s="110"/>
      <c r="S3014" s="110"/>
      <c r="T3014" s="110"/>
      <c r="U3014" s="110"/>
      <c r="V3014" s="110"/>
      <c r="W3014" s="110"/>
      <c r="X3014" s="110"/>
      <c r="Y3014" s="110"/>
      <c r="Z3014" s="110"/>
      <c r="AA3014" s="110"/>
      <c r="AB3014" s="110"/>
      <c r="AC3014" s="110"/>
      <c r="AD3014" s="110"/>
      <c r="AF3014" s="70"/>
      <c r="AK3014" s="11"/>
      <c r="AL3014" s="1202"/>
      <c r="AM3014" s="1203"/>
      <c r="AN3014" s="1203"/>
      <c r="AO3014" s="1203"/>
      <c r="AP3014" s="1203"/>
      <c r="AQ3014" s="1204"/>
      <c r="AR3014" s="73"/>
    </row>
    <row r="3015" spans="1:44" ht="27" customHeight="1" thickBot="1">
      <c r="A3015" s="972" t="str">
        <f t="shared" si="52"/>
        <v>実 施 月</v>
      </c>
      <c r="B3015" s="66"/>
      <c r="E3015" s="67"/>
      <c r="F3015" s="68"/>
      <c r="G3015" s="17" t="s">
        <v>330</v>
      </c>
      <c r="H3015" s="1429" t="s">
        <v>1248</v>
      </c>
      <c r="I3015" s="1429"/>
      <c r="J3015" s="1429"/>
      <c r="K3015" s="1429"/>
      <c r="L3015" s="1429"/>
      <c r="M3015" s="1429"/>
      <c r="N3015" s="1429"/>
      <c r="O3015" s="1429"/>
      <c r="P3015" s="1429"/>
      <c r="Q3015" s="1429"/>
      <c r="R3015" s="1429"/>
      <c r="S3015" s="1429"/>
      <c r="T3015" s="1429"/>
      <c r="U3015" s="1429"/>
      <c r="V3015" s="1429"/>
      <c r="W3015" s="1429"/>
      <c r="X3015" s="1429"/>
      <c r="Y3015" s="1429"/>
      <c r="Z3015" s="1429"/>
      <c r="AA3015" s="1429"/>
      <c r="AB3015" s="1429"/>
      <c r="AC3015" s="1429"/>
      <c r="AD3015" s="1429"/>
      <c r="AE3015" s="913"/>
      <c r="AF3015" s="914"/>
      <c r="AG3015" s="1218" t="s">
        <v>2492</v>
      </c>
      <c r="AH3015" s="1219"/>
      <c r="AI3015" s="1219"/>
      <c r="AJ3015" s="1220"/>
      <c r="AK3015" s="11"/>
      <c r="AL3015" s="1202"/>
      <c r="AM3015" s="1203"/>
      <c r="AN3015" s="1203"/>
      <c r="AO3015" s="1203"/>
      <c r="AP3015" s="1203"/>
      <c r="AQ3015" s="1204"/>
      <c r="AR3015" s="73"/>
    </row>
    <row r="3016" spans="1:44" ht="27" customHeight="1" thickBot="1">
      <c r="A3016" s="972" t="str">
        <f t="shared" si="52"/>
        <v>　</v>
      </c>
      <c r="B3016" s="66"/>
      <c r="E3016" s="67"/>
      <c r="F3016" s="68"/>
      <c r="H3016" s="1225" t="s">
        <v>690</v>
      </c>
      <c r="I3016" s="1226"/>
      <c r="J3016" s="1226"/>
      <c r="K3016" s="1226"/>
      <c r="L3016" s="1226"/>
      <c r="M3016" s="1227"/>
      <c r="N3016" s="1504"/>
      <c r="O3016" s="1505"/>
      <c r="P3016" s="1505"/>
      <c r="Q3016" s="1505"/>
      <c r="R3016" s="1505"/>
      <c r="S3016" s="1505"/>
      <c r="T3016" s="1505"/>
      <c r="U3016" s="1505"/>
      <c r="V3016" s="1505"/>
      <c r="W3016" s="1505"/>
      <c r="X3016" s="1505"/>
      <c r="Y3016" s="1505"/>
      <c r="Z3016" s="1505"/>
      <c r="AA3016" s="1505"/>
      <c r="AB3016" s="1505"/>
      <c r="AC3016" s="1505"/>
      <c r="AD3016" s="1506"/>
      <c r="AE3016" s="913"/>
      <c r="AF3016" s="914"/>
      <c r="AG3016" s="909" t="s">
        <v>443</v>
      </c>
      <c r="AH3016" s="910" t="s">
        <v>34</v>
      </c>
      <c r="AI3016" s="911" t="s">
        <v>443</v>
      </c>
      <c r="AJ3016" s="912" t="s">
        <v>34</v>
      </c>
      <c r="AK3016" s="11"/>
      <c r="AL3016" s="210"/>
      <c r="AM3016" s="20"/>
      <c r="AN3016" s="20"/>
      <c r="AO3016" s="20"/>
      <c r="AP3016" s="20"/>
      <c r="AQ3016" s="211"/>
      <c r="AR3016" s="73"/>
    </row>
    <row r="3017" spans="1:44" ht="27" customHeight="1" thickBot="1">
      <c r="A3017" s="972" t="str">
        <f t="shared" si="52"/>
        <v>　</v>
      </c>
      <c r="B3017" s="66"/>
      <c r="E3017" s="67"/>
      <c r="F3017" s="68"/>
      <c r="H3017" s="1551" t="s">
        <v>691</v>
      </c>
      <c r="I3017" s="1552"/>
      <c r="J3017" s="1552"/>
      <c r="K3017" s="1552"/>
      <c r="L3017" s="1552"/>
      <c r="M3017" s="1553"/>
      <c r="N3017" s="1225" t="s">
        <v>692</v>
      </c>
      <c r="O3017" s="1226"/>
      <c r="P3017" s="1226"/>
      <c r="Q3017" s="1533"/>
      <c r="R3017" s="1534"/>
      <c r="S3017" s="1535"/>
      <c r="T3017" s="1535"/>
      <c r="U3017" s="1535"/>
      <c r="V3017" s="1535"/>
      <c r="W3017" s="1535"/>
      <c r="X3017" s="1535"/>
      <c r="Y3017" s="1535"/>
      <c r="Z3017" s="1535"/>
      <c r="AA3017" s="1535"/>
      <c r="AB3017" s="1535"/>
      <c r="AC3017" s="1535"/>
      <c r="AD3017" s="1536"/>
      <c r="AE3017" s="913"/>
      <c r="AF3017" s="914"/>
      <c r="AG3017" s="909" t="s">
        <v>443</v>
      </c>
      <c r="AH3017" s="910" t="s">
        <v>34</v>
      </c>
      <c r="AI3017" s="911" t="s">
        <v>443</v>
      </c>
      <c r="AJ3017" s="912" t="s">
        <v>34</v>
      </c>
      <c r="AK3017" s="11"/>
      <c r="AL3017" s="210"/>
      <c r="AM3017" s="20"/>
      <c r="AN3017" s="20"/>
      <c r="AO3017" s="20"/>
      <c r="AP3017" s="20"/>
      <c r="AQ3017" s="211"/>
      <c r="AR3017" s="73"/>
    </row>
    <row r="3018" spans="1:44" ht="27" customHeight="1" thickBot="1">
      <c r="A3018" s="972" t="str">
        <f t="shared" si="52"/>
        <v>　</v>
      </c>
      <c r="B3018" s="66"/>
      <c r="E3018" s="67"/>
      <c r="F3018" s="68"/>
      <c r="H3018" s="1554"/>
      <c r="I3018" s="1555"/>
      <c r="J3018" s="1555"/>
      <c r="K3018" s="1555"/>
      <c r="L3018" s="1555"/>
      <c r="M3018" s="1556"/>
      <c r="N3018" s="1225" t="s">
        <v>693</v>
      </c>
      <c r="O3018" s="1226"/>
      <c r="P3018" s="1226"/>
      <c r="Q3018" s="1533"/>
      <c r="R3018" s="1226" t="s">
        <v>428</v>
      </c>
      <c r="S3018" s="1226"/>
      <c r="T3018" s="1226"/>
      <c r="U3018" s="1226"/>
      <c r="V3018" s="1226"/>
      <c r="W3018" s="1370" t="s">
        <v>443</v>
      </c>
      <c r="X3018" s="1370"/>
      <c r="Y3018" s="1370"/>
      <c r="Z3018" s="1370"/>
      <c r="AA3018" s="1226" t="s">
        <v>427</v>
      </c>
      <c r="AB3018" s="1226"/>
      <c r="AC3018" s="1226"/>
      <c r="AD3018" s="1227"/>
      <c r="AE3018" s="913"/>
      <c r="AF3018" s="914"/>
      <c r="AG3018" s="909" t="s">
        <v>443</v>
      </c>
      <c r="AH3018" s="910" t="s">
        <v>34</v>
      </c>
      <c r="AI3018" s="911" t="s">
        <v>443</v>
      </c>
      <c r="AJ3018" s="912" t="s">
        <v>34</v>
      </c>
      <c r="AK3018" s="11"/>
      <c r="AL3018" s="210"/>
      <c r="AM3018" s="20"/>
      <c r="AN3018" s="20"/>
      <c r="AO3018" s="20"/>
      <c r="AP3018" s="20"/>
      <c r="AQ3018" s="211"/>
      <c r="AR3018" s="73"/>
    </row>
    <row r="3019" spans="1:44" ht="27" customHeight="1" thickBot="1">
      <c r="A3019" s="972" t="str">
        <f t="shared" si="52"/>
        <v>　</v>
      </c>
      <c r="B3019" s="66"/>
      <c r="E3019" s="67"/>
      <c r="F3019" s="68"/>
      <c r="H3019" s="1225" t="s">
        <v>689</v>
      </c>
      <c r="I3019" s="1226"/>
      <c r="J3019" s="1226"/>
      <c r="K3019" s="1226"/>
      <c r="L3019" s="1363" t="s">
        <v>694</v>
      </c>
      <c r="M3019" s="1363"/>
      <c r="N3019" s="1363"/>
      <c r="O3019" s="1363"/>
      <c r="P3019" s="1363"/>
      <c r="Q3019" s="1363"/>
      <c r="R3019" s="1363"/>
      <c r="S3019" s="1363"/>
      <c r="T3019" s="1363"/>
      <c r="U3019" s="1361"/>
      <c r="V3019" s="1361"/>
      <c r="W3019" s="1361"/>
      <c r="X3019" s="1361"/>
      <c r="Y3019" s="1361"/>
      <c r="Z3019" s="1361"/>
      <c r="AA3019" s="1361"/>
      <c r="AB3019" s="1361"/>
      <c r="AC3019" s="1361"/>
      <c r="AD3019" s="1540"/>
      <c r="AE3019" s="913"/>
      <c r="AF3019" s="914"/>
      <c r="AG3019" s="909" t="s">
        <v>443</v>
      </c>
      <c r="AH3019" s="910" t="s">
        <v>34</v>
      </c>
      <c r="AI3019" s="911" t="s">
        <v>443</v>
      </c>
      <c r="AJ3019" s="912" t="s">
        <v>34</v>
      </c>
      <c r="AK3019" s="11"/>
      <c r="AL3019" s="210"/>
      <c r="AM3019" s="20"/>
      <c r="AN3019" s="20"/>
      <c r="AO3019" s="20"/>
      <c r="AP3019" s="20"/>
      <c r="AQ3019" s="211"/>
      <c r="AR3019" s="73"/>
    </row>
    <row r="3020" spans="1:44" ht="26.25" customHeight="1">
      <c r="A3020" s="972" t="str">
        <f t="shared" si="52"/>
        <v>　</v>
      </c>
      <c r="B3020" s="66"/>
      <c r="E3020" s="67"/>
      <c r="H3020" s="1344"/>
      <c r="I3020" s="1345"/>
      <c r="J3020" s="1345"/>
      <c r="K3020" s="1345"/>
      <c r="L3020" s="1345"/>
      <c r="M3020" s="1345"/>
      <c r="N3020" s="1345"/>
      <c r="O3020" s="1345"/>
      <c r="P3020" s="1345"/>
      <c r="Q3020" s="1345"/>
      <c r="R3020" s="1345"/>
      <c r="S3020" s="1345"/>
      <c r="T3020" s="1345"/>
      <c r="U3020" s="1345"/>
      <c r="V3020" s="1345"/>
      <c r="W3020" s="1345"/>
      <c r="X3020" s="1345"/>
      <c r="Y3020" s="1345"/>
      <c r="Z3020" s="1345"/>
      <c r="AA3020" s="1345"/>
      <c r="AB3020" s="1345"/>
      <c r="AC3020" s="1345"/>
      <c r="AD3020" s="1346"/>
      <c r="AE3020" s="913"/>
      <c r="AF3020" s="914"/>
      <c r="AG3020" s="909" t="s">
        <v>443</v>
      </c>
      <c r="AH3020" s="910" t="s">
        <v>34</v>
      </c>
      <c r="AI3020" s="911" t="s">
        <v>443</v>
      </c>
      <c r="AJ3020" s="912" t="s">
        <v>34</v>
      </c>
      <c r="AK3020" s="11"/>
      <c r="AL3020" s="210"/>
      <c r="AM3020" s="20"/>
      <c r="AN3020" s="20"/>
      <c r="AO3020" s="20"/>
      <c r="AP3020" s="20"/>
      <c r="AQ3020" s="211"/>
      <c r="AR3020" s="73"/>
    </row>
    <row r="3021" spans="1:44" ht="27" customHeight="1">
      <c r="A3021" s="972" t="str">
        <f t="shared" si="52"/>
        <v>　</v>
      </c>
      <c r="B3021" s="66"/>
      <c r="E3021" s="67"/>
      <c r="H3021" s="918"/>
      <c r="I3021" s="919" t="s">
        <v>443</v>
      </c>
      <c r="J3021" s="1263" t="s">
        <v>431</v>
      </c>
      <c r="K3021" s="1264"/>
      <c r="L3021" s="1264"/>
      <c r="M3021" s="1265"/>
      <c r="N3021" s="919" t="s">
        <v>443</v>
      </c>
      <c r="O3021" s="1263" t="s">
        <v>432</v>
      </c>
      <c r="P3021" s="1264"/>
      <c r="Q3021" s="1265"/>
      <c r="R3021" s="919" t="s">
        <v>443</v>
      </c>
      <c r="S3021" s="1263" t="s">
        <v>433</v>
      </c>
      <c r="T3021" s="1264"/>
      <c r="U3021" s="1265"/>
      <c r="V3021" s="919" t="s">
        <v>443</v>
      </c>
      <c r="W3021" s="1263" t="s">
        <v>434</v>
      </c>
      <c r="X3021" s="1264"/>
      <c r="Y3021" s="1265"/>
      <c r="Z3021" s="919" t="s">
        <v>443</v>
      </c>
      <c r="AA3021" s="1263" t="s">
        <v>435</v>
      </c>
      <c r="AB3021" s="1264"/>
      <c r="AC3021" s="1264"/>
      <c r="AD3021" s="915"/>
      <c r="AE3021" s="913"/>
      <c r="AF3021" s="914"/>
      <c r="AG3021" s="909" t="s">
        <v>443</v>
      </c>
      <c r="AH3021" s="910" t="s">
        <v>34</v>
      </c>
      <c r="AI3021" s="911" t="s">
        <v>443</v>
      </c>
      <c r="AJ3021" s="912" t="s">
        <v>34</v>
      </c>
      <c r="AK3021" s="11"/>
      <c r="AL3021" s="210"/>
      <c r="AM3021" s="20"/>
      <c r="AN3021" s="20"/>
      <c r="AO3021" s="20"/>
      <c r="AP3021" s="20"/>
      <c r="AQ3021" s="211"/>
      <c r="AR3021" s="73"/>
    </row>
    <row r="3022" spans="1:44" ht="27" customHeight="1" thickBot="1">
      <c r="A3022" s="972" t="str">
        <f t="shared" si="52"/>
        <v>（実施月を選択）</v>
      </c>
      <c r="B3022" s="66"/>
      <c r="E3022" s="67"/>
      <c r="H3022" s="918"/>
      <c r="I3022" s="919" t="s">
        <v>443</v>
      </c>
      <c r="J3022" s="1263" t="s">
        <v>436</v>
      </c>
      <c r="K3022" s="1264"/>
      <c r="L3022" s="1264"/>
      <c r="M3022" s="1265"/>
      <c r="N3022" s="919" t="s">
        <v>443</v>
      </c>
      <c r="O3022" s="1263" t="s">
        <v>437</v>
      </c>
      <c r="P3022" s="1264"/>
      <c r="Q3022" s="1264"/>
      <c r="R3022" s="1264"/>
      <c r="S3022" s="1265"/>
      <c r="T3022" s="919" t="s">
        <v>443</v>
      </c>
      <c r="U3022" s="1263" t="s">
        <v>658</v>
      </c>
      <c r="V3022" s="1264"/>
      <c r="W3022" s="1264"/>
      <c r="X3022" s="1264"/>
      <c r="Y3022" s="1265"/>
      <c r="Z3022" s="919" t="s">
        <v>443</v>
      </c>
      <c r="AA3022" s="1263" t="s">
        <v>659</v>
      </c>
      <c r="AB3022" s="1264"/>
      <c r="AC3022" s="1264"/>
      <c r="AD3022" s="915"/>
      <c r="AE3022" s="913"/>
      <c r="AF3022" s="914"/>
      <c r="AG3022" s="1199" t="s">
        <v>2493</v>
      </c>
      <c r="AH3022" s="1200"/>
      <c r="AI3022" s="1200"/>
      <c r="AJ3022" s="1201"/>
      <c r="AK3022" s="11"/>
      <c r="AL3022" s="210"/>
      <c r="AM3022" s="20"/>
      <c r="AN3022" s="20"/>
      <c r="AO3022" s="20"/>
      <c r="AP3022" s="20"/>
      <c r="AQ3022" s="211"/>
      <c r="AR3022" s="73"/>
    </row>
    <row r="3023" spans="1:44" ht="27" customHeight="1">
      <c r="A3023" s="972" t="str">
        <f t="shared" si="52"/>
        <v/>
      </c>
      <c r="B3023" s="66"/>
      <c r="E3023" s="67"/>
      <c r="H3023" s="918"/>
      <c r="I3023" s="919" t="s">
        <v>443</v>
      </c>
      <c r="J3023" s="1263" t="s">
        <v>695</v>
      </c>
      <c r="K3023" s="1264"/>
      <c r="L3023" s="1264"/>
      <c r="M3023" s="1265"/>
      <c r="N3023" s="919" t="s">
        <v>443</v>
      </c>
      <c r="O3023" s="1263" t="s">
        <v>660</v>
      </c>
      <c r="P3023" s="1264"/>
      <c r="Q3023" s="1264"/>
      <c r="R3023" s="1264"/>
      <c r="S3023" s="1265"/>
      <c r="T3023" s="919" t="s">
        <v>443</v>
      </c>
      <c r="U3023" s="1263" t="s">
        <v>439</v>
      </c>
      <c r="V3023" s="1264"/>
      <c r="W3023" s="1264"/>
      <c r="X3023" s="1264"/>
      <c r="Y3023" s="1264"/>
      <c r="Z3023" s="1264"/>
      <c r="AA3023" s="1264"/>
      <c r="AB3023" s="1264"/>
      <c r="AC3023" s="920" t="s">
        <v>63</v>
      </c>
      <c r="AD3023" s="915"/>
      <c r="AE3023" s="913"/>
      <c r="AF3023" s="914"/>
      <c r="AH3023" s="921"/>
      <c r="AI3023" s="921"/>
      <c r="AJ3023" s="921"/>
      <c r="AK3023" s="11"/>
      <c r="AL3023" s="210"/>
      <c r="AM3023" s="20"/>
      <c r="AN3023" s="20"/>
      <c r="AO3023" s="20"/>
      <c r="AP3023" s="20"/>
      <c r="AQ3023" s="211"/>
      <c r="AR3023" s="73"/>
    </row>
    <row r="3024" spans="1:44" ht="27" customHeight="1" thickBot="1">
      <c r="A3024" s="972" t="str">
        <f t="shared" si="52"/>
        <v/>
      </c>
      <c r="B3024" s="66"/>
      <c r="E3024" s="67"/>
      <c r="H3024" s="1357"/>
      <c r="I3024" s="1358"/>
      <c r="J3024" s="1358"/>
      <c r="K3024" s="1358"/>
      <c r="L3024" s="1358"/>
      <c r="M3024" s="1358"/>
      <c r="N3024" s="1358"/>
      <c r="O3024" s="1358"/>
      <c r="P3024" s="1358"/>
      <c r="Q3024" s="1358"/>
      <c r="R3024" s="1358"/>
      <c r="S3024" s="1358"/>
      <c r="T3024" s="1358"/>
      <c r="U3024" s="1395" t="s">
        <v>441</v>
      </c>
      <c r="V3024" s="1395"/>
      <c r="W3024" s="1395"/>
      <c r="X3024" s="1395"/>
      <c r="Y3024" s="1395"/>
      <c r="Z3024" s="1395"/>
      <c r="AA3024" s="1395"/>
      <c r="AB3024" s="1395"/>
      <c r="AC3024" s="1395"/>
      <c r="AD3024" s="922"/>
      <c r="AE3024" s="913"/>
      <c r="AF3024" s="914"/>
      <c r="AH3024" s="921"/>
      <c r="AI3024" s="921"/>
      <c r="AJ3024" s="921"/>
      <c r="AK3024" s="11"/>
      <c r="AL3024" s="210"/>
      <c r="AM3024" s="20"/>
      <c r="AN3024" s="20"/>
      <c r="AO3024" s="20"/>
      <c r="AP3024" s="20"/>
      <c r="AQ3024" s="211"/>
      <c r="AR3024" s="73"/>
    </row>
    <row r="3025" spans="1:44" ht="27" customHeight="1" thickBot="1">
      <c r="A3025" s="972" t="str">
        <f t="shared" si="52"/>
        <v>研修実施月</v>
      </c>
      <c r="B3025" s="66"/>
      <c r="E3025" s="67"/>
      <c r="H3025" s="1225" t="s">
        <v>1243</v>
      </c>
      <c r="I3025" s="1226"/>
      <c r="J3025" s="1226"/>
      <c r="K3025" s="1226"/>
      <c r="L3025" s="1226"/>
      <c r="M3025" s="1226"/>
      <c r="N3025" s="1226"/>
      <c r="O3025" s="1226"/>
      <c r="P3025" s="1226"/>
      <c r="Q3025" s="1226"/>
      <c r="R3025" s="1226"/>
      <c r="S3025" s="1226"/>
      <c r="T3025" s="1226"/>
      <c r="U3025" s="1227"/>
      <c r="V3025" s="1340"/>
      <c r="W3025" s="1341"/>
      <c r="X3025" s="1341"/>
      <c r="Y3025" s="1341"/>
      <c r="Z3025" s="1341"/>
      <c r="AA3025" s="1341"/>
      <c r="AB3025" s="1341"/>
      <c r="AC3025" s="1341"/>
      <c r="AD3025" s="1342"/>
      <c r="AE3025" s="913"/>
      <c r="AF3025" s="914"/>
      <c r="AG3025" s="1196" t="s">
        <v>2494</v>
      </c>
      <c r="AH3025" s="1197"/>
      <c r="AI3025" s="1197"/>
      <c r="AJ3025" s="1198"/>
      <c r="AK3025" s="11"/>
      <c r="AL3025" s="210"/>
      <c r="AM3025" s="20"/>
      <c r="AN3025" s="20"/>
      <c r="AO3025" s="20"/>
      <c r="AP3025" s="20"/>
      <c r="AQ3025" s="211"/>
      <c r="AR3025" s="73"/>
    </row>
    <row r="3026" spans="1:44" ht="27" customHeight="1" thickBot="1">
      <c r="A3026" s="972" t="str">
        <f t="shared" si="52"/>
        <v>　</v>
      </c>
      <c r="B3026" s="66"/>
      <c r="E3026" s="67"/>
      <c r="F3026" s="68"/>
      <c r="H3026" s="1360" t="s">
        <v>696</v>
      </c>
      <c r="I3026" s="1361"/>
      <c r="J3026" s="1361"/>
      <c r="K3026" s="1361"/>
      <c r="L3026" s="1361"/>
      <c r="M3026" s="1361"/>
      <c r="N3026" s="1361"/>
      <c r="O3026" s="1361"/>
      <c r="P3026" s="1361"/>
      <c r="Q3026" s="1361"/>
      <c r="R3026" s="1361"/>
      <c r="S3026" s="1361"/>
      <c r="T3026" s="1361"/>
      <c r="U3026" s="1362"/>
      <c r="V3026" s="923"/>
      <c r="W3026" s="1370" t="s">
        <v>443</v>
      </c>
      <c r="X3026" s="1370"/>
      <c r="Y3026" s="1370"/>
      <c r="Z3026" s="1370"/>
      <c r="AA3026" s="1226" t="s">
        <v>427</v>
      </c>
      <c r="AB3026" s="1226"/>
      <c r="AC3026" s="1226"/>
      <c r="AD3026" s="1227"/>
      <c r="AE3026" s="913"/>
      <c r="AF3026" s="914"/>
      <c r="AG3026" s="909" t="s">
        <v>443</v>
      </c>
      <c r="AH3026" s="910" t="s">
        <v>34</v>
      </c>
      <c r="AI3026" s="911" t="s">
        <v>443</v>
      </c>
      <c r="AJ3026" s="912" t="s">
        <v>34</v>
      </c>
      <c r="AK3026" s="11"/>
      <c r="AL3026" s="210"/>
      <c r="AM3026" s="20"/>
      <c r="AN3026" s="20"/>
      <c r="AO3026" s="20"/>
      <c r="AP3026" s="20"/>
      <c r="AQ3026" s="211"/>
      <c r="AR3026" s="73"/>
    </row>
    <row r="3027" spans="1:44" ht="27" customHeight="1" thickBot="1">
      <c r="A3027" s="972" t="str">
        <f t="shared" si="52"/>
        <v>（実施月を選択）</v>
      </c>
      <c r="B3027" s="66"/>
      <c r="E3027" s="67"/>
      <c r="F3027" s="68"/>
      <c r="H3027" s="913"/>
      <c r="I3027" s="913"/>
      <c r="J3027" s="913"/>
      <c r="K3027" s="913"/>
      <c r="L3027" s="913"/>
      <c r="M3027" s="913"/>
      <c r="N3027" s="913"/>
      <c r="O3027" s="913"/>
      <c r="P3027" s="913"/>
      <c r="Q3027" s="913"/>
      <c r="R3027" s="913"/>
      <c r="S3027" s="913"/>
      <c r="T3027" s="913"/>
      <c r="U3027" s="913"/>
      <c r="V3027" s="913"/>
      <c r="W3027" s="913"/>
      <c r="X3027" s="913"/>
      <c r="Y3027" s="913"/>
      <c r="Z3027" s="913"/>
      <c r="AA3027" s="913"/>
      <c r="AB3027" s="913"/>
      <c r="AC3027" s="913"/>
      <c r="AD3027" s="913"/>
      <c r="AE3027" s="913"/>
      <c r="AF3027" s="914"/>
      <c r="AG3027" s="1199" t="s">
        <v>2493</v>
      </c>
      <c r="AH3027" s="1200"/>
      <c r="AI3027" s="1200"/>
      <c r="AJ3027" s="1201"/>
      <c r="AK3027" s="11"/>
      <c r="AL3027" s="71"/>
      <c r="AQ3027" s="72"/>
      <c r="AR3027" s="73"/>
    </row>
    <row r="3028" spans="1:44" ht="27" customHeight="1" thickBot="1">
      <c r="A3028" s="972" t="str">
        <f t="shared" si="52"/>
        <v/>
      </c>
      <c r="B3028" s="66"/>
      <c r="E3028" s="67"/>
      <c r="F3028" s="68"/>
      <c r="AF3028" s="70"/>
      <c r="AK3028" s="11"/>
      <c r="AL3028" s="71"/>
      <c r="AQ3028" s="72"/>
      <c r="AR3028" s="73"/>
    </row>
    <row r="3029" spans="1:44" ht="39" customHeight="1">
      <c r="A3029" s="972" t="str">
        <f t="shared" si="52"/>
        <v/>
      </c>
      <c r="B3029" s="66"/>
      <c r="E3029" s="67"/>
      <c r="F3029" s="68"/>
      <c r="H3029" s="268" t="s">
        <v>1229</v>
      </c>
      <c r="I3029" s="1399" t="s">
        <v>1230</v>
      </c>
      <c r="J3029" s="1399"/>
      <c r="K3029" s="1399"/>
      <c r="L3029" s="1399"/>
      <c r="M3029" s="1399"/>
      <c r="N3029" s="1399"/>
      <c r="O3029" s="1399"/>
      <c r="P3029" s="1399"/>
      <c r="Q3029" s="1399"/>
      <c r="R3029" s="1399"/>
      <c r="S3029" s="1399"/>
      <c r="T3029" s="1399"/>
      <c r="U3029" s="1399"/>
      <c r="V3029" s="1399"/>
      <c r="W3029" s="1399"/>
      <c r="X3029" s="1399"/>
      <c r="Y3029" s="1399"/>
      <c r="Z3029" s="1399"/>
      <c r="AA3029" s="1399"/>
      <c r="AB3029" s="1399"/>
      <c r="AC3029" s="1399"/>
      <c r="AD3029" s="1400"/>
      <c r="AF3029" s="70"/>
      <c r="AK3029" s="11"/>
      <c r="AL3029" s="71"/>
      <c r="AQ3029" s="72"/>
      <c r="AR3029" s="73"/>
    </row>
    <row r="3030" spans="1:44" ht="27" customHeight="1">
      <c r="A3030" s="972" t="str">
        <f t="shared" si="52"/>
        <v/>
      </c>
      <c r="B3030" s="66"/>
      <c r="E3030" s="67"/>
      <c r="F3030" s="68"/>
      <c r="H3030" s="193" t="s">
        <v>1229</v>
      </c>
      <c r="I3030" s="1208" t="s">
        <v>1231</v>
      </c>
      <c r="J3030" s="1208"/>
      <c r="K3030" s="1208"/>
      <c r="L3030" s="1208"/>
      <c r="M3030" s="1208"/>
      <c r="N3030" s="1208"/>
      <c r="O3030" s="1208"/>
      <c r="P3030" s="1208"/>
      <c r="Q3030" s="1208"/>
      <c r="R3030" s="1208"/>
      <c r="S3030" s="1208"/>
      <c r="T3030" s="1208"/>
      <c r="U3030" s="1208"/>
      <c r="V3030" s="1208"/>
      <c r="W3030" s="1208"/>
      <c r="X3030" s="1208"/>
      <c r="Y3030" s="1208"/>
      <c r="Z3030" s="1208"/>
      <c r="AA3030" s="1208"/>
      <c r="AB3030" s="1208"/>
      <c r="AC3030" s="1208"/>
      <c r="AD3030" s="1209"/>
      <c r="AF3030" s="70"/>
      <c r="AK3030" s="11"/>
      <c r="AL3030" s="71"/>
      <c r="AQ3030" s="72"/>
      <c r="AR3030" s="73"/>
    </row>
    <row r="3031" spans="1:44" ht="27" customHeight="1">
      <c r="A3031" s="972" t="str">
        <f t="shared" si="52"/>
        <v/>
      </c>
      <c r="B3031" s="66"/>
      <c r="E3031" s="67"/>
      <c r="F3031" s="68"/>
      <c r="H3031" s="193"/>
      <c r="I3031" s="1208"/>
      <c r="J3031" s="1208"/>
      <c r="K3031" s="1208"/>
      <c r="L3031" s="1208"/>
      <c r="M3031" s="1208"/>
      <c r="N3031" s="1208"/>
      <c r="O3031" s="1208"/>
      <c r="P3031" s="1208"/>
      <c r="Q3031" s="1208"/>
      <c r="R3031" s="1208"/>
      <c r="S3031" s="1208"/>
      <c r="T3031" s="1208"/>
      <c r="U3031" s="1208"/>
      <c r="V3031" s="1208"/>
      <c r="W3031" s="1208"/>
      <c r="X3031" s="1208"/>
      <c r="Y3031" s="1208"/>
      <c r="Z3031" s="1208"/>
      <c r="AA3031" s="1208"/>
      <c r="AB3031" s="1208"/>
      <c r="AC3031" s="1208"/>
      <c r="AD3031" s="1209"/>
      <c r="AF3031" s="70"/>
      <c r="AK3031" s="11"/>
      <c r="AL3031" s="71"/>
      <c r="AQ3031" s="72"/>
      <c r="AR3031" s="73"/>
    </row>
    <row r="3032" spans="1:44" ht="27" customHeight="1">
      <c r="A3032" s="972" t="str">
        <f t="shared" si="52"/>
        <v/>
      </c>
      <c r="B3032" s="66"/>
      <c r="E3032" s="67"/>
      <c r="F3032" s="68"/>
      <c r="H3032" s="193" t="s">
        <v>1229</v>
      </c>
      <c r="I3032" s="1208" t="s">
        <v>1232</v>
      </c>
      <c r="J3032" s="1208"/>
      <c r="K3032" s="1208"/>
      <c r="L3032" s="1208"/>
      <c r="M3032" s="1208"/>
      <c r="N3032" s="1208"/>
      <c r="O3032" s="1208"/>
      <c r="P3032" s="1208"/>
      <c r="Q3032" s="1208"/>
      <c r="R3032" s="1208"/>
      <c r="S3032" s="1208"/>
      <c r="T3032" s="1208"/>
      <c r="U3032" s="1208"/>
      <c r="V3032" s="1208"/>
      <c r="W3032" s="1208"/>
      <c r="X3032" s="1208"/>
      <c r="Y3032" s="1208"/>
      <c r="Z3032" s="1208"/>
      <c r="AA3032" s="1208"/>
      <c r="AB3032" s="1208"/>
      <c r="AC3032" s="1208"/>
      <c r="AD3032" s="1209"/>
      <c r="AF3032" s="70"/>
      <c r="AK3032" s="11"/>
      <c r="AL3032" s="71"/>
      <c r="AQ3032" s="72"/>
      <c r="AR3032" s="73"/>
    </row>
    <row r="3033" spans="1:44" ht="27" customHeight="1">
      <c r="A3033" s="972" t="str">
        <f t="shared" si="52"/>
        <v/>
      </c>
      <c r="B3033" s="66"/>
      <c r="E3033" s="67"/>
      <c r="F3033" s="68"/>
      <c r="H3033" s="193" t="s">
        <v>1229</v>
      </c>
      <c r="I3033" s="1208" t="s">
        <v>1233</v>
      </c>
      <c r="J3033" s="1208"/>
      <c r="K3033" s="1208"/>
      <c r="L3033" s="1208"/>
      <c r="M3033" s="1208"/>
      <c r="N3033" s="1208"/>
      <c r="O3033" s="1208"/>
      <c r="P3033" s="1208"/>
      <c r="Q3033" s="1208"/>
      <c r="R3033" s="1208"/>
      <c r="S3033" s="1208"/>
      <c r="T3033" s="1208"/>
      <c r="U3033" s="1208"/>
      <c r="V3033" s="1208"/>
      <c r="W3033" s="1208"/>
      <c r="X3033" s="1208"/>
      <c r="Y3033" s="1208"/>
      <c r="Z3033" s="1208"/>
      <c r="AA3033" s="1208"/>
      <c r="AB3033" s="1208"/>
      <c r="AC3033" s="1208"/>
      <c r="AD3033" s="1209"/>
      <c r="AF3033" s="70"/>
      <c r="AK3033" s="11"/>
      <c r="AL3033" s="71"/>
      <c r="AQ3033" s="72"/>
      <c r="AR3033" s="73"/>
    </row>
    <row r="3034" spans="1:44" ht="27" customHeight="1">
      <c r="A3034" s="972" t="str">
        <f t="shared" si="52"/>
        <v/>
      </c>
      <c r="B3034" s="66"/>
      <c r="E3034" s="67"/>
      <c r="F3034" s="68"/>
      <c r="H3034" s="193"/>
      <c r="I3034" s="1208"/>
      <c r="J3034" s="1208"/>
      <c r="K3034" s="1208"/>
      <c r="L3034" s="1208"/>
      <c r="M3034" s="1208"/>
      <c r="N3034" s="1208"/>
      <c r="O3034" s="1208"/>
      <c r="P3034" s="1208"/>
      <c r="Q3034" s="1208"/>
      <c r="R3034" s="1208"/>
      <c r="S3034" s="1208"/>
      <c r="T3034" s="1208"/>
      <c r="U3034" s="1208"/>
      <c r="V3034" s="1208"/>
      <c r="W3034" s="1208"/>
      <c r="X3034" s="1208"/>
      <c r="Y3034" s="1208"/>
      <c r="Z3034" s="1208"/>
      <c r="AA3034" s="1208"/>
      <c r="AB3034" s="1208"/>
      <c r="AC3034" s="1208"/>
      <c r="AD3034" s="1209"/>
      <c r="AF3034" s="70"/>
      <c r="AK3034" s="11"/>
      <c r="AL3034" s="71"/>
      <c r="AQ3034" s="72"/>
      <c r="AR3034" s="73"/>
    </row>
    <row r="3035" spans="1:44" ht="36" customHeight="1">
      <c r="A3035" s="972" t="str">
        <f t="shared" si="52"/>
        <v/>
      </c>
      <c r="B3035" s="66"/>
      <c r="E3035" s="67"/>
      <c r="F3035" s="68"/>
      <c r="H3035" s="193"/>
      <c r="I3035" s="1208"/>
      <c r="J3035" s="1208"/>
      <c r="K3035" s="1208"/>
      <c r="L3035" s="1208"/>
      <c r="M3035" s="1208"/>
      <c r="N3035" s="1208"/>
      <c r="O3035" s="1208"/>
      <c r="P3035" s="1208"/>
      <c r="Q3035" s="1208"/>
      <c r="R3035" s="1208"/>
      <c r="S3035" s="1208"/>
      <c r="T3035" s="1208"/>
      <c r="U3035" s="1208"/>
      <c r="V3035" s="1208"/>
      <c r="W3035" s="1208"/>
      <c r="X3035" s="1208"/>
      <c r="Y3035" s="1208"/>
      <c r="Z3035" s="1208"/>
      <c r="AA3035" s="1208"/>
      <c r="AB3035" s="1208"/>
      <c r="AC3035" s="1208"/>
      <c r="AD3035" s="1209"/>
      <c r="AF3035" s="70"/>
      <c r="AK3035" s="11"/>
      <c r="AL3035" s="71"/>
      <c r="AQ3035" s="72"/>
      <c r="AR3035" s="73"/>
    </row>
    <row r="3036" spans="1:44" ht="27" customHeight="1">
      <c r="A3036" s="972" t="str">
        <f t="shared" si="52"/>
        <v/>
      </c>
      <c r="B3036" s="66"/>
      <c r="E3036" s="67"/>
      <c r="F3036" s="68"/>
      <c r="H3036" s="193" t="s">
        <v>1229</v>
      </c>
      <c r="I3036" s="1208" t="s">
        <v>744</v>
      </c>
      <c r="J3036" s="1208"/>
      <c r="K3036" s="1208"/>
      <c r="L3036" s="1208"/>
      <c r="M3036" s="1208"/>
      <c r="N3036" s="1208"/>
      <c r="O3036" s="1208"/>
      <c r="P3036" s="1208"/>
      <c r="Q3036" s="1208"/>
      <c r="R3036" s="1208"/>
      <c r="S3036" s="1208"/>
      <c r="T3036" s="1208"/>
      <c r="U3036" s="1208"/>
      <c r="V3036" s="1208"/>
      <c r="W3036" s="1208"/>
      <c r="X3036" s="1208"/>
      <c r="Y3036" s="1208"/>
      <c r="Z3036" s="1208"/>
      <c r="AA3036" s="1208"/>
      <c r="AB3036" s="1208"/>
      <c r="AC3036" s="1208"/>
      <c r="AD3036" s="1209"/>
      <c r="AF3036" s="70"/>
      <c r="AK3036" s="11"/>
      <c r="AL3036" s="71"/>
      <c r="AQ3036" s="72"/>
      <c r="AR3036" s="73"/>
    </row>
    <row r="3037" spans="1:44" ht="27" customHeight="1">
      <c r="A3037" s="972" t="str">
        <f t="shared" si="52"/>
        <v/>
      </c>
      <c r="B3037" s="66"/>
      <c r="E3037" s="67"/>
      <c r="F3037" s="68"/>
      <c r="H3037" s="193"/>
      <c r="I3037" s="1208"/>
      <c r="J3037" s="1208"/>
      <c r="K3037" s="1208"/>
      <c r="L3037" s="1208"/>
      <c r="M3037" s="1208"/>
      <c r="N3037" s="1208"/>
      <c r="O3037" s="1208"/>
      <c r="P3037" s="1208"/>
      <c r="Q3037" s="1208"/>
      <c r="R3037" s="1208"/>
      <c r="S3037" s="1208"/>
      <c r="T3037" s="1208"/>
      <c r="U3037" s="1208"/>
      <c r="V3037" s="1208"/>
      <c r="W3037" s="1208"/>
      <c r="X3037" s="1208"/>
      <c r="Y3037" s="1208"/>
      <c r="Z3037" s="1208"/>
      <c r="AA3037" s="1208"/>
      <c r="AB3037" s="1208"/>
      <c r="AC3037" s="1208"/>
      <c r="AD3037" s="1209"/>
      <c r="AF3037" s="70"/>
      <c r="AK3037" s="11"/>
      <c r="AL3037" s="71"/>
      <c r="AQ3037" s="72"/>
      <c r="AR3037" s="73"/>
    </row>
    <row r="3038" spans="1:44" ht="27" customHeight="1">
      <c r="A3038" s="972" t="str">
        <f t="shared" si="52"/>
        <v/>
      </c>
      <c r="B3038" s="66"/>
      <c r="E3038" s="67"/>
      <c r="F3038" s="68"/>
      <c r="H3038" s="193"/>
      <c r="I3038" s="1208"/>
      <c r="J3038" s="1208"/>
      <c r="K3038" s="1208"/>
      <c r="L3038" s="1208"/>
      <c r="M3038" s="1208"/>
      <c r="N3038" s="1208"/>
      <c r="O3038" s="1208"/>
      <c r="P3038" s="1208"/>
      <c r="Q3038" s="1208"/>
      <c r="R3038" s="1208"/>
      <c r="S3038" s="1208"/>
      <c r="T3038" s="1208"/>
      <c r="U3038" s="1208"/>
      <c r="V3038" s="1208"/>
      <c r="W3038" s="1208"/>
      <c r="X3038" s="1208"/>
      <c r="Y3038" s="1208"/>
      <c r="Z3038" s="1208"/>
      <c r="AA3038" s="1208"/>
      <c r="AB3038" s="1208"/>
      <c r="AC3038" s="1208"/>
      <c r="AD3038" s="1209"/>
      <c r="AF3038" s="70"/>
      <c r="AK3038" s="11"/>
      <c r="AL3038" s="71"/>
      <c r="AQ3038" s="72"/>
      <c r="AR3038" s="73"/>
    </row>
    <row r="3039" spans="1:44" ht="27" customHeight="1">
      <c r="A3039" s="972" t="str">
        <f t="shared" si="52"/>
        <v/>
      </c>
      <c r="B3039" s="66"/>
      <c r="E3039" s="67"/>
      <c r="F3039" s="68"/>
      <c r="H3039" s="68" t="s">
        <v>1229</v>
      </c>
      <c r="I3039" s="1233" t="s">
        <v>1234</v>
      </c>
      <c r="J3039" s="1233"/>
      <c r="K3039" s="1233"/>
      <c r="L3039" s="1233"/>
      <c r="M3039" s="1233"/>
      <c r="N3039" s="1233"/>
      <c r="O3039" s="1233"/>
      <c r="P3039" s="1233"/>
      <c r="Q3039" s="1233"/>
      <c r="R3039" s="1233"/>
      <c r="S3039" s="1233"/>
      <c r="T3039" s="1233"/>
      <c r="U3039" s="1233"/>
      <c r="V3039" s="1233"/>
      <c r="W3039" s="1233"/>
      <c r="X3039" s="1233"/>
      <c r="Y3039" s="1233"/>
      <c r="Z3039" s="1233"/>
      <c r="AA3039" s="1233"/>
      <c r="AB3039" s="1233"/>
      <c r="AC3039" s="1233"/>
      <c r="AD3039" s="1333"/>
      <c r="AF3039" s="70"/>
      <c r="AK3039" s="11"/>
      <c r="AL3039" s="71"/>
      <c r="AQ3039" s="72"/>
      <c r="AR3039" s="73"/>
    </row>
    <row r="3040" spans="1:44" ht="27" customHeight="1" thickBot="1">
      <c r="A3040" s="972" t="str">
        <f t="shared" ref="A3040:A3114" si="53">_xlfn.IFS(AG3040=0,"",AG3040&gt;0,AG3040,AG3040&lt;&gt;"","")</f>
        <v/>
      </c>
      <c r="B3040" s="66"/>
      <c r="E3040" s="67"/>
      <c r="F3040" s="68"/>
      <c r="H3040" s="83" t="s">
        <v>1229</v>
      </c>
      <c r="I3040" s="1347" t="s">
        <v>1235</v>
      </c>
      <c r="J3040" s="1347"/>
      <c r="K3040" s="1347"/>
      <c r="L3040" s="1347"/>
      <c r="M3040" s="1347"/>
      <c r="N3040" s="1347"/>
      <c r="O3040" s="1347"/>
      <c r="P3040" s="1347"/>
      <c r="Q3040" s="1347"/>
      <c r="R3040" s="1347"/>
      <c r="S3040" s="1347"/>
      <c r="T3040" s="1347"/>
      <c r="U3040" s="1347"/>
      <c r="V3040" s="1347"/>
      <c r="W3040" s="1347"/>
      <c r="X3040" s="1347"/>
      <c r="Y3040" s="1347"/>
      <c r="Z3040" s="1347"/>
      <c r="AA3040" s="1347"/>
      <c r="AB3040" s="1347"/>
      <c r="AC3040" s="1347"/>
      <c r="AD3040" s="1348"/>
      <c r="AF3040" s="70"/>
      <c r="AK3040" s="11"/>
      <c r="AL3040" s="71"/>
      <c r="AQ3040" s="72"/>
      <c r="AR3040" s="73"/>
    </row>
    <row r="3041" spans="1:44" ht="27" customHeight="1">
      <c r="A3041" s="972" t="str">
        <f t="shared" si="53"/>
        <v/>
      </c>
      <c r="B3041" s="66"/>
      <c r="E3041" s="67"/>
      <c r="F3041" s="68"/>
      <c r="AF3041" s="70"/>
      <c r="AK3041" s="11"/>
      <c r="AL3041" s="71"/>
      <c r="AQ3041" s="72"/>
      <c r="AR3041" s="73"/>
    </row>
    <row r="3042" spans="1:44" ht="27" customHeight="1">
      <c r="A3042" s="972">
        <f t="shared" si="53"/>
        <v>397</v>
      </c>
      <c r="B3042" s="66"/>
      <c r="E3042" s="67"/>
      <c r="F3042" s="1349" t="s">
        <v>848</v>
      </c>
      <c r="G3042" s="1350"/>
      <c r="H3042" s="1233" t="s">
        <v>1236</v>
      </c>
      <c r="I3042" s="1233"/>
      <c r="J3042" s="1233"/>
      <c r="K3042" s="1233"/>
      <c r="L3042" s="1233"/>
      <c r="M3042" s="1233"/>
      <c r="N3042" s="1233"/>
      <c r="O3042" s="1233"/>
      <c r="P3042" s="1233"/>
      <c r="Q3042" s="1233"/>
      <c r="R3042" s="1233"/>
      <c r="S3042" s="1233"/>
      <c r="T3042" s="1233"/>
      <c r="U3042" s="1233"/>
      <c r="V3042" s="1233"/>
      <c r="W3042" s="1233"/>
      <c r="X3042" s="1233"/>
      <c r="Y3042" s="1233"/>
      <c r="Z3042" s="1233"/>
      <c r="AA3042" s="1233"/>
      <c r="AB3042" s="1233"/>
      <c r="AC3042" s="1233"/>
      <c r="AD3042" s="1233"/>
      <c r="AF3042" s="70"/>
      <c r="AG3042" s="713">
        <v>397</v>
      </c>
      <c r="AH3042" s="1221" t="s">
        <v>106</v>
      </c>
      <c r="AI3042" s="1222"/>
      <c r="AJ3042" s="1223"/>
      <c r="AK3042" s="11"/>
      <c r="AL3042" s="1228" t="s">
        <v>2797</v>
      </c>
      <c r="AM3042" s="1229"/>
      <c r="AN3042" s="1229"/>
      <c r="AO3042" s="1229"/>
      <c r="AP3042" s="1229"/>
      <c r="AQ3042" s="1230"/>
      <c r="AR3042" s="1232">
        <f>VLOOKUP(AH3042,$CD$6:$CE$10,2,FALSE)</f>
        <v>0</v>
      </c>
    </row>
    <row r="3043" spans="1:44" ht="21.65" customHeight="1">
      <c r="A3043" s="972" t="str">
        <f t="shared" si="53"/>
        <v/>
      </c>
      <c r="B3043" s="66"/>
      <c r="E3043" s="67"/>
      <c r="F3043" s="68"/>
      <c r="AF3043" s="70"/>
      <c r="AK3043" s="11"/>
      <c r="AL3043" s="1228"/>
      <c r="AM3043" s="1229"/>
      <c r="AN3043" s="1229"/>
      <c r="AO3043" s="1229"/>
      <c r="AP3043" s="1229"/>
      <c r="AQ3043" s="1230"/>
      <c r="AR3043" s="1232"/>
    </row>
    <row r="3044" spans="1:44" ht="21.65" customHeight="1">
      <c r="A3044" s="972" t="str">
        <f t="shared" si="53"/>
        <v/>
      </c>
      <c r="B3044" s="66"/>
      <c r="E3044" s="67"/>
      <c r="F3044" s="68"/>
      <c r="AF3044" s="70"/>
      <c r="AK3044" s="11"/>
      <c r="AL3044" s="1228"/>
      <c r="AM3044" s="1229"/>
      <c r="AN3044" s="1229"/>
      <c r="AO3044" s="1229"/>
      <c r="AP3044" s="1229"/>
      <c r="AQ3044" s="1230"/>
      <c r="AR3044" s="73"/>
    </row>
    <row r="3045" spans="1:44" ht="21.65" customHeight="1" thickBot="1">
      <c r="A3045" s="972" t="str">
        <f t="shared" si="53"/>
        <v/>
      </c>
      <c r="B3045" s="66"/>
      <c r="E3045" s="67"/>
      <c r="F3045" s="68"/>
      <c r="AF3045" s="70"/>
      <c r="AK3045" s="11"/>
      <c r="AL3045" s="1228"/>
      <c r="AM3045" s="1229"/>
      <c r="AN3045" s="1229"/>
      <c r="AO3045" s="1229"/>
      <c r="AP3045" s="1229"/>
      <c r="AQ3045" s="1230"/>
      <c r="AR3045" s="73"/>
    </row>
    <row r="3046" spans="1:44" ht="27" customHeight="1">
      <c r="A3046" s="972" t="str">
        <f t="shared" si="53"/>
        <v/>
      </c>
      <c r="B3046" s="66"/>
      <c r="E3046" s="67"/>
      <c r="F3046" s="68"/>
      <c r="H3046" s="268" t="s">
        <v>1228</v>
      </c>
      <c r="I3046" s="1397" t="s">
        <v>1237</v>
      </c>
      <c r="J3046" s="1397"/>
      <c r="K3046" s="1397"/>
      <c r="L3046" s="1397"/>
      <c r="M3046" s="1397"/>
      <c r="N3046" s="1397"/>
      <c r="O3046" s="1397"/>
      <c r="P3046" s="1397"/>
      <c r="Q3046" s="1397"/>
      <c r="R3046" s="1397"/>
      <c r="S3046" s="1397"/>
      <c r="T3046" s="1397"/>
      <c r="U3046" s="1397"/>
      <c r="V3046" s="1397"/>
      <c r="W3046" s="1397"/>
      <c r="X3046" s="1397"/>
      <c r="Y3046" s="1397"/>
      <c r="Z3046" s="1397"/>
      <c r="AA3046" s="1397"/>
      <c r="AB3046" s="1397"/>
      <c r="AC3046" s="1397"/>
      <c r="AD3046" s="1413"/>
      <c r="AF3046" s="70"/>
      <c r="AK3046" s="11"/>
      <c r="AL3046" s="71"/>
      <c r="AQ3046" s="72"/>
      <c r="AR3046" s="73"/>
    </row>
    <row r="3047" spans="1:44" ht="27" customHeight="1">
      <c r="A3047" s="972" t="str">
        <f t="shared" si="53"/>
        <v/>
      </c>
      <c r="B3047" s="66"/>
      <c r="E3047" s="67"/>
      <c r="F3047" s="68"/>
      <c r="H3047" s="193" t="s">
        <v>1228</v>
      </c>
      <c r="I3047" s="1210" t="s">
        <v>1238</v>
      </c>
      <c r="J3047" s="1210"/>
      <c r="K3047" s="1210"/>
      <c r="L3047" s="1210"/>
      <c r="M3047" s="1210"/>
      <c r="N3047" s="1210"/>
      <c r="O3047" s="1210"/>
      <c r="P3047" s="1210"/>
      <c r="Q3047" s="1210"/>
      <c r="R3047" s="1210"/>
      <c r="S3047" s="1210"/>
      <c r="T3047" s="1210"/>
      <c r="U3047" s="1210"/>
      <c r="V3047" s="1210"/>
      <c r="W3047" s="1210"/>
      <c r="X3047" s="1210"/>
      <c r="Y3047" s="1210"/>
      <c r="Z3047" s="1210"/>
      <c r="AA3047" s="1210"/>
      <c r="AB3047" s="1210"/>
      <c r="AC3047" s="1210"/>
      <c r="AD3047" s="1211"/>
      <c r="AF3047" s="70"/>
      <c r="AK3047" s="11"/>
      <c r="AL3047" s="71"/>
      <c r="AQ3047" s="72"/>
      <c r="AR3047" s="73"/>
    </row>
    <row r="3048" spans="1:44" ht="27" customHeight="1">
      <c r="A3048" s="972">
        <f t="shared" si="53"/>
        <v>398</v>
      </c>
      <c r="B3048" s="66"/>
      <c r="E3048" s="67"/>
      <c r="F3048" s="68"/>
      <c r="H3048" s="193" t="s">
        <v>1228</v>
      </c>
      <c r="I3048" s="1208" t="s">
        <v>1239</v>
      </c>
      <c r="J3048" s="1208"/>
      <c r="K3048" s="1208"/>
      <c r="L3048" s="1208"/>
      <c r="M3048" s="1208"/>
      <c r="N3048" s="1208"/>
      <c r="O3048" s="1208"/>
      <c r="P3048" s="1208"/>
      <c r="Q3048" s="1208"/>
      <c r="R3048" s="1208"/>
      <c r="S3048" s="1208"/>
      <c r="T3048" s="1208"/>
      <c r="U3048" s="1208"/>
      <c r="V3048" s="1208"/>
      <c r="W3048" s="1208"/>
      <c r="X3048" s="1208"/>
      <c r="Y3048" s="1208"/>
      <c r="Z3048" s="1208"/>
      <c r="AA3048" s="1208"/>
      <c r="AB3048" s="1208"/>
      <c r="AC3048" s="1208"/>
      <c r="AD3048" s="1209"/>
      <c r="AF3048" s="70"/>
      <c r="AG3048" s="713">
        <v>398</v>
      </c>
      <c r="AH3048" s="1221" t="s">
        <v>106</v>
      </c>
      <c r="AI3048" s="1222"/>
      <c r="AJ3048" s="1223"/>
      <c r="AK3048" s="11"/>
      <c r="AL3048" s="93"/>
      <c r="AM3048" s="94"/>
      <c r="AN3048" s="94"/>
      <c r="AO3048" s="94"/>
      <c r="AP3048" s="94"/>
      <c r="AQ3048" s="95"/>
      <c r="AR3048" s="1232">
        <f>VLOOKUP(AH3048,$CD$6:$CE$10,2,FALSE)</f>
        <v>0</v>
      </c>
    </row>
    <row r="3049" spans="1:44" ht="27" customHeight="1">
      <c r="A3049" s="972" t="str">
        <f t="shared" si="53"/>
        <v/>
      </c>
      <c r="B3049" s="66"/>
      <c r="E3049" s="67"/>
      <c r="F3049" s="68"/>
      <c r="H3049" s="193"/>
      <c r="I3049" s="1208"/>
      <c r="J3049" s="1208"/>
      <c r="K3049" s="1208"/>
      <c r="L3049" s="1208"/>
      <c r="M3049" s="1208"/>
      <c r="N3049" s="1208"/>
      <c r="O3049" s="1208"/>
      <c r="P3049" s="1208"/>
      <c r="Q3049" s="1208"/>
      <c r="R3049" s="1208"/>
      <c r="S3049" s="1208"/>
      <c r="T3049" s="1208"/>
      <c r="U3049" s="1208"/>
      <c r="V3049" s="1208"/>
      <c r="W3049" s="1208"/>
      <c r="X3049" s="1208"/>
      <c r="Y3049" s="1208"/>
      <c r="Z3049" s="1208"/>
      <c r="AA3049" s="1208"/>
      <c r="AB3049" s="1208"/>
      <c r="AC3049" s="1208"/>
      <c r="AD3049" s="1209"/>
      <c r="AF3049" s="70"/>
      <c r="AK3049" s="11"/>
      <c r="AL3049" s="93"/>
      <c r="AM3049" s="94"/>
      <c r="AN3049" s="94"/>
      <c r="AO3049" s="94"/>
      <c r="AP3049" s="94"/>
      <c r="AQ3049" s="95"/>
      <c r="AR3049" s="1232"/>
    </row>
    <row r="3050" spans="1:44" ht="27" customHeight="1">
      <c r="A3050" s="972">
        <f t="shared" si="53"/>
        <v>399</v>
      </c>
      <c r="B3050" s="66"/>
      <c r="E3050" s="67"/>
      <c r="F3050" s="68"/>
      <c r="H3050" s="193" t="s">
        <v>1228</v>
      </c>
      <c r="I3050" s="1210" t="s">
        <v>1240</v>
      </c>
      <c r="J3050" s="1210"/>
      <c r="K3050" s="1210"/>
      <c r="L3050" s="1210"/>
      <c r="M3050" s="1210"/>
      <c r="N3050" s="1210"/>
      <c r="O3050" s="1210"/>
      <c r="P3050" s="1210"/>
      <c r="Q3050" s="1210"/>
      <c r="R3050" s="1210"/>
      <c r="S3050" s="1210"/>
      <c r="T3050" s="1210"/>
      <c r="U3050" s="1210"/>
      <c r="V3050" s="1210"/>
      <c r="W3050" s="1210"/>
      <c r="X3050" s="1210"/>
      <c r="Y3050" s="1210"/>
      <c r="Z3050" s="1210"/>
      <c r="AA3050" s="1210"/>
      <c r="AB3050" s="1210"/>
      <c r="AC3050" s="1210"/>
      <c r="AD3050" s="1211"/>
      <c r="AF3050" s="70"/>
      <c r="AG3050" s="713">
        <v>399</v>
      </c>
      <c r="AH3050" s="1221" t="s">
        <v>106</v>
      </c>
      <c r="AI3050" s="1222"/>
      <c r="AJ3050" s="1223"/>
      <c r="AK3050" s="11"/>
      <c r="AL3050" s="93"/>
      <c r="AM3050" s="94"/>
      <c r="AN3050" s="94"/>
      <c r="AO3050" s="94"/>
      <c r="AP3050" s="94"/>
      <c r="AQ3050" s="95"/>
      <c r="AR3050" s="1232">
        <f>VLOOKUP(AH3050,$CD$6:$CE$10,2,FALSE)</f>
        <v>0</v>
      </c>
    </row>
    <row r="3051" spans="1:44" ht="27" customHeight="1" thickBot="1">
      <c r="A3051" s="972" t="str">
        <f t="shared" si="53"/>
        <v/>
      </c>
      <c r="B3051" s="66"/>
      <c r="E3051" s="67"/>
      <c r="F3051" s="68"/>
      <c r="H3051" s="196" t="s">
        <v>1228</v>
      </c>
      <c r="I3051" s="1435" t="s">
        <v>1241</v>
      </c>
      <c r="J3051" s="1435"/>
      <c r="K3051" s="1435"/>
      <c r="L3051" s="1435"/>
      <c r="M3051" s="1435"/>
      <c r="N3051" s="1435"/>
      <c r="O3051" s="1435"/>
      <c r="P3051" s="1435"/>
      <c r="Q3051" s="1435"/>
      <c r="R3051" s="1435"/>
      <c r="S3051" s="1435"/>
      <c r="T3051" s="1435"/>
      <c r="U3051" s="1435"/>
      <c r="V3051" s="1435"/>
      <c r="W3051" s="1435"/>
      <c r="X3051" s="1435"/>
      <c r="Y3051" s="1435"/>
      <c r="Z3051" s="1435"/>
      <c r="AA3051" s="1435"/>
      <c r="AB3051" s="1435"/>
      <c r="AC3051" s="1435"/>
      <c r="AD3051" s="1436"/>
      <c r="AF3051" s="70"/>
      <c r="AK3051" s="11"/>
      <c r="AL3051" s="93"/>
      <c r="AM3051" s="94"/>
      <c r="AN3051" s="94"/>
      <c r="AO3051" s="94"/>
      <c r="AP3051" s="94"/>
      <c r="AQ3051" s="95"/>
      <c r="AR3051" s="1232"/>
    </row>
    <row r="3052" spans="1:44" ht="24" customHeight="1">
      <c r="A3052" s="972" t="str">
        <f t="shared" si="53"/>
        <v/>
      </c>
      <c r="B3052" s="66"/>
      <c r="E3052" s="67"/>
      <c r="F3052" s="68"/>
      <c r="AF3052" s="70"/>
      <c r="AK3052" s="11"/>
      <c r="AL3052" s="71"/>
      <c r="AQ3052" s="72"/>
      <c r="AR3052" s="73"/>
    </row>
    <row r="3053" spans="1:44" ht="27" customHeight="1">
      <c r="A3053" s="972">
        <f t="shared" si="53"/>
        <v>400</v>
      </c>
      <c r="B3053" s="66"/>
      <c r="E3053" s="67"/>
      <c r="F3053" s="1349" t="s">
        <v>829</v>
      </c>
      <c r="G3053" s="1350"/>
      <c r="H3053" s="1233" t="s">
        <v>1242</v>
      </c>
      <c r="I3053" s="1233"/>
      <c r="J3053" s="1233"/>
      <c r="K3053" s="1233"/>
      <c r="L3053" s="1233"/>
      <c r="M3053" s="1233"/>
      <c r="N3053" s="1233"/>
      <c r="O3053" s="1233"/>
      <c r="P3053" s="1233"/>
      <c r="Q3053" s="1233"/>
      <c r="R3053" s="1233"/>
      <c r="S3053" s="1233"/>
      <c r="T3053" s="1233"/>
      <c r="U3053" s="1233"/>
      <c r="V3053" s="1233"/>
      <c r="W3053" s="1233"/>
      <c r="X3053" s="1233"/>
      <c r="Y3053" s="1233"/>
      <c r="Z3053" s="1233"/>
      <c r="AA3053" s="1233"/>
      <c r="AB3053" s="1233"/>
      <c r="AC3053" s="1233"/>
      <c r="AD3053" s="1233"/>
      <c r="AF3053" s="70"/>
      <c r="AG3053" s="713">
        <v>400</v>
      </c>
      <c r="AH3053" s="1221" t="s">
        <v>106</v>
      </c>
      <c r="AI3053" s="1222"/>
      <c r="AJ3053" s="1223"/>
      <c r="AK3053" s="11"/>
      <c r="AL3053" s="1228" t="s">
        <v>2798</v>
      </c>
      <c r="AM3053" s="1497"/>
      <c r="AN3053" s="1497"/>
      <c r="AO3053" s="1497"/>
      <c r="AP3053" s="1497"/>
      <c r="AQ3053" s="1230"/>
      <c r="AR3053" s="1232">
        <f>VLOOKUP(AH3053,$CD$6:$CE$10,2,FALSE)</f>
        <v>0</v>
      </c>
    </row>
    <row r="3054" spans="1:44" ht="24" customHeight="1">
      <c r="A3054" s="972" t="str">
        <f t="shared" si="53"/>
        <v/>
      </c>
      <c r="B3054" s="66"/>
      <c r="E3054" s="67"/>
      <c r="F3054" s="68"/>
      <c r="AF3054" s="70"/>
      <c r="AK3054" s="11"/>
      <c r="AL3054" s="1228"/>
      <c r="AM3054" s="1497"/>
      <c r="AN3054" s="1497"/>
      <c r="AO3054" s="1497"/>
      <c r="AP3054" s="1497"/>
      <c r="AQ3054" s="1230"/>
      <c r="AR3054" s="1232"/>
    </row>
    <row r="3055" spans="1:44" ht="27" customHeight="1">
      <c r="A3055" s="972" t="str">
        <f t="shared" si="53"/>
        <v/>
      </c>
      <c r="B3055" s="66"/>
      <c r="E3055" s="67"/>
      <c r="F3055" s="68"/>
      <c r="G3055" s="286"/>
      <c r="H3055" s="1499" t="s">
        <v>2799</v>
      </c>
      <c r="I3055" s="1500"/>
      <c r="J3055" s="1500"/>
      <c r="K3055" s="1500"/>
      <c r="L3055" s="1500"/>
      <c r="M3055" s="1500"/>
      <c r="N3055" s="1500"/>
      <c r="O3055" s="1500"/>
      <c r="P3055" s="1500"/>
      <c r="Q3055" s="1500"/>
      <c r="R3055" s="1500"/>
      <c r="S3055" s="1500"/>
      <c r="T3055" s="1500"/>
      <c r="U3055" s="1500"/>
      <c r="V3055" s="1500"/>
      <c r="W3055" s="1500"/>
      <c r="X3055" s="1500"/>
      <c r="Y3055" s="1500"/>
      <c r="Z3055" s="1500"/>
      <c r="AA3055" s="1500"/>
      <c r="AB3055" s="1500"/>
      <c r="AC3055" s="1500"/>
      <c r="AD3055" s="1500"/>
      <c r="AF3055" s="70"/>
      <c r="AK3055" s="11"/>
      <c r="AL3055" s="1228"/>
      <c r="AM3055" s="1497"/>
      <c r="AN3055" s="1497"/>
      <c r="AO3055" s="1497"/>
      <c r="AP3055" s="1497"/>
      <c r="AQ3055" s="1230"/>
      <c r="AR3055" s="73"/>
    </row>
    <row r="3056" spans="1:44" ht="27" customHeight="1">
      <c r="A3056" s="972" t="str">
        <f t="shared" si="53"/>
        <v/>
      </c>
      <c r="B3056" s="66"/>
      <c r="E3056" s="67"/>
      <c r="F3056" s="68"/>
      <c r="G3056" s="286"/>
      <c r="H3056" s="1500"/>
      <c r="I3056" s="1500"/>
      <c r="J3056" s="1500"/>
      <c r="K3056" s="1500"/>
      <c r="L3056" s="1500"/>
      <c r="M3056" s="1500"/>
      <c r="N3056" s="1500"/>
      <c r="O3056" s="1500"/>
      <c r="P3056" s="1500"/>
      <c r="Q3056" s="1500"/>
      <c r="R3056" s="1500"/>
      <c r="S3056" s="1500"/>
      <c r="T3056" s="1500"/>
      <c r="U3056" s="1500"/>
      <c r="V3056" s="1500"/>
      <c r="W3056" s="1500"/>
      <c r="X3056" s="1500"/>
      <c r="Y3056" s="1500"/>
      <c r="Z3056" s="1500"/>
      <c r="AA3056" s="1500"/>
      <c r="AB3056" s="1500"/>
      <c r="AC3056" s="1500"/>
      <c r="AD3056" s="1500"/>
      <c r="AF3056" s="70"/>
      <c r="AK3056" s="11"/>
      <c r="AL3056" s="1215" t="s">
        <v>2628</v>
      </c>
      <c r="AM3056" s="1498"/>
      <c r="AN3056" s="1498"/>
      <c r="AO3056" s="1498"/>
      <c r="AP3056" s="1498"/>
      <c r="AQ3056" s="1217"/>
      <c r="AR3056" s="73"/>
    </row>
    <row r="3057" spans="1:44" ht="27" customHeight="1">
      <c r="A3057" s="972" t="str">
        <f t="shared" si="53"/>
        <v/>
      </c>
      <c r="B3057" s="66"/>
      <c r="E3057" s="67"/>
      <c r="F3057" s="68"/>
      <c r="G3057" s="286"/>
      <c r="H3057" s="1500"/>
      <c r="I3057" s="1500"/>
      <c r="J3057" s="1500"/>
      <c r="K3057" s="1500"/>
      <c r="L3057" s="1500"/>
      <c r="M3057" s="1500"/>
      <c r="N3057" s="1500"/>
      <c r="O3057" s="1500"/>
      <c r="P3057" s="1500"/>
      <c r="Q3057" s="1500"/>
      <c r="R3057" s="1500"/>
      <c r="S3057" s="1500"/>
      <c r="T3057" s="1500"/>
      <c r="U3057" s="1500"/>
      <c r="V3057" s="1500"/>
      <c r="W3057" s="1500"/>
      <c r="X3057" s="1500"/>
      <c r="Y3057" s="1500"/>
      <c r="Z3057" s="1500"/>
      <c r="AA3057" s="1500"/>
      <c r="AB3057" s="1500"/>
      <c r="AC3057" s="1500"/>
      <c r="AD3057" s="1500"/>
      <c r="AF3057" s="70"/>
      <c r="AK3057" s="11"/>
      <c r="AL3057" s="1215"/>
      <c r="AM3057" s="1498"/>
      <c r="AN3057" s="1498"/>
      <c r="AO3057" s="1498"/>
      <c r="AP3057" s="1498"/>
      <c r="AQ3057" s="1217"/>
      <c r="AR3057" s="73"/>
    </row>
    <row r="3058" spans="1:44" ht="27" customHeight="1">
      <c r="A3058" s="972" t="str">
        <f t="shared" si="53"/>
        <v/>
      </c>
      <c r="B3058" s="66"/>
      <c r="E3058" s="67"/>
      <c r="F3058" s="68"/>
      <c r="G3058" s="286"/>
      <c r="H3058" s="1500"/>
      <c r="I3058" s="1500"/>
      <c r="J3058" s="1500"/>
      <c r="K3058" s="1500"/>
      <c r="L3058" s="1500"/>
      <c r="M3058" s="1500"/>
      <c r="N3058" s="1500"/>
      <c r="O3058" s="1500"/>
      <c r="P3058" s="1500"/>
      <c r="Q3058" s="1500"/>
      <c r="R3058" s="1500"/>
      <c r="S3058" s="1500"/>
      <c r="T3058" s="1500"/>
      <c r="U3058" s="1500"/>
      <c r="V3058" s="1500"/>
      <c r="W3058" s="1500"/>
      <c r="X3058" s="1500"/>
      <c r="Y3058" s="1500"/>
      <c r="Z3058" s="1500"/>
      <c r="AA3058" s="1500"/>
      <c r="AB3058" s="1500"/>
      <c r="AC3058" s="1500"/>
      <c r="AD3058" s="1500"/>
      <c r="AF3058" s="70"/>
      <c r="AK3058" s="11"/>
      <c r="AL3058" s="71"/>
      <c r="AQ3058" s="72"/>
      <c r="AR3058" s="73"/>
    </row>
    <row r="3059" spans="1:44" ht="27" customHeight="1">
      <c r="A3059" s="972" t="str">
        <f t="shared" si="53"/>
        <v/>
      </c>
      <c r="B3059" s="66"/>
      <c r="E3059" s="67"/>
      <c r="F3059" s="68"/>
      <c r="G3059" s="286"/>
      <c r="H3059" s="1500"/>
      <c r="I3059" s="1500"/>
      <c r="J3059" s="1500"/>
      <c r="K3059" s="1500"/>
      <c r="L3059" s="1500"/>
      <c r="M3059" s="1500"/>
      <c r="N3059" s="1500"/>
      <c r="O3059" s="1500"/>
      <c r="P3059" s="1500"/>
      <c r="Q3059" s="1500"/>
      <c r="R3059" s="1500"/>
      <c r="S3059" s="1500"/>
      <c r="T3059" s="1500"/>
      <c r="U3059" s="1500"/>
      <c r="V3059" s="1500"/>
      <c r="W3059" s="1500"/>
      <c r="X3059" s="1500"/>
      <c r="Y3059" s="1500"/>
      <c r="Z3059" s="1500"/>
      <c r="AA3059" s="1500"/>
      <c r="AB3059" s="1500"/>
      <c r="AC3059" s="1500"/>
      <c r="AD3059" s="1500"/>
      <c r="AF3059" s="70"/>
      <c r="AK3059" s="11"/>
      <c r="AL3059" s="71"/>
      <c r="AQ3059" s="72"/>
      <c r="AR3059" s="73"/>
    </row>
    <row r="3060" spans="1:44" ht="27" customHeight="1">
      <c r="B3060" s="66"/>
      <c r="E3060" s="67"/>
      <c r="F3060" s="68"/>
      <c r="G3060" s="899"/>
      <c r="H3060" s="1500"/>
      <c r="I3060" s="1500"/>
      <c r="J3060" s="1500"/>
      <c r="K3060" s="1500"/>
      <c r="L3060" s="1500"/>
      <c r="M3060" s="1500"/>
      <c r="N3060" s="1500"/>
      <c r="O3060" s="1500"/>
      <c r="P3060" s="1500"/>
      <c r="Q3060" s="1500"/>
      <c r="R3060" s="1500"/>
      <c r="S3060" s="1500"/>
      <c r="T3060" s="1500"/>
      <c r="U3060" s="1500"/>
      <c r="V3060" s="1500"/>
      <c r="W3060" s="1500"/>
      <c r="X3060" s="1500"/>
      <c r="Y3060" s="1500"/>
      <c r="Z3060" s="1500"/>
      <c r="AA3060" s="1500"/>
      <c r="AB3060" s="1500"/>
      <c r="AC3060" s="1500"/>
      <c r="AD3060" s="1500"/>
      <c r="AF3060" s="70"/>
      <c r="AH3060" s="898"/>
      <c r="AI3060" s="898"/>
      <c r="AJ3060" s="898"/>
      <c r="AK3060" s="11"/>
      <c r="AL3060" s="71"/>
      <c r="AQ3060" s="72"/>
      <c r="AR3060" s="73"/>
    </row>
    <row r="3061" spans="1:44" ht="27" customHeight="1">
      <c r="B3061" s="66"/>
      <c r="E3061" s="67"/>
      <c r="F3061" s="68"/>
      <c r="G3061" s="899"/>
      <c r="H3061" s="1500"/>
      <c r="I3061" s="1500"/>
      <c r="J3061" s="1500"/>
      <c r="K3061" s="1500"/>
      <c r="L3061" s="1500"/>
      <c r="M3061" s="1500"/>
      <c r="N3061" s="1500"/>
      <c r="O3061" s="1500"/>
      <c r="P3061" s="1500"/>
      <c r="Q3061" s="1500"/>
      <c r="R3061" s="1500"/>
      <c r="S3061" s="1500"/>
      <c r="T3061" s="1500"/>
      <c r="U3061" s="1500"/>
      <c r="V3061" s="1500"/>
      <c r="W3061" s="1500"/>
      <c r="X3061" s="1500"/>
      <c r="Y3061" s="1500"/>
      <c r="Z3061" s="1500"/>
      <c r="AA3061" s="1500"/>
      <c r="AB3061" s="1500"/>
      <c r="AC3061" s="1500"/>
      <c r="AD3061" s="1500"/>
      <c r="AF3061" s="70"/>
      <c r="AH3061" s="898"/>
      <c r="AI3061" s="898"/>
      <c r="AJ3061" s="898"/>
      <c r="AK3061" s="11"/>
      <c r="AL3061" s="71"/>
      <c r="AQ3061" s="72"/>
      <c r="AR3061" s="73"/>
    </row>
    <row r="3062" spans="1:44" ht="27" customHeight="1">
      <c r="B3062" s="66"/>
      <c r="E3062" s="67"/>
      <c r="F3062" s="68"/>
      <c r="G3062" s="899"/>
      <c r="H3062" s="1500"/>
      <c r="I3062" s="1500"/>
      <c r="J3062" s="1500"/>
      <c r="K3062" s="1500"/>
      <c r="L3062" s="1500"/>
      <c r="M3062" s="1500"/>
      <c r="N3062" s="1500"/>
      <c r="O3062" s="1500"/>
      <c r="P3062" s="1500"/>
      <c r="Q3062" s="1500"/>
      <c r="R3062" s="1500"/>
      <c r="S3062" s="1500"/>
      <c r="T3062" s="1500"/>
      <c r="U3062" s="1500"/>
      <c r="V3062" s="1500"/>
      <c r="W3062" s="1500"/>
      <c r="X3062" s="1500"/>
      <c r="Y3062" s="1500"/>
      <c r="Z3062" s="1500"/>
      <c r="AA3062" s="1500"/>
      <c r="AB3062" s="1500"/>
      <c r="AC3062" s="1500"/>
      <c r="AD3062" s="1500"/>
      <c r="AF3062" s="70"/>
      <c r="AH3062" s="898"/>
      <c r="AI3062" s="898"/>
      <c r="AJ3062" s="898"/>
      <c r="AK3062" s="11"/>
      <c r="AL3062" s="71"/>
      <c r="AQ3062" s="72"/>
      <c r="AR3062" s="73"/>
    </row>
    <row r="3063" spans="1:44" ht="27" customHeight="1">
      <c r="B3063" s="66"/>
      <c r="E3063" s="67"/>
      <c r="F3063" s="68"/>
      <c r="G3063" s="899"/>
      <c r="H3063" s="1500"/>
      <c r="I3063" s="1500"/>
      <c r="J3063" s="1500"/>
      <c r="K3063" s="1500"/>
      <c r="L3063" s="1500"/>
      <c r="M3063" s="1500"/>
      <c r="N3063" s="1500"/>
      <c r="O3063" s="1500"/>
      <c r="P3063" s="1500"/>
      <c r="Q3063" s="1500"/>
      <c r="R3063" s="1500"/>
      <c r="S3063" s="1500"/>
      <c r="T3063" s="1500"/>
      <c r="U3063" s="1500"/>
      <c r="V3063" s="1500"/>
      <c r="W3063" s="1500"/>
      <c r="X3063" s="1500"/>
      <c r="Y3063" s="1500"/>
      <c r="Z3063" s="1500"/>
      <c r="AA3063" s="1500"/>
      <c r="AB3063" s="1500"/>
      <c r="AC3063" s="1500"/>
      <c r="AD3063" s="1500"/>
      <c r="AF3063" s="70"/>
      <c r="AH3063" s="898"/>
      <c r="AI3063" s="898"/>
      <c r="AJ3063" s="898"/>
      <c r="AK3063" s="11"/>
      <c r="AL3063" s="71"/>
      <c r="AQ3063" s="72"/>
      <c r="AR3063" s="73"/>
    </row>
    <row r="3064" spans="1:44" ht="18" customHeight="1">
      <c r="B3064" s="66"/>
      <c r="E3064" s="67"/>
      <c r="F3064" s="68"/>
      <c r="G3064" s="899"/>
      <c r="H3064" s="897"/>
      <c r="I3064" s="897"/>
      <c r="J3064" s="897"/>
      <c r="K3064" s="897"/>
      <c r="L3064" s="897"/>
      <c r="M3064" s="897"/>
      <c r="N3064" s="897"/>
      <c r="O3064" s="897"/>
      <c r="P3064" s="897"/>
      <c r="Q3064" s="897"/>
      <c r="R3064" s="897"/>
      <c r="S3064" s="897"/>
      <c r="T3064" s="897"/>
      <c r="U3064" s="897"/>
      <c r="V3064" s="897"/>
      <c r="W3064" s="897"/>
      <c r="X3064" s="897"/>
      <c r="Y3064" s="897"/>
      <c r="Z3064" s="897"/>
      <c r="AA3064" s="897"/>
      <c r="AB3064" s="897"/>
      <c r="AC3064" s="897"/>
      <c r="AD3064" s="897"/>
      <c r="AF3064" s="70"/>
      <c r="AH3064" s="898"/>
      <c r="AI3064" s="898"/>
      <c r="AJ3064" s="898"/>
      <c r="AK3064" s="11"/>
      <c r="AL3064" s="71"/>
      <c r="AQ3064" s="72"/>
      <c r="AR3064" s="73"/>
    </row>
    <row r="3065" spans="1:44" ht="27" customHeight="1">
      <c r="B3065" s="66"/>
      <c r="E3065" s="67"/>
      <c r="F3065" s="68"/>
      <c r="G3065" s="899" t="s">
        <v>330</v>
      </c>
      <c r="H3065" s="1390" t="s">
        <v>2629</v>
      </c>
      <c r="I3065" s="1390"/>
      <c r="J3065" s="1390"/>
      <c r="K3065" s="1390"/>
      <c r="L3065" s="1390"/>
      <c r="M3065" s="1390"/>
      <c r="N3065" s="1390"/>
      <c r="O3065" s="1390"/>
      <c r="P3065" s="1390"/>
      <c r="Q3065" s="1390"/>
      <c r="R3065" s="1390"/>
      <c r="S3065" s="1390"/>
      <c r="T3065" s="1390"/>
      <c r="U3065" s="1390"/>
      <c r="V3065" s="1390"/>
      <c r="W3065" s="1390"/>
      <c r="X3065" s="1390"/>
      <c r="Y3065" s="1390"/>
      <c r="Z3065" s="1390"/>
      <c r="AA3065" s="1390"/>
      <c r="AB3065" s="1390"/>
      <c r="AC3065" s="1390"/>
      <c r="AD3065" s="1390"/>
      <c r="AF3065" s="70"/>
      <c r="AH3065" s="898"/>
      <c r="AI3065" s="898"/>
      <c r="AJ3065" s="898"/>
      <c r="AK3065" s="11"/>
      <c r="AL3065" s="71"/>
      <c r="AQ3065" s="72"/>
      <c r="AR3065" s="73"/>
    </row>
    <row r="3066" spans="1:44" ht="27" customHeight="1">
      <c r="B3066" s="66"/>
      <c r="E3066" s="67"/>
      <c r="F3066" s="68"/>
      <c r="G3066" s="899"/>
      <c r="H3066" s="1390"/>
      <c r="I3066" s="1390"/>
      <c r="J3066" s="1390"/>
      <c r="K3066" s="1390"/>
      <c r="L3066" s="1390"/>
      <c r="M3066" s="1390"/>
      <c r="N3066" s="1390"/>
      <c r="O3066" s="1390"/>
      <c r="P3066" s="1390"/>
      <c r="Q3066" s="1390"/>
      <c r="R3066" s="1390"/>
      <c r="S3066" s="1390"/>
      <c r="T3066" s="1390"/>
      <c r="U3066" s="1390"/>
      <c r="V3066" s="1390"/>
      <c r="W3066" s="1390"/>
      <c r="X3066" s="1390"/>
      <c r="Y3066" s="1390"/>
      <c r="Z3066" s="1390"/>
      <c r="AA3066" s="1390"/>
      <c r="AB3066" s="1390"/>
      <c r="AC3066" s="1390"/>
      <c r="AD3066" s="1390"/>
      <c r="AF3066" s="70"/>
      <c r="AH3066" s="898"/>
      <c r="AI3066" s="898"/>
      <c r="AJ3066" s="898"/>
      <c r="AK3066" s="11"/>
      <c r="AL3066" s="71"/>
      <c r="AQ3066" s="72"/>
      <c r="AR3066" s="73"/>
    </row>
    <row r="3067" spans="1:44" ht="27" customHeight="1">
      <c r="B3067" s="66"/>
      <c r="E3067" s="67"/>
      <c r="F3067" s="68"/>
      <c r="G3067" s="899"/>
      <c r="H3067" s="1390"/>
      <c r="I3067" s="1390"/>
      <c r="J3067" s="1390"/>
      <c r="K3067" s="1390"/>
      <c r="L3067" s="1390"/>
      <c r="M3067" s="1390"/>
      <c r="N3067" s="1390"/>
      <c r="O3067" s="1390"/>
      <c r="P3067" s="1390"/>
      <c r="Q3067" s="1390"/>
      <c r="R3067" s="1390"/>
      <c r="S3067" s="1390"/>
      <c r="T3067" s="1390"/>
      <c r="U3067" s="1390"/>
      <c r="V3067" s="1390"/>
      <c r="W3067" s="1390"/>
      <c r="X3067" s="1390"/>
      <c r="Y3067" s="1390"/>
      <c r="Z3067" s="1390"/>
      <c r="AA3067" s="1390"/>
      <c r="AB3067" s="1390"/>
      <c r="AC3067" s="1390"/>
      <c r="AD3067" s="1390"/>
      <c r="AF3067" s="70"/>
      <c r="AH3067" s="898"/>
      <c r="AI3067" s="898"/>
      <c r="AJ3067" s="898"/>
      <c r="AK3067" s="11"/>
      <c r="AL3067" s="71"/>
      <c r="AQ3067" s="72"/>
      <c r="AR3067" s="73"/>
    </row>
    <row r="3068" spans="1:44" ht="27" customHeight="1">
      <c r="B3068" s="66"/>
      <c r="E3068" s="67"/>
      <c r="F3068" s="68"/>
      <c r="G3068" s="899"/>
      <c r="H3068" s="1390"/>
      <c r="I3068" s="1390"/>
      <c r="J3068" s="1390"/>
      <c r="K3068" s="1390"/>
      <c r="L3068" s="1390"/>
      <c r="M3068" s="1390"/>
      <c r="N3068" s="1390"/>
      <c r="O3068" s="1390"/>
      <c r="P3068" s="1390"/>
      <c r="Q3068" s="1390"/>
      <c r="R3068" s="1390"/>
      <c r="S3068" s="1390"/>
      <c r="T3068" s="1390"/>
      <c r="U3068" s="1390"/>
      <c r="V3068" s="1390"/>
      <c r="W3068" s="1390"/>
      <c r="X3068" s="1390"/>
      <c r="Y3068" s="1390"/>
      <c r="Z3068" s="1390"/>
      <c r="AA3068" s="1390"/>
      <c r="AB3068" s="1390"/>
      <c r="AC3068" s="1390"/>
      <c r="AD3068" s="1390"/>
      <c r="AF3068" s="70"/>
      <c r="AH3068" s="898"/>
      <c r="AI3068" s="898"/>
      <c r="AJ3068" s="898"/>
      <c r="AK3068" s="11"/>
      <c r="AL3068" s="71"/>
      <c r="AQ3068" s="72"/>
      <c r="AR3068" s="73"/>
    </row>
    <row r="3069" spans="1:44" ht="27" customHeight="1">
      <c r="B3069" s="66"/>
      <c r="E3069" s="67"/>
      <c r="F3069" s="68"/>
      <c r="G3069" s="899"/>
      <c r="H3069" s="1390"/>
      <c r="I3069" s="1390"/>
      <c r="J3069" s="1390"/>
      <c r="K3069" s="1390"/>
      <c r="L3069" s="1390"/>
      <c r="M3069" s="1390"/>
      <c r="N3069" s="1390"/>
      <c r="O3069" s="1390"/>
      <c r="P3069" s="1390"/>
      <c r="Q3069" s="1390"/>
      <c r="R3069" s="1390"/>
      <c r="S3069" s="1390"/>
      <c r="T3069" s="1390"/>
      <c r="U3069" s="1390"/>
      <c r="V3069" s="1390"/>
      <c r="W3069" s="1390"/>
      <c r="X3069" s="1390"/>
      <c r="Y3069" s="1390"/>
      <c r="Z3069" s="1390"/>
      <c r="AA3069" s="1390"/>
      <c r="AB3069" s="1390"/>
      <c r="AC3069" s="1390"/>
      <c r="AD3069" s="1390"/>
      <c r="AF3069" s="70"/>
      <c r="AH3069" s="898"/>
      <c r="AI3069" s="898"/>
      <c r="AJ3069" s="898"/>
      <c r="AK3069" s="11"/>
      <c r="AL3069" s="71"/>
      <c r="AQ3069" s="72"/>
      <c r="AR3069" s="73"/>
    </row>
    <row r="3070" spans="1:44" ht="16.3" customHeight="1">
      <c r="A3070" s="972" t="str">
        <f t="shared" si="53"/>
        <v/>
      </c>
      <c r="B3070" s="66"/>
      <c r="E3070" s="67"/>
      <c r="F3070" s="68"/>
      <c r="AF3070" s="70"/>
      <c r="AK3070" s="11"/>
      <c r="AL3070" s="71"/>
      <c r="AQ3070" s="72"/>
      <c r="AR3070" s="73"/>
    </row>
    <row r="3071" spans="1:44" ht="27" customHeight="1">
      <c r="A3071" s="972">
        <f t="shared" si="53"/>
        <v>401</v>
      </c>
      <c r="B3071" s="66"/>
      <c r="E3071" s="67"/>
      <c r="F3071" s="1349" t="s">
        <v>836</v>
      </c>
      <c r="G3071" s="1350"/>
      <c r="H3071" s="1224" t="s">
        <v>1249</v>
      </c>
      <c r="I3071" s="1224"/>
      <c r="J3071" s="1224"/>
      <c r="K3071" s="1224"/>
      <c r="L3071" s="1224"/>
      <c r="M3071" s="1224"/>
      <c r="N3071" s="1224"/>
      <c r="O3071" s="1224"/>
      <c r="P3071" s="1224"/>
      <c r="Q3071" s="1224"/>
      <c r="R3071" s="1224"/>
      <c r="S3071" s="1224"/>
      <c r="T3071" s="1224"/>
      <c r="U3071" s="1224"/>
      <c r="V3071" s="1224"/>
      <c r="W3071" s="1224"/>
      <c r="X3071" s="1224"/>
      <c r="Y3071" s="1224"/>
      <c r="Z3071" s="1224"/>
      <c r="AA3071" s="1224"/>
      <c r="AB3071" s="1224"/>
      <c r="AC3071" s="1224"/>
      <c r="AD3071" s="1224"/>
      <c r="AF3071" s="70"/>
      <c r="AG3071" s="713">
        <v>401</v>
      </c>
      <c r="AH3071" s="1221" t="s">
        <v>106</v>
      </c>
      <c r="AI3071" s="1222"/>
      <c r="AJ3071" s="1223"/>
      <c r="AK3071" s="11"/>
      <c r="AL3071" s="1212" t="s">
        <v>2447</v>
      </c>
      <c r="AM3071" s="1213"/>
      <c r="AN3071" s="1213"/>
      <c r="AO3071" s="1213"/>
      <c r="AP3071" s="1213"/>
      <c r="AQ3071" s="1214"/>
      <c r="AR3071" s="1232">
        <f>VLOOKUP(AH3071,$CD$6:$CE$10,2,FALSE)</f>
        <v>0</v>
      </c>
    </row>
    <row r="3072" spans="1:44" ht="27" customHeight="1">
      <c r="A3072" s="972" t="str">
        <f t="shared" si="53"/>
        <v/>
      </c>
      <c r="B3072" s="66"/>
      <c r="E3072" s="67"/>
      <c r="F3072" s="68"/>
      <c r="H3072" s="1224"/>
      <c r="I3072" s="1224"/>
      <c r="J3072" s="1224"/>
      <c r="K3072" s="1224"/>
      <c r="L3072" s="1224"/>
      <c r="M3072" s="1224"/>
      <c r="N3072" s="1224"/>
      <c r="O3072" s="1224"/>
      <c r="P3072" s="1224"/>
      <c r="Q3072" s="1224"/>
      <c r="R3072" s="1224"/>
      <c r="S3072" s="1224"/>
      <c r="T3072" s="1224"/>
      <c r="U3072" s="1224"/>
      <c r="V3072" s="1224"/>
      <c r="W3072" s="1224"/>
      <c r="X3072" s="1224"/>
      <c r="Y3072" s="1224"/>
      <c r="Z3072" s="1224"/>
      <c r="AA3072" s="1224"/>
      <c r="AB3072" s="1224"/>
      <c r="AC3072" s="1224"/>
      <c r="AD3072" s="1224"/>
      <c r="AF3072" s="70"/>
      <c r="AK3072" s="11"/>
      <c r="AL3072" s="1212"/>
      <c r="AM3072" s="1213"/>
      <c r="AN3072" s="1213"/>
      <c r="AO3072" s="1213"/>
      <c r="AP3072" s="1213"/>
      <c r="AQ3072" s="1214"/>
      <c r="AR3072" s="1232"/>
    </row>
    <row r="3073" spans="1:44" ht="24" customHeight="1">
      <c r="A3073" s="972" t="str">
        <f t="shared" si="53"/>
        <v/>
      </c>
      <c r="B3073" s="66"/>
      <c r="E3073" s="67"/>
      <c r="F3073" s="68"/>
      <c r="H3073" s="110"/>
      <c r="I3073" s="110"/>
      <c r="J3073" s="110"/>
      <c r="K3073" s="110"/>
      <c r="L3073" s="110"/>
      <c r="M3073" s="110"/>
      <c r="N3073" s="110"/>
      <c r="O3073" s="110"/>
      <c r="P3073" s="110"/>
      <c r="Q3073" s="110"/>
      <c r="R3073" s="110"/>
      <c r="S3073" s="110"/>
      <c r="T3073" s="110"/>
      <c r="U3073" s="110"/>
      <c r="V3073" s="110"/>
      <c r="W3073" s="110"/>
      <c r="X3073" s="110"/>
      <c r="Y3073" s="110"/>
      <c r="Z3073" s="110"/>
      <c r="AA3073" s="110"/>
      <c r="AB3073" s="110"/>
      <c r="AC3073" s="110"/>
      <c r="AD3073" s="110"/>
      <c r="AF3073" s="70"/>
      <c r="AK3073" s="11"/>
      <c r="AL3073" s="1212"/>
      <c r="AM3073" s="1213"/>
      <c r="AN3073" s="1213"/>
      <c r="AO3073" s="1213"/>
      <c r="AP3073" s="1213"/>
      <c r="AQ3073" s="1214"/>
      <c r="AR3073" s="73"/>
    </row>
    <row r="3074" spans="1:44" ht="27" customHeight="1">
      <c r="A3074" s="972">
        <f t="shared" si="53"/>
        <v>402</v>
      </c>
      <c r="B3074" s="66"/>
      <c r="E3074" s="67"/>
      <c r="F3074" s="68"/>
      <c r="H3074" s="1224" t="s">
        <v>1250</v>
      </c>
      <c r="I3074" s="1224"/>
      <c r="J3074" s="1224"/>
      <c r="K3074" s="1224"/>
      <c r="L3074" s="1224"/>
      <c r="M3074" s="1224"/>
      <c r="N3074" s="1224"/>
      <c r="O3074" s="1224"/>
      <c r="P3074" s="1224"/>
      <c r="Q3074" s="1224"/>
      <c r="R3074" s="1224"/>
      <c r="S3074" s="1224"/>
      <c r="T3074" s="1224"/>
      <c r="U3074" s="1224"/>
      <c r="V3074" s="1224"/>
      <c r="W3074" s="1224"/>
      <c r="X3074" s="1224"/>
      <c r="Y3074" s="1224"/>
      <c r="Z3074" s="1224"/>
      <c r="AA3074" s="1224"/>
      <c r="AB3074" s="1224"/>
      <c r="AC3074" s="1224"/>
      <c r="AD3074" s="1224"/>
      <c r="AF3074" s="70"/>
      <c r="AG3074" s="713">
        <v>402</v>
      </c>
      <c r="AH3074" s="1221" t="s">
        <v>106</v>
      </c>
      <c r="AI3074" s="1222"/>
      <c r="AJ3074" s="1223"/>
      <c r="AK3074" s="11"/>
      <c r="AL3074" s="1212" t="s">
        <v>1251</v>
      </c>
      <c r="AM3074" s="1213"/>
      <c r="AN3074" s="1213"/>
      <c r="AO3074" s="1213"/>
      <c r="AP3074" s="1213"/>
      <c r="AQ3074" s="1214"/>
      <c r="AR3074" s="1232">
        <f>VLOOKUP(AH3074,$CD$6:$CE$10,2,FALSE)</f>
        <v>0</v>
      </c>
    </row>
    <row r="3075" spans="1:44" ht="27" customHeight="1">
      <c r="A3075" s="972" t="str">
        <f t="shared" si="53"/>
        <v/>
      </c>
      <c r="B3075" s="66"/>
      <c r="E3075" s="67"/>
      <c r="F3075" s="68"/>
      <c r="H3075" s="1224"/>
      <c r="I3075" s="1224"/>
      <c r="J3075" s="1224"/>
      <c r="K3075" s="1224"/>
      <c r="L3075" s="1224"/>
      <c r="M3075" s="1224"/>
      <c r="N3075" s="1224"/>
      <c r="O3075" s="1224"/>
      <c r="P3075" s="1224"/>
      <c r="Q3075" s="1224"/>
      <c r="R3075" s="1224"/>
      <c r="S3075" s="1224"/>
      <c r="T3075" s="1224"/>
      <c r="U3075" s="1224"/>
      <c r="V3075" s="1224"/>
      <c r="W3075" s="1224"/>
      <c r="X3075" s="1224"/>
      <c r="Y3075" s="1224"/>
      <c r="Z3075" s="1224"/>
      <c r="AA3075" s="1224"/>
      <c r="AB3075" s="1224"/>
      <c r="AC3075" s="1224"/>
      <c r="AD3075" s="1224"/>
      <c r="AF3075" s="70"/>
      <c r="AK3075" s="11"/>
      <c r="AL3075" s="1212"/>
      <c r="AM3075" s="1213"/>
      <c r="AN3075" s="1213"/>
      <c r="AO3075" s="1213"/>
      <c r="AP3075" s="1213"/>
      <c r="AQ3075" s="1214"/>
      <c r="AR3075" s="1232"/>
    </row>
    <row r="3076" spans="1:44" ht="24" customHeight="1">
      <c r="A3076" s="972" t="str">
        <f t="shared" si="53"/>
        <v/>
      </c>
      <c r="B3076" s="66"/>
      <c r="E3076" s="67"/>
      <c r="F3076" s="68"/>
      <c r="AF3076" s="70"/>
      <c r="AK3076" s="11"/>
      <c r="AL3076" s="93"/>
      <c r="AM3076" s="94"/>
      <c r="AN3076" s="94"/>
      <c r="AO3076" s="94"/>
      <c r="AP3076" s="94"/>
      <c r="AQ3076" s="95"/>
      <c r="AR3076" s="73"/>
    </row>
    <row r="3077" spans="1:44" ht="24" customHeight="1">
      <c r="B3077" s="66"/>
      <c r="E3077" s="67"/>
      <c r="F3077" s="68"/>
      <c r="AF3077" s="70"/>
      <c r="AH3077" s="898"/>
      <c r="AI3077" s="898"/>
      <c r="AJ3077" s="898"/>
      <c r="AK3077" s="11"/>
      <c r="AL3077" s="93"/>
      <c r="AM3077" s="94"/>
      <c r="AN3077" s="94"/>
      <c r="AO3077" s="94"/>
      <c r="AP3077" s="94"/>
      <c r="AQ3077" s="95"/>
      <c r="AR3077" s="73"/>
    </row>
    <row r="3078" spans="1:44" ht="27" customHeight="1">
      <c r="A3078" s="972">
        <f t="shared" si="53"/>
        <v>403</v>
      </c>
      <c r="B3078" s="66"/>
      <c r="E3078" s="67"/>
      <c r="F3078" s="1349" t="s">
        <v>841</v>
      </c>
      <c r="G3078" s="1350"/>
      <c r="H3078" s="1233" t="s">
        <v>1252</v>
      </c>
      <c r="I3078" s="1233"/>
      <c r="J3078" s="1233"/>
      <c r="K3078" s="1233"/>
      <c r="L3078" s="1233"/>
      <c r="M3078" s="1233"/>
      <c r="N3078" s="1233"/>
      <c r="O3078" s="1233"/>
      <c r="P3078" s="1233"/>
      <c r="Q3078" s="1233"/>
      <c r="R3078" s="1233"/>
      <c r="S3078" s="1233"/>
      <c r="T3078" s="1233"/>
      <c r="U3078" s="1233"/>
      <c r="V3078" s="1233"/>
      <c r="W3078" s="1233"/>
      <c r="X3078" s="1233"/>
      <c r="Y3078" s="1233"/>
      <c r="Z3078" s="1233"/>
      <c r="AA3078" s="1233"/>
      <c r="AB3078" s="1233"/>
      <c r="AC3078" s="1233"/>
      <c r="AD3078" s="1233"/>
      <c r="AF3078" s="70"/>
      <c r="AG3078" s="713">
        <v>403</v>
      </c>
      <c r="AH3078" s="1221" t="s">
        <v>106</v>
      </c>
      <c r="AI3078" s="1222"/>
      <c r="AJ3078" s="1223"/>
      <c r="AK3078" s="11"/>
      <c r="AL3078" s="1212" t="s">
        <v>2448</v>
      </c>
      <c r="AM3078" s="1213"/>
      <c r="AN3078" s="1213"/>
      <c r="AO3078" s="1213"/>
      <c r="AP3078" s="1213"/>
      <c r="AQ3078" s="1214"/>
      <c r="AR3078" s="1232">
        <f>VLOOKUP(AH3078,$CD$6:$CE$10,2,FALSE)</f>
        <v>0</v>
      </c>
    </row>
    <row r="3079" spans="1:44" ht="24" customHeight="1">
      <c r="A3079" s="972" t="str">
        <f t="shared" si="53"/>
        <v/>
      </c>
      <c r="B3079" s="66"/>
      <c r="E3079" s="67"/>
      <c r="F3079" s="68"/>
      <c r="AF3079" s="70"/>
      <c r="AK3079" s="11"/>
      <c r="AL3079" s="1212"/>
      <c r="AM3079" s="1213"/>
      <c r="AN3079" s="1213"/>
      <c r="AO3079" s="1213"/>
      <c r="AP3079" s="1213"/>
      <c r="AQ3079" s="1214"/>
      <c r="AR3079" s="1232"/>
    </row>
    <row r="3080" spans="1:44" ht="24" customHeight="1">
      <c r="A3080" s="972" t="str">
        <f t="shared" si="53"/>
        <v/>
      </c>
      <c r="B3080" s="66"/>
      <c r="E3080" s="67"/>
      <c r="F3080" s="68"/>
      <c r="AF3080" s="70"/>
      <c r="AK3080" s="11"/>
      <c r="AL3080" s="1212"/>
      <c r="AM3080" s="1213"/>
      <c r="AN3080" s="1213"/>
      <c r="AO3080" s="1213"/>
      <c r="AP3080" s="1213"/>
      <c r="AQ3080" s="1214"/>
      <c r="AR3080" s="73"/>
    </row>
    <row r="3081" spans="1:44" ht="27" customHeight="1">
      <c r="A3081" s="972">
        <f t="shared" si="53"/>
        <v>404</v>
      </c>
      <c r="B3081" s="66"/>
      <c r="E3081" s="67"/>
      <c r="F3081" s="1349" t="s">
        <v>1137</v>
      </c>
      <c r="G3081" s="1350"/>
      <c r="H3081" s="1224" t="s">
        <v>1253</v>
      </c>
      <c r="I3081" s="1224"/>
      <c r="J3081" s="1224"/>
      <c r="K3081" s="1224"/>
      <c r="L3081" s="1224"/>
      <c r="M3081" s="1224"/>
      <c r="N3081" s="1224"/>
      <c r="O3081" s="1224"/>
      <c r="P3081" s="1224"/>
      <c r="Q3081" s="1224"/>
      <c r="R3081" s="1224"/>
      <c r="S3081" s="1224"/>
      <c r="T3081" s="1224"/>
      <c r="U3081" s="1224"/>
      <c r="V3081" s="1224"/>
      <c r="W3081" s="1224"/>
      <c r="X3081" s="1224"/>
      <c r="Y3081" s="1224"/>
      <c r="Z3081" s="1224"/>
      <c r="AA3081" s="1224"/>
      <c r="AB3081" s="1224"/>
      <c r="AC3081" s="1224"/>
      <c r="AD3081" s="1224"/>
      <c r="AF3081" s="70"/>
      <c r="AG3081" s="713">
        <v>404</v>
      </c>
      <c r="AH3081" s="1221" t="s">
        <v>106</v>
      </c>
      <c r="AI3081" s="1222"/>
      <c r="AJ3081" s="1223"/>
      <c r="AK3081" s="11"/>
      <c r="AL3081" s="1212" t="s">
        <v>2449</v>
      </c>
      <c r="AM3081" s="1213"/>
      <c r="AN3081" s="1213"/>
      <c r="AO3081" s="1213"/>
      <c r="AP3081" s="1213"/>
      <c r="AQ3081" s="95"/>
      <c r="AR3081" s="1232">
        <f>VLOOKUP(AH3081,$CD$6:$CE$10,2,FALSE)</f>
        <v>0</v>
      </c>
    </row>
    <row r="3082" spans="1:44" ht="27" customHeight="1">
      <c r="A3082" s="972" t="str">
        <f t="shared" si="53"/>
        <v/>
      </c>
      <c r="B3082" s="66"/>
      <c r="E3082" s="67"/>
      <c r="F3082" s="68"/>
      <c r="H3082" s="1224"/>
      <c r="I3082" s="1224"/>
      <c r="J3082" s="1224"/>
      <c r="K3082" s="1224"/>
      <c r="L3082" s="1224"/>
      <c r="M3082" s="1224"/>
      <c r="N3082" s="1224"/>
      <c r="O3082" s="1224"/>
      <c r="P3082" s="1224"/>
      <c r="Q3082" s="1224"/>
      <c r="R3082" s="1224"/>
      <c r="S3082" s="1224"/>
      <c r="T3082" s="1224"/>
      <c r="U3082" s="1224"/>
      <c r="V3082" s="1224"/>
      <c r="W3082" s="1224"/>
      <c r="X3082" s="1224"/>
      <c r="Y3082" s="1224"/>
      <c r="Z3082" s="1224"/>
      <c r="AA3082" s="1224"/>
      <c r="AB3082" s="1224"/>
      <c r="AC3082" s="1224"/>
      <c r="AD3082" s="1224"/>
      <c r="AF3082" s="70"/>
      <c r="AK3082" s="11"/>
      <c r="AL3082" s="1212"/>
      <c r="AM3082" s="1213"/>
      <c r="AN3082" s="1213"/>
      <c r="AO3082" s="1213"/>
      <c r="AP3082" s="1213"/>
      <c r="AQ3082" s="95"/>
      <c r="AR3082" s="1232"/>
    </row>
    <row r="3083" spans="1:44" ht="24" customHeight="1">
      <c r="A3083" s="972" t="str">
        <f t="shared" si="53"/>
        <v/>
      </c>
      <c r="B3083" s="66"/>
      <c r="E3083" s="67"/>
      <c r="F3083" s="68"/>
      <c r="AF3083" s="70"/>
      <c r="AK3083" s="11"/>
      <c r="AL3083" s="1212"/>
      <c r="AM3083" s="1213"/>
      <c r="AN3083" s="1213"/>
      <c r="AO3083" s="1213"/>
      <c r="AP3083" s="1213"/>
      <c r="AQ3083" s="95"/>
      <c r="AR3083" s="73"/>
    </row>
    <row r="3084" spans="1:44" ht="27" customHeight="1">
      <c r="A3084" s="972">
        <f t="shared" si="53"/>
        <v>405</v>
      </c>
      <c r="B3084" s="66"/>
      <c r="E3084" s="67"/>
      <c r="F3084" s="1349" t="s">
        <v>1138</v>
      </c>
      <c r="G3084" s="1350"/>
      <c r="H3084" s="1224" t="s">
        <v>1254</v>
      </c>
      <c r="I3084" s="1224"/>
      <c r="J3084" s="1224"/>
      <c r="K3084" s="1224"/>
      <c r="L3084" s="1224"/>
      <c r="M3084" s="1224"/>
      <c r="N3084" s="1224"/>
      <c r="O3084" s="1224"/>
      <c r="P3084" s="1224"/>
      <c r="Q3084" s="1224"/>
      <c r="R3084" s="1224"/>
      <c r="S3084" s="1224"/>
      <c r="T3084" s="1224"/>
      <c r="U3084" s="1224"/>
      <c r="V3084" s="1224"/>
      <c r="W3084" s="1224"/>
      <c r="X3084" s="1224"/>
      <c r="Y3084" s="1224"/>
      <c r="Z3084" s="1224"/>
      <c r="AA3084" s="1224"/>
      <c r="AB3084" s="1224"/>
      <c r="AC3084" s="1224"/>
      <c r="AD3084" s="1224"/>
      <c r="AF3084" s="70"/>
      <c r="AG3084" s="713">
        <v>405</v>
      </c>
      <c r="AH3084" s="1221" t="s">
        <v>106</v>
      </c>
      <c r="AI3084" s="1222"/>
      <c r="AJ3084" s="1223"/>
      <c r="AK3084" s="11"/>
      <c r="AL3084" s="1212"/>
      <c r="AM3084" s="1213"/>
      <c r="AN3084" s="1213"/>
      <c r="AO3084" s="1213"/>
      <c r="AP3084" s="1213"/>
      <c r="AQ3084" s="95"/>
      <c r="AR3084" s="1232">
        <f>VLOOKUP(AH3084,$CD$6:$CE$10,2,FALSE)</f>
        <v>0</v>
      </c>
    </row>
    <row r="3085" spans="1:44" ht="27" customHeight="1">
      <c r="A3085" s="972" t="str">
        <f t="shared" si="53"/>
        <v/>
      </c>
      <c r="B3085" s="66"/>
      <c r="E3085" s="67"/>
      <c r="F3085" s="68"/>
      <c r="H3085" s="1224"/>
      <c r="I3085" s="1224"/>
      <c r="J3085" s="1224"/>
      <c r="K3085" s="1224"/>
      <c r="L3085" s="1224"/>
      <c r="M3085" s="1224"/>
      <c r="N3085" s="1224"/>
      <c r="O3085" s="1224"/>
      <c r="P3085" s="1224"/>
      <c r="Q3085" s="1224"/>
      <c r="R3085" s="1224"/>
      <c r="S3085" s="1224"/>
      <c r="T3085" s="1224"/>
      <c r="U3085" s="1224"/>
      <c r="V3085" s="1224"/>
      <c r="W3085" s="1224"/>
      <c r="X3085" s="1224"/>
      <c r="Y3085" s="1224"/>
      <c r="Z3085" s="1224"/>
      <c r="AA3085" s="1224"/>
      <c r="AB3085" s="1224"/>
      <c r="AC3085" s="1224"/>
      <c r="AD3085" s="1224"/>
      <c r="AF3085" s="70"/>
      <c r="AK3085" s="11"/>
      <c r="AL3085" s="93"/>
      <c r="AM3085" s="94"/>
      <c r="AN3085" s="94"/>
      <c r="AO3085" s="94"/>
      <c r="AP3085" s="94"/>
      <c r="AQ3085" s="95"/>
      <c r="AR3085" s="1232"/>
    </row>
    <row r="3086" spans="1:44" ht="24" customHeight="1">
      <c r="A3086" s="972" t="str">
        <f t="shared" si="53"/>
        <v/>
      </c>
      <c r="B3086" s="66"/>
      <c r="E3086" s="67"/>
      <c r="F3086" s="68"/>
      <c r="AF3086" s="70"/>
      <c r="AK3086" s="11"/>
      <c r="AL3086" s="71"/>
      <c r="AQ3086" s="72"/>
      <c r="AR3086" s="73"/>
    </row>
    <row r="3087" spans="1:44" ht="24" customHeight="1">
      <c r="A3087" s="972" t="str">
        <f t="shared" si="53"/>
        <v/>
      </c>
      <c r="B3087" s="66"/>
      <c r="E3087" s="67"/>
      <c r="F3087" s="68"/>
      <c r="AF3087" s="70"/>
      <c r="AK3087" s="11"/>
      <c r="AL3087" s="71"/>
      <c r="AQ3087" s="72"/>
      <c r="AR3087" s="73"/>
    </row>
    <row r="3088" spans="1:44" ht="27" customHeight="1">
      <c r="A3088" s="972" t="str">
        <f t="shared" si="53"/>
        <v/>
      </c>
      <c r="B3088" s="66"/>
      <c r="E3088" s="67"/>
      <c r="F3088" s="68"/>
      <c r="G3088" s="913"/>
      <c r="H3088" s="1489" t="s">
        <v>1255</v>
      </c>
      <c r="I3088" s="1489"/>
      <c r="J3088" s="1489"/>
      <c r="K3088" s="1489"/>
      <c r="L3088" s="1489"/>
      <c r="M3088" s="1489"/>
      <c r="N3088" s="1489"/>
      <c r="O3088" s="1489"/>
      <c r="P3088" s="1489"/>
      <c r="Q3088" s="1489"/>
      <c r="R3088" s="1489"/>
      <c r="S3088" s="1489"/>
      <c r="T3088" s="1489"/>
      <c r="U3088" s="1489"/>
      <c r="V3088" s="1489"/>
      <c r="W3088" s="1489"/>
      <c r="X3088" s="1489"/>
      <c r="Y3088" s="1489"/>
      <c r="Z3088" s="1489"/>
      <c r="AA3088" s="1489"/>
      <c r="AB3088" s="1489"/>
      <c r="AC3088" s="1489"/>
      <c r="AD3088" s="1489"/>
      <c r="AF3088" s="70"/>
      <c r="AK3088" s="11"/>
      <c r="AL3088" s="71"/>
      <c r="AQ3088" s="72"/>
      <c r="AR3088" s="73"/>
    </row>
    <row r="3089" spans="1:46" ht="27" customHeight="1">
      <c r="A3089" s="972" t="str">
        <f t="shared" si="53"/>
        <v/>
      </c>
      <c r="B3089" s="66"/>
      <c r="E3089" s="67"/>
      <c r="F3089" s="68"/>
      <c r="G3089" s="913" t="s">
        <v>158</v>
      </c>
      <c r="H3089" s="1490" t="s">
        <v>1256</v>
      </c>
      <c r="I3089" s="1490"/>
      <c r="J3089" s="1490"/>
      <c r="K3089" s="1490"/>
      <c r="L3089" s="1490"/>
      <c r="M3089" s="1490"/>
      <c r="N3089" s="1490"/>
      <c r="O3089" s="1490"/>
      <c r="P3089" s="1490"/>
      <c r="Q3089" s="1490"/>
      <c r="R3089" s="1490"/>
      <c r="S3089" s="1490"/>
      <c r="T3089" s="1490"/>
      <c r="U3089" s="1490"/>
      <c r="V3089" s="1490"/>
      <c r="W3089" s="1490"/>
      <c r="X3089" s="1490"/>
      <c r="Y3089" s="1490"/>
      <c r="Z3089" s="1490"/>
      <c r="AA3089" s="1490"/>
      <c r="AB3089" s="1490"/>
      <c r="AC3089" s="1490"/>
      <c r="AD3089" s="1490"/>
      <c r="AF3089" s="70"/>
      <c r="AK3089" s="11"/>
      <c r="AL3089" s="71"/>
      <c r="AQ3089" s="72"/>
      <c r="AR3089" s="73"/>
    </row>
    <row r="3090" spans="1:46" ht="27" customHeight="1">
      <c r="A3090" s="972" t="str">
        <f t="shared" si="53"/>
        <v/>
      </c>
      <c r="B3090" s="66"/>
      <c r="E3090" s="67"/>
      <c r="F3090" s="68"/>
      <c r="G3090" s="913"/>
      <c r="H3090" s="1490"/>
      <c r="I3090" s="1490"/>
      <c r="J3090" s="1490"/>
      <c r="K3090" s="1490"/>
      <c r="L3090" s="1490"/>
      <c r="M3090" s="1490"/>
      <c r="N3090" s="1490"/>
      <c r="O3090" s="1490"/>
      <c r="P3090" s="1490"/>
      <c r="Q3090" s="1490"/>
      <c r="R3090" s="1490"/>
      <c r="S3090" s="1490"/>
      <c r="T3090" s="1490"/>
      <c r="U3090" s="1490"/>
      <c r="V3090" s="1490"/>
      <c r="W3090" s="1490"/>
      <c r="X3090" s="1490"/>
      <c r="Y3090" s="1490"/>
      <c r="Z3090" s="1490"/>
      <c r="AA3090" s="1490"/>
      <c r="AB3090" s="1490"/>
      <c r="AC3090" s="1490"/>
      <c r="AD3090" s="1490"/>
      <c r="AF3090" s="70"/>
      <c r="AK3090" s="11"/>
      <c r="AL3090" s="71"/>
      <c r="AQ3090" s="72"/>
      <c r="AR3090" s="73"/>
    </row>
    <row r="3091" spans="1:46" ht="27" customHeight="1">
      <c r="A3091" s="972" t="str">
        <f t="shared" si="53"/>
        <v/>
      </c>
      <c r="B3091" s="66"/>
      <c r="E3091" s="67"/>
      <c r="F3091" s="68"/>
      <c r="G3091" s="913"/>
      <c r="H3091" s="1490"/>
      <c r="I3091" s="1490"/>
      <c r="J3091" s="1490"/>
      <c r="K3091" s="1490"/>
      <c r="L3091" s="1490"/>
      <c r="M3091" s="1490"/>
      <c r="N3091" s="1490"/>
      <c r="O3091" s="1490"/>
      <c r="P3091" s="1490"/>
      <c r="Q3091" s="1490"/>
      <c r="R3091" s="1490"/>
      <c r="S3091" s="1490"/>
      <c r="T3091" s="1490"/>
      <c r="U3091" s="1490"/>
      <c r="V3091" s="1490"/>
      <c r="W3091" s="1490"/>
      <c r="X3091" s="1490"/>
      <c r="Y3091" s="1490"/>
      <c r="Z3091" s="1490"/>
      <c r="AA3091" s="1490"/>
      <c r="AB3091" s="1490"/>
      <c r="AC3091" s="1490"/>
      <c r="AD3091" s="1490"/>
      <c r="AF3091" s="70"/>
      <c r="AK3091" s="11"/>
      <c r="AL3091" s="71"/>
      <c r="AQ3091" s="72"/>
      <c r="AR3091" s="73"/>
    </row>
    <row r="3092" spans="1:46" ht="27" customHeight="1">
      <c r="A3092" s="972" t="str">
        <f t="shared" si="53"/>
        <v/>
      </c>
      <c r="B3092" s="66"/>
      <c r="E3092" s="67"/>
      <c r="F3092" s="68"/>
      <c r="G3092" s="913" t="s">
        <v>158</v>
      </c>
      <c r="H3092" s="1491" t="s">
        <v>1257</v>
      </c>
      <c r="I3092" s="1491"/>
      <c r="J3092" s="1491"/>
      <c r="K3092" s="1491"/>
      <c r="L3092" s="1491"/>
      <c r="M3092" s="1491"/>
      <c r="N3092" s="1491"/>
      <c r="O3092" s="1491"/>
      <c r="P3092" s="1491"/>
      <c r="Q3092" s="1491"/>
      <c r="R3092" s="1491"/>
      <c r="S3092" s="1491"/>
      <c r="T3092" s="1491"/>
      <c r="U3092" s="1491"/>
      <c r="V3092" s="1491"/>
      <c r="W3092" s="1491"/>
      <c r="X3092" s="1491"/>
      <c r="Y3092" s="1491"/>
      <c r="Z3092" s="1491"/>
      <c r="AA3092" s="1491"/>
      <c r="AB3092" s="1491"/>
      <c r="AC3092" s="1491"/>
      <c r="AD3092" s="1491"/>
      <c r="AF3092" s="70"/>
      <c r="AK3092" s="11"/>
      <c r="AL3092" s="71"/>
      <c r="AQ3092" s="72"/>
      <c r="AR3092" s="73"/>
    </row>
    <row r="3093" spans="1:46" ht="27" customHeight="1">
      <c r="A3093" s="972" t="str">
        <f t="shared" si="53"/>
        <v/>
      </c>
      <c r="B3093" s="66"/>
      <c r="E3093" s="67"/>
      <c r="F3093" s="68"/>
      <c r="G3093" s="913"/>
      <c r="H3093" s="1491"/>
      <c r="I3093" s="1491"/>
      <c r="J3093" s="1491"/>
      <c r="K3093" s="1491"/>
      <c r="L3093" s="1491"/>
      <c r="M3093" s="1491"/>
      <c r="N3093" s="1491"/>
      <c r="O3093" s="1491"/>
      <c r="P3093" s="1491"/>
      <c r="Q3093" s="1491"/>
      <c r="R3093" s="1491"/>
      <c r="S3093" s="1491"/>
      <c r="T3093" s="1491"/>
      <c r="U3093" s="1491"/>
      <c r="V3093" s="1491"/>
      <c r="W3093" s="1491"/>
      <c r="X3093" s="1491"/>
      <c r="Y3093" s="1491"/>
      <c r="Z3093" s="1491"/>
      <c r="AA3093" s="1491"/>
      <c r="AB3093" s="1491"/>
      <c r="AC3093" s="1491"/>
      <c r="AD3093" s="1491"/>
      <c r="AF3093" s="70"/>
      <c r="AK3093" s="11"/>
      <c r="AL3093" s="71"/>
      <c r="AQ3093" s="72"/>
      <c r="AR3093" s="73"/>
      <c r="AT3093" s="287" t="s">
        <v>1258</v>
      </c>
    </row>
    <row r="3094" spans="1:46" ht="27" customHeight="1">
      <c r="A3094" s="972" t="str">
        <f t="shared" si="53"/>
        <v/>
      </c>
      <c r="B3094" s="66"/>
      <c r="E3094" s="67"/>
      <c r="F3094" s="68"/>
      <c r="G3094" s="913" t="s">
        <v>158</v>
      </c>
      <c r="H3094" s="1490" t="s">
        <v>2630</v>
      </c>
      <c r="I3094" s="1490"/>
      <c r="J3094" s="1490"/>
      <c r="K3094" s="1490"/>
      <c r="L3094" s="1490"/>
      <c r="M3094" s="1490"/>
      <c r="N3094" s="1490"/>
      <c r="O3094" s="1490"/>
      <c r="P3094" s="1490"/>
      <c r="Q3094" s="1490"/>
      <c r="R3094" s="1490"/>
      <c r="S3094" s="1490"/>
      <c r="T3094" s="1490"/>
      <c r="U3094" s="1490"/>
      <c r="V3094" s="1490"/>
      <c r="W3094" s="1490"/>
      <c r="X3094" s="1490"/>
      <c r="Y3094" s="1490"/>
      <c r="Z3094" s="1490"/>
      <c r="AA3094" s="1490"/>
      <c r="AB3094" s="1490"/>
      <c r="AC3094" s="1490"/>
      <c r="AD3094" s="1490"/>
      <c r="AF3094" s="70"/>
      <c r="AK3094" s="11"/>
      <c r="AL3094" s="71"/>
      <c r="AQ3094" s="72"/>
      <c r="AR3094" s="73"/>
    </row>
    <row r="3095" spans="1:46" ht="27" customHeight="1">
      <c r="A3095" s="972" t="str">
        <f t="shared" si="53"/>
        <v/>
      </c>
      <c r="B3095" s="66"/>
      <c r="E3095" s="67"/>
      <c r="F3095" s="68"/>
      <c r="G3095" s="913"/>
      <c r="H3095" s="1490"/>
      <c r="I3095" s="1490"/>
      <c r="J3095" s="1490"/>
      <c r="K3095" s="1490"/>
      <c r="L3095" s="1490"/>
      <c r="M3095" s="1490"/>
      <c r="N3095" s="1490"/>
      <c r="O3095" s="1490"/>
      <c r="P3095" s="1490"/>
      <c r="Q3095" s="1490"/>
      <c r="R3095" s="1490"/>
      <c r="S3095" s="1490"/>
      <c r="T3095" s="1490"/>
      <c r="U3095" s="1490"/>
      <c r="V3095" s="1490"/>
      <c r="W3095" s="1490"/>
      <c r="X3095" s="1490"/>
      <c r="Y3095" s="1490"/>
      <c r="Z3095" s="1490"/>
      <c r="AA3095" s="1490"/>
      <c r="AB3095" s="1490"/>
      <c r="AC3095" s="1490"/>
      <c r="AD3095" s="1490"/>
      <c r="AF3095" s="70"/>
      <c r="AK3095" s="11"/>
      <c r="AL3095" s="71"/>
      <c r="AQ3095" s="72"/>
      <c r="AR3095" s="73"/>
    </row>
    <row r="3096" spans="1:46" ht="27" customHeight="1">
      <c r="A3096" s="972" t="str">
        <f t="shared" si="53"/>
        <v/>
      </c>
      <c r="B3096" s="66"/>
      <c r="E3096" s="67"/>
      <c r="F3096" s="68"/>
      <c r="G3096" s="913"/>
      <c r="H3096" s="1492" t="s">
        <v>1259</v>
      </c>
      <c r="I3096" s="1492"/>
      <c r="J3096" s="1492"/>
      <c r="K3096" s="1492"/>
      <c r="L3096" s="1492"/>
      <c r="M3096" s="1492"/>
      <c r="N3096" s="1492"/>
      <c r="O3096" s="1492"/>
      <c r="P3096" s="1492"/>
      <c r="Q3096" s="1492"/>
      <c r="R3096" s="1492"/>
      <c r="S3096" s="1492"/>
      <c r="T3096" s="1492"/>
      <c r="U3096" s="1492"/>
      <c r="V3096" s="1492"/>
      <c r="W3096" s="1492"/>
      <c r="X3096" s="1492"/>
      <c r="Y3096" s="1492"/>
      <c r="Z3096" s="1492"/>
      <c r="AA3096" s="1492"/>
      <c r="AB3096" s="1492"/>
      <c r="AC3096" s="1492"/>
      <c r="AD3096" s="1492"/>
      <c r="AF3096" s="70"/>
      <c r="AK3096" s="11"/>
      <c r="AL3096" s="71"/>
      <c r="AQ3096" s="72"/>
      <c r="AR3096" s="73"/>
    </row>
    <row r="3097" spans="1:46" ht="24" customHeight="1" thickBot="1">
      <c r="A3097" s="972" t="str">
        <f t="shared" si="53"/>
        <v/>
      </c>
      <c r="B3097" s="57"/>
      <c r="C3097" s="6"/>
      <c r="D3097" s="6"/>
      <c r="E3097" s="58"/>
      <c r="F3097" s="83"/>
      <c r="G3097" s="971"/>
      <c r="H3097" s="971"/>
      <c r="I3097" s="971"/>
      <c r="J3097" s="971"/>
      <c r="K3097" s="971"/>
      <c r="L3097" s="971"/>
      <c r="M3097" s="971"/>
      <c r="N3097" s="971"/>
      <c r="O3097" s="971"/>
      <c r="P3097" s="971"/>
      <c r="Q3097" s="971"/>
      <c r="R3097" s="971"/>
      <c r="S3097" s="971"/>
      <c r="T3097" s="971"/>
      <c r="U3097" s="971"/>
      <c r="V3097" s="971"/>
      <c r="W3097" s="971"/>
      <c r="X3097" s="971"/>
      <c r="Y3097" s="971"/>
      <c r="Z3097" s="971"/>
      <c r="AA3097" s="971"/>
      <c r="AB3097" s="971"/>
      <c r="AC3097" s="971"/>
      <c r="AD3097" s="971"/>
      <c r="AE3097" s="61"/>
      <c r="AF3097" s="59"/>
      <c r="AG3097" s="716"/>
      <c r="AH3097" s="60"/>
      <c r="AI3097" s="60"/>
      <c r="AJ3097" s="60"/>
      <c r="AK3097" s="15"/>
      <c r="AL3097" s="99"/>
      <c r="AM3097" s="100"/>
      <c r="AN3097" s="100"/>
      <c r="AO3097" s="100"/>
      <c r="AP3097" s="100"/>
      <c r="AQ3097" s="101"/>
      <c r="AR3097" s="73"/>
    </row>
    <row r="3098" spans="1:46" ht="24" customHeight="1">
      <c r="A3098" s="972" t="str">
        <f t="shared" si="53"/>
        <v/>
      </c>
      <c r="B3098" s="66"/>
      <c r="E3098" s="67"/>
      <c r="F3098" s="68"/>
      <c r="AF3098" s="70"/>
      <c r="AK3098" s="11"/>
      <c r="AL3098" s="71"/>
      <c r="AQ3098" s="72"/>
      <c r="AR3098" s="73"/>
    </row>
    <row r="3099" spans="1:46" ht="27" customHeight="1">
      <c r="A3099" s="972">
        <f t="shared" si="53"/>
        <v>406</v>
      </c>
      <c r="B3099" s="1493" t="s">
        <v>2800</v>
      </c>
      <c r="C3099" s="1494"/>
      <c r="D3099" s="1494"/>
      <c r="E3099" s="1495"/>
      <c r="F3099" s="1349" t="s">
        <v>150</v>
      </c>
      <c r="G3099" s="1350"/>
      <c r="H3099" s="1233" t="s">
        <v>1260</v>
      </c>
      <c r="I3099" s="1233"/>
      <c r="J3099" s="1233"/>
      <c r="K3099" s="1233"/>
      <c r="L3099" s="1233"/>
      <c r="M3099" s="1233"/>
      <c r="N3099" s="1233"/>
      <c r="O3099" s="1233"/>
      <c r="P3099" s="1233"/>
      <c r="Q3099" s="1233"/>
      <c r="R3099" s="1233"/>
      <c r="S3099" s="1233"/>
      <c r="T3099" s="1233"/>
      <c r="U3099" s="1233"/>
      <c r="V3099" s="1233"/>
      <c r="W3099" s="1233"/>
      <c r="X3099" s="1233"/>
      <c r="Y3099" s="1233"/>
      <c r="Z3099" s="1233"/>
      <c r="AA3099" s="1233"/>
      <c r="AB3099" s="1233"/>
      <c r="AC3099" s="1233"/>
      <c r="AD3099" s="1233"/>
      <c r="AF3099" s="70"/>
      <c r="AG3099" s="713">
        <v>406</v>
      </c>
      <c r="AH3099" s="1221" t="s">
        <v>106</v>
      </c>
      <c r="AI3099" s="1222"/>
      <c r="AJ3099" s="1223"/>
      <c r="AK3099" s="11"/>
      <c r="AL3099" s="1212" t="s">
        <v>2450</v>
      </c>
      <c r="AM3099" s="1213"/>
      <c r="AN3099" s="1213"/>
      <c r="AO3099" s="1213"/>
      <c r="AP3099" s="1213"/>
      <c r="AQ3099" s="1214"/>
      <c r="AR3099" s="1232">
        <f>VLOOKUP(AH3099,$CD$6:$CE$10,2,FALSE)</f>
        <v>0</v>
      </c>
    </row>
    <row r="3100" spans="1:46" ht="24" customHeight="1">
      <c r="A3100" s="972" t="str">
        <f t="shared" si="53"/>
        <v/>
      </c>
      <c r="B3100" s="1493"/>
      <c r="C3100" s="1494"/>
      <c r="D3100" s="1494"/>
      <c r="E3100" s="1495"/>
      <c r="F3100" s="68"/>
      <c r="AF3100" s="70"/>
      <c r="AK3100" s="11"/>
      <c r="AL3100" s="1212"/>
      <c r="AM3100" s="1213"/>
      <c r="AN3100" s="1213"/>
      <c r="AO3100" s="1213"/>
      <c r="AP3100" s="1213"/>
      <c r="AQ3100" s="1214"/>
      <c r="AR3100" s="1232"/>
    </row>
    <row r="3101" spans="1:46" ht="24" customHeight="1">
      <c r="A3101" s="972" t="str">
        <f t="shared" si="53"/>
        <v/>
      </c>
      <c r="B3101" s="66"/>
      <c r="E3101" s="67"/>
      <c r="F3101" s="68"/>
      <c r="AF3101" s="70"/>
      <c r="AK3101" s="11"/>
      <c r="AL3101" s="1212"/>
      <c r="AM3101" s="1213"/>
      <c r="AN3101" s="1213"/>
      <c r="AO3101" s="1213"/>
      <c r="AP3101" s="1213"/>
      <c r="AQ3101" s="1214"/>
      <c r="AR3101" s="73"/>
    </row>
    <row r="3102" spans="1:46" ht="27" customHeight="1">
      <c r="A3102" s="972">
        <f t="shared" si="53"/>
        <v>407</v>
      </c>
      <c r="B3102" s="66"/>
      <c r="E3102" s="67"/>
      <c r="F3102" s="1349" t="s">
        <v>6</v>
      </c>
      <c r="G3102" s="1350"/>
      <c r="H3102" s="1224" t="s">
        <v>1261</v>
      </c>
      <c r="I3102" s="1224"/>
      <c r="J3102" s="1224"/>
      <c r="K3102" s="1224"/>
      <c r="L3102" s="1224"/>
      <c r="M3102" s="1224"/>
      <c r="N3102" s="1224"/>
      <c r="O3102" s="1224"/>
      <c r="P3102" s="1224"/>
      <c r="Q3102" s="1224"/>
      <c r="R3102" s="1224"/>
      <c r="S3102" s="1224"/>
      <c r="T3102" s="1224"/>
      <c r="U3102" s="1224"/>
      <c r="V3102" s="1224"/>
      <c r="W3102" s="1224"/>
      <c r="X3102" s="1224"/>
      <c r="Y3102" s="1224"/>
      <c r="Z3102" s="1224"/>
      <c r="AA3102" s="1224"/>
      <c r="AB3102" s="1224"/>
      <c r="AC3102" s="1224"/>
      <c r="AD3102" s="1224"/>
      <c r="AF3102" s="70"/>
      <c r="AG3102" s="713">
        <v>407</v>
      </c>
      <c r="AH3102" s="1221" t="s">
        <v>106</v>
      </c>
      <c r="AI3102" s="1222"/>
      <c r="AJ3102" s="1223"/>
      <c r="AK3102" s="11"/>
      <c r="AL3102" s="1212" t="s">
        <v>2451</v>
      </c>
      <c r="AM3102" s="1213"/>
      <c r="AN3102" s="1213"/>
      <c r="AO3102" s="1213"/>
      <c r="AP3102" s="1213"/>
      <c r="AQ3102" s="1214"/>
      <c r="AR3102" s="1232">
        <f>VLOOKUP(AH3102,$CD$6:$CE$10,2,FALSE)</f>
        <v>0</v>
      </c>
    </row>
    <row r="3103" spans="1:46" ht="27" customHeight="1">
      <c r="A3103" s="972" t="str">
        <f t="shared" si="53"/>
        <v/>
      </c>
      <c r="B3103" s="66"/>
      <c r="E3103" s="67"/>
      <c r="F3103" s="68"/>
      <c r="H3103" s="1224"/>
      <c r="I3103" s="1224"/>
      <c r="J3103" s="1224"/>
      <c r="K3103" s="1224"/>
      <c r="L3103" s="1224"/>
      <c r="M3103" s="1224"/>
      <c r="N3103" s="1224"/>
      <c r="O3103" s="1224"/>
      <c r="P3103" s="1224"/>
      <c r="Q3103" s="1224"/>
      <c r="R3103" s="1224"/>
      <c r="S3103" s="1224"/>
      <c r="T3103" s="1224"/>
      <c r="U3103" s="1224"/>
      <c r="V3103" s="1224"/>
      <c r="W3103" s="1224"/>
      <c r="X3103" s="1224"/>
      <c r="Y3103" s="1224"/>
      <c r="Z3103" s="1224"/>
      <c r="AA3103" s="1224"/>
      <c r="AB3103" s="1224"/>
      <c r="AC3103" s="1224"/>
      <c r="AD3103" s="1224"/>
      <c r="AF3103" s="70"/>
      <c r="AK3103" s="11"/>
      <c r="AL3103" s="1212"/>
      <c r="AM3103" s="1213"/>
      <c r="AN3103" s="1213"/>
      <c r="AO3103" s="1213"/>
      <c r="AP3103" s="1213"/>
      <c r="AQ3103" s="1214"/>
      <c r="AR3103" s="1232"/>
    </row>
    <row r="3104" spans="1:46" ht="27" customHeight="1">
      <c r="A3104" s="972" t="str">
        <f t="shared" si="53"/>
        <v/>
      </c>
      <c r="B3104" s="66"/>
      <c r="E3104" s="67"/>
      <c r="F3104" s="68"/>
      <c r="H3104" s="269" t="s">
        <v>728</v>
      </c>
      <c r="I3104" s="1210" t="s">
        <v>1262</v>
      </c>
      <c r="J3104" s="1210"/>
      <c r="K3104" s="1210"/>
      <c r="L3104" s="1210"/>
      <c r="M3104" s="1210"/>
      <c r="N3104" s="1210"/>
      <c r="O3104" s="1210"/>
      <c r="P3104" s="1210"/>
      <c r="Q3104" s="1210"/>
      <c r="R3104" s="1210"/>
      <c r="S3104" s="1210"/>
      <c r="T3104" s="1210"/>
      <c r="U3104" s="1210"/>
      <c r="V3104" s="1210"/>
      <c r="W3104" s="1210"/>
      <c r="X3104" s="1210"/>
      <c r="Y3104" s="1210"/>
      <c r="Z3104" s="1210"/>
      <c r="AA3104" s="1210"/>
      <c r="AB3104" s="1210"/>
      <c r="AC3104" s="1210"/>
      <c r="AD3104" s="1210"/>
      <c r="AF3104" s="70"/>
      <c r="AK3104" s="11"/>
      <c r="AL3104" s="1212"/>
      <c r="AM3104" s="1213"/>
      <c r="AN3104" s="1213"/>
      <c r="AO3104" s="1213"/>
      <c r="AP3104" s="1213"/>
      <c r="AQ3104" s="1214"/>
      <c r="AR3104" s="73"/>
    </row>
    <row r="3105" spans="1:44" ht="27" customHeight="1">
      <c r="A3105" s="972" t="str">
        <f t="shared" si="53"/>
        <v/>
      </c>
      <c r="B3105" s="66"/>
      <c r="E3105" s="67"/>
      <c r="F3105" s="68"/>
      <c r="H3105" s="269" t="s">
        <v>729</v>
      </c>
      <c r="I3105" s="1208" t="s">
        <v>1265</v>
      </c>
      <c r="J3105" s="1208"/>
      <c r="K3105" s="1208"/>
      <c r="L3105" s="1208"/>
      <c r="M3105" s="1208"/>
      <c r="N3105" s="1208"/>
      <c r="O3105" s="1208"/>
      <c r="P3105" s="1208"/>
      <c r="Q3105" s="1208"/>
      <c r="R3105" s="1208"/>
      <c r="S3105" s="1208"/>
      <c r="T3105" s="1208"/>
      <c r="U3105" s="1208"/>
      <c r="V3105" s="1208"/>
      <c r="W3105" s="1208"/>
      <c r="X3105" s="1208"/>
      <c r="Y3105" s="1208"/>
      <c r="Z3105" s="1208"/>
      <c r="AA3105" s="1208"/>
      <c r="AB3105" s="1208"/>
      <c r="AC3105" s="1208"/>
      <c r="AD3105" s="1208"/>
      <c r="AF3105" s="70"/>
      <c r="AK3105" s="11"/>
      <c r="AL3105" s="71"/>
      <c r="AQ3105" s="72"/>
      <c r="AR3105" s="73"/>
    </row>
    <row r="3106" spans="1:44" ht="27" customHeight="1">
      <c r="A3106" s="972" t="str">
        <f t="shared" si="53"/>
        <v/>
      </c>
      <c r="B3106" s="66"/>
      <c r="E3106" s="67"/>
      <c r="F3106" s="68"/>
      <c r="H3106" s="269"/>
      <c r="I3106" s="1208"/>
      <c r="J3106" s="1208"/>
      <c r="K3106" s="1208"/>
      <c r="L3106" s="1208"/>
      <c r="M3106" s="1208"/>
      <c r="N3106" s="1208"/>
      <c r="O3106" s="1208"/>
      <c r="P3106" s="1208"/>
      <c r="Q3106" s="1208"/>
      <c r="R3106" s="1208"/>
      <c r="S3106" s="1208"/>
      <c r="T3106" s="1208"/>
      <c r="U3106" s="1208"/>
      <c r="V3106" s="1208"/>
      <c r="W3106" s="1208"/>
      <c r="X3106" s="1208"/>
      <c r="Y3106" s="1208"/>
      <c r="Z3106" s="1208"/>
      <c r="AA3106" s="1208"/>
      <c r="AB3106" s="1208"/>
      <c r="AC3106" s="1208"/>
      <c r="AD3106" s="1208"/>
      <c r="AF3106" s="70"/>
      <c r="AK3106" s="11"/>
      <c r="AL3106" s="71"/>
      <c r="AQ3106" s="72"/>
      <c r="AR3106" s="73"/>
    </row>
    <row r="3107" spans="1:44" ht="27" customHeight="1">
      <c r="A3107" s="972" t="str">
        <f t="shared" si="53"/>
        <v/>
      </c>
      <c r="B3107" s="66"/>
      <c r="E3107" s="67"/>
      <c r="F3107" s="68"/>
      <c r="H3107" s="269" t="s">
        <v>730</v>
      </c>
      <c r="I3107" s="1208" t="s">
        <v>1266</v>
      </c>
      <c r="J3107" s="1208"/>
      <c r="K3107" s="1208"/>
      <c r="L3107" s="1208"/>
      <c r="M3107" s="1208"/>
      <c r="N3107" s="1208"/>
      <c r="O3107" s="1208"/>
      <c r="P3107" s="1208"/>
      <c r="Q3107" s="1208"/>
      <c r="R3107" s="1208"/>
      <c r="S3107" s="1208"/>
      <c r="T3107" s="1208"/>
      <c r="U3107" s="1208"/>
      <c r="V3107" s="1208"/>
      <c r="W3107" s="1208"/>
      <c r="X3107" s="1208"/>
      <c r="Y3107" s="1208"/>
      <c r="Z3107" s="1208"/>
      <c r="AA3107" s="1208"/>
      <c r="AB3107" s="1208"/>
      <c r="AC3107" s="1208"/>
      <c r="AD3107" s="1208"/>
      <c r="AF3107" s="70"/>
      <c r="AK3107" s="11"/>
      <c r="AL3107" s="71"/>
      <c r="AQ3107" s="72"/>
      <c r="AR3107" s="73"/>
    </row>
    <row r="3108" spans="1:44" ht="27" customHeight="1">
      <c r="A3108" s="972" t="str">
        <f t="shared" si="53"/>
        <v/>
      </c>
      <c r="B3108" s="66"/>
      <c r="E3108" s="67"/>
      <c r="F3108" s="68"/>
      <c r="H3108" s="269"/>
      <c r="I3108" s="1208"/>
      <c r="J3108" s="1208"/>
      <c r="K3108" s="1208"/>
      <c r="L3108" s="1208"/>
      <c r="M3108" s="1208"/>
      <c r="N3108" s="1208"/>
      <c r="O3108" s="1208"/>
      <c r="P3108" s="1208"/>
      <c r="Q3108" s="1208"/>
      <c r="R3108" s="1208"/>
      <c r="S3108" s="1208"/>
      <c r="T3108" s="1208"/>
      <c r="U3108" s="1208"/>
      <c r="V3108" s="1208"/>
      <c r="W3108" s="1208"/>
      <c r="X3108" s="1208"/>
      <c r="Y3108" s="1208"/>
      <c r="Z3108" s="1208"/>
      <c r="AA3108" s="1208"/>
      <c r="AB3108" s="1208"/>
      <c r="AC3108" s="1208"/>
      <c r="AD3108" s="1208"/>
      <c r="AF3108" s="70"/>
      <c r="AK3108" s="11"/>
      <c r="AL3108" s="71"/>
      <c r="AQ3108" s="72"/>
      <c r="AR3108" s="73"/>
    </row>
    <row r="3109" spans="1:44" ht="27" customHeight="1">
      <c r="A3109" s="972" t="str">
        <f t="shared" si="53"/>
        <v/>
      </c>
      <c r="B3109" s="66"/>
      <c r="E3109" s="67"/>
      <c r="F3109" s="68"/>
      <c r="H3109" s="269" t="s">
        <v>731</v>
      </c>
      <c r="I3109" s="1208" t="s">
        <v>1263</v>
      </c>
      <c r="J3109" s="1208"/>
      <c r="K3109" s="1208"/>
      <c r="L3109" s="1208"/>
      <c r="M3109" s="1208"/>
      <c r="N3109" s="1208"/>
      <c r="O3109" s="1208"/>
      <c r="P3109" s="1208"/>
      <c r="Q3109" s="1208"/>
      <c r="R3109" s="1208"/>
      <c r="S3109" s="1208"/>
      <c r="T3109" s="1208"/>
      <c r="U3109" s="1208"/>
      <c r="V3109" s="1208"/>
      <c r="W3109" s="1208"/>
      <c r="X3109" s="1208"/>
      <c r="Y3109" s="1208"/>
      <c r="Z3109" s="1208"/>
      <c r="AA3109" s="1208"/>
      <c r="AB3109" s="1208"/>
      <c r="AC3109" s="1208"/>
      <c r="AD3109" s="1208"/>
      <c r="AF3109" s="70"/>
      <c r="AK3109" s="11"/>
      <c r="AL3109" s="71"/>
      <c r="AQ3109" s="72"/>
      <c r="AR3109" s="73"/>
    </row>
    <row r="3110" spans="1:44" ht="27" customHeight="1">
      <c r="A3110" s="972" t="str">
        <f t="shared" si="53"/>
        <v/>
      </c>
      <c r="B3110" s="66"/>
      <c r="E3110" s="67"/>
      <c r="F3110" s="68"/>
      <c r="H3110" s="269" t="s">
        <v>732</v>
      </c>
      <c r="I3110" s="1208" t="s">
        <v>1264</v>
      </c>
      <c r="J3110" s="1208"/>
      <c r="K3110" s="1208"/>
      <c r="L3110" s="1208"/>
      <c r="M3110" s="1208"/>
      <c r="N3110" s="1208"/>
      <c r="O3110" s="1208"/>
      <c r="P3110" s="1208"/>
      <c r="Q3110" s="1208"/>
      <c r="R3110" s="1208"/>
      <c r="S3110" s="1208"/>
      <c r="T3110" s="1208"/>
      <c r="U3110" s="1208"/>
      <c r="V3110" s="1208"/>
      <c r="W3110" s="1208"/>
      <c r="X3110" s="1208"/>
      <c r="Y3110" s="1208"/>
      <c r="Z3110" s="1208"/>
      <c r="AA3110" s="1208"/>
      <c r="AB3110" s="1208"/>
      <c r="AC3110" s="1208"/>
      <c r="AD3110" s="1208"/>
      <c r="AF3110" s="70"/>
      <c r="AK3110" s="11"/>
      <c r="AL3110" s="71"/>
      <c r="AQ3110" s="72"/>
      <c r="AR3110" s="73"/>
    </row>
    <row r="3111" spans="1:44" ht="27" customHeight="1">
      <c r="A3111" s="972" t="str">
        <f t="shared" si="53"/>
        <v/>
      </c>
      <c r="B3111" s="66"/>
      <c r="E3111" s="67"/>
      <c r="F3111" s="68"/>
      <c r="H3111" s="269" t="s">
        <v>751</v>
      </c>
      <c r="I3111" s="1208" t="s">
        <v>1267</v>
      </c>
      <c r="J3111" s="1208"/>
      <c r="K3111" s="1208"/>
      <c r="L3111" s="1208"/>
      <c r="M3111" s="1208"/>
      <c r="N3111" s="1208"/>
      <c r="O3111" s="1208"/>
      <c r="P3111" s="1208"/>
      <c r="Q3111" s="1208"/>
      <c r="R3111" s="1208"/>
      <c r="S3111" s="1208"/>
      <c r="T3111" s="1208"/>
      <c r="U3111" s="1208"/>
      <c r="V3111" s="1208"/>
      <c r="W3111" s="1208"/>
      <c r="X3111" s="1208"/>
      <c r="Y3111" s="1208"/>
      <c r="Z3111" s="1208"/>
      <c r="AA3111" s="1208"/>
      <c r="AB3111" s="1208"/>
      <c r="AC3111" s="1208"/>
      <c r="AD3111" s="1208"/>
      <c r="AF3111" s="70"/>
      <c r="AK3111" s="11"/>
      <c r="AL3111" s="71"/>
      <c r="AQ3111" s="72"/>
      <c r="AR3111" s="73"/>
    </row>
    <row r="3112" spans="1:44" ht="27" customHeight="1">
      <c r="A3112" s="972" t="str">
        <f t="shared" si="53"/>
        <v/>
      </c>
      <c r="B3112" s="66"/>
      <c r="E3112" s="67"/>
      <c r="F3112" s="68"/>
      <c r="H3112" s="269"/>
      <c r="I3112" s="1208"/>
      <c r="J3112" s="1208"/>
      <c r="K3112" s="1208"/>
      <c r="L3112" s="1208"/>
      <c r="M3112" s="1208"/>
      <c r="N3112" s="1208"/>
      <c r="O3112" s="1208"/>
      <c r="P3112" s="1208"/>
      <c r="Q3112" s="1208"/>
      <c r="R3112" s="1208"/>
      <c r="S3112" s="1208"/>
      <c r="T3112" s="1208"/>
      <c r="U3112" s="1208"/>
      <c r="V3112" s="1208"/>
      <c r="W3112" s="1208"/>
      <c r="X3112" s="1208"/>
      <c r="Y3112" s="1208"/>
      <c r="Z3112" s="1208"/>
      <c r="AA3112" s="1208"/>
      <c r="AB3112" s="1208"/>
      <c r="AC3112" s="1208"/>
      <c r="AD3112" s="1208"/>
      <c r="AF3112" s="70"/>
      <c r="AK3112" s="11"/>
      <c r="AL3112" s="71"/>
      <c r="AQ3112" s="72"/>
      <c r="AR3112" s="73"/>
    </row>
    <row r="3113" spans="1:44" ht="24" customHeight="1" thickBot="1">
      <c r="A3113" s="972" t="str">
        <f t="shared" si="53"/>
        <v/>
      </c>
      <c r="B3113" s="57"/>
      <c r="C3113" s="6"/>
      <c r="D3113" s="6"/>
      <c r="E3113" s="58"/>
      <c r="F3113" s="83"/>
      <c r="G3113" s="61"/>
      <c r="H3113" s="61"/>
      <c r="I3113" s="61"/>
      <c r="J3113" s="61"/>
      <c r="K3113" s="61"/>
      <c r="L3113" s="61"/>
      <c r="M3113" s="61"/>
      <c r="N3113" s="61"/>
      <c r="O3113" s="61"/>
      <c r="P3113" s="61"/>
      <c r="Q3113" s="61"/>
      <c r="R3113" s="61"/>
      <c r="S3113" s="61"/>
      <c r="T3113" s="61"/>
      <c r="U3113" s="61"/>
      <c r="V3113" s="61"/>
      <c r="W3113" s="61"/>
      <c r="X3113" s="61"/>
      <c r="Y3113" s="61"/>
      <c r="Z3113" s="61"/>
      <c r="AA3113" s="61"/>
      <c r="AB3113" s="61"/>
      <c r="AC3113" s="61"/>
      <c r="AD3113" s="61"/>
      <c r="AE3113" s="61"/>
      <c r="AF3113" s="59"/>
      <c r="AG3113" s="716"/>
      <c r="AH3113" s="60"/>
      <c r="AI3113" s="60"/>
      <c r="AJ3113" s="60"/>
      <c r="AK3113" s="15"/>
      <c r="AL3113" s="99"/>
      <c r="AM3113" s="100"/>
      <c r="AN3113" s="100"/>
      <c r="AO3113" s="100"/>
      <c r="AP3113" s="100"/>
      <c r="AQ3113" s="101"/>
      <c r="AR3113" s="73"/>
    </row>
    <row r="3114" spans="1:44" ht="24" customHeight="1">
      <c r="A3114" s="972" t="str">
        <f t="shared" si="53"/>
        <v/>
      </c>
      <c r="B3114" s="66"/>
      <c r="E3114" s="67"/>
      <c r="F3114" s="68"/>
      <c r="AF3114" s="70"/>
      <c r="AK3114" s="11"/>
      <c r="AL3114" s="71"/>
      <c r="AQ3114" s="72"/>
      <c r="AR3114" s="73"/>
    </row>
    <row r="3115" spans="1:44" ht="27" customHeight="1">
      <c r="A3115" s="972">
        <f t="shared" ref="A3115:A3178" si="54">_xlfn.IFS(AG3115=0,"",AG3115&gt;0,AG3115,AG3115&lt;&gt;"","")</f>
        <v>408</v>
      </c>
      <c r="B3115" s="1392" t="s">
        <v>2801</v>
      </c>
      <c r="C3115" s="1393"/>
      <c r="D3115" s="1393"/>
      <c r="E3115" s="1394"/>
      <c r="F3115" s="68"/>
      <c r="H3115" s="1233" t="s">
        <v>1268</v>
      </c>
      <c r="I3115" s="1233"/>
      <c r="J3115" s="1233"/>
      <c r="K3115" s="1233"/>
      <c r="L3115" s="1233"/>
      <c r="M3115" s="1233"/>
      <c r="N3115" s="1233"/>
      <c r="O3115" s="1233"/>
      <c r="P3115" s="1233"/>
      <c r="Q3115" s="1233"/>
      <c r="R3115" s="1233"/>
      <c r="S3115" s="1233"/>
      <c r="T3115" s="1233"/>
      <c r="U3115" s="1233"/>
      <c r="V3115" s="1233"/>
      <c r="W3115" s="1233"/>
      <c r="X3115" s="1233"/>
      <c r="Y3115" s="1233"/>
      <c r="Z3115" s="1233"/>
      <c r="AA3115" s="1233"/>
      <c r="AB3115" s="1233"/>
      <c r="AC3115" s="1233"/>
      <c r="AD3115" s="1233"/>
      <c r="AF3115" s="70"/>
      <c r="AG3115" s="713">
        <v>408</v>
      </c>
      <c r="AH3115" s="1221" t="s">
        <v>106</v>
      </c>
      <c r="AI3115" s="1222"/>
      <c r="AJ3115" s="1223"/>
      <c r="AK3115" s="11"/>
      <c r="AL3115" s="1212" t="s">
        <v>2452</v>
      </c>
      <c r="AM3115" s="1213"/>
      <c r="AN3115" s="1213"/>
      <c r="AO3115" s="1213"/>
      <c r="AP3115" s="1213"/>
      <c r="AQ3115" s="1214"/>
      <c r="AR3115" s="1232">
        <f>VLOOKUP(AH3115,$CD$6:$CE$10,2,FALSE)</f>
        <v>0</v>
      </c>
    </row>
    <row r="3116" spans="1:44" ht="27" customHeight="1" thickBot="1">
      <c r="A3116" s="972" t="str">
        <f t="shared" si="54"/>
        <v/>
      </c>
      <c r="B3116" s="1392"/>
      <c r="C3116" s="1393"/>
      <c r="D3116" s="1393"/>
      <c r="E3116" s="1394"/>
      <c r="F3116" s="68"/>
      <c r="AF3116" s="70"/>
      <c r="AK3116" s="11"/>
      <c r="AL3116" s="1212"/>
      <c r="AM3116" s="1213"/>
      <c r="AN3116" s="1213"/>
      <c r="AO3116" s="1213"/>
      <c r="AP3116" s="1213"/>
      <c r="AQ3116" s="1214"/>
      <c r="AR3116" s="1232"/>
    </row>
    <row r="3117" spans="1:44" ht="27" customHeight="1">
      <c r="A3117" s="972" t="str">
        <f t="shared" si="54"/>
        <v/>
      </c>
      <c r="B3117" s="1392"/>
      <c r="C3117" s="1393"/>
      <c r="D3117" s="1393"/>
      <c r="E3117" s="1394"/>
      <c r="F3117" s="68"/>
      <c r="H3117" s="75" t="s">
        <v>1229</v>
      </c>
      <c r="I3117" s="1237" t="s">
        <v>1270</v>
      </c>
      <c r="J3117" s="1237"/>
      <c r="K3117" s="1237"/>
      <c r="L3117" s="1237"/>
      <c r="M3117" s="1237"/>
      <c r="N3117" s="1237"/>
      <c r="O3117" s="1237"/>
      <c r="P3117" s="1237"/>
      <c r="Q3117" s="1237"/>
      <c r="R3117" s="1237"/>
      <c r="S3117" s="1237"/>
      <c r="T3117" s="1237"/>
      <c r="U3117" s="1237"/>
      <c r="V3117" s="1237"/>
      <c r="W3117" s="1237"/>
      <c r="X3117" s="1237"/>
      <c r="Y3117" s="1237"/>
      <c r="Z3117" s="1237"/>
      <c r="AA3117" s="1237"/>
      <c r="AB3117" s="1237"/>
      <c r="AC3117" s="1237"/>
      <c r="AD3117" s="1238"/>
      <c r="AF3117" s="70"/>
      <c r="AK3117" s="11"/>
      <c r="AL3117" s="1212"/>
      <c r="AM3117" s="1213"/>
      <c r="AN3117" s="1213"/>
      <c r="AO3117" s="1213"/>
      <c r="AP3117" s="1213"/>
      <c r="AQ3117" s="1214"/>
      <c r="AR3117" s="73"/>
    </row>
    <row r="3118" spans="1:44" ht="27" customHeight="1">
      <c r="A3118" s="972" t="str">
        <f t="shared" si="54"/>
        <v/>
      </c>
      <c r="B3118" s="1392"/>
      <c r="C3118" s="1393"/>
      <c r="D3118" s="1393"/>
      <c r="E3118" s="1394"/>
      <c r="F3118" s="68"/>
      <c r="H3118" s="68"/>
      <c r="I3118" s="1224"/>
      <c r="J3118" s="1224"/>
      <c r="K3118" s="1224"/>
      <c r="L3118" s="1224"/>
      <c r="M3118" s="1224"/>
      <c r="N3118" s="1224"/>
      <c r="O3118" s="1224"/>
      <c r="P3118" s="1224"/>
      <c r="Q3118" s="1224"/>
      <c r="R3118" s="1224"/>
      <c r="S3118" s="1224"/>
      <c r="T3118" s="1224"/>
      <c r="U3118" s="1224"/>
      <c r="V3118" s="1224"/>
      <c r="W3118" s="1224"/>
      <c r="X3118" s="1224"/>
      <c r="Y3118" s="1224"/>
      <c r="Z3118" s="1224"/>
      <c r="AA3118" s="1224"/>
      <c r="AB3118" s="1224"/>
      <c r="AC3118" s="1224"/>
      <c r="AD3118" s="1240"/>
      <c r="AF3118" s="70"/>
      <c r="AK3118" s="11"/>
      <c r="AL3118" s="89"/>
      <c r="AM3118" s="90"/>
      <c r="AN3118" s="90"/>
      <c r="AO3118" s="90"/>
      <c r="AP3118" s="90"/>
      <c r="AQ3118" s="91"/>
      <c r="AR3118" s="73"/>
    </row>
    <row r="3119" spans="1:44" ht="27" customHeight="1" thickBot="1">
      <c r="A3119" s="972" t="str">
        <f t="shared" si="54"/>
        <v/>
      </c>
      <c r="B3119" s="229"/>
      <c r="C3119" s="143"/>
      <c r="D3119" s="143"/>
      <c r="E3119" s="230"/>
      <c r="F3119" s="68"/>
      <c r="H3119" s="83" t="s">
        <v>1229</v>
      </c>
      <c r="I3119" s="1347" t="s">
        <v>1269</v>
      </c>
      <c r="J3119" s="1347"/>
      <c r="K3119" s="1347"/>
      <c r="L3119" s="1347"/>
      <c r="M3119" s="1347"/>
      <c r="N3119" s="1347"/>
      <c r="O3119" s="1347"/>
      <c r="P3119" s="1347"/>
      <c r="Q3119" s="1347"/>
      <c r="R3119" s="1347"/>
      <c r="S3119" s="1347"/>
      <c r="T3119" s="1347"/>
      <c r="U3119" s="1347"/>
      <c r="V3119" s="1347"/>
      <c r="W3119" s="1347"/>
      <c r="X3119" s="1347"/>
      <c r="Y3119" s="1347"/>
      <c r="Z3119" s="1347"/>
      <c r="AA3119" s="1347"/>
      <c r="AB3119" s="1347"/>
      <c r="AC3119" s="1347"/>
      <c r="AD3119" s="1348"/>
      <c r="AF3119" s="70"/>
      <c r="AK3119" s="11"/>
      <c r="AL3119" s="71"/>
      <c r="AQ3119" s="72"/>
      <c r="AR3119" s="73"/>
    </row>
    <row r="3120" spans="1:44" ht="24" customHeight="1" thickBot="1">
      <c r="A3120" s="972" t="str">
        <f t="shared" si="54"/>
        <v/>
      </c>
      <c r="B3120" s="57"/>
      <c r="C3120" s="6"/>
      <c r="D3120" s="6"/>
      <c r="E3120" s="58"/>
      <c r="F3120" s="83"/>
      <c r="G3120" s="61"/>
      <c r="H3120" s="61"/>
      <c r="I3120" s="61"/>
      <c r="J3120" s="61"/>
      <c r="K3120" s="61"/>
      <c r="L3120" s="61"/>
      <c r="M3120" s="61"/>
      <c r="N3120" s="61"/>
      <c r="O3120" s="61"/>
      <c r="P3120" s="61"/>
      <c r="Q3120" s="61"/>
      <c r="R3120" s="61"/>
      <c r="S3120" s="61"/>
      <c r="T3120" s="61"/>
      <c r="U3120" s="61"/>
      <c r="V3120" s="61"/>
      <c r="W3120" s="61"/>
      <c r="X3120" s="61"/>
      <c r="Y3120" s="61"/>
      <c r="Z3120" s="61"/>
      <c r="AA3120" s="61"/>
      <c r="AB3120" s="61"/>
      <c r="AC3120" s="61"/>
      <c r="AD3120" s="61"/>
      <c r="AE3120" s="61"/>
      <c r="AF3120" s="59"/>
      <c r="AG3120" s="716"/>
      <c r="AH3120" s="60"/>
      <c r="AI3120" s="60"/>
      <c r="AJ3120" s="60"/>
      <c r="AK3120" s="15"/>
      <c r="AL3120" s="99"/>
      <c r="AM3120" s="100"/>
      <c r="AN3120" s="100"/>
      <c r="AO3120" s="100"/>
      <c r="AP3120" s="100"/>
      <c r="AQ3120" s="101"/>
      <c r="AR3120" s="73"/>
    </row>
    <row r="3121" spans="1:44" ht="24" customHeight="1">
      <c r="A3121" s="972" t="str">
        <f t="shared" si="54"/>
        <v/>
      </c>
      <c r="B3121" s="66"/>
      <c r="E3121" s="67"/>
      <c r="F3121" s="68"/>
      <c r="AF3121" s="70"/>
      <c r="AK3121" s="11"/>
      <c r="AL3121" s="71"/>
      <c r="AQ3121" s="72"/>
      <c r="AR3121" s="73"/>
    </row>
    <row r="3122" spans="1:44" ht="27" customHeight="1">
      <c r="A3122" s="972">
        <f t="shared" si="54"/>
        <v>409</v>
      </c>
      <c r="B3122" s="1392" t="s">
        <v>2802</v>
      </c>
      <c r="C3122" s="1393"/>
      <c r="D3122" s="1393"/>
      <c r="E3122" s="1394"/>
      <c r="F3122" s="1349" t="s">
        <v>150</v>
      </c>
      <c r="G3122" s="1350"/>
      <c r="H3122" s="1233" t="s">
        <v>1271</v>
      </c>
      <c r="I3122" s="1233"/>
      <c r="J3122" s="1233"/>
      <c r="K3122" s="1233"/>
      <c r="L3122" s="1233"/>
      <c r="M3122" s="1233"/>
      <c r="N3122" s="1233"/>
      <c r="O3122" s="1233"/>
      <c r="P3122" s="1233"/>
      <c r="Q3122" s="1233"/>
      <c r="R3122" s="1233"/>
      <c r="S3122" s="1233"/>
      <c r="T3122" s="1233"/>
      <c r="U3122" s="1233"/>
      <c r="V3122" s="1233"/>
      <c r="W3122" s="1233"/>
      <c r="X3122" s="1233"/>
      <c r="Y3122" s="1233"/>
      <c r="Z3122" s="1233"/>
      <c r="AA3122" s="1233"/>
      <c r="AB3122" s="1233"/>
      <c r="AC3122" s="1233"/>
      <c r="AD3122" s="1233"/>
      <c r="AF3122" s="70"/>
      <c r="AG3122" s="713">
        <v>409</v>
      </c>
      <c r="AH3122" s="1221" t="s">
        <v>106</v>
      </c>
      <c r="AI3122" s="1222"/>
      <c r="AJ3122" s="1223"/>
      <c r="AK3122" s="11"/>
      <c r="AL3122" s="1212" t="s">
        <v>2453</v>
      </c>
      <c r="AM3122" s="1213"/>
      <c r="AN3122" s="1213"/>
      <c r="AO3122" s="1213"/>
      <c r="AP3122" s="1213"/>
      <c r="AQ3122" s="1214"/>
      <c r="AR3122" s="1232">
        <f>VLOOKUP(AH3122,$CD$6:$CE$10,2,FALSE)</f>
        <v>0</v>
      </c>
    </row>
    <row r="3123" spans="1:44" ht="24" customHeight="1">
      <c r="A3123" s="972" t="str">
        <f t="shared" si="54"/>
        <v/>
      </c>
      <c r="B3123" s="1392"/>
      <c r="C3123" s="1393"/>
      <c r="D3123" s="1393"/>
      <c r="E3123" s="1394"/>
      <c r="F3123" s="68"/>
      <c r="AF3123" s="70"/>
      <c r="AK3123" s="11"/>
      <c r="AL3123" s="1212"/>
      <c r="AM3123" s="1213"/>
      <c r="AN3123" s="1213"/>
      <c r="AO3123" s="1213"/>
      <c r="AP3123" s="1213"/>
      <c r="AQ3123" s="1214"/>
      <c r="AR3123" s="1232"/>
    </row>
    <row r="3124" spans="1:44" ht="27" customHeight="1" thickBot="1">
      <c r="A3124" s="972" t="str">
        <f t="shared" si="54"/>
        <v/>
      </c>
      <c r="B3124" s="1392"/>
      <c r="C3124" s="1393"/>
      <c r="D3124" s="1393"/>
      <c r="E3124" s="1394"/>
      <c r="F3124" s="68"/>
      <c r="H3124" s="1477" t="s">
        <v>1272</v>
      </c>
      <c r="I3124" s="1478"/>
      <c r="J3124" s="1478"/>
      <c r="K3124" s="1478"/>
      <c r="L3124" s="1478"/>
      <c r="M3124" s="1478"/>
      <c r="N3124" s="1478"/>
      <c r="O3124" s="1478"/>
      <c r="P3124" s="1478"/>
      <c r="Q3124" s="1478"/>
      <c r="R3124" s="1478"/>
      <c r="S3124" s="1478"/>
      <c r="T3124" s="1478"/>
      <c r="U3124" s="1478"/>
      <c r="V3124" s="1478"/>
      <c r="W3124" s="1478"/>
      <c r="X3124" s="1478"/>
      <c r="Y3124" s="1478"/>
      <c r="Z3124" s="1478"/>
      <c r="AA3124" s="1478"/>
      <c r="AB3124" s="1478"/>
      <c r="AC3124" s="1478"/>
      <c r="AF3124" s="70"/>
      <c r="AK3124" s="11"/>
      <c r="AL3124" s="1212"/>
      <c r="AM3124" s="1213"/>
      <c r="AN3124" s="1213"/>
      <c r="AO3124" s="1213"/>
      <c r="AP3124" s="1213"/>
      <c r="AQ3124" s="1214"/>
      <c r="AR3124" s="73"/>
    </row>
    <row r="3125" spans="1:44" ht="27" customHeight="1" thickBot="1">
      <c r="A3125" s="972" t="str">
        <f t="shared" si="54"/>
        <v/>
      </c>
      <c r="B3125" s="1392"/>
      <c r="C3125" s="1393"/>
      <c r="D3125" s="1393"/>
      <c r="E3125" s="1394"/>
      <c r="F3125" s="68"/>
      <c r="H3125" s="1407" t="s">
        <v>1273</v>
      </c>
      <c r="I3125" s="1408"/>
      <c r="J3125" s="1408"/>
      <c r="K3125" s="1408"/>
      <c r="L3125" s="1409"/>
      <c r="M3125" s="1407" t="s">
        <v>1278</v>
      </c>
      <c r="N3125" s="1408"/>
      <c r="O3125" s="1408"/>
      <c r="P3125" s="1408"/>
      <c r="Q3125" s="1408"/>
      <c r="R3125" s="1408"/>
      <c r="S3125" s="1408"/>
      <c r="T3125" s="1410"/>
      <c r="U3125" s="1411" t="s">
        <v>1276</v>
      </c>
      <c r="V3125" s="1408"/>
      <c r="W3125" s="1408"/>
      <c r="X3125" s="1408"/>
      <c r="Y3125" s="1408"/>
      <c r="Z3125" s="1408"/>
      <c r="AA3125" s="1408"/>
      <c r="AB3125" s="1408"/>
      <c r="AC3125" s="1409"/>
      <c r="AF3125" s="70"/>
      <c r="AK3125" s="11"/>
      <c r="AL3125" s="71"/>
      <c r="AQ3125" s="72"/>
      <c r="AR3125" s="73"/>
    </row>
    <row r="3126" spans="1:44" ht="27" customHeight="1">
      <c r="A3126" s="972" t="str">
        <f t="shared" si="54"/>
        <v/>
      </c>
      <c r="B3126" s="1392"/>
      <c r="C3126" s="1393"/>
      <c r="D3126" s="1393"/>
      <c r="E3126" s="1394"/>
      <c r="F3126" s="68"/>
      <c r="H3126" s="1396" t="s">
        <v>1286</v>
      </c>
      <c r="I3126" s="1397"/>
      <c r="J3126" s="1397"/>
      <c r="K3126" s="1397"/>
      <c r="L3126" s="1413"/>
      <c r="M3126" s="1396" t="s">
        <v>1274</v>
      </c>
      <c r="N3126" s="1397"/>
      <c r="O3126" s="1397"/>
      <c r="P3126" s="1397"/>
      <c r="Q3126" s="1397"/>
      <c r="R3126" s="1397"/>
      <c r="S3126" s="1397"/>
      <c r="T3126" s="1398"/>
      <c r="U3126" s="1412" t="s">
        <v>1279</v>
      </c>
      <c r="V3126" s="1397"/>
      <c r="W3126" s="1397"/>
      <c r="X3126" s="1397"/>
      <c r="Y3126" s="1397"/>
      <c r="Z3126" s="1397"/>
      <c r="AA3126" s="1397"/>
      <c r="AB3126" s="1397"/>
      <c r="AC3126" s="1413"/>
      <c r="AF3126" s="70"/>
      <c r="AK3126" s="11"/>
      <c r="AL3126" s="71"/>
      <c r="AQ3126" s="72"/>
      <c r="AR3126" s="73"/>
    </row>
    <row r="3127" spans="1:44" ht="27" customHeight="1">
      <c r="A3127" s="972" t="str">
        <f t="shared" si="54"/>
        <v/>
      </c>
      <c r="B3127" s="229"/>
      <c r="C3127" s="143"/>
      <c r="D3127" s="143"/>
      <c r="E3127" s="230"/>
      <c r="F3127" s="68"/>
      <c r="H3127" s="1464"/>
      <c r="I3127" s="1465"/>
      <c r="J3127" s="1465"/>
      <c r="K3127" s="1465"/>
      <c r="L3127" s="1466"/>
      <c r="M3127" s="1464"/>
      <c r="N3127" s="1465"/>
      <c r="O3127" s="1465"/>
      <c r="P3127" s="1465"/>
      <c r="Q3127" s="1465"/>
      <c r="R3127" s="1465"/>
      <c r="S3127" s="1465"/>
      <c r="T3127" s="1467"/>
      <c r="U3127" s="1414" t="s">
        <v>1280</v>
      </c>
      <c r="V3127" s="1210"/>
      <c r="W3127" s="1210"/>
      <c r="X3127" s="1210"/>
      <c r="Y3127" s="1210"/>
      <c r="Z3127" s="1210"/>
      <c r="AA3127" s="1210"/>
      <c r="AB3127" s="1210"/>
      <c r="AC3127" s="1211"/>
      <c r="AF3127" s="70"/>
      <c r="AK3127" s="11"/>
      <c r="AL3127" s="71"/>
      <c r="AQ3127" s="72"/>
      <c r="AR3127" s="73"/>
    </row>
    <row r="3128" spans="1:44" ht="27" customHeight="1">
      <c r="A3128" s="972" t="str">
        <f t="shared" si="54"/>
        <v/>
      </c>
      <c r="B3128" s="66"/>
      <c r="E3128" s="67"/>
      <c r="F3128" s="68"/>
      <c r="H3128" s="1464"/>
      <c r="I3128" s="1465"/>
      <c r="J3128" s="1465"/>
      <c r="K3128" s="1465"/>
      <c r="L3128" s="1466"/>
      <c r="M3128" s="1464"/>
      <c r="N3128" s="1465"/>
      <c r="O3128" s="1465"/>
      <c r="P3128" s="1465"/>
      <c r="Q3128" s="1465"/>
      <c r="R3128" s="1465"/>
      <c r="S3128" s="1465"/>
      <c r="T3128" s="1467"/>
      <c r="U3128" s="1414" t="s">
        <v>1281</v>
      </c>
      <c r="V3128" s="1210"/>
      <c r="W3128" s="1210"/>
      <c r="X3128" s="1210"/>
      <c r="Y3128" s="1210"/>
      <c r="Z3128" s="1210"/>
      <c r="AA3128" s="1210"/>
      <c r="AB3128" s="1210"/>
      <c r="AC3128" s="1211"/>
      <c r="AF3128" s="70"/>
      <c r="AK3128" s="11"/>
      <c r="AL3128" s="71"/>
      <c r="AQ3128" s="72"/>
      <c r="AR3128" s="73"/>
    </row>
    <row r="3129" spans="1:44" ht="27" customHeight="1" thickBot="1">
      <c r="A3129" s="972" t="str">
        <f t="shared" si="54"/>
        <v/>
      </c>
      <c r="B3129" s="66"/>
      <c r="E3129" s="67"/>
      <c r="F3129" s="68"/>
      <c r="H3129" s="1441"/>
      <c r="I3129" s="1442"/>
      <c r="J3129" s="1442"/>
      <c r="K3129" s="1442"/>
      <c r="L3129" s="1443"/>
      <c r="M3129" s="1468"/>
      <c r="N3129" s="1469"/>
      <c r="O3129" s="1469"/>
      <c r="P3129" s="1469"/>
      <c r="Q3129" s="1469"/>
      <c r="R3129" s="1469"/>
      <c r="S3129" s="1469"/>
      <c r="T3129" s="1470"/>
      <c r="U3129" s="1434" t="s">
        <v>1282</v>
      </c>
      <c r="V3129" s="1435"/>
      <c r="W3129" s="1435"/>
      <c r="X3129" s="1435"/>
      <c r="Y3129" s="1435"/>
      <c r="Z3129" s="1435"/>
      <c r="AA3129" s="1435"/>
      <c r="AB3129" s="1435"/>
      <c r="AC3129" s="1436"/>
      <c r="AF3129" s="70"/>
      <c r="AK3129" s="11"/>
      <c r="AL3129" s="71"/>
      <c r="AQ3129" s="72"/>
      <c r="AR3129" s="73"/>
    </row>
    <row r="3130" spans="1:44" ht="27" customHeight="1">
      <c r="A3130" s="972" t="str">
        <f t="shared" si="54"/>
        <v/>
      </c>
      <c r="B3130" s="66"/>
      <c r="E3130" s="67"/>
      <c r="F3130" s="68"/>
      <c r="H3130" s="1396" t="s">
        <v>1287</v>
      </c>
      <c r="I3130" s="1397"/>
      <c r="J3130" s="1397"/>
      <c r="K3130" s="1397"/>
      <c r="L3130" s="1413"/>
      <c r="M3130" s="1396" t="s">
        <v>1274</v>
      </c>
      <c r="N3130" s="1397"/>
      <c r="O3130" s="1397"/>
      <c r="P3130" s="1397"/>
      <c r="Q3130" s="1397"/>
      <c r="R3130" s="1397"/>
      <c r="S3130" s="1397"/>
      <c r="T3130" s="1398"/>
      <c r="U3130" s="1412" t="s">
        <v>1283</v>
      </c>
      <c r="V3130" s="1397"/>
      <c r="W3130" s="1397"/>
      <c r="X3130" s="1397"/>
      <c r="Y3130" s="1397"/>
      <c r="Z3130" s="1397"/>
      <c r="AA3130" s="1397"/>
      <c r="AB3130" s="1397"/>
      <c r="AC3130" s="1413"/>
      <c r="AF3130" s="70"/>
      <c r="AK3130" s="11"/>
      <c r="AL3130" s="71"/>
      <c r="AQ3130" s="72"/>
      <c r="AR3130" s="73"/>
    </row>
    <row r="3131" spans="1:44" ht="27" customHeight="1" thickBot="1">
      <c r="A3131" s="972" t="str">
        <f t="shared" si="54"/>
        <v/>
      </c>
      <c r="B3131" s="66"/>
      <c r="E3131" s="67"/>
      <c r="F3131" s="68"/>
      <c r="H3131" s="1441"/>
      <c r="I3131" s="1442"/>
      <c r="J3131" s="1442"/>
      <c r="K3131" s="1442"/>
      <c r="L3131" s="1443"/>
      <c r="M3131" s="1484" t="s">
        <v>1275</v>
      </c>
      <c r="N3131" s="1435"/>
      <c r="O3131" s="1435"/>
      <c r="P3131" s="1435"/>
      <c r="Q3131" s="1435"/>
      <c r="R3131" s="1435"/>
      <c r="S3131" s="1435"/>
      <c r="T3131" s="1485"/>
      <c r="U3131" s="1434" t="s">
        <v>1284</v>
      </c>
      <c r="V3131" s="1435"/>
      <c r="W3131" s="1435"/>
      <c r="X3131" s="1435"/>
      <c r="Y3131" s="1435"/>
      <c r="Z3131" s="1435"/>
      <c r="AA3131" s="1435"/>
      <c r="AB3131" s="1435"/>
      <c r="AC3131" s="1436"/>
      <c r="AF3131" s="70"/>
      <c r="AK3131" s="11"/>
      <c r="AL3131" s="71"/>
      <c r="AQ3131" s="72"/>
      <c r="AR3131" s="73"/>
    </row>
    <row r="3132" spans="1:44" ht="27" customHeight="1">
      <c r="A3132" s="972" t="str">
        <f t="shared" si="54"/>
        <v/>
      </c>
      <c r="B3132" s="66"/>
      <c r="E3132" s="67"/>
      <c r="F3132" s="68"/>
      <c r="H3132" s="1396" t="s">
        <v>1288</v>
      </c>
      <c r="I3132" s="1397"/>
      <c r="J3132" s="1397"/>
      <c r="K3132" s="1397"/>
      <c r="L3132" s="1413"/>
      <c r="M3132" s="1396" t="s">
        <v>1274</v>
      </c>
      <c r="N3132" s="1397"/>
      <c r="O3132" s="1397"/>
      <c r="P3132" s="1397"/>
      <c r="Q3132" s="1397"/>
      <c r="R3132" s="1397"/>
      <c r="S3132" s="1397"/>
      <c r="T3132" s="1398"/>
      <c r="U3132" s="1412" t="s">
        <v>1283</v>
      </c>
      <c r="V3132" s="1397"/>
      <c r="W3132" s="1397"/>
      <c r="X3132" s="1397"/>
      <c r="Y3132" s="1397"/>
      <c r="Z3132" s="1397"/>
      <c r="AA3132" s="1397"/>
      <c r="AB3132" s="1397"/>
      <c r="AC3132" s="1413"/>
      <c r="AF3132" s="70"/>
      <c r="AK3132" s="11"/>
      <c r="AL3132" s="71"/>
      <c r="AQ3132" s="72"/>
      <c r="AR3132" s="73"/>
    </row>
    <row r="3133" spans="1:44" ht="27" customHeight="1">
      <c r="A3133" s="972" t="str">
        <f t="shared" si="54"/>
        <v/>
      </c>
      <c r="B3133" s="66"/>
      <c r="E3133" s="67"/>
      <c r="F3133" s="68"/>
      <c r="H3133" s="1464"/>
      <c r="I3133" s="1465"/>
      <c r="J3133" s="1465"/>
      <c r="K3133" s="1465"/>
      <c r="L3133" s="1466"/>
      <c r="M3133" s="1486" t="s">
        <v>1275</v>
      </c>
      <c r="N3133" s="1210"/>
      <c r="O3133" s="1210"/>
      <c r="P3133" s="1210"/>
      <c r="Q3133" s="1210"/>
      <c r="R3133" s="1210"/>
      <c r="S3133" s="1210"/>
      <c r="T3133" s="1487"/>
      <c r="U3133" s="1479" t="s">
        <v>1285</v>
      </c>
      <c r="V3133" s="1480"/>
      <c r="W3133" s="1480"/>
      <c r="X3133" s="1480"/>
      <c r="Y3133" s="1480"/>
      <c r="Z3133" s="1480"/>
      <c r="AA3133" s="1480"/>
      <c r="AB3133" s="1480"/>
      <c r="AC3133" s="1481"/>
      <c r="AF3133" s="70"/>
      <c r="AK3133" s="11"/>
      <c r="AL3133" s="71"/>
      <c r="AQ3133" s="72"/>
      <c r="AR3133" s="73"/>
    </row>
    <row r="3134" spans="1:44" ht="27" customHeight="1" thickBot="1">
      <c r="A3134" s="972" t="str">
        <f t="shared" si="54"/>
        <v/>
      </c>
      <c r="B3134" s="66"/>
      <c r="E3134" s="67"/>
      <c r="F3134" s="68"/>
      <c r="H3134" s="1441"/>
      <c r="I3134" s="1442"/>
      <c r="J3134" s="1442"/>
      <c r="K3134" s="1442"/>
      <c r="L3134" s="1443"/>
      <c r="M3134" s="1484" t="s">
        <v>1277</v>
      </c>
      <c r="N3134" s="1435"/>
      <c r="O3134" s="1435"/>
      <c r="P3134" s="1435"/>
      <c r="Q3134" s="1435"/>
      <c r="R3134" s="1435"/>
      <c r="S3134" s="1435"/>
      <c r="T3134" s="1485"/>
      <c r="U3134" s="1482"/>
      <c r="V3134" s="1469"/>
      <c r="W3134" s="1469"/>
      <c r="X3134" s="1469"/>
      <c r="Y3134" s="1469"/>
      <c r="Z3134" s="1469"/>
      <c r="AA3134" s="1469"/>
      <c r="AB3134" s="1469"/>
      <c r="AC3134" s="1483"/>
      <c r="AF3134" s="70"/>
      <c r="AK3134" s="11"/>
      <c r="AL3134" s="71"/>
      <c r="AQ3134" s="72"/>
      <c r="AR3134" s="73"/>
    </row>
    <row r="3135" spans="1:44" ht="24" customHeight="1">
      <c r="A3135" s="972" t="str">
        <f t="shared" si="54"/>
        <v/>
      </c>
      <c r="B3135" s="66"/>
      <c r="E3135" s="67"/>
      <c r="F3135" s="68"/>
      <c r="AF3135" s="70"/>
      <c r="AK3135" s="11"/>
      <c r="AL3135" s="71"/>
      <c r="AQ3135" s="72"/>
      <c r="AR3135" s="73"/>
    </row>
    <row r="3136" spans="1:44" ht="27" customHeight="1">
      <c r="A3136" s="972">
        <f t="shared" si="54"/>
        <v>410</v>
      </c>
      <c r="B3136" s="66"/>
      <c r="E3136" s="67"/>
      <c r="F3136" s="1349" t="s">
        <v>6</v>
      </c>
      <c r="G3136" s="1350"/>
      <c r="H3136" s="1224" t="s">
        <v>1289</v>
      </c>
      <c r="I3136" s="1224"/>
      <c r="J3136" s="1224"/>
      <c r="K3136" s="1224"/>
      <c r="L3136" s="1224"/>
      <c r="M3136" s="1224"/>
      <c r="N3136" s="1224"/>
      <c r="O3136" s="1224"/>
      <c r="P3136" s="1224"/>
      <c r="Q3136" s="1224"/>
      <c r="R3136" s="1224"/>
      <c r="S3136" s="1224"/>
      <c r="T3136" s="1224"/>
      <c r="U3136" s="1224"/>
      <c r="V3136" s="1224"/>
      <c r="W3136" s="1224"/>
      <c r="X3136" s="1224"/>
      <c r="Y3136" s="1224"/>
      <c r="Z3136" s="1224"/>
      <c r="AA3136" s="1224"/>
      <c r="AB3136" s="1224"/>
      <c r="AC3136" s="1224"/>
      <c r="AD3136" s="1224"/>
      <c r="AF3136" s="70"/>
      <c r="AG3136" s="713">
        <v>410</v>
      </c>
      <c r="AH3136" s="1221" t="s">
        <v>106</v>
      </c>
      <c r="AI3136" s="1222"/>
      <c r="AJ3136" s="1223"/>
      <c r="AK3136" s="11"/>
      <c r="AL3136" s="1212" t="s">
        <v>2454</v>
      </c>
      <c r="AM3136" s="1213"/>
      <c r="AN3136" s="1213"/>
      <c r="AO3136" s="1213"/>
      <c r="AP3136" s="1213"/>
      <c r="AQ3136" s="1214"/>
      <c r="AR3136" s="1232">
        <f>VLOOKUP(AH3136,$CD$6:$CE$10,2,FALSE)</f>
        <v>0</v>
      </c>
    </row>
    <row r="3137" spans="1:44" ht="27" customHeight="1">
      <c r="A3137" s="972" t="str">
        <f t="shared" si="54"/>
        <v/>
      </c>
      <c r="B3137" s="66"/>
      <c r="E3137" s="67"/>
      <c r="F3137" s="68"/>
      <c r="H3137" s="1224"/>
      <c r="I3137" s="1224"/>
      <c r="J3137" s="1224"/>
      <c r="K3137" s="1224"/>
      <c r="L3137" s="1224"/>
      <c r="M3137" s="1224"/>
      <c r="N3137" s="1224"/>
      <c r="O3137" s="1224"/>
      <c r="P3137" s="1224"/>
      <c r="Q3137" s="1224"/>
      <c r="R3137" s="1224"/>
      <c r="S3137" s="1224"/>
      <c r="T3137" s="1224"/>
      <c r="U3137" s="1224"/>
      <c r="V3137" s="1224"/>
      <c r="W3137" s="1224"/>
      <c r="X3137" s="1224"/>
      <c r="Y3137" s="1224"/>
      <c r="Z3137" s="1224"/>
      <c r="AA3137" s="1224"/>
      <c r="AB3137" s="1224"/>
      <c r="AC3137" s="1224"/>
      <c r="AD3137" s="1224"/>
      <c r="AF3137" s="70"/>
      <c r="AK3137" s="11"/>
      <c r="AL3137" s="1212"/>
      <c r="AM3137" s="1213"/>
      <c r="AN3137" s="1213"/>
      <c r="AO3137" s="1213"/>
      <c r="AP3137" s="1213"/>
      <c r="AQ3137" s="1214"/>
      <c r="AR3137" s="1232"/>
    </row>
    <row r="3138" spans="1:44" ht="24" customHeight="1">
      <c r="A3138" s="972" t="str">
        <f t="shared" si="54"/>
        <v/>
      </c>
      <c r="B3138" s="66"/>
      <c r="E3138" s="67"/>
      <c r="F3138" s="68"/>
      <c r="AF3138" s="70"/>
      <c r="AK3138" s="11"/>
      <c r="AL3138" s="1212"/>
      <c r="AM3138" s="1213"/>
      <c r="AN3138" s="1213"/>
      <c r="AO3138" s="1213"/>
      <c r="AP3138" s="1213"/>
      <c r="AQ3138" s="1214"/>
      <c r="AR3138" s="73"/>
    </row>
    <row r="3139" spans="1:44" ht="27" customHeight="1">
      <c r="A3139" s="972">
        <f t="shared" si="54"/>
        <v>411</v>
      </c>
      <c r="B3139" s="66"/>
      <c r="E3139" s="67"/>
      <c r="F3139" s="1349" t="s">
        <v>7</v>
      </c>
      <c r="G3139" s="1350"/>
      <c r="H3139" s="1233" t="s">
        <v>1290</v>
      </c>
      <c r="I3139" s="1233"/>
      <c r="J3139" s="1233"/>
      <c r="K3139" s="1233"/>
      <c r="L3139" s="1233"/>
      <c r="M3139" s="1233"/>
      <c r="N3139" s="1233"/>
      <c r="O3139" s="1233"/>
      <c r="P3139" s="1233"/>
      <c r="Q3139" s="1233"/>
      <c r="R3139" s="1233"/>
      <c r="S3139" s="1233"/>
      <c r="T3139" s="1233"/>
      <c r="U3139" s="1233"/>
      <c r="V3139" s="1233"/>
      <c r="W3139" s="1233"/>
      <c r="X3139" s="1233"/>
      <c r="Y3139" s="1233"/>
      <c r="Z3139" s="1233"/>
      <c r="AA3139" s="1233"/>
      <c r="AB3139" s="1233"/>
      <c r="AC3139" s="1233"/>
      <c r="AD3139" s="1233"/>
      <c r="AF3139" s="70"/>
      <c r="AG3139" s="713">
        <v>411</v>
      </c>
      <c r="AH3139" s="1221" t="s">
        <v>106</v>
      </c>
      <c r="AI3139" s="1222"/>
      <c r="AJ3139" s="1223"/>
      <c r="AK3139" s="11"/>
      <c r="AL3139" s="93"/>
      <c r="AM3139" s="94"/>
      <c r="AN3139" s="94"/>
      <c r="AO3139" s="94"/>
      <c r="AP3139" s="94"/>
      <c r="AQ3139" s="95"/>
      <c r="AR3139" s="1232">
        <f>VLOOKUP(AH3139,$CD$6:$CE$10,2,FALSE)</f>
        <v>0</v>
      </c>
    </row>
    <row r="3140" spans="1:44" ht="24" customHeight="1" thickBot="1">
      <c r="A3140" s="972" t="str">
        <f t="shared" si="54"/>
        <v/>
      </c>
      <c r="B3140" s="66"/>
      <c r="E3140" s="67"/>
      <c r="F3140" s="248"/>
      <c r="G3140" s="249"/>
      <c r="H3140" s="112"/>
      <c r="I3140" s="112"/>
      <c r="J3140" s="112"/>
      <c r="K3140" s="112"/>
      <c r="L3140" s="112"/>
      <c r="M3140" s="112"/>
      <c r="N3140" s="112"/>
      <c r="O3140" s="112"/>
      <c r="P3140" s="112"/>
      <c r="Q3140" s="112"/>
      <c r="R3140" s="112"/>
      <c r="S3140" s="112"/>
      <c r="T3140" s="112"/>
      <c r="U3140" s="112"/>
      <c r="V3140" s="112"/>
      <c r="W3140" s="112"/>
      <c r="X3140" s="112"/>
      <c r="Y3140" s="112"/>
      <c r="Z3140" s="112"/>
      <c r="AA3140" s="112"/>
      <c r="AB3140" s="112"/>
      <c r="AC3140" s="112"/>
      <c r="AD3140" s="112"/>
      <c r="AF3140" s="70"/>
      <c r="AK3140" s="11"/>
      <c r="AL3140" s="93"/>
      <c r="AM3140" s="94"/>
      <c r="AN3140" s="94"/>
      <c r="AO3140" s="94"/>
      <c r="AP3140" s="94"/>
      <c r="AQ3140" s="95"/>
      <c r="AR3140" s="1232"/>
    </row>
    <row r="3141" spans="1:44" ht="27" customHeight="1">
      <c r="A3141" s="972" t="str">
        <f t="shared" si="54"/>
        <v/>
      </c>
      <c r="B3141" s="66"/>
      <c r="E3141" s="67"/>
      <c r="F3141" s="68"/>
      <c r="H3141" s="75" t="s">
        <v>1229</v>
      </c>
      <c r="I3141" s="1237" t="s">
        <v>1296</v>
      </c>
      <c r="J3141" s="1237"/>
      <c r="K3141" s="1237"/>
      <c r="L3141" s="1237"/>
      <c r="M3141" s="1237"/>
      <c r="N3141" s="1237"/>
      <c r="O3141" s="1237"/>
      <c r="P3141" s="1237"/>
      <c r="Q3141" s="1237"/>
      <c r="R3141" s="1237"/>
      <c r="S3141" s="1237"/>
      <c r="T3141" s="1237"/>
      <c r="U3141" s="1237"/>
      <c r="V3141" s="1237"/>
      <c r="W3141" s="1237"/>
      <c r="X3141" s="1237"/>
      <c r="Y3141" s="1237"/>
      <c r="Z3141" s="1237"/>
      <c r="AA3141" s="1237"/>
      <c r="AB3141" s="1237"/>
      <c r="AC3141" s="1237"/>
      <c r="AD3141" s="1238"/>
      <c r="AF3141" s="70"/>
      <c r="AK3141" s="11"/>
      <c r="AL3141" s="93"/>
      <c r="AM3141" s="94"/>
      <c r="AN3141" s="94"/>
      <c r="AO3141" s="94"/>
      <c r="AP3141" s="94"/>
      <c r="AQ3141" s="95"/>
      <c r="AR3141" s="73"/>
    </row>
    <row r="3142" spans="1:44" ht="27" customHeight="1">
      <c r="A3142" s="972" t="str">
        <f t="shared" si="54"/>
        <v/>
      </c>
      <c r="B3142" s="66"/>
      <c r="E3142" s="67"/>
      <c r="F3142" s="68"/>
      <c r="H3142" s="288"/>
      <c r="I3142" s="1438"/>
      <c r="J3142" s="1438"/>
      <c r="K3142" s="1438"/>
      <c r="L3142" s="1438"/>
      <c r="M3142" s="1438"/>
      <c r="N3142" s="1438"/>
      <c r="O3142" s="1438"/>
      <c r="P3142" s="1438"/>
      <c r="Q3142" s="1438"/>
      <c r="R3142" s="1438"/>
      <c r="S3142" s="1438"/>
      <c r="T3142" s="1438"/>
      <c r="U3142" s="1438"/>
      <c r="V3142" s="1438"/>
      <c r="W3142" s="1438"/>
      <c r="X3142" s="1438"/>
      <c r="Y3142" s="1438"/>
      <c r="Z3142" s="1438"/>
      <c r="AA3142" s="1438"/>
      <c r="AB3142" s="1438"/>
      <c r="AC3142" s="1438"/>
      <c r="AD3142" s="1439"/>
      <c r="AF3142" s="70"/>
      <c r="AK3142" s="11"/>
      <c r="AL3142" s="71"/>
      <c r="AQ3142" s="72"/>
      <c r="AR3142" s="73"/>
    </row>
    <row r="3143" spans="1:44" ht="27" customHeight="1">
      <c r="A3143" s="972" t="str">
        <f t="shared" si="54"/>
        <v/>
      </c>
      <c r="B3143" s="66"/>
      <c r="E3143" s="67"/>
      <c r="F3143" s="68"/>
      <c r="H3143" s="289" t="s">
        <v>443</v>
      </c>
      <c r="I3143" s="17" t="s">
        <v>728</v>
      </c>
      <c r="J3143" s="1233" t="s">
        <v>1291</v>
      </c>
      <c r="K3143" s="1233"/>
      <c r="L3143" s="1233"/>
      <c r="M3143" s="1233"/>
      <c r="N3143" s="1233"/>
      <c r="O3143" s="1233"/>
      <c r="P3143" s="1233"/>
      <c r="Q3143" s="1233"/>
      <c r="R3143" s="1233"/>
      <c r="S3143" s="1233"/>
      <c r="T3143" s="1233"/>
      <c r="U3143" s="1233"/>
      <c r="V3143" s="1233"/>
      <c r="W3143" s="1233"/>
      <c r="X3143" s="1233"/>
      <c r="Y3143" s="1233"/>
      <c r="Z3143" s="1233"/>
      <c r="AA3143" s="1233"/>
      <c r="AB3143" s="1233"/>
      <c r="AC3143" s="1233"/>
      <c r="AD3143" s="1333"/>
      <c r="AF3143" s="70"/>
      <c r="AK3143" s="11"/>
      <c r="AL3143" s="71"/>
      <c r="AQ3143" s="72"/>
      <c r="AR3143" s="73"/>
    </row>
    <row r="3144" spans="1:44" ht="27" customHeight="1">
      <c r="A3144" s="972" t="str">
        <f t="shared" si="54"/>
        <v/>
      </c>
      <c r="B3144" s="66"/>
      <c r="E3144" s="67"/>
      <c r="F3144" s="68"/>
      <c r="H3144" s="289" t="s">
        <v>443</v>
      </c>
      <c r="I3144" s="17" t="s">
        <v>729</v>
      </c>
      <c r="J3144" s="1224" t="s">
        <v>1292</v>
      </c>
      <c r="K3144" s="1224"/>
      <c r="L3144" s="1224"/>
      <c r="M3144" s="1224"/>
      <c r="N3144" s="1224"/>
      <c r="O3144" s="1224"/>
      <c r="P3144" s="1224"/>
      <c r="Q3144" s="1224"/>
      <c r="R3144" s="1224"/>
      <c r="S3144" s="1224"/>
      <c r="T3144" s="1224"/>
      <c r="U3144" s="1224"/>
      <c r="V3144" s="1224"/>
      <c r="W3144" s="1224"/>
      <c r="X3144" s="1224"/>
      <c r="Y3144" s="1224"/>
      <c r="Z3144" s="1224"/>
      <c r="AA3144" s="1224"/>
      <c r="AB3144" s="1224"/>
      <c r="AC3144" s="1224"/>
      <c r="AD3144" s="1240"/>
      <c r="AF3144" s="70"/>
      <c r="AK3144" s="11"/>
      <c r="AL3144" s="71"/>
      <c r="AQ3144" s="72"/>
      <c r="AR3144" s="73"/>
    </row>
    <row r="3145" spans="1:44" ht="27" customHeight="1">
      <c r="A3145" s="972" t="str">
        <f t="shared" si="54"/>
        <v/>
      </c>
      <c r="B3145" s="66"/>
      <c r="E3145" s="67"/>
      <c r="F3145" s="68"/>
      <c r="H3145" s="304"/>
      <c r="J3145" s="1224"/>
      <c r="K3145" s="1224"/>
      <c r="L3145" s="1224"/>
      <c r="M3145" s="1224"/>
      <c r="N3145" s="1224"/>
      <c r="O3145" s="1224"/>
      <c r="P3145" s="1224"/>
      <c r="Q3145" s="1224"/>
      <c r="R3145" s="1224"/>
      <c r="S3145" s="1224"/>
      <c r="T3145" s="1224"/>
      <c r="U3145" s="1224"/>
      <c r="V3145" s="1224"/>
      <c r="W3145" s="1224"/>
      <c r="X3145" s="1224"/>
      <c r="Y3145" s="1224"/>
      <c r="Z3145" s="1224"/>
      <c r="AA3145" s="1224"/>
      <c r="AB3145" s="1224"/>
      <c r="AC3145" s="1224"/>
      <c r="AD3145" s="1240"/>
      <c r="AF3145" s="70"/>
      <c r="AK3145" s="11"/>
      <c r="AL3145" s="71"/>
      <c r="AQ3145" s="72"/>
      <c r="AR3145" s="73"/>
    </row>
    <row r="3146" spans="1:44" ht="27" customHeight="1">
      <c r="A3146" s="972" t="str">
        <f t="shared" si="54"/>
        <v/>
      </c>
      <c r="B3146" s="66"/>
      <c r="E3146" s="67"/>
      <c r="F3146" s="68"/>
      <c r="H3146" s="289" t="s">
        <v>443</v>
      </c>
      <c r="I3146" s="17" t="s">
        <v>730</v>
      </c>
      <c r="J3146" s="1224" t="s">
        <v>1293</v>
      </c>
      <c r="K3146" s="1224"/>
      <c r="L3146" s="1224"/>
      <c r="M3146" s="1224"/>
      <c r="N3146" s="1224"/>
      <c r="O3146" s="1224"/>
      <c r="P3146" s="1224"/>
      <c r="Q3146" s="1224"/>
      <c r="R3146" s="1224"/>
      <c r="S3146" s="1224"/>
      <c r="T3146" s="1224"/>
      <c r="U3146" s="1224"/>
      <c r="V3146" s="1224"/>
      <c r="W3146" s="1224"/>
      <c r="X3146" s="1224"/>
      <c r="Y3146" s="1224"/>
      <c r="Z3146" s="1224"/>
      <c r="AA3146" s="1224"/>
      <c r="AB3146" s="1224"/>
      <c r="AC3146" s="1224"/>
      <c r="AD3146" s="1240"/>
      <c r="AF3146" s="70"/>
      <c r="AK3146" s="11"/>
      <c r="AL3146" s="71"/>
      <c r="AQ3146" s="72"/>
      <c r="AR3146" s="73"/>
    </row>
    <row r="3147" spans="1:44" ht="27" customHeight="1">
      <c r="A3147" s="972" t="str">
        <f t="shared" si="54"/>
        <v/>
      </c>
      <c r="B3147" s="66"/>
      <c r="E3147" s="67"/>
      <c r="F3147" s="68"/>
      <c r="H3147" s="305"/>
      <c r="J3147" s="1224"/>
      <c r="K3147" s="1224"/>
      <c r="L3147" s="1224"/>
      <c r="M3147" s="1224"/>
      <c r="N3147" s="1224"/>
      <c r="O3147" s="1224"/>
      <c r="P3147" s="1224"/>
      <c r="Q3147" s="1224"/>
      <c r="R3147" s="1224"/>
      <c r="S3147" s="1224"/>
      <c r="T3147" s="1224"/>
      <c r="U3147" s="1224"/>
      <c r="V3147" s="1224"/>
      <c r="W3147" s="1224"/>
      <c r="X3147" s="1224"/>
      <c r="Y3147" s="1224"/>
      <c r="Z3147" s="1224"/>
      <c r="AA3147" s="1224"/>
      <c r="AB3147" s="1224"/>
      <c r="AC3147" s="1224"/>
      <c r="AD3147" s="1240"/>
      <c r="AF3147" s="70"/>
      <c r="AK3147" s="11"/>
      <c r="AL3147" s="71"/>
      <c r="AQ3147" s="72"/>
      <c r="AR3147" s="73"/>
    </row>
    <row r="3148" spans="1:44" ht="27" customHeight="1">
      <c r="A3148" s="972" t="str">
        <f t="shared" si="54"/>
        <v/>
      </c>
      <c r="B3148" s="66"/>
      <c r="E3148" s="67"/>
      <c r="F3148" s="68"/>
      <c r="H3148" s="289" t="s">
        <v>443</v>
      </c>
      <c r="I3148" s="17" t="s">
        <v>731</v>
      </c>
      <c r="J3148" s="1233" t="s">
        <v>1294</v>
      </c>
      <c r="K3148" s="1233"/>
      <c r="L3148" s="1233"/>
      <c r="M3148" s="1233"/>
      <c r="N3148" s="1233"/>
      <c r="O3148" s="1233"/>
      <c r="P3148" s="1233"/>
      <c r="Q3148" s="1233"/>
      <c r="R3148" s="1233"/>
      <c r="S3148" s="1233"/>
      <c r="T3148" s="1233"/>
      <c r="U3148" s="1233"/>
      <c r="V3148" s="1233"/>
      <c r="W3148" s="1233"/>
      <c r="X3148" s="1233"/>
      <c r="Y3148" s="1233"/>
      <c r="Z3148" s="1233"/>
      <c r="AA3148" s="1233"/>
      <c r="AB3148" s="1233"/>
      <c r="AC3148" s="1233"/>
      <c r="AD3148" s="1333"/>
      <c r="AF3148" s="70"/>
      <c r="AK3148" s="11"/>
      <c r="AL3148" s="71"/>
      <c r="AQ3148" s="72"/>
      <c r="AR3148" s="73"/>
    </row>
    <row r="3149" spans="1:44" ht="27" customHeight="1">
      <c r="A3149" s="972" t="str">
        <f t="shared" si="54"/>
        <v/>
      </c>
      <c r="B3149" s="66"/>
      <c r="E3149" s="67"/>
      <c r="F3149" s="68"/>
      <c r="H3149" s="289" t="s">
        <v>443</v>
      </c>
      <c r="I3149" s="17" t="s">
        <v>732</v>
      </c>
      <c r="J3149" s="1233" t="s">
        <v>1295</v>
      </c>
      <c r="K3149" s="1233"/>
      <c r="L3149" s="1233"/>
      <c r="M3149" s="1233"/>
      <c r="N3149" s="1233"/>
      <c r="O3149" s="1233"/>
      <c r="P3149" s="1233"/>
      <c r="Q3149" s="1233"/>
      <c r="R3149" s="1233"/>
      <c r="S3149" s="1233"/>
      <c r="T3149" s="1233"/>
      <c r="U3149" s="1233"/>
      <c r="V3149" s="1233"/>
      <c r="W3149" s="1233"/>
      <c r="X3149" s="1233"/>
      <c r="Y3149" s="1233"/>
      <c r="Z3149" s="1233"/>
      <c r="AA3149" s="1233"/>
      <c r="AB3149" s="1233"/>
      <c r="AC3149" s="1233"/>
      <c r="AD3149" s="1333"/>
      <c r="AF3149" s="70"/>
      <c r="AK3149" s="11"/>
      <c r="AL3149" s="71"/>
      <c r="AQ3149" s="72"/>
      <c r="AR3149" s="73"/>
    </row>
    <row r="3150" spans="1:44" ht="27" customHeight="1">
      <c r="A3150" s="972" t="str">
        <f t="shared" si="54"/>
        <v/>
      </c>
      <c r="B3150" s="66"/>
      <c r="E3150" s="67"/>
      <c r="F3150" s="68"/>
      <c r="H3150" s="289" t="s">
        <v>443</v>
      </c>
      <c r="I3150" s="17" t="s">
        <v>751</v>
      </c>
      <c r="J3150" s="1233" t="s">
        <v>1297</v>
      </c>
      <c r="K3150" s="1233"/>
      <c r="L3150" s="1233"/>
      <c r="M3150" s="1233"/>
      <c r="N3150" s="1233"/>
      <c r="O3150" s="1233"/>
      <c r="P3150" s="1233"/>
      <c r="Q3150" s="1233"/>
      <c r="R3150" s="1233"/>
      <c r="S3150" s="1233"/>
      <c r="T3150" s="1233"/>
      <c r="U3150" s="1233"/>
      <c r="V3150" s="1233"/>
      <c r="W3150" s="1233"/>
      <c r="X3150" s="1233"/>
      <c r="Y3150" s="1233"/>
      <c r="Z3150" s="1233"/>
      <c r="AA3150" s="1233"/>
      <c r="AB3150" s="1233"/>
      <c r="AC3150" s="1233"/>
      <c r="AD3150" s="1333"/>
      <c r="AF3150" s="70"/>
      <c r="AK3150" s="11"/>
      <c r="AL3150" s="71"/>
      <c r="AQ3150" s="72"/>
      <c r="AR3150" s="73"/>
    </row>
    <row r="3151" spans="1:44" ht="27" customHeight="1">
      <c r="A3151" s="972" t="str">
        <f t="shared" si="54"/>
        <v/>
      </c>
      <c r="B3151" s="66"/>
      <c r="E3151" s="67"/>
      <c r="F3151" s="68"/>
      <c r="H3151" s="68"/>
      <c r="I3151" s="1444"/>
      <c r="J3151" s="1445"/>
      <c r="K3151" s="1445"/>
      <c r="L3151" s="1445"/>
      <c r="M3151" s="1445"/>
      <c r="N3151" s="1445"/>
      <c r="O3151" s="1445"/>
      <c r="P3151" s="1445"/>
      <c r="Q3151" s="1445"/>
      <c r="R3151" s="1445"/>
      <c r="S3151" s="1445"/>
      <c r="T3151" s="1445"/>
      <c r="U3151" s="1445"/>
      <c r="V3151" s="1445"/>
      <c r="W3151" s="1445"/>
      <c r="X3151" s="1445"/>
      <c r="Y3151" s="1445"/>
      <c r="Z3151" s="1445"/>
      <c r="AA3151" s="1445"/>
      <c r="AB3151" s="1445"/>
      <c r="AC3151" s="1446"/>
      <c r="AD3151" s="11"/>
      <c r="AF3151" s="70"/>
      <c r="AK3151" s="11"/>
      <c r="AL3151" s="71"/>
      <c r="AQ3151" s="72"/>
      <c r="AR3151" s="73"/>
    </row>
    <row r="3152" spans="1:44" ht="27" customHeight="1">
      <c r="A3152" s="972" t="str">
        <f t="shared" si="54"/>
        <v/>
      </c>
      <c r="B3152" s="66"/>
      <c r="E3152" s="67"/>
      <c r="F3152" s="68"/>
      <c r="H3152" s="68"/>
      <c r="I3152" s="1447"/>
      <c r="J3152" s="1448"/>
      <c r="K3152" s="1448"/>
      <c r="L3152" s="1448"/>
      <c r="M3152" s="1448"/>
      <c r="N3152" s="1448"/>
      <c r="O3152" s="1448"/>
      <c r="P3152" s="1448"/>
      <c r="Q3152" s="1448"/>
      <c r="R3152" s="1448"/>
      <c r="S3152" s="1448"/>
      <c r="T3152" s="1448"/>
      <c r="U3152" s="1448"/>
      <c r="V3152" s="1448"/>
      <c r="W3152" s="1448"/>
      <c r="X3152" s="1448"/>
      <c r="Y3152" s="1448"/>
      <c r="Z3152" s="1448"/>
      <c r="AA3152" s="1448"/>
      <c r="AB3152" s="1448"/>
      <c r="AC3152" s="1449"/>
      <c r="AD3152" s="11"/>
      <c r="AF3152" s="70"/>
      <c r="AK3152" s="11"/>
      <c r="AL3152" s="71"/>
      <c r="AQ3152" s="72"/>
      <c r="AR3152" s="73"/>
    </row>
    <row r="3153" spans="1:44" ht="27" customHeight="1">
      <c r="A3153" s="972" t="str">
        <f t="shared" si="54"/>
        <v/>
      </c>
      <c r="B3153" s="66"/>
      <c r="E3153" s="67"/>
      <c r="F3153" s="68"/>
      <c r="H3153" s="68"/>
      <c r="I3153" s="1450"/>
      <c r="J3153" s="1451"/>
      <c r="K3153" s="1451"/>
      <c r="L3153" s="1451"/>
      <c r="M3153" s="1451"/>
      <c r="N3153" s="1451"/>
      <c r="O3153" s="1451"/>
      <c r="P3153" s="1451"/>
      <c r="Q3153" s="1451"/>
      <c r="R3153" s="1451"/>
      <c r="S3153" s="1451"/>
      <c r="T3153" s="1451"/>
      <c r="U3153" s="1451"/>
      <c r="V3153" s="1451"/>
      <c r="W3153" s="1451"/>
      <c r="X3153" s="1451"/>
      <c r="Y3153" s="1451"/>
      <c r="Z3153" s="1451"/>
      <c r="AA3153" s="1451"/>
      <c r="AB3153" s="1451"/>
      <c r="AC3153" s="1452"/>
      <c r="AD3153" s="11"/>
      <c r="AF3153" s="70"/>
      <c r="AK3153" s="11"/>
      <c r="AL3153" s="71"/>
      <c r="AQ3153" s="72"/>
      <c r="AR3153" s="73"/>
    </row>
    <row r="3154" spans="1:44" ht="18" customHeight="1" thickBot="1">
      <c r="A3154" s="972" t="str">
        <f t="shared" si="54"/>
        <v/>
      </c>
      <c r="B3154" s="66"/>
      <c r="E3154" s="67"/>
      <c r="F3154" s="68"/>
      <c r="H3154" s="83"/>
      <c r="I3154" s="61"/>
      <c r="J3154" s="61"/>
      <c r="K3154" s="61"/>
      <c r="L3154" s="61"/>
      <c r="M3154" s="61"/>
      <c r="N3154" s="61"/>
      <c r="O3154" s="61"/>
      <c r="P3154" s="61"/>
      <c r="Q3154" s="61"/>
      <c r="R3154" s="61"/>
      <c r="S3154" s="61"/>
      <c r="T3154" s="61"/>
      <c r="U3154" s="61"/>
      <c r="V3154" s="61"/>
      <c r="W3154" s="61"/>
      <c r="X3154" s="61"/>
      <c r="Y3154" s="61"/>
      <c r="Z3154" s="61"/>
      <c r="AA3154" s="61"/>
      <c r="AB3154" s="61"/>
      <c r="AC3154" s="61"/>
      <c r="AD3154" s="15"/>
      <c r="AF3154" s="70"/>
      <c r="AK3154" s="11"/>
      <c r="AL3154" s="71"/>
      <c r="AQ3154" s="72"/>
      <c r="AR3154" s="73"/>
    </row>
    <row r="3155" spans="1:44" ht="24" customHeight="1">
      <c r="A3155" s="972" t="str">
        <f t="shared" si="54"/>
        <v/>
      </c>
      <c r="B3155" s="66"/>
      <c r="E3155" s="67"/>
      <c r="F3155" s="68"/>
      <c r="AF3155" s="70"/>
      <c r="AK3155" s="11"/>
      <c r="AL3155" s="71"/>
      <c r="AQ3155" s="72"/>
      <c r="AR3155" s="73"/>
    </row>
    <row r="3156" spans="1:44" ht="27" customHeight="1">
      <c r="A3156" s="972">
        <f t="shared" si="54"/>
        <v>412</v>
      </c>
      <c r="B3156" s="66"/>
      <c r="E3156" s="67"/>
      <c r="F3156" s="1349" t="s">
        <v>8</v>
      </c>
      <c r="G3156" s="1350"/>
      <c r="H3156" s="1291" t="s">
        <v>1298</v>
      </c>
      <c r="I3156" s="1291"/>
      <c r="J3156" s="1291"/>
      <c r="K3156" s="1291"/>
      <c r="L3156" s="1291"/>
      <c r="M3156" s="1291"/>
      <c r="N3156" s="1291"/>
      <c r="O3156" s="1291"/>
      <c r="P3156" s="1291"/>
      <c r="Q3156" s="1291"/>
      <c r="R3156" s="1291"/>
      <c r="S3156" s="1291"/>
      <c r="T3156" s="1291"/>
      <c r="U3156" s="1291"/>
      <c r="V3156" s="1291"/>
      <c r="W3156" s="1291"/>
      <c r="X3156" s="1291"/>
      <c r="Y3156" s="1291"/>
      <c r="Z3156" s="1291"/>
      <c r="AA3156" s="1291"/>
      <c r="AB3156" s="1291"/>
      <c r="AC3156" s="1291"/>
      <c r="AD3156" s="1291"/>
      <c r="AF3156" s="70"/>
      <c r="AG3156" s="713">
        <v>412</v>
      </c>
      <c r="AH3156" s="1221" t="s">
        <v>106</v>
      </c>
      <c r="AI3156" s="1222"/>
      <c r="AJ3156" s="1223"/>
      <c r="AK3156" s="11"/>
      <c r="AL3156" s="93"/>
      <c r="AM3156" s="94"/>
      <c r="AN3156" s="94"/>
      <c r="AO3156" s="94"/>
      <c r="AP3156" s="94"/>
      <c r="AQ3156" s="95"/>
      <c r="AR3156" s="1232">
        <f>VLOOKUP(AH3156,$CD$6:$CE$10,2,FALSE)</f>
        <v>0</v>
      </c>
    </row>
    <row r="3157" spans="1:44" ht="24" customHeight="1">
      <c r="A3157" s="972" t="str">
        <f t="shared" si="54"/>
        <v/>
      </c>
      <c r="B3157" s="66"/>
      <c r="E3157" s="67"/>
      <c r="F3157" s="68"/>
      <c r="AF3157" s="70"/>
      <c r="AK3157" s="11"/>
      <c r="AL3157" s="93"/>
      <c r="AM3157" s="94"/>
      <c r="AN3157" s="94"/>
      <c r="AO3157" s="94"/>
      <c r="AP3157" s="94"/>
      <c r="AQ3157" s="95"/>
      <c r="AR3157" s="1232"/>
    </row>
    <row r="3158" spans="1:44" ht="27" customHeight="1" thickBot="1">
      <c r="A3158" s="972" t="str">
        <f t="shared" si="54"/>
        <v/>
      </c>
      <c r="B3158" s="66"/>
      <c r="E3158" s="67"/>
      <c r="F3158" s="68"/>
      <c r="H3158" s="17" t="s">
        <v>1299</v>
      </c>
      <c r="AF3158" s="70"/>
      <c r="AK3158" s="11"/>
      <c r="AL3158" s="71"/>
      <c r="AQ3158" s="72"/>
      <c r="AR3158" s="73"/>
    </row>
    <row r="3159" spans="1:44" ht="27" customHeight="1" thickBot="1">
      <c r="A3159" s="972" t="str">
        <f t="shared" si="54"/>
        <v/>
      </c>
      <c r="B3159" s="66"/>
      <c r="E3159" s="67"/>
      <c r="F3159" s="68"/>
      <c r="H3159" s="1415" t="s">
        <v>1305</v>
      </c>
      <c r="I3159" s="1416"/>
      <c r="J3159" s="1416"/>
      <c r="K3159" s="1417"/>
      <c r="L3159" s="1415" t="s">
        <v>1304</v>
      </c>
      <c r="M3159" s="1416"/>
      <c r="N3159" s="1416"/>
      <c r="O3159" s="1416"/>
      <c r="P3159" s="1416"/>
      <c r="Q3159" s="1416"/>
      <c r="R3159" s="1417"/>
      <c r="S3159" s="1415" t="s">
        <v>1306</v>
      </c>
      <c r="T3159" s="1416"/>
      <c r="U3159" s="1416"/>
      <c r="V3159" s="1416"/>
      <c r="W3159" s="1416"/>
      <c r="X3159" s="1416"/>
      <c r="Y3159" s="1416"/>
      <c r="Z3159" s="1416"/>
      <c r="AA3159" s="1416"/>
      <c r="AB3159" s="1416"/>
      <c r="AC3159" s="1416"/>
      <c r="AD3159" s="1417"/>
      <c r="AF3159" s="70"/>
      <c r="AK3159" s="11"/>
      <c r="AL3159" s="71"/>
      <c r="AQ3159" s="72"/>
      <c r="AR3159" s="73"/>
    </row>
    <row r="3160" spans="1:44" ht="27" customHeight="1" thickBot="1">
      <c r="A3160" s="972" t="str">
        <f t="shared" si="54"/>
        <v/>
      </c>
      <c r="B3160" s="66"/>
      <c r="E3160" s="67"/>
      <c r="F3160" s="68"/>
      <c r="H3160" s="1453"/>
      <c r="I3160" s="1421"/>
      <c r="J3160" s="1421"/>
      <c r="K3160" s="1454"/>
      <c r="L3160" s="1415"/>
      <c r="M3160" s="1416"/>
      <c r="N3160" s="1416"/>
      <c r="O3160" s="1416"/>
      <c r="P3160" s="1416"/>
      <c r="Q3160" s="1416"/>
      <c r="R3160" s="1417"/>
      <c r="S3160" s="1455" t="s">
        <v>443</v>
      </c>
      <c r="T3160" s="1456"/>
      <c r="U3160" s="1457"/>
      <c r="V3160" s="1437" t="s">
        <v>443</v>
      </c>
      <c r="W3160" s="1283"/>
      <c r="X3160" s="61" t="s">
        <v>33</v>
      </c>
      <c r="Y3160" s="1437" t="s">
        <v>443</v>
      </c>
      <c r="Z3160" s="1283"/>
      <c r="AA3160" s="61" t="s">
        <v>34</v>
      </c>
      <c r="AB3160" s="1437" t="s">
        <v>443</v>
      </c>
      <c r="AC3160" s="1289"/>
      <c r="AD3160" s="15" t="s">
        <v>119</v>
      </c>
      <c r="AF3160" s="70"/>
      <c r="AK3160" s="11"/>
      <c r="AL3160" s="210"/>
      <c r="AM3160" s="20"/>
      <c r="AN3160" s="20"/>
      <c r="AO3160" s="20"/>
      <c r="AP3160" s="20"/>
      <c r="AQ3160" s="211"/>
      <c r="AR3160" s="73"/>
    </row>
    <row r="3161" spans="1:44" ht="27" customHeight="1">
      <c r="A3161" s="972" t="str">
        <f t="shared" si="54"/>
        <v/>
      </c>
      <c r="B3161" s="66"/>
      <c r="E3161" s="67"/>
      <c r="F3161" s="68"/>
      <c r="H3161" s="1488" t="s">
        <v>1301</v>
      </c>
      <c r="I3161" s="1488"/>
      <c r="J3161" s="1488"/>
      <c r="K3161" s="1488"/>
      <c r="L3161" s="1440" t="s">
        <v>1300</v>
      </c>
      <c r="M3161" s="1440"/>
      <c r="N3161" s="1440"/>
      <c r="O3161" s="1440"/>
      <c r="P3161" s="1440"/>
      <c r="Q3161" s="1440"/>
      <c r="R3161" s="1440"/>
      <c r="S3161" s="1440" t="s">
        <v>1303</v>
      </c>
      <c r="T3161" s="1440"/>
      <c r="U3161" s="1440"/>
      <c r="V3161" s="1440" t="s">
        <v>1302</v>
      </c>
      <c r="W3161" s="1440"/>
      <c r="X3161" s="1440"/>
      <c r="Y3161" s="1440"/>
      <c r="Z3161" s="1440"/>
      <c r="AA3161" s="1440"/>
      <c r="AB3161" s="1440"/>
      <c r="AC3161" s="1440"/>
      <c r="AD3161" s="1440"/>
      <c r="AF3161" s="70"/>
      <c r="AK3161" s="11"/>
      <c r="AL3161" s="210"/>
      <c r="AM3161" s="20"/>
      <c r="AN3161" s="20"/>
      <c r="AO3161" s="20"/>
      <c r="AP3161" s="20"/>
      <c r="AQ3161" s="211"/>
      <c r="AR3161" s="73"/>
    </row>
    <row r="3162" spans="1:44" ht="23.5" customHeight="1">
      <c r="A3162" s="972" t="str">
        <f t="shared" si="54"/>
        <v/>
      </c>
      <c r="B3162" s="66"/>
      <c r="E3162" s="67"/>
      <c r="F3162" s="68"/>
      <c r="AF3162" s="70"/>
      <c r="AK3162" s="11"/>
      <c r="AL3162" s="71"/>
      <c r="AQ3162" s="72"/>
      <c r="AR3162" s="73"/>
    </row>
    <row r="3163" spans="1:44" ht="27" customHeight="1" thickBot="1">
      <c r="A3163" s="972" t="str">
        <f t="shared" si="54"/>
        <v/>
      </c>
      <c r="B3163" s="66"/>
      <c r="E3163" s="67"/>
      <c r="F3163" s="68"/>
      <c r="G3163" s="17" t="s">
        <v>330</v>
      </c>
      <c r="H3163" s="1291" t="s">
        <v>1307</v>
      </c>
      <c r="I3163" s="1291"/>
      <c r="J3163" s="1291"/>
      <c r="K3163" s="1291"/>
      <c r="L3163" s="1291"/>
      <c r="M3163" s="1291"/>
      <c r="N3163" s="1291"/>
      <c r="O3163" s="1291"/>
      <c r="P3163" s="1291"/>
      <c r="Q3163" s="1291"/>
      <c r="R3163" s="1291"/>
      <c r="S3163" s="1291"/>
      <c r="T3163" s="1291"/>
      <c r="U3163" s="1291"/>
      <c r="V3163" s="1291"/>
      <c r="W3163" s="1291"/>
      <c r="X3163" s="1291"/>
      <c r="Y3163" s="1291"/>
      <c r="Z3163" s="1291"/>
      <c r="AA3163" s="1291"/>
      <c r="AB3163" s="1291"/>
      <c r="AC3163" s="1291"/>
      <c r="AD3163" s="1291"/>
      <c r="AF3163" s="70"/>
      <c r="AK3163" s="11"/>
      <c r="AL3163" s="71"/>
      <c r="AQ3163" s="72"/>
      <c r="AR3163" s="73"/>
    </row>
    <row r="3164" spans="1:44" ht="27" customHeight="1">
      <c r="A3164" s="972" t="str">
        <f t="shared" si="54"/>
        <v/>
      </c>
      <c r="B3164" s="66"/>
      <c r="E3164" s="67"/>
      <c r="F3164" s="68"/>
      <c r="H3164" s="1458"/>
      <c r="I3164" s="1459"/>
      <c r="J3164" s="1459"/>
      <c r="K3164" s="1459"/>
      <c r="L3164" s="1459"/>
      <c r="M3164" s="1459"/>
      <c r="N3164" s="1459"/>
      <c r="O3164" s="1459"/>
      <c r="P3164" s="1459"/>
      <c r="Q3164" s="1459"/>
      <c r="R3164" s="1459"/>
      <c r="S3164" s="1459"/>
      <c r="T3164" s="1459"/>
      <c r="U3164" s="1459"/>
      <c r="V3164" s="1459"/>
      <c r="W3164" s="1459"/>
      <c r="X3164" s="1459"/>
      <c r="Y3164" s="1459"/>
      <c r="Z3164" s="1459"/>
      <c r="AA3164" s="1459"/>
      <c r="AB3164" s="1459"/>
      <c r="AC3164" s="1459"/>
      <c r="AD3164" s="1460"/>
      <c r="AF3164" s="70"/>
      <c r="AK3164" s="11"/>
      <c r="AL3164" s="71"/>
      <c r="AQ3164" s="72"/>
      <c r="AR3164" s="73"/>
    </row>
    <row r="3165" spans="1:44" ht="27" customHeight="1">
      <c r="A3165" s="972" t="str">
        <f t="shared" si="54"/>
        <v/>
      </c>
      <c r="B3165" s="66"/>
      <c r="E3165" s="67"/>
      <c r="F3165" s="68"/>
      <c r="H3165" s="1372"/>
      <c r="I3165" s="1373"/>
      <c r="J3165" s="1373"/>
      <c r="K3165" s="1373"/>
      <c r="L3165" s="1373"/>
      <c r="M3165" s="1373"/>
      <c r="N3165" s="1373"/>
      <c r="O3165" s="1373"/>
      <c r="P3165" s="1373"/>
      <c r="Q3165" s="1373"/>
      <c r="R3165" s="1373"/>
      <c r="S3165" s="1373"/>
      <c r="T3165" s="1373"/>
      <c r="U3165" s="1373"/>
      <c r="V3165" s="1373"/>
      <c r="W3165" s="1373"/>
      <c r="X3165" s="1373"/>
      <c r="Y3165" s="1373"/>
      <c r="Z3165" s="1373"/>
      <c r="AA3165" s="1373"/>
      <c r="AB3165" s="1373"/>
      <c r="AC3165" s="1373"/>
      <c r="AD3165" s="1374"/>
      <c r="AF3165" s="70"/>
      <c r="AK3165" s="11"/>
      <c r="AL3165" s="71"/>
      <c r="AQ3165" s="72"/>
      <c r="AR3165" s="73"/>
    </row>
    <row r="3166" spans="1:44" ht="27" customHeight="1" thickBot="1">
      <c r="A3166" s="972" t="str">
        <f t="shared" si="54"/>
        <v/>
      </c>
      <c r="B3166" s="66"/>
      <c r="E3166" s="67"/>
      <c r="F3166" s="68"/>
      <c r="H3166" s="1461"/>
      <c r="I3166" s="1462"/>
      <c r="J3166" s="1462"/>
      <c r="K3166" s="1462"/>
      <c r="L3166" s="1462"/>
      <c r="M3166" s="1462"/>
      <c r="N3166" s="1462"/>
      <c r="O3166" s="1462"/>
      <c r="P3166" s="1462"/>
      <c r="Q3166" s="1462"/>
      <c r="R3166" s="1462"/>
      <c r="S3166" s="1462"/>
      <c r="T3166" s="1462"/>
      <c r="U3166" s="1462"/>
      <c r="V3166" s="1462"/>
      <c r="W3166" s="1462"/>
      <c r="X3166" s="1462"/>
      <c r="Y3166" s="1462"/>
      <c r="Z3166" s="1462"/>
      <c r="AA3166" s="1462"/>
      <c r="AB3166" s="1462"/>
      <c r="AC3166" s="1462"/>
      <c r="AD3166" s="1463"/>
      <c r="AF3166" s="70"/>
      <c r="AK3166" s="11"/>
      <c r="AL3166" s="71"/>
      <c r="AQ3166" s="72"/>
      <c r="AR3166" s="73"/>
    </row>
    <row r="3167" spans="1:44" ht="24" customHeight="1">
      <c r="A3167" s="972" t="str">
        <f t="shared" si="54"/>
        <v/>
      </c>
      <c r="B3167" s="66"/>
      <c r="E3167" s="67"/>
      <c r="F3167" s="68"/>
      <c r="AF3167" s="70"/>
      <c r="AK3167" s="11"/>
      <c r="AL3167" s="71"/>
      <c r="AQ3167" s="72"/>
      <c r="AR3167" s="73"/>
    </row>
    <row r="3168" spans="1:44" ht="24" customHeight="1">
      <c r="A3168" s="972" t="str">
        <f t="shared" si="54"/>
        <v/>
      </c>
      <c r="B3168" s="66"/>
      <c r="E3168" s="67"/>
      <c r="F3168" s="68"/>
      <c r="AF3168" s="70"/>
      <c r="AK3168" s="11"/>
      <c r="AL3168" s="71"/>
      <c r="AQ3168" s="72"/>
      <c r="AR3168" s="73"/>
    </row>
    <row r="3169" spans="1:44" ht="27" customHeight="1">
      <c r="A3169" s="972">
        <f t="shared" si="54"/>
        <v>413</v>
      </c>
      <c r="B3169" s="1392" t="s">
        <v>2803</v>
      </c>
      <c r="C3169" s="1393"/>
      <c r="D3169" s="1393"/>
      <c r="E3169" s="1394"/>
      <c r="F3169" s="68"/>
      <c r="H3169" s="1224" t="s">
        <v>1308</v>
      </c>
      <c r="I3169" s="1224"/>
      <c r="J3169" s="1224"/>
      <c r="K3169" s="1224"/>
      <c r="L3169" s="1224"/>
      <c r="M3169" s="1224"/>
      <c r="N3169" s="1224"/>
      <c r="O3169" s="1224"/>
      <c r="P3169" s="1224"/>
      <c r="Q3169" s="1224"/>
      <c r="R3169" s="1224"/>
      <c r="S3169" s="1224"/>
      <c r="T3169" s="1224"/>
      <c r="U3169" s="1224"/>
      <c r="V3169" s="1224"/>
      <c r="W3169" s="1224"/>
      <c r="X3169" s="1224"/>
      <c r="Y3169" s="1224"/>
      <c r="Z3169" s="1224"/>
      <c r="AA3169" s="1224"/>
      <c r="AB3169" s="1224"/>
      <c r="AC3169" s="1224"/>
      <c r="AD3169" s="1224"/>
      <c r="AF3169" s="70"/>
      <c r="AG3169" s="713">
        <v>413</v>
      </c>
      <c r="AH3169" s="1221" t="s">
        <v>106</v>
      </c>
      <c r="AI3169" s="1222"/>
      <c r="AJ3169" s="1223"/>
      <c r="AK3169" s="11"/>
      <c r="AL3169" s="1212" t="s">
        <v>2455</v>
      </c>
      <c r="AM3169" s="1213"/>
      <c r="AN3169" s="1213"/>
      <c r="AO3169" s="1213"/>
      <c r="AP3169" s="1213"/>
      <c r="AQ3169" s="1214"/>
      <c r="AR3169" s="1232">
        <f>VLOOKUP(AH3169,$CD$6:$CE$10,2,FALSE)</f>
        <v>0</v>
      </c>
    </row>
    <row r="3170" spans="1:44" ht="27" customHeight="1">
      <c r="A3170" s="972" t="str">
        <f t="shared" si="54"/>
        <v/>
      </c>
      <c r="B3170" s="1392"/>
      <c r="C3170" s="1393"/>
      <c r="D3170" s="1393"/>
      <c r="E3170" s="1394"/>
      <c r="F3170" s="68"/>
      <c r="H3170" s="1224"/>
      <c r="I3170" s="1224"/>
      <c r="J3170" s="1224"/>
      <c r="K3170" s="1224"/>
      <c r="L3170" s="1224"/>
      <c r="M3170" s="1224"/>
      <c r="N3170" s="1224"/>
      <c r="O3170" s="1224"/>
      <c r="P3170" s="1224"/>
      <c r="Q3170" s="1224"/>
      <c r="R3170" s="1224"/>
      <c r="S3170" s="1224"/>
      <c r="T3170" s="1224"/>
      <c r="U3170" s="1224"/>
      <c r="V3170" s="1224"/>
      <c r="W3170" s="1224"/>
      <c r="X3170" s="1224"/>
      <c r="Y3170" s="1224"/>
      <c r="Z3170" s="1224"/>
      <c r="AA3170" s="1224"/>
      <c r="AB3170" s="1224"/>
      <c r="AC3170" s="1224"/>
      <c r="AD3170" s="1224"/>
      <c r="AF3170" s="70"/>
      <c r="AK3170" s="11"/>
      <c r="AL3170" s="93"/>
      <c r="AM3170" s="94"/>
      <c r="AN3170" s="94"/>
      <c r="AO3170" s="94"/>
      <c r="AP3170" s="94"/>
      <c r="AQ3170" s="95"/>
      <c r="AR3170" s="1232"/>
    </row>
    <row r="3171" spans="1:44" ht="27" customHeight="1">
      <c r="A3171" s="972" t="str">
        <f t="shared" si="54"/>
        <v/>
      </c>
      <c r="B3171" s="1392"/>
      <c r="C3171" s="1393"/>
      <c r="D3171" s="1393"/>
      <c r="E3171" s="1394"/>
      <c r="F3171" s="68"/>
      <c r="H3171" s="1224"/>
      <c r="I3171" s="1224"/>
      <c r="J3171" s="1224"/>
      <c r="K3171" s="1224"/>
      <c r="L3171" s="1224"/>
      <c r="M3171" s="1224"/>
      <c r="N3171" s="1224"/>
      <c r="O3171" s="1224"/>
      <c r="P3171" s="1224"/>
      <c r="Q3171" s="1224"/>
      <c r="R3171" s="1224"/>
      <c r="S3171" s="1224"/>
      <c r="T3171" s="1224"/>
      <c r="U3171" s="1224"/>
      <c r="V3171" s="1224"/>
      <c r="W3171" s="1224"/>
      <c r="X3171" s="1224"/>
      <c r="Y3171" s="1224"/>
      <c r="Z3171" s="1224"/>
      <c r="AA3171" s="1224"/>
      <c r="AB3171" s="1224"/>
      <c r="AC3171" s="1224"/>
      <c r="AD3171" s="1224"/>
      <c r="AF3171" s="70"/>
      <c r="AK3171" s="11"/>
      <c r="AL3171" s="71"/>
      <c r="AQ3171" s="72"/>
      <c r="AR3171" s="73"/>
    </row>
    <row r="3172" spans="1:44" ht="24" customHeight="1">
      <c r="A3172" s="972" t="str">
        <f t="shared" si="54"/>
        <v/>
      </c>
      <c r="B3172" s="1392"/>
      <c r="C3172" s="1393"/>
      <c r="D3172" s="1393"/>
      <c r="E3172" s="1394"/>
      <c r="F3172" s="68"/>
      <c r="AF3172" s="70"/>
      <c r="AK3172" s="11"/>
      <c r="AL3172" s="71"/>
      <c r="AQ3172" s="72"/>
      <c r="AR3172" s="73"/>
    </row>
    <row r="3173" spans="1:44" ht="27" customHeight="1">
      <c r="A3173" s="972" t="str">
        <f t="shared" si="54"/>
        <v/>
      </c>
      <c r="B3173" s="229"/>
      <c r="C3173" s="143"/>
      <c r="D3173" s="143"/>
      <c r="E3173" s="230"/>
      <c r="F3173" s="68"/>
      <c r="H3173" s="1233" t="s">
        <v>1309</v>
      </c>
      <c r="I3173" s="1233"/>
      <c r="J3173" s="1233"/>
      <c r="K3173" s="1233"/>
      <c r="L3173" s="1233"/>
      <c r="M3173" s="1233"/>
      <c r="N3173" s="1233"/>
      <c r="O3173" s="1233"/>
      <c r="P3173" s="1233"/>
      <c r="Q3173" s="1233"/>
      <c r="R3173" s="1233"/>
      <c r="S3173" s="1233"/>
      <c r="T3173" s="1233"/>
      <c r="U3173" s="1233"/>
      <c r="V3173" s="1233"/>
      <c r="W3173" s="1233"/>
      <c r="X3173" s="1233"/>
      <c r="Y3173" s="1233"/>
      <c r="Z3173" s="1233"/>
      <c r="AA3173" s="1233"/>
      <c r="AB3173" s="1233"/>
      <c r="AC3173" s="1233"/>
      <c r="AD3173" s="1233"/>
      <c r="AF3173" s="70"/>
      <c r="AK3173" s="11"/>
      <c r="AL3173" s="1212" t="s">
        <v>2456</v>
      </c>
      <c r="AM3173" s="1213"/>
      <c r="AN3173" s="1213"/>
      <c r="AO3173" s="1213"/>
      <c r="AP3173" s="1213"/>
      <c r="AQ3173" s="1214"/>
      <c r="AR3173" s="73"/>
    </row>
    <row r="3174" spans="1:44" ht="27" customHeight="1">
      <c r="A3174" s="972" t="str">
        <f t="shared" si="54"/>
        <v/>
      </c>
      <c r="B3174" s="66"/>
      <c r="E3174" s="67"/>
      <c r="F3174" s="68"/>
      <c r="H3174" s="17" t="s">
        <v>728</v>
      </c>
      <c r="I3174" s="1233" t="s">
        <v>1311</v>
      </c>
      <c r="J3174" s="1233"/>
      <c r="K3174" s="1233"/>
      <c r="L3174" s="1233"/>
      <c r="M3174" s="1233"/>
      <c r="N3174" s="1233"/>
      <c r="O3174" s="1233"/>
      <c r="P3174" s="1233"/>
      <c r="Q3174" s="1233"/>
      <c r="R3174" s="1233"/>
      <c r="S3174" s="1233"/>
      <c r="T3174" s="1233"/>
      <c r="U3174" s="1233"/>
      <c r="V3174" s="1233"/>
      <c r="W3174" s="1233"/>
      <c r="X3174" s="1233"/>
      <c r="Y3174" s="1233"/>
      <c r="Z3174" s="1233"/>
      <c r="AA3174" s="1233"/>
      <c r="AB3174" s="1233"/>
      <c r="AC3174" s="1233"/>
      <c r="AD3174" s="1233"/>
      <c r="AE3174" s="69"/>
      <c r="AF3174" s="70"/>
      <c r="AK3174" s="11"/>
      <c r="AL3174" s="1212"/>
      <c r="AM3174" s="1213"/>
      <c r="AN3174" s="1213"/>
      <c r="AO3174" s="1213"/>
      <c r="AP3174" s="1213"/>
      <c r="AQ3174" s="1214"/>
      <c r="AR3174" s="73"/>
    </row>
    <row r="3175" spans="1:44" ht="27" customHeight="1">
      <c r="A3175" s="972" t="str">
        <f t="shared" si="54"/>
        <v/>
      </c>
      <c r="B3175" s="66"/>
      <c r="E3175" s="67"/>
      <c r="F3175" s="68"/>
      <c r="H3175" s="17" t="s">
        <v>729</v>
      </c>
      <c r="I3175" s="1233" t="s">
        <v>1312</v>
      </c>
      <c r="J3175" s="1233"/>
      <c r="K3175" s="1233"/>
      <c r="L3175" s="1233"/>
      <c r="M3175" s="1233"/>
      <c r="N3175" s="1233"/>
      <c r="O3175" s="1233"/>
      <c r="P3175" s="1233"/>
      <c r="Q3175" s="1233"/>
      <c r="R3175" s="1233"/>
      <c r="S3175" s="1233"/>
      <c r="T3175" s="1233"/>
      <c r="U3175" s="1233"/>
      <c r="V3175" s="1233"/>
      <c r="W3175" s="1233"/>
      <c r="X3175" s="1233"/>
      <c r="Y3175" s="1233"/>
      <c r="Z3175" s="1233"/>
      <c r="AA3175" s="1233"/>
      <c r="AB3175" s="1233"/>
      <c r="AC3175" s="1233"/>
      <c r="AD3175" s="1233"/>
      <c r="AE3175" s="69"/>
      <c r="AF3175" s="70"/>
      <c r="AK3175" s="11"/>
      <c r="AL3175" s="71"/>
      <c r="AQ3175" s="72"/>
      <c r="AR3175" s="73"/>
    </row>
    <row r="3176" spans="1:44" ht="27" customHeight="1">
      <c r="A3176" s="972" t="str">
        <f t="shared" si="54"/>
        <v/>
      </c>
      <c r="B3176" s="66"/>
      <c r="E3176" s="67"/>
      <c r="F3176" s="68"/>
      <c r="H3176" s="17" t="s">
        <v>730</v>
      </c>
      <c r="I3176" s="1233" t="s">
        <v>1313</v>
      </c>
      <c r="J3176" s="1233"/>
      <c r="K3176" s="1233"/>
      <c r="L3176" s="1233"/>
      <c r="M3176" s="1233"/>
      <c r="N3176" s="1233"/>
      <c r="O3176" s="1233"/>
      <c r="P3176" s="1233"/>
      <c r="Q3176" s="1233"/>
      <c r="R3176" s="1233"/>
      <c r="S3176" s="1233"/>
      <c r="T3176" s="1233"/>
      <c r="U3176" s="1233"/>
      <c r="V3176" s="1233"/>
      <c r="W3176" s="1233"/>
      <c r="X3176" s="1233"/>
      <c r="Y3176" s="1233"/>
      <c r="Z3176" s="1233"/>
      <c r="AA3176" s="1233"/>
      <c r="AB3176" s="1233"/>
      <c r="AC3176" s="1233"/>
      <c r="AD3176" s="1233"/>
      <c r="AE3176" s="303"/>
      <c r="AF3176" s="70"/>
      <c r="AK3176" s="11"/>
      <c r="AL3176" s="71"/>
      <c r="AQ3176" s="72"/>
      <c r="AR3176" s="73"/>
    </row>
    <row r="3177" spans="1:44" ht="27" customHeight="1">
      <c r="A3177" s="972" t="str">
        <f t="shared" si="54"/>
        <v/>
      </c>
      <c r="B3177" s="66"/>
      <c r="E3177" s="67"/>
      <c r="F3177" s="68"/>
      <c r="H3177" s="17" t="s">
        <v>731</v>
      </c>
      <c r="I3177" s="1233" t="s">
        <v>1314</v>
      </c>
      <c r="J3177" s="1233"/>
      <c r="K3177" s="1233"/>
      <c r="L3177" s="1233"/>
      <c r="M3177" s="1233"/>
      <c r="N3177" s="1233"/>
      <c r="O3177" s="1233"/>
      <c r="P3177" s="1233"/>
      <c r="Q3177" s="1233"/>
      <c r="R3177" s="1233"/>
      <c r="S3177" s="1233"/>
      <c r="T3177" s="1233"/>
      <c r="U3177" s="1233"/>
      <c r="V3177" s="1233"/>
      <c r="W3177" s="1233"/>
      <c r="X3177" s="1233"/>
      <c r="Y3177" s="1233"/>
      <c r="Z3177" s="1233"/>
      <c r="AA3177" s="1233"/>
      <c r="AB3177" s="1233"/>
      <c r="AC3177" s="1233"/>
      <c r="AD3177" s="1233"/>
      <c r="AE3177" s="69"/>
      <c r="AF3177" s="70"/>
      <c r="AK3177" s="11"/>
      <c r="AL3177" s="71"/>
      <c r="AQ3177" s="72"/>
      <c r="AR3177" s="73"/>
    </row>
    <row r="3178" spans="1:44" ht="27" customHeight="1">
      <c r="A3178" s="972" t="str">
        <f t="shared" si="54"/>
        <v/>
      </c>
      <c r="B3178" s="66"/>
      <c r="E3178" s="67"/>
      <c r="F3178" s="68"/>
      <c r="H3178" s="17" t="s">
        <v>732</v>
      </c>
      <c r="I3178" s="1224" t="s">
        <v>1315</v>
      </c>
      <c r="J3178" s="1224"/>
      <c r="K3178" s="1224"/>
      <c r="L3178" s="1224"/>
      <c r="M3178" s="1224"/>
      <c r="N3178" s="1224"/>
      <c r="O3178" s="1224"/>
      <c r="P3178" s="1224"/>
      <c r="Q3178" s="1224"/>
      <c r="R3178" s="1224"/>
      <c r="S3178" s="1224"/>
      <c r="T3178" s="1224"/>
      <c r="U3178" s="1224"/>
      <c r="V3178" s="1224"/>
      <c r="W3178" s="1224"/>
      <c r="X3178" s="1224"/>
      <c r="Y3178" s="1224"/>
      <c r="Z3178" s="1224"/>
      <c r="AA3178" s="1224"/>
      <c r="AB3178" s="1224"/>
      <c r="AC3178" s="1224"/>
      <c r="AD3178" s="1224"/>
      <c r="AF3178" s="70"/>
      <c r="AK3178" s="11"/>
      <c r="AL3178" s="71"/>
      <c r="AQ3178" s="72"/>
      <c r="AR3178" s="73"/>
    </row>
    <row r="3179" spans="1:44" ht="27" customHeight="1">
      <c r="A3179" s="972" t="str">
        <f t="shared" ref="A3179:A3211" si="55">_xlfn.IFS(AG3179=0,"",AG3179&gt;0,AG3179,AG3179&lt;&gt;"","")</f>
        <v/>
      </c>
      <c r="B3179" s="66"/>
      <c r="E3179" s="67"/>
      <c r="F3179" s="68"/>
      <c r="I3179" s="1224"/>
      <c r="J3179" s="1224"/>
      <c r="K3179" s="1224"/>
      <c r="L3179" s="1224"/>
      <c r="M3179" s="1224"/>
      <c r="N3179" s="1224"/>
      <c r="O3179" s="1224"/>
      <c r="P3179" s="1224"/>
      <c r="Q3179" s="1224"/>
      <c r="R3179" s="1224"/>
      <c r="S3179" s="1224"/>
      <c r="T3179" s="1224"/>
      <c r="U3179" s="1224"/>
      <c r="V3179" s="1224"/>
      <c r="W3179" s="1224"/>
      <c r="X3179" s="1224"/>
      <c r="Y3179" s="1224"/>
      <c r="Z3179" s="1224"/>
      <c r="AA3179" s="1224"/>
      <c r="AB3179" s="1224"/>
      <c r="AC3179" s="1224"/>
      <c r="AD3179" s="1224"/>
      <c r="AF3179" s="70"/>
      <c r="AK3179" s="11"/>
      <c r="AL3179" s="71"/>
      <c r="AQ3179" s="72"/>
      <c r="AR3179" s="73"/>
    </row>
    <row r="3180" spans="1:44" ht="27" customHeight="1">
      <c r="A3180" s="972" t="str">
        <f t="shared" si="55"/>
        <v/>
      </c>
      <c r="B3180" s="66"/>
      <c r="E3180" s="67"/>
      <c r="F3180" s="68"/>
      <c r="H3180" s="17" t="s">
        <v>751</v>
      </c>
      <c r="I3180" s="1233" t="s">
        <v>1316</v>
      </c>
      <c r="J3180" s="1233"/>
      <c r="K3180" s="1233"/>
      <c r="L3180" s="1233"/>
      <c r="M3180" s="1233"/>
      <c r="N3180" s="1233"/>
      <c r="O3180" s="1233"/>
      <c r="P3180" s="1233"/>
      <c r="Q3180" s="1233"/>
      <c r="R3180" s="1233"/>
      <c r="S3180" s="1233"/>
      <c r="T3180" s="1233"/>
      <c r="U3180" s="1233"/>
      <c r="V3180" s="1233"/>
      <c r="W3180" s="1233"/>
      <c r="X3180" s="1233"/>
      <c r="Y3180" s="1233"/>
      <c r="Z3180" s="1233"/>
      <c r="AA3180" s="1233"/>
      <c r="AB3180" s="1233"/>
      <c r="AC3180" s="1233"/>
      <c r="AD3180" s="1233"/>
      <c r="AE3180" s="69"/>
      <c r="AF3180" s="70"/>
      <c r="AK3180" s="11"/>
      <c r="AL3180" s="71"/>
      <c r="AQ3180" s="72"/>
      <c r="AR3180" s="73"/>
    </row>
    <row r="3181" spans="1:44" ht="27" customHeight="1">
      <c r="A3181" s="972" t="str">
        <f t="shared" si="55"/>
        <v/>
      </c>
      <c r="B3181" s="66"/>
      <c r="E3181" s="67"/>
      <c r="F3181" s="68"/>
      <c r="H3181" s="17" t="s">
        <v>752</v>
      </c>
      <c r="I3181" s="1233" t="s">
        <v>1317</v>
      </c>
      <c r="J3181" s="1233"/>
      <c r="K3181" s="1233"/>
      <c r="L3181" s="1233"/>
      <c r="M3181" s="1233"/>
      <c r="N3181" s="1233"/>
      <c r="O3181" s="1233"/>
      <c r="P3181" s="1233"/>
      <c r="Q3181" s="1233"/>
      <c r="R3181" s="1233"/>
      <c r="S3181" s="1233"/>
      <c r="T3181" s="1233"/>
      <c r="U3181" s="1233"/>
      <c r="V3181" s="1233"/>
      <c r="W3181" s="1233"/>
      <c r="X3181" s="1233"/>
      <c r="Y3181" s="1233"/>
      <c r="Z3181" s="1233"/>
      <c r="AA3181" s="1233"/>
      <c r="AB3181" s="1233"/>
      <c r="AC3181" s="1233"/>
      <c r="AD3181" s="1233"/>
      <c r="AE3181" s="69"/>
      <c r="AF3181" s="70"/>
      <c r="AK3181" s="11"/>
      <c r="AL3181" s="71"/>
      <c r="AQ3181" s="72"/>
      <c r="AR3181" s="73"/>
    </row>
    <row r="3182" spans="1:44" ht="27" customHeight="1">
      <c r="A3182" s="972" t="str">
        <f t="shared" si="55"/>
        <v/>
      </c>
      <c r="B3182" s="66"/>
      <c r="E3182" s="67"/>
      <c r="F3182" s="68"/>
      <c r="H3182" s="17" t="s">
        <v>766</v>
      </c>
      <c r="I3182" s="1224" t="s">
        <v>1321</v>
      </c>
      <c r="J3182" s="1224"/>
      <c r="K3182" s="1224"/>
      <c r="L3182" s="1224"/>
      <c r="M3182" s="1224"/>
      <c r="N3182" s="1224"/>
      <c r="O3182" s="1224"/>
      <c r="P3182" s="1224"/>
      <c r="Q3182" s="1224"/>
      <c r="R3182" s="1224"/>
      <c r="S3182" s="1224"/>
      <c r="T3182" s="1224"/>
      <c r="U3182" s="1224"/>
      <c r="V3182" s="1224"/>
      <c r="W3182" s="1224"/>
      <c r="X3182" s="1224"/>
      <c r="Y3182" s="1224"/>
      <c r="Z3182" s="1224"/>
      <c r="AA3182" s="1224"/>
      <c r="AB3182" s="1224"/>
      <c r="AC3182" s="1224"/>
      <c r="AD3182" s="1224"/>
      <c r="AF3182" s="70"/>
      <c r="AK3182" s="11"/>
      <c r="AL3182" s="71"/>
      <c r="AQ3182" s="72"/>
      <c r="AR3182" s="73"/>
    </row>
    <row r="3183" spans="1:44" ht="27" customHeight="1">
      <c r="A3183" s="972" t="str">
        <f t="shared" si="55"/>
        <v/>
      </c>
      <c r="B3183" s="66"/>
      <c r="E3183" s="67"/>
      <c r="F3183" s="68"/>
      <c r="I3183" s="1224"/>
      <c r="J3183" s="1224"/>
      <c r="K3183" s="1224"/>
      <c r="L3183" s="1224"/>
      <c r="M3183" s="1224"/>
      <c r="N3183" s="1224"/>
      <c r="O3183" s="1224"/>
      <c r="P3183" s="1224"/>
      <c r="Q3183" s="1224"/>
      <c r="R3183" s="1224"/>
      <c r="S3183" s="1224"/>
      <c r="T3183" s="1224"/>
      <c r="U3183" s="1224"/>
      <c r="V3183" s="1224"/>
      <c r="W3183" s="1224"/>
      <c r="X3183" s="1224"/>
      <c r="Y3183" s="1224"/>
      <c r="Z3183" s="1224"/>
      <c r="AA3183" s="1224"/>
      <c r="AB3183" s="1224"/>
      <c r="AC3183" s="1224"/>
      <c r="AD3183" s="1224"/>
      <c r="AF3183" s="70"/>
      <c r="AK3183" s="11"/>
      <c r="AL3183" s="71"/>
      <c r="AQ3183" s="72"/>
      <c r="AR3183" s="73"/>
    </row>
    <row r="3184" spans="1:44" ht="27" customHeight="1">
      <c r="A3184" s="972" t="str">
        <f t="shared" si="55"/>
        <v/>
      </c>
      <c r="B3184" s="66"/>
      <c r="E3184" s="67"/>
      <c r="F3184" s="68"/>
      <c r="I3184" s="1224"/>
      <c r="J3184" s="1224"/>
      <c r="K3184" s="1224"/>
      <c r="L3184" s="1224"/>
      <c r="M3184" s="1224"/>
      <c r="N3184" s="1224"/>
      <c r="O3184" s="1224"/>
      <c r="P3184" s="1224"/>
      <c r="Q3184" s="1224"/>
      <c r="R3184" s="1224"/>
      <c r="S3184" s="1224"/>
      <c r="T3184" s="1224"/>
      <c r="U3184" s="1224"/>
      <c r="V3184" s="1224"/>
      <c r="W3184" s="1224"/>
      <c r="X3184" s="1224"/>
      <c r="Y3184" s="1224"/>
      <c r="Z3184" s="1224"/>
      <c r="AA3184" s="1224"/>
      <c r="AB3184" s="1224"/>
      <c r="AC3184" s="1224"/>
      <c r="AD3184" s="1224"/>
      <c r="AF3184" s="70"/>
      <c r="AK3184" s="11"/>
      <c r="AL3184" s="71"/>
      <c r="AQ3184" s="72"/>
      <c r="AR3184" s="73"/>
    </row>
    <row r="3185" spans="1:44" ht="27" customHeight="1">
      <c r="A3185" s="972" t="str">
        <f t="shared" si="55"/>
        <v/>
      </c>
      <c r="B3185" s="66"/>
      <c r="E3185" s="67"/>
      <c r="F3185" s="68"/>
      <c r="H3185" s="17" t="s">
        <v>767</v>
      </c>
      <c r="I3185" s="1233" t="s">
        <v>1318</v>
      </c>
      <c r="J3185" s="1233"/>
      <c r="K3185" s="1233"/>
      <c r="L3185" s="1233"/>
      <c r="M3185" s="1233"/>
      <c r="N3185" s="1233"/>
      <c r="O3185" s="1233"/>
      <c r="P3185" s="1233"/>
      <c r="Q3185" s="1233"/>
      <c r="R3185" s="1233"/>
      <c r="S3185" s="1233"/>
      <c r="T3185" s="1233"/>
      <c r="U3185" s="1233"/>
      <c r="V3185" s="1233"/>
      <c r="W3185" s="1233"/>
      <c r="X3185" s="1233"/>
      <c r="Y3185" s="1233"/>
      <c r="Z3185" s="1233"/>
      <c r="AA3185" s="1233"/>
      <c r="AB3185" s="1233"/>
      <c r="AC3185" s="1233"/>
      <c r="AD3185" s="1233"/>
      <c r="AE3185" s="69"/>
      <c r="AF3185" s="70"/>
      <c r="AK3185" s="11"/>
      <c r="AL3185" s="71"/>
      <c r="AQ3185" s="72"/>
      <c r="AR3185" s="73"/>
    </row>
    <row r="3186" spans="1:44" ht="27" customHeight="1">
      <c r="A3186" s="972" t="str">
        <f t="shared" si="55"/>
        <v/>
      </c>
      <c r="B3186" s="66"/>
      <c r="E3186" s="67"/>
      <c r="F3186" s="68"/>
      <c r="H3186" s="17" t="s">
        <v>1310</v>
      </c>
      <c r="I3186" s="1233" t="s">
        <v>1319</v>
      </c>
      <c r="J3186" s="1233"/>
      <c r="K3186" s="1233"/>
      <c r="L3186" s="1233"/>
      <c r="M3186" s="1233"/>
      <c r="N3186" s="1233"/>
      <c r="O3186" s="1233"/>
      <c r="P3186" s="1233"/>
      <c r="Q3186" s="1233"/>
      <c r="R3186" s="1233"/>
      <c r="S3186" s="1233"/>
      <c r="T3186" s="1233"/>
      <c r="U3186" s="1233"/>
      <c r="V3186" s="1233"/>
      <c r="W3186" s="1233"/>
      <c r="X3186" s="1233"/>
      <c r="Y3186" s="1233"/>
      <c r="Z3186" s="1233"/>
      <c r="AA3186" s="1233"/>
      <c r="AB3186" s="1233"/>
      <c r="AC3186" s="1233"/>
      <c r="AD3186" s="1233"/>
      <c r="AE3186" s="69"/>
      <c r="AF3186" s="70"/>
      <c r="AK3186" s="11"/>
      <c r="AL3186" s="71"/>
      <c r="AQ3186" s="72"/>
      <c r="AR3186" s="73"/>
    </row>
    <row r="3187" spans="1:44" ht="27" customHeight="1">
      <c r="A3187" s="972" t="str">
        <f t="shared" si="55"/>
        <v/>
      </c>
      <c r="B3187" s="66"/>
      <c r="E3187" s="67"/>
      <c r="F3187" s="68"/>
      <c r="H3187" s="17" t="s">
        <v>330</v>
      </c>
      <c r="I3187" s="1224" t="s">
        <v>1320</v>
      </c>
      <c r="J3187" s="1224"/>
      <c r="K3187" s="1224"/>
      <c r="L3187" s="1224"/>
      <c r="M3187" s="1224"/>
      <c r="N3187" s="1224"/>
      <c r="O3187" s="1224"/>
      <c r="P3187" s="1224"/>
      <c r="Q3187" s="1224"/>
      <c r="R3187" s="1224"/>
      <c r="S3187" s="1224"/>
      <c r="T3187" s="1224"/>
      <c r="U3187" s="1224"/>
      <c r="V3187" s="1224"/>
      <c r="W3187" s="1224"/>
      <c r="X3187" s="1224"/>
      <c r="Y3187" s="1224"/>
      <c r="Z3187" s="1224"/>
      <c r="AA3187" s="1224"/>
      <c r="AB3187" s="1224"/>
      <c r="AC3187" s="1224"/>
      <c r="AD3187" s="1224"/>
      <c r="AF3187" s="70"/>
      <c r="AK3187" s="11"/>
      <c r="AL3187" s="71"/>
      <c r="AQ3187" s="72"/>
      <c r="AR3187" s="73"/>
    </row>
    <row r="3188" spans="1:44" ht="27" customHeight="1">
      <c r="A3188" s="972" t="str">
        <f t="shared" si="55"/>
        <v/>
      </c>
      <c r="B3188" s="66"/>
      <c r="E3188" s="67"/>
      <c r="F3188" s="68"/>
      <c r="I3188" s="1224"/>
      <c r="J3188" s="1224"/>
      <c r="K3188" s="1224"/>
      <c r="L3188" s="1224"/>
      <c r="M3188" s="1224"/>
      <c r="N3188" s="1224"/>
      <c r="O3188" s="1224"/>
      <c r="P3188" s="1224"/>
      <c r="Q3188" s="1224"/>
      <c r="R3188" s="1224"/>
      <c r="S3188" s="1224"/>
      <c r="T3188" s="1224"/>
      <c r="U3188" s="1224"/>
      <c r="V3188" s="1224"/>
      <c r="W3188" s="1224"/>
      <c r="X3188" s="1224"/>
      <c r="Y3188" s="1224"/>
      <c r="Z3188" s="1224"/>
      <c r="AA3188" s="1224"/>
      <c r="AB3188" s="1224"/>
      <c r="AC3188" s="1224"/>
      <c r="AD3188" s="1224"/>
      <c r="AF3188" s="70"/>
      <c r="AK3188" s="11"/>
      <c r="AL3188" s="71"/>
      <c r="AQ3188" s="72"/>
      <c r="AR3188" s="73"/>
    </row>
    <row r="3189" spans="1:44" ht="27" customHeight="1">
      <c r="A3189" s="972" t="str">
        <f t="shared" si="55"/>
        <v/>
      </c>
      <c r="B3189" s="66"/>
      <c r="E3189" s="67"/>
      <c r="F3189" s="68"/>
      <c r="I3189" s="1224"/>
      <c r="J3189" s="1224"/>
      <c r="K3189" s="1224"/>
      <c r="L3189" s="1224"/>
      <c r="M3189" s="1224"/>
      <c r="N3189" s="1224"/>
      <c r="O3189" s="1224"/>
      <c r="P3189" s="1224"/>
      <c r="Q3189" s="1224"/>
      <c r="R3189" s="1224"/>
      <c r="S3189" s="1224"/>
      <c r="T3189" s="1224"/>
      <c r="U3189" s="1224"/>
      <c r="V3189" s="1224"/>
      <c r="W3189" s="1224"/>
      <c r="X3189" s="1224"/>
      <c r="Y3189" s="1224"/>
      <c r="Z3189" s="1224"/>
      <c r="AA3189" s="1224"/>
      <c r="AB3189" s="1224"/>
      <c r="AC3189" s="1224"/>
      <c r="AD3189" s="1224"/>
      <c r="AF3189" s="70"/>
      <c r="AK3189" s="11"/>
      <c r="AL3189" s="71"/>
      <c r="AQ3189" s="72"/>
      <c r="AR3189" s="73"/>
    </row>
    <row r="3190" spans="1:44" ht="27" customHeight="1">
      <c r="A3190" s="972" t="str">
        <f t="shared" si="55"/>
        <v/>
      </c>
      <c r="B3190" s="66"/>
      <c r="E3190" s="67"/>
      <c r="F3190" s="68"/>
      <c r="AF3190" s="70"/>
      <c r="AK3190" s="11"/>
      <c r="AL3190" s="71"/>
      <c r="AQ3190" s="72"/>
      <c r="AR3190" s="73"/>
    </row>
    <row r="3191" spans="1:44" ht="27" customHeight="1" thickBot="1">
      <c r="A3191" s="972" t="str">
        <f t="shared" si="55"/>
        <v/>
      </c>
      <c r="B3191" s="66"/>
      <c r="E3191" s="67"/>
      <c r="F3191" s="68"/>
      <c r="H3191" s="1347" t="s">
        <v>1322</v>
      </c>
      <c r="I3191" s="1347"/>
      <c r="J3191" s="1347"/>
      <c r="K3191" s="1347"/>
      <c r="L3191" s="1347"/>
      <c r="M3191" s="1347"/>
      <c r="N3191" s="1347"/>
      <c r="O3191" s="1347"/>
      <c r="P3191" s="1347"/>
      <c r="Q3191" s="1347"/>
      <c r="R3191" s="1347"/>
      <c r="S3191" s="1347"/>
      <c r="T3191" s="1347"/>
      <c r="U3191" s="1347"/>
      <c r="V3191" s="1347"/>
      <c r="W3191" s="1347"/>
      <c r="X3191" s="1347"/>
      <c r="Y3191" s="1347"/>
      <c r="Z3191" s="1347"/>
      <c r="AA3191" s="1347"/>
      <c r="AF3191" s="70"/>
      <c r="AK3191" s="11"/>
      <c r="AL3191" s="71"/>
      <c r="AQ3191" s="72"/>
      <c r="AR3191" s="73"/>
    </row>
    <row r="3192" spans="1:44" ht="27" customHeight="1" thickBot="1">
      <c r="A3192" s="972" t="str">
        <f t="shared" si="55"/>
        <v/>
      </c>
      <c r="B3192" s="66"/>
      <c r="E3192" s="67"/>
      <c r="F3192" s="68"/>
      <c r="H3192" s="1453" t="s">
        <v>1329</v>
      </c>
      <c r="I3192" s="1421"/>
      <c r="J3192" s="1421"/>
      <c r="K3192" s="1421"/>
      <c r="L3192" s="1421"/>
      <c r="M3192" s="1421"/>
      <c r="N3192" s="1454"/>
      <c r="O3192" s="1453" t="s">
        <v>1330</v>
      </c>
      <c r="P3192" s="1421"/>
      <c r="Q3192" s="1421"/>
      <c r="R3192" s="1421"/>
      <c r="S3192" s="1421"/>
      <c r="T3192" s="1421"/>
      <c r="U3192" s="1421"/>
      <c r="V3192" s="1421"/>
      <c r="W3192" s="1421"/>
      <c r="X3192" s="1421"/>
      <c r="Y3192" s="1421"/>
      <c r="Z3192" s="1421"/>
      <c r="AA3192" s="1454"/>
      <c r="AF3192" s="70"/>
      <c r="AK3192" s="11"/>
      <c r="AL3192" s="71"/>
      <c r="AQ3192" s="72"/>
      <c r="AR3192" s="73"/>
    </row>
    <row r="3193" spans="1:44" ht="27" customHeight="1">
      <c r="A3193" s="972" t="str">
        <f t="shared" si="55"/>
        <v/>
      </c>
      <c r="B3193" s="66"/>
      <c r="E3193" s="67"/>
      <c r="F3193" s="68"/>
      <c r="H3193" s="1474" t="s">
        <v>1323</v>
      </c>
      <c r="I3193" s="1475"/>
      <c r="J3193" s="1475"/>
      <c r="K3193" s="1475"/>
      <c r="L3193" s="1475"/>
      <c r="M3193" s="1475"/>
      <c r="N3193" s="1476"/>
      <c r="O3193" s="1474" t="s">
        <v>1326</v>
      </c>
      <c r="P3193" s="1475"/>
      <c r="Q3193" s="1475"/>
      <c r="R3193" s="1475"/>
      <c r="S3193" s="1475"/>
      <c r="T3193" s="1475"/>
      <c r="U3193" s="1475"/>
      <c r="V3193" s="1475"/>
      <c r="W3193" s="1475"/>
      <c r="X3193" s="1475"/>
      <c r="Y3193" s="1475"/>
      <c r="Z3193" s="1475"/>
      <c r="AA3193" s="1476"/>
      <c r="AF3193" s="70"/>
      <c r="AK3193" s="11"/>
      <c r="AL3193" s="71"/>
      <c r="AQ3193" s="72"/>
      <c r="AR3193" s="73"/>
    </row>
    <row r="3194" spans="1:44" ht="27" customHeight="1">
      <c r="A3194" s="972" t="str">
        <f t="shared" si="55"/>
        <v/>
      </c>
      <c r="B3194" s="66"/>
      <c r="E3194" s="67"/>
      <c r="F3194" s="68"/>
      <c r="H3194" s="1382" t="s">
        <v>1324</v>
      </c>
      <c r="I3194" s="1383"/>
      <c r="J3194" s="1383"/>
      <c r="K3194" s="1383"/>
      <c r="L3194" s="1383"/>
      <c r="M3194" s="1383"/>
      <c r="N3194" s="1384"/>
      <c r="O3194" s="1382" t="s">
        <v>1327</v>
      </c>
      <c r="P3194" s="1383"/>
      <c r="Q3194" s="1383"/>
      <c r="R3194" s="1383"/>
      <c r="S3194" s="1383"/>
      <c r="T3194" s="1383"/>
      <c r="U3194" s="1383"/>
      <c r="V3194" s="1383"/>
      <c r="W3194" s="1383"/>
      <c r="X3194" s="1383"/>
      <c r="Y3194" s="1383"/>
      <c r="Z3194" s="1383"/>
      <c r="AA3194" s="1384"/>
      <c r="AF3194" s="70"/>
      <c r="AK3194" s="11"/>
      <c r="AL3194" s="71"/>
      <c r="AQ3194" s="72"/>
      <c r="AR3194" s="73"/>
    </row>
    <row r="3195" spans="1:44" ht="27" customHeight="1" thickBot="1">
      <c r="A3195" s="972" t="str">
        <f t="shared" si="55"/>
        <v/>
      </c>
      <c r="B3195" s="66"/>
      <c r="E3195" s="67"/>
      <c r="F3195" s="68"/>
      <c r="H3195" s="1471" t="s">
        <v>1325</v>
      </c>
      <c r="I3195" s="1472"/>
      <c r="J3195" s="1472"/>
      <c r="K3195" s="1472"/>
      <c r="L3195" s="1472"/>
      <c r="M3195" s="1472"/>
      <c r="N3195" s="1473"/>
      <c r="O3195" s="1471" t="s">
        <v>1328</v>
      </c>
      <c r="P3195" s="1472"/>
      <c r="Q3195" s="1472"/>
      <c r="R3195" s="1472"/>
      <c r="S3195" s="1472"/>
      <c r="T3195" s="1472"/>
      <c r="U3195" s="1472"/>
      <c r="V3195" s="1472"/>
      <c r="W3195" s="1472"/>
      <c r="X3195" s="1472"/>
      <c r="Y3195" s="1472"/>
      <c r="Z3195" s="1472"/>
      <c r="AA3195" s="1473"/>
      <c r="AF3195" s="70"/>
      <c r="AK3195" s="11"/>
      <c r="AL3195" s="71"/>
      <c r="AQ3195" s="72"/>
      <c r="AR3195" s="73"/>
    </row>
    <row r="3196" spans="1:44" ht="27" customHeight="1" thickBot="1">
      <c r="A3196" s="972" t="str">
        <f t="shared" si="55"/>
        <v/>
      </c>
      <c r="B3196" s="66"/>
      <c r="E3196" s="67"/>
      <c r="F3196" s="68"/>
      <c r="AF3196" s="70"/>
      <c r="AK3196" s="11"/>
      <c r="AL3196" s="71"/>
      <c r="AQ3196" s="72"/>
      <c r="AR3196" s="73"/>
    </row>
    <row r="3197" spans="1:44" ht="27" customHeight="1">
      <c r="A3197" s="972" t="str">
        <f t="shared" si="55"/>
        <v/>
      </c>
      <c r="B3197" s="48"/>
      <c r="C3197" s="12"/>
      <c r="D3197" s="12"/>
      <c r="E3197" s="49"/>
      <c r="F3197" s="75"/>
      <c r="G3197" s="13"/>
      <c r="H3197" s="13"/>
      <c r="I3197" s="13"/>
      <c r="J3197" s="13"/>
      <c r="K3197" s="13"/>
      <c r="L3197" s="13"/>
      <c r="M3197" s="13"/>
      <c r="N3197" s="13"/>
      <c r="O3197" s="13"/>
      <c r="P3197" s="13"/>
      <c r="Q3197" s="13"/>
      <c r="R3197" s="13"/>
      <c r="S3197" s="13"/>
      <c r="T3197" s="13"/>
      <c r="U3197" s="13"/>
      <c r="V3197" s="13"/>
      <c r="W3197" s="13"/>
      <c r="X3197" s="13"/>
      <c r="Y3197" s="13"/>
      <c r="Z3197" s="13"/>
      <c r="AA3197" s="13"/>
      <c r="AB3197" s="13"/>
      <c r="AC3197" s="13"/>
      <c r="AD3197" s="13"/>
      <c r="AE3197" s="13"/>
      <c r="AF3197" s="104"/>
      <c r="AG3197" s="717"/>
      <c r="AH3197" s="105"/>
      <c r="AI3197" s="105"/>
      <c r="AJ3197" s="105"/>
      <c r="AK3197" s="26"/>
      <c r="AL3197" s="106"/>
      <c r="AM3197" s="107"/>
      <c r="AN3197" s="107"/>
      <c r="AO3197" s="107"/>
      <c r="AP3197" s="107"/>
      <c r="AQ3197" s="108"/>
      <c r="AR3197" s="73"/>
    </row>
    <row r="3198" spans="1:44" ht="27" customHeight="1">
      <c r="A3198" s="972">
        <f t="shared" si="55"/>
        <v>414</v>
      </c>
      <c r="B3198" s="1392" t="s">
        <v>2804</v>
      </c>
      <c r="C3198" s="1393"/>
      <c r="D3198" s="1393"/>
      <c r="E3198" s="1394"/>
      <c r="F3198" s="68"/>
      <c r="H3198" s="1224" t="s">
        <v>1331</v>
      </c>
      <c r="I3198" s="1224"/>
      <c r="J3198" s="1224"/>
      <c r="K3198" s="1224"/>
      <c r="L3198" s="1224"/>
      <c r="M3198" s="1224"/>
      <c r="N3198" s="1224"/>
      <c r="O3198" s="1224"/>
      <c r="P3198" s="1224"/>
      <c r="Q3198" s="1224"/>
      <c r="R3198" s="1224"/>
      <c r="S3198" s="1224"/>
      <c r="T3198" s="1224"/>
      <c r="U3198" s="1224"/>
      <c r="V3198" s="1224"/>
      <c r="W3198" s="1224"/>
      <c r="X3198" s="1224"/>
      <c r="Y3198" s="1224"/>
      <c r="Z3198" s="1224"/>
      <c r="AA3198" s="1224"/>
      <c r="AB3198" s="1224"/>
      <c r="AC3198" s="1224"/>
      <c r="AD3198" s="1224"/>
      <c r="AF3198" s="70"/>
      <c r="AG3198" s="713">
        <v>414</v>
      </c>
      <c r="AH3198" s="1221" t="s">
        <v>106</v>
      </c>
      <c r="AI3198" s="1222"/>
      <c r="AJ3198" s="1223"/>
      <c r="AK3198" s="11"/>
      <c r="AL3198" s="1212" t="s">
        <v>1332</v>
      </c>
      <c r="AM3198" s="1213"/>
      <c r="AN3198" s="1213"/>
      <c r="AO3198" s="1213"/>
      <c r="AP3198" s="1213"/>
      <c r="AQ3198" s="1214"/>
      <c r="AR3198" s="1232">
        <f>VLOOKUP(AH3198,$CD$6:$CE$10,2,FALSE)</f>
        <v>0</v>
      </c>
    </row>
    <row r="3199" spans="1:44" ht="27" customHeight="1">
      <c r="A3199" s="972" t="str">
        <f t="shared" si="55"/>
        <v/>
      </c>
      <c r="B3199" s="1392"/>
      <c r="C3199" s="1393"/>
      <c r="D3199" s="1393"/>
      <c r="E3199" s="1394"/>
      <c r="F3199" s="68"/>
      <c r="H3199" s="1224"/>
      <c r="I3199" s="1224"/>
      <c r="J3199" s="1224"/>
      <c r="K3199" s="1224"/>
      <c r="L3199" s="1224"/>
      <c r="M3199" s="1224"/>
      <c r="N3199" s="1224"/>
      <c r="O3199" s="1224"/>
      <c r="P3199" s="1224"/>
      <c r="Q3199" s="1224"/>
      <c r="R3199" s="1224"/>
      <c r="S3199" s="1224"/>
      <c r="T3199" s="1224"/>
      <c r="U3199" s="1224"/>
      <c r="V3199" s="1224"/>
      <c r="W3199" s="1224"/>
      <c r="X3199" s="1224"/>
      <c r="Y3199" s="1224"/>
      <c r="Z3199" s="1224"/>
      <c r="AA3199" s="1224"/>
      <c r="AB3199" s="1224"/>
      <c r="AC3199" s="1224"/>
      <c r="AD3199" s="1224"/>
      <c r="AF3199" s="70"/>
      <c r="AK3199" s="11"/>
      <c r="AL3199" s="93"/>
      <c r="AM3199" s="94"/>
      <c r="AN3199" s="94"/>
      <c r="AO3199" s="94"/>
      <c r="AP3199" s="94"/>
      <c r="AQ3199" s="95"/>
      <c r="AR3199" s="1232"/>
    </row>
    <row r="3200" spans="1:44" ht="27" customHeight="1">
      <c r="A3200" s="972" t="str">
        <f t="shared" si="55"/>
        <v/>
      </c>
      <c r="B3200" s="66"/>
      <c r="E3200" s="67"/>
      <c r="F3200" s="68"/>
      <c r="AF3200" s="70"/>
      <c r="AK3200" s="11"/>
      <c r="AL3200" s="71"/>
      <c r="AQ3200" s="72"/>
      <c r="AR3200" s="73"/>
    </row>
    <row r="3201" spans="1:44" ht="27" customHeight="1" thickBot="1">
      <c r="A3201" s="972" t="str">
        <f t="shared" si="55"/>
        <v/>
      </c>
      <c r="B3201" s="66"/>
      <c r="E3201" s="67"/>
      <c r="F3201" s="68"/>
      <c r="H3201" s="1283" t="s">
        <v>1333</v>
      </c>
      <c r="I3201" s="1283"/>
      <c r="J3201" s="1283"/>
      <c r="K3201" s="1283"/>
      <c r="L3201" s="1283"/>
      <c r="M3201" s="1283"/>
      <c r="N3201" s="1283" t="s">
        <v>118</v>
      </c>
      <c r="O3201" s="1289"/>
      <c r="P3201" s="1430" t="s">
        <v>443</v>
      </c>
      <c r="Q3201" s="1431"/>
      <c r="R3201" s="61" t="s">
        <v>33</v>
      </c>
      <c r="S3201" s="1430" t="s">
        <v>443</v>
      </c>
      <c r="T3201" s="1431"/>
      <c r="U3201" s="61" t="s">
        <v>34</v>
      </c>
      <c r="V3201" s="1430" t="s">
        <v>443</v>
      </c>
      <c r="W3201" s="1432"/>
      <c r="X3201" s="290" t="s">
        <v>119</v>
      </c>
      <c r="AF3201" s="70"/>
      <c r="AK3201" s="11"/>
      <c r="AL3201" s="71"/>
      <c r="AQ3201" s="72"/>
      <c r="AR3201" s="73"/>
    </row>
    <row r="3202" spans="1:44" ht="27" customHeight="1">
      <c r="A3202" s="972" t="str">
        <f t="shared" si="55"/>
        <v/>
      </c>
      <c r="B3202" s="66"/>
      <c r="E3202" s="67"/>
      <c r="F3202" s="68"/>
      <c r="P3202" s="1433" t="s">
        <v>1302</v>
      </c>
      <c r="Q3202" s="1433"/>
      <c r="R3202" s="1433"/>
      <c r="S3202" s="1433"/>
      <c r="T3202" s="1433"/>
      <c r="U3202" s="1433"/>
      <c r="V3202" s="1433"/>
      <c r="W3202" s="1433"/>
      <c r="X3202" s="1433"/>
      <c r="AF3202" s="70"/>
      <c r="AK3202" s="11"/>
      <c r="AL3202" s="71"/>
      <c r="AQ3202" s="72"/>
      <c r="AR3202" s="73"/>
    </row>
    <row r="3203" spans="1:44" ht="27" customHeight="1">
      <c r="A3203" s="972" t="str">
        <f t="shared" si="55"/>
        <v/>
      </c>
      <c r="B3203" s="66"/>
      <c r="E3203" s="67"/>
      <c r="F3203" s="68"/>
      <c r="P3203" s="291"/>
      <c r="Q3203" s="291"/>
      <c r="R3203" s="291"/>
      <c r="S3203" s="291"/>
      <c r="T3203" s="291"/>
      <c r="U3203" s="291"/>
      <c r="V3203" s="291"/>
      <c r="W3203" s="291"/>
      <c r="X3203" s="291"/>
      <c r="AF3203" s="70"/>
      <c r="AK3203" s="11"/>
      <c r="AL3203" s="71"/>
      <c r="AQ3203" s="72"/>
      <c r="AR3203" s="73"/>
    </row>
    <row r="3204" spans="1:44" ht="27" customHeight="1">
      <c r="A3204" s="972" t="str">
        <f t="shared" si="55"/>
        <v/>
      </c>
      <c r="B3204" s="66"/>
      <c r="E3204" s="67"/>
      <c r="F3204" s="1349" t="s">
        <v>1334</v>
      </c>
      <c r="G3204" s="1350"/>
      <c r="H3204" s="1224" t="s">
        <v>1335</v>
      </c>
      <c r="I3204" s="1224"/>
      <c r="J3204" s="1224"/>
      <c r="K3204" s="1224"/>
      <c r="L3204" s="1224"/>
      <c r="M3204" s="1224"/>
      <c r="N3204" s="1224"/>
      <c r="O3204" s="1224"/>
      <c r="P3204" s="1224"/>
      <c r="Q3204" s="1224"/>
      <c r="R3204" s="1224"/>
      <c r="S3204" s="1224"/>
      <c r="T3204" s="1224"/>
      <c r="U3204" s="1224"/>
      <c r="V3204" s="1224"/>
      <c r="W3204" s="1224"/>
      <c r="X3204" s="1224"/>
      <c r="Y3204" s="1224"/>
      <c r="Z3204" s="1224"/>
      <c r="AA3204" s="1224"/>
      <c r="AB3204" s="1224"/>
      <c r="AC3204" s="1224"/>
      <c r="AD3204" s="1224"/>
      <c r="AF3204" s="70"/>
      <c r="AK3204" s="11"/>
      <c r="AL3204" s="71"/>
      <c r="AQ3204" s="72"/>
      <c r="AR3204" s="73"/>
    </row>
    <row r="3205" spans="1:44" ht="27" customHeight="1">
      <c r="A3205" s="972" t="str">
        <f t="shared" si="55"/>
        <v/>
      </c>
      <c r="B3205" s="66"/>
      <c r="E3205" s="67"/>
      <c r="F3205" s="68"/>
      <c r="H3205" s="1224"/>
      <c r="I3205" s="1224"/>
      <c r="J3205" s="1224"/>
      <c r="K3205" s="1224"/>
      <c r="L3205" s="1224"/>
      <c r="M3205" s="1224"/>
      <c r="N3205" s="1224"/>
      <c r="O3205" s="1224"/>
      <c r="P3205" s="1224"/>
      <c r="Q3205" s="1224"/>
      <c r="R3205" s="1224"/>
      <c r="S3205" s="1224"/>
      <c r="T3205" s="1224"/>
      <c r="U3205" s="1224"/>
      <c r="V3205" s="1224"/>
      <c r="W3205" s="1224"/>
      <c r="X3205" s="1224"/>
      <c r="Y3205" s="1224"/>
      <c r="Z3205" s="1224"/>
      <c r="AA3205" s="1224"/>
      <c r="AB3205" s="1224"/>
      <c r="AC3205" s="1224"/>
      <c r="AD3205" s="1224"/>
      <c r="AF3205" s="70"/>
      <c r="AK3205" s="11"/>
      <c r="AL3205" s="71"/>
      <c r="AQ3205" s="72"/>
      <c r="AR3205" s="73"/>
    </row>
    <row r="3206" spans="1:44" ht="27" customHeight="1">
      <c r="A3206" s="972" t="str">
        <f t="shared" si="55"/>
        <v/>
      </c>
      <c r="B3206" s="66"/>
      <c r="E3206" s="67"/>
      <c r="F3206" s="68"/>
      <c r="H3206" s="1224"/>
      <c r="I3206" s="1224"/>
      <c r="J3206" s="1224"/>
      <c r="K3206" s="1224"/>
      <c r="L3206" s="1224"/>
      <c r="M3206" s="1224"/>
      <c r="N3206" s="1224"/>
      <c r="O3206" s="1224"/>
      <c r="P3206" s="1224"/>
      <c r="Q3206" s="1224"/>
      <c r="R3206" s="1224"/>
      <c r="S3206" s="1224"/>
      <c r="T3206" s="1224"/>
      <c r="U3206" s="1224"/>
      <c r="V3206" s="1224"/>
      <c r="W3206" s="1224"/>
      <c r="X3206" s="1224"/>
      <c r="Y3206" s="1224"/>
      <c r="Z3206" s="1224"/>
      <c r="AA3206" s="1224"/>
      <c r="AB3206" s="1224"/>
      <c r="AC3206" s="1224"/>
      <c r="AD3206" s="1224"/>
      <c r="AF3206" s="70"/>
      <c r="AK3206" s="11"/>
      <c r="AL3206" s="71"/>
      <c r="AQ3206" s="72"/>
      <c r="AR3206" s="73"/>
    </row>
    <row r="3207" spans="1:44" ht="27" customHeight="1">
      <c r="A3207" s="972" t="str">
        <f t="shared" si="55"/>
        <v/>
      </c>
      <c r="B3207" s="66"/>
      <c r="E3207" s="67"/>
      <c r="F3207" s="68"/>
      <c r="H3207" s="1224"/>
      <c r="I3207" s="1224"/>
      <c r="J3207" s="1224"/>
      <c r="K3207" s="1224"/>
      <c r="L3207" s="1224"/>
      <c r="M3207" s="1224"/>
      <c r="N3207" s="1224"/>
      <c r="O3207" s="1224"/>
      <c r="P3207" s="1224"/>
      <c r="Q3207" s="1224"/>
      <c r="R3207" s="1224"/>
      <c r="S3207" s="1224"/>
      <c r="T3207" s="1224"/>
      <c r="U3207" s="1224"/>
      <c r="V3207" s="1224"/>
      <c r="W3207" s="1224"/>
      <c r="X3207" s="1224"/>
      <c r="Y3207" s="1224"/>
      <c r="Z3207" s="1224"/>
      <c r="AA3207" s="1224"/>
      <c r="AB3207" s="1224"/>
      <c r="AC3207" s="1224"/>
      <c r="AD3207" s="1224"/>
      <c r="AF3207" s="70"/>
      <c r="AK3207" s="11"/>
      <c r="AL3207" s="71"/>
      <c r="AQ3207" s="72"/>
      <c r="AR3207" s="73"/>
    </row>
    <row r="3208" spans="1:44" ht="27" customHeight="1">
      <c r="A3208" s="972" t="str">
        <f t="shared" si="55"/>
        <v/>
      </c>
      <c r="B3208" s="66"/>
      <c r="E3208" s="67"/>
      <c r="F3208" s="68"/>
      <c r="AF3208" s="70"/>
      <c r="AK3208" s="11"/>
      <c r="AL3208" s="71"/>
      <c r="AQ3208" s="72"/>
      <c r="AR3208" s="73"/>
    </row>
    <row r="3209" spans="1:44" ht="27" customHeight="1">
      <c r="A3209" s="972">
        <f t="shared" si="55"/>
        <v>415</v>
      </c>
      <c r="B3209" s="66"/>
      <c r="E3209" s="67"/>
      <c r="F3209" s="68"/>
      <c r="H3209" s="1233" t="s">
        <v>1336</v>
      </c>
      <c r="I3209" s="1233"/>
      <c r="J3209" s="1233"/>
      <c r="K3209" s="1233"/>
      <c r="L3209" s="1233"/>
      <c r="M3209" s="1233"/>
      <c r="N3209" s="1233"/>
      <c r="O3209" s="1233"/>
      <c r="P3209" s="1233"/>
      <c r="Q3209" s="1233"/>
      <c r="R3209" s="1233"/>
      <c r="S3209" s="1233"/>
      <c r="T3209" s="1233"/>
      <c r="U3209" s="1233"/>
      <c r="V3209" s="1233"/>
      <c r="W3209" s="1233"/>
      <c r="X3209" s="1233"/>
      <c r="Y3209" s="1233"/>
      <c r="Z3209" s="1233"/>
      <c r="AA3209" s="1233"/>
      <c r="AB3209" s="1233"/>
      <c r="AC3209" s="1233"/>
      <c r="AD3209" s="1233"/>
      <c r="AF3209" s="70"/>
      <c r="AG3209" s="713">
        <v>415</v>
      </c>
      <c r="AH3209" s="1221" t="s">
        <v>106</v>
      </c>
      <c r="AI3209" s="1222"/>
      <c r="AJ3209" s="1223"/>
      <c r="AK3209" s="11"/>
      <c r="AL3209" s="93"/>
      <c r="AM3209" s="94"/>
      <c r="AN3209" s="94"/>
      <c r="AO3209" s="94"/>
      <c r="AP3209" s="94"/>
      <c r="AQ3209" s="95"/>
      <c r="AR3209" s="1232">
        <f>VLOOKUP(AH3209,$CD$6:$CE$10,2,FALSE)</f>
        <v>0</v>
      </c>
    </row>
    <row r="3210" spans="1:44" ht="27" customHeight="1">
      <c r="A3210" s="972" t="str">
        <f t="shared" si="55"/>
        <v/>
      </c>
      <c r="B3210" s="66"/>
      <c r="E3210" s="67"/>
      <c r="F3210" s="68"/>
      <c r="AF3210" s="70"/>
      <c r="AK3210" s="11"/>
      <c r="AL3210" s="93"/>
      <c r="AM3210" s="94"/>
      <c r="AN3210" s="94"/>
      <c r="AO3210" s="94"/>
      <c r="AP3210" s="94"/>
      <c r="AQ3210" s="95"/>
      <c r="AR3210" s="1232"/>
    </row>
    <row r="3211" spans="1:44" ht="27" customHeight="1" thickBot="1">
      <c r="A3211" s="972" t="str">
        <f t="shared" si="55"/>
        <v/>
      </c>
      <c r="B3211" s="57"/>
      <c r="C3211" s="6"/>
      <c r="D3211" s="6"/>
      <c r="E3211" s="58"/>
      <c r="F3211" s="83"/>
      <c r="G3211" s="61"/>
      <c r="H3211" s="61"/>
      <c r="I3211" s="61"/>
      <c r="J3211" s="61"/>
      <c r="K3211" s="61"/>
      <c r="L3211" s="61"/>
      <c r="M3211" s="61"/>
      <c r="N3211" s="61"/>
      <c r="O3211" s="61"/>
      <c r="P3211" s="61"/>
      <c r="Q3211" s="61"/>
      <c r="R3211" s="61"/>
      <c r="S3211" s="61"/>
      <c r="T3211" s="61"/>
      <c r="U3211" s="61"/>
      <c r="V3211" s="61"/>
      <c r="W3211" s="61"/>
      <c r="X3211" s="61"/>
      <c r="Y3211" s="61"/>
      <c r="Z3211" s="61"/>
      <c r="AA3211" s="61"/>
      <c r="AB3211" s="61"/>
      <c r="AC3211" s="61"/>
      <c r="AD3211" s="61"/>
      <c r="AE3211" s="61"/>
      <c r="AF3211" s="59"/>
      <c r="AG3211" s="716"/>
      <c r="AH3211" s="762"/>
      <c r="AI3211" s="762"/>
      <c r="AJ3211" s="762"/>
      <c r="AK3211" s="15"/>
      <c r="AL3211" s="99"/>
      <c r="AM3211" s="100"/>
      <c r="AN3211" s="100"/>
      <c r="AO3211" s="100"/>
      <c r="AP3211" s="100"/>
      <c r="AQ3211" s="101"/>
      <c r="AR3211" s="131"/>
    </row>
    <row r="3213" spans="1:44" ht="27" customHeight="1">
      <c r="AG3213" s="2105" t="s">
        <v>2535</v>
      </c>
      <c r="AH3213" s="2105"/>
      <c r="AI3213" s="2105"/>
      <c r="AJ3213" s="2105"/>
    </row>
  </sheetData>
  <mergeCells count="3359">
    <mergeCell ref="AL2945:AQ2946"/>
    <mergeCell ref="H2948:AD2950"/>
    <mergeCell ref="AH2948:AJ2948"/>
    <mergeCell ref="AL2948:AQ2951"/>
    <mergeCell ref="P2826:R2826"/>
    <mergeCell ref="S2826:V2826"/>
    <mergeCell ref="W2826:AA2826"/>
    <mergeCell ref="AB2826:AD2826"/>
    <mergeCell ref="J2635:M2635"/>
    <mergeCell ref="AH2583:AJ2583"/>
    <mergeCell ref="AH2587:AJ2587"/>
    <mergeCell ref="AL2583:AQ2585"/>
    <mergeCell ref="AL2587:AQ2589"/>
    <mergeCell ref="H2745:AD2754"/>
    <mergeCell ref="H2720:AD2720"/>
    <mergeCell ref="H2756:AD2760"/>
    <mergeCell ref="AL2721:AQ2724"/>
    <mergeCell ref="AL2778:AQ2779"/>
    <mergeCell ref="AH2612:AJ2612"/>
    <mergeCell ref="AH2618:AJ2618"/>
    <mergeCell ref="R2631:AD2631"/>
    <mergeCell ref="N2632:Q2632"/>
    <mergeCell ref="R2632:V2632"/>
    <mergeCell ref="W2632:Z2632"/>
    <mergeCell ref="AH2939:AJ2939"/>
    <mergeCell ref="AL2939:AQ2941"/>
    <mergeCell ref="H2900:AD2901"/>
    <mergeCell ref="H2838:AD2839"/>
    <mergeCell ref="H2931:AD2937"/>
    <mergeCell ref="AL2900:AQ2900"/>
    <mergeCell ref="AL2914:AQ2916"/>
    <mergeCell ref="AL2819:AQ2822"/>
    <mergeCell ref="H2816:AD2816"/>
    <mergeCell ref="P2814:AD2814"/>
    <mergeCell ref="H2815:O2815"/>
    <mergeCell ref="P2815:R2815"/>
    <mergeCell ref="S2815:V2815"/>
    <mergeCell ref="W2815:AA2815"/>
    <mergeCell ref="AB2815:AD2815"/>
    <mergeCell ref="AL2745:AQ2746"/>
    <mergeCell ref="P2812:R2812"/>
    <mergeCell ref="W2812:AA2812"/>
    <mergeCell ref="AB2812:AD2812"/>
    <mergeCell ref="S2812:V2812"/>
    <mergeCell ref="H2814:O2814"/>
    <mergeCell ref="H2830:AD2833"/>
    <mergeCell ref="AH2830:AJ2830"/>
    <mergeCell ref="AL2830:AQ2833"/>
    <mergeCell ref="AL2841:AQ2843"/>
    <mergeCell ref="H2845:AD2850"/>
    <mergeCell ref="H2851:AD2852"/>
    <mergeCell ref="H2826:O2826"/>
    <mergeCell ref="H2843:AD2843"/>
    <mergeCell ref="AL2877:AQ2880"/>
    <mergeCell ref="I2890:AD2891"/>
    <mergeCell ref="I2892:AD2892"/>
    <mergeCell ref="I2893:AD2894"/>
    <mergeCell ref="I2895:AD2895"/>
    <mergeCell ref="AL2881:AQ2882"/>
    <mergeCell ref="AL2837:AQ2839"/>
    <mergeCell ref="H1009:AD1012"/>
    <mergeCell ref="F1024:G1024"/>
    <mergeCell ref="H1112:AD1113"/>
    <mergeCell ref="N2152:AD2153"/>
    <mergeCell ref="N2151:AD2151"/>
    <mergeCell ref="X2149:AD2149"/>
    <mergeCell ref="X2150:AD2150"/>
    <mergeCell ref="AH1041:AJ1041"/>
    <mergeCell ref="H1056:AD1056"/>
    <mergeCell ref="H1058:AD1058"/>
    <mergeCell ref="AH1100:AJ1100"/>
    <mergeCell ref="AH1062:AJ1062"/>
    <mergeCell ref="AH1065:AJ1065"/>
    <mergeCell ref="F1093:G1093"/>
    <mergeCell ref="F1096:G1096"/>
    <mergeCell ref="F1122:G1122"/>
    <mergeCell ref="H1174:AD1174"/>
    <mergeCell ref="O1176:T1176"/>
    <mergeCell ref="O1177:T1177"/>
    <mergeCell ref="AH1215:AJ1215"/>
    <mergeCell ref="J1720:M1720"/>
    <mergeCell ref="J1487:AD1487"/>
    <mergeCell ref="F1737:G1737"/>
    <mergeCell ref="I1984:AD1986"/>
    <mergeCell ref="AH1978:AJ1978"/>
    <mergeCell ref="F1751:G1751"/>
    <mergeCell ref="F2798:G2798"/>
    <mergeCell ref="H2798:AD2801"/>
    <mergeCell ref="AH2717:AJ2717"/>
    <mergeCell ref="AL2677:AQ2678"/>
    <mergeCell ref="AH2679:AJ2679"/>
    <mergeCell ref="AL2679:AQ2680"/>
    <mergeCell ref="H2631:M2632"/>
    <mergeCell ref="N2631:Q2631"/>
    <mergeCell ref="F2785:G2785"/>
    <mergeCell ref="H2785:AD2788"/>
    <mergeCell ref="AL2785:AQ2788"/>
    <mergeCell ref="AL2790:AQ2791"/>
    <mergeCell ref="AH1646:AJ1646"/>
    <mergeCell ref="AL2560:AQ2561"/>
    <mergeCell ref="AH2554:AJ2554"/>
    <mergeCell ref="AL2554:AQ2556"/>
    <mergeCell ref="AL2531:AQ2532"/>
    <mergeCell ref="U1958:W1958"/>
    <mergeCell ref="T1712:U1712"/>
    <mergeCell ref="J1712:M1712"/>
    <mergeCell ref="B442:E444"/>
    <mergeCell ref="H445:AD452"/>
    <mergeCell ref="AL445:AQ446"/>
    <mergeCell ref="F2819:G2819"/>
    <mergeCell ref="H2808:O2808"/>
    <mergeCell ref="P2808:AD2808"/>
    <mergeCell ref="H2809:O2809"/>
    <mergeCell ref="P2809:R2809"/>
    <mergeCell ref="S2809:V2809"/>
    <mergeCell ref="W2809:AA2809"/>
    <mergeCell ref="AB2809:AD2809"/>
    <mergeCell ref="H2803:AD2806"/>
    <mergeCell ref="AL2798:AQ2801"/>
    <mergeCell ref="AL2803:AQ2804"/>
    <mergeCell ref="AL2770:AQ2773"/>
    <mergeCell ref="I2713:AD2715"/>
    <mergeCell ref="I2699:AD2700"/>
    <mergeCell ref="AH2699:AJ2699"/>
    <mergeCell ref="F2433:G2433"/>
    <mergeCell ref="F2770:G2770"/>
    <mergeCell ref="H2770:AD2776"/>
    <mergeCell ref="H2778:AD2783"/>
    <mergeCell ref="H2730:AD2732"/>
    <mergeCell ref="AL2615:AQ2616"/>
    <mergeCell ref="AH2609:AJ2609"/>
    <mergeCell ref="F1731:G1731"/>
    <mergeCell ref="AL1646:AQ1649"/>
    <mergeCell ref="H1651:AD1652"/>
    <mergeCell ref="H1653:M1654"/>
    <mergeCell ref="N1653:AD1654"/>
    <mergeCell ref="H1655:M1656"/>
    <mergeCell ref="N1655:Q1655"/>
    <mergeCell ref="B2450:E2452"/>
    <mergeCell ref="F2445:G2445"/>
    <mergeCell ref="H2466:AD2468"/>
    <mergeCell ref="AH2462:AJ2462"/>
    <mergeCell ref="AH2466:AJ2466"/>
    <mergeCell ref="AS2330:BK2333"/>
    <mergeCell ref="H2346:AD2348"/>
    <mergeCell ref="I2355:AD2357"/>
    <mergeCell ref="AH2355:AJ2355"/>
    <mergeCell ref="AL2355:AQ2356"/>
    <mergeCell ref="I2376:AD2377"/>
    <mergeCell ref="AR2417:AR2418"/>
    <mergeCell ref="AR2425:AR2426"/>
    <mergeCell ref="W2354:AB2354"/>
    <mergeCell ref="AH2798:AJ2798"/>
    <mergeCell ref="AH2713:AJ2713"/>
    <mergeCell ref="AL2713:AQ2714"/>
    <mergeCell ref="AR2466:AR2467"/>
    <mergeCell ref="AR2474:AR2475"/>
    <mergeCell ref="AR2486:AR2487"/>
    <mergeCell ref="AR2490:AR2491"/>
    <mergeCell ref="AR2494:AR2495"/>
    <mergeCell ref="AR2694:AR2695"/>
    <mergeCell ref="AR2658:AR2659"/>
    <mergeCell ref="AR2663:AR2664"/>
    <mergeCell ref="AR2679:AR2680"/>
    <mergeCell ref="AR2450:AR2453"/>
    <mergeCell ref="W2635:Y2635"/>
    <mergeCell ref="AA2635:AC2635"/>
    <mergeCell ref="J2636:M2636"/>
    <mergeCell ref="H2737:AD2738"/>
    <mergeCell ref="H2740:AD2743"/>
    <mergeCell ref="B1787:E1790"/>
    <mergeCell ref="AL1930:AQ1932"/>
    <mergeCell ref="F1974:G1974"/>
    <mergeCell ref="AL1695:AQ1697"/>
    <mergeCell ref="B1915:E1915"/>
    <mergeCell ref="B1916:E1916"/>
    <mergeCell ref="F1915:G1915"/>
    <mergeCell ref="H1915:AD1917"/>
    <mergeCell ref="AH1915:AJ1915"/>
    <mergeCell ref="AL1915:AQ1917"/>
    <mergeCell ref="B2036:E2037"/>
    <mergeCell ref="F2036:G2036"/>
    <mergeCell ref="H2036:AD2037"/>
    <mergeCell ref="J1726:N1726"/>
    <mergeCell ref="P1726:U1726"/>
    <mergeCell ref="F1903:G1903"/>
    <mergeCell ref="H1903:AD1905"/>
    <mergeCell ref="AH1907:AJ1907"/>
    <mergeCell ref="AH1909:AJ1909"/>
    <mergeCell ref="H1793:AD1793"/>
    <mergeCell ref="F1815:G1815"/>
    <mergeCell ref="H1815:AD1823"/>
    <mergeCell ref="AH1815:AJ1815"/>
    <mergeCell ref="AL1815:AQ1817"/>
    <mergeCell ref="B2006:E2006"/>
    <mergeCell ref="B1731:E1733"/>
    <mergeCell ref="AH1737:AJ1737"/>
    <mergeCell ref="AL1922:AQ1923"/>
    <mergeCell ref="H1695:AD1696"/>
    <mergeCell ref="H1715:AD1715"/>
    <mergeCell ref="N1720:O1720"/>
    <mergeCell ref="Q1720:R1720"/>
    <mergeCell ref="B1125:E1128"/>
    <mergeCell ref="B1038:E1038"/>
    <mergeCell ref="H1422:AD1422"/>
    <mergeCell ref="I1079:P1079"/>
    <mergeCell ref="B1112:E1115"/>
    <mergeCell ref="F1045:G1045"/>
    <mergeCell ref="AH1045:AJ1045"/>
    <mergeCell ref="F967:G967"/>
    <mergeCell ref="H1003:AD1007"/>
    <mergeCell ref="F790:G790"/>
    <mergeCell ref="AH787:AJ787"/>
    <mergeCell ref="B965:E970"/>
    <mergeCell ref="H962:AD965"/>
    <mergeCell ref="F1086:G1086"/>
    <mergeCell ref="H1201:Q1203"/>
    <mergeCell ref="H1199:Q1200"/>
    <mergeCell ref="F980:G980"/>
    <mergeCell ref="H1048:AD1048"/>
    <mergeCell ref="H1198:Q1198"/>
    <mergeCell ref="P1051:X1051"/>
    <mergeCell ref="H1204:Q1205"/>
    <mergeCell ref="H1215:AE1217"/>
    <mergeCell ref="H1267:AD1272"/>
    <mergeCell ref="I1289:AD1294"/>
    <mergeCell ref="F1396:G1396"/>
    <mergeCell ref="U1421:AD1421"/>
    <mergeCell ref="I1083:P1083"/>
    <mergeCell ref="Q1083:AA1083"/>
    <mergeCell ref="H1077:AD1077"/>
    <mergeCell ref="I1081:P1081"/>
    <mergeCell ref="O1178:T1178"/>
    <mergeCell ref="F1028:G1028"/>
    <mergeCell ref="AR2699:AR2700"/>
    <mergeCell ref="AG1:AJ1"/>
    <mergeCell ref="AG3213:AJ3213"/>
    <mergeCell ref="I2026:AD2027"/>
    <mergeCell ref="I633:L633"/>
    <mergeCell ref="M633:O633"/>
    <mergeCell ref="S633:U633"/>
    <mergeCell ref="Y633:Z633"/>
    <mergeCell ref="F520:G520"/>
    <mergeCell ref="H520:AD521"/>
    <mergeCell ref="I512:AD513"/>
    <mergeCell ref="I516:R516"/>
    <mergeCell ref="I517:R517"/>
    <mergeCell ref="I518:R518"/>
    <mergeCell ref="S516:AB516"/>
    <mergeCell ref="S517:AB517"/>
    <mergeCell ref="S518:AB518"/>
    <mergeCell ref="I515:R515"/>
    <mergeCell ref="J689:AD691"/>
    <mergeCell ref="H2155:AD2155"/>
    <mergeCell ref="W2572:AD2573"/>
    <mergeCell ref="AR1034:AR1035"/>
    <mergeCell ref="AR624:AR625"/>
    <mergeCell ref="H1206:Q1209"/>
    <mergeCell ref="F1031:G1031"/>
    <mergeCell ref="H1107:AD1107"/>
    <mergeCell ref="U1178:Y1178"/>
    <mergeCell ref="U1179:Y1179"/>
    <mergeCell ref="H1122:AD1122"/>
    <mergeCell ref="AR2455:AR2456"/>
    <mergeCell ref="H1751:AD1754"/>
    <mergeCell ref="AH1751:AJ1751"/>
    <mergeCell ref="AR1009:AR1010"/>
    <mergeCell ref="O1590:Q1590"/>
    <mergeCell ref="S1590:U1590"/>
    <mergeCell ref="H2272:N2272"/>
    <mergeCell ref="AH994:AJ994"/>
    <mergeCell ref="H967:AD969"/>
    <mergeCell ref="U1959:W1959"/>
    <mergeCell ref="B696:E697"/>
    <mergeCell ref="N1585:AD1585"/>
    <mergeCell ref="H1586:M1587"/>
    <mergeCell ref="N1586:Q1586"/>
    <mergeCell ref="B1739:E1739"/>
    <mergeCell ref="B1738:E1738"/>
    <mergeCell ref="B1737:E1737"/>
    <mergeCell ref="AL700:AQ701"/>
    <mergeCell ref="H1714:AD1714"/>
    <mergeCell ref="AL1100:AQ1102"/>
    <mergeCell ref="AL1056:AQ1058"/>
    <mergeCell ref="H694:AD698"/>
    <mergeCell ref="H956:AD959"/>
    <mergeCell ref="AG1652:AJ1652"/>
    <mergeCell ref="B1695:E1696"/>
    <mergeCell ref="I1634:AD1643"/>
    <mergeCell ref="B1734:E1736"/>
    <mergeCell ref="B1646:E1647"/>
    <mergeCell ref="B1086:E1086"/>
    <mergeCell ref="B962:E964"/>
    <mergeCell ref="AR730:AR731"/>
    <mergeCell ref="H1723:I1723"/>
    <mergeCell ref="W1726:AD1726"/>
    <mergeCell ref="B707:E707"/>
    <mergeCell ref="AH2240:AJ2240"/>
    <mergeCell ref="AL527:AQ528"/>
    <mergeCell ref="AR527:AR528"/>
    <mergeCell ref="AR606:AR607"/>
    <mergeCell ref="AH609:AJ609"/>
    <mergeCell ref="AR609:AR610"/>
    <mergeCell ref="AF608:AK608"/>
    <mergeCell ref="H614:AD620"/>
    <mergeCell ref="AH619:AJ619"/>
    <mergeCell ref="H566:AD567"/>
    <mergeCell ref="AH956:AJ956"/>
    <mergeCell ref="H864:AD866"/>
    <mergeCell ref="H1100:AD1102"/>
    <mergeCell ref="AR980:AR981"/>
    <mergeCell ref="AR1065:AR1066"/>
    <mergeCell ref="AH1068:AJ1068"/>
    <mergeCell ref="AR1068:AR1069"/>
    <mergeCell ref="AR1056:AR1057"/>
    <mergeCell ref="H670:AD673"/>
    <mergeCell ref="AL670:AQ671"/>
    <mergeCell ref="I676:AD676"/>
    <mergeCell ref="I677:AC677"/>
    <mergeCell ref="AL694:AQ695"/>
    <mergeCell ref="AH679:AJ679"/>
    <mergeCell ref="AH680:AJ680"/>
    <mergeCell ref="AH681:AJ681"/>
    <mergeCell ref="I678:AC678"/>
    <mergeCell ref="AL1045:AQ1050"/>
    <mergeCell ref="AR1038:AR1039"/>
    <mergeCell ref="R1049:S1049"/>
    <mergeCell ref="AL1009:AQ1011"/>
    <mergeCell ref="H1038:AD1039"/>
    <mergeCell ref="AR972:AR973"/>
    <mergeCell ref="AH1933:AJ1933"/>
    <mergeCell ref="I2067:AD2068"/>
    <mergeCell ref="I2065:AD2065"/>
    <mergeCell ref="I2063:AD2063"/>
    <mergeCell ref="V1713:AD1713"/>
    <mergeCell ref="AL1634:AQ1635"/>
    <mergeCell ref="H1658:AD1658"/>
    <mergeCell ref="J1659:M1659"/>
    <mergeCell ref="W1709:AD1709"/>
    <mergeCell ref="W1656:Z1656"/>
    <mergeCell ref="H1737:AD1740"/>
    <mergeCell ref="L1956:T1956"/>
    <mergeCell ref="J1719:AD1719"/>
    <mergeCell ref="H1699:AD1700"/>
    <mergeCell ref="H1701:AD1704"/>
    <mergeCell ref="H1706:AD1707"/>
    <mergeCell ref="AH2006:AJ2006"/>
    <mergeCell ref="AL1751:AQ1753"/>
    <mergeCell ref="H2017:AD2017"/>
    <mergeCell ref="AL2017:AQ2019"/>
    <mergeCell ref="H1951:K1951"/>
    <mergeCell ref="I1958:T1958"/>
    <mergeCell ref="I1959:T1959"/>
    <mergeCell ref="R1655:AD1655"/>
    <mergeCell ref="N1656:Q1656"/>
    <mergeCell ref="J1722:AD1722"/>
    <mergeCell ref="I2031:AD2031"/>
    <mergeCell ref="I2030:AD2030"/>
    <mergeCell ref="AL1731:AQ1733"/>
    <mergeCell ref="T1720:U1720"/>
    <mergeCell ref="O1659:Q1659"/>
    <mergeCell ref="S1659:U1659"/>
    <mergeCell ref="AR2717:AR2718"/>
    <mergeCell ref="AH2756:AJ2756"/>
    <mergeCell ref="AL2756:AQ2759"/>
    <mergeCell ref="H2762:AD2767"/>
    <mergeCell ref="AL2762:AQ2763"/>
    <mergeCell ref="H2717:AD2718"/>
    <mergeCell ref="AR2554:AR2555"/>
    <mergeCell ref="AH2605:AJ2605"/>
    <mergeCell ref="H2597:AD2599"/>
    <mergeCell ref="AH2597:AJ2597"/>
    <mergeCell ref="AL2618:AQ2620"/>
    <mergeCell ref="AG2636:AJ2636"/>
    <mergeCell ref="AG2639:AJ2639"/>
    <mergeCell ref="J2507:AD2507"/>
    <mergeCell ref="J2509:AD2509"/>
    <mergeCell ref="J2514:AD2514"/>
    <mergeCell ref="J2515:AD2515"/>
    <mergeCell ref="J2516:AD2516"/>
    <mergeCell ref="J2521:AD2523"/>
    <mergeCell ref="AL2643:AQ2645"/>
    <mergeCell ref="AR2587:AR2588"/>
    <mergeCell ref="O2636:S2636"/>
    <mergeCell ref="AR2643:AR2644"/>
    <mergeCell ref="AL2646:AQ2647"/>
    <mergeCell ref="H2629:AD2629"/>
    <mergeCell ref="O2635:Q2635"/>
    <mergeCell ref="S2635:U2635"/>
    <mergeCell ref="H2609:AD2610"/>
    <mergeCell ref="H2612:AD2613"/>
    <mergeCell ref="H2615:AD2616"/>
    <mergeCell ref="H2618:AD2621"/>
    <mergeCell ref="H2605:AD2607"/>
    <mergeCell ref="AR2703:AR2704"/>
    <mergeCell ref="AR2591:AR2592"/>
    <mergeCell ref="AR2594:AR2595"/>
    <mergeCell ref="AR2597:AR2598"/>
    <mergeCell ref="AR2602:AR2603"/>
    <mergeCell ref="AR2605:AR2606"/>
    <mergeCell ref="AR2609:AR2610"/>
    <mergeCell ref="AR2612:AR2613"/>
    <mergeCell ref="AR2618:AR2619"/>
    <mergeCell ref="AR2691:AR2692"/>
    <mergeCell ref="U2636:Y2636"/>
    <mergeCell ref="AA2636:AC2636"/>
    <mergeCell ref="J2561:U2565"/>
    <mergeCell ref="J2566:U2570"/>
    <mergeCell ref="B1742:E1742"/>
    <mergeCell ref="B1930:E1930"/>
    <mergeCell ref="F1922:G1922"/>
    <mergeCell ref="F1926:G1926"/>
    <mergeCell ref="F2618:G2618"/>
    <mergeCell ref="F2605:G2605"/>
    <mergeCell ref="H2576:AD2580"/>
    <mergeCell ref="J2508:AD2508"/>
    <mergeCell ref="W2565:AD2568"/>
    <mergeCell ref="B2591:E2595"/>
    <mergeCell ref="H2591:AD2591"/>
    <mergeCell ref="H2594:AD2595"/>
    <mergeCell ref="AH2591:AJ2591"/>
    <mergeCell ref="AH2602:AJ2602"/>
    <mergeCell ref="AL2602:AQ2604"/>
    <mergeCell ref="AL2605:AQ2606"/>
    <mergeCell ref="AL2609:AQ2610"/>
    <mergeCell ref="AL2612:AQ2613"/>
    <mergeCell ref="AR3102:AR3103"/>
    <mergeCell ref="AR3115:AR3116"/>
    <mergeCell ref="AR3122:AR3123"/>
    <mergeCell ref="AR3136:AR3137"/>
    <mergeCell ref="AR3139:AR3140"/>
    <mergeCell ref="AR3156:AR3157"/>
    <mergeCell ref="AR3169:AR3170"/>
    <mergeCell ref="AR3198:AR3199"/>
    <mergeCell ref="AR3209:AR3210"/>
    <mergeCell ref="J2571:U2574"/>
    <mergeCell ref="W2562:AD2563"/>
    <mergeCell ref="B2148:E2148"/>
    <mergeCell ref="AR2682:AR2683"/>
    <mergeCell ref="AR2685:AR2686"/>
    <mergeCell ref="AH2685:AJ2685"/>
    <mergeCell ref="AL2685:AQ2686"/>
    <mergeCell ref="AH2691:AJ2691"/>
    <mergeCell ref="AL2691:AQ2692"/>
    <mergeCell ref="I2694:AD2697"/>
    <mergeCell ref="AH2694:AJ2694"/>
    <mergeCell ref="AL2694:AQ2695"/>
    <mergeCell ref="I2685:AD2688"/>
    <mergeCell ref="AR2462:AR2463"/>
    <mergeCell ref="AR2504:AR2505"/>
    <mergeCell ref="AR2527:AR2528"/>
    <mergeCell ref="AR2545:AR2546"/>
    <mergeCell ref="AR2583:AR2584"/>
    <mergeCell ref="AR3048:AR3049"/>
    <mergeCell ref="AR3050:AR3051"/>
    <mergeCell ref="AR3053:AR3054"/>
    <mergeCell ref="AR3071:AR3072"/>
    <mergeCell ref="AR3074:AR3075"/>
    <mergeCell ref="AR3078:AR3079"/>
    <mergeCell ref="AR3081:AR3082"/>
    <mergeCell ref="AR3084:AR3085"/>
    <mergeCell ref="AR3099:AR3100"/>
    <mergeCell ref="AR2819:AR2820"/>
    <mergeCell ref="AR2830:AR2831"/>
    <mergeCell ref="AR2835:AR2836"/>
    <mergeCell ref="AR2873:AR2874"/>
    <mergeCell ref="AR2877:AR2878"/>
    <mergeCell ref="AR2881:AR2882"/>
    <mergeCell ref="AR2927:AR2928"/>
    <mergeCell ref="AR2939:AR2940"/>
    <mergeCell ref="AR2942:AR2943"/>
    <mergeCell ref="AR2945:AR2946"/>
    <mergeCell ref="AR2948:AR2949"/>
    <mergeCell ref="AR2952:AR2953"/>
    <mergeCell ref="AR2955:AR2956"/>
    <mergeCell ref="AR2869:AR2870"/>
    <mergeCell ref="AR2962:AR2963"/>
    <mergeCell ref="AR2965:AR2966"/>
    <mergeCell ref="AR2969:AR2970"/>
    <mergeCell ref="AR2958:AR2959"/>
    <mergeCell ref="AR2973:AR2974"/>
    <mergeCell ref="AR2980:AR2981"/>
    <mergeCell ref="AR2995:AR2996"/>
    <mergeCell ref="AR2914:AR2915"/>
    <mergeCell ref="AR3012:AR3013"/>
    <mergeCell ref="AR3042:AR3043"/>
    <mergeCell ref="B2549:E2551"/>
    <mergeCell ref="G2550:AC2550"/>
    <mergeCell ref="B2554:E2555"/>
    <mergeCell ref="H2554:AD2555"/>
    <mergeCell ref="F2721:G2721"/>
    <mergeCell ref="H2721:AD2726"/>
    <mergeCell ref="H2728:AD2728"/>
    <mergeCell ref="J2707:AD2708"/>
    <mergeCell ref="I2703:AD2705"/>
    <mergeCell ref="H2560:AD2560"/>
    <mergeCell ref="H2677:AD2678"/>
    <mergeCell ref="I2679:AD2680"/>
    <mergeCell ref="H2634:AD2634"/>
    <mergeCell ref="H2734:AD2736"/>
    <mergeCell ref="F2535:G2535"/>
    <mergeCell ref="B2583:E2585"/>
    <mergeCell ref="I2655:AD2656"/>
    <mergeCell ref="H2640:U2640"/>
    <mergeCell ref="W2640:Z2640"/>
    <mergeCell ref="AA2640:AD2640"/>
    <mergeCell ref="H2557:AD2559"/>
    <mergeCell ref="B2721:E2723"/>
    <mergeCell ref="J2709:AD2709"/>
    <mergeCell ref="AG2641:AJ2641"/>
    <mergeCell ref="F2717:G2717"/>
    <mergeCell ref="I2691:AD2692"/>
    <mergeCell ref="F2756:G2756"/>
    <mergeCell ref="B2602:E2604"/>
    <mergeCell ref="F2602:G2602"/>
    <mergeCell ref="H2602:AD2602"/>
    <mergeCell ref="B2615:E2617"/>
    <mergeCell ref="H2623:AD2624"/>
    <mergeCell ref="F2658:G2658"/>
    <mergeCell ref="F2609:G2609"/>
    <mergeCell ref="AL2734:AQ2735"/>
    <mergeCell ref="AH2737:AJ2737"/>
    <mergeCell ref="AL2737:AQ2738"/>
    <mergeCell ref="AL2740:AQ2741"/>
    <mergeCell ref="J2710:AD2711"/>
    <mergeCell ref="H2707:I2707"/>
    <mergeCell ref="H2709:I2709"/>
    <mergeCell ref="H2710:I2710"/>
    <mergeCell ref="AL2666:AQ2667"/>
    <mergeCell ref="AL2699:AQ2700"/>
    <mergeCell ref="AH2703:AJ2703"/>
    <mergeCell ref="AL2703:AQ2704"/>
    <mergeCell ref="AL2658:AQ2661"/>
    <mergeCell ref="X2637:AB2637"/>
    <mergeCell ref="U2638:AC2638"/>
    <mergeCell ref="H2638:T2638"/>
    <mergeCell ref="L2633:T2633"/>
    <mergeCell ref="H2639:U2639"/>
    <mergeCell ref="B2504:E2505"/>
    <mergeCell ref="B2425:E2427"/>
    <mergeCell ref="H2425:AD2425"/>
    <mergeCell ref="H2427:AD2429"/>
    <mergeCell ref="AH2425:AJ2425"/>
    <mergeCell ref="AL2425:AQ2426"/>
    <mergeCell ref="AL2427:AQ2429"/>
    <mergeCell ref="F2450:G2450"/>
    <mergeCell ref="H2450:AD2453"/>
    <mergeCell ref="F2455:G2455"/>
    <mergeCell ref="H2455:AD2456"/>
    <mergeCell ref="AH2450:AJ2450"/>
    <mergeCell ref="AH2455:AJ2455"/>
    <mergeCell ref="AL2450:AQ2454"/>
    <mergeCell ref="AL2459:AQ2461"/>
    <mergeCell ref="F2462:G2462"/>
    <mergeCell ref="H2462:AD2464"/>
    <mergeCell ref="F2466:G2466"/>
    <mergeCell ref="AL2466:AQ2468"/>
    <mergeCell ref="AL2462:AQ2465"/>
    <mergeCell ref="AL2470:AQ2472"/>
    <mergeCell ref="F2474:G2474"/>
    <mergeCell ref="H2474:AD2480"/>
    <mergeCell ref="AH2474:AJ2474"/>
    <mergeCell ref="F2431:G2431"/>
    <mergeCell ref="H2431:AD2431"/>
    <mergeCell ref="F2498:G2498"/>
    <mergeCell ref="H2498:AD2501"/>
    <mergeCell ref="AL2498:AQ2498"/>
    <mergeCell ref="H2504:AD2505"/>
    <mergeCell ref="AH2504:AJ2504"/>
    <mergeCell ref="AL2504:AQ2507"/>
    <mergeCell ref="B2390:E2393"/>
    <mergeCell ref="H2390:AD2394"/>
    <mergeCell ref="AL2390:AQ2392"/>
    <mergeCell ref="F2396:G2396"/>
    <mergeCell ref="H2396:AD2397"/>
    <mergeCell ref="AH2396:AJ2396"/>
    <mergeCell ref="AL2396:AQ2397"/>
    <mergeCell ref="H2399:AD2400"/>
    <mergeCell ref="AL2399:AQ2400"/>
    <mergeCell ref="F2402:G2402"/>
    <mergeCell ref="AH2406:AJ2406"/>
    <mergeCell ref="F2412:G2412"/>
    <mergeCell ref="H2412:AD2414"/>
    <mergeCell ref="B2417:E2421"/>
    <mergeCell ref="AL2406:AQ2407"/>
    <mergeCell ref="AH2417:AJ2417"/>
    <mergeCell ref="AL2417:AQ2420"/>
    <mergeCell ref="F2406:G2406"/>
    <mergeCell ref="F2408:G2408"/>
    <mergeCell ref="H2402:AD2404"/>
    <mergeCell ref="H2406:AD2406"/>
    <mergeCell ref="H2417:AD2418"/>
    <mergeCell ref="I2420:AD2421"/>
    <mergeCell ref="AH2408:AJ2408"/>
    <mergeCell ref="AL2408:AQ2409"/>
    <mergeCell ref="AH2412:AJ2412"/>
    <mergeCell ref="AL2412:AQ2413"/>
    <mergeCell ref="B2380:E2381"/>
    <mergeCell ref="AH2380:AJ2380"/>
    <mergeCell ref="AL2380:AQ2382"/>
    <mergeCell ref="AH2359:AJ2359"/>
    <mergeCell ref="F2304:G2304"/>
    <mergeCell ref="I2326:AD2327"/>
    <mergeCell ref="I2328:AD2329"/>
    <mergeCell ref="I2330:AD2333"/>
    <mergeCell ref="I2335:AD2335"/>
    <mergeCell ref="AH2335:AJ2335"/>
    <mergeCell ref="B2338:E2340"/>
    <mergeCell ref="F2338:G2338"/>
    <mergeCell ref="F2343:G2343"/>
    <mergeCell ref="H2338:AD2340"/>
    <mergeCell ref="H2341:AD2341"/>
    <mergeCell ref="AH2338:AJ2338"/>
    <mergeCell ref="AL2338:AQ2340"/>
    <mergeCell ref="H2343:AD2345"/>
    <mergeCell ref="AL2343:AQ2344"/>
    <mergeCell ref="F2314:G2314"/>
    <mergeCell ref="H2314:AD2319"/>
    <mergeCell ref="AH2376:AJ2376"/>
    <mergeCell ref="R2353:V2353"/>
    <mergeCell ref="F2380:G2380"/>
    <mergeCell ref="O2353:Q2353"/>
    <mergeCell ref="B2309:E2310"/>
    <mergeCell ref="F2309:G2309"/>
    <mergeCell ref="H2309:AD2311"/>
    <mergeCell ref="AH2309:AJ2309"/>
    <mergeCell ref="AL2309:AQ2312"/>
    <mergeCell ref="H2312:AD2312"/>
    <mergeCell ref="F2269:G2269"/>
    <mergeCell ref="F2262:G2262"/>
    <mergeCell ref="AR2250:AR2251"/>
    <mergeCell ref="B2201:E2203"/>
    <mergeCell ref="H2201:AD2203"/>
    <mergeCell ref="AH2201:AJ2201"/>
    <mergeCell ref="AL2201:AQ2202"/>
    <mergeCell ref="B2218:E2221"/>
    <mergeCell ref="B2213:E2214"/>
    <mergeCell ref="F2218:G2218"/>
    <mergeCell ref="H2218:AD2219"/>
    <mergeCell ref="AH2218:AJ2218"/>
    <mergeCell ref="AL2218:AQ2220"/>
    <mergeCell ref="F2240:G2240"/>
    <mergeCell ref="H2240:AD2241"/>
    <mergeCell ref="AL1793:AQ1794"/>
    <mergeCell ref="F1930:G1930"/>
    <mergeCell ref="H1930:AD1931"/>
    <mergeCell ref="H1922:AD1924"/>
    <mergeCell ref="AH1922:AJ1922"/>
    <mergeCell ref="F1911:G1911"/>
    <mergeCell ref="F2155:G2155"/>
    <mergeCell ref="AH2155:AJ2155"/>
    <mergeCell ref="AR2155:AR2156"/>
    <mergeCell ref="I2151:M2151"/>
    <mergeCell ref="I2150:M2150"/>
    <mergeCell ref="I2149:M2149"/>
    <mergeCell ref="H2045:AD2045"/>
    <mergeCell ref="F2017:G2017"/>
    <mergeCell ref="F2207:G2207"/>
    <mergeCell ref="H2250:AD2253"/>
    <mergeCell ref="L1951:AD1951"/>
    <mergeCell ref="F1855:G1855"/>
    <mergeCell ref="AL1889:AQ1890"/>
    <mergeCell ref="F1787:G1787"/>
    <mergeCell ref="F1838:G1838"/>
    <mergeCell ref="AR1787:AR1788"/>
    <mergeCell ref="AL1787:AQ1789"/>
    <mergeCell ref="I1794:AD1812"/>
    <mergeCell ref="AR1911:AR1912"/>
    <mergeCell ref="AL1903:AQ1905"/>
    <mergeCell ref="H1869:AD1869"/>
    <mergeCell ref="AR1909:AR1910"/>
    <mergeCell ref="F1936:G1936"/>
    <mergeCell ref="H1890:AD1899"/>
    <mergeCell ref="H1859:AD1859"/>
    <mergeCell ref="H1870:AD1878"/>
    <mergeCell ref="I1826:AD1836"/>
    <mergeCell ref="H1889:AD1889"/>
    <mergeCell ref="H1842:AD1842"/>
    <mergeCell ref="F1880:G1880"/>
    <mergeCell ref="F1865:G1865"/>
    <mergeCell ref="H1838:AD1839"/>
    <mergeCell ref="AR1915:AR1916"/>
    <mergeCell ref="F1919:G1919"/>
    <mergeCell ref="H1919:AD1920"/>
    <mergeCell ref="AL1919:AQ1920"/>
    <mergeCell ref="AR1922:AR1923"/>
    <mergeCell ref="AR1933:AR1934"/>
    <mergeCell ref="AL1933:AQ1934"/>
    <mergeCell ref="AR1884:AR1885"/>
    <mergeCell ref="AH1887:AJ1887"/>
    <mergeCell ref="H1911:AD1912"/>
    <mergeCell ref="AH1911:AJ1911"/>
    <mergeCell ref="S1052:U1052"/>
    <mergeCell ref="AR956:AR957"/>
    <mergeCell ref="I2148:AD2148"/>
    <mergeCell ref="M1727:AB1727"/>
    <mergeCell ref="AC1727:AD1727"/>
    <mergeCell ref="J1725:AD1725"/>
    <mergeCell ref="M1728:AC1728"/>
    <mergeCell ref="AA1659:AC1659"/>
    <mergeCell ref="J1660:M1660"/>
    <mergeCell ref="O1660:S1660"/>
    <mergeCell ref="U1660:Y1660"/>
    <mergeCell ref="AA1660:AC1660"/>
    <mergeCell ref="J1661:M1661"/>
    <mergeCell ref="O1661:S1661"/>
    <mergeCell ref="U1661:W1661"/>
    <mergeCell ref="X1661:AB1661"/>
    <mergeCell ref="H1662:T1662"/>
    <mergeCell ref="O1052:Q1052"/>
    <mergeCell ref="AL1211:AQ1211"/>
    <mergeCell ref="AR1090:AR1091"/>
    <mergeCell ref="AR1228:AR1229"/>
    <mergeCell ref="AR1286:AR1287"/>
    <mergeCell ref="AL1267:AQ1267"/>
    <mergeCell ref="Q1080:AA1080"/>
    <mergeCell ref="AR1751:AR1752"/>
    <mergeCell ref="H2014:AD2015"/>
    <mergeCell ref="AH2017:AJ2017"/>
    <mergeCell ref="AR2017:AR2018"/>
    <mergeCell ref="AR1024:AR1025"/>
    <mergeCell ref="AR1930:AR1931"/>
    <mergeCell ref="AR1907:AR1908"/>
    <mergeCell ref="AL1911:AQ1913"/>
    <mergeCell ref="AH1024:AJ1024"/>
    <mergeCell ref="AH1073:AJ1073"/>
    <mergeCell ref="AR1073:AR1074"/>
    <mergeCell ref="AR1058:AR1059"/>
    <mergeCell ref="AH1060:AJ1060"/>
    <mergeCell ref="AR1060:AR1061"/>
    <mergeCell ref="Q1050:X1050"/>
    <mergeCell ref="AR1045:AR1046"/>
    <mergeCell ref="AH1003:AJ1003"/>
    <mergeCell ref="J1052:M1052"/>
    <mergeCell ref="U1053:Y1053"/>
    <mergeCell ref="J1053:M1053"/>
    <mergeCell ref="H1060:AD1060"/>
    <mergeCell ref="AR1015:AR1016"/>
    <mergeCell ref="AL1024:AQ1026"/>
    <mergeCell ref="F1015:G1015"/>
    <mergeCell ref="AR1031:AR1032"/>
    <mergeCell ref="AL1015:AQ1017"/>
    <mergeCell ref="AR1062:AR1063"/>
    <mergeCell ref="AL1038:AQ1040"/>
    <mergeCell ref="F1038:G1038"/>
    <mergeCell ref="AH1056:AJ1056"/>
    <mergeCell ref="F1034:G1034"/>
    <mergeCell ref="AH1028:AJ1028"/>
    <mergeCell ref="AR1028:AR1029"/>
    <mergeCell ref="I1051:O1051"/>
    <mergeCell ref="AH1009:AJ1009"/>
    <mergeCell ref="H1068:AD1068"/>
    <mergeCell ref="H1070:AD1071"/>
    <mergeCell ref="AR1041:AR1042"/>
    <mergeCell ref="AA1053:AC1053"/>
    <mergeCell ref="AA1052:AC1052"/>
    <mergeCell ref="R1204:AD1205"/>
    <mergeCell ref="H1380:L1381"/>
    <mergeCell ref="H1382:L1383"/>
    <mergeCell ref="H1384:L1385"/>
    <mergeCell ref="R1586:AD1586"/>
    <mergeCell ref="N1587:Q1587"/>
    <mergeCell ref="R1587:V1587"/>
    <mergeCell ref="W1587:Z1587"/>
    <mergeCell ref="AG1429:AJ1429"/>
    <mergeCell ref="AH1262:AJ1262"/>
    <mergeCell ref="AG1427:AJ1427"/>
    <mergeCell ref="R1198:AD1198"/>
    <mergeCell ref="H1187:AD1190"/>
    <mergeCell ref="H1192:AD1192"/>
    <mergeCell ref="H1194:AD1196"/>
    <mergeCell ref="R1199:AD1200"/>
    <mergeCell ref="AH1406:AJ1406"/>
    <mergeCell ref="H1211:AD1213"/>
    <mergeCell ref="H1319:AD1320"/>
    <mergeCell ref="H1376:L1377"/>
    <mergeCell ref="M1384:O1385"/>
    <mergeCell ref="M1382:O1383"/>
    <mergeCell ref="AH1277:AJ1277"/>
    <mergeCell ref="AH1267:AJ1267"/>
    <mergeCell ref="H1309:AD1310"/>
    <mergeCell ref="I1408:AD1408"/>
    <mergeCell ref="W1428:Z1428"/>
    <mergeCell ref="AA1428:AD1428"/>
    <mergeCell ref="H1428:U1428"/>
    <mergeCell ref="O1424:S1424"/>
    <mergeCell ref="H1237:AD1239"/>
    <mergeCell ref="U1425:W1425"/>
    <mergeCell ref="AL1003:AQ1004"/>
    <mergeCell ref="AL997:AQ998"/>
    <mergeCell ref="B953:E953"/>
    <mergeCell ref="F928:G928"/>
    <mergeCell ref="F930:G930"/>
    <mergeCell ref="AH932:AJ932"/>
    <mergeCell ref="B928:E930"/>
    <mergeCell ref="AH934:AJ934"/>
    <mergeCell ref="AL868:AQ869"/>
    <mergeCell ref="AH838:AJ838"/>
    <mergeCell ref="F838:G838"/>
    <mergeCell ref="F947:G947"/>
    <mergeCell ref="AH947:AJ947"/>
    <mergeCell ref="F932:G932"/>
    <mergeCell ref="F934:G934"/>
    <mergeCell ref="AH928:AJ928"/>
    <mergeCell ref="B836:E836"/>
    <mergeCell ref="F878:G878"/>
    <mergeCell ref="H878:AD878"/>
    <mergeCell ref="F851:G851"/>
    <mergeCell ref="H851:AD852"/>
    <mergeCell ref="H912:AD913"/>
    <mergeCell ref="AH909:AJ909"/>
    <mergeCell ref="AL909:AQ910"/>
    <mergeCell ref="AH919:AJ919"/>
    <mergeCell ref="B956:E957"/>
    <mergeCell ref="F909:G909"/>
    <mergeCell ref="F910:G910"/>
    <mergeCell ref="F972:G972"/>
    <mergeCell ref="F977:G977"/>
    <mergeCell ref="H932:AD932"/>
    <mergeCell ref="AL967:AQ968"/>
    <mergeCell ref="B909:E909"/>
    <mergeCell ref="F912:G912"/>
    <mergeCell ref="F915:G915"/>
    <mergeCell ref="AH967:AJ967"/>
    <mergeCell ref="AL864:AQ866"/>
    <mergeCell ref="AL962:AQ964"/>
    <mergeCell ref="AL844:AQ845"/>
    <mergeCell ref="AH860:AJ860"/>
    <mergeCell ref="AH930:AJ930"/>
    <mergeCell ref="F924:G924"/>
    <mergeCell ref="AH916:AJ916"/>
    <mergeCell ref="B931:E934"/>
    <mergeCell ref="B935:E935"/>
    <mergeCell ref="AL854:AQ855"/>
    <mergeCell ref="F962:G962"/>
    <mergeCell ref="AL934:AQ935"/>
    <mergeCell ref="AL860:AQ861"/>
    <mergeCell ref="H860:AD860"/>
    <mergeCell ref="Q848:AA848"/>
    <mergeCell ref="I849:P849"/>
    <mergeCell ref="Q849:AA849"/>
    <mergeCell ref="H953:AD954"/>
    <mergeCell ref="AL882:AQ883"/>
    <mergeCell ref="AH962:AJ962"/>
    <mergeCell ref="I916:AD917"/>
    <mergeCell ref="H937:AC938"/>
    <mergeCell ref="H939:AD943"/>
    <mergeCell ref="AL956:AQ957"/>
    <mergeCell ref="AH936:AJ940"/>
    <mergeCell ref="B748:E750"/>
    <mergeCell ref="B864:E866"/>
    <mergeCell ref="B857:E857"/>
    <mergeCell ref="F793:G793"/>
    <mergeCell ref="H793:AD793"/>
    <mergeCell ref="F774:G774"/>
    <mergeCell ref="F821:G821"/>
    <mergeCell ref="F829:G829"/>
    <mergeCell ref="F854:G854"/>
    <mergeCell ref="H854:AD855"/>
    <mergeCell ref="AH854:AJ854"/>
    <mergeCell ref="F864:G864"/>
    <mergeCell ref="H797:AD798"/>
    <mergeCell ref="AH797:AJ797"/>
    <mergeCell ref="AL797:AQ798"/>
    <mergeCell ref="F748:G748"/>
    <mergeCell ref="AH748:AJ748"/>
    <mergeCell ref="AL826:AQ827"/>
    <mergeCell ref="B797:E798"/>
    <mergeCell ref="F806:G806"/>
    <mergeCell ref="H806:AD807"/>
    <mergeCell ref="AH806:AJ806"/>
    <mergeCell ref="AL806:AQ807"/>
    <mergeCell ref="B816:E817"/>
    <mergeCell ref="AL816:AQ817"/>
    <mergeCell ref="AH829:AJ829"/>
    <mergeCell ref="I724:AC728"/>
    <mergeCell ref="I742:AC746"/>
    <mergeCell ref="F700:G700"/>
    <mergeCell ref="Z667:AA667"/>
    <mergeCell ref="F694:G694"/>
    <mergeCell ref="AL704:AQ705"/>
    <mergeCell ref="AH700:AJ700"/>
    <mergeCell ref="H735:AD735"/>
    <mergeCell ref="F785:G785"/>
    <mergeCell ref="F787:G787"/>
    <mergeCell ref="H739:AD740"/>
    <mergeCell ref="AH719:AJ719"/>
    <mergeCell ref="F719:G719"/>
    <mergeCell ref="AL773:AQ774"/>
    <mergeCell ref="AH707:AJ707"/>
    <mergeCell ref="AL707:AQ709"/>
    <mergeCell ref="I737:S737"/>
    <mergeCell ref="AH775:AJ775"/>
    <mergeCell ref="B675:E675"/>
    <mergeCell ref="B651:E652"/>
    <mergeCell ref="H653:AD655"/>
    <mergeCell ref="AF618:AK618"/>
    <mergeCell ref="AH664:AJ664"/>
    <mergeCell ref="M631:N632"/>
    <mergeCell ref="AL653:AQ654"/>
    <mergeCell ref="I635:AB635"/>
    <mergeCell ref="H645:AD648"/>
    <mergeCell ref="AL657:AQ658"/>
    <mergeCell ref="AL624:AQ625"/>
    <mergeCell ref="AL651:AQ652"/>
    <mergeCell ref="AL630:AQ631"/>
    <mergeCell ref="AF663:AK663"/>
    <mergeCell ref="H624:AD624"/>
    <mergeCell ref="B694:E695"/>
    <mergeCell ref="AH684:AJ684"/>
    <mergeCell ref="AH685:AJ685"/>
    <mergeCell ref="AH686:AJ686"/>
    <mergeCell ref="H675:AD675"/>
    <mergeCell ref="F675:G675"/>
    <mergeCell ref="AA631:AA632"/>
    <mergeCell ref="I680:AC680"/>
    <mergeCell ref="I681:AD681"/>
    <mergeCell ref="H667:X667"/>
    <mergeCell ref="Y631:Z632"/>
    <mergeCell ref="I687:AD687"/>
    <mergeCell ref="H689:I689"/>
    <mergeCell ref="F18:G18"/>
    <mergeCell ref="AH78:AJ78"/>
    <mergeCell ref="AH101:AJ101"/>
    <mergeCell ref="AI3:AJ4"/>
    <mergeCell ref="H97:AD99"/>
    <mergeCell ref="B95:E97"/>
    <mergeCell ref="H101:AD102"/>
    <mergeCell ref="B6:E7"/>
    <mergeCell ref="H95:AD95"/>
    <mergeCell ref="AH38:AJ38"/>
    <mergeCell ref="B60:E61"/>
    <mergeCell ref="H80:AD80"/>
    <mergeCell ref="T81:AD81"/>
    <mergeCell ref="F6:AD6"/>
    <mergeCell ref="AJ80:AK80"/>
    <mergeCell ref="AJ81:AK81"/>
    <mergeCell ref="H18:AD20"/>
    <mergeCell ref="H27:AD28"/>
    <mergeCell ref="H14:AD16"/>
    <mergeCell ref="H7:AD12"/>
    <mergeCell ref="H83:AD85"/>
    <mergeCell ref="AR854:AR855"/>
    <mergeCell ref="AR851:AR852"/>
    <mergeCell ref="AH857:AJ857"/>
    <mergeCell ref="AH864:AJ864"/>
    <mergeCell ref="AR864:AR865"/>
    <mergeCell ref="I875:AC876"/>
    <mergeCell ref="AF2:AK2"/>
    <mergeCell ref="F2:AE4"/>
    <mergeCell ref="AH7:AJ7"/>
    <mergeCell ref="AH14:AJ14"/>
    <mergeCell ref="AH18:AJ18"/>
    <mergeCell ref="F38:G38"/>
    <mergeCell ref="F41:G41"/>
    <mergeCell ref="F23:G23"/>
    <mergeCell ref="F27:G27"/>
    <mergeCell ref="AH23:AJ23"/>
    <mergeCell ref="C254:I254"/>
    <mergeCell ref="B624:E626"/>
    <mergeCell ref="AL645:AQ646"/>
    <mergeCell ref="I629:AA629"/>
    <mergeCell ref="I630:L630"/>
    <mergeCell ref="M630:O630"/>
    <mergeCell ref="P630:AA630"/>
    <mergeCell ref="H700:AD702"/>
    <mergeCell ref="H641:AD643"/>
    <mergeCell ref="AL637:AQ638"/>
    <mergeCell ref="H568:AD575"/>
    <mergeCell ref="F147:G147"/>
    <mergeCell ref="H147:AD152"/>
    <mergeCell ref="H155:AD155"/>
    <mergeCell ref="B62:E64"/>
    <mergeCell ref="F14:G14"/>
    <mergeCell ref="AL155:AQ156"/>
    <mergeCell ref="H157:AD164"/>
    <mergeCell ref="AL157:AQ158"/>
    <mergeCell ref="F167:G167"/>
    <mergeCell ref="H167:AD170"/>
    <mergeCell ref="F173:G173"/>
    <mergeCell ref="H173:AD177"/>
    <mergeCell ref="AL173:AQ175"/>
    <mergeCell ref="D231:AN234"/>
    <mergeCell ref="D236:AN238"/>
    <mergeCell ref="T311:Y311"/>
    <mergeCell ref="I311:M311"/>
    <mergeCell ref="AH155:AJ155"/>
    <mergeCell ref="AH167:AJ167"/>
    <mergeCell ref="P251:U251"/>
    <mergeCell ref="J251:O251"/>
    <mergeCell ref="AR862:AR863"/>
    <mergeCell ref="AR836:AR837"/>
    <mergeCell ref="AR773:AR774"/>
    <mergeCell ref="AH785:AJ785"/>
    <mergeCell ref="AL719:AQ721"/>
    <mergeCell ref="AL739:AQ741"/>
    <mergeCell ref="H790:AD791"/>
    <mergeCell ref="AL785:AQ786"/>
    <mergeCell ref="AR785:AR786"/>
    <mergeCell ref="H787:AD788"/>
    <mergeCell ref="B670:E673"/>
    <mergeCell ref="I380:AC382"/>
    <mergeCell ref="AR707:AR708"/>
    <mergeCell ref="AH678:AJ678"/>
    <mergeCell ref="AL677:AQ681"/>
    <mergeCell ref="I679:AC679"/>
    <mergeCell ref="AR916:AR917"/>
    <mergeCell ref="T738:W738"/>
    <mergeCell ref="H950:AD951"/>
    <mergeCell ref="AL950:AQ951"/>
    <mergeCell ref="AL930:AQ931"/>
    <mergeCell ref="AH809:AJ809"/>
    <mergeCell ref="AH882:AJ882"/>
    <mergeCell ref="AL840:AQ841"/>
    <mergeCell ref="H816:AD816"/>
    <mergeCell ref="AR880:AR881"/>
    <mergeCell ref="AL880:AQ881"/>
    <mergeCell ref="AR932:AR933"/>
    <mergeCell ref="AR934:AR935"/>
    <mergeCell ref="H944:AD945"/>
    <mergeCell ref="H947:AD948"/>
    <mergeCell ref="AL947:AQ948"/>
    <mergeCell ref="AL937:AQ938"/>
    <mergeCell ref="AL770:AQ771"/>
    <mergeCell ref="AL775:AQ776"/>
    <mergeCell ref="AL787:AQ788"/>
    <mergeCell ref="H773:AD773"/>
    <mergeCell ref="AR930:AR931"/>
    <mergeCell ref="H928:AD928"/>
    <mergeCell ref="AL928:AQ929"/>
    <mergeCell ref="H930:AD930"/>
    <mergeCell ref="AH836:AJ836"/>
    <mergeCell ref="AH878:AJ878"/>
    <mergeCell ref="H754:AD754"/>
    <mergeCell ref="I757:AD758"/>
    <mergeCell ref="AH790:AJ790"/>
    <mergeCell ref="AL790:AQ791"/>
    <mergeCell ref="AR790:AR791"/>
    <mergeCell ref="AR844:AR845"/>
    <mergeCell ref="I847:P847"/>
    <mergeCell ref="Q847:AA847"/>
    <mergeCell ref="I848:P848"/>
    <mergeCell ref="AR712:AR713"/>
    <mergeCell ref="H748:AD752"/>
    <mergeCell ref="H880:AD880"/>
    <mergeCell ref="H882:AD882"/>
    <mergeCell ref="H884:AD885"/>
    <mergeCell ref="H888:AD888"/>
    <mergeCell ref="AR306:AR307"/>
    <mergeCell ref="AR308:AR309"/>
    <mergeCell ref="B411:E413"/>
    <mergeCell ref="B348:E351"/>
    <mergeCell ref="F527:G527"/>
    <mergeCell ref="AH533:AJ533"/>
    <mergeCell ref="H657:AD657"/>
    <mergeCell ref="H658:AD659"/>
    <mergeCell ref="H533:AD534"/>
    <mergeCell ref="I682:AD682"/>
    <mergeCell ref="I683:AD683"/>
    <mergeCell ref="I684:AD684"/>
    <mergeCell ref="I685:AD685"/>
    <mergeCell ref="I686:AD686"/>
    <mergeCell ref="AL533:AQ535"/>
    <mergeCell ref="I627:AC627"/>
    <mergeCell ref="I626:AC626"/>
    <mergeCell ref="I600:AD600"/>
    <mergeCell ref="AH587:AJ587"/>
    <mergeCell ref="AH595:AJ595"/>
    <mergeCell ref="H536:AD536"/>
    <mergeCell ref="AR717:AR718"/>
    <mergeCell ref="AL536:AQ538"/>
    <mergeCell ref="B487:E489"/>
    <mergeCell ref="F442:G442"/>
    <mergeCell ref="F544:G544"/>
    <mergeCell ref="H544:AD544"/>
    <mergeCell ref="AH544:AJ544"/>
    <mergeCell ref="AL544:AQ545"/>
    <mergeCell ref="F547:G547"/>
    <mergeCell ref="AH411:AJ411"/>
    <mergeCell ref="B398:E402"/>
    <mergeCell ref="I631:L632"/>
    <mergeCell ref="AR372:AR373"/>
    <mergeCell ref="AR365:AR366"/>
    <mergeCell ref="B712:E714"/>
    <mergeCell ref="B700:E701"/>
    <mergeCell ref="AL547:AQ549"/>
    <mergeCell ref="H552:AD552"/>
    <mergeCell ref="AR552:AR553"/>
    <mergeCell ref="F533:G533"/>
    <mergeCell ref="H712:AD717"/>
    <mergeCell ref="AL520:AQ521"/>
    <mergeCell ref="AH520:AJ520"/>
    <mergeCell ref="H509:AD510"/>
    <mergeCell ref="AH509:AJ509"/>
    <mergeCell ref="AH536:AJ536"/>
    <mergeCell ref="S515:AB515"/>
    <mergeCell ref="AF605:AK605"/>
    <mergeCell ref="AH677:AJ677"/>
    <mergeCell ref="H583:AD586"/>
    <mergeCell ref="AL583:AQ584"/>
    <mergeCell ref="H660:AD663"/>
    <mergeCell ref="H406:AD408"/>
    <mergeCell ref="C261:I261"/>
    <mergeCell ref="AR411:AR412"/>
    <mergeCell ref="AR426:AR427"/>
    <mergeCell ref="AR337:AR338"/>
    <mergeCell ref="AL442:AQ443"/>
    <mergeCell ref="AH442:AJ442"/>
    <mergeCell ref="AH418:AJ418"/>
    <mergeCell ref="O434:U434"/>
    <mergeCell ref="I434:N434"/>
    <mergeCell ref="AH426:AJ426"/>
    <mergeCell ref="H492:AD492"/>
    <mergeCell ref="AL492:AQ493"/>
    <mergeCell ref="H494:AD495"/>
    <mergeCell ref="AR454:AR455"/>
    <mergeCell ref="AL464:AQ465"/>
    <mergeCell ref="F476:G476"/>
    <mergeCell ref="F479:G479"/>
    <mergeCell ref="F482:G482"/>
    <mergeCell ref="H454:AD454"/>
    <mergeCell ref="AL454:AQ455"/>
    <mergeCell ref="F454:G454"/>
    <mergeCell ref="P274:U275"/>
    <mergeCell ref="E271:H271"/>
    <mergeCell ref="C272:D272"/>
    <mergeCell ref="E272:H272"/>
    <mergeCell ref="AR330:AR331"/>
    <mergeCell ref="AL462:AQ463"/>
    <mergeCell ref="H487:AD488"/>
    <mergeCell ref="B476:E479"/>
    <mergeCell ref="R472:U472"/>
    <mergeCell ref="AH476:AJ476"/>
    <mergeCell ref="AH479:AJ479"/>
    <mergeCell ref="AR775:AR776"/>
    <mergeCell ref="AR739:AR740"/>
    <mergeCell ref="F740:G740"/>
    <mergeCell ref="H555:AD558"/>
    <mergeCell ref="AL555:AQ557"/>
    <mergeCell ref="O631:O632"/>
    <mergeCell ref="H651:AD651"/>
    <mergeCell ref="AL722:AQ723"/>
    <mergeCell ref="F730:G730"/>
    <mergeCell ref="H730:AD733"/>
    <mergeCell ref="AH730:AJ730"/>
    <mergeCell ref="AL735:AQ736"/>
    <mergeCell ref="H664:AD664"/>
    <mergeCell ref="AR479:AR480"/>
    <mergeCell ref="AR482:AR484"/>
    <mergeCell ref="F492:G492"/>
    <mergeCell ref="AR398:AR399"/>
    <mergeCell ref="H398:AD398"/>
    <mergeCell ref="AL398:AQ399"/>
    <mergeCell ref="O435:U435"/>
    <mergeCell ref="H471:N471"/>
    <mergeCell ref="F411:G411"/>
    <mergeCell ref="O433:U433"/>
    <mergeCell ref="AH454:AJ454"/>
    <mergeCell ref="H472:N472"/>
    <mergeCell ref="O470:Q470"/>
    <mergeCell ref="H470:N470"/>
    <mergeCell ref="O472:Q472"/>
    <mergeCell ref="H476:AD476"/>
    <mergeCell ref="AL476:AQ477"/>
    <mergeCell ref="H479:AD480"/>
    <mergeCell ref="AL479:AQ480"/>
    <mergeCell ref="O436:U436"/>
    <mergeCell ref="H464:AD465"/>
    <mergeCell ref="AL456:AQ457"/>
    <mergeCell ref="AR442:AR443"/>
    <mergeCell ref="AL401:AQ402"/>
    <mergeCell ref="AR418:AR419"/>
    <mergeCell ref="AR362:AR363"/>
    <mergeCell ref="AR348:AR349"/>
    <mergeCell ref="AH398:AJ398"/>
    <mergeCell ref="AH401:AJ401"/>
    <mergeCell ref="AH372:AJ372"/>
    <mergeCell ref="H348:AD349"/>
    <mergeCell ref="V433:AA433"/>
    <mergeCell ref="V434:AA434"/>
    <mergeCell ref="V435:AA435"/>
    <mergeCell ref="V436:AA436"/>
    <mergeCell ref="H367:AD369"/>
    <mergeCell ref="H370:AD370"/>
    <mergeCell ref="I435:N435"/>
    <mergeCell ref="I430:AA430"/>
    <mergeCell ref="I431:AA431"/>
    <mergeCell ref="I436:N436"/>
    <mergeCell ref="H422:AD424"/>
    <mergeCell ref="H426:AD428"/>
    <mergeCell ref="AH422:AJ422"/>
    <mergeCell ref="J384:AC387"/>
    <mergeCell ref="J388:AC389"/>
    <mergeCell ref="J390:AC391"/>
    <mergeCell ref="J392:AC392"/>
    <mergeCell ref="J393:AC394"/>
    <mergeCell ref="AL325:AQ326"/>
    <mergeCell ref="AL337:AQ338"/>
    <mergeCell ref="AL339:AQ340"/>
    <mergeCell ref="AL342:AQ343"/>
    <mergeCell ref="AR332:AR333"/>
    <mergeCell ref="H352:AD352"/>
    <mergeCell ref="H354:AD355"/>
    <mergeCell ref="AL411:AQ412"/>
    <mergeCell ref="AH337:AJ337"/>
    <mergeCell ref="I343:N343"/>
    <mergeCell ref="AA358:AC358"/>
    <mergeCell ref="AR352:AR353"/>
    <mergeCell ref="AA359:AC359"/>
    <mergeCell ref="I379:AC379"/>
    <mergeCell ref="H372:AD373"/>
    <mergeCell ref="I375:AC378"/>
    <mergeCell ref="N359:W359"/>
    <mergeCell ref="H337:AD337"/>
    <mergeCell ref="Z361:AD361"/>
    <mergeCell ref="H411:AD411"/>
    <mergeCell ref="U344:Z344"/>
    <mergeCell ref="U345:Z345"/>
    <mergeCell ref="O342:Z342"/>
    <mergeCell ref="AH330:AJ330"/>
    <mergeCell ref="AH365:AJ365"/>
    <mergeCell ref="X357:Y357"/>
    <mergeCell ref="X358:Y358"/>
    <mergeCell ref="X359:Y359"/>
    <mergeCell ref="N357:W357"/>
    <mergeCell ref="N358:W358"/>
    <mergeCell ref="J252:O252"/>
    <mergeCell ref="V251:AA251"/>
    <mergeCell ref="W252:Z252"/>
    <mergeCell ref="C275:I275"/>
    <mergeCell ref="J275:L275"/>
    <mergeCell ref="C262:I262"/>
    <mergeCell ref="C259:I259"/>
    <mergeCell ref="U280:W280"/>
    <mergeCell ref="B365:E368"/>
    <mergeCell ref="H414:AD416"/>
    <mergeCell ref="AL414:AQ415"/>
    <mergeCell ref="H418:AD420"/>
    <mergeCell ref="B352:E353"/>
    <mergeCell ref="B362:E364"/>
    <mergeCell ref="C258:I258"/>
    <mergeCell ref="E298:AN298"/>
    <mergeCell ref="C293:AN295"/>
    <mergeCell ref="R282:AA282"/>
    <mergeCell ref="U343:Z343"/>
    <mergeCell ref="AL300:AQ301"/>
    <mergeCell ref="H306:AD306"/>
    <mergeCell ref="AL306:AQ307"/>
    <mergeCell ref="AH348:AJ348"/>
    <mergeCell ref="H308:AD308"/>
    <mergeCell ref="H333:AD333"/>
    <mergeCell ref="T315:Y315"/>
    <mergeCell ref="I313:M313"/>
    <mergeCell ref="N315:S315"/>
    <mergeCell ref="N316:S316"/>
    <mergeCell ref="N317:S317"/>
    <mergeCell ref="N318:S318"/>
    <mergeCell ref="N313:S313"/>
    <mergeCell ref="C296:AN297"/>
    <mergeCell ref="G300:AD301"/>
    <mergeCell ref="G302:AD303"/>
    <mergeCell ref="AL348:AQ349"/>
    <mergeCell ref="J357:M357"/>
    <mergeCell ref="J358:M358"/>
    <mergeCell ref="H362:AD362"/>
    <mergeCell ref="H365:AD365"/>
    <mergeCell ref="J360:M360"/>
    <mergeCell ref="N360:Y360"/>
    <mergeCell ref="H334:AD334"/>
    <mergeCell ref="AL330:AQ331"/>
    <mergeCell ref="AL322:AQ323"/>
    <mergeCell ref="T316:Y316"/>
    <mergeCell ref="T317:Y317"/>
    <mergeCell ref="T318:Y318"/>
    <mergeCell ref="H339:AD340"/>
    <mergeCell ref="O346:Z346"/>
    <mergeCell ref="N319:S319"/>
    <mergeCell ref="T312:Y312"/>
    <mergeCell ref="AL332:AQ334"/>
    <mergeCell ref="AL362:AQ363"/>
    <mergeCell ref="AL357:AQ358"/>
    <mergeCell ref="AL352:AQ353"/>
    <mergeCell ref="J359:M359"/>
    <mergeCell ref="I345:N345"/>
    <mergeCell ref="O345:T345"/>
    <mergeCell ref="AH332:AJ332"/>
    <mergeCell ref="AH362:AJ362"/>
    <mergeCell ref="H330:AD330"/>
    <mergeCell ref="H332:AD332"/>
    <mergeCell ref="AA360:AC360"/>
    <mergeCell ref="Z280:AA280"/>
    <mergeCell ref="J281:K281"/>
    <mergeCell ref="P281:Q281"/>
    <mergeCell ref="W255:Z255"/>
    <mergeCell ref="J256:L256"/>
    <mergeCell ref="M256:O256"/>
    <mergeCell ref="C256:I256"/>
    <mergeCell ref="P256:R256"/>
    <mergeCell ref="C260:I260"/>
    <mergeCell ref="X280:Y280"/>
    <mergeCell ref="M280:P280"/>
    <mergeCell ref="Q280:T280"/>
    <mergeCell ref="C280:I280"/>
    <mergeCell ref="P273:S273"/>
    <mergeCell ref="J273:M273"/>
    <mergeCell ref="J280:L280"/>
    <mergeCell ref="C255:I255"/>
    <mergeCell ref="K255:N255"/>
    <mergeCell ref="Q255:T255"/>
    <mergeCell ref="C265:I265"/>
    <mergeCell ref="C266:I266"/>
    <mergeCell ref="M264:O264"/>
    <mergeCell ref="S256:U256"/>
    <mergeCell ref="V256:X256"/>
    <mergeCell ref="Y256:AA256"/>
    <mergeCell ref="C257:I257"/>
    <mergeCell ref="V275:X275"/>
    <mergeCell ref="C281:I281"/>
    <mergeCell ref="C279:I279"/>
    <mergeCell ref="C278:I278"/>
    <mergeCell ref="J276:O279"/>
    <mergeCell ref="L281:O281"/>
    <mergeCell ref="P276:U279"/>
    <mergeCell ref="L282:O282"/>
    <mergeCell ref="C267:I267"/>
    <mergeCell ref="C268:I268"/>
    <mergeCell ref="C269:I269"/>
    <mergeCell ref="C264:I264"/>
    <mergeCell ref="C276:I276"/>
    <mergeCell ref="C277:I277"/>
    <mergeCell ref="J282:K282"/>
    <mergeCell ref="P282:Q282"/>
    <mergeCell ref="B300:E303"/>
    <mergeCell ref="F306:G306"/>
    <mergeCell ref="B330:E332"/>
    <mergeCell ref="T313:Y313"/>
    <mergeCell ref="T314:Y314"/>
    <mergeCell ref="H322:AD323"/>
    <mergeCell ref="N311:S311"/>
    <mergeCell ref="N312:S312"/>
    <mergeCell ref="B321:E328"/>
    <mergeCell ref="F325:G325"/>
    <mergeCell ref="H325:AD327"/>
    <mergeCell ref="J268:L269"/>
    <mergeCell ref="P268:R269"/>
    <mergeCell ref="V268:X269"/>
    <mergeCell ref="F332:G332"/>
    <mergeCell ref="F322:G322"/>
    <mergeCell ref="N314:S314"/>
    <mergeCell ref="I312:M312"/>
    <mergeCell ref="B306:E306"/>
    <mergeCell ref="C284:AN284"/>
    <mergeCell ref="C285:AN285"/>
    <mergeCell ref="C286:AN287"/>
    <mergeCell ref="C288:AN289"/>
    <mergeCell ref="C290:AN292"/>
    <mergeCell ref="AH306:AJ306"/>
    <mergeCell ref="R281:AA281"/>
    <mergeCell ref="F330:G330"/>
    <mergeCell ref="F308:G308"/>
    <mergeCell ref="I315:M315"/>
    <mergeCell ref="I316:M316"/>
    <mergeCell ref="I317:M317"/>
    <mergeCell ref="I318:M318"/>
    <mergeCell ref="AH352:AJ352"/>
    <mergeCell ref="F337:G337"/>
    <mergeCell ref="AH687:AJ687"/>
    <mergeCell ref="AH308:AJ308"/>
    <mergeCell ref="I383:AD383"/>
    <mergeCell ref="AA356:AC356"/>
    <mergeCell ref="AA357:AC357"/>
    <mergeCell ref="F462:G462"/>
    <mergeCell ref="O343:T343"/>
    <mergeCell ref="I344:N344"/>
    <mergeCell ref="H401:AD404"/>
    <mergeCell ref="F414:G414"/>
    <mergeCell ref="F422:G422"/>
    <mergeCell ref="F426:G426"/>
    <mergeCell ref="O471:Q471"/>
    <mergeCell ref="AH431:AJ431"/>
    <mergeCell ref="AH430:AJ430"/>
    <mergeCell ref="AH560:AJ560"/>
    <mergeCell ref="F509:G509"/>
    <mergeCell ref="AH552:AJ552"/>
    <mergeCell ref="I589:AD590"/>
    <mergeCell ref="I433:N433"/>
    <mergeCell ref="F536:G536"/>
    <mergeCell ref="F721:G721"/>
    <mergeCell ref="H506:I506"/>
    <mergeCell ref="H527:AD530"/>
    <mergeCell ref="AH527:AJ527"/>
    <mergeCell ref="H456:AD460"/>
    <mergeCell ref="V437:AA437"/>
    <mergeCell ref="AL712:AQ714"/>
    <mergeCell ref="H482:AD484"/>
    <mergeCell ref="AL482:AQ484"/>
    <mergeCell ref="H469:N469"/>
    <mergeCell ref="O469:Q469"/>
    <mergeCell ref="R469:AA469"/>
    <mergeCell ref="R470:U470"/>
    <mergeCell ref="R471:U471"/>
    <mergeCell ref="F523:G523"/>
    <mergeCell ref="H523:AD525"/>
    <mergeCell ref="AH523:AJ523"/>
    <mergeCell ref="AL523:AQ524"/>
    <mergeCell ref="I438:AD438"/>
    <mergeCell ref="H442:AD443"/>
    <mergeCell ref="O437:U437"/>
    <mergeCell ref="I437:N437"/>
    <mergeCell ref="P631:R632"/>
    <mergeCell ref="S631:T632"/>
    <mergeCell ref="AH596:AJ596"/>
    <mergeCell ref="AH606:AJ606"/>
    <mergeCell ref="AH492:AJ492"/>
    <mergeCell ref="H639:AD640"/>
    <mergeCell ref="H467:Z467"/>
    <mergeCell ref="AH588:AJ588"/>
    <mergeCell ref="H462:AD462"/>
    <mergeCell ref="H577:AD582"/>
    <mergeCell ref="H588:AD588"/>
    <mergeCell ref="F494:G494"/>
    <mergeCell ref="T319:Y319"/>
    <mergeCell ref="I319:M319"/>
    <mergeCell ref="I346:N346"/>
    <mergeCell ref="O344:T344"/>
    <mergeCell ref="H335:AD335"/>
    <mergeCell ref="I342:N342"/>
    <mergeCell ref="AR651:AR652"/>
    <mergeCell ref="F503:G503"/>
    <mergeCell ref="AH500:AJ500"/>
    <mergeCell ref="AR539:AR540"/>
    <mergeCell ref="AR596:AR597"/>
    <mergeCell ref="AR615:AR616"/>
    <mergeCell ref="B555:E558"/>
    <mergeCell ref="H666:X666"/>
    <mergeCell ref="Z666:AB666"/>
    <mergeCell ref="F497:G497"/>
    <mergeCell ref="AR494:AR495"/>
    <mergeCell ref="AR560:AR561"/>
    <mergeCell ref="AR503:AR504"/>
    <mergeCell ref="AR547:AR548"/>
    <mergeCell ref="AR536:AR537"/>
    <mergeCell ref="AH539:AJ539"/>
    <mergeCell ref="AL509:AQ510"/>
    <mergeCell ref="AH497:AJ497"/>
    <mergeCell ref="F500:G500"/>
    <mergeCell ref="AH503:AJ503"/>
    <mergeCell ref="AR533:AR534"/>
    <mergeCell ref="AR497:AR498"/>
    <mergeCell ref="AR619:AR620"/>
    <mergeCell ref="H560:AD561"/>
    <mergeCell ref="B561:E567"/>
    <mergeCell ref="I591:AD591"/>
    <mergeCell ref="H547:AD550"/>
    <mergeCell ref="F707:G707"/>
    <mergeCell ref="AH682:AJ682"/>
    <mergeCell ref="AH683:AJ683"/>
    <mergeCell ref="F773:G773"/>
    <mergeCell ref="AH555:AJ555"/>
    <mergeCell ref="AH624:AJ624"/>
    <mergeCell ref="F844:G844"/>
    <mergeCell ref="T737:V737"/>
    <mergeCell ref="B860:E861"/>
    <mergeCell ref="F882:G882"/>
    <mergeCell ref="H722:AD723"/>
    <mergeCell ref="AH712:AJ712"/>
    <mergeCell ref="AH773:AJ773"/>
    <mergeCell ref="H780:AE783"/>
    <mergeCell ref="H857:AD858"/>
    <mergeCell ref="I592:AD593"/>
    <mergeCell ref="H596:AD596"/>
    <mergeCell ref="I597:AD598"/>
    <mergeCell ref="I599:AD599"/>
    <mergeCell ref="F845:G845"/>
    <mergeCell ref="AH651:AJ651"/>
    <mergeCell ref="H719:AD720"/>
    <mergeCell ref="F552:G552"/>
    <mergeCell ref="H704:AD705"/>
    <mergeCell ref="AH704:AJ704"/>
    <mergeCell ref="H707:AD709"/>
    <mergeCell ref="AH615:AJ615"/>
    <mergeCell ref="V631:X632"/>
    <mergeCell ref="AL494:AQ495"/>
    <mergeCell ref="H497:AD498"/>
    <mergeCell ref="H500:AD501"/>
    <mergeCell ref="H503:AD504"/>
    <mergeCell ref="AR476:AR477"/>
    <mergeCell ref="H489:AD490"/>
    <mergeCell ref="AL487:AQ490"/>
    <mergeCell ref="AL497:AQ499"/>
    <mergeCell ref="AL500:AQ502"/>
    <mergeCell ref="J506:AD507"/>
    <mergeCell ref="AL506:AQ507"/>
    <mergeCell ref="U631:U632"/>
    <mergeCell ref="AR555:AR556"/>
    <mergeCell ref="AH494:AJ494"/>
    <mergeCell ref="AH482:AJ482"/>
    <mergeCell ref="AR492:AR493"/>
    <mergeCell ref="AR500:AR501"/>
    <mergeCell ref="AR563:AR564"/>
    <mergeCell ref="AR588:AR589"/>
    <mergeCell ref="AR509:AR510"/>
    <mergeCell ref="AR523:AR524"/>
    <mergeCell ref="H539:AD541"/>
    <mergeCell ref="AL539:AQ541"/>
    <mergeCell ref="H605:AD612"/>
    <mergeCell ref="AL560:AQ561"/>
    <mergeCell ref="H563:AD564"/>
    <mergeCell ref="AL563:AQ564"/>
    <mergeCell ref="AH563:AJ563"/>
    <mergeCell ref="AF614:AK614"/>
    <mergeCell ref="AL503:AQ505"/>
    <mergeCell ref="AR520:AR521"/>
    <mergeCell ref="AH547:AJ547"/>
    <mergeCell ref="AR967:AR968"/>
    <mergeCell ref="AR947:AR948"/>
    <mergeCell ref="AH950:AJ950"/>
    <mergeCell ref="AR950:AR951"/>
    <mergeCell ref="F950:G950"/>
    <mergeCell ref="AR928:AR929"/>
    <mergeCell ref="AR919:AR920"/>
    <mergeCell ref="AR921:AR922"/>
    <mergeCell ref="AR924:AR925"/>
    <mergeCell ref="AR962:AR963"/>
    <mergeCell ref="AL932:AQ933"/>
    <mergeCell ref="AL972:AQ977"/>
    <mergeCell ref="AL919:AQ919"/>
    <mergeCell ref="AL921:AQ921"/>
    <mergeCell ref="AL924:AQ924"/>
    <mergeCell ref="AH972:AJ972"/>
    <mergeCell ref="AH953:AJ953"/>
    <mergeCell ref="AR953:AR954"/>
    <mergeCell ref="AH980:AJ980"/>
    <mergeCell ref="AR994:AR995"/>
    <mergeCell ref="F1003:G1003"/>
    <mergeCell ref="AR1003:AR1004"/>
    <mergeCell ref="AL994:AQ996"/>
    <mergeCell ref="F1104:G1104"/>
    <mergeCell ref="F1107:G1107"/>
    <mergeCell ref="W1105:AE1105"/>
    <mergeCell ref="AL730:AQ731"/>
    <mergeCell ref="F1100:G1100"/>
    <mergeCell ref="U1054:W1054"/>
    <mergeCell ref="F739:G739"/>
    <mergeCell ref="AH739:AJ739"/>
    <mergeCell ref="AH793:AJ793"/>
    <mergeCell ref="AL793:AQ794"/>
    <mergeCell ref="U1055:AC1055"/>
    <mergeCell ref="F1041:G1041"/>
    <mergeCell ref="AH1038:AJ1038"/>
    <mergeCell ref="AH1034:AJ1034"/>
    <mergeCell ref="AH1015:AJ1015"/>
    <mergeCell ref="AH1031:AJ1031"/>
    <mergeCell ref="H779:AD779"/>
    <mergeCell ref="I1082:P1082"/>
    <mergeCell ref="J1054:M1054"/>
    <mergeCell ref="W1052:Y1052"/>
    <mergeCell ref="H1090:AD1091"/>
    <mergeCell ref="H1104:S1104"/>
    <mergeCell ref="AL838:AQ839"/>
    <mergeCell ref="AH851:AJ851"/>
    <mergeCell ref="AH921:AJ921"/>
    <mergeCell ref="AH924:AJ924"/>
    <mergeCell ref="AL916:AQ916"/>
    <mergeCell ref="H1096:AD1098"/>
    <mergeCell ref="AH1086:AJ1086"/>
    <mergeCell ref="AR1070:AR1071"/>
    <mergeCell ref="T1104:U1104"/>
    <mergeCell ref="X1104:Y1104"/>
    <mergeCell ref="T1108:V1108"/>
    <mergeCell ref="W1108:X1108"/>
    <mergeCell ref="S1109:Z1109"/>
    <mergeCell ref="AR1086:AR1087"/>
    <mergeCell ref="Q1082:AA1082"/>
    <mergeCell ref="AH1077:AJ1077"/>
    <mergeCell ref="P1105:V1105"/>
    <mergeCell ref="AR1093:AR1094"/>
    <mergeCell ref="V1104:W1104"/>
    <mergeCell ref="H1073:AD1075"/>
    <mergeCell ref="AL1096:AQ1098"/>
    <mergeCell ref="AH1090:AJ1090"/>
    <mergeCell ref="AH1093:AJ1093"/>
    <mergeCell ref="AH1096:AJ1096"/>
    <mergeCell ref="H1093:AD1094"/>
    <mergeCell ref="AL1093:AQ1095"/>
    <mergeCell ref="Z1104:AA1104"/>
    <mergeCell ref="M1374:P1375"/>
    <mergeCell ref="H1115:AD1116"/>
    <mergeCell ref="AL1115:AQ1117"/>
    <mergeCell ref="H1118:AD1120"/>
    <mergeCell ref="AL1118:AQ1119"/>
    <mergeCell ref="H1175:N1175"/>
    <mergeCell ref="AH1112:AJ1112"/>
    <mergeCell ref="O1179:T1179"/>
    <mergeCell ref="AL1132:AQ1134"/>
    <mergeCell ref="AL1149:AQ1150"/>
    <mergeCell ref="R1170:T1170"/>
    <mergeCell ref="H1125:AD1130"/>
    <mergeCell ref="H1132:AD1135"/>
    <mergeCell ref="I1181:N1181"/>
    <mergeCell ref="I1182:N1182"/>
    <mergeCell ref="H1177:H1185"/>
    <mergeCell ref="AA1179:AB1179"/>
    <mergeCell ref="AL1137:AQ1141"/>
    <mergeCell ref="AL1122:AQ1123"/>
    <mergeCell ref="O1184:T1185"/>
    <mergeCell ref="U1177:Y1177"/>
    <mergeCell ref="H1374:L1375"/>
    <mergeCell ref="AH1225:AJ1225"/>
    <mergeCell ref="R1201:AD1203"/>
    <mergeCell ref="R1206:AD1209"/>
    <mergeCell ref="AH1222:AJ1222"/>
    <mergeCell ref="AH1234:AJ1234"/>
    <mergeCell ref="AH1228:AJ1228"/>
    <mergeCell ref="AL1328:AQ1330"/>
    <mergeCell ref="AH1255:AJ1255"/>
    <mergeCell ref="AH1301:AJ1301"/>
    <mergeCell ref="AH1115:AJ1115"/>
    <mergeCell ref="F1137:G1137"/>
    <mergeCell ref="AR1277:AR1278"/>
    <mergeCell ref="AL1274:AQ1275"/>
    <mergeCell ref="AR1316:AR1317"/>
    <mergeCell ref="Q1384:AD1385"/>
    <mergeCell ref="Q1386:AD1387"/>
    <mergeCell ref="Q1388:AD1389"/>
    <mergeCell ref="M1388:O1389"/>
    <mergeCell ref="F1340:G1340"/>
    <mergeCell ref="F1343:G1343"/>
    <mergeCell ref="H1392:AD1394"/>
    <mergeCell ref="AH1340:AJ1340"/>
    <mergeCell ref="AL1337:AQ1338"/>
    <mergeCell ref="AH1343:AJ1343"/>
    <mergeCell ref="AL1373:AQ1374"/>
    <mergeCell ref="P1380:P1381"/>
    <mergeCell ref="AL1340:AQ1341"/>
    <mergeCell ref="AL1353:AQ1355"/>
    <mergeCell ref="H1386:L1387"/>
    <mergeCell ref="H1388:L1389"/>
    <mergeCell ref="Q1390:AD1390"/>
    <mergeCell ref="H1390:P1390"/>
    <mergeCell ref="P1382:P1383"/>
    <mergeCell ref="P1384:P1385"/>
    <mergeCell ref="P1386:P1387"/>
    <mergeCell ref="H1340:AD1341"/>
    <mergeCell ref="H1343:AD1345"/>
    <mergeCell ref="Q1382:AD1383"/>
    <mergeCell ref="P1388:P1389"/>
    <mergeCell ref="M1386:O1387"/>
    <mergeCell ref="AH1392:AJ1392"/>
    <mergeCell ref="AH1353:AJ1353"/>
    <mergeCell ref="H1286:AD1287"/>
    <mergeCell ref="AR1274:AR1275"/>
    <mergeCell ref="AR1262:AR1263"/>
    <mergeCell ref="F1259:G1259"/>
    <mergeCell ref="F1262:G1262"/>
    <mergeCell ref="H1262:AD1264"/>
    <mergeCell ref="AL1262:AQ1263"/>
    <mergeCell ref="H1296:AD1296"/>
    <mergeCell ref="F1303:G1303"/>
    <mergeCell ref="AH1303:AJ1303"/>
    <mergeCell ref="AH1259:AJ1259"/>
    <mergeCell ref="H1259:AD1260"/>
    <mergeCell ref="AL1259:AQ1260"/>
    <mergeCell ref="AR1259:AR1260"/>
    <mergeCell ref="AR1298:AR1299"/>
    <mergeCell ref="AR1267:AR1268"/>
    <mergeCell ref="AR1319:AR1320"/>
    <mergeCell ref="F1309:G1309"/>
    <mergeCell ref="AH1309:AJ1309"/>
    <mergeCell ref="AR1309:AR1310"/>
    <mergeCell ref="H1277:AD1277"/>
    <mergeCell ref="AH1274:AJ1274"/>
    <mergeCell ref="AL1277:AQ1277"/>
    <mergeCell ref="AL1279:AQ1280"/>
    <mergeCell ref="F1298:G1298"/>
    <mergeCell ref="AH1298:AJ1298"/>
    <mergeCell ref="AR1303:AR1304"/>
    <mergeCell ref="AH1319:AJ1319"/>
    <mergeCell ref="AH1307:AJ1307"/>
    <mergeCell ref="AL1319:AQ1320"/>
    <mergeCell ref="H1303:AD1305"/>
    <mergeCell ref="F1316:G1316"/>
    <mergeCell ref="F1319:G1319"/>
    <mergeCell ref="H1311:AD1313"/>
    <mergeCell ref="AL1316:AQ1317"/>
    <mergeCell ref="H1316:AD1317"/>
    <mergeCell ref="AH1251:AJ1251"/>
    <mergeCell ref="AH1244:AJ1244"/>
    <mergeCell ref="AH1247:AJ1247"/>
    <mergeCell ref="AL1251:AQ1252"/>
    <mergeCell ref="AL1247:AQ1248"/>
    <mergeCell ref="F834:G834"/>
    <mergeCell ref="H834:AD834"/>
    <mergeCell ref="AH834:AJ834"/>
    <mergeCell ref="AL1237:AQ1237"/>
    <mergeCell ref="O1183:T1183"/>
    <mergeCell ref="U1183:AB1185"/>
    <mergeCell ref="I1184:N1185"/>
    <mergeCell ref="U1176:Y1176"/>
    <mergeCell ref="H1176:N1176"/>
    <mergeCell ref="O1180:T1180"/>
    <mergeCell ref="F1301:G1301"/>
    <mergeCell ref="F1125:G1125"/>
    <mergeCell ref="H1137:AD1137"/>
    <mergeCell ref="I1139:AC1148"/>
    <mergeCell ref="I1149:AC1156"/>
    <mergeCell ref="AL834:AQ835"/>
    <mergeCell ref="AL836:AQ837"/>
    <mergeCell ref="U1175:AB1175"/>
    <mergeCell ref="U1181:Y1181"/>
    <mergeCell ref="U1182:Y1182"/>
    <mergeCell ref="U1180:Y1180"/>
    <mergeCell ref="U1170:W1170"/>
    <mergeCell ref="AL1198:AQ1204"/>
    <mergeCell ref="AR1215:AR1216"/>
    <mergeCell ref="AL1215:AQ1215"/>
    <mergeCell ref="AL1219:AQ1219"/>
    <mergeCell ref="H1222:AD1223"/>
    <mergeCell ref="AL1222:AQ1222"/>
    <mergeCell ref="H1219:AD1220"/>
    <mergeCell ref="AR1251:AR1252"/>
    <mergeCell ref="AR1255:AR1256"/>
    <mergeCell ref="AR1241:AR1242"/>
    <mergeCell ref="AR1244:AR1245"/>
    <mergeCell ref="AR1247:AR1248"/>
    <mergeCell ref="AL1241:AQ1241"/>
    <mergeCell ref="H1244:AD1245"/>
    <mergeCell ref="AL1244:AQ1245"/>
    <mergeCell ref="H1247:AD1249"/>
    <mergeCell ref="AR1234:AR1235"/>
    <mergeCell ref="AR1225:AR1226"/>
    <mergeCell ref="AH1241:AJ1241"/>
    <mergeCell ref="AL1255:AQ1257"/>
    <mergeCell ref="AL1225:AQ1225"/>
    <mergeCell ref="AL1228:AQ1228"/>
    <mergeCell ref="AR1231:AR1232"/>
    <mergeCell ref="H1225:AD1226"/>
    <mergeCell ref="H1228:AD1229"/>
    <mergeCell ref="H1231:AD1232"/>
    <mergeCell ref="H1251:AD1253"/>
    <mergeCell ref="H1255:AD1257"/>
    <mergeCell ref="AH1237:AJ1237"/>
    <mergeCell ref="AR1219:AR1220"/>
    <mergeCell ref="H1234:AD1235"/>
    <mergeCell ref="AR1237:AR1238"/>
    <mergeCell ref="B1137:E1142"/>
    <mergeCell ref="I1157:AD1167"/>
    <mergeCell ref="AH1125:AJ1125"/>
    <mergeCell ref="F1132:G1132"/>
    <mergeCell ref="AH1132:AJ1132"/>
    <mergeCell ref="B1045:E1047"/>
    <mergeCell ref="H1045:AD1046"/>
    <mergeCell ref="I921:AD922"/>
    <mergeCell ref="H924:AD925"/>
    <mergeCell ref="AH1137:AJ1137"/>
    <mergeCell ref="C270:I270"/>
    <mergeCell ref="J264:L264"/>
    <mergeCell ref="B1028:E1032"/>
    <mergeCell ref="C282:I282"/>
    <mergeCell ref="I314:M314"/>
    <mergeCell ref="I919:AD919"/>
    <mergeCell ref="C271:D271"/>
    <mergeCell ref="B902:E903"/>
    <mergeCell ref="F1090:G1090"/>
    <mergeCell ref="H1062:AD1063"/>
    <mergeCell ref="H1065:AD1066"/>
    <mergeCell ref="F1112:G1112"/>
    <mergeCell ref="F1115:G1115"/>
    <mergeCell ref="Q1079:AA1079"/>
    <mergeCell ref="I1080:P1080"/>
    <mergeCell ref="AH1070:AJ1070"/>
    <mergeCell ref="H1018:AD1022"/>
    <mergeCell ref="H1024:AD1025"/>
    <mergeCell ref="X1054:AB1054"/>
    <mergeCell ref="H836:AD836"/>
    <mergeCell ref="H838:AD838"/>
    <mergeCell ref="I893:AD896"/>
    <mergeCell ref="N1186:AC1186"/>
    <mergeCell ref="AL1090:AQ1092"/>
    <mergeCell ref="AL1125:AQ1127"/>
    <mergeCell ref="O1181:T1181"/>
    <mergeCell ref="O1182:T1182"/>
    <mergeCell ref="O1175:T1175"/>
    <mergeCell ref="J1170:N1170"/>
    <mergeCell ref="O1170:Q1170"/>
    <mergeCell ref="AL1031:AQ1033"/>
    <mergeCell ref="H1034:AD1035"/>
    <mergeCell ref="AL1034:AQ1036"/>
    <mergeCell ref="AL859:AQ859"/>
    <mergeCell ref="H840:AD841"/>
    <mergeCell ref="AH840:AJ840"/>
    <mergeCell ref="AL851:AQ852"/>
    <mergeCell ref="AA1180:AB1180"/>
    <mergeCell ref="AA1181:AB1181"/>
    <mergeCell ref="AA1182:AB1182"/>
    <mergeCell ref="X1170:AB1170"/>
    <mergeCell ref="I1168:AC1169"/>
    <mergeCell ref="I897:AD898"/>
    <mergeCell ref="I899:AD900"/>
    <mergeCell ref="H972:AD978"/>
    <mergeCell ref="H980:AD980"/>
    <mergeCell ref="H915:AD915"/>
    <mergeCell ref="AL953:AQ954"/>
    <mergeCell ref="H934:AD936"/>
    <mergeCell ref="AL875:AQ876"/>
    <mergeCell ref="AH862:AJ862"/>
    <mergeCell ref="H1049:O1049"/>
    <mergeCell ref="AL857:AQ858"/>
    <mergeCell ref="H844:AD844"/>
    <mergeCell ref="D203:AN207"/>
    <mergeCell ref="Q254:T254"/>
    <mergeCell ref="AH80:AI80"/>
    <mergeCell ref="AL138:AQ139"/>
    <mergeCell ref="F155:G155"/>
    <mergeCell ref="AH97:AJ97"/>
    <mergeCell ref="H129:AD133"/>
    <mergeCell ref="H135:AD136"/>
    <mergeCell ref="AH462:AJ462"/>
    <mergeCell ref="AH694:AJ694"/>
    <mergeCell ref="H637:AD638"/>
    <mergeCell ref="O1053:S1053"/>
    <mergeCell ref="O1054:S1054"/>
    <mergeCell ref="V1049:W1049"/>
    <mergeCell ref="H1041:AD1043"/>
    <mergeCell ref="AL1041:AQ1043"/>
    <mergeCell ref="H909:AD910"/>
    <mergeCell ref="AH844:AJ844"/>
    <mergeCell ref="AH821:AJ821"/>
    <mergeCell ref="AL821:AQ822"/>
    <mergeCell ref="AL106:AQ107"/>
    <mergeCell ref="AL104:AQ105"/>
    <mergeCell ref="AL101:AQ102"/>
    <mergeCell ref="H117:AD122"/>
    <mergeCell ref="H124:AD127"/>
    <mergeCell ref="AD251:AK252"/>
    <mergeCell ref="Q253:T253"/>
    <mergeCell ref="W253:Z253"/>
    <mergeCell ref="Q252:T252"/>
    <mergeCell ref="C253:I253"/>
    <mergeCell ref="W254:Z254"/>
    <mergeCell ref="AL1018:AQ1019"/>
    <mergeCell ref="AR78:AR79"/>
    <mergeCell ref="AR23:AR24"/>
    <mergeCell ref="AR18:AR19"/>
    <mergeCell ref="AR41:AR42"/>
    <mergeCell ref="AH87:AJ87"/>
    <mergeCell ref="AR83:AR84"/>
    <mergeCell ref="AL95:AQ96"/>
    <mergeCell ref="B38:E41"/>
    <mergeCell ref="AH95:AJ95"/>
    <mergeCell ref="AR97:AR98"/>
    <mergeCell ref="AH83:AJ83"/>
    <mergeCell ref="AL45:AQ46"/>
    <mergeCell ref="AJ89:AK89"/>
    <mergeCell ref="D185:AN189"/>
    <mergeCell ref="D192:AN196"/>
    <mergeCell ref="H138:AD145"/>
    <mergeCell ref="B104:E104"/>
    <mergeCell ref="F78:G78"/>
    <mergeCell ref="F95:G95"/>
    <mergeCell ref="F104:G104"/>
    <mergeCell ref="F117:G117"/>
    <mergeCell ref="F124:G124"/>
    <mergeCell ref="F129:G129"/>
    <mergeCell ref="F135:G135"/>
    <mergeCell ref="AH81:AI81"/>
    <mergeCell ref="B155:E156"/>
    <mergeCell ref="AR155:AR156"/>
    <mergeCell ref="H92:AD92"/>
    <mergeCell ref="AR167:AR168"/>
    <mergeCell ref="AH173:AJ173"/>
    <mergeCell ref="AR173:AR174"/>
    <mergeCell ref="F182:AK183"/>
    <mergeCell ref="AL7:AQ10"/>
    <mergeCell ref="AH41:AJ41"/>
    <mergeCell ref="B78:E81"/>
    <mergeCell ref="H87:AD87"/>
    <mergeCell ref="H104:AD104"/>
    <mergeCell ref="AR7:AR8"/>
    <mergeCell ref="AH89:AI89"/>
    <mergeCell ref="F7:G7"/>
    <mergeCell ref="B3:E3"/>
    <mergeCell ref="AL60:AQ61"/>
    <mergeCell ref="H78:AD78"/>
    <mergeCell ref="C274:I274"/>
    <mergeCell ref="AL3:AQ3"/>
    <mergeCell ref="AR14:AR15"/>
    <mergeCell ref="AR27:AR28"/>
    <mergeCell ref="G30:AD30"/>
    <mergeCell ref="G32:AD35"/>
    <mergeCell ref="H38:AD39"/>
    <mergeCell ref="AL38:AQ38"/>
    <mergeCell ref="AR38:AR39"/>
    <mergeCell ref="H41:AD43"/>
    <mergeCell ref="AL41:AQ41"/>
    <mergeCell ref="H45:AD46"/>
    <mergeCell ref="H48:AD57"/>
    <mergeCell ref="H23:AD25"/>
    <mergeCell ref="AL14:AQ16"/>
    <mergeCell ref="AL23:AQ25"/>
    <mergeCell ref="AL18:AQ20"/>
    <mergeCell ref="AR87:AR88"/>
    <mergeCell ref="H60:AD74"/>
    <mergeCell ref="AR95:AR96"/>
    <mergeCell ref="AL97:AQ98"/>
    <mergeCell ref="B972:E977"/>
    <mergeCell ref="H982:AD985"/>
    <mergeCell ref="H987:AD991"/>
    <mergeCell ref="B994:E997"/>
    <mergeCell ref="H994:AD994"/>
    <mergeCell ref="H997:AD1001"/>
    <mergeCell ref="B1015:E1017"/>
    <mergeCell ref="H1015:AD1016"/>
    <mergeCell ref="B1009:E1012"/>
    <mergeCell ref="AL980:AQ981"/>
    <mergeCell ref="F994:G994"/>
    <mergeCell ref="H106:AD112"/>
    <mergeCell ref="AH27:AJ27"/>
    <mergeCell ref="AH104:AJ104"/>
    <mergeCell ref="D240:AN245"/>
    <mergeCell ref="H89:AD90"/>
    <mergeCell ref="K254:N254"/>
    <mergeCell ref="K253:N253"/>
    <mergeCell ref="P264:R264"/>
    <mergeCell ref="S264:U264"/>
    <mergeCell ref="V264:AA264"/>
    <mergeCell ref="V273:AA273"/>
    <mergeCell ref="C273:I273"/>
    <mergeCell ref="C251:I252"/>
    <mergeCell ref="D209:AN210"/>
    <mergeCell ref="D212:AN221"/>
    <mergeCell ref="D223:AN225"/>
    <mergeCell ref="D229:AN229"/>
    <mergeCell ref="D199:AN201"/>
    <mergeCell ref="AL829:AQ830"/>
    <mergeCell ref="B824:E824"/>
    <mergeCell ref="B844:E844"/>
    <mergeCell ref="F1211:G1211"/>
    <mergeCell ref="F1255:G1255"/>
    <mergeCell ref="AH1328:AJ1328"/>
    <mergeCell ref="F1392:G1392"/>
    <mergeCell ref="F1353:G1353"/>
    <mergeCell ref="AH1323:AJ1323"/>
    <mergeCell ref="H1323:AD1325"/>
    <mergeCell ref="I1279:AC1283"/>
    <mergeCell ref="F1274:G1274"/>
    <mergeCell ref="I1178:N1178"/>
    <mergeCell ref="I1179:N1179"/>
    <mergeCell ref="I1180:N1180"/>
    <mergeCell ref="I1183:N1183"/>
    <mergeCell ref="I1406:AD1406"/>
    <mergeCell ref="B1353:E1356"/>
    <mergeCell ref="B1358:E1364"/>
    <mergeCell ref="H1353:AD1355"/>
    <mergeCell ref="H1357:AD1371"/>
    <mergeCell ref="B1298:E1300"/>
    <mergeCell ref="H1298:AD1299"/>
    <mergeCell ref="H1301:AD1301"/>
    <mergeCell ref="M1380:O1381"/>
    <mergeCell ref="M1378:O1379"/>
    <mergeCell ref="M1376:O1377"/>
    <mergeCell ref="P1376:P1377"/>
    <mergeCell ref="P1378:P1379"/>
    <mergeCell ref="F1277:G1277"/>
    <mergeCell ref="F1267:G1267"/>
    <mergeCell ref="F1307:G1307"/>
    <mergeCell ref="B1328:E1331"/>
    <mergeCell ref="B1322:E1326"/>
    <mergeCell ref="H1307:AD1307"/>
    <mergeCell ref="F1286:G1286"/>
    <mergeCell ref="Y1284:AA1284"/>
    <mergeCell ref="F1328:G1328"/>
    <mergeCell ref="H1328:AD1331"/>
    <mergeCell ref="Q1380:AD1381"/>
    <mergeCell ref="F1333:G1333"/>
    <mergeCell ref="F1337:G1337"/>
    <mergeCell ref="H1333:AD1335"/>
    <mergeCell ref="H1396:AD1396"/>
    <mergeCell ref="AR1403:AR1404"/>
    <mergeCell ref="I1410:AD1411"/>
    <mergeCell ref="H1398:AD1400"/>
    <mergeCell ref="I1403:AD1404"/>
    <mergeCell ref="AH1403:AJ1403"/>
    <mergeCell ref="AL1403:AQ1404"/>
    <mergeCell ref="AR1392:AR1393"/>
    <mergeCell ref="AL1406:AQ1407"/>
    <mergeCell ref="AR1406:AR1407"/>
    <mergeCell ref="AH1408:AJ1408"/>
    <mergeCell ref="AL1392:AQ1393"/>
    <mergeCell ref="AL1333:AQ1334"/>
    <mergeCell ref="H1337:AD1338"/>
    <mergeCell ref="AH1337:AJ1337"/>
    <mergeCell ref="Q1374:AD1375"/>
    <mergeCell ref="Q1376:AD1377"/>
    <mergeCell ref="Q1378:AD1379"/>
    <mergeCell ref="AR1340:AR1341"/>
    <mergeCell ref="AL1307:AQ1308"/>
    <mergeCell ref="AR1301:AR1302"/>
    <mergeCell ref="AH1316:AJ1316"/>
    <mergeCell ref="AH1286:AJ1286"/>
    <mergeCell ref="H1378:L1379"/>
    <mergeCell ref="V1427:AD1427"/>
    <mergeCell ref="AL1408:AQ1409"/>
    <mergeCell ref="AR1408:AR1409"/>
    <mergeCell ref="AH1410:AJ1410"/>
    <mergeCell ref="AL1410:AQ1411"/>
    <mergeCell ref="AR1410:AR1411"/>
    <mergeCell ref="AH1413:AJ1413"/>
    <mergeCell ref="AL1413:AQ1414"/>
    <mergeCell ref="AR1413:AR1414"/>
    <mergeCell ref="AH1415:AJ1415"/>
    <mergeCell ref="AL1415:AQ1416"/>
    <mergeCell ref="AR1415:AR1416"/>
    <mergeCell ref="AA1424:AC1424"/>
    <mergeCell ref="AG1417:AJ1417"/>
    <mergeCell ref="AG1424:AJ1424"/>
    <mergeCell ref="L1421:T1421"/>
    <mergeCell ref="H1421:K1421"/>
    <mergeCell ref="H1417:AD1417"/>
    <mergeCell ref="I1413:AD1413"/>
    <mergeCell ref="I1415:AD1415"/>
    <mergeCell ref="U1424:Y1424"/>
    <mergeCell ref="H1427:U1427"/>
    <mergeCell ref="H1426:T1426"/>
    <mergeCell ref="H1448:AD1451"/>
    <mergeCell ref="AH1448:AJ1448"/>
    <mergeCell ref="AR1431:AR1432"/>
    <mergeCell ref="AL1431:AQ1433"/>
    <mergeCell ref="H1434:AD1435"/>
    <mergeCell ref="AH1434:AJ1434"/>
    <mergeCell ref="AR1434:AR1435"/>
    <mergeCell ref="AR1448:AR1449"/>
    <mergeCell ref="H1454:AD1456"/>
    <mergeCell ref="AL1454:AQ1455"/>
    <mergeCell ref="H1458:AD1462"/>
    <mergeCell ref="AL1458:AQ1459"/>
    <mergeCell ref="H1431:AD1432"/>
    <mergeCell ref="AH1431:AJ1431"/>
    <mergeCell ref="H1418:M1418"/>
    <mergeCell ref="H1419:M1420"/>
    <mergeCell ref="N1418:AD1418"/>
    <mergeCell ref="N1419:Q1419"/>
    <mergeCell ref="R1419:AD1419"/>
    <mergeCell ref="N1420:Q1420"/>
    <mergeCell ref="R1420:V1420"/>
    <mergeCell ref="W1420:Z1420"/>
    <mergeCell ref="AA1420:AD1420"/>
    <mergeCell ref="J1423:M1423"/>
    <mergeCell ref="O1423:Q1423"/>
    <mergeCell ref="S1423:U1423"/>
    <mergeCell ref="W1423:Y1423"/>
    <mergeCell ref="AA1423:AC1423"/>
    <mergeCell ref="J1424:M1424"/>
    <mergeCell ref="H1430:AD1430"/>
    <mergeCell ref="X1425:AB1425"/>
    <mergeCell ref="U1426:AC1426"/>
    <mergeCell ref="AL1505:AQ1506"/>
    <mergeCell ref="H1530:AD1531"/>
    <mergeCell ref="H1533:AD1537"/>
    <mergeCell ref="H1464:AD1466"/>
    <mergeCell ref="AL1464:AQ1465"/>
    <mergeCell ref="H1479:AD1480"/>
    <mergeCell ref="AH1479:AJ1479"/>
    <mergeCell ref="AR1479:AR1480"/>
    <mergeCell ref="AL1479:AQ1481"/>
    <mergeCell ref="I1469:AD1469"/>
    <mergeCell ref="I1470:AD1471"/>
    <mergeCell ref="I1472:AD1472"/>
    <mergeCell ref="I1473:AD1474"/>
    <mergeCell ref="I1475:AD1475"/>
    <mergeCell ref="I1476:AD1476"/>
    <mergeCell ref="I1468:AD1468"/>
    <mergeCell ref="H1478:AD1478"/>
    <mergeCell ref="H1492:AD1493"/>
    <mergeCell ref="AH1491:AJ1491"/>
    <mergeCell ref="AL1491:AQ1493"/>
    <mergeCell ref="AR1491:AR1492"/>
    <mergeCell ref="I1495:AD1496"/>
    <mergeCell ref="I1497:AD1497"/>
    <mergeCell ref="I1498:AD1498"/>
    <mergeCell ref="I1499:AD1499"/>
    <mergeCell ref="H1502:AD1503"/>
    <mergeCell ref="AL1502:AQ1504"/>
    <mergeCell ref="AH1502:AJ1502"/>
    <mergeCell ref="AR1502:AR1503"/>
    <mergeCell ref="H1491:AD1491"/>
    <mergeCell ref="H1481:AD1481"/>
    <mergeCell ref="J1484:AD1484"/>
    <mergeCell ref="AR1540:AR1541"/>
    <mergeCell ref="AH1543:AJ1543"/>
    <mergeCell ref="AL1543:AQ1544"/>
    <mergeCell ref="AR1543:AR1544"/>
    <mergeCell ref="AH1547:AJ1547"/>
    <mergeCell ref="AL1547:AQ1548"/>
    <mergeCell ref="AR1547:AR1548"/>
    <mergeCell ref="H1566:AD1566"/>
    <mergeCell ref="F1564:G1564"/>
    <mergeCell ref="J1721:M1721"/>
    <mergeCell ref="N1721:U1721"/>
    <mergeCell ref="J1723:AB1723"/>
    <mergeCell ref="J1724:AD1724"/>
    <mergeCell ref="AC1723:AD1723"/>
    <mergeCell ref="W1720:AD1720"/>
    <mergeCell ref="V1721:AD1721"/>
    <mergeCell ref="P1709:U1709"/>
    <mergeCell ref="N1712:O1712"/>
    <mergeCell ref="AA1656:AD1656"/>
    <mergeCell ref="H1657:K1657"/>
    <mergeCell ref="H1698:AD1698"/>
    <mergeCell ref="H1585:M1585"/>
    <mergeCell ref="Q1712:R1712"/>
    <mergeCell ref="W1712:AD1712"/>
    <mergeCell ref="J1711:AD1711"/>
    <mergeCell ref="W1659:Y1659"/>
    <mergeCell ref="AA1587:AD1587"/>
    <mergeCell ref="L1657:T1657"/>
    <mergeCell ref="H1614:AD1614"/>
    <mergeCell ref="R1656:V1656"/>
    <mergeCell ref="U1588:AD1588"/>
    <mergeCell ref="AH1629:AJ1629"/>
    <mergeCell ref="B1540:E1542"/>
    <mergeCell ref="F1540:G1540"/>
    <mergeCell ref="F1543:G1543"/>
    <mergeCell ref="F1547:G1547"/>
    <mergeCell ref="H1540:AD1541"/>
    <mergeCell ref="H1543:AD1545"/>
    <mergeCell ref="H1547:AD1548"/>
    <mergeCell ref="AH1540:AJ1540"/>
    <mergeCell ref="H1756:AD1756"/>
    <mergeCell ref="H1550:AD1550"/>
    <mergeCell ref="AL1540:AQ1541"/>
    <mergeCell ref="B1740:E1741"/>
    <mergeCell ref="AG1596:AJ1596"/>
    <mergeCell ref="H1613:AD1613"/>
    <mergeCell ref="J1615:AD1615"/>
    <mergeCell ref="J1590:M1590"/>
    <mergeCell ref="J1709:N1709"/>
    <mergeCell ref="AH1695:AJ1695"/>
    <mergeCell ref="U1662:AC1662"/>
    <mergeCell ref="AG1659:AJ1659"/>
    <mergeCell ref="H1664:AD1664"/>
    <mergeCell ref="I1666:AD1669"/>
    <mergeCell ref="I1670:AD1672"/>
    <mergeCell ref="I1673:AD1675"/>
    <mergeCell ref="I1676:AD1680"/>
    <mergeCell ref="I1681:AD1684"/>
    <mergeCell ref="I1685:AD1692"/>
    <mergeCell ref="J1622:AD1622"/>
    <mergeCell ref="J1623:AD1623"/>
    <mergeCell ref="I1604:AD1605"/>
    <mergeCell ref="I1598:AD1598"/>
    <mergeCell ref="I1599:AD1599"/>
    <mergeCell ref="AR2006:AR2007"/>
    <mergeCell ref="AL2006:AQ2008"/>
    <mergeCell ref="H2011:AD2012"/>
    <mergeCell ref="AL2011:AQ2012"/>
    <mergeCell ref="AR2011:AR2012"/>
    <mergeCell ref="AR1978:AR1979"/>
    <mergeCell ref="F2006:G2006"/>
    <mergeCell ref="I1981:AD1982"/>
    <mergeCell ref="H1936:AD1938"/>
    <mergeCell ref="AH1936:AJ1936"/>
    <mergeCell ref="AL1936:AQ1937"/>
    <mergeCell ref="AH1926:AJ1926"/>
    <mergeCell ref="AR1926:AR1927"/>
    <mergeCell ref="AL1926:AQ1929"/>
    <mergeCell ref="AH1930:AJ1930"/>
    <mergeCell ref="AR1919:AR1920"/>
    <mergeCell ref="AR1936:AR1937"/>
    <mergeCell ref="I1972:AD1972"/>
    <mergeCell ref="AH1981:AJ1981"/>
    <mergeCell ref="AR1981:AR1982"/>
    <mergeCell ref="AH1984:AJ1984"/>
    <mergeCell ref="AR1984:AR1985"/>
    <mergeCell ref="H1943:AD1944"/>
    <mergeCell ref="L1955:AB1955"/>
    <mergeCell ref="I1965:AD1966"/>
    <mergeCell ref="I1967:AD1967"/>
    <mergeCell ref="F1940:G1940"/>
    <mergeCell ref="AH1919:AJ1919"/>
    <mergeCell ref="H1933:AD1934"/>
    <mergeCell ref="H1926:AD1928"/>
    <mergeCell ref="AL1940:AQ1941"/>
    <mergeCell ref="Y1954:AD1954"/>
    <mergeCell ref="AR2036:AR2037"/>
    <mergeCell ref="H1946:AD1949"/>
    <mergeCell ref="H1940:AD1941"/>
    <mergeCell ref="AR1940:AR1941"/>
    <mergeCell ref="I1968:AD1969"/>
    <mergeCell ref="U1957:W1957"/>
    <mergeCell ref="F2040:G2040"/>
    <mergeCell ref="H1974:AD1976"/>
    <mergeCell ref="AH1974:AJ1974"/>
    <mergeCell ref="AR1974:AR1975"/>
    <mergeCell ref="AL1974:AQ1976"/>
    <mergeCell ref="I1978:AD1979"/>
    <mergeCell ref="F2020:G2020"/>
    <mergeCell ref="H2020:AD2022"/>
    <mergeCell ref="AH2020:AJ2020"/>
    <mergeCell ref="AR2020:AR2021"/>
    <mergeCell ref="AL2020:AQ2021"/>
    <mergeCell ref="H2024:AD2024"/>
    <mergeCell ref="I1994:AD1995"/>
    <mergeCell ref="I1996:AD1998"/>
    <mergeCell ref="H1988:AD1988"/>
    <mergeCell ref="H2000:AD2003"/>
    <mergeCell ref="AH2000:AJ2000"/>
    <mergeCell ref="AR2000:AR2001"/>
    <mergeCell ref="F2011:G2011"/>
    <mergeCell ref="H2009:AD2009"/>
    <mergeCell ref="U1952:W1952"/>
    <mergeCell ref="I1960:T1960"/>
    <mergeCell ref="T1961:Z1961"/>
    <mergeCell ref="I1989:AD1990"/>
    <mergeCell ref="I1991:AD1993"/>
    <mergeCell ref="U1960:W1960"/>
    <mergeCell ref="AR2114:AR2115"/>
    <mergeCell ref="AL2113:AQ2113"/>
    <mergeCell ref="AH2109:AJ2109"/>
    <mergeCell ref="AH2096:AJ2096"/>
    <mergeCell ref="AL2096:AQ2099"/>
    <mergeCell ref="I2104:AC2106"/>
    <mergeCell ref="H2108:AD2108"/>
    <mergeCell ref="AL2101:AQ2103"/>
    <mergeCell ref="AR2065:AR2066"/>
    <mergeCell ref="AH2067:AJ2067"/>
    <mergeCell ref="AL2067:AQ2068"/>
    <mergeCell ref="AR2067:AR2068"/>
    <mergeCell ref="AL2065:AQ2066"/>
    <mergeCell ref="AH1940:AJ1940"/>
    <mergeCell ref="I2061:AD2062"/>
    <mergeCell ref="I2049:AD2050"/>
    <mergeCell ref="I2047:AD2048"/>
    <mergeCell ref="AH2047:AJ2047"/>
    <mergeCell ref="AR2047:AR2048"/>
    <mergeCell ref="AL2047:AQ2048"/>
    <mergeCell ref="AH2049:AJ2049"/>
    <mergeCell ref="AL2049:AQ2050"/>
    <mergeCell ref="AR2049:AR2050"/>
    <mergeCell ref="AH2061:AJ2061"/>
    <mergeCell ref="AL2061:AQ2062"/>
    <mergeCell ref="AR2061:AR2062"/>
    <mergeCell ref="I2033:AD2033"/>
    <mergeCell ref="I2032:AD2032"/>
    <mergeCell ref="H2040:AD2043"/>
    <mergeCell ref="AL2036:AQ2039"/>
    <mergeCell ref="H2006:AD2007"/>
    <mergeCell ref="I1970:AD1971"/>
    <mergeCell ref="B2075:E2076"/>
    <mergeCell ref="H2075:AD2077"/>
    <mergeCell ref="AH2075:AJ2075"/>
    <mergeCell ref="AR2075:AR2076"/>
    <mergeCell ref="AL2075:AQ2078"/>
    <mergeCell ref="H2080:AD2080"/>
    <mergeCell ref="AH2080:AJ2080"/>
    <mergeCell ref="AR2080:AR2081"/>
    <mergeCell ref="AL2080:AQ2082"/>
    <mergeCell ref="B2080:E2082"/>
    <mergeCell ref="H2083:AD2089"/>
    <mergeCell ref="AL2083:AQ2084"/>
    <mergeCell ref="AL2155:AQ2156"/>
    <mergeCell ref="AL2149:AQ2153"/>
    <mergeCell ref="AH2144:AJ2144"/>
    <mergeCell ref="AL2144:AQ2145"/>
    <mergeCell ref="H2070:AD2073"/>
    <mergeCell ref="W2124:AD2124"/>
    <mergeCell ref="W2125:AD2125"/>
    <mergeCell ref="J2124:M2124"/>
    <mergeCell ref="B2091:E2093"/>
    <mergeCell ref="B2096:E2099"/>
    <mergeCell ref="B2100:E2103"/>
    <mergeCell ref="AH2135:AJ2135"/>
    <mergeCell ref="AL2135:AQ2137"/>
    <mergeCell ref="AR2135:AR2136"/>
    <mergeCell ref="AL2138:AQ2139"/>
    <mergeCell ref="AR2138:AR2139"/>
    <mergeCell ref="AR2141:AR2142"/>
    <mergeCell ref="J2120:AD2121"/>
    <mergeCell ref="X2112:AD2112"/>
    <mergeCell ref="AB2111:AD2111"/>
    <mergeCell ref="AR2063:AR2064"/>
    <mergeCell ref="AH2065:AJ2065"/>
    <mergeCell ref="H2051:AD2059"/>
    <mergeCell ref="I2101:AC2101"/>
    <mergeCell ref="I2102:AC2102"/>
    <mergeCell ref="I2103:AC2103"/>
    <mergeCell ref="Y2111:Z2111"/>
    <mergeCell ref="AR2109:AR2110"/>
    <mergeCell ref="AR2168:AR2169"/>
    <mergeCell ref="J2144:AD2145"/>
    <mergeCell ref="AR2157:AR2158"/>
    <mergeCell ref="I2154:M2154"/>
    <mergeCell ref="H2165:AD2166"/>
    <mergeCell ref="AH2165:AJ2165"/>
    <mergeCell ref="AR2165:AR2166"/>
    <mergeCell ref="AR2144:AR2145"/>
    <mergeCell ref="AH2161:AJ2161"/>
    <mergeCell ref="H2091:AD2092"/>
    <mergeCell ref="AH2091:AJ2091"/>
    <mergeCell ref="AL2091:AQ2093"/>
    <mergeCell ref="AR2091:AR2092"/>
    <mergeCell ref="H2096:AD2099"/>
    <mergeCell ref="AC2117:AD2118"/>
    <mergeCell ref="AL2117:AQ2118"/>
    <mergeCell ref="W2117:X2117"/>
    <mergeCell ref="Z2117:AA2117"/>
    <mergeCell ref="P2117:S2117"/>
    <mergeCell ref="AH2098:AJ2101"/>
    <mergeCell ref="AR2132:AR2133"/>
    <mergeCell ref="J2135:AD2136"/>
    <mergeCell ref="J2111:X2111"/>
    <mergeCell ref="H2113:AD2113"/>
    <mergeCell ref="F2168:G2168"/>
    <mergeCell ref="AH2120:AJ2120"/>
    <mergeCell ref="J2109:AD2110"/>
    <mergeCell ref="AL2109:AQ2111"/>
    <mergeCell ref="H2161:AD2162"/>
    <mergeCell ref="AR2120:AR2121"/>
    <mergeCell ref="O2125:U2125"/>
    <mergeCell ref="O2124:Q2124"/>
    <mergeCell ref="S2124:U2124"/>
    <mergeCell ref="AR2207:AR2208"/>
    <mergeCell ref="F2193:G2193"/>
    <mergeCell ref="H2193:AD2193"/>
    <mergeCell ref="AH2193:AJ2193"/>
    <mergeCell ref="AR2193:AR2194"/>
    <mergeCell ref="AL2193:AQ2194"/>
    <mergeCell ref="F2195:G2195"/>
    <mergeCell ref="H2195:AD2198"/>
    <mergeCell ref="AH2195:AJ2195"/>
    <mergeCell ref="AL2195:AQ2196"/>
    <mergeCell ref="AR2195:AR2196"/>
    <mergeCell ref="F2188:G2188"/>
    <mergeCell ref="AR2129:AR2130"/>
    <mergeCell ref="AL2129:AQ2131"/>
    <mergeCell ref="H2171:AD2173"/>
    <mergeCell ref="AH2171:AJ2171"/>
    <mergeCell ref="AL2171:AQ2172"/>
    <mergeCell ref="AR2171:AR2172"/>
    <mergeCell ref="J2138:AD2139"/>
    <mergeCell ref="AH2138:AJ2138"/>
    <mergeCell ref="J2132:AD2133"/>
    <mergeCell ref="AH2132:AJ2132"/>
    <mergeCell ref="AL2132:AQ2134"/>
    <mergeCell ref="F2161:G2161"/>
    <mergeCell ref="F2283:G2283"/>
    <mergeCell ref="AH2283:AJ2283"/>
    <mergeCell ref="R2286:T2286"/>
    <mergeCell ref="F2201:G2201"/>
    <mergeCell ref="AR2201:AR2202"/>
    <mergeCell ref="AR2255:AR2256"/>
    <mergeCell ref="AR2243:AR2244"/>
    <mergeCell ref="AR2247:AR2248"/>
    <mergeCell ref="F2233:G2233"/>
    <mergeCell ref="H2233:AD2235"/>
    <mergeCell ref="AH2233:AJ2233"/>
    <mergeCell ref="F2276:G2276"/>
    <mergeCell ref="F2278:G2278"/>
    <mergeCell ref="AR2161:AR2162"/>
    <mergeCell ref="AL2161:AQ2164"/>
    <mergeCell ref="AR2237:AR2238"/>
    <mergeCell ref="AH2276:AJ2276"/>
    <mergeCell ref="AR2276:AR2277"/>
    <mergeCell ref="F2171:G2171"/>
    <mergeCell ref="Y2266:Z2266"/>
    <mergeCell ref="AA2266:AB2266"/>
    <mergeCell ref="AC2266:AD2266"/>
    <mergeCell ref="V2267:AD2267"/>
    <mergeCell ref="H2237:AD2238"/>
    <mergeCell ref="AH2237:AJ2237"/>
    <mergeCell ref="AL2175:AQ2176"/>
    <mergeCell ref="F2175:G2175"/>
    <mergeCell ref="F2250:G2250"/>
    <mergeCell ref="AR2240:AR2241"/>
    <mergeCell ref="F2165:G2165"/>
    <mergeCell ref="AL2165:AQ2167"/>
    <mergeCell ref="F2301:G2301"/>
    <mergeCell ref="H2380:AD2381"/>
    <mergeCell ref="AR2221:AR2222"/>
    <mergeCell ref="U2227:V2227"/>
    <mergeCell ref="U2228:V2228"/>
    <mergeCell ref="U2229:V2229"/>
    <mergeCell ref="U2230:V2230"/>
    <mergeCell ref="U2231:V2231"/>
    <mergeCell ref="I2227:S2227"/>
    <mergeCell ref="I2228:S2228"/>
    <mergeCell ref="I2229:S2229"/>
    <mergeCell ref="F2290:G2290"/>
    <mergeCell ref="H2221:AD2223"/>
    <mergeCell ref="AL2240:AQ2241"/>
    <mergeCell ref="AH2247:AJ2247"/>
    <mergeCell ref="AL2247:AQ2248"/>
    <mergeCell ref="AL2207:AQ2208"/>
    <mergeCell ref="AR2283:AR2284"/>
    <mergeCell ref="AH2250:AJ2250"/>
    <mergeCell ref="AL2250:AQ2253"/>
    <mergeCell ref="H2213:AD2215"/>
    <mergeCell ref="T2232:W2232"/>
    <mergeCell ref="O2285:AD2285"/>
    <mergeCell ref="AH2304:AJ2304"/>
    <mergeCell ref="AL2304:AQ2305"/>
    <mergeCell ref="AH2350:AJ2350"/>
    <mergeCell ref="I2359:AD2361"/>
    <mergeCell ref="Q2272:V2272"/>
    <mergeCell ref="Q2273:V2273"/>
    <mergeCell ref="O2274:V2274"/>
    <mergeCell ref="I2230:S2230"/>
    <mergeCell ref="R2287:T2287"/>
    <mergeCell ref="AL2535:AQ2536"/>
    <mergeCell ref="H2538:AD2539"/>
    <mergeCell ref="H2470:AD2472"/>
    <mergeCell ref="H2293:N2293"/>
    <mergeCell ref="H2292:AD2292"/>
    <mergeCell ref="H2301:AD2302"/>
    <mergeCell ref="AH2301:AJ2301"/>
    <mergeCell ref="H2304:AD2306"/>
    <mergeCell ref="AL2663:AQ2664"/>
    <mergeCell ref="I2682:AD2683"/>
    <mergeCell ref="AL2557:AQ2558"/>
    <mergeCell ref="B2459:E2463"/>
    <mergeCell ref="B2527:E2530"/>
    <mergeCell ref="B2464:E2469"/>
    <mergeCell ref="F2191:G2191"/>
    <mergeCell ref="X2227:AA2227"/>
    <mergeCell ref="X2226:AA2226"/>
    <mergeCell ref="X2228:AA2228"/>
    <mergeCell ref="X2229:AA2229"/>
    <mergeCell ref="X2230:AA2230"/>
    <mergeCell ref="X2231:AA2231"/>
    <mergeCell ref="AL2490:AQ2493"/>
    <mergeCell ref="AH2594:AJ2594"/>
    <mergeCell ref="U2633:AD2633"/>
    <mergeCell ref="AL2591:AQ2592"/>
    <mergeCell ref="H2541:AD2543"/>
    <mergeCell ref="AA2632:AD2632"/>
    <mergeCell ref="F2612:G2612"/>
    <mergeCell ref="AL2623:AQ2625"/>
    <mergeCell ref="H2626:AD2627"/>
    <mergeCell ref="H2630:M2630"/>
    <mergeCell ref="N2630:AD2630"/>
    <mergeCell ref="AR2175:AR2176"/>
    <mergeCell ref="B2830:E2830"/>
    <mergeCell ref="F2830:G2830"/>
    <mergeCell ref="F2185:G2185"/>
    <mergeCell ref="H2185:AD2186"/>
    <mergeCell ref="AH2185:AJ2185"/>
    <mergeCell ref="AL2185:AQ2186"/>
    <mergeCell ref="AR2185:AR2186"/>
    <mergeCell ref="X2179:Z2179"/>
    <mergeCell ref="X2180:Z2180"/>
    <mergeCell ref="H2179:I2179"/>
    <mergeCell ref="H2180:I2180"/>
    <mergeCell ref="Q2179:R2179"/>
    <mergeCell ref="B2262:E2265"/>
    <mergeCell ref="B2301:E2302"/>
    <mergeCell ref="H2278:AD2278"/>
    <mergeCell ref="F2527:G2527"/>
    <mergeCell ref="AL2486:AQ2488"/>
    <mergeCell ref="H2633:K2633"/>
    <mergeCell ref="F2545:G2545"/>
    <mergeCell ref="H2545:AD2545"/>
    <mergeCell ref="AR2188:AR2189"/>
    <mergeCell ref="AH2545:AJ2545"/>
    <mergeCell ref="AL2545:AQ2547"/>
    <mergeCell ref="AL2549:AQ2550"/>
    <mergeCell ref="F2490:G2490"/>
    <mergeCell ref="H2490:AD2491"/>
    <mergeCell ref="AH2490:AJ2490"/>
    <mergeCell ref="F2494:G2494"/>
    <mergeCell ref="H2494:AD2495"/>
    <mergeCell ref="AH2494:AJ2494"/>
    <mergeCell ref="AL2494:AQ2497"/>
    <mergeCell ref="AL2958:AQ2960"/>
    <mergeCell ref="H2907:AD2911"/>
    <mergeCell ref="H2914:AD2915"/>
    <mergeCell ref="AH2914:AJ2914"/>
    <mergeCell ref="J2985:AD2985"/>
    <mergeCell ref="J2986:AD2986"/>
    <mergeCell ref="AR2278:AR2279"/>
    <mergeCell ref="B2914:E2914"/>
    <mergeCell ref="AL2927:AQ2930"/>
    <mergeCell ref="B2869:E2870"/>
    <mergeCell ref="F2869:G2869"/>
    <mergeCell ref="B2918:E2924"/>
    <mergeCell ref="F2918:G2918"/>
    <mergeCell ref="H2918:AD2919"/>
    <mergeCell ref="F2922:G2922"/>
    <mergeCell ref="H2922:AD2923"/>
    <mergeCell ref="AH2918:AJ2918"/>
    <mergeCell ref="AR2918:AR2919"/>
    <mergeCell ref="AH2922:AJ2922"/>
    <mergeCell ref="AR2922:AR2923"/>
    <mergeCell ref="AL2918:AQ2921"/>
    <mergeCell ref="AL2922:AQ2925"/>
    <mergeCell ref="B2927:E2928"/>
    <mergeCell ref="F2927:G2927"/>
    <mergeCell ref="AH2927:AJ2927"/>
    <mergeCell ref="F2877:G2877"/>
    <mergeCell ref="F2881:G2881"/>
    <mergeCell ref="H2877:AD2878"/>
    <mergeCell ref="H2881:AD2883"/>
    <mergeCell ref="AL2869:AQ2872"/>
    <mergeCell ref="H2885:AD2885"/>
    <mergeCell ref="AL2873:AQ2876"/>
    <mergeCell ref="B2969:E2971"/>
    <mergeCell ref="F2969:G2969"/>
    <mergeCell ref="F2973:G2973"/>
    <mergeCell ref="H2969:AD2971"/>
    <mergeCell ref="AH2969:AJ2969"/>
    <mergeCell ref="H2973:AD2977"/>
    <mergeCell ref="AH2973:AJ2973"/>
    <mergeCell ref="AL2973:AQ2976"/>
    <mergeCell ref="B2980:E2984"/>
    <mergeCell ref="F2980:G2980"/>
    <mergeCell ref="H2980:AD2981"/>
    <mergeCell ref="AH2980:AJ2980"/>
    <mergeCell ref="F2995:G2995"/>
    <mergeCell ref="AL2962:AQ2964"/>
    <mergeCell ref="H2965:AD2966"/>
    <mergeCell ref="AH2965:AJ2965"/>
    <mergeCell ref="H2983:AD2983"/>
    <mergeCell ref="J2984:AD2984"/>
    <mergeCell ref="AL2980:AQ2983"/>
    <mergeCell ref="F2965:G2965"/>
    <mergeCell ref="O3022:S3022"/>
    <mergeCell ref="U3022:Y3022"/>
    <mergeCell ref="H2995:AD2997"/>
    <mergeCell ref="J2517:AD2517"/>
    <mergeCell ref="J2519:AD2519"/>
    <mergeCell ref="U2637:W2637"/>
    <mergeCell ref="AG3022:AJ3022"/>
    <mergeCell ref="AH2995:AJ2995"/>
    <mergeCell ref="H3019:K3019"/>
    <mergeCell ref="I3009:AD3009"/>
    <mergeCell ref="I3010:AD3010"/>
    <mergeCell ref="H2955:AD2956"/>
    <mergeCell ref="AH2955:AJ2955"/>
    <mergeCell ref="AH2527:AJ2527"/>
    <mergeCell ref="AH2682:AJ2682"/>
    <mergeCell ref="O2637:S2637"/>
    <mergeCell ref="H2658:AD2660"/>
    <mergeCell ref="AH2658:AJ2658"/>
    <mergeCell ref="H2661:AD2661"/>
    <mergeCell ref="H2827:AD2827"/>
    <mergeCell ref="H2811:O2811"/>
    <mergeCell ref="H2825:O2825"/>
    <mergeCell ref="P2825:AD2825"/>
    <mergeCell ref="P2811:AD2811"/>
    <mergeCell ref="H2812:O2812"/>
    <mergeCell ref="AH2734:AJ2734"/>
    <mergeCell ref="H2853:AD2854"/>
    <mergeCell ref="H2855:AD2858"/>
    <mergeCell ref="H2860:AD2862"/>
    <mergeCell ref="H2863:AD2866"/>
    <mergeCell ref="AH2740:AJ2740"/>
    <mergeCell ref="AH2942:AJ2942"/>
    <mergeCell ref="H3020:AD3020"/>
    <mergeCell ref="J3021:M3021"/>
    <mergeCell ref="O3021:Q3021"/>
    <mergeCell ref="S3021:U3021"/>
    <mergeCell ref="W3021:Y3021"/>
    <mergeCell ref="AA3021:AC3021"/>
    <mergeCell ref="H2535:AD2536"/>
    <mergeCell ref="AH2535:AJ2535"/>
    <mergeCell ref="F2663:G2663"/>
    <mergeCell ref="F2677:G2677"/>
    <mergeCell ref="H2663:AD2664"/>
    <mergeCell ref="AH2663:AJ2663"/>
    <mergeCell ref="H2583:AD2585"/>
    <mergeCell ref="H2587:AD2588"/>
    <mergeCell ref="U3019:AD3019"/>
    <mergeCell ref="I2896:AD2897"/>
    <mergeCell ref="H2666:AD2675"/>
    <mergeCell ref="I2646:AD2647"/>
    <mergeCell ref="I2648:AD2650"/>
    <mergeCell ref="F2841:G2841"/>
    <mergeCell ref="H2841:AD2842"/>
    <mergeCell ref="AH2841:AJ2841"/>
    <mergeCell ref="H2822:O2822"/>
    <mergeCell ref="H2819:AD2820"/>
    <mergeCell ref="P2822:AD2822"/>
    <mergeCell ref="H2790:AD2796"/>
    <mergeCell ref="AH2819:AJ2819"/>
    <mergeCell ref="AH2835:AJ2835"/>
    <mergeCell ref="F2958:G2958"/>
    <mergeCell ref="H2958:AD2960"/>
    <mergeCell ref="AH2958:AJ2958"/>
    <mergeCell ref="H3017:M3018"/>
    <mergeCell ref="N3017:Q3017"/>
    <mergeCell ref="R3017:AD3017"/>
    <mergeCell ref="N3018:Q3018"/>
    <mergeCell ref="R3018:V3018"/>
    <mergeCell ref="W3018:Z3018"/>
    <mergeCell ref="AA3018:AD3018"/>
    <mergeCell ref="H2942:AD2943"/>
    <mergeCell ref="F2873:G2873"/>
    <mergeCell ref="H2869:AD2870"/>
    <mergeCell ref="AH2869:AJ2869"/>
    <mergeCell ref="H2873:AD2875"/>
    <mergeCell ref="H2962:AD2963"/>
    <mergeCell ref="AH2962:AJ2962"/>
    <mergeCell ref="F3012:G3012"/>
    <mergeCell ref="F2955:G2955"/>
    <mergeCell ref="H2952:AD2953"/>
    <mergeCell ref="AH2952:AJ2952"/>
    <mergeCell ref="AH2877:AJ2877"/>
    <mergeCell ref="F2948:G2948"/>
    <mergeCell ref="H2945:AD2945"/>
    <mergeCell ref="AH2945:AJ2945"/>
    <mergeCell ref="J2993:AD2993"/>
    <mergeCell ref="H2939:AD2940"/>
    <mergeCell ref="I2886:AD2887"/>
    <mergeCell ref="I2888:AD2889"/>
    <mergeCell ref="AL2527:AQ2530"/>
    <mergeCell ref="AH2486:AJ2486"/>
    <mergeCell ref="H2527:AD2529"/>
    <mergeCell ref="H2531:AD2533"/>
    <mergeCell ref="J2510:AD2510"/>
    <mergeCell ref="J2513:AD2513"/>
    <mergeCell ref="AH2036:AJ2036"/>
    <mergeCell ref="AL2157:AQ2158"/>
    <mergeCell ref="J2141:AD2141"/>
    <mergeCell ref="P2118:S2118"/>
    <mergeCell ref="H2175:AD2176"/>
    <mergeCell ref="AL2262:AQ2265"/>
    <mergeCell ref="T2117:U2117"/>
    <mergeCell ref="H2157:AD2159"/>
    <mergeCell ref="X2178:Z2178"/>
    <mergeCell ref="H2178:I2178"/>
    <mergeCell ref="Q2178:R2178"/>
    <mergeCell ref="AH2063:AJ2063"/>
    <mergeCell ref="AL2063:AQ2064"/>
    <mergeCell ref="J2114:AD2115"/>
    <mergeCell ref="AH2114:AJ2114"/>
    <mergeCell ref="O2265:Q2265"/>
    <mergeCell ref="H2262:AD2263"/>
    <mergeCell ref="H2255:AD2259"/>
    <mergeCell ref="AH2243:AJ2243"/>
    <mergeCell ref="R2294:T2294"/>
    <mergeCell ref="AH2292:AJ2292"/>
    <mergeCell ref="AH2141:AJ2141"/>
    <mergeCell ref="AL2141:AQ2142"/>
    <mergeCell ref="H2069:AD2069"/>
    <mergeCell ref="H2276:AD2276"/>
    <mergeCell ref="I2350:AD2352"/>
    <mergeCell ref="H2168:AD2169"/>
    <mergeCell ref="AH3042:AJ3042"/>
    <mergeCell ref="H3024:T3024"/>
    <mergeCell ref="V2639:AD2639"/>
    <mergeCell ref="AA3022:AC3022"/>
    <mergeCell ref="J3023:M3023"/>
    <mergeCell ref="AH2278:AJ2278"/>
    <mergeCell ref="H2279:M2279"/>
    <mergeCell ref="R2279:T2279"/>
    <mergeCell ref="R2280:T2280"/>
    <mergeCell ref="AL2969:AQ2972"/>
    <mergeCell ref="AL2995:AQ2998"/>
    <mergeCell ref="H2999:AD3001"/>
    <mergeCell ref="I3003:AD3004"/>
    <mergeCell ref="I3005:AD3006"/>
    <mergeCell ref="I3007:AD3008"/>
    <mergeCell ref="I3002:AD3002"/>
    <mergeCell ref="AL2965:AQ2966"/>
    <mergeCell ref="H2383:AD2384"/>
    <mergeCell ref="H2927:AD2929"/>
    <mergeCell ref="H2643:AD2644"/>
    <mergeCell ref="AH2643:AJ2643"/>
    <mergeCell ref="AH2785:AJ2785"/>
    <mergeCell ref="N3016:AD3016"/>
    <mergeCell ref="H2823:O2823"/>
    <mergeCell ref="P2823:R2823"/>
    <mergeCell ref="S2823:V2823"/>
    <mergeCell ref="W2823:AA2823"/>
    <mergeCell ref="AB2823:AD2823"/>
    <mergeCell ref="AG2629:AJ2629"/>
    <mergeCell ref="H2835:AD2836"/>
    <mergeCell ref="AL2682:AQ2683"/>
    <mergeCell ref="H2486:AD2488"/>
    <mergeCell ref="AH3078:AJ3078"/>
    <mergeCell ref="F3081:G3081"/>
    <mergeCell ref="H3081:AD3082"/>
    <mergeCell ref="AH3081:AJ3081"/>
    <mergeCell ref="AL3078:AQ3080"/>
    <mergeCell ref="F3084:G3084"/>
    <mergeCell ref="H3084:AD3085"/>
    <mergeCell ref="AH3084:AJ3084"/>
    <mergeCell ref="AL3081:AP3084"/>
    <mergeCell ref="AL3042:AQ3045"/>
    <mergeCell ref="I3048:AD3049"/>
    <mergeCell ref="I3051:AD3051"/>
    <mergeCell ref="I3050:AD3050"/>
    <mergeCell ref="I3047:AD3047"/>
    <mergeCell ref="I3046:AD3046"/>
    <mergeCell ref="AH3048:AJ3048"/>
    <mergeCell ref="AH3050:AJ3050"/>
    <mergeCell ref="F3053:G3053"/>
    <mergeCell ref="H3053:AD3053"/>
    <mergeCell ref="AH3053:AJ3053"/>
    <mergeCell ref="AL3053:AQ3055"/>
    <mergeCell ref="F3071:G3071"/>
    <mergeCell ref="H3071:AD3072"/>
    <mergeCell ref="AH3071:AJ3071"/>
    <mergeCell ref="AL3071:AQ3073"/>
    <mergeCell ref="H3074:AD3075"/>
    <mergeCell ref="AL3056:AQ3057"/>
    <mergeCell ref="AH3074:AJ3074"/>
    <mergeCell ref="F3042:G3042"/>
    <mergeCell ref="H3055:AD3063"/>
    <mergeCell ref="AL3074:AQ3075"/>
    <mergeCell ref="H3042:AD3042"/>
    <mergeCell ref="AH3209:AJ3209"/>
    <mergeCell ref="H3192:N3192"/>
    <mergeCell ref="H3193:N3193"/>
    <mergeCell ref="H3194:N3194"/>
    <mergeCell ref="H3136:AD3137"/>
    <mergeCell ref="AH3122:AJ3122"/>
    <mergeCell ref="AL3122:AQ3124"/>
    <mergeCell ref="H3088:AD3088"/>
    <mergeCell ref="H3089:AD3091"/>
    <mergeCell ref="H3092:AD3093"/>
    <mergeCell ref="H3094:AD3095"/>
    <mergeCell ref="H3096:AD3096"/>
    <mergeCell ref="B3099:E3100"/>
    <mergeCell ref="F3099:G3099"/>
    <mergeCell ref="F3102:G3102"/>
    <mergeCell ref="H3099:AD3099"/>
    <mergeCell ref="H3102:AD3103"/>
    <mergeCell ref="I3111:AD3112"/>
    <mergeCell ref="I3107:AD3108"/>
    <mergeCell ref="I3105:AD3106"/>
    <mergeCell ref="I3109:AD3109"/>
    <mergeCell ref="I3110:AD3110"/>
    <mergeCell ref="I3104:AD3104"/>
    <mergeCell ref="AH3099:AJ3099"/>
    <mergeCell ref="AH3102:AJ3102"/>
    <mergeCell ref="AL3099:AQ3101"/>
    <mergeCell ref="AL3102:AQ3104"/>
    <mergeCell ref="H3115:AD3115"/>
    <mergeCell ref="AH3115:AJ3115"/>
    <mergeCell ref="AL3115:AQ3117"/>
    <mergeCell ref="I3119:AD3119"/>
    <mergeCell ref="H3124:AC3124"/>
    <mergeCell ref="H3173:AD3173"/>
    <mergeCell ref="I3176:AD3176"/>
    <mergeCell ref="H3191:AA3191"/>
    <mergeCell ref="I3178:AD3179"/>
    <mergeCell ref="I3182:AD3184"/>
    <mergeCell ref="I3187:AD3189"/>
    <mergeCell ref="I3174:AD3174"/>
    <mergeCell ref="H3209:AD3209"/>
    <mergeCell ref="L3160:R3160"/>
    <mergeCell ref="J3146:AD3147"/>
    <mergeCell ref="U3132:AC3132"/>
    <mergeCell ref="U3133:AC3133"/>
    <mergeCell ref="U3134:AC3134"/>
    <mergeCell ref="M3134:T3134"/>
    <mergeCell ref="M3133:T3133"/>
    <mergeCell ref="M3132:T3132"/>
    <mergeCell ref="M3131:T3131"/>
    <mergeCell ref="V3161:AD3161"/>
    <mergeCell ref="H3161:K3161"/>
    <mergeCell ref="F3204:G3204"/>
    <mergeCell ref="H3204:AD3207"/>
    <mergeCell ref="H3160:K3160"/>
    <mergeCell ref="S3160:U3160"/>
    <mergeCell ref="S3159:AD3159"/>
    <mergeCell ref="H3163:AD3163"/>
    <mergeCell ref="H3164:AD3166"/>
    <mergeCell ref="F3139:G3139"/>
    <mergeCell ref="H3139:AD3139"/>
    <mergeCell ref="H3132:L3132"/>
    <mergeCell ref="H3130:L3130"/>
    <mergeCell ref="H3126:L3126"/>
    <mergeCell ref="H3127:L3127"/>
    <mergeCell ref="H3128:L3128"/>
    <mergeCell ref="H3133:L3133"/>
    <mergeCell ref="H3129:L3129"/>
    <mergeCell ref="M3127:T3127"/>
    <mergeCell ref="M3130:T3130"/>
    <mergeCell ref="M3128:T3128"/>
    <mergeCell ref="M3129:T3129"/>
    <mergeCell ref="H3195:N3195"/>
    <mergeCell ref="O3192:AA3192"/>
    <mergeCell ref="O3193:AA3193"/>
    <mergeCell ref="O3194:AA3194"/>
    <mergeCell ref="O3195:AA3195"/>
    <mergeCell ref="I3186:AD3186"/>
    <mergeCell ref="I3185:AD3185"/>
    <mergeCell ref="I3181:AD3181"/>
    <mergeCell ref="I3180:AD3180"/>
    <mergeCell ref="I3177:AD3177"/>
    <mergeCell ref="I3175:AD3175"/>
    <mergeCell ref="H3131:L3131"/>
    <mergeCell ref="AL3198:AQ3198"/>
    <mergeCell ref="P3201:Q3201"/>
    <mergeCell ref="S3201:T3201"/>
    <mergeCell ref="V3201:W3201"/>
    <mergeCell ref="P3202:X3202"/>
    <mergeCell ref="N3201:O3201"/>
    <mergeCell ref="H3201:M3201"/>
    <mergeCell ref="U3128:AC3128"/>
    <mergeCell ref="U3129:AC3129"/>
    <mergeCell ref="U3130:AC3130"/>
    <mergeCell ref="U3131:AC3131"/>
    <mergeCell ref="AL3169:AQ3169"/>
    <mergeCell ref="AL3173:AQ3174"/>
    <mergeCell ref="H3156:AD3156"/>
    <mergeCell ref="AH3156:AJ3156"/>
    <mergeCell ref="V3160:W3160"/>
    <mergeCell ref="AL3136:AQ3138"/>
    <mergeCell ref="AH3139:AJ3139"/>
    <mergeCell ref="I3141:AD3142"/>
    <mergeCell ref="J3144:AD3145"/>
    <mergeCell ref="AH3169:AJ3169"/>
    <mergeCell ref="AH3136:AJ3136"/>
    <mergeCell ref="S3161:U3161"/>
    <mergeCell ref="L3161:R3161"/>
    <mergeCell ref="AH3198:AJ3198"/>
    <mergeCell ref="H3134:L3134"/>
    <mergeCell ref="Y3160:Z3160"/>
    <mergeCell ref="AB3160:AC3160"/>
    <mergeCell ref="J3148:AD3148"/>
    <mergeCell ref="J3149:AD3149"/>
    <mergeCell ref="J3150:AD3150"/>
    <mergeCell ref="I3151:AC3153"/>
    <mergeCell ref="B3198:E3199"/>
    <mergeCell ref="H3198:AD3199"/>
    <mergeCell ref="F3156:G3156"/>
    <mergeCell ref="F3136:G3136"/>
    <mergeCell ref="H3125:L3125"/>
    <mergeCell ref="M3125:T3125"/>
    <mergeCell ref="U3125:AC3125"/>
    <mergeCell ref="U3126:AC3126"/>
    <mergeCell ref="U3127:AC3127"/>
    <mergeCell ref="H1825:AD1825"/>
    <mergeCell ref="I1884:AD1884"/>
    <mergeCell ref="I1887:AD1887"/>
    <mergeCell ref="I1907:AD1907"/>
    <mergeCell ref="I1909:AD1909"/>
    <mergeCell ref="I1952:T1952"/>
    <mergeCell ref="I1953:T1953"/>
    <mergeCell ref="B3169:E3172"/>
    <mergeCell ref="H3169:AD3171"/>
    <mergeCell ref="J3143:AD3143"/>
    <mergeCell ref="H3159:K3159"/>
    <mergeCell ref="L3159:R3159"/>
    <mergeCell ref="B2149:E2150"/>
    <mergeCell ref="F2182:G2182"/>
    <mergeCell ref="H2182:AD2183"/>
    <mergeCell ref="Q2149:S2149"/>
    <mergeCell ref="Q2150:S2150"/>
    <mergeCell ref="I2152:M2153"/>
    <mergeCell ref="B2188:E2188"/>
    <mergeCell ref="AA3026:AD3026"/>
    <mergeCell ref="L3019:T3019"/>
    <mergeCell ref="H3015:AD3015"/>
    <mergeCell ref="U3023:W3023"/>
    <mergeCell ref="B3115:E3118"/>
    <mergeCell ref="I3117:AD3118"/>
    <mergeCell ref="B3122:E3126"/>
    <mergeCell ref="F3122:G3122"/>
    <mergeCell ref="H3122:AD3122"/>
    <mergeCell ref="X3023:AB3023"/>
    <mergeCell ref="U3024:AC3024"/>
    <mergeCell ref="H2243:AD2245"/>
    <mergeCell ref="M3126:T3126"/>
    <mergeCell ref="F3078:G3078"/>
    <mergeCell ref="H3078:AD3078"/>
    <mergeCell ref="H3026:U3026"/>
    <mergeCell ref="I3030:AD3031"/>
    <mergeCell ref="I3029:AD3029"/>
    <mergeCell ref="I3032:AD3032"/>
    <mergeCell ref="I3033:AD3035"/>
    <mergeCell ref="H3025:U3025"/>
    <mergeCell ref="V3025:AD3025"/>
    <mergeCell ref="W3026:Z3026"/>
    <mergeCell ref="H2247:AD2247"/>
    <mergeCell ref="F2383:G2383"/>
    <mergeCell ref="F2386:G2386"/>
    <mergeCell ref="O3023:S3023"/>
    <mergeCell ref="I3036:AD3038"/>
    <mergeCell ref="I3039:AD3039"/>
    <mergeCell ref="I3040:AD3040"/>
    <mergeCell ref="F2939:G2939"/>
    <mergeCell ref="F2643:G2643"/>
    <mergeCell ref="F2835:G2835"/>
    <mergeCell ref="F2486:G2486"/>
    <mergeCell ref="H2902:AD2905"/>
    <mergeCell ref="J3022:M3022"/>
    <mergeCell ref="H3065:AD3069"/>
    <mergeCell ref="I2225:AD2225"/>
    <mergeCell ref="AR748:AR749"/>
    <mergeCell ref="AH754:AJ754"/>
    <mergeCell ref="AR754:AR755"/>
    <mergeCell ref="F749:G749"/>
    <mergeCell ref="F754:G754"/>
    <mergeCell ref="F755:G755"/>
    <mergeCell ref="AL748:AQ749"/>
    <mergeCell ref="AL754:AQ755"/>
    <mergeCell ref="AL772:AQ772"/>
    <mergeCell ref="I759:AD761"/>
    <mergeCell ref="I762:AD763"/>
    <mergeCell ref="I764:AD766"/>
    <mergeCell ref="I767:AD768"/>
    <mergeCell ref="H770:AD771"/>
    <mergeCell ref="F775:G775"/>
    <mergeCell ref="H775:AD777"/>
    <mergeCell ref="AR803:AR804"/>
    <mergeCell ref="H785:AD785"/>
    <mergeCell ref="AR793:AR794"/>
    <mergeCell ref="F797:G797"/>
    <mergeCell ref="AR797:AR798"/>
    <mergeCell ref="F800:G800"/>
    <mergeCell ref="H800:AD801"/>
    <mergeCell ref="AH800:AJ800"/>
    <mergeCell ref="AL800:AQ801"/>
    <mergeCell ref="AR800:AR801"/>
    <mergeCell ref="AR787:AR788"/>
    <mergeCell ref="I1957:T1957"/>
    <mergeCell ref="F2205:G2205"/>
    <mergeCell ref="F2157:G2157"/>
    <mergeCell ref="AR809:AR810"/>
    <mergeCell ref="H812:AD814"/>
    <mergeCell ref="AH812:AJ812"/>
    <mergeCell ref="AL812:AQ813"/>
    <mergeCell ref="AR812:AR813"/>
    <mergeCell ref="F803:G803"/>
    <mergeCell ref="H803:AD804"/>
    <mergeCell ref="AH803:AJ803"/>
    <mergeCell ref="AL803:AQ804"/>
    <mergeCell ref="AR806:AR807"/>
    <mergeCell ref="F809:G809"/>
    <mergeCell ref="H809:AD810"/>
    <mergeCell ref="AR829:AR830"/>
    <mergeCell ref="F832:G832"/>
    <mergeCell ref="H832:AD832"/>
    <mergeCell ref="AH832:AJ832"/>
    <mergeCell ref="AL832:AQ833"/>
    <mergeCell ref="AR832:AR833"/>
    <mergeCell ref="AH816:AJ816"/>
    <mergeCell ref="F816:G816"/>
    <mergeCell ref="AL809:AQ810"/>
    <mergeCell ref="AR816:AR817"/>
    <mergeCell ref="H818:AD819"/>
    <mergeCell ref="AL818:AQ819"/>
    <mergeCell ref="H821:AD822"/>
    <mergeCell ref="F824:G824"/>
    <mergeCell ref="H824:AD824"/>
    <mergeCell ref="AH824:AJ824"/>
    <mergeCell ref="AL824:AQ825"/>
    <mergeCell ref="AR824:AR825"/>
    <mergeCell ref="H826:AD827"/>
    <mergeCell ref="AR821:AR822"/>
    <mergeCell ref="AR840:AR841"/>
    <mergeCell ref="H829:AD830"/>
    <mergeCell ref="AR909:AR910"/>
    <mergeCell ref="AH912:AJ912"/>
    <mergeCell ref="AL912:AQ913"/>
    <mergeCell ref="AR912:AR913"/>
    <mergeCell ref="F840:G840"/>
    <mergeCell ref="AL862:AQ863"/>
    <mergeCell ref="AR857:AR858"/>
    <mergeCell ref="F860:G860"/>
    <mergeCell ref="F861:G861"/>
    <mergeCell ref="F862:G862"/>
    <mergeCell ref="H862:AD862"/>
    <mergeCell ref="AR860:AR861"/>
    <mergeCell ref="H890:AD891"/>
    <mergeCell ref="F902:G902"/>
    <mergeCell ref="F903:G903"/>
    <mergeCell ref="F906:G906"/>
    <mergeCell ref="H902:AD904"/>
    <mergeCell ref="H906:AD907"/>
    <mergeCell ref="AH902:AJ902"/>
    <mergeCell ref="AL878:AQ879"/>
    <mergeCell ref="AH880:AJ880"/>
    <mergeCell ref="I868:AC870"/>
    <mergeCell ref="I871:AC873"/>
    <mergeCell ref="F880:G880"/>
    <mergeCell ref="F884:G884"/>
    <mergeCell ref="F888:G888"/>
    <mergeCell ref="AR834:AR835"/>
    <mergeCell ref="F836:G836"/>
    <mergeCell ref="AR838:AR839"/>
    <mergeCell ref="AR878:AR879"/>
    <mergeCell ref="AA1177:AB1177"/>
    <mergeCell ref="AA1178:AB1178"/>
    <mergeCell ref="AR882:AR883"/>
    <mergeCell ref="AH884:AJ884"/>
    <mergeCell ref="AL884:AQ885"/>
    <mergeCell ref="AR884:AR885"/>
    <mergeCell ref="AH888:AJ888"/>
    <mergeCell ref="AL888:AQ889"/>
    <mergeCell ref="AR888:AR889"/>
    <mergeCell ref="AL902:AQ903"/>
    <mergeCell ref="AR902:AR903"/>
    <mergeCell ref="AH906:AJ906"/>
    <mergeCell ref="AL906:AQ907"/>
    <mergeCell ref="AR906:AR907"/>
    <mergeCell ref="AR1125:AR1126"/>
    <mergeCell ref="AR1132:AR1133"/>
    <mergeCell ref="AR1100:AR1101"/>
    <mergeCell ref="AH1058:AJ1058"/>
    <mergeCell ref="AA1176:AB1176"/>
    <mergeCell ref="AL1028:AQ1030"/>
    <mergeCell ref="H1028:AD1029"/>
    <mergeCell ref="H1031:AD1032"/>
    <mergeCell ref="I1177:N1177"/>
    <mergeCell ref="AR1137:AR1138"/>
    <mergeCell ref="AR1112:AR1113"/>
    <mergeCell ref="AR1115:AR1116"/>
    <mergeCell ref="Q1081:AA1081"/>
    <mergeCell ref="H1086:AD1088"/>
    <mergeCell ref="AL1086:AQ1088"/>
    <mergeCell ref="AR1096:AR1097"/>
    <mergeCell ref="AR1077:AR1078"/>
    <mergeCell ref="AL1112:AQ1114"/>
    <mergeCell ref="AR1343:AR1344"/>
    <mergeCell ref="F1347:G1347"/>
    <mergeCell ref="F1350:G1350"/>
    <mergeCell ref="H1347:AD1348"/>
    <mergeCell ref="AH1347:AJ1347"/>
    <mergeCell ref="AL1347:AQ1348"/>
    <mergeCell ref="AR1347:AR1348"/>
    <mergeCell ref="AL1343:AQ1345"/>
    <mergeCell ref="H1350:AD1351"/>
    <mergeCell ref="AH1350:AJ1350"/>
    <mergeCell ref="AL1350:AQ1351"/>
    <mergeCell ref="AR1350:AR1351"/>
    <mergeCell ref="AL1448:AQ1450"/>
    <mergeCell ref="F1734:G1734"/>
    <mergeCell ref="I1551:AD1551"/>
    <mergeCell ref="I1556:AD1556"/>
    <mergeCell ref="J1620:AD1620"/>
    <mergeCell ref="J1621:AD1621"/>
    <mergeCell ref="J1713:M1713"/>
    <mergeCell ref="N1713:U1713"/>
    <mergeCell ref="P1717:U1717"/>
    <mergeCell ref="W1717:AD1717"/>
    <mergeCell ref="W1595:Z1595"/>
    <mergeCell ref="I1602:AD1603"/>
    <mergeCell ref="AA1595:AD1595"/>
    <mergeCell ref="H1646:AD1649"/>
    <mergeCell ref="H1525:AD1525"/>
    <mergeCell ref="H1528:AD1529"/>
    <mergeCell ref="AL1437:AQ1438"/>
    <mergeCell ref="H1437:AD1446"/>
    <mergeCell ref="J1710:AD1710"/>
    <mergeCell ref="U1657:AD1657"/>
    <mergeCell ref="AL1187:AQ1189"/>
    <mergeCell ref="AL1192:AQ1195"/>
    <mergeCell ref="F1771:G1771"/>
    <mergeCell ref="AR1737:AR1738"/>
    <mergeCell ref="AL1737:AQ1739"/>
    <mergeCell ref="J1717:N1717"/>
    <mergeCell ref="F1511:G1511"/>
    <mergeCell ref="AR1514:AR1515"/>
    <mergeCell ref="AL1514:AQ1515"/>
    <mergeCell ref="H1518:AD1519"/>
    <mergeCell ref="AH1518:AJ1518"/>
    <mergeCell ref="AL1518:AQ1519"/>
    <mergeCell ref="AR1518:AR1519"/>
    <mergeCell ref="I1521:AD1521"/>
    <mergeCell ref="I1522:AD1522"/>
    <mergeCell ref="I1523:AD1523"/>
    <mergeCell ref="H1526:AD1527"/>
    <mergeCell ref="I1743:AD1749"/>
    <mergeCell ref="I1629:AD1631"/>
    <mergeCell ref="U1591:Y1591"/>
    <mergeCell ref="AA1591:AC1591"/>
    <mergeCell ref="J1592:M1592"/>
    <mergeCell ref="H1593:T1593"/>
    <mergeCell ref="O1592:S1592"/>
    <mergeCell ref="X1592:AB1592"/>
    <mergeCell ref="U1593:AC1593"/>
    <mergeCell ref="H1595:U1595"/>
    <mergeCell ref="L1588:T1588"/>
    <mergeCell ref="H1588:K1588"/>
    <mergeCell ref="I1557:AD1557"/>
    <mergeCell ref="I1600:AD1600"/>
    <mergeCell ref="I1601:AD1601"/>
    <mergeCell ref="H1274:AD1275"/>
    <mergeCell ref="AL1286:AQ1286"/>
    <mergeCell ref="AL1289:AQ1290"/>
    <mergeCell ref="H1241:AD1242"/>
    <mergeCell ref="AL1231:AQ1231"/>
    <mergeCell ref="AH1774:AJ1774"/>
    <mergeCell ref="AL1234:AQ1234"/>
    <mergeCell ref="AH1231:AJ1231"/>
    <mergeCell ref="AL1323:AQ1325"/>
    <mergeCell ref="AL1298:AQ1299"/>
    <mergeCell ref="AL1301:AQ1302"/>
    <mergeCell ref="AR1222:AR1223"/>
    <mergeCell ref="AH1219:AJ1219"/>
    <mergeCell ref="AR1323:AR1324"/>
    <mergeCell ref="AL1303:AQ1304"/>
    <mergeCell ref="AL1309:AQ1310"/>
    <mergeCell ref="AR1629:AR1630"/>
    <mergeCell ref="J1616:AD1616"/>
    <mergeCell ref="AR1695:AR1696"/>
    <mergeCell ref="I1608:AD1608"/>
    <mergeCell ref="I1611:AD1611"/>
    <mergeCell ref="I1606:AD1606"/>
    <mergeCell ref="AH1608:AJ1608"/>
    <mergeCell ref="AH1611:AJ1611"/>
    <mergeCell ref="AR1611:AR1612"/>
    <mergeCell ref="AL1608:AQ1610"/>
    <mergeCell ref="AR1328:AR1329"/>
    <mergeCell ref="I1718:AD1718"/>
    <mergeCell ref="I1716:AD1716"/>
    <mergeCell ref="J1618:AD1618"/>
    <mergeCell ref="AH1333:AJ1333"/>
    <mergeCell ref="AR1333:AR1334"/>
    <mergeCell ref="J1485:AD1485"/>
    <mergeCell ref="J1486:AD1486"/>
    <mergeCell ref="J1488:AD1488"/>
    <mergeCell ref="J1489:AD1489"/>
    <mergeCell ref="AR1608:AR1609"/>
    <mergeCell ref="H1559:AD1559"/>
    <mergeCell ref="H1560:AD1560"/>
    <mergeCell ref="H1561:AD1561"/>
    <mergeCell ref="AL1629:AQ1631"/>
    <mergeCell ref="AL1625:AQ1628"/>
    <mergeCell ref="F1502:G1502"/>
    <mergeCell ref="H1511:AD1512"/>
    <mergeCell ref="AL1511:AQ1512"/>
    <mergeCell ref="H1514:AD1516"/>
    <mergeCell ref="AH1514:AJ1514"/>
    <mergeCell ref="AL1611:AQ1613"/>
    <mergeCell ref="AL1564:AQ1566"/>
    <mergeCell ref="H1594:U1594"/>
    <mergeCell ref="V1594:AD1594"/>
    <mergeCell ref="I1625:AD1626"/>
    <mergeCell ref="J1617:AD1617"/>
    <mergeCell ref="I1568:AD1569"/>
    <mergeCell ref="AL1568:AQ1570"/>
    <mergeCell ref="AH1568:AJ1568"/>
    <mergeCell ref="AH1625:AJ1625"/>
    <mergeCell ref="H1589:AD1589"/>
    <mergeCell ref="H1597:AD1597"/>
    <mergeCell ref="AA1590:AC1590"/>
    <mergeCell ref="J1619:AD1619"/>
    <mergeCell ref="AG1584:AJ1584"/>
    <mergeCell ref="AG1591:AJ1591"/>
    <mergeCell ref="AG1594:AJ1594"/>
    <mergeCell ref="J1483:AD1483"/>
    <mergeCell ref="H1505:AD1507"/>
    <mergeCell ref="J1425:M1425"/>
    <mergeCell ref="O1425:S1425"/>
    <mergeCell ref="AH1838:AJ1838"/>
    <mergeCell ref="AR1838:AR1839"/>
    <mergeCell ref="AL1838:AQ1841"/>
    <mergeCell ref="AR1734:AR1735"/>
    <mergeCell ref="AL1825:AQ1826"/>
    <mergeCell ref="AL1756:AQ1757"/>
    <mergeCell ref="J1591:M1591"/>
    <mergeCell ref="O1591:S1591"/>
    <mergeCell ref="AR1774:AR1775"/>
    <mergeCell ref="AL1742:AQ1743"/>
    <mergeCell ref="H1579:AD1581"/>
    <mergeCell ref="H1562:AD1562"/>
    <mergeCell ref="H1564:AD1565"/>
    <mergeCell ref="AH1533:AJ1533"/>
    <mergeCell ref="AL1533:AQ1534"/>
    <mergeCell ref="AR1533:AR1534"/>
    <mergeCell ref="I1482:AD1482"/>
    <mergeCell ref="H1787:AD1791"/>
    <mergeCell ref="AR1568:AR1569"/>
    <mergeCell ref="I1552:AD1553"/>
    <mergeCell ref="I1554:AD1555"/>
    <mergeCell ref="H1705:AD1705"/>
    <mergeCell ref="I1708:AD1708"/>
    <mergeCell ref="AR1731:AR1732"/>
    <mergeCell ref="AR1625:AR1626"/>
    <mergeCell ref="H1571:AD1571"/>
    <mergeCell ref="H1573:AD1577"/>
    <mergeCell ref="W1590:Y1590"/>
    <mergeCell ref="AR1887:AR1888"/>
    <mergeCell ref="H1865:AD1867"/>
    <mergeCell ref="AH1865:AJ1865"/>
    <mergeCell ref="H1843:AD1852"/>
    <mergeCell ref="AH1731:AJ1731"/>
    <mergeCell ref="H1731:AD1732"/>
    <mergeCell ref="H1734:AD1735"/>
    <mergeCell ref="AL1865:AQ1867"/>
    <mergeCell ref="AR1865:AR1866"/>
    <mergeCell ref="H1771:AD1772"/>
    <mergeCell ref="AH1771:AJ1771"/>
    <mergeCell ref="AL1771:AQ1773"/>
    <mergeCell ref="AR1771:AR1772"/>
    <mergeCell ref="H1855:AD1856"/>
    <mergeCell ref="AH1855:AJ1855"/>
    <mergeCell ref="AR1855:AR1856"/>
    <mergeCell ref="AL1855:AQ1857"/>
    <mergeCell ref="H1860:AD1863"/>
    <mergeCell ref="AL1859:AQ1860"/>
    <mergeCell ref="I1757:AD1768"/>
    <mergeCell ref="AL1869:AQ1870"/>
    <mergeCell ref="H1742:AD1742"/>
    <mergeCell ref="AR1815:AR1816"/>
    <mergeCell ref="AH1787:AJ1787"/>
    <mergeCell ref="AH1734:AJ1734"/>
    <mergeCell ref="H1880:AD1882"/>
    <mergeCell ref="AL1880:AQ1882"/>
    <mergeCell ref="AH1884:AJ1884"/>
    <mergeCell ref="H1774:AD1775"/>
    <mergeCell ref="I1778:AD1785"/>
    <mergeCell ref="H1777:AD1777"/>
    <mergeCell ref="I2029:AD2029"/>
    <mergeCell ref="I2028:AD2028"/>
    <mergeCell ref="AH2011:AJ2011"/>
    <mergeCell ref="AH2175:AJ2175"/>
    <mergeCell ref="J2178:L2178"/>
    <mergeCell ref="J2179:L2179"/>
    <mergeCell ref="J2180:L2180"/>
    <mergeCell ref="X2232:AA2232"/>
    <mergeCell ref="O2293:Q2293"/>
    <mergeCell ref="J2125:M2125"/>
    <mergeCell ref="H2127:AD2127"/>
    <mergeCell ref="J2129:AD2130"/>
    <mergeCell ref="AL2127:AQ2127"/>
    <mergeCell ref="AH2129:AJ2129"/>
    <mergeCell ref="T2118:AB2118"/>
    <mergeCell ref="J2117:O2117"/>
    <mergeCell ref="AL2233:AQ2235"/>
    <mergeCell ref="AA2178:AB2178"/>
    <mergeCell ref="H2207:AD2210"/>
    <mergeCell ref="AH2207:AJ2207"/>
    <mergeCell ref="AA2180:AB2180"/>
    <mergeCell ref="N2178:P2178"/>
    <mergeCell ref="T2178:V2178"/>
    <mergeCell ref="T2179:V2179"/>
    <mergeCell ref="T2180:V2180"/>
    <mergeCell ref="Q2180:R2180"/>
    <mergeCell ref="H2283:AD2284"/>
    <mergeCell ref="AH2182:AJ2182"/>
    <mergeCell ref="AA2179:AB2179"/>
    <mergeCell ref="AH2157:AJ2157"/>
    <mergeCell ref="AH2168:AJ2168"/>
    <mergeCell ref="AL2168:AQ2169"/>
    <mergeCell ref="N2179:P2179"/>
    <mergeCell ref="N2180:P2180"/>
    <mergeCell ref="AL2191:AQ2191"/>
    <mergeCell ref="AH2188:AJ2188"/>
    <mergeCell ref="AL2188:AQ2189"/>
    <mergeCell ref="H2265:N2265"/>
    <mergeCell ref="H2266:U2266"/>
    <mergeCell ref="AR2406:AR2407"/>
    <mergeCell ref="AR2182:AR2183"/>
    <mergeCell ref="AR2262:AR2263"/>
    <mergeCell ref="AR2301:AR2302"/>
    <mergeCell ref="AR2309:AR2310"/>
    <mergeCell ref="AR2335:AR2336"/>
    <mergeCell ref="AR2338:AR2339"/>
    <mergeCell ref="AR2350:AR2351"/>
    <mergeCell ref="AR2359:AR2360"/>
    <mergeCell ref="AR2372:AR2373"/>
    <mergeCell ref="AL2301:AQ2303"/>
    <mergeCell ref="AR2292:AR2293"/>
    <mergeCell ref="H2191:AD2191"/>
    <mergeCell ref="AR2213:AR2214"/>
    <mergeCell ref="AL2213:AQ2215"/>
    <mergeCell ref="AR2218:AR2219"/>
    <mergeCell ref="H2205:AD2205"/>
    <mergeCell ref="AH2205:AJ2205"/>
    <mergeCell ref="AR2205:AR2206"/>
    <mergeCell ref="AH2191:AJ2191"/>
    <mergeCell ref="AR2383:AR2384"/>
    <mergeCell ref="H2285:M2285"/>
    <mergeCell ref="H2286:M2286"/>
    <mergeCell ref="AL2482:AQ2485"/>
    <mergeCell ref="AL2445:AQ2446"/>
    <mergeCell ref="I2231:S2231"/>
    <mergeCell ref="I2226:S2226"/>
    <mergeCell ref="T2226:W2226"/>
    <mergeCell ref="R2293:T2293"/>
    <mergeCell ref="AR2380:AR2381"/>
    <mergeCell ref="AH2402:AJ2402"/>
    <mergeCell ref="AH2262:AJ2262"/>
    <mergeCell ref="H2269:AD2271"/>
    <mergeCell ref="AH2269:AJ2269"/>
    <mergeCell ref="AR2304:AR2305"/>
    <mergeCell ref="AR2290:AR2291"/>
    <mergeCell ref="AH2213:AJ2213"/>
    <mergeCell ref="AH2221:AJ2221"/>
    <mergeCell ref="AL2221:AQ2222"/>
    <mergeCell ref="AL2243:AQ2244"/>
    <mergeCell ref="AR2233:AR2234"/>
    <mergeCell ref="AL2431:AQ2432"/>
    <mergeCell ref="AL2433:AQ2434"/>
    <mergeCell ref="I2372:AD2375"/>
    <mergeCell ref="I2320:AD2325"/>
    <mergeCell ref="X2353:AB2353"/>
    <mergeCell ref="Q2354:V2354"/>
    <mergeCell ref="AR2412:AR2413"/>
    <mergeCell ref="AR2713:AR2714"/>
    <mergeCell ref="AR2269:AR2270"/>
    <mergeCell ref="I2368:AD2370"/>
    <mergeCell ref="AH2383:AJ2383"/>
    <mergeCell ref="H2408:AD2410"/>
    <mergeCell ref="AH2255:AJ2255"/>
    <mergeCell ref="H2290:AD2290"/>
    <mergeCell ref="AH2290:AJ2290"/>
    <mergeCell ref="H2386:AD2386"/>
    <mergeCell ref="AH2386:AJ2386"/>
    <mergeCell ref="AR2386:AR2387"/>
    <mergeCell ref="AL2386:AQ2387"/>
    <mergeCell ref="H2459:AD2460"/>
    <mergeCell ref="AL2474:AQ2477"/>
    <mergeCell ref="H2482:AD2484"/>
    <mergeCell ref="I2422:AD2422"/>
    <mergeCell ref="H2433:AD2439"/>
    <mergeCell ref="H2440:AD2443"/>
    <mergeCell ref="AH2431:AJ2431"/>
    <mergeCell ref="AH2433:AJ2433"/>
    <mergeCell ref="H2445:AD2447"/>
    <mergeCell ref="AH2445:AJ2445"/>
    <mergeCell ref="W2266:X2266"/>
    <mergeCell ref="O2294:Q2294"/>
    <mergeCell ref="H2297:AD2298"/>
    <mergeCell ref="AL2455:AQ2457"/>
    <mergeCell ref="AR2408:AR2409"/>
    <mergeCell ref="J2511:AD2512"/>
    <mergeCell ref="AH2372:AJ2372"/>
    <mergeCell ref="J2637:M2637"/>
    <mergeCell ref="AR2396:AR2397"/>
    <mergeCell ref="AR2402:AR2403"/>
    <mergeCell ref="AG3025:AJ3025"/>
    <mergeCell ref="AG3027:AJ3027"/>
    <mergeCell ref="AL3012:AQ3015"/>
    <mergeCell ref="H2506:AD2506"/>
    <mergeCell ref="I2651:AD2654"/>
    <mergeCell ref="J2987:AD2990"/>
    <mergeCell ref="J2991:AD2991"/>
    <mergeCell ref="J2992:AD2992"/>
    <mergeCell ref="AL2237:AQ2238"/>
    <mergeCell ref="AL2350:AQ2351"/>
    <mergeCell ref="AL2359:AQ2360"/>
    <mergeCell ref="AL2372:AQ2373"/>
    <mergeCell ref="AL2255:AQ2256"/>
    <mergeCell ref="AL2205:AQ2205"/>
    <mergeCell ref="AL2182:AQ2183"/>
    <mergeCell ref="AG3015:AJ3015"/>
    <mergeCell ref="AH2873:AJ2873"/>
    <mergeCell ref="AH2881:AJ2881"/>
    <mergeCell ref="AH3012:AJ3012"/>
    <mergeCell ref="H3012:AD3013"/>
    <mergeCell ref="H3016:M3016"/>
    <mergeCell ref="AL2942:AQ2943"/>
    <mergeCell ref="H2188:AD2189"/>
    <mergeCell ref="AH2770:AJ2770"/>
    <mergeCell ref="H2645:AD2645"/>
    <mergeCell ref="K2362:AD2362"/>
    <mergeCell ref="K2363:AD2363"/>
    <mergeCell ref="K2364:AD2364"/>
    <mergeCell ref="K2365:AD2365"/>
    <mergeCell ref="K2366:AD2366"/>
    <mergeCell ref="AL2952:AQ2954"/>
    <mergeCell ref="AL2955:AQ2957"/>
  </mergeCells>
  <phoneticPr fontId="6"/>
  <conditionalFormatting sqref="B1739:E1739">
    <cfRule type="notContainsBlanks" dxfId="10424" priority="3228">
      <formula>LEN(TRIM(B1739))&gt;0</formula>
    </cfRule>
    <cfRule type="containsBlanks" dxfId="10423" priority="3229">
      <formula>LEN(TRIM(B1739))=0</formula>
    </cfRule>
  </conditionalFormatting>
  <conditionalFormatting sqref="B1742:E1742">
    <cfRule type="notContainsBlanks" dxfId="10422" priority="3226">
      <formula>LEN(TRIM(B1742))&gt;0</formula>
    </cfRule>
    <cfRule type="containsBlanks" dxfId="10421" priority="3227">
      <formula>LEN(TRIM(B1742))=0</formula>
    </cfRule>
  </conditionalFormatting>
  <conditionalFormatting sqref="E271:H271">
    <cfRule type="containsText" dxfId="10420" priority="9409" operator="containsText" text="理学療法士">
      <formula>NOT(ISERROR(SEARCH("理学療法士",E271)))</formula>
    </cfRule>
    <cfRule type="containsText" dxfId="10419" priority="9410" operator="containsText" text="作業療法士">
      <formula>NOT(ISERROR(SEARCH("作業療法士",E271)))</formula>
    </cfRule>
  </conditionalFormatting>
  <conditionalFormatting sqref="E271:H272">
    <cfRule type="containsText" dxfId="10418" priority="2869" operator="containsText" text="きゅう師">
      <formula>NOT(ISERROR(SEARCH("きゅう師",E271)))</formula>
    </cfRule>
    <cfRule type="containsText" dxfId="10417" priority="2870" operator="containsText" text="はり師">
      <formula>NOT(ISERROR(SEARCH("はり師",E271)))</formula>
    </cfRule>
    <cfRule type="containsText" dxfId="10416" priority="2871" operator="containsText" text="あん摩マッサージ指圧師">
      <formula>NOT(ISERROR(SEARCH("あん摩マッサージ指圧師",E271)))</formula>
    </cfRule>
    <cfRule type="containsText" dxfId="10415" priority="2872" operator="containsText" text="柔道整復師">
      <formula>NOT(ISERROR(SEARCH("柔道整復師",E271)))</formula>
    </cfRule>
    <cfRule type="containsText" dxfId="10414" priority="2873" operator="containsText" text="看護職員">
      <formula>NOT(ISERROR(SEARCH("看護職員",E271)))</formula>
    </cfRule>
    <cfRule type="containsText" dxfId="10413" priority="2874" operator="containsText" text="言語聴覚士">
      <formula>NOT(ISERROR(SEARCH("言語聴覚士",E271)))</formula>
    </cfRule>
    <cfRule type="containsText" dxfId="10412" priority="2877" operator="containsText" text="作業療法士">
      <formula>NOT(ISERROR(SEARCH("作業療法士",E271)))</formula>
    </cfRule>
  </conditionalFormatting>
  <conditionalFormatting sqref="E272:H272">
    <cfRule type="containsText" dxfId="10411" priority="2875" operator="containsText" text="作業療法士">
      <formula>NOT(ISERROR(SEARCH("作業療法士",E272)))</formula>
    </cfRule>
    <cfRule type="containsText" dxfId="10410" priority="2876" operator="containsText" text="理学療法士">
      <formula>NOT(ISERROR(SEARCH("理学療法士",E272)))</formula>
    </cfRule>
  </conditionalFormatting>
  <conditionalFormatting sqref="G32:AD35">
    <cfRule type="notContainsBlanks" dxfId="10409" priority="3545">
      <formula>LEN(TRIM(G32))&gt;0</formula>
    </cfRule>
  </conditionalFormatting>
  <conditionalFormatting sqref="H470:H472">
    <cfRule type="notContainsBlanks" dxfId="10408" priority="3458">
      <formula>LEN(TRIM(H470))&gt;0</formula>
    </cfRule>
    <cfRule type="containsBlanks" dxfId="10407" priority="3461">
      <formula>LEN(TRIM(H470))=0</formula>
    </cfRule>
  </conditionalFormatting>
  <conditionalFormatting sqref="H939">
    <cfRule type="notContainsBlanks" dxfId="10406" priority="3413">
      <formula>LEN(TRIM(H939))&gt;0</formula>
    </cfRule>
    <cfRule type="containsBlanks" dxfId="10405" priority="3414">
      <formula>LEN(TRIM(H939))=0</formula>
    </cfRule>
  </conditionalFormatting>
  <conditionalFormatting sqref="H1701">
    <cfRule type="notContainsBlanks" dxfId="10404" priority="3269">
      <formula>LEN(TRIM(H1701))&gt;0</formula>
    </cfRule>
    <cfRule type="containsBlanks" dxfId="10403" priority="3270">
      <formula>LEN(TRIM(H1701))=0</formula>
    </cfRule>
  </conditionalFormatting>
  <conditionalFormatting sqref="H1946">
    <cfRule type="notContainsBlanks" dxfId="10402" priority="1340">
      <formula>LEN(TRIM(H1946))&gt;0</formula>
    </cfRule>
    <cfRule type="containsBlanks" dxfId="10401" priority="1341">
      <formula>LEN(TRIM(H1946))=0</formula>
    </cfRule>
    <cfRule type="notContainsBlanks" dxfId="10400" priority="1342">
      <formula>LEN(TRIM(H1946))&gt;0</formula>
    </cfRule>
  </conditionalFormatting>
  <conditionalFormatting sqref="H3143:H3144 H3146">
    <cfRule type="containsText" dxfId="10399" priority="3606" operator="containsText" text="〇">
      <formula>NOT(ISERROR(SEARCH("〇",H3143)))</formula>
    </cfRule>
  </conditionalFormatting>
  <conditionalFormatting sqref="H3143:H3144">
    <cfRule type="containsBlanks" dxfId="10398" priority="3069">
      <formula>LEN(TRIM(H3143))=0</formula>
    </cfRule>
  </conditionalFormatting>
  <conditionalFormatting sqref="H3146">
    <cfRule type="containsBlanks" dxfId="10397" priority="3067">
      <formula>LEN(TRIM(H3146))=0</formula>
    </cfRule>
  </conditionalFormatting>
  <conditionalFormatting sqref="H3148:H3150">
    <cfRule type="containsBlanks" dxfId="10396" priority="3063">
      <formula>LEN(TRIM(H3148))=0</formula>
    </cfRule>
    <cfRule type="containsText" dxfId="10395" priority="3064" operator="containsText" text="〇">
      <formula>NOT(ISERROR(SEARCH("〇",H3148)))</formula>
    </cfRule>
  </conditionalFormatting>
  <conditionalFormatting sqref="H3160">
    <cfRule type="notContainsBlanks" dxfId="10394" priority="3059">
      <formula>LEN(TRIM(H3160))&gt;0</formula>
    </cfRule>
    <cfRule type="containsBlanks" dxfId="10393" priority="3060">
      <formula>LEN(TRIM(H3160))=0</formula>
    </cfRule>
  </conditionalFormatting>
  <conditionalFormatting sqref="H3164">
    <cfRule type="notContainsBlanks" dxfId="10392" priority="3052">
      <formula>LEN(TRIM(H3164))&gt;0</formula>
    </cfRule>
    <cfRule type="containsBlanks" dxfId="10391" priority="3053">
      <formula>LEN(TRIM(H3164))=0</formula>
    </cfRule>
  </conditionalFormatting>
  <conditionalFormatting sqref="H2070:AD2073">
    <cfRule type="notContainsBlanks" dxfId="10390" priority="3205">
      <formula>LEN(TRIM(H2070))&gt;0</formula>
    </cfRule>
    <cfRule type="containsBlanks" dxfId="10389" priority="3206">
      <formula>LEN(TRIM(H2070))=0</formula>
    </cfRule>
  </conditionalFormatting>
  <conditionalFormatting sqref="H780:AE783">
    <cfRule type="notContainsBlanks" dxfId="10388" priority="1707">
      <formula>LEN(TRIM(H780))&gt;0</formula>
    </cfRule>
  </conditionalFormatting>
  <conditionalFormatting sqref="I343:I345">
    <cfRule type="containsBlanks" dxfId="10387" priority="3528">
      <formula>LEN(TRIM(I343))=0</formula>
    </cfRule>
    <cfRule type="notContainsBlanks" dxfId="10386" priority="3529">
      <formula>LEN(TRIM(I343))&gt;0</formula>
    </cfRule>
    <cfRule type="notContainsBlanks" dxfId="10385" priority="3533">
      <formula>LEN(TRIM(I343))&gt;0</formula>
    </cfRule>
  </conditionalFormatting>
  <conditionalFormatting sqref="I434:I436">
    <cfRule type="containsBlanks" dxfId="10384" priority="1798">
      <formula>LEN(TRIM(I434))=0</formula>
    </cfRule>
    <cfRule type="notContainsBlanks" dxfId="10383" priority="1799">
      <formula>LEN(TRIM(I434))&gt;0</formula>
    </cfRule>
    <cfRule type="notContainsBlanks" dxfId="10382" priority="1800">
      <formula>LEN(TRIM(I434))&gt;0</formula>
    </cfRule>
  </conditionalFormatting>
  <conditionalFormatting sqref="I516:I518">
    <cfRule type="containsBlanks" dxfId="10381" priority="1795">
      <formula>LEN(TRIM(I516))=0</formula>
    </cfRule>
    <cfRule type="notContainsBlanks" dxfId="10380" priority="1796">
      <formula>LEN(TRIM(I516))&gt;0</formula>
    </cfRule>
    <cfRule type="notContainsBlanks" dxfId="10379" priority="1797">
      <formula>LEN(TRIM(I516))&gt;0</formula>
    </cfRule>
  </conditionalFormatting>
  <conditionalFormatting sqref="I631">
    <cfRule type="cellIs" dxfId="10378" priority="1749" operator="between">
      <formula>1</formula>
      <formula>24</formula>
    </cfRule>
    <cfRule type="notContainsBlanks" dxfId="10377" priority="1750">
      <formula>LEN(TRIM(I631))&gt;0</formula>
    </cfRule>
    <cfRule type="containsBlanks" dxfId="10376" priority="1751">
      <formula>LEN(TRIM(I631))=0</formula>
    </cfRule>
  </conditionalFormatting>
  <conditionalFormatting sqref="I848">
    <cfRule type="notContainsBlanks" dxfId="10375" priority="3417">
      <formula>LEN(TRIM(I848))&gt;0</formula>
    </cfRule>
    <cfRule type="containsBlanks" dxfId="10374" priority="3418">
      <formula>LEN(TRIM(I848))=0</formula>
    </cfRule>
  </conditionalFormatting>
  <conditionalFormatting sqref="I1052:I1054">
    <cfRule type="containsBlanks" dxfId="10373" priority="3045">
      <formula>LEN(TRIM(I1052))=0</formula>
    </cfRule>
    <cfRule type="containsText" dxfId="10372" priority="3046" operator="containsText" text="〇">
      <formula>NOT(ISERROR(SEARCH("〇",I1052)))</formula>
    </cfRule>
  </conditionalFormatting>
  <conditionalFormatting sqref="I1080:I1082">
    <cfRule type="notContainsBlanks" dxfId="10371" priority="3401">
      <formula>LEN(TRIM(I1080))&gt;0</formula>
    </cfRule>
    <cfRule type="containsBlanks" dxfId="10370" priority="3402">
      <formula>LEN(TRIM(I1080))=0</formula>
    </cfRule>
  </conditionalFormatting>
  <conditionalFormatting sqref="I1184">
    <cfRule type="notContainsBlanks" dxfId="10369" priority="3377">
      <formula>LEN(TRIM(I1184))&gt;0</formula>
    </cfRule>
    <cfRule type="containsBlanks" dxfId="10368" priority="3378">
      <formula>LEN(TRIM(I1184))=0</formula>
    </cfRule>
  </conditionalFormatting>
  <conditionalFormatting sqref="I1423:I1425">
    <cfRule type="containsBlanks" dxfId="10367" priority="3331">
      <formula>LEN(TRIM(I1423))=0</formula>
    </cfRule>
    <cfRule type="containsText" dxfId="10366" priority="3332" operator="containsText" text="〇">
      <formula>NOT(ISERROR(SEARCH("〇",I1423)))</formula>
    </cfRule>
  </conditionalFormatting>
  <conditionalFormatting sqref="I1590:I1592">
    <cfRule type="containsBlanks" dxfId="10365" priority="3298">
      <formula>LEN(TRIM(I1590))=0</formula>
    </cfRule>
    <cfRule type="containsText" dxfId="10364" priority="3299" operator="containsText" text="〇">
      <formula>NOT(ISERROR(SEARCH("〇",I1590)))</formula>
    </cfRule>
  </conditionalFormatting>
  <conditionalFormatting sqref="I1709">
    <cfRule type="containsBlanks" dxfId="10363" priority="3268">
      <formula>LEN(TRIM(I1709))=0</formula>
    </cfRule>
    <cfRule type="containsText" dxfId="10362" priority="7537" operator="containsText" text="〇">
      <formula>NOT(ISERROR(SEARCH("〇",I1709)))</formula>
    </cfRule>
  </conditionalFormatting>
  <conditionalFormatting sqref="I1717">
    <cfRule type="containsBlanks" dxfId="10361" priority="3256">
      <formula>LEN(TRIM(I1717))=0</formula>
    </cfRule>
    <cfRule type="containsText" dxfId="10360" priority="3257" operator="containsText" text="〇">
      <formula>NOT(ISERROR(SEARCH("〇",I1717)))</formula>
    </cfRule>
  </conditionalFormatting>
  <conditionalFormatting sqref="I1726:I1727">
    <cfRule type="containsBlanks" dxfId="10359" priority="3236">
      <formula>LEN(TRIM(I1726))=0</formula>
    </cfRule>
    <cfRule type="containsText" dxfId="10358" priority="3237" operator="containsText" text="〇">
      <formula>NOT(ISERROR(SEARCH("〇",I1726)))</formula>
    </cfRule>
  </conditionalFormatting>
  <conditionalFormatting sqref="I1954:I1955">
    <cfRule type="containsText" dxfId="10357" priority="3209" operator="containsText" text="〇">
      <formula>NOT(ISERROR(SEARCH("〇",I1954)))</formula>
    </cfRule>
    <cfRule type="containsBlanks" dxfId="10356" priority="3210">
      <formula>LEN(TRIM(I1954))=0</formula>
    </cfRule>
    <cfRule type="containsText" dxfId="10355" priority="3211" operator="containsText" text="〇">
      <formula>NOT(ISERROR(SEARCH("〇",I1954)))</formula>
    </cfRule>
  </conditionalFormatting>
  <conditionalFormatting sqref="I2152">
    <cfRule type="cellIs" dxfId="10354" priority="1327" operator="equal">
      <formula>"無"</formula>
    </cfRule>
    <cfRule type="containsText" dxfId="10353" priority="1328" operator="containsText" text="有・無">
      <formula>NOT(ISERROR(SEARCH("有・無",I2152)))</formula>
    </cfRule>
    <cfRule type="containsText" dxfId="10352" priority="1330" operator="containsText" text="有">
      <formula>NOT(ISERROR(SEARCH("有",I2152)))</formula>
    </cfRule>
    <cfRule type="containsText" dxfId="10351" priority="1331" operator="containsText" text="有・無">
      <formula>NOT(ISERROR(SEARCH("有・無",I2152)))</formula>
    </cfRule>
  </conditionalFormatting>
  <conditionalFormatting sqref="I2227:I2231">
    <cfRule type="notContainsBlanks" dxfId="10350" priority="1262">
      <formula>LEN(TRIM(I2227))&gt;0</formula>
    </cfRule>
    <cfRule type="containsBlanks" dxfId="10349" priority="1263">
      <formula>LEN(TRIM(I2227))=0</formula>
    </cfRule>
  </conditionalFormatting>
  <conditionalFormatting sqref="I2635:I2637">
    <cfRule type="containsBlanks" dxfId="10348" priority="3129">
      <formula>LEN(TRIM(I2635))=0</formula>
    </cfRule>
    <cfRule type="containsText" dxfId="10347" priority="3130" operator="containsText" text="〇">
      <formula>NOT(ISERROR(SEARCH("〇",I2635)))</formula>
    </cfRule>
  </conditionalFormatting>
  <conditionalFormatting sqref="I3021:I3023">
    <cfRule type="containsBlanks" dxfId="10346" priority="3083">
      <formula>LEN(TRIM(I3021))=0</formula>
    </cfRule>
    <cfRule type="containsText" dxfId="10345" priority="3084" operator="containsText" text="〇">
      <formula>NOT(ISERROR(SEARCH("〇",I3021)))</formula>
    </cfRule>
  </conditionalFormatting>
  <conditionalFormatting sqref="I3151">
    <cfRule type="notContainsBlanks" dxfId="10344" priority="3061">
      <formula>LEN(TRIM(I3151))&gt;0</formula>
    </cfRule>
    <cfRule type="containsBlanks" dxfId="10343" priority="3062">
      <formula>LEN(TRIM(I3151))=0</formula>
    </cfRule>
  </conditionalFormatting>
  <conditionalFormatting sqref="J1723">
    <cfRule type="notContainsBlanks" dxfId="10342" priority="3240">
      <formula>LEN(TRIM(J1723))&gt;0</formula>
    </cfRule>
    <cfRule type="containsBlanks" dxfId="10341" priority="3241">
      <formula>LEN(TRIM(J1723))=0</formula>
    </cfRule>
  </conditionalFormatting>
  <conditionalFormatting sqref="J2178:L2180">
    <cfRule type="notContainsBlanks" dxfId="10340" priority="3179">
      <formula>LEN(TRIM(J2178))&gt;0</formula>
    </cfRule>
    <cfRule type="containsBlanks" dxfId="10339" priority="3180">
      <formula>LEN(TRIM(J2178))=0</formula>
    </cfRule>
  </conditionalFormatting>
  <conditionalFormatting sqref="J1712:M1712">
    <cfRule type="containsText" dxfId="10338" priority="3263" operator="containsText" text="平成・令和">
      <formula>NOT(ISERROR(SEARCH("平成・令和",J1712)))</formula>
    </cfRule>
  </conditionalFormatting>
  <conditionalFormatting sqref="J1720:M1720">
    <cfRule type="containsText" dxfId="10337" priority="3247" operator="containsText" text="平成・令和">
      <formula>NOT(ISERROR(SEARCH("平成・令和",J1720)))</formula>
    </cfRule>
  </conditionalFormatting>
  <conditionalFormatting sqref="L281:L282">
    <cfRule type="notContainsBlanks" dxfId="10336" priority="3543">
      <formula>LEN(TRIM(L281))&gt;0</formula>
    </cfRule>
  </conditionalFormatting>
  <conditionalFormatting sqref="L3160">
    <cfRule type="notContainsBlanks" dxfId="10335" priority="3057">
      <formula>LEN(TRIM(L3160))&gt;0</formula>
    </cfRule>
    <cfRule type="containsBlanks" dxfId="10334" priority="3058">
      <formula>LEN(TRIM(L3160))=0</formula>
    </cfRule>
  </conditionalFormatting>
  <conditionalFormatting sqref="L1955:AB1955">
    <cfRule type="notContainsBlanks" dxfId="10333" priority="3207">
      <formula>LEN(TRIM(L1955))&gt;0</formula>
    </cfRule>
    <cfRule type="containsBlanks" dxfId="10332" priority="3208">
      <formula>LEN(TRIM(L1955))=0</formula>
    </cfRule>
  </conditionalFormatting>
  <conditionalFormatting sqref="M264">
    <cfRule type="containsText" dxfId="10331" priority="2842" operator="containsText" text="I・Ⅱ">
      <formula>NOT(ISERROR(SEARCH("I・Ⅱ",M264)))</formula>
    </cfRule>
    <cfRule type="containsText" dxfId="10330" priority="9376" operator="containsText" text="Ⅱ">
      <formula>NOT(ISERROR(SEARCH("Ⅱ",M264)))</formula>
    </cfRule>
    <cfRule type="containsText" dxfId="10329" priority="9378" operator="containsText" text="Ⅰ">
      <formula>NOT(ISERROR(SEARCH("Ⅰ",M264)))</formula>
    </cfRule>
  </conditionalFormatting>
  <conditionalFormatting sqref="M631">
    <cfRule type="containsBlanks" dxfId="10328" priority="3421">
      <formula>LEN(TRIM(M631))=0</formula>
    </cfRule>
    <cfRule type="cellIs" dxfId="10327" priority="7790" operator="between">
      <formula>1</formula>
      <formula>12</formula>
    </cfRule>
  </conditionalFormatting>
  <conditionalFormatting sqref="M1376">
    <cfRule type="cellIs" dxfId="10326" priority="3356" operator="between">
      <formula>1</formula>
      <formula>20</formula>
    </cfRule>
    <cfRule type="containsBlanks" dxfId="10325" priority="3357">
      <formula>LEN(TRIM(M1376))=0</formula>
    </cfRule>
  </conditionalFormatting>
  <conditionalFormatting sqref="M1378">
    <cfRule type="cellIs" dxfId="10324" priority="3354" operator="between">
      <formula>1</formula>
      <formula>20</formula>
    </cfRule>
    <cfRule type="containsBlanks" dxfId="10323" priority="3355">
      <formula>LEN(TRIM(M1378))=0</formula>
    </cfRule>
  </conditionalFormatting>
  <conditionalFormatting sqref="M1380">
    <cfRule type="cellIs" dxfId="10322" priority="3352" operator="between">
      <formula>1</formula>
      <formula>20</formula>
    </cfRule>
    <cfRule type="containsBlanks" dxfId="10321" priority="3353">
      <formula>LEN(TRIM(M1380))=0</formula>
    </cfRule>
  </conditionalFormatting>
  <conditionalFormatting sqref="M1382">
    <cfRule type="cellIs" dxfId="10320" priority="3350" operator="between">
      <formula>1</formula>
      <formula>20</formula>
    </cfRule>
    <cfRule type="containsBlanks" dxfId="10319" priority="3351">
      <formula>LEN(TRIM(M1382))=0</formula>
    </cfRule>
  </conditionalFormatting>
  <conditionalFormatting sqref="M1384">
    <cfRule type="cellIs" dxfId="10318" priority="3348" operator="between">
      <formula>1</formula>
      <formula>20</formula>
    </cfRule>
    <cfRule type="containsBlanks" dxfId="10317" priority="3349">
      <formula>LEN(TRIM(M1384))=0</formula>
    </cfRule>
  </conditionalFormatting>
  <conditionalFormatting sqref="M1954">
    <cfRule type="containsText" dxfId="10316" priority="3221" operator="containsText" text="〇">
      <formula>NOT(ISERROR(SEARCH("〇",M1954)))</formula>
    </cfRule>
    <cfRule type="containsBlanks" dxfId="10315" priority="3222">
      <formula>LEN(TRIM(M1954))=0</formula>
    </cfRule>
    <cfRule type="containsText" dxfId="10314" priority="3223" operator="containsText" text="〇">
      <formula>NOT(ISERROR(SEARCH("〇",M1954)))</formula>
    </cfRule>
  </conditionalFormatting>
  <conditionalFormatting sqref="M1727:AB1727">
    <cfRule type="notContainsBlanks" dxfId="10313" priority="3230">
      <formula>LEN(TRIM(M1727))&gt;0</formula>
    </cfRule>
    <cfRule type="containsBlanks" dxfId="10312" priority="3231">
      <formula>LEN(TRIM(M1727))=0</formula>
    </cfRule>
  </conditionalFormatting>
  <conditionalFormatting sqref="N273">
    <cfRule type="containsText" dxfId="10311" priority="9381" operator="containsText" text="○">
      <formula>NOT(ISERROR(SEARCH("○",N273)))</formula>
    </cfRule>
  </conditionalFormatting>
  <conditionalFormatting sqref="N1052:N1054">
    <cfRule type="containsBlanks" dxfId="10310" priority="3043">
      <formula>LEN(TRIM(N1052))=0</formula>
    </cfRule>
    <cfRule type="containsText" dxfId="10309" priority="3044" operator="containsText" text="〇">
      <formula>NOT(ISERROR(SEARCH("〇",N1052)))</formula>
    </cfRule>
  </conditionalFormatting>
  <conditionalFormatting sqref="N1423:N1425">
    <cfRule type="containsBlanks" dxfId="10308" priority="3327">
      <formula>LEN(TRIM(N1423))=0</formula>
    </cfRule>
    <cfRule type="containsText" dxfId="10307" priority="3328" operator="containsText" text="〇">
      <formula>NOT(ISERROR(SEARCH("〇",N1423)))</formula>
    </cfRule>
  </conditionalFormatting>
  <conditionalFormatting sqref="N1590:N1592">
    <cfRule type="containsBlanks" dxfId="10306" priority="3292">
      <formula>LEN(TRIM(N1590))=0</formula>
    </cfRule>
    <cfRule type="containsText" dxfId="10305" priority="3293" operator="containsText" text="〇">
      <formula>NOT(ISERROR(SEARCH("〇",N1590)))</formula>
    </cfRule>
  </conditionalFormatting>
  <conditionalFormatting sqref="N1712">
    <cfRule type="containsBlanks" dxfId="10304" priority="3262">
      <formula>LEN(TRIM(N1712))=0</formula>
    </cfRule>
    <cfRule type="cellIs" dxfId="10303" priority="7534" operator="between">
      <formula>1</formula>
      <formula>31</formula>
    </cfRule>
  </conditionalFormatting>
  <conditionalFormatting sqref="N1720">
    <cfRule type="containsBlanks" dxfId="10302" priority="3246">
      <formula>LEN(TRIM(N1720))=0</formula>
    </cfRule>
    <cfRule type="cellIs" dxfId="10301" priority="3249" operator="between">
      <formula>1</formula>
      <formula>31</formula>
    </cfRule>
  </conditionalFormatting>
  <conditionalFormatting sqref="N2124:N2125">
    <cfRule type="containsBlanks" dxfId="10300" priority="3187">
      <formula>LEN(TRIM(N2124))=0</formula>
    </cfRule>
    <cfRule type="containsText" dxfId="10299" priority="3188" operator="containsText" text="〇">
      <formula>NOT(ISERROR(SEARCH("〇",N2124)))</formula>
    </cfRule>
  </conditionalFormatting>
  <conditionalFormatting sqref="N2152">
    <cfRule type="notContainsBlanks" dxfId="10298" priority="1325">
      <formula>LEN(TRIM(N2152))&gt;0</formula>
    </cfRule>
    <cfRule type="containsBlanks" dxfId="10297" priority="1326">
      <formula>LEN(TRIM(N2152))=0</formula>
    </cfRule>
  </conditionalFormatting>
  <conditionalFormatting sqref="N2630">
    <cfRule type="notContainsBlanks" dxfId="10296" priority="3138">
      <formula>LEN(TRIM(N2630))&gt;0</formula>
    </cfRule>
    <cfRule type="containsBlanks" dxfId="10295" priority="3139">
      <formula>LEN(TRIM(N2630))=0</formula>
    </cfRule>
  </conditionalFormatting>
  <conditionalFormatting sqref="N2635:N2637">
    <cfRule type="containsBlanks" dxfId="10294" priority="3127">
      <formula>LEN(TRIM(N2635))=0</formula>
    </cfRule>
    <cfRule type="containsText" dxfId="10293" priority="3128" operator="containsText" text="〇">
      <formula>NOT(ISERROR(SEARCH("〇",N2635)))</formula>
    </cfRule>
  </conditionalFormatting>
  <conditionalFormatting sqref="N3016">
    <cfRule type="notContainsBlanks" dxfId="10292" priority="3093">
      <formula>LEN(TRIM(N3016))&gt;0</formula>
    </cfRule>
    <cfRule type="containsBlanks" dxfId="10291" priority="3094">
      <formula>LEN(TRIM(N3016))=0</formula>
    </cfRule>
  </conditionalFormatting>
  <conditionalFormatting sqref="N3021:N3023">
    <cfRule type="containsBlanks" dxfId="10290" priority="3081">
      <formula>LEN(TRIM(N3021))=0</formula>
    </cfRule>
    <cfRule type="containsText" dxfId="10289" priority="3082" operator="containsText" text="〇">
      <formula>NOT(ISERROR(SEARCH("〇",N3021)))</formula>
    </cfRule>
  </conditionalFormatting>
  <conditionalFormatting sqref="N2178:P2180">
    <cfRule type="notContainsBlanks" dxfId="10288" priority="2900">
      <formula>LEN(TRIM(N2178))&gt;0</formula>
    </cfRule>
    <cfRule type="containsBlanks" dxfId="10287" priority="2901">
      <formula>LEN(TRIM(N2178))=0</formula>
    </cfRule>
  </conditionalFormatting>
  <conditionalFormatting sqref="N312:Y319">
    <cfRule type="notContainsBlanks" dxfId="10286" priority="3536">
      <formula>LEN(TRIM(N312))&gt;0</formula>
    </cfRule>
  </conditionalFormatting>
  <conditionalFormatting sqref="N1418:AD1418">
    <cfRule type="notContainsBlanks" dxfId="10285" priority="3342">
      <formula>LEN(TRIM(N1418))&gt;0</formula>
    </cfRule>
    <cfRule type="containsBlanks" dxfId="10284" priority="3343">
      <formula>LEN(TRIM(N1418))=0</formula>
    </cfRule>
  </conditionalFormatting>
  <conditionalFormatting sqref="N1585:AD1585">
    <cfRule type="notContainsBlanks" dxfId="10283" priority="3308">
      <formula>LEN(TRIM(N1585))&gt;0</formula>
    </cfRule>
    <cfRule type="containsBlanks" dxfId="10282" priority="3309">
      <formula>LEN(TRIM(N1585))=0</formula>
    </cfRule>
  </conditionalFormatting>
  <conditionalFormatting sqref="O343:O345">
    <cfRule type="notContainsBlanks" dxfId="10281" priority="2972">
      <formula>LEN(TRIM(O343))&gt;0</formula>
    </cfRule>
    <cfRule type="containsBlanks" dxfId="10280" priority="2973">
      <formula>LEN(TRIM(O343))=0</formula>
    </cfRule>
  </conditionalFormatting>
  <conditionalFormatting sqref="O434:O436">
    <cfRule type="containsBlanks" dxfId="10279" priority="3462">
      <formula>LEN(TRIM(O434))=0</formula>
    </cfRule>
    <cfRule type="containsText" dxfId="10278" priority="3463" operator="containsText" text="きゅう師">
      <formula>NOT(ISERROR(SEARCH("きゅう師",O434)))</formula>
    </cfRule>
    <cfRule type="containsText" dxfId="10277" priority="3464" operator="containsText" text="はり師">
      <formula>NOT(ISERROR(SEARCH("はり師",O434)))</formula>
    </cfRule>
    <cfRule type="containsText" dxfId="10276" priority="3465" operator="containsText" text="あん摩マッサージ指圧師">
      <formula>NOT(ISERROR(SEARCH("あん摩マッサージ指圧師",O434)))</formula>
    </cfRule>
    <cfRule type="containsText" dxfId="10275" priority="3466" operator="containsText" text="柔道整復師">
      <formula>NOT(ISERROR(SEARCH("柔道整復師",O434)))</formula>
    </cfRule>
    <cfRule type="containsText" dxfId="10274" priority="3467" operator="containsText" text="看護職員">
      <formula>NOT(ISERROR(SEARCH("看護職員",O434)))</formula>
    </cfRule>
    <cfRule type="containsText" dxfId="10273" priority="3468" operator="containsText" text="言語聴覚士">
      <formula>NOT(ISERROR(SEARCH("言語聴覚士",O434)))</formula>
    </cfRule>
    <cfRule type="containsText" dxfId="10272" priority="3469" operator="containsText" text="作業療法士">
      <formula>NOT(ISERROR(SEARCH("作業療法士",O434)))</formula>
    </cfRule>
    <cfRule type="containsText" dxfId="10271" priority="3470" operator="containsText" text="理学療法士">
      <formula>NOT(ISERROR(SEARCH("理学療法士",O434)))</formula>
    </cfRule>
  </conditionalFormatting>
  <conditionalFormatting sqref="O1176:O1182">
    <cfRule type="cellIs" dxfId="10270" priority="2863" operator="equal">
      <formula>"有"</formula>
    </cfRule>
    <cfRule type="cellIs" dxfId="10269" priority="2864" operator="equal">
      <formula>"無"</formula>
    </cfRule>
    <cfRule type="cellIs" dxfId="10268" priority="2865" operator="equal">
      <formula>"有 ・ 無"</formula>
    </cfRule>
  </conditionalFormatting>
  <conditionalFormatting sqref="O1184">
    <cfRule type="notContainsBlanks" dxfId="10267" priority="3375">
      <formula>LEN(TRIM(O1184))&gt;0</formula>
    </cfRule>
    <cfRule type="containsBlanks" dxfId="10266" priority="3376">
      <formula>LEN(TRIM(O1184))=0</formula>
    </cfRule>
  </conditionalFormatting>
  <conditionalFormatting sqref="O1709">
    <cfRule type="containsBlanks" dxfId="10265" priority="3266">
      <formula>LEN(TRIM(O1709))=0</formula>
    </cfRule>
    <cfRule type="containsText" dxfId="10264" priority="3267" operator="containsText" text="〇">
      <formula>NOT(ISERROR(SEARCH("〇",O1709)))</formula>
    </cfRule>
  </conditionalFormatting>
  <conditionalFormatting sqref="O1717">
    <cfRule type="containsBlanks" dxfId="10263" priority="3252">
      <formula>LEN(TRIM(O1717))=0</formula>
    </cfRule>
    <cfRule type="containsText" dxfId="10262" priority="3253" operator="containsText" text="〇">
      <formula>NOT(ISERROR(SEARCH("〇",O1717)))</formula>
    </cfRule>
  </conditionalFormatting>
  <conditionalFormatting sqref="O1726">
    <cfRule type="containsBlanks" dxfId="10261" priority="3234">
      <formula>LEN(TRIM(O1726))=0</formula>
    </cfRule>
    <cfRule type="containsText" dxfId="10260" priority="3235" operator="containsText" text="〇">
      <formula>NOT(ISERROR(SEARCH("〇",O1726)))</formula>
    </cfRule>
  </conditionalFormatting>
  <conditionalFormatting sqref="O2149">
    <cfRule type="containsText" dxfId="10259" priority="1339" operator="containsText" text="〇">
      <formula>NOT(ISERROR(SEARCH("〇",O2149)))</formula>
    </cfRule>
  </conditionalFormatting>
  <conditionalFormatting sqref="O2149:O2150">
    <cfRule type="containsBlanks" dxfId="10258" priority="1334">
      <formula>LEN(TRIM(O2149))=0</formula>
    </cfRule>
  </conditionalFormatting>
  <conditionalFormatting sqref="O2150">
    <cfRule type="containsText" dxfId="10257" priority="1335" operator="containsText" text="〇">
      <formula>NOT(ISERROR(SEARCH("〇",O2150)))</formula>
    </cfRule>
  </conditionalFormatting>
  <conditionalFormatting sqref="O2265">
    <cfRule type="containsText" dxfId="10256" priority="4492" operator="containsText" text="有・無">
      <formula>NOT(ISERROR(SEARCH("有・無",O2265)))</formula>
    </cfRule>
    <cfRule type="containsText" dxfId="10255" priority="4493" operator="containsText" text="無">
      <formula>NOT(ISERROR(SEARCH("無",O2265)))</formula>
    </cfRule>
    <cfRule type="containsText" dxfId="10254" priority="4494" operator="containsText" text="有">
      <formula>NOT(ISERROR(SEARCH("有",O2265)))</formula>
    </cfRule>
    <cfRule type="containsText" dxfId="10253" priority="4495" operator="containsText" text="有・無">
      <formula>NOT(ISERROR(SEARCH("有・無",O2265)))</formula>
    </cfRule>
  </conditionalFormatting>
  <conditionalFormatting sqref="O2285">
    <cfRule type="containsBlanks" dxfId="10252" priority="3145">
      <formula>LEN(TRIM(O2285))=0</formula>
    </cfRule>
    <cfRule type="notContainsBlanks" dxfId="10251" priority="11285">
      <formula>LEN(TRIM(O2285))&gt;0</formula>
    </cfRule>
  </conditionalFormatting>
  <conditionalFormatting sqref="O470:Q472">
    <cfRule type="containsText" dxfId="10250" priority="5584" operator="containsText" text="専従・兼務">
      <formula>NOT(ISERROR(SEARCH("専従・兼務",O470)))</formula>
    </cfRule>
    <cfRule type="containsText" dxfId="10249" priority="5585" operator="containsText" text="兼務">
      <formula>NOT(ISERROR(SEARCH("兼務",O470)))</formula>
    </cfRule>
    <cfRule type="containsText" dxfId="10248" priority="5586" operator="containsText" text="専従">
      <formula>NOT(ISERROR(SEARCH("専従",O470)))</formula>
    </cfRule>
  </conditionalFormatting>
  <conditionalFormatting sqref="P1954">
    <cfRule type="containsText" dxfId="10247" priority="3218" operator="containsText" text="〇">
      <formula>NOT(ISERROR(SEARCH("〇",P1954)))</formula>
    </cfRule>
    <cfRule type="containsBlanks" dxfId="10246" priority="3219">
      <formula>LEN(TRIM(P1954))=0</formula>
    </cfRule>
    <cfRule type="containsText" dxfId="10245" priority="3220" operator="containsText" text="〇">
      <formula>NOT(ISERROR(SEARCH("〇",P1954)))</formula>
    </cfRule>
  </conditionalFormatting>
  <conditionalFormatting sqref="P2117">
    <cfRule type="containsText" dxfId="10244" priority="3198" operator="containsText" text="平成・令和">
      <formula>NOT(ISERROR(SEARCH("平成・令和",P2117)))</formula>
    </cfRule>
    <cfRule type="containsText" dxfId="10243" priority="3199" operator="containsText" text="平成">
      <formula>NOT(ISERROR(SEARCH("平成",P2117)))</formula>
    </cfRule>
    <cfRule type="containsText" dxfId="10242" priority="3200" operator="containsText" text="令和">
      <formula>NOT(ISERROR(SEARCH("令和",P2117)))</formula>
    </cfRule>
    <cfRule type="containsBlanks" dxfId="10241" priority="3201">
      <formula>LEN(TRIM(P2117))=0</formula>
    </cfRule>
  </conditionalFormatting>
  <conditionalFormatting sqref="P2812">
    <cfRule type="cellIs" dxfId="10240" priority="2848" operator="equal">
      <formula>"有"</formula>
    </cfRule>
    <cfRule type="cellIs" dxfId="10239" priority="2849" operator="equal">
      <formula>"無"</formula>
    </cfRule>
    <cfRule type="cellIs" dxfId="10238" priority="2850" operator="equal">
      <formula>"有・無"</formula>
    </cfRule>
  </conditionalFormatting>
  <conditionalFormatting sqref="P2815">
    <cfRule type="cellIs" dxfId="10237" priority="2851" operator="equal">
      <formula>"有"</formula>
    </cfRule>
    <cfRule type="cellIs" dxfId="10236" priority="2852" operator="equal">
      <formula>"無"</formula>
    </cfRule>
    <cfRule type="cellIs" dxfId="10235" priority="2853" operator="equal">
      <formula>"有・無"</formula>
    </cfRule>
  </conditionalFormatting>
  <conditionalFormatting sqref="P2823">
    <cfRule type="cellIs" dxfId="10234" priority="2860" operator="equal">
      <formula>"有"</formula>
    </cfRule>
    <cfRule type="cellIs" dxfId="10233" priority="2861" operator="equal">
      <formula>"無"</formula>
    </cfRule>
    <cfRule type="cellIs" dxfId="10232" priority="2862" operator="equal">
      <formula>"有・無"</formula>
    </cfRule>
  </conditionalFormatting>
  <conditionalFormatting sqref="P2826">
    <cfRule type="cellIs" dxfId="10231" priority="2857" operator="equal">
      <formula>"有"</formula>
    </cfRule>
    <cfRule type="cellIs" dxfId="10230" priority="2858" operator="equal">
      <formula>"無"</formula>
    </cfRule>
    <cfRule type="cellIs" dxfId="10229" priority="2859" operator="equal">
      <formula>"有・無"</formula>
    </cfRule>
  </conditionalFormatting>
  <conditionalFormatting sqref="P3201">
    <cfRule type="containsBlanks" dxfId="10228" priority="3051">
      <formula>LEN(TRIM(P3201))=0</formula>
    </cfRule>
    <cfRule type="cellIs" dxfId="10227" priority="3564" operator="between">
      <formula>1</formula>
      <formula>31</formula>
    </cfRule>
  </conditionalFormatting>
  <conditionalFormatting sqref="P2811:AD2811">
    <cfRule type="notContainsBlanks" dxfId="10226" priority="3109">
      <formula>LEN(TRIM(P2811))&gt;0</formula>
    </cfRule>
    <cfRule type="containsBlanks" dxfId="10225" priority="3110">
      <formula>LEN(TRIM(P2811))=0</formula>
    </cfRule>
  </conditionalFormatting>
  <conditionalFormatting sqref="P2814:AD2814">
    <cfRule type="notContainsBlanks" dxfId="10224" priority="3103">
      <formula>LEN(TRIM(P2814))&gt;0</formula>
    </cfRule>
    <cfRule type="containsBlanks" dxfId="10223" priority="3104">
      <formula>LEN(TRIM(P2814))=0</formula>
    </cfRule>
  </conditionalFormatting>
  <conditionalFormatting sqref="P2822:AD2822">
    <cfRule type="notContainsBlanks" dxfId="10222" priority="3101">
      <formula>LEN(TRIM(P2822))&gt;0</formula>
    </cfRule>
    <cfRule type="containsBlanks" dxfId="10221" priority="3102">
      <formula>LEN(TRIM(P2822))=0</formula>
    </cfRule>
  </conditionalFormatting>
  <conditionalFormatting sqref="P2825:AD2825">
    <cfRule type="notContainsBlanks" dxfId="10220" priority="3099">
      <formula>LEN(TRIM(P2825))&gt;0</formula>
    </cfRule>
    <cfRule type="containsBlanks" dxfId="10219" priority="3100">
      <formula>LEN(TRIM(P2825))=0</formula>
    </cfRule>
  </conditionalFormatting>
  <conditionalFormatting sqref="Q250">
    <cfRule type="notContainsBlanks" dxfId="10218" priority="3540">
      <formula>LEN(TRIM(Q250))&gt;0</formula>
    </cfRule>
  </conditionalFormatting>
  <conditionalFormatting sqref="Q848">
    <cfRule type="notContainsBlanks" dxfId="10217" priority="3415">
      <formula>LEN(TRIM(Q848))&gt;0</formula>
    </cfRule>
    <cfRule type="containsBlanks" dxfId="10216" priority="3416">
      <formula>LEN(TRIM(Q848))=0</formula>
    </cfRule>
  </conditionalFormatting>
  <conditionalFormatting sqref="Q1080:Q1082">
    <cfRule type="notContainsBlanks" dxfId="10215" priority="3395">
      <formula>LEN(TRIM(Q1080))&gt;0</formula>
    </cfRule>
    <cfRule type="containsBlanks" dxfId="10214" priority="3396">
      <formula>LEN(TRIM(Q1080))=0</formula>
    </cfRule>
  </conditionalFormatting>
  <conditionalFormatting sqref="Q1376">
    <cfRule type="notContainsBlanks" dxfId="10213" priority="3370">
      <formula>LEN(TRIM(Q1376))&gt;0</formula>
    </cfRule>
    <cfRule type="containsBlanks" dxfId="10212" priority="3371">
      <formula>LEN(TRIM(Q1376))=0</formula>
    </cfRule>
  </conditionalFormatting>
  <conditionalFormatting sqref="Q1378">
    <cfRule type="notContainsBlanks" dxfId="10211" priority="3368">
      <formula>LEN(TRIM(Q1378))&gt;0</formula>
    </cfRule>
    <cfRule type="containsBlanks" dxfId="10210" priority="3369">
      <formula>LEN(TRIM(Q1378))=0</formula>
    </cfRule>
  </conditionalFormatting>
  <conditionalFormatting sqref="Q1380">
    <cfRule type="notContainsBlanks" dxfId="10209" priority="3366">
      <formula>LEN(TRIM(Q1380))&gt;0</formula>
    </cfRule>
    <cfRule type="containsBlanks" dxfId="10208" priority="3367">
      <formula>LEN(TRIM(Q1380))=0</formula>
    </cfRule>
  </conditionalFormatting>
  <conditionalFormatting sqref="Q1382">
    <cfRule type="notContainsBlanks" dxfId="10207" priority="3364">
      <formula>LEN(TRIM(Q1382))&gt;0</formula>
    </cfRule>
    <cfRule type="containsBlanks" dxfId="10206" priority="3365">
      <formula>LEN(TRIM(Q1382))=0</formula>
    </cfRule>
  </conditionalFormatting>
  <conditionalFormatting sqref="Q1384">
    <cfRule type="notContainsBlanks" dxfId="10205" priority="3362">
      <formula>LEN(TRIM(Q1384))&gt;0</formula>
    </cfRule>
    <cfRule type="containsBlanks" dxfId="10204" priority="3363">
      <formula>LEN(TRIM(Q1384))=0</formula>
    </cfRule>
  </conditionalFormatting>
  <conditionalFormatting sqref="Q1386">
    <cfRule type="notContainsBlanks" dxfId="10203" priority="3360">
      <formula>LEN(TRIM(Q1386))&gt;0</formula>
    </cfRule>
    <cfRule type="containsBlanks" dxfId="10202" priority="3361">
      <formula>LEN(TRIM(Q1386))=0</formula>
    </cfRule>
  </conditionalFormatting>
  <conditionalFormatting sqref="Q1388">
    <cfRule type="notContainsBlanks" dxfId="10201" priority="3358">
      <formula>LEN(TRIM(Q1388))&gt;0</formula>
    </cfRule>
    <cfRule type="containsBlanks" dxfId="10200" priority="3359">
      <formula>LEN(TRIM(Q1388))=0</formula>
    </cfRule>
  </conditionalFormatting>
  <conditionalFormatting sqref="Q1712">
    <cfRule type="cellIs" dxfId="10199" priority="3260" operator="between">
      <formula>1</formula>
      <formula>12</formula>
    </cfRule>
    <cfRule type="containsBlanks" dxfId="10198" priority="3261">
      <formula>LEN(TRIM(Q1712))=0</formula>
    </cfRule>
  </conditionalFormatting>
  <conditionalFormatting sqref="Q1720">
    <cfRule type="cellIs" dxfId="10197" priority="3244" operator="between">
      <formula>1</formula>
      <formula>12</formula>
    </cfRule>
    <cfRule type="containsBlanks" dxfId="10196" priority="3245">
      <formula>LEN(TRIM(Q1720))=0</formula>
    </cfRule>
  </conditionalFormatting>
  <conditionalFormatting sqref="Q2272:Q2273">
    <cfRule type="notContainsBlanks" dxfId="10195" priority="3154">
      <formula>LEN(TRIM(Q2272))&gt;0</formula>
    </cfRule>
    <cfRule type="containsBlanks" dxfId="10194" priority="3156">
      <formula>LEN(TRIM(Q2272))=0</formula>
    </cfRule>
  </conditionalFormatting>
  <conditionalFormatting sqref="Q252:T252">
    <cfRule type="containsText" dxfId="10193" priority="3547" operator="containsText" text="有・無">
      <formula>NOT(ISERROR(SEARCH("有・無",Q252)))</formula>
    </cfRule>
    <cfRule type="containsText" dxfId="10192" priority="9209" operator="containsText" text="無">
      <formula>NOT(ISERROR(SEARCH("無",Q252)))</formula>
    </cfRule>
    <cfRule type="containsText" dxfId="10191" priority="9210" operator="containsText" text="有">
      <formula>NOT(ISERROR(SEARCH("有",Q252)))</formula>
    </cfRule>
    <cfRule type="containsText" dxfId="10190" priority="9211" operator="containsText" text="　">
      <formula>NOT(ISERROR(SEARCH("　",Q252)))</formula>
    </cfRule>
  </conditionalFormatting>
  <conditionalFormatting sqref="R281:R282">
    <cfRule type="notContainsBlanks" dxfId="10189" priority="3541">
      <formula>LEN(TRIM(R281))&gt;0</formula>
    </cfRule>
  </conditionalFormatting>
  <conditionalFormatting sqref="R1049">
    <cfRule type="cellIs" dxfId="10188" priority="3411" operator="between">
      <formula>1</formula>
      <formula>10</formula>
    </cfRule>
    <cfRule type="containsBlanks" dxfId="10187" priority="3412">
      <formula>LEN(TRIM(R1049))=0</formula>
    </cfRule>
  </conditionalFormatting>
  <conditionalFormatting sqref="R1052">
    <cfRule type="containsBlanks" dxfId="10186" priority="3041">
      <formula>LEN(TRIM(R1052))=0</formula>
    </cfRule>
    <cfRule type="containsText" dxfId="10185" priority="3042" operator="containsText" text="〇">
      <formula>NOT(ISERROR(SEARCH("〇",R1052)))</formula>
    </cfRule>
  </conditionalFormatting>
  <conditionalFormatting sqref="R1423">
    <cfRule type="containsBlanks" dxfId="10184" priority="3325">
      <formula>LEN(TRIM(R1423))=0</formula>
    </cfRule>
    <cfRule type="containsText" dxfId="10183" priority="3326" operator="containsText" text="〇">
      <formula>NOT(ISERROR(SEARCH("〇",R1423)))</formula>
    </cfRule>
  </conditionalFormatting>
  <conditionalFormatting sqref="R1590">
    <cfRule type="containsBlanks" dxfId="10182" priority="3290">
      <formula>LEN(TRIM(R1590))=0</formula>
    </cfRule>
    <cfRule type="containsText" dxfId="10181" priority="3291" operator="containsText" text="〇">
      <formula>NOT(ISERROR(SEARCH("〇",R1590)))</formula>
    </cfRule>
  </conditionalFormatting>
  <conditionalFormatting sqref="R2124">
    <cfRule type="containsBlanks" dxfId="10180" priority="3191">
      <formula>LEN(TRIM(R2124))=0</formula>
    </cfRule>
    <cfRule type="containsText" dxfId="10179" priority="3192" operator="containsText" text="〇">
      <formula>NOT(ISERROR(SEARCH("〇",R2124)))</formula>
    </cfRule>
  </conditionalFormatting>
  <conditionalFormatting sqref="R2279:R2280">
    <cfRule type="cellIs" dxfId="10178" priority="3150" operator="between">
      <formula>1</formula>
      <formula>24</formula>
    </cfRule>
    <cfRule type="containsBlanks" dxfId="10177" priority="3151">
      <formula>LEN(TRIM(R2279))=0</formula>
    </cfRule>
  </conditionalFormatting>
  <conditionalFormatting sqref="R2286:R2287">
    <cfRule type="cellIs" dxfId="10176" priority="3146" operator="between">
      <formula>1</formula>
      <formula>24</formula>
    </cfRule>
    <cfRule type="containsBlanks" dxfId="10175" priority="3147">
      <formula>LEN(TRIM(R2286))=0</formula>
    </cfRule>
  </conditionalFormatting>
  <conditionalFormatting sqref="R2293:R2294">
    <cfRule type="cellIs" dxfId="10174" priority="3140" operator="between">
      <formula>1</formula>
      <formula>24</formula>
    </cfRule>
    <cfRule type="containsBlanks" dxfId="10173" priority="3141">
      <formula>LEN(TRIM(R2293))=0</formula>
    </cfRule>
  </conditionalFormatting>
  <conditionalFormatting sqref="R2631">
    <cfRule type="notContainsBlanks" dxfId="10172" priority="3136">
      <formula>LEN(TRIM(R2631))&gt;0</formula>
    </cfRule>
    <cfRule type="containsBlanks" dxfId="10171" priority="3137">
      <formula>LEN(TRIM(R2631))=0</formula>
    </cfRule>
  </conditionalFormatting>
  <conditionalFormatting sqref="R2635">
    <cfRule type="containsBlanks" dxfId="10170" priority="3125">
      <formula>LEN(TRIM(R2635))=0</formula>
    </cfRule>
    <cfRule type="containsText" dxfId="10169" priority="3126" operator="containsText" text="〇">
      <formula>NOT(ISERROR(SEARCH("〇",R2635)))</formula>
    </cfRule>
  </conditionalFormatting>
  <conditionalFormatting sqref="R3017">
    <cfRule type="notContainsBlanks" dxfId="10168" priority="3091">
      <formula>LEN(TRIM(R3017))&gt;0</formula>
    </cfRule>
    <cfRule type="containsBlanks" dxfId="10167" priority="3092">
      <formula>LEN(TRIM(R3017))=0</formula>
    </cfRule>
  </conditionalFormatting>
  <conditionalFormatting sqref="R3021">
    <cfRule type="containsBlanks" dxfId="10166" priority="3079">
      <formula>LEN(TRIM(R3021))=0</formula>
    </cfRule>
    <cfRule type="containsText" dxfId="10165" priority="3080" operator="containsText" text="〇">
      <formula>NOT(ISERROR(SEARCH("〇",R3021)))</formula>
    </cfRule>
  </conditionalFormatting>
  <conditionalFormatting sqref="R1419:AD1419">
    <cfRule type="notContainsBlanks" dxfId="10164" priority="3340">
      <formula>LEN(TRIM(R1419))&gt;0</formula>
    </cfRule>
    <cfRule type="containsBlanks" dxfId="10163" priority="3341">
      <formula>LEN(TRIM(R1419))=0</formula>
    </cfRule>
  </conditionalFormatting>
  <conditionalFormatting sqref="R1586:AD1586">
    <cfRule type="notContainsBlanks" dxfId="10162" priority="3306">
      <formula>LEN(TRIM(R1586))&gt;0</formula>
    </cfRule>
    <cfRule type="containsBlanks" dxfId="10161" priority="3307">
      <formula>LEN(TRIM(R1586))=0</formula>
    </cfRule>
  </conditionalFormatting>
  <conditionalFormatting sqref="S250">
    <cfRule type="notContainsBlanks" dxfId="10160" priority="3539">
      <formula>LEN(TRIM(S250))&gt;0</formula>
    </cfRule>
  </conditionalFormatting>
  <conditionalFormatting sqref="S264">
    <cfRule type="containsText" dxfId="10159" priority="2839" operator="containsText" text="I・Ⅱ">
      <formula>NOT(ISERROR(SEARCH("I・Ⅱ",S264)))</formula>
    </cfRule>
    <cfRule type="containsText" dxfId="10158" priority="2840" operator="containsText" text="Ⅱ">
      <formula>NOT(ISERROR(SEARCH("Ⅱ",S264)))</formula>
    </cfRule>
    <cfRule type="containsText" dxfId="10157" priority="2841" operator="containsText" text="Ⅰ">
      <formula>NOT(ISERROR(SEARCH("Ⅰ",S264)))</formula>
    </cfRule>
  </conditionalFormatting>
  <conditionalFormatting sqref="S516:S518">
    <cfRule type="containsBlanks" dxfId="10156" priority="1780">
      <formula>LEN(TRIM(S516))=0</formula>
    </cfRule>
    <cfRule type="notContainsBlanks" dxfId="10155" priority="1781">
      <formula>LEN(TRIM(S516))&gt;0</formula>
    </cfRule>
    <cfRule type="notContainsBlanks" dxfId="10154" priority="1782">
      <formula>LEN(TRIM(S516))&gt;0</formula>
    </cfRule>
  </conditionalFormatting>
  <conditionalFormatting sqref="S631">
    <cfRule type="containsBlanks" dxfId="10153" priority="1747">
      <formula>LEN(TRIM(S631))=0</formula>
    </cfRule>
    <cfRule type="cellIs" dxfId="10152" priority="1748" operator="between">
      <formula>1</formula>
      <formula>12</formula>
    </cfRule>
  </conditionalFormatting>
  <conditionalFormatting sqref="S1954">
    <cfRule type="containsText" dxfId="10151" priority="3215" operator="containsText" text="〇">
      <formula>NOT(ISERROR(SEARCH("〇",S1954)))</formula>
    </cfRule>
    <cfRule type="containsBlanks" dxfId="10150" priority="3216">
      <formula>LEN(TRIM(S1954))=0</formula>
    </cfRule>
    <cfRule type="containsText" dxfId="10149" priority="3217" operator="containsText" text="〇">
      <formula>NOT(ISERROR(SEARCH("〇",S1954)))</formula>
    </cfRule>
  </conditionalFormatting>
  <conditionalFormatting sqref="S3201">
    <cfRule type="containsBlanks" dxfId="10148" priority="3050">
      <formula>LEN(TRIM(S3201))=0</formula>
    </cfRule>
    <cfRule type="cellIs" dxfId="10147" priority="3562" operator="between">
      <formula>1</formula>
      <formula>12</formula>
    </cfRule>
  </conditionalFormatting>
  <conditionalFormatting sqref="S3160:U3160">
    <cfRule type="containsText" dxfId="10146" priority="3579" operator="containsText" text="平成・令和">
      <formula>NOT(ISERROR(SEARCH("平成・令和",S3160)))</formula>
    </cfRule>
    <cfRule type="containsText" dxfId="10145" priority="3580" operator="containsText" text="平成">
      <formula>NOT(ISERROR(SEARCH("平成",S3160)))</formula>
    </cfRule>
    <cfRule type="containsText" dxfId="10144" priority="3581" operator="containsText" text="令和">
      <formula>NOT(ISERROR(SEARCH("令和",S3160)))</formula>
    </cfRule>
  </conditionalFormatting>
  <conditionalFormatting sqref="T273">
    <cfRule type="containsText" dxfId="10143" priority="9380" operator="containsText" text="○">
      <formula>NOT(ISERROR(SEARCH("○",T273)))</formula>
    </cfRule>
  </conditionalFormatting>
  <conditionalFormatting sqref="T737">
    <cfRule type="notContainsBlanks" dxfId="10142" priority="1715">
      <formula>LEN(TRIM(T737))&gt;0</formula>
    </cfRule>
    <cfRule type="containsBlanks" dxfId="10141" priority="1716">
      <formula>LEN(TRIM(T737))=0</formula>
    </cfRule>
  </conditionalFormatting>
  <conditionalFormatting sqref="T1053:T1054">
    <cfRule type="containsBlanks" dxfId="10140" priority="3039">
      <formula>LEN(TRIM(T1053))=0</formula>
    </cfRule>
    <cfRule type="containsText" dxfId="10139" priority="3040" operator="containsText" text="〇">
      <formula>NOT(ISERROR(SEARCH("〇",T1053)))</formula>
    </cfRule>
  </conditionalFormatting>
  <conditionalFormatting sqref="T1104">
    <cfRule type="cellIs" dxfId="10138" priority="3392" operator="between">
      <formula>1</formula>
      <formula>12</formula>
    </cfRule>
    <cfRule type="containsBlanks" dxfId="10137" priority="3394">
      <formula>LEN(TRIM(T1104))=0</formula>
    </cfRule>
  </conditionalFormatting>
  <conditionalFormatting sqref="T1424:T1425">
    <cfRule type="containsBlanks" dxfId="10136" priority="3315">
      <formula>LEN(TRIM(T1424))=0</formula>
    </cfRule>
    <cfRule type="containsText" dxfId="10135" priority="3316" operator="containsText" text="〇">
      <formula>NOT(ISERROR(SEARCH("〇",T1424)))</formula>
    </cfRule>
  </conditionalFormatting>
  <conditionalFormatting sqref="T1591:T1592">
    <cfRule type="containsBlanks" dxfId="10134" priority="3280">
      <formula>LEN(TRIM(T1591))=0</formula>
    </cfRule>
    <cfRule type="containsText" dxfId="10133" priority="3281" operator="containsText" text="〇">
      <formula>NOT(ISERROR(SEARCH("〇",T1591)))</formula>
    </cfRule>
  </conditionalFormatting>
  <conditionalFormatting sqref="T1712">
    <cfRule type="cellIs" dxfId="10132" priority="3258" operator="between">
      <formula>1</formula>
      <formula>31</formula>
    </cfRule>
    <cfRule type="containsBlanks" dxfId="10131" priority="3259">
      <formula>LEN(TRIM(T1712))=0</formula>
    </cfRule>
    <cfRule type="cellIs" dxfId="10130" priority="7533" operator="between">
      <formula>1</formula>
      <formula>31</formula>
    </cfRule>
  </conditionalFormatting>
  <conditionalFormatting sqref="T1720">
    <cfRule type="cellIs" dxfId="10129" priority="3242" operator="between">
      <formula>1</formula>
      <formula>31</formula>
    </cfRule>
    <cfRule type="containsBlanks" dxfId="10128" priority="3243">
      <formula>LEN(TRIM(T1720))=0</formula>
    </cfRule>
    <cfRule type="cellIs" dxfId="10127" priority="3248" operator="between">
      <formula>1</formula>
      <formula>31</formula>
    </cfRule>
  </conditionalFormatting>
  <conditionalFormatting sqref="T2117">
    <cfRule type="cellIs" dxfId="10126" priority="4693" operator="between">
      <formula>1</formula>
      <formula>31</formula>
    </cfRule>
  </conditionalFormatting>
  <conditionalFormatting sqref="T2636:T2637">
    <cfRule type="containsBlanks" dxfId="10125" priority="3117">
      <formula>LEN(TRIM(T2636))=0</formula>
    </cfRule>
    <cfRule type="containsText" dxfId="10124" priority="3118" operator="containsText" text="〇">
      <formula>NOT(ISERROR(SEARCH("〇",T2636)))</formula>
    </cfRule>
  </conditionalFormatting>
  <conditionalFormatting sqref="T3022:T3023">
    <cfRule type="containsBlanks" dxfId="10123" priority="3073">
      <formula>LEN(TRIM(T3022))=0</formula>
    </cfRule>
    <cfRule type="containsText" dxfId="10122" priority="3074" operator="containsText" text="〇">
      <formula>NOT(ISERROR(SEARCH("〇",T3022)))</formula>
    </cfRule>
  </conditionalFormatting>
  <conditionalFormatting sqref="T2117:U2117">
    <cfRule type="containsBlanks" dxfId="10121" priority="3197">
      <formula>LEN(TRIM(T2117))=0</formula>
    </cfRule>
  </conditionalFormatting>
  <conditionalFormatting sqref="T1108:V1108">
    <cfRule type="containsText" dxfId="10120" priority="3383" operator="containsText" text="１年に">
      <formula>NOT(ISERROR(SEARCH("１年に",T1108)))</formula>
    </cfRule>
    <cfRule type="containsText" dxfId="10119" priority="3384" operator="containsText" text="６か月に">
      <formula>NOT(ISERROR(SEARCH("６か月に",T1108)))</formula>
    </cfRule>
    <cfRule type="containsText" dxfId="10118" priority="3385" operator="containsText" text="５か月に">
      <formula>NOT(ISERROR(SEARCH("５か月に",T1108)))</formula>
    </cfRule>
    <cfRule type="containsText" dxfId="10117" priority="3386" operator="containsText" text="４か月に">
      <formula>NOT(ISERROR(SEARCH("４か月に",T1108)))</formula>
    </cfRule>
    <cfRule type="containsText" dxfId="10116" priority="3387" operator="containsText" text="３か月に">
      <formula>NOT(ISERROR(SEARCH("３か月に",T1108)))</formula>
    </cfRule>
    <cfRule type="containsText" dxfId="10115" priority="3388" operator="containsText" text="２か月に">
      <formula>NOT(ISERROR(SEARCH("２か月に",T1108)))</formula>
    </cfRule>
    <cfRule type="containsText" dxfId="10114" priority="3389" operator="containsText" text="毎月">
      <formula>NOT(ISERROR(SEARCH("毎月",T1108)))</formula>
    </cfRule>
    <cfRule type="containsBlanks" dxfId="10113" priority="3390">
      <formula>LEN(TRIM(T1108))=0</formula>
    </cfRule>
  </conditionalFormatting>
  <conditionalFormatting sqref="T2178:V2180">
    <cfRule type="notContainsBlanks" dxfId="10112" priority="3167">
      <formula>LEN(TRIM(T2178))&gt;0</formula>
    </cfRule>
    <cfRule type="containsBlanks" dxfId="10111" priority="3168">
      <formula>LEN(TRIM(T2178))=0</formula>
    </cfRule>
  </conditionalFormatting>
  <conditionalFormatting sqref="U343:U345">
    <cfRule type="notContainsBlanks" dxfId="10110" priority="2970">
      <formula>LEN(TRIM(U343))&gt;0</formula>
    </cfRule>
    <cfRule type="containsBlanks" dxfId="10109" priority="2971">
      <formula>LEN(TRIM(U343))=0</formula>
    </cfRule>
  </conditionalFormatting>
  <conditionalFormatting sqref="U1183">
    <cfRule type="notContainsBlanks" dxfId="10108" priority="3373">
      <formula>LEN(TRIM(U1183))&gt;0</formula>
    </cfRule>
    <cfRule type="containsBlanks" dxfId="10107" priority="3374">
      <formula>LEN(TRIM(U1183))=0</formula>
    </cfRule>
  </conditionalFormatting>
  <conditionalFormatting sqref="U1952">
    <cfRule type="containsText" dxfId="10106" priority="4872" operator="containsText" text="有・無">
      <formula>NOT(ISERROR(SEARCH("有・無",U1952)))</formula>
    </cfRule>
    <cfRule type="containsText" dxfId="10105" priority="4873" operator="containsText" text="無">
      <formula>NOT(ISERROR(SEARCH("無",U1952)))</formula>
    </cfRule>
    <cfRule type="containsText" dxfId="10104" priority="4874" operator="containsText" text="有">
      <formula>NOT(ISERROR(SEARCH("有",U1952)))</formula>
    </cfRule>
    <cfRule type="containsText" dxfId="10103" priority="4875" operator="containsText" text="有・無">
      <formula>NOT(ISERROR(SEARCH("有・無",U1952)))</formula>
    </cfRule>
  </conditionalFormatting>
  <conditionalFormatting sqref="U1957:U1960">
    <cfRule type="containsText" dxfId="10102" priority="4851" operator="containsText" text="有・無">
      <formula>NOT(ISERROR(SEARCH("有・無",U1957)))</formula>
    </cfRule>
    <cfRule type="containsText" dxfId="10101" priority="4852" operator="containsText" text="無">
      <formula>NOT(ISERROR(SEARCH("無",U1957)))</formula>
    </cfRule>
    <cfRule type="containsText" dxfId="10100" priority="4853" operator="containsText" text="有">
      <formula>NOT(ISERROR(SEARCH("有",U1957)))</formula>
    </cfRule>
    <cfRule type="containsText" dxfId="10099" priority="4854" operator="containsText" text="有・無">
      <formula>NOT(ISERROR(SEARCH("有・無",U1957)))</formula>
    </cfRule>
  </conditionalFormatting>
  <conditionalFormatting sqref="U2227:U2231">
    <cfRule type="cellIs" dxfId="10098" priority="1264" operator="between">
      <formula>1</formula>
      <formula>20</formula>
    </cfRule>
    <cfRule type="containsBlanks" dxfId="10097" priority="1265">
      <formula>LEN(TRIM(U2227))=0</formula>
    </cfRule>
  </conditionalFormatting>
  <conditionalFormatting sqref="V1049">
    <cfRule type="cellIs" dxfId="10096" priority="3409" operator="between">
      <formula>1</formula>
      <formula>36</formula>
    </cfRule>
    <cfRule type="containsBlanks" dxfId="10095" priority="3410">
      <formula>LEN(TRIM(V1049))=0</formula>
    </cfRule>
  </conditionalFormatting>
  <conditionalFormatting sqref="V1052">
    <cfRule type="containsBlanks" dxfId="10094" priority="3037">
      <formula>LEN(TRIM(V1052))=0</formula>
    </cfRule>
    <cfRule type="containsText" dxfId="10093" priority="3038" operator="containsText" text="〇">
      <formula>NOT(ISERROR(SEARCH("〇",V1052)))</formula>
    </cfRule>
  </conditionalFormatting>
  <conditionalFormatting sqref="V1423">
    <cfRule type="containsBlanks" dxfId="10092" priority="3323">
      <formula>LEN(TRIM(V1423))=0</formula>
    </cfRule>
    <cfRule type="containsText" dxfId="10091" priority="3324" operator="containsText" text="〇">
      <formula>NOT(ISERROR(SEARCH("〇",V1423)))</formula>
    </cfRule>
  </conditionalFormatting>
  <conditionalFormatting sqref="V1590">
    <cfRule type="containsBlanks" dxfId="10090" priority="3288">
      <formula>LEN(TRIM(V1590))=0</formula>
    </cfRule>
    <cfRule type="containsText" dxfId="10089" priority="3289" operator="containsText" text="〇">
      <formula>NOT(ISERROR(SEARCH("〇",V1590)))</formula>
    </cfRule>
  </conditionalFormatting>
  <conditionalFormatting sqref="V1709">
    <cfRule type="containsBlanks" dxfId="10088" priority="3264">
      <formula>LEN(TRIM(V1709))=0</formula>
    </cfRule>
    <cfRule type="containsText" dxfId="10087" priority="3265" operator="containsText" text="〇">
      <formula>NOT(ISERROR(SEARCH("〇",V1709)))</formula>
    </cfRule>
  </conditionalFormatting>
  <conditionalFormatting sqref="V1717">
    <cfRule type="containsBlanks" dxfId="10086" priority="3250">
      <formula>LEN(TRIM(V1717))=0</formula>
    </cfRule>
    <cfRule type="containsText" dxfId="10085" priority="3251" operator="containsText" text="〇">
      <formula>NOT(ISERROR(SEARCH("〇",V1717)))</formula>
    </cfRule>
  </conditionalFormatting>
  <conditionalFormatting sqref="V1726">
    <cfRule type="containsBlanks" dxfId="10084" priority="3232">
      <formula>LEN(TRIM(V1726))=0</formula>
    </cfRule>
    <cfRule type="containsText" dxfId="10083" priority="3233" operator="containsText" text="〇">
      <formula>NOT(ISERROR(SEARCH("〇",V1726)))</formula>
    </cfRule>
  </conditionalFormatting>
  <conditionalFormatting sqref="V2124:V2125">
    <cfRule type="containsBlanks" dxfId="10082" priority="3185">
      <formula>LEN(TRIM(V2124))=0</formula>
    </cfRule>
    <cfRule type="containsText" dxfId="10081" priority="3186" operator="containsText" text="〇">
      <formula>NOT(ISERROR(SEARCH("〇",V2124)))</formula>
    </cfRule>
  </conditionalFormatting>
  <conditionalFormatting sqref="V2149">
    <cfRule type="containsText" dxfId="10080" priority="1324" operator="containsText" text="〇">
      <formula>NOT(ISERROR(SEARCH("〇",V2149)))</formula>
    </cfRule>
  </conditionalFormatting>
  <conditionalFormatting sqref="V2149:V2150">
    <cfRule type="containsBlanks" dxfId="10079" priority="1322">
      <formula>LEN(TRIM(V2149))=0</formula>
    </cfRule>
  </conditionalFormatting>
  <conditionalFormatting sqref="V2150">
    <cfRule type="containsText" dxfId="10078" priority="1323" operator="containsText" text="〇">
      <formula>NOT(ISERROR(SEARCH("〇",V2150)))</formula>
    </cfRule>
  </conditionalFormatting>
  <conditionalFormatting sqref="V2635">
    <cfRule type="containsBlanks" dxfId="10077" priority="3123">
      <formula>LEN(TRIM(V2635))=0</formula>
    </cfRule>
    <cfRule type="containsText" dxfId="10076" priority="3124" operator="containsText" text="〇">
      <formula>NOT(ISERROR(SEARCH("〇",V2635)))</formula>
    </cfRule>
  </conditionalFormatting>
  <conditionalFormatting sqref="V3021">
    <cfRule type="containsBlanks" dxfId="10075" priority="3077">
      <formula>LEN(TRIM(V3021))=0</formula>
    </cfRule>
    <cfRule type="containsText" dxfId="10074" priority="3078" operator="containsText" text="〇">
      <formula>NOT(ISERROR(SEARCH("〇",V3021)))</formula>
    </cfRule>
  </conditionalFormatting>
  <conditionalFormatting sqref="V3160">
    <cfRule type="cellIs" dxfId="10073" priority="3584" operator="between">
      <formula>1</formula>
      <formula>31</formula>
    </cfRule>
  </conditionalFormatting>
  <conditionalFormatting sqref="V3201">
    <cfRule type="containsBlanks" dxfId="10072" priority="3049">
      <formula>LEN(TRIM(V3201))=0</formula>
    </cfRule>
    <cfRule type="cellIs" dxfId="10071" priority="3563" operator="between">
      <formula>1</formula>
      <formula>31</formula>
    </cfRule>
  </conditionalFormatting>
  <conditionalFormatting sqref="V3160:W3160">
    <cfRule type="containsBlanks" dxfId="10070" priority="3056">
      <formula>LEN(TRIM(V3160))=0</formula>
    </cfRule>
  </conditionalFormatting>
  <conditionalFormatting sqref="V434:AA436">
    <cfRule type="containsText" dxfId="10069" priority="5587" operator="containsText" text="専従・兼務">
      <formula>NOT(ISERROR(SEARCH("専従・兼務",V434)))</formula>
    </cfRule>
    <cfRule type="containsText" dxfId="10068" priority="5588" operator="containsText" text="兼務">
      <formula>NOT(ISERROR(SEARCH("兼務",V434)))</formula>
    </cfRule>
    <cfRule type="containsText" dxfId="10067" priority="5589" operator="containsText" text="専従">
      <formula>NOT(ISERROR(SEARCH("専従",V434)))</formula>
    </cfRule>
  </conditionalFormatting>
  <conditionalFormatting sqref="V1427:AD1427">
    <cfRule type="notContainsBlanks" dxfId="10066" priority="3311">
      <formula>LEN(TRIM(V1427))&gt;0</formula>
    </cfRule>
    <cfRule type="containsBlanks" dxfId="10065" priority="3312">
      <formula>LEN(TRIM(V1427))=0</formula>
    </cfRule>
  </conditionalFormatting>
  <conditionalFormatting sqref="V1594:AD1594">
    <cfRule type="notContainsBlanks" dxfId="10064" priority="3276">
      <formula>LEN(TRIM(V1594))&gt;0</formula>
    </cfRule>
    <cfRule type="containsBlanks" dxfId="10063" priority="3277">
      <formula>LEN(TRIM(V1594))=0</formula>
    </cfRule>
  </conditionalFormatting>
  <conditionalFormatting sqref="V2639:AD2639">
    <cfRule type="notContainsBlanks" dxfId="10062" priority="3113">
      <formula>LEN(TRIM(V2639))&gt;0</formula>
    </cfRule>
    <cfRule type="containsBlanks" dxfId="10061" priority="3114">
      <formula>LEN(TRIM(V2639))=0</formula>
    </cfRule>
  </conditionalFormatting>
  <conditionalFormatting sqref="W1595">
    <cfRule type="cellIs" dxfId="10060" priority="3271" operator="between">
      <formula>2</formula>
      <formula>20</formula>
    </cfRule>
    <cfRule type="cellIs" dxfId="10059" priority="3272" operator="between">
      <formula>0</formula>
      <formula>1</formula>
    </cfRule>
    <cfRule type="containsBlanks" dxfId="10058" priority="3273">
      <formula>LEN(TRIM(W1595))=0</formula>
    </cfRule>
  </conditionalFormatting>
  <conditionalFormatting sqref="W2117">
    <cfRule type="cellIs" dxfId="10057" priority="3195" operator="between">
      <formula>1</formula>
      <formula>12</formula>
    </cfRule>
    <cfRule type="containsBlanks" dxfId="10056" priority="11284">
      <formula>LEN(TRIM(W2117))=0</formula>
    </cfRule>
  </conditionalFormatting>
  <conditionalFormatting sqref="W2632">
    <cfRule type="containsBlanks" dxfId="10055" priority="3135">
      <formula>LEN(TRIM(W2632))=0</formula>
    </cfRule>
    <cfRule type="cellIs" dxfId="10054" priority="4055" operator="between">
      <formula>4</formula>
      <formula>40</formula>
    </cfRule>
    <cfRule type="cellIs" dxfId="10053" priority="4056" operator="between">
      <formula>0</formula>
      <formula>3</formula>
    </cfRule>
  </conditionalFormatting>
  <conditionalFormatting sqref="W2812">
    <cfRule type="cellIs" dxfId="10052" priority="3107" operator="between">
      <formula>1</formula>
      <formula>10000000</formula>
    </cfRule>
    <cfRule type="containsBlanks" dxfId="10051" priority="3108">
      <formula>LEN(TRIM(W2812))=0</formula>
    </cfRule>
  </conditionalFormatting>
  <conditionalFormatting sqref="W2815">
    <cfRule type="cellIs" dxfId="10050" priority="3105" operator="between">
      <formula>1</formula>
      <formula>10000000</formula>
    </cfRule>
    <cfRule type="containsBlanks" dxfId="10049" priority="3106">
      <formula>LEN(TRIM(W2815))=0</formula>
    </cfRule>
  </conditionalFormatting>
  <conditionalFormatting sqref="W2823">
    <cfRule type="cellIs" dxfId="10048" priority="3097" operator="between">
      <formula>1</formula>
      <formula>10000000</formula>
    </cfRule>
    <cfRule type="containsBlanks" dxfId="10047" priority="3098">
      <formula>LEN(TRIM(W2823))=0</formula>
    </cfRule>
  </conditionalFormatting>
  <conditionalFormatting sqref="W2826">
    <cfRule type="cellIs" dxfId="10046" priority="3095" operator="between">
      <formula>1</formula>
      <formula>10000000</formula>
    </cfRule>
    <cfRule type="containsBlanks" dxfId="10045" priority="3096">
      <formula>LEN(TRIM(W2826))=0</formula>
    </cfRule>
  </conditionalFormatting>
  <conditionalFormatting sqref="W3018">
    <cfRule type="containsBlanks" dxfId="10044" priority="3090">
      <formula>LEN(TRIM(W3018))=0</formula>
    </cfRule>
    <cfRule type="cellIs" dxfId="10043" priority="3699" operator="between">
      <formula>4</formula>
      <formula>40</formula>
    </cfRule>
    <cfRule type="cellIs" dxfId="10042" priority="3700" operator="between">
      <formula>0</formula>
      <formula>3</formula>
    </cfRule>
  </conditionalFormatting>
  <conditionalFormatting sqref="W1420:Z1420">
    <cfRule type="containsBlanks" dxfId="10041" priority="3339">
      <formula>LEN(TRIM(W1420))=0</formula>
    </cfRule>
    <cfRule type="cellIs" dxfId="10040" priority="3548" operator="between">
      <formula>4</formula>
      <formula>36</formula>
    </cfRule>
    <cfRule type="cellIs" dxfId="10039" priority="3549" operator="between">
      <formula>0</formula>
      <formula>3</formula>
    </cfRule>
  </conditionalFormatting>
  <conditionalFormatting sqref="W1428:Z1428">
    <cfRule type="containsBlanks" dxfId="10038" priority="3310">
      <formula>LEN(TRIM(W1428))=0</formula>
    </cfRule>
    <cfRule type="cellIs" dxfId="10037" priority="7664" operator="equal">
      <formula>6</formula>
    </cfRule>
    <cfRule type="cellIs" dxfId="10036" priority="7665" operator="equal">
      <formula>7</formula>
    </cfRule>
    <cfRule type="cellIs" dxfId="10035" priority="7666" operator="equal">
      <formula>8</formula>
    </cfRule>
    <cfRule type="cellIs" dxfId="10034" priority="7667" operator="equal">
      <formula>9</formula>
    </cfRule>
    <cfRule type="cellIs" dxfId="10033" priority="7668" operator="equal">
      <formula>10</formula>
    </cfRule>
    <cfRule type="cellIs" dxfId="10032" priority="7669" operator="equal">
      <formula>11</formula>
    </cfRule>
    <cfRule type="cellIs" dxfId="10031" priority="7670" operator="equal">
      <formula>12</formula>
    </cfRule>
    <cfRule type="cellIs" dxfId="10030" priority="7671" operator="equal">
      <formula>13</formula>
    </cfRule>
    <cfRule type="cellIs" dxfId="10029" priority="7672" operator="equal">
      <formula>14</formula>
    </cfRule>
    <cfRule type="cellIs" dxfId="10028" priority="7673" operator="equal">
      <formula>15</formula>
    </cfRule>
    <cfRule type="cellIs" dxfId="10027" priority="7674" operator="equal">
      <formula>16</formula>
    </cfRule>
    <cfRule type="cellIs" dxfId="10026" priority="7675" operator="equal">
      <formula>17</formula>
    </cfRule>
    <cfRule type="cellIs" dxfId="10025" priority="7676" operator="equal">
      <formula>18</formula>
    </cfRule>
    <cfRule type="cellIs" dxfId="10024" priority="7677" operator="equal">
      <formula>19</formula>
    </cfRule>
    <cfRule type="cellIs" dxfId="10023" priority="7678" operator="equal">
      <formula>20</formula>
    </cfRule>
    <cfRule type="cellIs" dxfId="10022" priority="7679" operator="equal">
      <formula>0</formula>
    </cfRule>
    <cfRule type="cellIs" dxfId="10021" priority="7680" operator="equal">
      <formula>5</formula>
    </cfRule>
    <cfRule type="cellIs" dxfId="10020" priority="7681" operator="equal">
      <formula>4</formula>
    </cfRule>
    <cfRule type="cellIs" dxfId="10019" priority="7682" operator="equal">
      <formula>3</formula>
    </cfRule>
    <cfRule type="cellIs" dxfId="10018" priority="7684" operator="equal">
      <formula>2</formula>
    </cfRule>
    <cfRule type="cellIs" dxfId="10017" priority="7685" operator="equal">
      <formula>1</formula>
    </cfRule>
  </conditionalFormatting>
  <conditionalFormatting sqref="W1587:Z1587">
    <cfRule type="notContainsBlanks" dxfId="10016" priority="3304">
      <formula>LEN(TRIM(W1587))&gt;0</formula>
    </cfRule>
    <cfRule type="containsBlanks" dxfId="10015" priority="3305">
      <formula>LEN(TRIM(W1587))=0</formula>
    </cfRule>
    <cfRule type="cellIs" dxfId="10014" priority="4060" operator="equal">
      <formula>1</formula>
    </cfRule>
    <cfRule type="cellIs" dxfId="10013" priority="4095" operator="equal">
      <formula>6</formula>
    </cfRule>
    <cfRule type="cellIs" dxfId="10012" priority="4096" operator="equal">
      <formula>7</formula>
    </cfRule>
    <cfRule type="cellIs" dxfId="10011" priority="4097" operator="equal">
      <formula>8</formula>
    </cfRule>
    <cfRule type="cellIs" dxfId="10010" priority="4098" operator="equal">
      <formula>9</formula>
    </cfRule>
    <cfRule type="cellIs" dxfId="10009" priority="4099" operator="equal">
      <formula>10</formula>
    </cfRule>
    <cfRule type="cellIs" dxfId="10008" priority="4100" operator="equal">
      <formula>11</formula>
    </cfRule>
    <cfRule type="cellIs" dxfId="10007" priority="4101" operator="equal">
      <formula>12</formula>
    </cfRule>
    <cfRule type="cellIs" dxfId="10006" priority="4102" operator="equal">
      <formula>13</formula>
    </cfRule>
    <cfRule type="cellIs" dxfId="10005" priority="4103" operator="equal">
      <formula>14</formula>
    </cfRule>
    <cfRule type="cellIs" dxfId="10004" priority="4104" operator="equal">
      <formula>15</formula>
    </cfRule>
    <cfRule type="cellIs" dxfId="10003" priority="4105" operator="equal">
      <formula>16</formula>
    </cfRule>
    <cfRule type="cellIs" dxfId="10002" priority="4106" operator="equal">
      <formula>17</formula>
    </cfRule>
    <cfRule type="cellIs" dxfId="10001" priority="4107" operator="equal">
      <formula>18</formula>
    </cfRule>
    <cfRule type="cellIs" dxfId="10000" priority="4108" operator="equal">
      <formula>19</formula>
    </cfRule>
    <cfRule type="cellIs" dxfId="9999" priority="4109" operator="equal">
      <formula>20</formula>
    </cfRule>
    <cfRule type="cellIs" dxfId="9998" priority="4110" operator="equal">
      <formula>0</formula>
    </cfRule>
    <cfRule type="cellIs" dxfId="9997" priority="4111" operator="equal">
      <formula>5</formula>
    </cfRule>
    <cfRule type="cellIs" dxfId="9996" priority="4112" operator="equal">
      <formula>4</formula>
    </cfRule>
    <cfRule type="cellIs" dxfId="9995" priority="4113" operator="equal">
      <formula>3</formula>
    </cfRule>
    <cfRule type="cellIs" dxfId="9994" priority="4115" operator="equal">
      <formula>2</formula>
    </cfRule>
  </conditionalFormatting>
  <conditionalFormatting sqref="W2640:Z2640">
    <cfRule type="notContainsBlanks" dxfId="9993" priority="3111">
      <formula>LEN(TRIM(W2640))&gt;0</formula>
    </cfRule>
    <cfRule type="containsBlanks" dxfId="9992" priority="3112">
      <formula>LEN(TRIM(W2640))=0</formula>
    </cfRule>
    <cfRule type="cellIs" dxfId="9991" priority="4117" operator="equal">
      <formula>6</formula>
    </cfRule>
    <cfRule type="cellIs" dxfId="9990" priority="4118" operator="equal">
      <formula>7</formula>
    </cfRule>
    <cfRule type="cellIs" dxfId="9989" priority="4119" operator="equal">
      <formula>8</formula>
    </cfRule>
    <cfRule type="cellIs" dxfId="9988" priority="4120" operator="equal">
      <formula>9</formula>
    </cfRule>
    <cfRule type="cellIs" dxfId="9987" priority="4121" operator="equal">
      <formula>10</formula>
    </cfRule>
    <cfRule type="cellIs" dxfId="9986" priority="4122" operator="equal">
      <formula>11</formula>
    </cfRule>
    <cfRule type="cellIs" dxfId="9985" priority="4123" operator="equal">
      <formula>12</formula>
    </cfRule>
    <cfRule type="cellIs" dxfId="9984" priority="4124" operator="equal">
      <formula>13</formula>
    </cfRule>
    <cfRule type="cellIs" dxfId="9983" priority="4125" operator="equal">
      <formula>14</formula>
    </cfRule>
    <cfRule type="cellIs" dxfId="9982" priority="4126" operator="equal">
      <formula>15</formula>
    </cfRule>
    <cfRule type="cellIs" dxfId="9981" priority="4127" operator="equal">
      <formula>16</formula>
    </cfRule>
    <cfRule type="cellIs" dxfId="9980" priority="4128" operator="equal">
      <formula>17</formula>
    </cfRule>
    <cfRule type="cellIs" dxfId="9979" priority="4129" operator="equal">
      <formula>18</formula>
    </cfRule>
    <cfRule type="cellIs" dxfId="9978" priority="4130" operator="equal">
      <formula>19</formula>
    </cfRule>
    <cfRule type="cellIs" dxfId="9977" priority="4131" operator="equal">
      <formula>20</formula>
    </cfRule>
    <cfRule type="cellIs" dxfId="9976" priority="4132" operator="equal">
      <formula>0</formula>
    </cfRule>
    <cfRule type="cellIs" dxfId="9975" priority="4133" operator="equal">
      <formula>5</formula>
    </cfRule>
    <cfRule type="cellIs" dxfId="9974" priority="4134" operator="equal">
      <formula>4</formula>
    </cfRule>
    <cfRule type="cellIs" dxfId="9973" priority="4135" operator="equal">
      <formula>3</formula>
    </cfRule>
    <cfRule type="cellIs" dxfId="9972" priority="4137" operator="equal">
      <formula>2</formula>
    </cfRule>
    <cfRule type="cellIs" dxfId="9971" priority="4138" operator="equal">
      <formula>1</formula>
    </cfRule>
  </conditionalFormatting>
  <conditionalFormatting sqref="W3026:Z3026">
    <cfRule type="cellIs" dxfId="9970" priority="3701" operator="equal">
      <formula>6</formula>
    </cfRule>
    <cfRule type="cellIs" dxfId="9969" priority="3702" operator="equal">
      <formula>7</formula>
    </cfRule>
    <cfRule type="cellIs" dxfId="9968" priority="3703" operator="equal">
      <formula>8</formula>
    </cfRule>
    <cfRule type="cellIs" dxfId="9967" priority="3704" operator="equal">
      <formula>9</formula>
    </cfRule>
    <cfRule type="cellIs" dxfId="9966" priority="3705" operator="equal">
      <formula>10</formula>
    </cfRule>
    <cfRule type="cellIs" dxfId="9965" priority="3706" operator="equal">
      <formula>11</formula>
    </cfRule>
    <cfRule type="cellIs" dxfId="9964" priority="3707" operator="equal">
      <formula>12</formula>
    </cfRule>
    <cfRule type="cellIs" dxfId="9963" priority="3708" operator="equal">
      <formula>13</formula>
    </cfRule>
    <cfRule type="cellIs" dxfId="9962" priority="3709" operator="equal">
      <formula>14</formula>
    </cfRule>
    <cfRule type="cellIs" dxfId="9961" priority="3710" operator="equal">
      <formula>15</formula>
    </cfRule>
    <cfRule type="cellIs" dxfId="9960" priority="3711" operator="equal">
      <formula>16</formula>
    </cfRule>
    <cfRule type="cellIs" dxfId="9959" priority="3712" operator="equal">
      <formula>17</formula>
    </cfRule>
    <cfRule type="cellIs" dxfId="9958" priority="3713" operator="equal">
      <formula>18</formula>
    </cfRule>
    <cfRule type="cellIs" dxfId="9957" priority="3714" operator="equal">
      <formula>19</formula>
    </cfRule>
    <cfRule type="cellIs" dxfId="9956" priority="3715" operator="equal">
      <formula>20</formula>
    </cfRule>
    <cfRule type="cellIs" dxfId="9955" priority="3716" operator="equal">
      <formula>0</formula>
    </cfRule>
    <cfRule type="cellIs" dxfId="9954" priority="3717" operator="equal">
      <formula>5</formula>
    </cfRule>
    <cfRule type="cellIs" dxfId="9953" priority="3718" operator="equal">
      <formula>4</formula>
    </cfRule>
    <cfRule type="cellIs" dxfId="9952" priority="3719" operator="equal">
      <formula>3</formula>
    </cfRule>
    <cfRule type="cellIs" dxfId="9951" priority="3721" operator="equal">
      <formula>2</formula>
    </cfRule>
    <cfRule type="cellIs" dxfId="9950" priority="3722" operator="equal">
      <formula>1</formula>
    </cfRule>
  </conditionalFormatting>
  <conditionalFormatting sqref="X280">
    <cfRule type="containsBlanks" dxfId="9949" priority="3034">
      <formula>LEN(TRIM(X280))=0</formula>
    </cfRule>
  </conditionalFormatting>
  <conditionalFormatting sqref="X1054">
    <cfRule type="notContainsBlanks" dxfId="9948" priority="3407">
      <formula>LEN(TRIM(X1054))&gt;0</formula>
    </cfRule>
    <cfRule type="containsBlanks" dxfId="9947" priority="3408">
      <formula>LEN(TRIM(X1054))=0</formula>
    </cfRule>
  </conditionalFormatting>
  <conditionalFormatting sqref="X1104">
    <cfRule type="cellIs" dxfId="9946" priority="3391" operator="between">
      <formula>1</formula>
      <formula>300</formula>
    </cfRule>
    <cfRule type="containsBlanks" dxfId="9945" priority="3393">
      <formula>LEN(TRIM(X1104))=0</formula>
    </cfRule>
  </conditionalFormatting>
  <conditionalFormatting sqref="X1592">
    <cfRule type="containsBlanks" dxfId="9944" priority="11283">
      <formula>LEN(TRIM(X1592))=0</formula>
    </cfRule>
    <cfRule type="notContainsBlanks" dxfId="9943" priority="11283">
      <formula>LEN(TRIM(X1592))&gt;0</formula>
    </cfRule>
  </conditionalFormatting>
  <conditionalFormatting sqref="X1954">
    <cfRule type="containsText" dxfId="9942" priority="3212" operator="containsText" text="〇">
      <formula>NOT(ISERROR(SEARCH("〇",X1954)))</formula>
    </cfRule>
    <cfRule type="containsBlanks" dxfId="9941" priority="3213">
      <formula>LEN(TRIM(X1954))=0</formula>
    </cfRule>
    <cfRule type="containsText" dxfId="9940" priority="3214" operator="containsText" text="〇">
      <formula>NOT(ISERROR(SEARCH("〇",X1954)))</formula>
    </cfRule>
  </conditionalFormatting>
  <conditionalFormatting sqref="X2227:X2231">
    <cfRule type="cellIs" dxfId="9939" priority="1257" operator="equal">
      <formula>"無"</formula>
    </cfRule>
    <cfRule type="containsText" dxfId="9938" priority="1258" operator="containsText" text="有・無">
      <formula>NOT(ISERROR(SEARCH("有・無",X2227)))</formula>
    </cfRule>
    <cfRule type="containsText" dxfId="9937" priority="1260" operator="containsText" text="有">
      <formula>NOT(ISERROR(SEARCH("有",X2227)))</formula>
    </cfRule>
    <cfRule type="containsText" dxfId="9936" priority="1261" operator="containsText" text="有・無">
      <formula>NOT(ISERROR(SEARCH("有・無",X2227)))</formula>
    </cfRule>
  </conditionalFormatting>
  <conditionalFormatting sqref="X2178:Z2180">
    <cfRule type="notContainsBlanks" dxfId="9935" priority="2894">
      <formula>LEN(TRIM(X2178))&gt;0</formula>
    </cfRule>
    <cfRule type="containsBlanks" dxfId="9934" priority="2895">
      <formula>LEN(TRIM(X2178))=0</formula>
    </cfRule>
  </conditionalFormatting>
  <conditionalFormatting sqref="X1425:AB1425">
    <cfRule type="notContainsBlanks" dxfId="9933" priority="3313">
      <formula>LEN(TRIM(X1425))&gt;0</formula>
    </cfRule>
    <cfRule type="containsBlanks" dxfId="9932" priority="3314">
      <formula>LEN(TRIM(X1425))=0</formula>
    </cfRule>
  </conditionalFormatting>
  <conditionalFormatting sqref="X2637:AB2637">
    <cfRule type="notContainsBlanks" dxfId="9931" priority="3115">
      <formula>LEN(TRIM(X2637))&gt;0</formula>
    </cfRule>
    <cfRule type="containsBlanks" dxfId="9930" priority="3116">
      <formula>LEN(TRIM(X2637))=0</formula>
    </cfRule>
  </conditionalFormatting>
  <conditionalFormatting sqref="X3023:AB3023">
    <cfRule type="notContainsBlanks" dxfId="9929" priority="3071">
      <formula>LEN(TRIM(X3023))&gt;0</formula>
    </cfRule>
    <cfRule type="containsBlanks" dxfId="9928" priority="3072">
      <formula>LEN(TRIM(X3023))=0</formula>
    </cfRule>
  </conditionalFormatting>
  <conditionalFormatting sqref="Y631">
    <cfRule type="containsBlanks" dxfId="9927" priority="1745">
      <formula>LEN(TRIM(Y631))=0</formula>
    </cfRule>
    <cfRule type="cellIs" dxfId="9926" priority="1746" operator="between">
      <formula>1</formula>
      <formula>12</formula>
    </cfRule>
  </conditionalFormatting>
  <conditionalFormatting sqref="Y2111">
    <cfRule type="containsBlanks" dxfId="9925" priority="3204">
      <formula>LEN(TRIM(Y2111))=0</formula>
    </cfRule>
  </conditionalFormatting>
  <conditionalFormatting sqref="Y2111:Z2111">
    <cfRule type="notContainsBlanks" dxfId="9924" priority="3203">
      <formula>LEN(TRIM(Y2111))&gt;0</formula>
    </cfRule>
  </conditionalFormatting>
  <conditionalFormatting sqref="Y3160:Z3160">
    <cfRule type="containsBlanks" dxfId="9923" priority="3055">
      <formula>LEN(TRIM(Y3160))=0</formula>
    </cfRule>
    <cfRule type="cellIs" dxfId="9922" priority="3582" operator="between">
      <formula>1</formula>
      <formula>12</formula>
    </cfRule>
  </conditionalFormatting>
  <conditionalFormatting sqref="Z1052:Z1053">
    <cfRule type="containsBlanks" dxfId="9921" priority="3035">
      <formula>LEN(TRIM(Z1052))=0</formula>
    </cfRule>
    <cfRule type="containsText" dxfId="9920" priority="3036" operator="containsText" text="〇">
      <formula>NOT(ISERROR(SEARCH("〇",Z1052)))</formula>
    </cfRule>
  </conditionalFormatting>
  <conditionalFormatting sqref="Z1423:Z1424">
    <cfRule type="containsBlanks" dxfId="9919" priority="3317">
      <formula>LEN(TRIM(Z1423))=0</formula>
    </cfRule>
    <cfRule type="containsText" dxfId="9918" priority="3318" operator="containsText" text="〇">
      <formula>NOT(ISERROR(SEARCH("〇",Z1423)))</formula>
    </cfRule>
  </conditionalFormatting>
  <conditionalFormatting sqref="Z1590:Z1591">
    <cfRule type="containsBlanks" dxfId="9917" priority="3282">
      <formula>LEN(TRIM(Z1590))=0</formula>
    </cfRule>
    <cfRule type="containsText" dxfId="9916" priority="3283" operator="containsText" text="〇">
      <formula>NOT(ISERROR(SEARCH("〇",Z1590)))</formula>
    </cfRule>
  </conditionalFormatting>
  <conditionalFormatting sqref="Z2117">
    <cfRule type="containsBlanks" dxfId="9915" priority="3194">
      <formula>LEN(TRIM(Z2117))=0</formula>
    </cfRule>
    <cfRule type="cellIs" dxfId="9914" priority="4692" operator="between">
      <formula>1</formula>
      <formula>31</formula>
    </cfRule>
  </conditionalFormatting>
  <conditionalFormatting sqref="Z2635:Z2636">
    <cfRule type="containsBlanks" dxfId="9913" priority="3121">
      <formula>LEN(TRIM(Z2635))=0</formula>
    </cfRule>
    <cfRule type="containsText" dxfId="9912" priority="3122" operator="containsText" text="〇">
      <formula>NOT(ISERROR(SEARCH("〇",Z2635)))</formula>
    </cfRule>
  </conditionalFormatting>
  <conditionalFormatting sqref="Z3021:Z3022">
    <cfRule type="containsBlanks" dxfId="9911" priority="3075">
      <formula>LEN(TRIM(Z3021))=0</formula>
    </cfRule>
    <cfRule type="containsText" dxfId="9910" priority="3076" operator="containsText" text="〇">
      <formula>NOT(ISERROR(SEARCH("〇",Z3021)))</formula>
    </cfRule>
  </conditionalFormatting>
  <conditionalFormatting sqref="AB3160">
    <cfRule type="cellIs" dxfId="9909" priority="3583" operator="between">
      <formula>1</formula>
      <formula>31</formula>
    </cfRule>
  </conditionalFormatting>
  <conditionalFormatting sqref="AB3160:AC3160">
    <cfRule type="containsBlanks" dxfId="9908" priority="3054">
      <formula>LEN(TRIM(AB3160))=0</formula>
    </cfRule>
  </conditionalFormatting>
  <conditionalFormatting sqref="AG588">
    <cfRule type="cellIs" dxfId="9907" priority="7915" operator="equal">
      <formula>"策定済・未策定"</formula>
    </cfRule>
  </conditionalFormatting>
  <conditionalFormatting sqref="AG596">
    <cfRule type="cellIs" dxfId="9906" priority="7906" operator="equal">
      <formula>"策定済・未策定"</formula>
    </cfRule>
  </conditionalFormatting>
  <conditionalFormatting sqref="AG606:AG607">
    <cfRule type="cellIs" dxfId="9905" priority="7912" operator="equal">
      <formula>"実施済・未実施"</formula>
    </cfRule>
  </conditionalFormatting>
  <conditionalFormatting sqref="AG609">
    <cfRule type="cellIs" dxfId="9904" priority="7795" operator="equal">
      <formula>"実施済・未実施"</formula>
    </cfRule>
  </conditionalFormatting>
  <conditionalFormatting sqref="AG615">
    <cfRule type="cellIs" dxfId="9903" priority="7899" operator="equal">
      <formula>"実施済・未実施"</formula>
    </cfRule>
  </conditionalFormatting>
  <conditionalFormatting sqref="AG619">
    <cfRule type="cellIs" dxfId="9902" priority="7895" operator="equal">
      <formula>"実施済・未実施"</formula>
    </cfRule>
  </conditionalFormatting>
  <conditionalFormatting sqref="AG664">
    <cfRule type="cellIs" dxfId="9901" priority="7907" operator="equal">
      <formula>"職員宿直と業務委託"</formula>
    </cfRule>
    <cfRule type="cellIs" dxfId="9900" priority="7908" operator="equal">
      <formula>"職員宿直と賃金職員"</formula>
    </cfRule>
  </conditionalFormatting>
  <conditionalFormatting sqref="AG588:AH588">
    <cfRule type="cellIs" dxfId="9899" priority="7913" operator="equal">
      <formula>"未策定"</formula>
    </cfRule>
    <cfRule type="cellIs" dxfId="9898" priority="7914" operator="equal">
      <formula>"策定済"</formula>
    </cfRule>
  </conditionalFormatting>
  <conditionalFormatting sqref="AG596:AH596">
    <cfRule type="cellIs" dxfId="9897" priority="6285" operator="equal">
      <formula>"未策定"</formula>
    </cfRule>
    <cfRule type="cellIs" dxfId="9896" priority="6286" operator="equal">
      <formula>"策定済"</formula>
    </cfRule>
  </conditionalFormatting>
  <conditionalFormatting sqref="AG606:AH607">
    <cfRule type="cellIs" dxfId="9895" priority="7909" operator="equal">
      <formula>"未実施"</formula>
    </cfRule>
    <cfRule type="cellIs" dxfId="9894" priority="7910" operator="equal">
      <formula>"実施予定"</formula>
    </cfRule>
    <cfRule type="cellIs" dxfId="9893" priority="7911" operator="equal">
      <formula>"実施済"</formula>
    </cfRule>
  </conditionalFormatting>
  <conditionalFormatting sqref="AG609:AH609">
    <cfRule type="cellIs" dxfId="9892" priority="6281" operator="equal">
      <formula>"未実施"</formula>
    </cfRule>
    <cfRule type="cellIs" dxfId="9891" priority="6282" operator="equal">
      <formula>"実施予定"</formula>
    </cfRule>
    <cfRule type="cellIs" dxfId="9890" priority="6283" operator="equal">
      <formula>"実施済"</formula>
    </cfRule>
  </conditionalFormatting>
  <conditionalFormatting sqref="AG615:AH615">
    <cfRule type="cellIs" dxfId="9889" priority="6277" operator="equal">
      <formula>"未実施"</formula>
    </cfRule>
    <cfRule type="cellIs" dxfId="9888" priority="6278" operator="equal">
      <formula>"実施予定"</formula>
    </cfRule>
    <cfRule type="cellIs" dxfId="9887" priority="6279" operator="equal">
      <formula>"実施済"</formula>
    </cfRule>
  </conditionalFormatting>
  <conditionalFormatting sqref="AG619:AH619">
    <cfRule type="cellIs" dxfId="9886" priority="6273" operator="equal">
      <formula>"未実施"</formula>
    </cfRule>
    <cfRule type="cellIs" dxfId="9885" priority="6274" operator="equal">
      <formula>"実施予定"</formula>
    </cfRule>
    <cfRule type="cellIs" dxfId="9884" priority="6275" operator="equal">
      <formula>"実施済"</formula>
    </cfRule>
  </conditionalFormatting>
  <conditionalFormatting sqref="AH3">
    <cfRule type="containsBlanks" dxfId="9883" priority="3048">
      <formula>LEN(TRIM(AH3))=0</formula>
    </cfRule>
  </conditionalFormatting>
  <conditionalFormatting sqref="AH7">
    <cfRule type="cellIs" dxfId="9882" priority="10404" operator="equal">
      <formula>"いる"</formula>
    </cfRule>
    <cfRule type="cellIs" dxfId="9881" priority="11188" operator="equal">
      <formula>"非該当"</formula>
    </cfRule>
    <cfRule type="cellIs" dxfId="9880" priority="11189" operator="equal">
      <formula>"いる・いない"</formula>
    </cfRule>
    <cfRule type="containsText" dxfId="9879" priority="11281" operator="containsText" text="いない">
      <formula>NOT(ISERROR(SEARCH("いない",AH7)))</formula>
    </cfRule>
  </conditionalFormatting>
  <conditionalFormatting sqref="AH14">
    <cfRule type="cellIs" dxfId="9878" priority="6480" operator="equal">
      <formula>"いる"</formula>
    </cfRule>
    <cfRule type="cellIs" dxfId="9877" priority="6481" operator="equal">
      <formula>"非該当"</formula>
    </cfRule>
    <cfRule type="cellIs" dxfId="9876" priority="6482" operator="equal">
      <formula>"いる・いない"</formula>
    </cfRule>
    <cfRule type="containsText" dxfId="9875" priority="6483" operator="containsText" text="いない">
      <formula>NOT(ISERROR(SEARCH("いない",AH14)))</formula>
    </cfRule>
  </conditionalFormatting>
  <conditionalFormatting sqref="AH18">
    <cfRule type="cellIs" dxfId="9874" priority="6476" operator="equal">
      <formula>"いる"</formula>
    </cfRule>
    <cfRule type="cellIs" dxfId="9873" priority="6477" operator="equal">
      <formula>"非該当"</formula>
    </cfRule>
    <cfRule type="cellIs" dxfId="9872" priority="6478" operator="equal">
      <formula>"いる・いない"</formula>
    </cfRule>
    <cfRule type="containsText" dxfId="9871" priority="6479" operator="containsText" text="いない">
      <formula>NOT(ISERROR(SEARCH("いない",AH18)))</formula>
    </cfRule>
  </conditionalFormatting>
  <conditionalFormatting sqref="AH23">
    <cfRule type="cellIs" dxfId="9870" priority="6472" operator="equal">
      <formula>"いる"</formula>
    </cfRule>
    <cfRule type="cellIs" dxfId="9869" priority="6473" operator="equal">
      <formula>"非該当"</formula>
    </cfRule>
    <cfRule type="cellIs" dxfId="9868" priority="6474" operator="equal">
      <formula>"いる・いない"</formula>
    </cfRule>
    <cfRule type="containsText" dxfId="9867" priority="6475" operator="containsText" text="いない">
      <formula>NOT(ISERROR(SEARCH("いない",AH23)))</formula>
    </cfRule>
  </conditionalFormatting>
  <conditionalFormatting sqref="AH27">
    <cfRule type="cellIs" dxfId="9866" priority="6468" operator="equal">
      <formula>"いる"</formula>
    </cfRule>
    <cfRule type="cellIs" dxfId="9865" priority="6469" operator="equal">
      <formula>"非該当"</formula>
    </cfRule>
    <cfRule type="cellIs" dxfId="9864" priority="6470" operator="equal">
      <formula>"いる・いない"</formula>
    </cfRule>
    <cfRule type="containsText" dxfId="9863" priority="6471" operator="containsText" text="いない">
      <formula>NOT(ISERROR(SEARCH("いない",AH27)))</formula>
    </cfRule>
  </conditionalFormatting>
  <conditionalFormatting sqref="AH38">
    <cfRule type="cellIs" dxfId="9862" priority="6460" operator="equal">
      <formula>"いる"</formula>
    </cfRule>
    <cfRule type="cellIs" dxfId="9861" priority="6461" operator="equal">
      <formula>"非該当"</formula>
    </cfRule>
    <cfRule type="cellIs" dxfId="9860" priority="6462" operator="equal">
      <formula>"いる・いない"</formula>
    </cfRule>
    <cfRule type="containsText" dxfId="9859" priority="6463" operator="containsText" text="いない">
      <formula>NOT(ISERROR(SEARCH("いない",AH38)))</formula>
    </cfRule>
  </conditionalFormatting>
  <conditionalFormatting sqref="AH39">
    <cfRule type="cellIs" dxfId="9858" priority="9344" operator="equal">
      <formula>"いる"</formula>
    </cfRule>
    <cfRule type="cellIs" dxfId="9857" priority="9345" operator="equal">
      <formula>"非該当"</formula>
    </cfRule>
    <cfRule type="cellIs" dxfId="9856" priority="9346" operator="equal">
      <formula>"いる・いない"</formula>
    </cfRule>
    <cfRule type="containsText" dxfId="9855" priority="9347" operator="containsText" text="いない">
      <formula>NOT(ISERROR(SEARCH("いない",AH39)))</formula>
    </cfRule>
  </conditionalFormatting>
  <conditionalFormatting sqref="AH41">
    <cfRule type="cellIs" dxfId="9854" priority="6456" operator="equal">
      <formula>"いる"</formula>
    </cfRule>
    <cfRule type="cellIs" dxfId="9853" priority="6457" operator="equal">
      <formula>"非該当"</formula>
    </cfRule>
    <cfRule type="cellIs" dxfId="9852" priority="6458" operator="equal">
      <formula>"いる・いない"</formula>
    </cfRule>
    <cfRule type="containsText" dxfId="9851" priority="6459" operator="containsText" text="いない">
      <formula>NOT(ISERROR(SEARCH("いない",AH41)))</formula>
    </cfRule>
  </conditionalFormatting>
  <conditionalFormatting sqref="AH78">
    <cfRule type="cellIs" dxfId="9850" priority="6452" operator="equal">
      <formula>"いる"</formula>
    </cfRule>
    <cfRule type="cellIs" dxfId="9849" priority="6453" operator="equal">
      <formula>"非該当"</formula>
    </cfRule>
    <cfRule type="cellIs" dxfId="9848" priority="6454" operator="equal">
      <formula>"いる・いない"</formula>
    </cfRule>
    <cfRule type="containsText" dxfId="9847" priority="6455" operator="containsText" text="いない">
      <formula>NOT(ISERROR(SEARCH("いない",AH78)))</formula>
    </cfRule>
  </conditionalFormatting>
  <conditionalFormatting sqref="AH83">
    <cfRule type="cellIs" dxfId="9846" priority="6448" operator="equal">
      <formula>"いる"</formula>
    </cfRule>
    <cfRule type="cellIs" dxfId="9845" priority="6449" operator="equal">
      <formula>"非該当"</formula>
    </cfRule>
    <cfRule type="cellIs" dxfId="9844" priority="6450" operator="equal">
      <formula>"いる・いない"</formula>
    </cfRule>
    <cfRule type="containsText" dxfId="9843" priority="6451" operator="containsText" text="いない">
      <formula>NOT(ISERROR(SEARCH("いない",AH83)))</formula>
    </cfRule>
  </conditionalFormatting>
  <conditionalFormatting sqref="AH87">
    <cfRule type="cellIs" dxfId="9842" priority="6444" operator="equal">
      <formula>"いる"</formula>
    </cfRule>
    <cfRule type="cellIs" dxfId="9841" priority="6445" operator="equal">
      <formula>"非該当"</formula>
    </cfRule>
    <cfRule type="cellIs" dxfId="9840" priority="6446" operator="equal">
      <formula>"いる・いない"</formula>
    </cfRule>
    <cfRule type="containsText" dxfId="9839" priority="6447" operator="containsText" text="いない">
      <formula>NOT(ISERROR(SEARCH("いない",AH87)))</formula>
    </cfRule>
  </conditionalFormatting>
  <conditionalFormatting sqref="AH95">
    <cfRule type="cellIs" dxfId="9838" priority="6440" operator="equal">
      <formula>"いる"</formula>
    </cfRule>
    <cfRule type="cellIs" dxfId="9837" priority="6441" operator="equal">
      <formula>"非該当"</formula>
    </cfRule>
    <cfRule type="cellIs" dxfId="9836" priority="6442" operator="equal">
      <formula>"いる・いない"</formula>
    </cfRule>
    <cfRule type="containsText" dxfId="9835" priority="6443" operator="containsText" text="いない">
      <formula>NOT(ISERROR(SEARCH("いない",AH95)))</formula>
    </cfRule>
  </conditionalFormatting>
  <conditionalFormatting sqref="AH97">
    <cfRule type="cellIs" dxfId="9834" priority="6436" operator="equal">
      <formula>"いる"</formula>
    </cfRule>
    <cfRule type="cellIs" dxfId="9833" priority="6437" operator="equal">
      <formula>"非該当"</formula>
    </cfRule>
    <cfRule type="cellIs" dxfId="9832" priority="6438" operator="equal">
      <formula>"いる・いない"</formula>
    </cfRule>
    <cfRule type="containsText" dxfId="9831" priority="6439" operator="containsText" text="いない">
      <formula>NOT(ISERROR(SEARCH("いない",AH97)))</formula>
    </cfRule>
  </conditionalFormatting>
  <conditionalFormatting sqref="AH101">
    <cfRule type="cellIs" dxfId="9830" priority="6432" operator="equal">
      <formula>"いる"</formula>
    </cfRule>
    <cfRule type="cellIs" dxfId="9829" priority="6433" operator="equal">
      <formula>"非該当"</formula>
    </cfRule>
    <cfRule type="cellIs" dxfId="9828" priority="6434" operator="equal">
      <formula>"いる・いない"</formula>
    </cfRule>
    <cfRule type="containsText" dxfId="9827" priority="6435" operator="containsText" text="いない">
      <formula>NOT(ISERROR(SEARCH("いない",AH101)))</formula>
    </cfRule>
  </conditionalFormatting>
  <conditionalFormatting sqref="AH155">
    <cfRule type="cellIs" dxfId="9826" priority="6428" operator="equal">
      <formula>"いる"</formula>
    </cfRule>
    <cfRule type="cellIs" dxfId="9825" priority="6429" operator="equal">
      <formula>"非該当"</formula>
    </cfRule>
    <cfRule type="cellIs" dxfId="9824" priority="6430" operator="equal">
      <formula>"いる・いない"</formula>
    </cfRule>
    <cfRule type="containsText" dxfId="9823" priority="6431" operator="containsText" text="いない">
      <formula>NOT(ISERROR(SEARCH("いない",AH155)))</formula>
    </cfRule>
  </conditionalFormatting>
  <conditionalFormatting sqref="AH167">
    <cfRule type="cellIs" dxfId="9822" priority="6424" operator="equal">
      <formula>"いる"</formula>
    </cfRule>
    <cfRule type="cellIs" dxfId="9821" priority="6425" operator="equal">
      <formula>"非該当"</formula>
    </cfRule>
    <cfRule type="cellIs" dxfId="9820" priority="6426" operator="equal">
      <formula>"いる・いない"</formula>
    </cfRule>
    <cfRule type="containsText" dxfId="9819" priority="6427" operator="containsText" text="いない">
      <formula>NOT(ISERROR(SEARCH("いない",AH167)))</formula>
    </cfRule>
  </conditionalFormatting>
  <conditionalFormatting sqref="AH173">
    <cfRule type="cellIs" dxfId="9818" priority="6420" operator="equal">
      <formula>"いる"</formula>
    </cfRule>
    <cfRule type="cellIs" dxfId="9817" priority="6421" operator="equal">
      <formula>"非該当"</formula>
    </cfRule>
    <cfRule type="cellIs" dxfId="9816" priority="6422" operator="equal">
      <formula>"いる・いない"</formula>
    </cfRule>
    <cfRule type="containsText" dxfId="9815" priority="6423" operator="containsText" text="いない">
      <formula>NOT(ISERROR(SEARCH("いない",AH173)))</formula>
    </cfRule>
  </conditionalFormatting>
  <conditionalFormatting sqref="AH306">
    <cfRule type="cellIs" dxfId="9814" priority="6416" operator="equal">
      <formula>"いる"</formula>
    </cfRule>
    <cfRule type="cellIs" dxfId="9813" priority="6417" operator="equal">
      <formula>"非該当"</formula>
    </cfRule>
    <cfRule type="cellIs" dxfId="9812" priority="6418" operator="equal">
      <formula>"いる・いない"</formula>
    </cfRule>
    <cfRule type="containsText" dxfId="9811" priority="6419" operator="containsText" text="いない">
      <formula>NOT(ISERROR(SEARCH("いない",AH306)))</formula>
    </cfRule>
  </conditionalFormatting>
  <conditionalFormatting sqref="AH308">
    <cfRule type="cellIs" dxfId="9810" priority="6412" operator="equal">
      <formula>"いる"</formula>
    </cfRule>
    <cfRule type="cellIs" dxfId="9809" priority="6413" operator="equal">
      <formula>"非該当"</formula>
    </cfRule>
    <cfRule type="cellIs" dxfId="9808" priority="6414" operator="equal">
      <formula>"いる・いない"</formula>
    </cfRule>
    <cfRule type="containsText" dxfId="9807" priority="6415" operator="containsText" text="いない">
      <formula>NOT(ISERROR(SEARCH("いない",AH308)))</formula>
    </cfRule>
  </conditionalFormatting>
  <conditionalFormatting sqref="AH330">
    <cfRule type="cellIs" dxfId="9806" priority="6408" operator="equal">
      <formula>"いる"</formula>
    </cfRule>
    <cfRule type="cellIs" dxfId="9805" priority="6409" operator="equal">
      <formula>"非該当"</formula>
    </cfRule>
    <cfRule type="cellIs" dxfId="9804" priority="6410" operator="equal">
      <formula>"いる・いない"</formula>
    </cfRule>
    <cfRule type="containsText" dxfId="9803" priority="6411" operator="containsText" text="いない">
      <formula>NOT(ISERROR(SEARCH("いない",AH330)))</formula>
    </cfRule>
  </conditionalFormatting>
  <conditionalFormatting sqref="AH332">
    <cfRule type="cellIs" dxfId="9802" priority="6404" operator="equal">
      <formula>"いる"</formula>
    </cfRule>
    <cfRule type="cellIs" dxfId="9801" priority="6405" operator="equal">
      <formula>"非該当"</formula>
    </cfRule>
    <cfRule type="cellIs" dxfId="9800" priority="6406" operator="equal">
      <formula>"いる・いない"</formula>
    </cfRule>
    <cfRule type="containsText" dxfId="9799" priority="6407" operator="containsText" text="いない">
      <formula>NOT(ISERROR(SEARCH("いない",AH332)))</formula>
    </cfRule>
  </conditionalFormatting>
  <conditionalFormatting sqref="AH337">
    <cfRule type="cellIs" dxfId="9798" priority="6400" operator="equal">
      <formula>"いる"</formula>
    </cfRule>
    <cfRule type="cellIs" dxfId="9797" priority="6401" operator="equal">
      <formula>"非該当"</formula>
    </cfRule>
    <cfRule type="cellIs" dxfId="9796" priority="6402" operator="equal">
      <formula>"いる・いない"</formula>
    </cfRule>
    <cfRule type="containsText" dxfId="9795" priority="6403" operator="containsText" text="いない">
      <formula>NOT(ISERROR(SEARCH("いない",AH337)))</formula>
    </cfRule>
  </conditionalFormatting>
  <conditionalFormatting sqref="AH348">
    <cfRule type="cellIs" dxfId="9794" priority="6396" operator="equal">
      <formula>"いる"</formula>
    </cfRule>
    <cfRule type="cellIs" dxfId="9793" priority="6397" operator="equal">
      <formula>"非該当"</formula>
    </cfRule>
    <cfRule type="cellIs" dxfId="9792" priority="6398" operator="equal">
      <formula>"いる・いない"</formula>
    </cfRule>
    <cfRule type="containsText" dxfId="9791" priority="6399" operator="containsText" text="いない">
      <formula>NOT(ISERROR(SEARCH("いない",AH348)))</formula>
    </cfRule>
  </conditionalFormatting>
  <conditionalFormatting sqref="AH352">
    <cfRule type="cellIs" dxfId="9790" priority="6392" operator="equal">
      <formula>"いる"</formula>
    </cfRule>
    <cfRule type="cellIs" dxfId="9789" priority="6393" operator="equal">
      <formula>"非該当"</formula>
    </cfRule>
    <cfRule type="cellIs" dxfId="9788" priority="6394" operator="equal">
      <formula>"いる・いない"</formula>
    </cfRule>
    <cfRule type="containsText" dxfId="9787" priority="6395" operator="containsText" text="いない">
      <formula>NOT(ISERROR(SEARCH("いない",AH352)))</formula>
    </cfRule>
  </conditionalFormatting>
  <conditionalFormatting sqref="AH362">
    <cfRule type="cellIs" dxfId="9786" priority="6388" operator="equal">
      <formula>"いる"</formula>
    </cfRule>
    <cfRule type="cellIs" dxfId="9785" priority="6389" operator="equal">
      <formula>"非該当"</formula>
    </cfRule>
    <cfRule type="cellIs" dxfId="9784" priority="6390" operator="equal">
      <formula>"いる・いない"</formula>
    </cfRule>
    <cfRule type="containsText" dxfId="9783" priority="6391" operator="containsText" text="いない">
      <formula>NOT(ISERROR(SEARCH("いない",AH362)))</formula>
    </cfRule>
  </conditionalFormatting>
  <conditionalFormatting sqref="AH372">
    <cfRule type="cellIs" dxfId="9782" priority="6380" operator="equal">
      <formula>"いる"</formula>
    </cfRule>
    <cfRule type="cellIs" dxfId="9781" priority="6381" operator="equal">
      <formula>"非該当"</formula>
    </cfRule>
    <cfRule type="cellIs" dxfId="9780" priority="6382" operator="equal">
      <formula>"いる・いない"</formula>
    </cfRule>
    <cfRule type="containsText" dxfId="9779" priority="6383" operator="containsText" text="いない">
      <formula>NOT(ISERROR(SEARCH("いない",AH372)))</formula>
    </cfRule>
  </conditionalFormatting>
  <conditionalFormatting sqref="AH398">
    <cfRule type="cellIs" dxfId="9778" priority="6376" operator="equal">
      <formula>"いる"</formula>
    </cfRule>
    <cfRule type="cellIs" dxfId="9777" priority="6377" operator="equal">
      <formula>"非該当"</formula>
    </cfRule>
    <cfRule type="cellIs" dxfId="9776" priority="6378" operator="equal">
      <formula>"いる・いない"</formula>
    </cfRule>
    <cfRule type="containsText" dxfId="9775" priority="6379" operator="containsText" text="いない">
      <formula>NOT(ISERROR(SEARCH("いない",AH398)))</formula>
    </cfRule>
  </conditionalFormatting>
  <conditionalFormatting sqref="AH401">
    <cfRule type="cellIs" dxfId="9774" priority="2847" operator="equal">
      <formula>"該当・非該当"</formula>
    </cfRule>
    <cfRule type="cellIs" dxfId="9773" priority="10292" operator="equal">
      <formula>"該当"</formula>
    </cfRule>
    <cfRule type="cellIs" dxfId="9772" priority="10293" operator="equal">
      <formula>"非該当"</formula>
    </cfRule>
  </conditionalFormatting>
  <conditionalFormatting sqref="AH411">
    <cfRule type="cellIs" dxfId="9771" priority="6372" operator="equal">
      <formula>"いる"</formula>
    </cfRule>
    <cfRule type="cellIs" dxfId="9770" priority="6373" operator="equal">
      <formula>"非該当"</formula>
    </cfRule>
    <cfRule type="cellIs" dxfId="9769" priority="6374" operator="equal">
      <formula>"いる・いない"</formula>
    </cfRule>
    <cfRule type="containsText" dxfId="9768" priority="6375" operator="containsText" text="いない">
      <formula>NOT(ISERROR(SEARCH("いない",AH411)))</formula>
    </cfRule>
  </conditionalFormatting>
  <conditionalFormatting sqref="AH418">
    <cfRule type="cellIs" dxfId="9767" priority="6368" operator="equal">
      <formula>"いる"</formula>
    </cfRule>
    <cfRule type="cellIs" dxfId="9766" priority="6369" operator="equal">
      <formula>"非該当"</formula>
    </cfRule>
    <cfRule type="cellIs" dxfId="9765" priority="6370" operator="equal">
      <formula>"いる・いない"</formula>
    </cfRule>
    <cfRule type="containsText" dxfId="9764" priority="6371" operator="containsText" text="いない">
      <formula>NOT(ISERROR(SEARCH("いない",AH418)))</formula>
    </cfRule>
  </conditionalFormatting>
  <conditionalFormatting sqref="AH426">
    <cfRule type="cellIs" dxfId="9763" priority="6360" operator="equal">
      <formula>"いる"</formula>
    </cfRule>
    <cfRule type="cellIs" dxfId="9762" priority="6361" operator="equal">
      <formula>"非該当"</formula>
    </cfRule>
    <cfRule type="cellIs" dxfId="9761" priority="6362" operator="equal">
      <formula>"いる・いない"</formula>
    </cfRule>
    <cfRule type="containsText" dxfId="9760" priority="6363" operator="containsText" text="いない">
      <formula>NOT(ISERROR(SEARCH("いない",AH426)))</formula>
    </cfRule>
  </conditionalFormatting>
  <conditionalFormatting sqref="AH442">
    <cfRule type="cellIs" dxfId="9759" priority="6356" operator="equal">
      <formula>"いる"</formula>
    </cfRule>
    <cfRule type="cellIs" dxfId="9758" priority="6357" operator="equal">
      <formula>"非該当"</formula>
    </cfRule>
    <cfRule type="cellIs" dxfId="9757" priority="6358" operator="equal">
      <formula>"いる・いない"</formula>
    </cfRule>
    <cfRule type="containsText" dxfId="9756" priority="6359" operator="containsText" text="いない">
      <formula>NOT(ISERROR(SEARCH("いない",AH442)))</formula>
    </cfRule>
  </conditionalFormatting>
  <conditionalFormatting sqref="AH454">
    <cfRule type="cellIs" dxfId="9755" priority="6352" operator="equal">
      <formula>"いる"</formula>
    </cfRule>
    <cfRule type="cellIs" dxfId="9754" priority="6353" operator="equal">
      <formula>"非該当"</formula>
    </cfRule>
    <cfRule type="cellIs" dxfId="9753" priority="6354" operator="equal">
      <formula>"いる・いない"</formula>
    </cfRule>
    <cfRule type="containsText" dxfId="9752" priority="6355" operator="containsText" text="いない">
      <formula>NOT(ISERROR(SEARCH("いない",AH454)))</formula>
    </cfRule>
  </conditionalFormatting>
  <conditionalFormatting sqref="AH455">
    <cfRule type="cellIs" dxfId="9751" priority="8496" operator="equal">
      <formula>"いる"</formula>
    </cfRule>
    <cfRule type="cellIs" dxfId="9750" priority="8497" operator="equal">
      <formula>"非該当"</formula>
    </cfRule>
    <cfRule type="cellIs" dxfId="9749" priority="8498" operator="equal">
      <formula>"いる・いない"</formula>
    </cfRule>
    <cfRule type="containsText" dxfId="9748" priority="8499" operator="containsText" text="いない">
      <formula>NOT(ISERROR(SEARCH("いない",AH455)))</formula>
    </cfRule>
  </conditionalFormatting>
  <conditionalFormatting sqref="AH476">
    <cfRule type="cellIs" dxfId="9747" priority="6344" operator="equal">
      <formula>"いる"</formula>
    </cfRule>
    <cfRule type="cellIs" dxfId="9746" priority="6345" operator="equal">
      <formula>"非該当"</formula>
    </cfRule>
    <cfRule type="cellIs" dxfId="9745" priority="6346" operator="equal">
      <formula>"いる・いない"</formula>
    </cfRule>
    <cfRule type="containsText" dxfId="9744" priority="6347" operator="containsText" text="いない">
      <formula>NOT(ISERROR(SEARCH("いない",AH476)))</formula>
    </cfRule>
  </conditionalFormatting>
  <conditionalFormatting sqref="AH477">
    <cfRule type="cellIs" dxfId="9743" priority="8488" operator="equal">
      <formula>"いる"</formula>
    </cfRule>
    <cfRule type="cellIs" dxfId="9742" priority="8489" operator="equal">
      <formula>"非該当"</formula>
    </cfRule>
    <cfRule type="cellIs" dxfId="9741" priority="8490" operator="equal">
      <formula>"いる・いない"</formula>
    </cfRule>
    <cfRule type="containsText" dxfId="9740" priority="8491" operator="containsText" text="いない">
      <formula>NOT(ISERROR(SEARCH("いない",AH477)))</formula>
    </cfRule>
  </conditionalFormatting>
  <conditionalFormatting sqref="AH479">
    <cfRule type="cellIs" dxfId="9739" priority="6340" operator="equal">
      <formula>"いる"</formula>
    </cfRule>
    <cfRule type="cellIs" dxfId="9738" priority="6341" operator="equal">
      <formula>"非該当"</formula>
    </cfRule>
    <cfRule type="cellIs" dxfId="9737" priority="6342" operator="equal">
      <formula>"いる・いない"</formula>
    </cfRule>
    <cfRule type="containsText" dxfId="9736" priority="6343" operator="containsText" text="いない">
      <formula>NOT(ISERROR(SEARCH("いない",AH479)))</formula>
    </cfRule>
  </conditionalFormatting>
  <conditionalFormatting sqref="AH482:AH483">
    <cfRule type="cellIs" dxfId="9735" priority="6336" operator="equal">
      <formula>"いる"</formula>
    </cfRule>
    <cfRule type="cellIs" dxfId="9734" priority="6337" operator="equal">
      <formula>"非該当"</formula>
    </cfRule>
    <cfRule type="cellIs" dxfId="9733" priority="6338" operator="equal">
      <formula>"いる・いない"</formula>
    </cfRule>
    <cfRule type="containsText" dxfId="9732" priority="6339" operator="containsText" text="いない">
      <formula>NOT(ISERROR(SEARCH("いない",AH482)))</formula>
    </cfRule>
  </conditionalFormatting>
  <conditionalFormatting sqref="AH492">
    <cfRule type="cellIs" dxfId="9731" priority="6332" operator="equal">
      <formula>"いる"</formula>
    </cfRule>
    <cfRule type="cellIs" dxfId="9730" priority="6333" operator="equal">
      <formula>"非該当"</formula>
    </cfRule>
    <cfRule type="cellIs" dxfId="9729" priority="6334" operator="equal">
      <formula>"いる・いない"</formula>
    </cfRule>
    <cfRule type="containsText" dxfId="9728" priority="6335" operator="containsText" text="いない">
      <formula>NOT(ISERROR(SEARCH("いない",AH492)))</formula>
    </cfRule>
  </conditionalFormatting>
  <conditionalFormatting sqref="AH494">
    <cfRule type="cellIs" dxfId="9727" priority="6328" operator="equal">
      <formula>"いる"</formula>
    </cfRule>
    <cfRule type="cellIs" dxfId="9726" priority="6329" operator="equal">
      <formula>"非該当"</formula>
    </cfRule>
    <cfRule type="cellIs" dxfId="9725" priority="6330" operator="equal">
      <formula>"いる・いない"</formula>
    </cfRule>
    <cfRule type="containsText" dxfId="9724" priority="6331" operator="containsText" text="いない">
      <formula>NOT(ISERROR(SEARCH("いない",AH494)))</formula>
    </cfRule>
  </conditionalFormatting>
  <conditionalFormatting sqref="AH497">
    <cfRule type="cellIs" dxfId="9723" priority="6324" operator="equal">
      <formula>"いる"</formula>
    </cfRule>
    <cfRule type="cellIs" dxfId="9722" priority="6325" operator="equal">
      <formula>"非該当"</formula>
    </cfRule>
    <cfRule type="cellIs" dxfId="9721" priority="6326" operator="equal">
      <formula>"いる・いない"</formula>
    </cfRule>
    <cfRule type="containsText" dxfId="9720" priority="6327" operator="containsText" text="いない">
      <formula>NOT(ISERROR(SEARCH("いない",AH497)))</formula>
    </cfRule>
  </conditionalFormatting>
  <conditionalFormatting sqref="AH500">
    <cfRule type="cellIs" dxfId="9719" priority="6320" operator="equal">
      <formula>"いる"</formula>
    </cfRule>
    <cfRule type="cellIs" dxfId="9718" priority="6321" operator="equal">
      <formula>"非該当"</formula>
    </cfRule>
    <cfRule type="cellIs" dxfId="9717" priority="6322" operator="equal">
      <formula>"いる・いない"</formula>
    </cfRule>
    <cfRule type="containsText" dxfId="9716" priority="6323" operator="containsText" text="いない">
      <formula>NOT(ISERROR(SEARCH("いない",AH500)))</formula>
    </cfRule>
  </conditionalFormatting>
  <conditionalFormatting sqref="AH503">
    <cfRule type="cellIs" dxfId="9715" priority="6316" operator="equal">
      <formula>"いる"</formula>
    </cfRule>
    <cfRule type="cellIs" dxfId="9714" priority="6317" operator="equal">
      <formula>"非該当"</formula>
    </cfRule>
    <cfRule type="cellIs" dxfId="9713" priority="6318" operator="equal">
      <formula>"いる・いない"</formula>
    </cfRule>
    <cfRule type="containsText" dxfId="9712" priority="6319" operator="containsText" text="いない">
      <formula>NOT(ISERROR(SEARCH("いない",AH503)))</formula>
    </cfRule>
  </conditionalFormatting>
  <conditionalFormatting sqref="AH509">
    <cfRule type="cellIs" dxfId="9711" priority="1810" operator="equal">
      <formula>"いる"</formula>
    </cfRule>
    <cfRule type="cellIs" dxfId="9710" priority="1811" operator="equal">
      <formula>"非該当"</formula>
    </cfRule>
    <cfRule type="cellIs" dxfId="9709" priority="1812" operator="equal">
      <formula>"いる・いない"</formula>
    </cfRule>
    <cfRule type="containsText" dxfId="9708" priority="1813" operator="containsText" text="いない">
      <formula>NOT(ISERROR(SEARCH("いない",AH509)))</formula>
    </cfRule>
  </conditionalFormatting>
  <conditionalFormatting sqref="AH520">
    <cfRule type="cellIs" dxfId="9707" priority="1776" operator="equal">
      <formula>"いる"</formula>
    </cfRule>
    <cfRule type="cellIs" dxfId="9706" priority="1777" operator="equal">
      <formula>"非該当"</formula>
    </cfRule>
    <cfRule type="cellIs" dxfId="9705" priority="1778" operator="equal">
      <formula>"いる・いない"</formula>
    </cfRule>
    <cfRule type="containsText" dxfId="9704" priority="1779" operator="containsText" text="いない">
      <formula>NOT(ISERROR(SEARCH("いない",AH520)))</formula>
    </cfRule>
  </conditionalFormatting>
  <conditionalFormatting sqref="AH523">
    <cfRule type="cellIs" dxfId="9703" priority="1769" operator="equal">
      <formula>"いる"</formula>
    </cfRule>
    <cfRule type="cellIs" dxfId="9702" priority="1770" operator="equal">
      <formula>"非該当"</formula>
    </cfRule>
    <cfRule type="cellIs" dxfId="9701" priority="1771" operator="equal">
      <formula>"いる・いない"</formula>
    </cfRule>
    <cfRule type="containsText" dxfId="9700" priority="1772" operator="containsText" text="いない">
      <formula>NOT(ISERROR(SEARCH("いない",AH523)))</formula>
    </cfRule>
  </conditionalFormatting>
  <conditionalFormatting sqref="AH527">
    <cfRule type="cellIs" dxfId="9699" priority="1762" operator="equal">
      <formula>"いる"</formula>
    </cfRule>
    <cfRule type="cellIs" dxfId="9698" priority="1763" operator="equal">
      <formula>"非該当"</formula>
    </cfRule>
    <cfRule type="cellIs" dxfId="9697" priority="1764" operator="equal">
      <formula>"いる・いない"</formula>
    </cfRule>
    <cfRule type="containsText" dxfId="9696" priority="1765" operator="containsText" text="いない">
      <formula>NOT(ISERROR(SEARCH("いない",AH527)))</formula>
    </cfRule>
  </conditionalFormatting>
  <conditionalFormatting sqref="AH533">
    <cfRule type="cellIs" dxfId="9695" priority="1755" operator="equal">
      <formula>"いる"</formula>
    </cfRule>
    <cfRule type="cellIs" dxfId="9694" priority="1756" operator="equal">
      <formula>"非該当"</formula>
    </cfRule>
    <cfRule type="cellIs" dxfId="9693" priority="1757" operator="equal">
      <formula>"いる・いない"</formula>
    </cfRule>
    <cfRule type="containsText" dxfId="9692" priority="1758" operator="containsText" text="いない">
      <formula>NOT(ISERROR(SEARCH("いない",AH533)))</formula>
    </cfRule>
  </conditionalFormatting>
  <conditionalFormatting sqref="AH536">
    <cfRule type="cellIs" dxfId="9691" priority="6312" operator="equal">
      <formula>"いる"</formula>
    </cfRule>
    <cfRule type="cellIs" dxfId="9690" priority="6313" operator="equal">
      <formula>"非該当"</formula>
    </cfRule>
    <cfRule type="cellIs" dxfId="9689" priority="6314" operator="equal">
      <formula>"いる・いない"</formula>
    </cfRule>
    <cfRule type="containsText" dxfId="9688" priority="6315" operator="containsText" text="いない">
      <formula>NOT(ISERROR(SEARCH("いない",AH536)))</formula>
    </cfRule>
  </conditionalFormatting>
  <conditionalFormatting sqref="AH539">
    <cfRule type="cellIs" dxfId="9687" priority="6308" operator="equal">
      <formula>"いる"</formula>
    </cfRule>
    <cfRule type="cellIs" dxfId="9686" priority="6309" operator="equal">
      <formula>"非該当"</formula>
    </cfRule>
    <cfRule type="cellIs" dxfId="9685" priority="6310" operator="equal">
      <formula>"いる・いない"</formula>
    </cfRule>
    <cfRule type="containsText" dxfId="9684" priority="6311" operator="containsText" text="いない">
      <formula>NOT(ISERROR(SEARCH("いない",AH539)))</formula>
    </cfRule>
  </conditionalFormatting>
  <conditionalFormatting sqref="AH547">
    <cfRule type="cellIs" dxfId="9683" priority="6304" operator="equal">
      <formula>"いる"</formula>
    </cfRule>
    <cfRule type="cellIs" dxfId="9682" priority="6305" operator="equal">
      <formula>"非該当"</formula>
    </cfRule>
    <cfRule type="cellIs" dxfId="9681" priority="6306" operator="equal">
      <formula>"いる・いない"</formula>
    </cfRule>
    <cfRule type="containsText" dxfId="9680" priority="6307" operator="containsText" text="いない">
      <formula>NOT(ISERROR(SEARCH("いない",AH547)))</formula>
    </cfRule>
  </conditionalFormatting>
  <conditionalFormatting sqref="AH552">
    <cfRule type="cellIs" dxfId="9679" priority="6300" operator="equal">
      <formula>"いる"</formula>
    </cfRule>
    <cfRule type="cellIs" dxfId="9678" priority="6301" operator="equal">
      <formula>"非該当"</formula>
    </cfRule>
    <cfRule type="cellIs" dxfId="9677" priority="6302" operator="equal">
      <formula>"いる・いない"</formula>
    </cfRule>
    <cfRule type="containsText" dxfId="9676" priority="6303" operator="containsText" text="いない">
      <formula>NOT(ISERROR(SEARCH("いない",AH552)))</formula>
    </cfRule>
  </conditionalFormatting>
  <conditionalFormatting sqref="AH555">
    <cfRule type="cellIs" dxfId="9675" priority="6296" operator="equal">
      <formula>"いる"</formula>
    </cfRule>
    <cfRule type="cellIs" dxfId="9674" priority="6297" operator="equal">
      <formula>"非該当"</formula>
    </cfRule>
    <cfRule type="cellIs" dxfId="9673" priority="6298" operator="equal">
      <formula>"いる・いない"</formula>
    </cfRule>
    <cfRule type="containsText" dxfId="9672" priority="6299" operator="containsText" text="いない">
      <formula>NOT(ISERROR(SEARCH("いない",AH555)))</formula>
    </cfRule>
  </conditionalFormatting>
  <conditionalFormatting sqref="AH560">
    <cfRule type="cellIs" dxfId="9671" priority="6292" operator="equal">
      <formula>"いる"</formula>
    </cfRule>
    <cfRule type="cellIs" dxfId="9670" priority="6293" operator="equal">
      <formula>"非該当"</formula>
    </cfRule>
    <cfRule type="cellIs" dxfId="9669" priority="6294" operator="equal">
      <formula>"いる・いない"</formula>
    </cfRule>
    <cfRule type="containsText" dxfId="9668" priority="6295" operator="containsText" text="いない">
      <formula>NOT(ISERROR(SEARCH("いない",AH560)))</formula>
    </cfRule>
  </conditionalFormatting>
  <conditionalFormatting sqref="AH563">
    <cfRule type="cellIs" dxfId="9667" priority="6288" operator="equal">
      <formula>"いる"</formula>
    </cfRule>
    <cfRule type="cellIs" dxfId="9666" priority="6289" operator="equal">
      <formula>"非該当"</formula>
    </cfRule>
    <cfRule type="cellIs" dxfId="9665" priority="6290" operator="equal">
      <formula>"いる・いない"</formula>
    </cfRule>
    <cfRule type="containsText" dxfId="9664" priority="6291" operator="containsText" text="いない">
      <formula>NOT(ISERROR(SEARCH("いない",AH563)))</formula>
    </cfRule>
  </conditionalFormatting>
  <conditionalFormatting sqref="AH588 AK588">
    <cfRule type="cellIs" dxfId="9663" priority="9860" operator="equal">
      <formula>"策定済・未策定"</formula>
    </cfRule>
  </conditionalFormatting>
  <conditionalFormatting sqref="AH596">
    <cfRule type="cellIs" dxfId="9662" priority="6287" operator="equal">
      <formula>"策定済・未策定"</formula>
    </cfRule>
  </conditionalFormatting>
  <conditionalFormatting sqref="AH606:AH607 AK606:AK607">
    <cfRule type="cellIs" dxfId="9661" priority="9851" operator="equal">
      <formula>"実施済・未実施"</formula>
    </cfRule>
  </conditionalFormatting>
  <conditionalFormatting sqref="AH609">
    <cfRule type="cellIs" dxfId="9660" priority="6284" operator="equal">
      <formula>"実施済・未実施"</formula>
    </cfRule>
  </conditionalFormatting>
  <conditionalFormatting sqref="AH615">
    <cfRule type="cellIs" dxfId="9659" priority="6280" operator="equal">
      <formula>"実施済・未実施"</formula>
    </cfRule>
  </conditionalFormatting>
  <conditionalFormatting sqref="AH619">
    <cfRule type="cellIs" dxfId="9658" priority="6276" operator="equal">
      <formula>"実施済・未実施"</formula>
    </cfRule>
  </conditionalFormatting>
  <conditionalFormatting sqref="AH624">
    <cfRule type="cellIs" dxfId="9657" priority="6269" operator="equal">
      <formula>"いる"</formula>
    </cfRule>
    <cfRule type="cellIs" dxfId="9656" priority="6270" operator="equal">
      <formula>"非該当"</formula>
    </cfRule>
    <cfRule type="cellIs" dxfId="9655" priority="6271" operator="equal">
      <formula>"いる・いない"</formula>
    </cfRule>
    <cfRule type="containsText" dxfId="9654" priority="6272" operator="containsText" text="いない">
      <formula>NOT(ISERROR(SEARCH("いない",AH624)))</formula>
    </cfRule>
  </conditionalFormatting>
  <conditionalFormatting sqref="AH651">
    <cfRule type="cellIs" dxfId="9653" priority="6261" operator="equal">
      <formula>"いる"</formula>
    </cfRule>
    <cfRule type="cellIs" dxfId="9652" priority="6262" operator="equal">
      <formula>"非該当"</formula>
    </cfRule>
    <cfRule type="cellIs" dxfId="9651" priority="6263" operator="equal">
      <formula>"いる・いない"</formula>
    </cfRule>
    <cfRule type="containsText" dxfId="9650" priority="6264" operator="containsText" text="いない">
      <formula>NOT(ISERROR(SEARCH("いない",AH651)))</formula>
    </cfRule>
  </conditionalFormatting>
  <conditionalFormatting sqref="AH664">
    <cfRule type="containsText" dxfId="9649" priority="2956" operator="containsText" text="職員宿直と賃金職員">
      <formula>NOT(ISERROR(SEARCH("職員宿直と賃金職員",AH664)))</formula>
    </cfRule>
    <cfRule type="containsText" dxfId="9648" priority="2961" operator="containsText" text="業務委託">
      <formula>NOT(ISERROR(SEARCH("業務委託",AH664)))</formula>
    </cfRule>
    <cfRule type="containsText" dxfId="9647" priority="2962" operator="containsText" text="賃金雇用職員">
      <formula>NOT(ISERROR(SEARCH("賃金雇用職員",AH664)))</formula>
    </cfRule>
    <cfRule type="cellIs" dxfId="9646" priority="9825" operator="equal">
      <formula>"職員宿直"</formula>
    </cfRule>
    <cfRule type="cellIs" dxfId="9645" priority="9826" operator="equal">
      <formula>"管理宿直の形態"</formula>
    </cfRule>
  </conditionalFormatting>
  <conditionalFormatting sqref="AH677:AH687 AH694">
    <cfRule type="cellIs" dxfId="9644" priority="6197" operator="equal">
      <formula>"いる"</formula>
    </cfRule>
    <cfRule type="cellIs" dxfId="9643" priority="6198" operator="equal">
      <formula>"非該当"</formula>
    </cfRule>
    <cfRule type="cellIs" dxfId="9642" priority="6199" operator="equal">
      <formula>"いる・いない"</formula>
    </cfRule>
    <cfRule type="containsText" dxfId="9641" priority="6200" operator="containsText" text="いない">
      <formula>NOT(ISERROR(SEARCH("いない",AH677)))</formula>
    </cfRule>
  </conditionalFormatting>
  <conditionalFormatting sqref="AH700">
    <cfRule type="cellIs" dxfId="9640" priority="1741" operator="equal">
      <formula>"いる"</formula>
    </cfRule>
    <cfRule type="cellIs" dxfId="9639" priority="1742" operator="equal">
      <formula>"非該当"</formula>
    </cfRule>
    <cfRule type="cellIs" dxfId="9638" priority="1743" operator="equal">
      <formula>"いる・いない"</formula>
    </cfRule>
    <cfRule type="containsText" dxfId="9637" priority="1744" operator="containsText" text="いない">
      <formula>NOT(ISERROR(SEARCH("いない",AH700)))</formula>
    </cfRule>
  </conditionalFormatting>
  <conditionalFormatting sqref="AH704">
    <cfRule type="cellIs" dxfId="9636" priority="1734" operator="equal">
      <formula>"いる"</formula>
    </cfRule>
    <cfRule type="cellIs" dxfId="9635" priority="1735" operator="equal">
      <formula>"非該当"</formula>
    </cfRule>
    <cfRule type="cellIs" dxfId="9634" priority="1736" operator="equal">
      <formula>"いる・いない"</formula>
    </cfRule>
    <cfRule type="containsText" dxfId="9633" priority="1737" operator="containsText" text="いない">
      <formula>NOT(ISERROR(SEARCH("いない",AH704)))</formula>
    </cfRule>
  </conditionalFormatting>
  <conditionalFormatting sqref="AH707">
    <cfRule type="cellIs" dxfId="9632" priority="6193" operator="equal">
      <formula>"いる"</formula>
    </cfRule>
    <cfRule type="cellIs" dxfId="9631" priority="6194" operator="equal">
      <formula>"非該当"</formula>
    </cfRule>
    <cfRule type="cellIs" dxfId="9630" priority="6195" operator="equal">
      <formula>"いる・いない"</formula>
    </cfRule>
    <cfRule type="containsText" dxfId="9629" priority="6196" operator="containsText" text="いない">
      <formula>NOT(ISERROR(SEARCH("いない",AH707)))</formula>
    </cfRule>
  </conditionalFormatting>
  <conditionalFormatting sqref="AH739">
    <cfRule type="cellIs" dxfId="9628" priority="6185" operator="equal">
      <formula>"いる"</formula>
    </cfRule>
    <cfRule type="cellIs" dxfId="9627" priority="6186" operator="equal">
      <formula>"非該当"</formula>
    </cfRule>
    <cfRule type="cellIs" dxfId="9626" priority="6187" operator="equal">
      <formula>"いる・いない"</formula>
    </cfRule>
    <cfRule type="containsText" dxfId="9625" priority="6188" operator="containsText" text="いない">
      <formula>NOT(ISERROR(SEARCH("いない",AH739)))</formula>
    </cfRule>
  </conditionalFormatting>
  <conditionalFormatting sqref="AH748">
    <cfRule type="cellIs" dxfId="9624" priority="6181" operator="equal">
      <formula>"いる"</formula>
    </cfRule>
    <cfRule type="cellIs" dxfId="9623" priority="6182" operator="equal">
      <formula>"非該当"</formula>
    </cfRule>
    <cfRule type="cellIs" dxfId="9622" priority="6183" operator="equal">
      <formula>"いる・いない"</formula>
    </cfRule>
    <cfRule type="containsText" dxfId="9621" priority="6184" operator="containsText" text="いない">
      <formula>NOT(ISERROR(SEARCH("いない",AH748)))</formula>
    </cfRule>
  </conditionalFormatting>
  <conditionalFormatting sqref="AH754">
    <cfRule type="cellIs" dxfId="9620" priority="6177" operator="equal">
      <formula>"いる"</formula>
    </cfRule>
    <cfRule type="cellIs" dxfId="9619" priority="6178" operator="equal">
      <formula>"非該当"</formula>
    </cfRule>
    <cfRule type="cellIs" dxfId="9618" priority="6179" operator="equal">
      <formula>"いる・いない"</formula>
    </cfRule>
    <cfRule type="containsText" dxfId="9617" priority="6180" operator="containsText" text="いない">
      <formula>NOT(ISERROR(SEARCH("いない",AH754)))</formula>
    </cfRule>
  </conditionalFormatting>
  <conditionalFormatting sqref="AH773">
    <cfRule type="cellIs" dxfId="9616" priority="6165" operator="equal">
      <formula>"いる"</formula>
    </cfRule>
    <cfRule type="cellIs" dxfId="9615" priority="6166" operator="equal">
      <formula>"非該当"</formula>
    </cfRule>
    <cfRule type="cellIs" dxfId="9614" priority="6167" operator="equal">
      <formula>"いる・いない"</formula>
    </cfRule>
    <cfRule type="containsText" dxfId="9613" priority="6168" operator="containsText" text="いない">
      <formula>NOT(ISERROR(SEARCH("いない",AH773)))</formula>
    </cfRule>
  </conditionalFormatting>
  <conditionalFormatting sqref="AH775">
    <cfRule type="cellIs" dxfId="9612" priority="1711" operator="equal">
      <formula>"いる"</formula>
    </cfRule>
    <cfRule type="cellIs" dxfId="9611" priority="1712" operator="equal">
      <formula>"非該当"</formula>
    </cfRule>
    <cfRule type="cellIs" dxfId="9610" priority="1713" operator="equal">
      <formula>"いる・いない"</formula>
    </cfRule>
    <cfRule type="containsText" dxfId="9609" priority="1714" operator="containsText" text="いない">
      <formula>NOT(ISERROR(SEARCH("いない",AH775)))</formula>
    </cfRule>
  </conditionalFormatting>
  <conditionalFormatting sqref="AH785">
    <cfRule type="cellIs" dxfId="9608" priority="1703" operator="equal">
      <formula>"いる"</formula>
    </cfRule>
    <cfRule type="cellIs" dxfId="9607" priority="1704" operator="equal">
      <formula>"非該当"</formula>
    </cfRule>
    <cfRule type="cellIs" dxfId="9606" priority="1705" operator="equal">
      <formula>"いる・いない"</formula>
    </cfRule>
    <cfRule type="containsText" dxfId="9605" priority="1706" operator="containsText" text="いない">
      <formula>NOT(ISERROR(SEARCH("いない",AH785)))</formula>
    </cfRule>
  </conditionalFormatting>
  <conditionalFormatting sqref="AH787">
    <cfRule type="cellIs" dxfId="9604" priority="1696" operator="equal">
      <formula>"いる"</formula>
    </cfRule>
    <cfRule type="cellIs" dxfId="9603" priority="1697" operator="equal">
      <formula>"非該当"</formula>
    </cfRule>
    <cfRule type="cellIs" dxfId="9602" priority="1698" operator="equal">
      <formula>"いる・いない"</formula>
    </cfRule>
    <cfRule type="containsText" dxfId="9601" priority="1699" operator="containsText" text="いない">
      <formula>NOT(ISERROR(SEARCH("いない",AH787)))</formula>
    </cfRule>
  </conditionalFormatting>
  <conditionalFormatting sqref="AH790">
    <cfRule type="cellIs" dxfId="9600" priority="1689" operator="equal">
      <formula>"いる"</formula>
    </cfRule>
    <cfRule type="cellIs" dxfId="9599" priority="1690" operator="equal">
      <formula>"非該当"</formula>
    </cfRule>
    <cfRule type="cellIs" dxfId="9598" priority="1691" operator="equal">
      <formula>"いる・いない"</formula>
    </cfRule>
    <cfRule type="containsText" dxfId="9597" priority="1692" operator="containsText" text="いない">
      <formula>NOT(ISERROR(SEARCH("いない",AH790)))</formula>
    </cfRule>
  </conditionalFormatting>
  <conditionalFormatting sqref="AH793">
    <cfRule type="cellIs" dxfId="9596" priority="1682" operator="equal">
      <formula>"いる"</formula>
    </cfRule>
    <cfRule type="cellIs" dxfId="9595" priority="1683" operator="equal">
      <formula>"非該当"</formula>
    </cfRule>
    <cfRule type="cellIs" dxfId="9594" priority="1684" operator="equal">
      <formula>"いる・いない"</formula>
    </cfRule>
    <cfRule type="containsText" dxfId="9593" priority="1685" operator="containsText" text="いない">
      <formula>NOT(ISERROR(SEARCH("いない",AH793)))</formula>
    </cfRule>
  </conditionalFormatting>
  <conditionalFormatting sqref="AH797">
    <cfRule type="cellIs" dxfId="9592" priority="1675" operator="equal">
      <formula>"いる"</formula>
    </cfRule>
    <cfRule type="cellIs" dxfId="9591" priority="1676" operator="equal">
      <formula>"非該当"</formula>
    </cfRule>
    <cfRule type="cellIs" dxfId="9590" priority="1677" operator="equal">
      <formula>"いる・いない"</formula>
    </cfRule>
    <cfRule type="containsText" dxfId="9589" priority="1678" operator="containsText" text="いない">
      <formula>NOT(ISERROR(SEARCH("いない",AH797)))</formula>
    </cfRule>
  </conditionalFormatting>
  <conditionalFormatting sqref="AH800">
    <cfRule type="cellIs" dxfId="9588" priority="1668" operator="equal">
      <formula>"いる"</formula>
    </cfRule>
    <cfRule type="cellIs" dxfId="9587" priority="1669" operator="equal">
      <formula>"非該当"</formula>
    </cfRule>
    <cfRule type="cellIs" dxfId="9586" priority="1670" operator="equal">
      <formula>"いる・いない"</formula>
    </cfRule>
    <cfRule type="containsText" dxfId="9585" priority="1671" operator="containsText" text="いない">
      <formula>NOT(ISERROR(SEARCH("いない",AH800)))</formula>
    </cfRule>
  </conditionalFormatting>
  <conditionalFormatting sqref="AH803">
    <cfRule type="cellIs" dxfId="9584" priority="1661" operator="equal">
      <formula>"いる"</formula>
    </cfRule>
    <cfRule type="cellIs" dxfId="9583" priority="1662" operator="equal">
      <formula>"非該当"</formula>
    </cfRule>
    <cfRule type="cellIs" dxfId="9582" priority="1663" operator="equal">
      <formula>"いる・いない"</formula>
    </cfRule>
    <cfRule type="containsText" dxfId="9581" priority="1664" operator="containsText" text="いない">
      <formula>NOT(ISERROR(SEARCH("いない",AH803)))</formula>
    </cfRule>
  </conditionalFormatting>
  <conditionalFormatting sqref="AH806">
    <cfRule type="cellIs" dxfId="9580" priority="1654" operator="equal">
      <formula>"いる"</formula>
    </cfRule>
    <cfRule type="cellIs" dxfId="9579" priority="1655" operator="equal">
      <formula>"非該当"</formula>
    </cfRule>
    <cfRule type="cellIs" dxfId="9578" priority="1656" operator="equal">
      <formula>"いる・いない"</formula>
    </cfRule>
    <cfRule type="containsText" dxfId="9577" priority="1657" operator="containsText" text="いない">
      <formula>NOT(ISERROR(SEARCH("いない",AH806)))</formula>
    </cfRule>
  </conditionalFormatting>
  <conditionalFormatting sqref="AH809">
    <cfRule type="cellIs" dxfId="9576" priority="1647" operator="equal">
      <formula>"いる"</formula>
    </cfRule>
    <cfRule type="cellIs" dxfId="9575" priority="1648" operator="equal">
      <formula>"非該当"</formula>
    </cfRule>
    <cfRule type="cellIs" dxfId="9574" priority="1649" operator="equal">
      <formula>"いる・いない"</formula>
    </cfRule>
    <cfRule type="containsText" dxfId="9573" priority="1650" operator="containsText" text="いない">
      <formula>NOT(ISERROR(SEARCH("いない",AH809)))</formula>
    </cfRule>
  </conditionalFormatting>
  <conditionalFormatting sqref="AH812">
    <cfRule type="cellIs" dxfId="9572" priority="1640" operator="equal">
      <formula>"いる"</formula>
    </cfRule>
    <cfRule type="cellIs" dxfId="9571" priority="1641" operator="equal">
      <formula>"非該当"</formula>
    </cfRule>
    <cfRule type="cellIs" dxfId="9570" priority="1642" operator="equal">
      <formula>"いる・いない"</formula>
    </cfRule>
    <cfRule type="containsText" dxfId="9569" priority="1643" operator="containsText" text="いない">
      <formula>NOT(ISERROR(SEARCH("いない",AH812)))</formula>
    </cfRule>
  </conditionalFormatting>
  <conditionalFormatting sqref="AH816">
    <cfRule type="cellIs" dxfId="9568" priority="1633" operator="equal">
      <formula>"いる"</formula>
    </cfRule>
    <cfRule type="cellIs" dxfId="9567" priority="1634" operator="equal">
      <formula>"非該当"</formula>
    </cfRule>
    <cfRule type="cellIs" dxfId="9566" priority="1635" operator="equal">
      <formula>"いる・いない"</formula>
    </cfRule>
    <cfRule type="containsText" dxfId="9565" priority="1636" operator="containsText" text="いない">
      <formula>NOT(ISERROR(SEARCH("いない",AH816)))</formula>
    </cfRule>
  </conditionalFormatting>
  <conditionalFormatting sqref="AH821">
    <cfRule type="cellIs" dxfId="9564" priority="1626" operator="equal">
      <formula>"いる"</formula>
    </cfRule>
    <cfRule type="cellIs" dxfId="9563" priority="1627" operator="equal">
      <formula>"非該当"</formula>
    </cfRule>
    <cfRule type="cellIs" dxfId="9562" priority="1628" operator="equal">
      <formula>"いる・いない"</formula>
    </cfRule>
    <cfRule type="containsText" dxfId="9561" priority="1629" operator="containsText" text="いない">
      <formula>NOT(ISERROR(SEARCH("いない",AH821)))</formula>
    </cfRule>
  </conditionalFormatting>
  <conditionalFormatting sqref="AH824">
    <cfRule type="cellIs" dxfId="9560" priority="1619" operator="equal">
      <formula>"いる"</formula>
    </cfRule>
    <cfRule type="cellIs" dxfId="9559" priority="1620" operator="equal">
      <formula>"非該当"</formula>
    </cfRule>
    <cfRule type="cellIs" dxfId="9558" priority="1621" operator="equal">
      <formula>"いる・いない"</formula>
    </cfRule>
    <cfRule type="containsText" dxfId="9557" priority="1622" operator="containsText" text="いない">
      <formula>NOT(ISERROR(SEARCH("いない",AH824)))</formula>
    </cfRule>
  </conditionalFormatting>
  <conditionalFormatting sqref="AH829">
    <cfRule type="cellIs" dxfId="9556" priority="1612" operator="equal">
      <formula>"いる"</formula>
    </cfRule>
    <cfRule type="cellIs" dxfId="9555" priority="1613" operator="equal">
      <formula>"非該当"</formula>
    </cfRule>
    <cfRule type="cellIs" dxfId="9554" priority="1614" operator="equal">
      <formula>"いる・いない"</formula>
    </cfRule>
    <cfRule type="containsText" dxfId="9553" priority="1615" operator="containsText" text="いない">
      <formula>NOT(ISERROR(SEARCH("いない",AH829)))</formula>
    </cfRule>
  </conditionalFormatting>
  <conditionalFormatting sqref="AH832">
    <cfRule type="cellIs" dxfId="9552" priority="1605" operator="equal">
      <formula>"いる"</formula>
    </cfRule>
    <cfRule type="cellIs" dxfId="9551" priority="1606" operator="equal">
      <formula>"非該当"</formula>
    </cfRule>
    <cfRule type="cellIs" dxfId="9550" priority="1607" operator="equal">
      <formula>"いる・いない"</formula>
    </cfRule>
    <cfRule type="containsText" dxfId="9549" priority="1608" operator="containsText" text="いない">
      <formula>NOT(ISERROR(SEARCH("いない",AH832)))</formula>
    </cfRule>
  </conditionalFormatting>
  <conditionalFormatting sqref="AH834">
    <cfRule type="cellIs" dxfId="9548" priority="1598" operator="equal">
      <formula>"いる"</formula>
    </cfRule>
    <cfRule type="cellIs" dxfId="9547" priority="1599" operator="equal">
      <formula>"非該当"</formula>
    </cfRule>
    <cfRule type="cellIs" dxfId="9546" priority="1600" operator="equal">
      <formula>"いる・いない"</formula>
    </cfRule>
    <cfRule type="containsText" dxfId="9545" priority="1601" operator="containsText" text="いない">
      <formula>NOT(ISERROR(SEARCH("いない",AH834)))</formula>
    </cfRule>
  </conditionalFormatting>
  <conditionalFormatting sqref="AH836">
    <cfRule type="cellIs" dxfId="9544" priority="6121" operator="equal">
      <formula>"いる"</formula>
    </cfRule>
    <cfRule type="cellIs" dxfId="9543" priority="6122" operator="equal">
      <formula>"非該当"</formula>
    </cfRule>
    <cfRule type="cellIs" dxfId="9542" priority="6123" operator="equal">
      <formula>"いる・いない"</formula>
    </cfRule>
    <cfRule type="containsText" dxfId="9541" priority="6124" operator="containsText" text="いない">
      <formula>NOT(ISERROR(SEARCH("いない",AH836)))</formula>
    </cfRule>
  </conditionalFormatting>
  <conditionalFormatting sqref="AH838">
    <cfRule type="cellIs" dxfId="9540" priority="1591" operator="equal">
      <formula>"いる"</formula>
    </cfRule>
    <cfRule type="cellIs" dxfId="9539" priority="1592" operator="equal">
      <formula>"非該当"</formula>
    </cfRule>
    <cfRule type="cellIs" dxfId="9538" priority="1593" operator="equal">
      <formula>"いる・いない"</formula>
    </cfRule>
    <cfRule type="containsText" dxfId="9537" priority="1594" operator="containsText" text="いない">
      <formula>NOT(ISERROR(SEARCH("いない",AH838)))</formula>
    </cfRule>
  </conditionalFormatting>
  <conditionalFormatting sqref="AH840">
    <cfRule type="cellIs" dxfId="9536" priority="1584" operator="equal">
      <formula>"いる"</formula>
    </cfRule>
    <cfRule type="cellIs" dxfId="9535" priority="1585" operator="equal">
      <formula>"非該当"</formula>
    </cfRule>
    <cfRule type="cellIs" dxfId="9534" priority="1586" operator="equal">
      <formula>"いる・いない"</formula>
    </cfRule>
    <cfRule type="containsText" dxfId="9533" priority="1587" operator="containsText" text="いない">
      <formula>NOT(ISERROR(SEARCH("いない",AH840)))</formula>
    </cfRule>
  </conditionalFormatting>
  <conditionalFormatting sqref="AH844">
    <cfRule type="cellIs" dxfId="9532" priority="6101" operator="equal">
      <formula>"いる"</formula>
    </cfRule>
    <cfRule type="cellIs" dxfId="9531" priority="6102" operator="equal">
      <formula>"非該当"</formula>
    </cfRule>
    <cfRule type="cellIs" dxfId="9530" priority="6103" operator="equal">
      <formula>"いる・いない"</formula>
    </cfRule>
    <cfRule type="containsText" dxfId="9529" priority="6104" operator="containsText" text="いない">
      <formula>NOT(ISERROR(SEARCH("いない",AH844)))</formula>
    </cfRule>
  </conditionalFormatting>
  <conditionalFormatting sqref="AH851">
    <cfRule type="cellIs" dxfId="9528" priority="6097" operator="equal">
      <formula>"いる"</formula>
    </cfRule>
    <cfRule type="cellIs" dxfId="9527" priority="6098" operator="equal">
      <formula>"非該当"</formula>
    </cfRule>
    <cfRule type="cellIs" dxfId="9526" priority="6099" operator="equal">
      <formula>"いる・いない"</formula>
    </cfRule>
    <cfRule type="containsText" dxfId="9525" priority="6100" operator="containsText" text="いない">
      <formula>NOT(ISERROR(SEARCH("いない",AH851)))</formula>
    </cfRule>
  </conditionalFormatting>
  <conditionalFormatting sqref="AH854">
    <cfRule type="cellIs" dxfId="9524" priority="1577" operator="equal">
      <formula>"いる"</formula>
    </cfRule>
    <cfRule type="cellIs" dxfId="9523" priority="1578" operator="equal">
      <formula>"非該当"</formula>
    </cfRule>
    <cfRule type="cellIs" dxfId="9522" priority="1579" operator="equal">
      <formula>"いる・いない"</formula>
    </cfRule>
    <cfRule type="containsText" dxfId="9521" priority="1580" operator="containsText" text="いない">
      <formula>NOT(ISERROR(SEARCH("いない",AH854)))</formula>
    </cfRule>
  </conditionalFormatting>
  <conditionalFormatting sqref="AH857">
    <cfRule type="cellIs" dxfId="9520" priority="6093" operator="equal">
      <formula>"いる"</formula>
    </cfRule>
    <cfRule type="cellIs" dxfId="9519" priority="6094" operator="equal">
      <formula>"非該当"</formula>
    </cfRule>
    <cfRule type="cellIs" dxfId="9518" priority="6095" operator="equal">
      <formula>"いる・いない"</formula>
    </cfRule>
    <cfRule type="containsText" dxfId="9517" priority="6096" operator="containsText" text="いない">
      <formula>NOT(ISERROR(SEARCH("いない",AH857)))</formula>
    </cfRule>
  </conditionalFormatting>
  <conditionalFormatting sqref="AH860">
    <cfRule type="cellIs" dxfId="9516" priority="6081" operator="equal">
      <formula>"いる"</formula>
    </cfRule>
    <cfRule type="cellIs" dxfId="9515" priority="6082" operator="equal">
      <formula>"非該当"</formula>
    </cfRule>
    <cfRule type="cellIs" dxfId="9514" priority="6083" operator="equal">
      <formula>"いる・いない"</formula>
    </cfRule>
    <cfRule type="containsText" dxfId="9513" priority="6084" operator="containsText" text="いない">
      <formula>NOT(ISERROR(SEARCH("いない",AH860)))</formula>
    </cfRule>
  </conditionalFormatting>
  <conditionalFormatting sqref="AH862">
    <cfRule type="cellIs" dxfId="9512" priority="6077" operator="equal">
      <formula>"いる"</formula>
    </cfRule>
    <cfRule type="cellIs" dxfId="9511" priority="6078" operator="equal">
      <formula>"非該当"</formula>
    </cfRule>
    <cfRule type="cellIs" dxfId="9510" priority="6079" operator="equal">
      <formula>"いる・いない"</formula>
    </cfRule>
    <cfRule type="containsText" dxfId="9509" priority="6080" operator="containsText" text="いない">
      <formula>NOT(ISERROR(SEARCH("いない",AH862)))</formula>
    </cfRule>
  </conditionalFormatting>
  <conditionalFormatting sqref="AH864">
    <cfRule type="cellIs" dxfId="9508" priority="1570" operator="equal">
      <formula>"いる"</formula>
    </cfRule>
    <cfRule type="cellIs" dxfId="9507" priority="1571" operator="equal">
      <formula>"非該当"</formula>
    </cfRule>
    <cfRule type="cellIs" dxfId="9506" priority="1572" operator="equal">
      <formula>"いる・いない"</formula>
    </cfRule>
    <cfRule type="containsText" dxfId="9505" priority="1573" operator="containsText" text="いない">
      <formula>NOT(ISERROR(SEARCH("いない",AH864)))</formula>
    </cfRule>
  </conditionalFormatting>
  <conditionalFormatting sqref="AH878">
    <cfRule type="cellIs" dxfId="9504" priority="1563" operator="equal">
      <formula>"いる"</formula>
    </cfRule>
    <cfRule type="cellIs" dxfId="9503" priority="1564" operator="equal">
      <formula>"非該当"</formula>
    </cfRule>
    <cfRule type="cellIs" dxfId="9502" priority="1565" operator="equal">
      <formula>"いる・いない"</formula>
    </cfRule>
    <cfRule type="containsText" dxfId="9501" priority="1566" operator="containsText" text="いない">
      <formula>NOT(ISERROR(SEARCH("いない",AH878)))</formula>
    </cfRule>
  </conditionalFormatting>
  <conditionalFormatting sqref="AH880">
    <cfRule type="cellIs" dxfId="9500" priority="1556" operator="equal">
      <formula>"いる"</formula>
    </cfRule>
    <cfRule type="cellIs" dxfId="9499" priority="1557" operator="equal">
      <formula>"非該当"</formula>
    </cfRule>
    <cfRule type="cellIs" dxfId="9498" priority="1558" operator="equal">
      <formula>"いる・いない"</formula>
    </cfRule>
    <cfRule type="containsText" dxfId="9497" priority="1559" operator="containsText" text="いない">
      <formula>NOT(ISERROR(SEARCH("いない",AH880)))</formula>
    </cfRule>
  </conditionalFormatting>
  <conditionalFormatting sqref="AH882">
    <cfRule type="cellIs" dxfId="9496" priority="1549" operator="equal">
      <formula>"いる"</formula>
    </cfRule>
    <cfRule type="cellIs" dxfId="9495" priority="1550" operator="equal">
      <formula>"非該当"</formula>
    </cfRule>
    <cfRule type="cellIs" dxfId="9494" priority="1551" operator="equal">
      <formula>"いる・いない"</formula>
    </cfRule>
    <cfRule type="containsText" dxfId="9493" priority="1552" operator="containsText" text="いない">
      <formula>NOT(ISERROR(SEARCH("いない",AH882)))</formula>
    </cfRule>
  </conditionalFormatting>
  <conditionalFormatting sqref="AH902">
    <cfRule type="cellIs" dxfId="9492" priority="1528" operator="equal">
      <formula>"いる"</formula>
    </cfRule>
    <cfRule type="cellIs" dxfId="9491" priority="1529" operator="equal">
      <formula>"非該当"</formula>
    </cfRule>
    <cfRule type="cellIs" dxfId="9490" priority="1530" operator="equal">
      <formula>"いる・いない"</formula>
    </cfRule>
    <cfRule type="containsText" dxfId="9489" priority="1531" operator="containsText" text="いない">
      <formula>NOT(ISERROR(SEARCH("いない",AH902)))</formula>
    </cfRule>
  </conditionalFormatting>
  <conditionalFormatting sqref="AH906">
    <cfRule type="cellIs" dxfId="9488" priority="1521" operator="equal">
      <formula>"いる"</formula>
    </cfRule>
    <cfRule type="cellIs" dxfId="9487" priority="1522" operator="equal">
      <formula>"非該当"</formula>
    </cfRule>
    <cfRule type="cellIs" dxfId="9486" priority="1523" operator="equal">
      <formula>"いる・いない"</formula>
    </cfRule>
    <cfRule type="containsText" dxfId="9485" priority="1524" operator="containsText" text="いない">
      <formula>NOT(ISERROR(SEARCH("いない",AH906)))</formula>
    </cfRule>
  </conditionalFormatting>
  <conditionalFormatting sqref="AH909">
    <cfRule type="cellIs" dxfId="9484" priority="1514" operator="equal">
      <formula>"いる"</formula>
    </cfRule>
    <cfRule type="cellIs" dxfId="9483" priority="1515" operator="equal">
      <formula>"非該当"</formula>
    </cfRule>
    <cfRule type="cellIs" dxfId="9482" priority="1516" operator="equal">
      <formula>"いる・いない"</formula>
    </cfRule>
    <cfRule type="containsText" dxfId="9481" priority="1517" operator="containsText" text="いない">
      <formula>NOT(ISERROR(SEARCH("いない",AH909)))</formula>
    </cfRule>
  </conditionalFormatting>
  <conditionalFormatting sqref="AH912">
    <cfRule type="cellIs" dxfId="9480" priority="1507" operator="equal">
      <formula>"いる"</formula>
    </cfRule>
    <cfRule type="cellIs" dxfId="9479" priority="1508" operator="equal">
      <formula>"非該当"</formula>
    </cfRule>
    <cfRule type="cellIs" dxfId="9478" priority="1509" operator="equal">
      <formula>"いる・いない"</formula>
    </cfRule>
    <cfRule type="containsText" dxfId="9477" priority="1510" operator="containsText" text="いない">
      <formula>NOT(ISERROR(SEARCH("いない",AH912)))</formula>
    </cfRule>
  </conditionalFormatting>
  <conditionalFormatting sqref="AH916">
    <cfRule type="cellIs" dxfId="9476" priority="1500" operator="equal">
      <formula>"いる"</formula>
    </cfRule>
    <cfRule type="cellIs" dxfId="9475" priority="1501" operator="equal">
      <formula>"非該当"</formula>
    </cfRule>
    <cfRule type="cellIs" dxfId="9474" priority="1502" operator="equal">
      <formula>"いる・いない"</formula>
    </cfRule>
    <cfRule type="containsText" dxfId="9473" priority="1503" operator="containsText" text="いない">
      <formula>NOT(ISERROR(SEARCH("いない",AH916)))</formula>
    </cfRule>
  </conditionalFormatting>
  <conditionalFormatting sqref="AH919">
    <cfRule type="cellIs" dxfId="9472" priority="1493" operator="equal">
      <formula>"いる"</formula>
    </cfRule>
    <cfRule type="cellIs" dxfId="9471" priority="1494" operator="equal">
      <formula>"非該当"</formula>
    </cfRule>
    <cfRule type="cellIs" dxfId="9470" priority="1495" operator="equal">
      <formula>"いる・いない"</formula>
    </cfRule>
    <cfRule type="containsText" dxfId="9469" priority="1496" operator="containsText" text="いない">
      <formula>NOT(ISERROR(SEARCH("いない",AH919)))</formula>
    </cfRule>
  </conditionalFormatting>
  <conditionalFormatting sqref="AH921">
    <cfRule type="cellIs" dxfId="9468" priority="1486" operator="equal">
      <formula>"いる"</formula>
    </cfRule>
    <cfRule type="cellIs" dxfId="9467" priority="1487" operator="equal">
      <formula>"非該当"</formula>
    </cfRule>
    <cfRule type="cellIs" dxfId="9466" priority="1488" operator="equal">
      <formula>"いる・いない"</formula>
    </cfRule>
    <cfRule type="containsText" dxfId="9465" priority="1489" operator="containsText" text="いない">
      <formula>NOT(ISERROR(SEARCH("いない",AH921)))</formula>
    </cfRule>
  </conditionalFormatting>
  <conditionalFormatting sqref="AH924">
    <cfRule type="cellIs" dxfId="9464" priority="1479" operator="equal">
      <formula>"いる"</formula>
    </cfRule>
    <cfRule type="cellIs" dxfId="9463" priority="1480" operator="equal">
      <formula>"非該当"</formula>
    </cfRule>
    <cfRule type="cellIs" dxfId="9462" priority="1481" operator="equal">
      <formula>"いる・いない"</formula>
    </cfRule>
    <cfRule type="containsText" dxfId="9461" priority="1482" operator="containsText" text="いない">
      <formula>NOT(ISERROR(SEARCH("いない",AH924)))</formula>
    </cfRule>
  </conditionalFormatting>
  <conditionalFormatting sqref="AH928">
    <cfRule type="cellIs" dxfId="9460" priority="6017" operator="equal">
      <formula>"いる"</formula>
    </cfRule>
    <cfRule type="cellIs" dxfId="9459" priority="6018" operator="equal">
      <formula>"非該当"</formula>
    </cfRule>
    <cfRule type="cellIs" dxfId="9458" priority="6019" operator="equal">
      <formula>"いる・いない"</formula>
    </cfRule>
    <cfRule type="containsText" dxfId="9457" priority="6020" operator="containsText" text="いない">
      <formula>NOT(ISERROR(SEARCH("いない",AH928)))</formula>
    </cfRule>
  </conditionalFormatting>
  <conditionalFormatting sqref="AH932">
    <cfRule type="cellIs" dxfId="9456" priority="6013" operator="equal">
      <formula>"いる"</formula>
    </cfRule>
    <cfRule type="cellIs" dxfId="9455" priority="6014" operator="equal">
      <formula>"非該当"</formula>
    </cfRule>
    <cfRule type="cellIs" dxfId="9454" priority="6015" operator="equal">
      <formula>"いる・いない"</formula>
    </cfRule>
    <cfRule type="containsText" dxfId="9453" priority="6016" operator="containsText" text="いない">
      <formula>NOT(ISERROR(SEARCH("いない",AH932)))</formula>
    </cfRule>
  </conditionalFormatting>
  <conditionalFormatting sqref="AH934">
    <cfRule type="cellIs" dxfId="9452" priority="6009" operator="equal">
      <formula>"いる"</formula>
    </cfRule>
    <cfRule type="cellIs" dxfId="9451" priority="6010" operator="equal">
      <formula>"非該当"</formula>
    </cfRule>
    <cfRule type="cellIs" dxfId="9450" priority="6011" operator="equal">
      <formula>"いる・いない"</formula>
    </cfRule>
    <cfRule type="containsText" dxfId="9449" priority="6012" operator="containsText" text="いない">
      <formula>NOT(ISERROR(SEARCH("いない",AH934)))</formula>
    </cfRule>
  </conditionalFormatting>
  <conditionalFormatting sqref="AH947">
    <cfRule type="cellIs" dxfId="9448" priority="6005" operator="equal">
      <formula>"いる"</formula>
    </cfRule>
    <cfRule type="cellIs" dxfId="9447" priority="6006" operator="equal">
      <formula>"非該当"</formula>
    </cfRule>
    <cfRule type="cellIs" dxfId="9446" priority="6007" operator="equal">
      <formula>"いる・いない"</formula>
    </cfRule>
    <cfRule type="containsText" dxfId="9445" priority="6008" operator="containsText" text="いない">
      <formula>NOT(ISERROR(SEARCH("いない",AH947)))</formula>
    </cfRule>
  </conditionalFormatting>
  <conditionalFormatting sqref="AH950">
    <cfRule type="cellIs" dxfId="9444" priority="6001" operator="equal">
      <formula>"いる"</formula>
    </cfRule>
    <cfRule type="cellIs" dxfId="9443" priority="6002" operator="equal">
      <formula>"非該当"</formula>
    </cfRule>
    <cfRule type="cellIs" dxfId="9442" priority="6003" operator="equal">
      <formula>"いる・いない"</formula>
    </cfRule>
    <cfRule type="containsText" dxfId="9441" priority="6004" operator="containsText" text="いない">
      <formula>NOT(ISERROR(SEARCH("いない",AH950)))</formula>
    </cfRule>
  </conditionalFormatting>
  <conditionalFormatting sqref="AH953">
    <cfRule type="cellIs" dxfId="9440" priority="5997" operator="equal">
      <formula>"いる"</formula>
    </cfRule>
    <cfRule type="cellIs" dxfId="9439" priority="5998" operator="equal">
      <formula>"非該当"</formula>
    </cfRule>
    <cfRule type="cellIs" dxfId="9438" priority="5999" operator="equal">
      <formula>"いる・いない"</formula>
    </cfRule>
    <cfRule type="containsText" dxfId="9437" priority="6000" operator="containsText" text="いない">
      <formula>NOT(ISERROR(SEARCH("いない",AH953)))</formula>
    </cfRule>
  </conditionalFormatting>
  <conditionalFormatting sqref="AH956">
    <cfRule type="cellIs" dxfId="9436" priority="5993" operator="equal">
      <formula>"いる"</formula>
    </cfRule>
    <cfRule type="cellIs" dxfId="9435" priority="5994" operator="equal">
      <formula>"非該当"</formula>
    </cfRule>
    <cfRule type="cellIs" dxfId="9434" priority="5995" operator="equal">
      <formula>"いる・いない"</formula>
    </cfRule>
    <cfRule type="containsText" dxfId="9433" priority="5996" operator="containsText" text="いない">
      <formula>NOT(ISERROR(SEARCH("いない",AH956)))</formula>
    </cfRule>
  </conditionalFormatting>
  <conditionalFormatting sqref="AH962">
    <cfRule type="cellIs" dxfId="9432" priority="5989" operator="equal">
      <formula>"いる"</formula>
    </cfRule>
    <cfRule type="cellIs" dxfId="9431" priority="5990" operator="equal">
      <formula>"非該当"</formula>
    </cfRule>
    <cfRule type="cellIs" dxfId="9430" priority="5991" operator="equal">
      <formula>"いる・いない"</formula>
    </cfRule>
    <cfRule type="containsText" dxfId="9429" priority="5992" operator="containsText" text="いない">
      <formula>NOT(ISERROR(SEARCH("いない",AH962)))</formula>
    </cfRule>
  </conditionalFormatting>
  <conditionalFormatting sqref="AH967">
    <cfRule type="cellIs" dxfId="9428" priority="5985" operator="equal">
      <formula>"いる"</formula>
    </cfRule>
    <cfRule type="cellIs" dxfId="9427" priority="5986" operator="equal">
      <formula>"非該当"</formula>
    </cfRule>
    <cfRule type="cellIs" dxfId="9426" priority="5987" operator="equal">
      <formula>"いる・いない"</formula>
    </cfRule>
    <cfRule type="containsText" dxfId="9425" priority="5988" operator="containsText" text="いない">
      <formula>NOT(ISERROR(SEARCH("いない",AH967)))</formula>
    </cfRule>
  </conditionalFormatting>
  <conditionalFormatting sqref="AH972">
    <cfRule type="cellIs" dxfId="9424" priority="5981" operator="equal">
      <formula>"いる"</formula>
    </cfRule>
    <cfRule type="cellIs" dxfId="9423" priority="5982" operator="equal">
      <formula>"非該当"</formula>
    </cfRule>
    <cfRule type="cellIs" dxfId="9422" priority="5983" operator="equal">
      <formula>"いる・いない"</formula>
    </cfRule>
    <cfRule type="containsText" dxfId="9421" priority="5984" operator="containsText" text="いない">
      <formula>NOT(ISERROR(SEARCH("いない",AH972)))</formula>
    </cfRule>
  </conditionalFormatting>
  <conditionalFormatting sqref="AH980">
    <cfRule type="cellIs" dxfId="9420" priority="5977" operator="equal">
      <formula>"いる"</formula>
    </cfRule>
    <cfRule type="cellIs" dxfId="9419" priority="5978" operator="equal">
      <formula>"非該当"</formula>
    </cfRule>
    <cfRule type="cellIs" dxfId="9418" priority="5979" operator="equal">
      <formula>"いる・いない"</formula>
    </cfRule>
    <cfRule type="containsText" dxfId="9417" priority="5980" operator="containsText" text="いない">
      <formula>NOT(ISERROR(SEARCH("いない",AH980)))</formula>
    </cfRule>
  </conditionalFormatting>
  <conditionalFormatting sqref="AH1003">
    <cfRule type="cellIs" dxfId="9416" priority="5969" operator="equal">
      <formula>"いる"</formula>
    </cfRule>
    <cfRule type="cellIs" dxfId="9415" priority="5970" operator="equal">
      <formula>"非該当"</formula>
    </cfRule>
    <cfRule type="cellIs" dxfId="9414" priority="5971" operator="equal">
      <formula>"いる・いない"</formula>
    </cfRule>
    <cfRule type="containsText" dxfId="9413" priority="5972" operator="containsText" text="いない">
      <formula>NOT(ISERROR(SEARCH("いない",AH1003)))</formula>
    </cfRule>
  </conditionalFormatting>
  <conditionalFormatting sqref="AH1009">
    <cfRule type="cellIs" dxfId="9412" priority="5965" operator="equal">
      <formula>"いる"</formula>
    </cfRule>
    <cfRule type="cellIs" dxfId="9411" priority="5966" operator="equal">
      <formula>"非該当"</formula>
    </cfRule>
    <cfRule type="cellIs" dxfId="9410" priority="5967" operator="equal">
      <formula>"いる・いない"</formula>
    </cfRule>
    <cfRule type="containsText" dxfId="9409" priority="5968" operator="containsText" text="いない">
      <formula>NOT(ISERROR(SEARCH("いない",AH1009)))</formula>
    </cfRule>
  </conditionalFormatting>
  <conditionalFormatting sqref="AH1015">
    <cfRule type="cellIs" dxfId="9408" priority="5961" operator="equal">
      <formula>"いる"</formula>
    </cfRule>
    <cfRule type="cellIs" dxfId="9407" priority="5962" operator="equal">
      <formula>"非該当"</formula>
    </cfRule>
    <cfRule type="cellIs" dxfId="9406" priority="5963" operator="equal">
      <formula>"いる・いない"</formula>
    </cfRule>
    <cfRule type="containsText" dxfId="9405" priority="5964" operator="containsText" text="いない">
      <formula>NOT(ISERROR(SEARCH("いない",AH1015)))</formula>
    </cfRule>
  </conditionalFormatting>
  <conditionalFormatting sqref="AH1024">
    <cfRule type="cellIs" dxfId="9404" priority="5957" operator="equal">
      <formula>"いる"</formula>
    </cfRule>
    <cfRule type="cellIs" dxfId="9403" priority="5958" operator="equal">
      <formula>"非該当"</formula>
    </cfRule>
    <cfRule type="cellIs" dxfId="9402" priority="5959" operator="equal">
      <formula>"いる・いない"</formula>
    </cfRule>
    <cfRule type="containsText" dxfId="9401" priority="5960" operator="containsText" text="いない">
      <formula>NOT(ISERROR(SEARCH("いない",AH1024)))</formula>
    </cfRule>
  </conditionalFormatting>
  <conditionalFormatting sqref="AH1028">
    <cfRule type="cellIs" dxfId="9400" priority="5953" operator="equal">
      <formula>"いる"</formula>
    </cfRule>
    <cfRule type="cellIs" dxfId="9399" priority="5954" operator="equal">
      <formula>"非該当"</formula>
    </cfRule>
    <cfRule type="cellIs" dxfId="9398" priority="5955" operator="equal">
      <formula>"いる・いない"</formula>
    </cfRule>
    <cfRule type="containsText" dxfId="9397" priority="5956" operator="containsText" text="いない">
      <formula>NOT(ISERROR(SEARCH("いない",AH1028)))</formula>
    </cfRule>
  </conditionalFormatting>
  <conditionalFormatting sqref="AH1031">
    <cfRule type="cellIs" dxfId="9396" priority="5949" operator="equal">
      <formula>"いる"</formula>
    </cfRule>
    <cfRule type="cellIs" dxfId="9395" priority="5950" operator="equal">
      <formula>"非該当"</formula>
    </cfRule>
    <cfRule type="cellIs" dxfId="9394" priority="5951" operator="equal">
      <formula>"いる・いない"</formula>
    </cfRule>
    <cfRule type="containsText" dxfId="9393" priority="5952" operator="containsText" text="いない">
      <formula>NOT(ISERROR(SEARCH("いない",AH1031)))</formula>
    </cfRule>
  </conditionalFormatting>
  <conditionalFormatting sqref="AH1034">
    <cfRule type="cellIs" dxfId="9392" priority="5945" operator="equal">
      <formula>"いる"</formula>
    </cfRule>
    <cfRule type="cellIs" dxfId="9391" priority="5946" operator="equal">
      <formula>"非該当"</formula>
    </cfRule>
    <cfRule type="cellIs" dxfId="9390" priority="5947" operator="equal">
      <formula>"いる・いない"</formula>
    </cfRule>
    <cfRule type="containsText" dxfId="9389" priority="5948" operator="containsText" text="いない">
      <formula>NOT(ISERROR(SEARCH("いない",AH1034)))</formula>
    </cfRule>
  </conditionalFormatting>
  <conditionalFormatting sqref="AH1038">
    <cfRule type="cellIs" dxfId="9388" priority="5941" operator="equal">
      <formula>"いる"</formula>
    </cfRule>
    <cfRule type="cellIs" dxfId="9387" priority="5942" operator="equal">
      <formula>"非該当"</formula>
    </cfRule>
    <cfRule type="cellIs" dxfId="9386" priority="5943" operator="equal">
      <formula>"いる・いない"</formula>
    </cfRule>
    <cfRule type="containsText" dxfId="9385" priority="5944" operator="containsText" text="いない">
      <formula>NOT(ISERROR(SEARCH("いない",AH1038)))</formula>
    </cfRule>
  </conditionalFormatting>
  <conditionalFormatting sqref="AH1041">
    <cfRule type="cellIs" dxfId="9384" priority="5937" operator="equal">
      <formula>"いる"</formula>
    </cfRule>
    <cfRule type="cellIs" dxfId="9383" priority="5938" operator="equal">
      <formula>"非該当"</formula>
    </cfRule>
    <cfRule type="cellIs" dxfId="9382" priority="5939" operator="equal">
      <formula>"いる・いない"</formula>
    </cfRule>
    <cfRule type="containsText" dxfId="9381" priority="5940" operator="containsText" text="いない">
      <formula>NOT(ISERROR(SEARCH("いない",AH1041)))</formula>
    </cfRule>
  </conditionalFormatting>
  <conditionalFormatting sqref="AH1045">
    <cfRule type="cellIs" dxfId="9380" priority="5933" operator="equal">
      <formula>"いる"</formula>
    </cfRule>
    <cfRule type="cellIs" dxfId="9379" priority="5934" operator="equal">
      <formula>"非該当"</formula>
    </cfRule>
    <cfRule type="cellIs" dxfId="9378" priority="5935" operator="equal">
      <formula>"いる・いない"</formula>
    </cfRule>
    <cfRule type="containsText" dxfId="9377" priority="5936" operator="containsText" text="いない">
      <formula>NOT(ISERROR(SEARCH("いない",AH1045)))</formula>
    </cfRule>
  </conditionalFormatting>
  <conditionalFormatting sqref="AH1056">
    <cfRule type="cellIs" dxfId="9376" priority="5929" operator="equal">
      <formula>"いる"</formula>
    </cfRule>
    <cfRule type="cellIs" dxfId="9375" priority="5930" operator="equal">
      <formula>"非該当"</formula>
    </cfRule>
    <cfRule type="cellIs" dxfId="9374" priority="5931" operator="equal">
      <formula>"いる・いない"</formula>
    </cfRule>
    <cfRule type="containsText" dxfId="9373" priority="5932" operator="containsText" text="いない">
      <formula>NOT(ISERROR(SEARCH("いない",AH1056)))</formula>
    </cfRule>
  </conditionalFormatting>
  <conditionalFormatting sqref="AH1060">
    <cfRule type="cellIs" dxfId="9372" priority="5925" operator="equal">
      <formula>"いる"</formula>
    </cfRule>
    <cfRule type="cellIs" dxfId="9371" priority="5926" operator="equal">
      <formula>"非該当"</formula>
    </cfRule>
    <cfRule type="cellIs" dxfId="9370" priority="5927" operator="equal">
      <formula>"いる・いない"</formula>
    </cfRule>
    <cfRule type="containsText" dxfId="9369" priority="5928" operator="containsText" text="いない">
      <formula>NOT(ISERROR(SEARCH("いない",AH1060)))</formula>
    </cfRule>
  </conditionalFormatting>
  <conditionalFormatting sqref="AH1062">
    <cfRule type="cellIs" dxfId="9368" priority="5921" operator="equal">
      <formula>"いる"</formula>
    </cfRule>
    <cfRule type="cellIs" dxfId="9367" priority="5922" operator="equal">
      <formula>"非該当"</formula>
    </cfRule>
    <cfRule type="cellIs" dxfId="9366" priority="5923" operator="equal">
      <formula>"いる・いない"</formula>
    </cfRule>
    <cfRule type="containsText" dxfId="9365" priority="5924" operator="containsText" text="いない">
      <formula>NOT(ISERROR(SEARCH("いない",AH1062)))</formula>
    </cfRule>
  </conditionalFormatting>
  <conditionalFormatting sqref="AH1063">
    <cfRule type="cellIs" dxfId="9364" priority="8076" operator="equal">
      <formula>"いる"</formula>
    </cfRule>
    <cfRule type="cellIs" dxfId="9363" priority="8077" operator="equal">
      <formula>"非該当"</formula>
    </cfRule>
    <cfRule type="cellIs" dxfId="9362" priority="8078" operator="equal">
      <formula>"いる・いない"</formula>
    </cfRule>
    <cfRule type="containsText" dxfId="9361" priority="8079" operator="containsText" text="いない">
      <formula>NOT(ISERROR(SEARCH("いない",AH1063)))</formula>
    </cfRule>
  </conditionalFormatting>
  <conditionalFormatting sqref="AH1065">
    <cfRule type="cellIs" dxfId="9360" priority="5917" operator="equal">
      <formula>"いる"</formula>
    </cfRule>
    <cfRule type="cellIs" dxfId="9359" priority="5918" operator="equal">
      <formula>"非該当"</formula>
    </cfRule>
    <cfRule type="cellIs" dxfId="9358" priority="5919" operator="equal">
      <formula>"いる・いない"</formula>
    </cfRule>
    <cfRule type="containsText" dxfId="9357" priority="5920" operator="containsText" text="いない">
      <formula>NOT(ISERROR(SEARCH("いない",AH1065)))</formula>
    </cfRule>
  </conditionalFormatting>
  <conditionalFormatting sqref="AH1068">
    <cfRule type="cellIs" dxfId="9356" priority="5913" operator="equal">
      <formula>"いる"</formula>
    </cfRule>
    <cfRule type="cellIs" dxfId="9355" priority="5914" operator="equal">
      <formula>"非該当"</formula>
    </cfRule>
    <cfRule type="cellIs" dxfId="9354" priority="5915" operator="equal">
      <formula>"いる・いない"</formula>
    </cfRule>
    <cfRule type="containsText" dxfId="9353" priority="5916" operator="containsText" text="いない">
      <formula>NOT(ISERROR(SEARCH("いない",AH1068)))</formula>
    </cfRule>
  </conditionalFormatting>
  <conditionalFormatting sqref="AH1070">
    <cfRule type="cellIs" dxfId="9352" priority="5909" operator="equal">
      <formula>"いる"</formula>
    </cfRule>
    <cfRule type="cellIs" dxfId="9351" priority="5910" operator="equal">
      <formula>"非該当"</formula>
    </cfRule>
    <cfRule type="cellIs" dxfId="9350" priority="5911" operator="equal">
      <formula>"いる・いない"</formula>
    </cfRule>
    <cfRule type="containsText" dxfId="9349" priority="5912" operator="containsText" text="いない">
      <formula>NOT(ISERROR(SEARCH("いない",AH1070)))</formula>
    </cfRule>
  </conditionalFormatting>
  <conditionalFormatting sqref="AH1073">
    <cfRule type="cellIs" dxfId="9348" priority="5905" operator="equal">
      <formula>"いる"</formula>
    </cfRule>
    <cfRule type="cellIs" dxfId="9347" priority="5906" operator="equal">
      <formula>"非該当"</formula>
    </cfRule>
    <cfRule type="cellIs" dxfId="9346" priority="5907" operator="equal">
      <formula>"いる・いない"</formula>
    </cfRule>
    <cfRule type="containsText" dxfId="9345" priority="5908" operator="containsText" text="いない">
      <formula>NOT(ISERROR(SEARCH("いない",AH1073)))</formula>
    </cfRule>
  </conditionalFormatting>
  <conditionalFormatting sqref="AH1077">
    <cfRule type="cellIs" dxfId="9344" priority="5901" operator="equal">
      <formula>"いる"</formula>
    </cfRule>
    <cfRule type="cellIs" dxfId="9343" priority="5902" operator="equal">
      <formula>"非該当"</formula>
    </cfRule>
    <cfRule type="cellIs" dxfId="9342" priority="5903" operator="equal">
      <formula>"いる・いない"</formula>
    </cfRule>
    <cfRule type="containsText" dxfId="9341" priority="5904" operator="containsText" text="いない">
      <formula>NOT(ISERROR(SEARCH("いない",AH1077)))</formula>
    </cfRule>
  </conditionalFormatting>
  <conditionalFormatting sqref="AH1086">
    <cfRule type="cellIs" dxfId="9340" priority="5897" operator="equal">
      <formula>"いる"</formula>
    </cfRule>
    <cfRule type="cellIs" dxfId="9339" priority="5898" operator="equal">
      <formula>"非該当"</formula>
    </cfRule>
    <cfRule type="cellIs" dxfId="9338" priority="5899" operator="equal">
      <formula>"いる・いない"</formula>
    </cfRule>
    <cfRule type="containsText" dxfId="9337" priority="5900" operator="containsText" text="いない">
      <formula>NOT(ISERROR(SEARCH("いない",AH1086)))</formula>
    </cfRule>
  </conditionalFormatting>
  <conditionalFormatting sqref="AH1090">
    <cfRule type="cellIs" dxfId="9336" priority="5893" operator="equal">
      <formula>"いる"</formula>
    </cfRule>
    <cfRule type="cellIs" dxfId="9335" priority="5894" operator="equal">
      <formula>"非該当"</formula>
    </cfRule>
    <cfRule type="cellIs" dxfId="9334" priority="5895" operator="equal">
      <formula>"いる・いない"</formula>
    </cfRule>
    <cfRule type="containsText" dxfId="9333" priority="5896" operator="containsText" text="いない">
      <formula>NOT(ISERROR(SEARCH("いない",AH1090)))</formula>
    </cfRule>
  </conditionalFormatting>
  <conditionalFormatting sqref="AH1093">
    <cfRule type="cellIs" dxfId="9332" priority="5889" operator="equal">
      <formula>"いる"</formula>
    </cfRule>
    <cfRule type="cellIs" dxfId="9331" priority="5890" operator="equal">
      <formula>"非該当"</formula>
    </cfRule>
    <cfRule type="cellIs" dxfId="9330" priority="5891" operator="equal">
      <formula>"いる・いない"</formula>
    </cfRule>
    <cfRule type="containsText" dxfId="9329" priority="5892" operator="containsText" text="いない">
      <formula>NOT(ISERROR(SEARCH("いない",AH1093)))</formula>
    </cfRule>
  </conditionalFormatting>
  <conditionalFormatting sqref="AH1096">
    <cfRule type="cellIs" dxfId="9328" priority="5885" operator="equal">
      <formula>"いる"</formula>
    </cfRule>
    <cfRule type="cellIs" dxfId="9327" priority="5886" operator="equal">
      <formula>"非該当"</formula>
    </cfRule>
    <cfRule type="cellIs" dxfId="9326" priority="5887" operator="equal">
      <formula>"いる・いない"</formula>
    </cfRule>
    <cfRule type="containsText" dxfId="9325" priority="5888" operator="containsText" text="いない">
      <formula>NOT(ISERROR(SEARCH("いない",AH1096)))</formula>
    </cfRule>
  </conditionalFormatting>
  <conditionalFormatting sqref="AH1100">
    <cfRule type="cellIs" dxfId="9324" priority="5881" operator="equal">
      <formula>"いる"</formula>
    </cfRule>
    <cfRule type="cellIs" dxfId="9323" priority="5882" operator="equal">
      <formula>"非該当"</formula>
    </cfRule>
    <cfRule type="cellIs" dxfId="9322" priority="5883" operator="equal">
      <formula>"いる・いない"</formula>
    </cfRule>
    <cfRule type="containsText" dxfId="9321" priority="5884" operator="containsText" text="いない">
      <formula>NOT(ISERROR(SEARCH("いない",AH1100)))</formula>
    </cfRule>
  </conditionalFormatting>
  <conditionalFormatting sqref="AH1112">
    <cfRule type="cellIs" dxfId="9320" priority="5877" operator="equal">
      <formula>"いる"</formula>
    </cfRule>
    <cfRule type="cellIs" dxfId="9319" priority="5878" operator="equal">
      <formula>"非該当"</formula>
    </cfRule>
    <cfRule type="cellIs" dxfId="9318" priority="5879" operator="equal">
      <formula>"いる・いない"</formula>
    </cfRule>
    <cfRule type="containsText" dxfId="9317" priority="5880" operator="containsText" text="いない">
      <formula>NOT(ISERROR(SEARCH("いない",AH1112)))</formula>
    </cfRule>
  </conditionalFormatting>
  <conditionalFormatting sqref="AH1115">
    <cfRule type="cellIs" dxfId="9316" priority="5873" operator="equal">
      <formula>"いる"</formula>
    </cfRule>
    <cfRule type="cellIs" dxfId="9315" priority="5874" operator="equal">
      <formula>"非該当"</formula>
    </cfRule>
    <cfRule type="cellIs" dxfId="9314" priority="5875" operator="equal">
      <formula>"いる・いない"</formula>
    </cfRule>
    <cfRule type="containsText" dxfId="9313" priority="5876" operator="containsText" text="いない">
      <formula>NOT(ISERROR(SEARCH("いない",AH1115)))</formula>
    </cfRule>
  </conditionalFormatting>
  <conditionalFormatting sqref="AH1125">
    <cfRule type="cellIs" dxfId="9312" priority="5869" operator="equal">
      <formula>"いる"</formula>
    </cfRule>
    <cfRule type="cellIs" dxfId="9311" priority="5870" operator="equal">
      <formula>"非該当"</formula>
    </cfRule>
    <cfRule type="cellIs" dxfId="9310" priority="5871" operator="equal">
      <formula>"いる・いない"</formula>
    </cfRule>
    <cfRule type="containsText" dxfId="9309" priority="5872" operator="containsText" text="いない">
      <formula>NOT(ISERROR(SEARCH("いない",AH1125)))</formula>
    </cfRule>
  </conditionalFormatting>
  <conditionalFormatting sqref="AH1215">
    <cfRule type="cellIs" dxfId="9308" priority="5861" operator="equal">
      <formula>"いる"</formula>
    </cfRule>
    <cfRule type="cellIs" dxfId="9307" priority="5862" operator="equal">
      <formula>"非該当"</formula>
    </cfRule>
    <cfRule type="cellIs" dxfId="9306" priority="5863" operator="equal">
      <formula>"いる・いない"</formula>
    </cfRule>
    <cfRule type="containsText" dxfId="9305" priority="5864" operator="containsText" text="いない">
      <formula>NOT(ISERROR(SEARCH("いない",AH1215)))</formula>
    </cfRule>
  </conditionalFormatting>
  <conditionalFormatting sqref="AH1219">
    <cfRule type="cellIs" dxfId="9304" priority="5857" operator="equal">
      <formula>"いる"</formula>
    </cfRule>
    <cfRule type="cellIs" dxfId="9303" priority="5858" operator="equal">
      <formula>"非該当"</formula>
    </cfRule>
    <cfRule type="cellIs" dxfId="9302" priority="5859" operator="equal">
      <formula>"いる・いない"</formula>
    </cfRule>
    <cfRule type="containsText" dxfId="9301" priority="5860" operator="containsText" text="いない">
      <formula>NOT(ISERROR(SEARCH("いない",AH1219)))</formula>
    </cfRule>
  </conditionalFormatting>
  <conditionalFormatting sqref="AH1228">
    <cfRule type="cellIs" dxfId="9300" priority="5849" operator="equal">
      <formula>"いる"</formula>
    </cfRule>
    <cfRule type="cellIs" dxfId="9299" priority="5850" operator="equal">
      <formula>"非該当"</formula>
    </cfRule>
    <cfRule type="cellIs" dxfId="9298" priority="5851" operator="equal">
      <formula>"いる・いない"</formula>
    </cfRule>
    <cfRule type="containsText" dxfId="9297" priority="5852" operator="containsText" text="いない">
      <formula>NOT(ISERROR(SEARCH("いない",AH1228)))</formula>
    </cfRule>
  </conditionalFormatting>
  <conditionalFormatting sqref="AH1231">
    <cfRule type="cellIs" dxfId="9296" priority="5845" operator="equal">
      <formula>"いる"</formula>
    </cfRule>
    <cfRule type="cellIs" dxfId="9295" priority="5846" operator="equal">
      <formula>"非該当"</formula>
    </cfRule>
    <cfRule type="cellIs" dxfId="9294" priority="5847" operator="equal">
      <formula>"いる・いない"</formula>
    </cfRule>
    <cfRule type="containsText" dxfId="9293" priority="5848" operator="containsText" text="いない">
      <formula>NOT(ISERROR(SEARCH("いない",AH1231)))</formula>
    </cfRule>
  </conditionalFormatting>
  <conditionalFormatting sqref="AH1234">
    <cfRule type="cellIs" dxfId="9292" priority="5841" operator="equal">
      <formula>"いる"</formula>
    </cfRule>
    <cfRule type="cellIs" dxfId="9291" priority="5842" operator="equal">
      <formula>"非該当"</formula>
    </cfRule>
    <cfRule type="cellIs" dxfId="9290" priority="5843" operator="equal">
      <formula>"いる・いない"</formula>
    </cfRule>
    <cfRule type="containsText" dxfId="9289" priority="5844" operator="containsText" text="いない">
      <formula>NOT(ISERROR(SEARCH("いない",AH1234)))</formula>
    </cfRule>
  </conditionalFormatting>
  <conditionalFormatting sqref="AH1237">
    <cfRule type="cellIs" dxfId="9288" priority="5837" operator="equal">
      <formula>"いる"</formula>
    </cfRule>
    <cfRule type="cellIs" dxfId="9287" priority="5838" operator="equal">
      <formula>"非該当"</formula>
    </cfRule>
    <cfRule type="cellIs" dxfId="9286" priority="5839" operator="equal">
      <formula>"いる・いない"</formula>
    </cfRule>
    <cfRule type="containsText" dxfId="9285" priority="5840" operator="containsText" text="いない">
      <formula>NOT(ISERROR(SEARCH("いない",AH1237)))</formula>
    </cfRule>
  </conditionalFormatting>
  <conditionalFormatting sqref="AH1241">
    <cfRule type="cellIs" dxfId="9284" priority="5821" operator="equal">
      <formula>"いる"</formula>
    </cfRule>
    <cfRule type="cellIs" dxfId="9283" priority="5822" operator="equal">
      <formula>"非該当"</formula>
    </cfRule>
    <cfRule type="cellIs" dxfId="9282" priority="5823" operator="equal">
      <formula>"いる・いない"</formula>
    </cfRule>
    <cfRule type="containsText" dxfId="9281" priority="5824" operator="containsText" text="いない">
      <formula>NOT(ISERROR(SEARCH("いない",AH1241)))</formula>
    </cfRule>
  </conditionalFormatting>
  <conditionalFormatting sqref="AH1255">
    <cfRule type="cellIs" dxfId="9280" priority="5817" operator="equal">
      <formula>"いる"</formula>
    </cfRule>
    <cfRule type="cellIs" dxfId="9279" priority="5818" operator="equal">
      <formula>"非該当"</formula>
    </cfRule>
    <cfRule type="cellIs" dxfId="9278" priority="5819" operator="equal">
      <formula>"いる・いない"</formula>
    </cfRule>
    <cfRule type="containsText" dxfId="9277" priority="5820" operator="containsText" text="いない">
      <formula>NOT(ISERROR(SEARCH("いない",AH1255)))</formula>
    </cfRule>
  </conditionalFormatting>
  <conditionalFormatting sqref="AH1262">
    <cfRule type="cellIs" dxfId="9276" priority="5813" operator="equal">
      <formula>"いる"</formula>
    </cfRule>
    <cfRule type="cellIs" dxfId="9275" priority="5814" operator="equal">
      <formula>"非該当"</formula>
    </cfRule>
    <cfRule type="cellIs" dxfId="9274" priority="5815" operator="equal">
      <formula>"いる・いない"</formula>
    </cfRule>
    <cfRule type="containsText" dxfId="9273" priority="5816" operator="containsText" text="いない">
      <formula>NOT(ISERROR(SEARCH("いない",AH1262)))</formula>
    </cfRule>
  </conditionalFormatting>
  <conditionalFormatting sqref="AH1267">
    <cfRule type="cellIs" dxfId="9272" priority="5809" operator="equal">
      <formula>"いる"</formula>
    </cfRule>
    <cfRule type="cellIs" dxfId="9271" priority="5810" operator="equal">
      <formula>"非該当"</formula>
    </cfRule>
    <cfRule type="cellIs" dxfId="9270" priority="5811" operator="equal">
      <formula>"いる・いない"</formula>
    </cfRule>
    <cfRule type="containsText" dxfId="9269" priority="5812" operator="containsText" text="いない">
      <formula>NOT(ISERROR(SEARCH("いない",AH1267)))</formula>
    </cfRule>
  </conditionalFormatting>
  <conditionalFormatting sqref="AH1274">
    <cfRule type="cellIs" dxfId="9268" priority="5805" operator="equal">
      <formula>"いる"</formula>
    </cfRule>
    <cfRule type="cellIs" dxfId="9267" priority="5806" operator="equal">
      <formula>"非該当"</formula>
    </cfRule>
    <cfRule type="cellIs" dxfId="9266" priority="5807" operator="equal">
      <formula>"いる・いない"</formula>
    </cfRule>
    <cfRule type="containsText" dxfId="9265" priority="5808" operator="containsText" text="いない">
      <formula>NOT(ISERROR(SEARCH("いない",AH1274)))</formula>
    </cfRule>
  </conditionalFormatting>
  <conditionalFormatting sqref="AH1277">
    <cfRule type="cellIs" dxfId="9264" priority="5801" operator="equal">
      <formula>"いる"</formula>
    </cfRule>
    <cfRule type="cellIs" dxfId="9263" priority="5802" operator="equal">
      <formula>"非該当"</formula>
    </cfRule>
    <cfRule type="cellIs" dxfId="9262" priority="5803" operator="equal">
      <formula>"いる・いない"</formula>
    </cfRule>
    <cfRule type="containsText" dxfId="9261" priority="5804" operator="containsText" text="いない">
      <formula>NOT(ISERROR(SEARCH("いない",AH1277)))</formula>
    </cfRule>
  </conditionalFormatting>
  <conditionalFormatting sqref="AH1286">
    <cfRule type="cellIs" dxfId="9260" priority="5797" operator="equal">
      <formula>"いる"</formula>
    </cfRule>
    <cfRule type="cellIs" dxfId="9259" priority="5798" operator="equal">
      <formula>"非該当"</formula>
    </cfRule>
    <cfRule type="cellIs" dxfId="9258" priority="5799" operator="equal">
      <formula>"いる・いない"</formula>
    </cfRule>
    <cfRule type="containsText" dxfId="9257" priority="5800" operator="containsText" text="いない">
      <formula>NOT(ISERROR(SEARCH("いない",AH1286)))</formula>
    </cfRule>
  </conditionalFormatting>
  <conditionalFormatting sqref="AH1298">
    <cfRule type="cellIs" dxfId="9256" priority="5793" operator="equal">
      <formula>"いる"</formula>
    </cfRule>
    <cfRule type="cellIs" dxfId="9255" priority="5794" operator="equal">
      <formula>"非該当"</formula>
    </cfRule>
    <cfRule type="cellIs" dxfId="9254" priority="5795" operator="equal">
      <formula>"いる・いない"</formula>
    </cfRule>
    <cfRule type="containsText" dxfId="9253" priority="5796" operator="containsText" text="いない">
      <formula>NOT(ISERROR(SEARCH("いない",AH1298)))</formula>
    </cfRule>
  </conditionalFormatting>
  <conditionalFormatting sqref="AH1301">
    <cfRule type="cellIs" dxfId="9252" priority="5789" operator="equal">
      <formula>"いる"</formula>
    </cfRule>
    <cfRule type="cellIs" dxfId="9251" priority="5790" operator="equal">
      <formula>"非該当"</formula>
    </cfRule>
    <cfRule type="cellIs" dxfId="9250" priority="5791" operator="equal">
      <formula>"いる・いない"</formula>
    </cfRule>
    <cfRule type="containsText" dxfId="9249" priority="5792" operator="containsText" text="いない">
      <formula>NOT(ISERROR(SEARCH("いない",AH1301)))</formula>
    </cfRule>
  </conditionalFormatting>
  <conditionalFormatting sqref="AH1303">
    <cfRule type="cellIs" dxfId="9248" priority="5785" operator="equal">
      <formula>"いる"</formula>
    </cfRule>
    <cfRule type="cellIs" dxfId="9247" priority="5786" operator="equal">
      <formula>"非該当"</formula>
    </cfRule>
    <cfRule type="cellIs" dxfId="9246" priority="5787" operator="equal">
      <formula>"いる・いない"</formula>
    </cfRule>
    <cfRule type="containsText" dxfId="9245" priority="5788" operator="containsText" text="いない">
      <formula>NOT(ISERROR(SEARCH("いない",AH1303)))</formula>
    </cfRule>
  </conditionalFormatting>
  <conditionalFormatting sqref="AH1307">
    <cfRule type="cellIs" dxfId="9244" priority="5781" operator="equal">
      <formula>"いる"</formula>
    </cfRule>
    <cfRule type="cellIs" dxfId="9243" priority="5782" operator="equal">
      <formula>"非該当"</formula>
    </cfRule>
    <cfRule type="cellIs" dxfId="9242" priority="5783" operator="equal">
      <formula>"いる・いない"</formula>
    </cfRule>
    <cfRule type="containsText" dxfId="9241" priority="5784" operator="containsText" text="いない">
      <formula>NOT(ISERROR(SEARCH("いない",AH1307)))</formula>
    </cfRule>
  </conditionalFormatting>
  <conditionalFormatting sqref="AH1309">
    <cfRule type="cellIs" dxfId="9240" priority="5777" operator="equal">
      <formula>"いる"</formula>
    </cfRule>
    <cfRule type="cellIs" dxfId="9239" priority="5778" operator="equal">
      <formula>"非該当"</formula>
    </cfRule>
    <cfRule type="cellIs" dxfId="9238" priority="5779" operator="equal">
      <formula>"いる・いない"</formula>
    </cfRule>
    <cfRule type="containsText" dxfId="9237" priority="5780" operator="containsText" text="いない">
      <formula>NOT(ISERROR(SEARCH("いない",AH1309)))</formula>
    </cfRule>
  </conditionalFormatting>
  <conditionalFormatting sqref="AH1316">
    <cfRule type="cellIs" dxfId="9236" priority="5773" operator="equal">
      <formula>"いる"</formula>
    </cfRule>
    <cfRule type="cellIs" dxfId="9235" priority="5774" operator="equal">
      <formula>"非該当"</formula>
    </cfRule>
    <cfRule type="cellIs" dxfId="9234" priority="5775" operator="equal">
      <formula>"いる・いない"</formula>
    </cfRule>
    <cfRule type="containsText" dxfId="9233" priority="5776" operator="containsText" text="いない">
      <formula>NOT(ISERROR(SEARCH("いない",AH1316)))</formula>
    </cfRule>
  </conditionalFormatting>
  <conditionalFormatting sqref="AH1319">
    <cfRule type="cellIs" dxfId="9232" priority="5769" operator="equal">
      <formula>"いる"</formula>
    </cfRule>
    <cfRule type="cellIs" dxfId="9231" priority="5770" operator="equal">
      <formula>"非該当"</formula>
    </cfRule>
    <cfRule type="cellIs" dxfId="9230" priority="5771" operator="equal">
      <formula>"いる・いない"</formula>
    </cfRule>
    <cfRule type="containsText" dxfId="9229" priority="5772" operator="containsText" text="いない">
      <formula>NOT(ISERROR(SEARCH("いない",AH1319)))</formula>
    </cfRule>
  </conditionalFormatting>
  <conditionalFormatting sqref="AH1323">
    <cfRule type="cellIs" dxfId="9228" priority="5765" operator="equal">
      <formula>"いる"</formula>
    </cfRule>
    <cfRule type="cellIs" dxfId="9227" priority="5766" operator="equal">
      <formula>"非該当"</formula>
    </cfRule>
    <cfRule type="cellIs" dxfId="9226" priority="5767" operator="equal">
      <formula>"いる・いない"</formula>
    </cfRule>
    <cfRule type="containsText" dxfId="9225" priority="5768" operator="containsText" text="いない">
      <formula>NOT(ISERROR(SEARCH("いない",AH1323)))</formula>
    </cfRule>
  </conditionalFormatting>
  <conditionalFormatting sqref="AH1328">
    <cfRule type="cellIs" dxfId="9224" priority="1468" operator="equal">
      <formula>"いる"</formula>
    </cfRule>
    <cfRule type="cellIs" dxfId="9223" priority="1469" operator="equal">
      <formula>"非該当"</formula>
    </cfRule>
    <cfRule type="cellIs" dxfId="9222" priority="1470" operator="equal">
      <formula>"いる・いない"</formula>
    </cfRule>
    <cfRule type="containsText" dxfId="9221" priority="1471" operator="containsText" text="いない">
      <formula>NOT(ISERROR(SEARCH("いない",AH1328)))</formula>
    </cfRule>
  </conditionalFormatting>
  <conditionalFormatting sqref="AH1333">
    <cfRule type="cellIs" dxfId="9220" priority="1457" operator="equal">
      <formula>"いる"</formula>
    </cfRule>
    <cfRule type="cellIs" dxfId="9219" priority="1458" operator="equal">
      <formula>"非該当"</formula>
    </cfRule>
    <cfRule type="cellIs" dxfId="9218" priority="1459" operator="equal">
      <formula>"いる・いない"</formula>
    </cfRule>
    <cfRule type="containsText" dxfId="9217" priority="1460" operator="containsText" text="いない">
      <formula>NOT(ISERROR(SEARCH("いない",AH1333)))</formula>
    </cfRule>
  </conditionalFormatting>
  <conditionalFormatting sqref="AH1340">
    <cfRule type="cellIs" dxfId="9216" priority="1435" operator="equal">
      <formula>"いる"</formula>
    </cfRule>
    <cfRule type="cellIs" dxfId="9215" priority="1436" operator="equal">
      <formula>"非該当"</formula>
    </cfRule>
    <cfRule type="cellIs" dxfId="9214" priority="1437" operator="equal">
      <formula>"いる・いない"</formula>
    </cfRule>
    <cfRule type="containsText" dxfId="9213" priority="1438" operator="containsText" text="いない">
      <formula>NOT(ISERROR(SEARCH("いない",AH1340)))</formula>
    </cfRule>
  </conditionalFormatting>
  <conditionalFormatting sqref="AH1343">
    <cfRule type="cellIs" dxfId="9212" priority="1424" operator="equal">
      <formula>"いる"</formula>
    </cfRule>
    <cfRule type="cellIs" dxfId="9211" priority="1425" operator="equal">
      <formula>"非該当"</formula>
    </cfRule>
    <cfRule type="cellIs" dxfId="9210" priority="1426" operator="equal">
      <formula>"いる・いない"</formula>
    </cfRule>
    <cfRule type="containsText" dxfId="9209" priority="1427" operator="containsText" text="いない">
      <formula>NOT(ISERROR(SEARCH("いない",AH1343)))</formula>
    </cfRule>
  </conditionalFormatting>
  <conditionalFormatting sqref="AH1347">
    <cfRule type="cellIs" dxfId="9208" priority="1413" operator="equal">
      <formula>"いる"</formula>
    </cfRule>
    <cfRule type="cellIs" dxfId="9207" priority="1414" operator="equal">
      <formula>"非該当"</formula>
    </cfRule>
    <cfRule type="cellIs" dxfId="9206" priority="1415" operator="equal">
      <formula>"いる・いない"</formula>
    </cfRule>
    <cfRule type="containsText" dxfId="9205" priority="1416" operator="containsText" text="いない">
      <formula>NOT(ISERROR(SEARCH("いない",AH1347)))</formula>
    </cfRule>
  </conditionalFormatting>
  <conditionalFormatting sqref="AH1350">
    <cfRule type="cellIs" dxfId="9204" priority="1402" operator="equal">
      <formula>"いる"</formula>
    </cfRule>
    <cfRule type="cellIs" dxfId="9203" priority="1403" operator="equal">
      <formula>"非該当"</formula>
    </cfRule>
    <cfRule type="cellIs" dxfId="9202" priority="1404" operator="equal">
      <formula>"いる・いない"</formula>
    </cfRule>
    <cfRule type="containsText" dxfId="9201" priority="1405" operator="containsText" text="いない">
      <formula>NOT(ISERROR(SEARCH("いない",AH1350)))</formula>
    </cfRule>
  </conditionalFormatting>
  <conditionalFormatting sqref="AH1392">
    <cfRule type="cellIs" dxfId="9200" priority="5749" operator="equal">
      <formula>"いる"</formula>
    </cfRule>
    <cfRule type="cellIs" dxfId="9199" priority="5750" operator="equal">
      <formula>"非該当"</formula>
    </cfRule>
    <cfRule type="cellIs" dxfId="9198" priority="5751" operator="equal">
      <formula>"いる・いない"</formula>
    </cfRule>
    <cfRule type="containsText" dxfId="9197" priority="5752" operator="containsText" text="いない">
      <formula>NOT(ISERROR(SEARCH("いない",AH1392)))</formula>
    </cfRule>
  </conditionalFormatting>
  <conditionalFormatting sqref="AH1403">
    <cfRule type="cellIs" dxfId="9196" priority="5745" operator="equal">
      <formula>"いる"</formula>
    </cfRule>
    <cfRule type="cellIs" dxfId="9195" priority="5746" operator="equal">
      <formula>"非該当"</formula>
    </cfRule>
    <cfRule type="cellIs" dxfId="9194" priority="5747" operator="equal">
      <formula>"いる・いない"</formula>
    </cfRule>
    <cfRule type="containsText" dxfId="9193" priority="5748" operator="containsText" text="いない">
      <formula>NOT(ISERROR(SEARCH("いない",AH1403)))</formula>
    </cfRule>
  </conditionalFormatting>
  <conditionalFormatting sqref="AH1406">
    <cfRule type="cellIs" dxfId="9192" priority="5741" operator="equal">
      <formula>"いる"</formula>
    </cfRule>
    <cfRule type="cellIs" dxfId="9191" priority="5742" operator="equal">
      <formula>"非該当"</formula>
    </cfRule>
    <cfRule type="cellIs" dxfId="9190" priority="5743" operator="equal">
      <formula>"いる・いない"</formula>
    </cfRule>
    <cfRule type="containsText" dxfId="9189" priority="5744" operator="containsText" text="いない">
      <formula>NOT(ISERROR(SEARCH("いない",AH1406)))</formula>
    </cfRule>
  </conditionalFormatting>
  <conditionalFormatting sqref="AH1408">
    <cfRule type="cellIs" dxfId="9188" priority="5737" operator="equal">
      <formula>"いる"</formula>
    </cfRule>
    <cfRule type="cellIs" dxfId="9187" priority="5738" operator="equal">
      <formula>"非該当"</formula>
    </cfRule>
    <cfRule type="cellIs" dxfId="9186" priority="5739" operator="equal">
      <formula>"いる・いない"</formula>
    </cfRule>
    <cfRule type="containsText" dxfId="9185" priority="5740" operator="containsText" text="いない">
      <formula>NOT(ISERROR(SEARCH("いない",AH1408)))</formula>
    </cfRule>
  </conditionalFormatting>
  <conditionalFormatting sqref="AH1410">
    <cfRule type="cellIs" dxfId="9184" priority="5733" operator="equal">
      <formula>"いる"</formula>
    </cfRule>
    <cfRule type="cellIs" dxfId="9183" priority="5734" operator="equal">
      <formula>"非該当"</formula>
    </cfRule>
    <cfRule type="cellIs" dxfId="9182" priority="5735" operator="equal">
      <formula>"いる・いない"</formula>
    </cfRule>
    <cfRule type="containsText" dxfId="9181" priority="5736" operator="containsText" text="いない">
      <formula>NOT(ISERROR(SEARCH("いない",AH1410)))</formula>
    </cfRule>
  </conditionalFormatting>
  <conditionalFormatting sqref="AH1413">
    <cfRule type="cellIs" dxfId="9180" priority="5729" operator="equal">
      <formula>"いる"</formula>
    </cfRule>
    <cfRule type="cellIs" dxfId="9179" priority="5730" operator="equal">
      <formula>"非該当"</formula>
    </cfRule>
    <cfRule type="cellIs" dxfId="9178" priority="5731" operator="equal">
      <formula>"いる・いない"</formula>
    </cfRule>
    <cfRule type="containsText" dxfId="9177" priority="5732" operator="containsText" text="いない">
      <formula>NOT(ISERROR(SEARCH("いない",AH1413)))</formula>
    </cfRule>
  </conditionalFormatting>
  <conditionalFormatting sqref="AH1415">
    <cfRule type="cellIs" dxfId="9176" priority="5725" operator="equal">
      <formula>"いる"</formula>
    </cfRule>
    <cfRule type="cellIs" dxfId="9175" priority="5726" operator="equal">
      <formula>"非該当"</formula>
    </cfRule>
    <cfRule type="cellIs" dxfId="9174" priority="5727" operator="equal">
      <formula>"いる・いない"</formula>
    </cfRule>
    <cfRule type="containsText" dxfId="9173" priority="5728" operator="containsText" text="いない">
      <formula>NOT(ISERROR(SEARCH("いない",AH1415)))</formula>
    </cfRule>
  </conditionalFormatting>
  <conditionalFormatting sqref="AH1431">
    <cfRule type="cellIs" dxfId="9172" priority="5721" operator="equal">
      <formula>"いる"</formula>
    </cfRule>
    <cfRule type="cellIs" dxfId="9171" priority="5722" operator="equal">
      <formula>"非該当"</formula>
    </cfRule>
    <cfRule type="cellIs" dxfId="9170" priority="5723" operator="equal">
      <formula>"いる・いない"</formula>
    </cfRule>
    <cfRule type="containsText" dxfId="9169" priority="5724" operator="containsText" text="いない">
      <formula>NOT(ISERROR(SEARCH("いない",AH1431)))</formula>
    </cfRule>
  </conditionalFormatting>
  <conditionalFormatting sqref="AH1434">
    <cfRule type="cellIs" dxfId="9168" priority="5717" operator="equal">
      <formula>"いる"</formula>
    </cfRule>
    <cfRule type="cellIs" dxfId="9167" priority="5718" operator="equal">
      <formula>"非該当"</formula>
    </cfRule>
    <cfRule type="cellIs" dxfId="9166" priority="5719" operator="equal">
      <formula>"いる・いない"</formula>
    </cfRule>
    <cfRule type="containsText" dxfId="9165" priority="5720" operator="containsText" text="いない">
      <formula>NOT(ISERROR(SEARCH("いない",AH1434)))</formula>
    </cfRule>
  </conditionalFormatting>
  <conditionalFormatting sqref="AH1448">
    <cfRule type="cellIs" dxfId="9164" priority="5713" operator="equal">
      <formula>"いる"</formula>
    </cfRule>
    <cfRule type="cellIs" dxfId="9163" priority="5714" operator="equal">
      <formula>"非該当"</formula>
    </cfRule>
    <cfRule type="cellIs" dxfId="9162" priority="5715" operator="equal">
      <formula>"いる・いない"</formula>
    </cfRule>
    <cfRule type="containsText" dxfId="9161" priority="5716" operator="containsText" text="いない">
      <formula>NOT(ISERROR(SEARCH("いない",AH1448)))</formula>
    </cfRule>
  </conditionalFormatting>
  <conditionalFormatting sqref="AH1479">
    <cfRule type="cellIs" dxfId="9160" priority="5709" operator="equal">
      <formula>"いる"</formula>
    </cfRule>
    <cfRule type="cellIs" dxfId="9159" priority="5710" operator="equal">
      <formula>"非該当"</formula>
    </cfRule>
    <cfRule type="cellIs" dxfId="9158" priority="5711" operator="equal">
      <formula>"いる・いない"</formula>
    </cfRule>
    <cfRule type="containsText" dxfId="9157" priority="5712" operator="containsText" text="いない">
      <formula>NOT(ISERROR(SEARCH("いない",AH1479)))</formula>
    </cfRule>
  </conditionalFormatting>
  <conditionalFormatting sqref="AH1491">
    <cfRule type="cellIs" dxfId="9156" priority="5705" operator="equal">
      <formula>"いる"</formula>
    </cfRule>
    <cfRule type="cellIs" dxfId="9155" priority="5706" operator="equal">
      <formula>"非該当"</formula>
    </cfRule>
    <cfRule type="cellIs" dxfId="9154" priority="5707" operator="equal">
      <formula>"いる・いない"</formula>
    </cfRule>
    <cfRule type="containsText" dxfId="9153" priority="5708" operator="containsText" text="いない">
      <formula>NOT(ISERROR(SEARCH("いない",AH1491)))</formula>
    </cfRule>
  </conditionalFormatting>
  <conditionalFormatting sqref="AH1502">
    <cfRule type="cellIs" dxfId="9152" priority="5701" operator="equal">
      <formula>"いる"</formula>
    </cfRule>
    <cfRule type="cellIs" dxfId="9151" priority="5702" operator="equal">
      <formula>"非該当"</formula>
    </cfRule>
    <cfRule type="cellIs" dxfId="9150" priority="5703" operator="equal">
      <formula>"いる・いない"</formula>
    </cfRule>
    <cfRule type="containsText" dxfId="9149" priority="5704" operator="containsText" text="いない">
      <formula>NOT(ISERROR(SEARCH("いない",AH1502)))</formula>
    </cfRule>
  </conditionalFormatting>
  <conditionalFormatting sqref="AH1514">
    <cfRule type="cellIs" dxfId="9148" priority="5697" operator="equal">
      <formula>"いる"</formula>
    </cfRule>
    <cfRule type="cellIs" dxfId="9147" priority="5698" operator="equal">
      <formula>"非該当"</formula>
    </cfRule>
    <cfRule type="cellIs" dxfId="9146" priority="5699" operator="equal">
      <formula>"いる・いない"</formula>
    </cfRule>
    <cfRule type="containsText" dxfId="9145" priority="5700" operator="containsText" text="いない">
      <formula>NOT(ISERROR(SEARCH("いない",AH1514)))</formula>
    </cfRule>
  </conditionalFormatting>
  <conditionalFormatting sqref="AH1518">
    <cfRule type="cellIs" dxfId="9144" priority="5693" operator="equal">
      <formula>"いる"</formula>
    </cfRule>
    <cfRule type="cellIs" dxfId="9143" priority="5694" operator="equal">
      <formula>"非該当"</formula>
    </cfRule>
    <cfRule type="cellIs" dxfId="9142" priority="5695" operator="equal">
      <formula>"いる・いない"</formula>
    </cfRule>
    <cfRule type="containsText" dxfId="9141" priority="5696" operator="containsText" text="いない">
      <formula>NOT(ISERROR(SEARCH("いない",AH1518)))</formula>
    </cfRule>
  </conditionalFormatting>
  <conditionalFormatting sqref="AH1533">
    <cfRule type="cellIs" dxfId="9140" priority="5689" operator="equal">
      <formula>"いる"</formula>
    </cfRule>
    <cfRule type="cellIs" dxfId="9139" priority="5690" operator="equal">
      <formula>"非該当"</formula>
    </cfRule>
    <cfRule type="cellIs" dxfId="9138" priority="5691" operator="equal">
      <formula>"いる・いない"</formula>
    </cfRule>
    <cfRule type="containsText" dxfId="9137" priority="5692" operator="containsText" text="いない">
      <formula>NOT(ISERROR(SEARCH("いない",AH1533)))</formula>
    </cfRule>
  </conditionalFormatting>
  <conditionalFormatting sqref="AH1540">
    <cfRule type="cellIs" dxfId="9136" priority="5685" operator="equal">
      <formula>"いる"</formula>
    </cfRule>
    <cfRule type="cellIs" dxfId="9135" priority="5686" operator="equal">
      <formula>"非該当"</formula>
    </cfRule>
    <cfRule type="cellIs" dxfId="9134" priority="5687" operator="equal">
      <formula>"いる・いない"</formula>
    </cfRule>
    <cfRule type="containsText" dxfId="9133" priority="5688" operator="containsText" text="いない">
      <formula>NOT(ISERROR(SEARCH("いない",AH1540)))</formula>
    </cfRule>
  </conditionalFormatting>
  <conditionalFormatting sqref="AH1543">
    <cfRule type="cellIs" dxfId="9132" priority="5681" operator="equal">
      <formula>"いる"</formula>
    </cfRule>
    <cfRule type="cellIs" dxfId="9131" priority="5682" operator="equal">
      <formula>"非該当"</formula>
    </cfRule>
    <cfRule type="cellIs" dxfId="9130" priority="5683" operator="equal">
      <formula>"いる・いない"</formula>
    </cfRule>
    <cfRule type="containsText" dxfId="9129" priority="5684" operator="containsText" text="いない">
      <formula>NOT(ISERROR(SEARCH("いない",AH1543)))</formula>
    </cfRule>
  </conditionalFormatting>
  <conditionalFormatting sqref="AH1547">
    <cfRule type="cellIs" dxfId="9128" priority="5677" operator="equal">
      <formula>"いる"</formula>
    </cfRule>
    <cfRule type="cellIs" dxfId="9127" priority="5678" operator="equal">
      <formula>"非該当"</formula>
    </cfRule>
    <cfRule type="cellIs" dxfId="9126" priority="5679" operator="equal">
      <formula>"いる・いない"</formula>
    </cfRule>
    <cfRule type="containsText" dxfId="9125" priority="5680" operator="containsText" text="いない">
      <formula>NOT(ISERROR(SEARCH("いない",AH1547)))</formula>
    </cfRule>
  </conditionalFormatting>
  <conditionalFormatting sqref="AH1568">
    <cfRule type="cellIs" dxfId="9124" priority="5673" operator="equal">
      <formula>"いる"</formula>
    </cfRule>
    <cfRule type="cellIs" dxfId="9123" priority="5674" operator="equal">
      <formula>"非該当"</formula>
    </cfRule>
    <cfRule type="cellIs" dxfId="9122" priority="5675" operator="equal">
      <formula>"いる・いない"</formula>
    </cfRule>
    <cfRule type="containsText" dxfId="9121" priority="5676" operator="containsText" text="いない">
      <formula>NOT(ISERROR(SEARCH("いない",AH1568)))</formula>
    </cfRule>
  </conditionalFormatting>
  <conditionalFormatting sqref="AH1608">
    <cfRule type="cellIs" dxfId="9120" priority="5669" operator="equal">
      <formula>"いる"</formula>
    </cfRule>
    <cfRule type="cellIs" dxfId="9119" priority="5670" operator="equal">
      <formula>"非該当"</formula>
    </cfRule>
    <cfRule type="cellIs" dxfId="9118" priority="5671" operator="equal">
      <formula>"いる・いない"</formula>
    </cfRule>
    <cfRule type="containsText" dxfId="9117" priority="5672" operator="containsText" text="いない">
      <formula>NOT(ISERROR(SEARCH("いない",AH1608)))</formula>
    </cfRule>
  </conditionalFormatting>
  <conditionalFormatting sqref="AH1611">
    <cfRule type="cellIs" dxfId="9116" priority="5665" operator="equal">
      <formula>"いる"</formula>
    </cfRule>
    <cfRule type="cellIs" dxfId="9115" priority="5666" operator="equal">
      <formula>"非該当"</formula>
    </cfRule>
    <cfRule type="cellIs" dxfId="9114" priority="5667" operator="equal">
      <formula>"いる・いない"</formula>
    </cfRule>
    <cfRule type="containsText" dxfId="9113" priority="5668" operator="containsText" text="いない">
      <formula>NOT(ISERROR(SEARCH("いない",AH1611)))</formula>
    </cfRule>
  </conditionalFormatting>
  <conditionalFormatting sqref="AH1625">
    <cfRule type="cellIs" dxfId="9112" priority="5661" operator="equal">
      <formula>"いる"</formula>
    </cfRule>
    <cfRule type="cellIs" dxfId="9111" priority="5662" operator="equal">
      <formula>"非該当"</formula>
    </cfRule>
    <cfRule type="cellIs" dxfId="9110" priority="5663" operator="equal">
      <formula>"いる・いない"</formula>
    </cfRule>
    <cfRule type="containsText" dxfId="9109" priority="5664" operator="containsText" text="いない">
      <formula>NOT(ISERROR(SEARCH("いない",AH1625)))</formula>
    </cfRule>
  </conditionalFormatting>
  <conditionalFormatting sqref="AH1629">
    <cfRule type="cellIs" dxfId="9108" priority="5657" operator="equal">
      <formula>"いる"</formula>
    </cfRule>
    <cfRule type="cellIs" dxfId="9107" priority="5658" operator="equal">
      <formula>"非該当"</formula>
    </cfRule>
    <cfRule type="cellIs" dxfId="9106" priority="5659" operator="equal">
      <formula>"いる・いない"</formula>
    </cfRule>
    <cfRule type="containsText" dxfId="9105" priority="5660" operator="containsText" text="いない">
      <formula>NOT(ISERROR(SEARCH("いない",AH1629)))</formula>
    </cfRule>
  </conditionalFormatting>
  <conditionalFormatting sqref="AH1695">
    <cfRule type="cellIs" dxfId="9104" priority="5653" operator="equal">
      <formula>"いる"</formula>
    </cfRule>
    <cfRule type="cellIs" dxfId="9103" priority="5654" operator="equal">
      <formula>"非該当"</formula>
    </cfRule>
    <cfRule type="cellIs" dxfId="9102" priority="5655" operator="equal">
      <formula>"いる・いない"</formula>
    </cfRule>
    <cfRule type="containsText" dxfId="9101" priority="5656" operator="containsText" text="いない">
      <formula>NOT(ISERROR(SEARCH("いない",AH1695)))</formula>
    </cfRule>
  </conditionalFormatting>
  <conditionalFormatting sqref="AH1731">
    <cfRule type="cellIs" dxfId="9100" priority="5649" operator="equal">
      <formula>"いる"</formula>
    </cfRule>
    <cfRule type="cellIs" dxfId="9099" priority="5650" operator="equal">
      <formula>"非該当"</formula>
    </cfRule>
    <cfRule type="cellIs" dxfId="9098" priority="5651" operator="equal">
      <formula>"いる・いない"</formula>
    </cfRule>
    <cfRule type="containsText" dxfId="9097" priority="5652" operator="containsText" text="いない">
      <formula>NOT(ISERROR(SEARCH("いない",AH1731)))</formula>
    </cfRule>
  </conditionalFormatting>
  <conditionalFormatting sqref="AH1734">
    <cfRule type="cellIs" dxfId="9096" priority="5645" operator="equal">
      <formula>"いる"</formula>
    </cfRule>
    <cfRule type="cellIs" dxfId="9095" priority="5646" operator="equal">
      <formula>"非該当"</formula>
    </cfRule>
    <cfRule type="cellIs" dxfId="9094" priority="5647" operator="equal">
      <formula>"いる・いない"</formula>
    </cfRule>
    <cfRule type="containsText" dxfId="9093" priority="5648" operator="containsText" text="いない">
      <formula>NOT(ISERROR(SEARCH("いない",AH1734)))</formula>
    </cfRule>
  </conditionalFormatting>
  <conditionalFormatting sqref="AH1737">
    <cfRule type="cellIs" dxfId="9092" priority="5641" operator="equal">
      <formula>"いる"</formula>
    </cfRule>
    <cfRule type="cellIs" dxfId="9091" priority="5642" operator="equal">
      <formula>"非該当"</formula>
    </cfRule>
    <cfRule type="cellIs" dxfId="9090" priority="5643" operator="equal">
      <formula>"いる・いない"</formula>
    </cfRule>
    <cfRule type="containsText" dxfId="9089" priority="5644" operator="containsText" text="いない">
      <formula>NOT(ISERROR(SEARCH("いない",AH1737)))</formula>
    </cfRule>
  </conditionalFormatting>
  <conditionalFormatting sqref="AH1751">
    <cfRule type="cellIs" dxfId="9088" priority="5637" operator="equal">
      <formula>"いる"</formula>
    </cfRule>
    <cfRule type="cellIs" dxfId="9087" priority="5638" operator="equal">
      <formula>"非該当"</formula>
    </cfRule>
    <cfRule type="cellIs" dxfId="9086" priority="5639" operator="equal">
      <formula>"いる・いない"</formula>
    </cfRule>
    <cfRule type="containsText" dxfId="9085" priority="5640" operator="containsText" text="いない">
      <formula>NOT(ISERROR(SEARCH("いない",AH1751)))</formula>
    </cfRule>
  </conditionalFormatting>
  <conditionalFormatting sqref="AH1771">
    <cfRule type="cellIs" dxfId="9084" priority="5633" operator="equal">
      <formula>"いる"</formula>
    </cfRule>
    <cfRule type="cellIs" dxfId="9083" priority="5634" operator="equal">
      <formula>"非該当"</formula>
    </cfRule>
    <cfRule type="cellIs" dxfId="9082" priority="5635" operator="equal">
      <formula>"いる・いない"</formula>
    </cfRule>
    <cfRule type="containsText" dxfId="9081" priority="5636" operator="containsText" text="いない">
      <formula>NOT(ISERROR(SEARCH("いない",AH1771)))</formula>
    </cfRule>
  </conditionalFormatting>
  <conditionalFormatting sqref="AH1774">
    <cfRule type="cellIs" dxfId="9080" priority="5629" operator="equal">
      <formula>"いる"</formula>
    </cfRule>
    <cfRule type="cellIs" dxfId="9079" priority="5630" operator="equal">
      <formula>"非該当"</formula>
    </cfRule>
    <cfRule type="cellIs" dxfId="9078" priority="5631" operator="equal">
      <formula>"いる・いない"</formula>
    </cfRule>
    <cfRule type="containsText" dxfId="9077" priority="5632" operator="containsText" text="いない">
      <formula>NOT(ISERROR(SEARCH("いない",AH1774)))</formula>
    </cfRule>
  </conditionalFormatting>
  <conditionalFormatting sqref="AH1787">
    <cfRule type="cellIs" dxfId="9076" priority="5625" operator="equal">
      <formula>"いる"</formula>
    </cfRule>
    <cfRule type="cellIs" dxfId="9075" priority="5626" operator="equal">
      <formula>"非該当"</formula>
    </cfRule>
    <cfRule type="cellIs" dxfId="9074" priority="5627" operator="equal">
      <formula>"いる・いない"</formula>
    </cfRule>
    <cfRule type="containsText" dxfId="9073" priority="5628" operator="containsText" text="いない">
      <formula>NOT(ISERROR(SEARCH("いない",AH1787)))</formula>
    </cfRule>
  </conditionalFormatting>
  <conditionalFormatting sqref="AH1815">
    <cfRule type="cellIs" dxfId="9072" priority="5621" operator="equal">
      <formula>"いる"</formula>
    </cfRule>
    <cfRule type="cellIs" dxfId="9071" priority="5622" operator="equal">
      <formula>"非該当"</formula>
    </cfRule>
    <cfRule type="cellIs" dxfId="9070" priority="5623" operator="equal">
      <formula>"いる・いない"</formula>
    </cfRule>
    <cfRule type="containsText" dxfId="9069" priority="5624" operator="containsText" text="いない">
      <formula>NOT(ISERROR(SEARCH("いない",AH1815)))</formula>
    </cfRule>
  </conditionalFormatting>
  <conditionalFormatting sqref="AH1838">
    <cfRule type="cellIs" dxfId="9068" priority="5617" operator="equal">
      <formula>"いる"</formula>
    </cfRule>
    <cfRule type="cellIs" dxfId="9067" priority="5618" operator="equal">
      <formula>"非該当"</formula>
    </cfRule>
    <cfRule type="cellIs" dxfId="9066" priority="5619" operator="equal">
      <formula>"いる・いない"</formula>
    </cfRule>
    <cfRule type="containsText" dxfId="9065" priority="5620" operator="containsText" text="いない">
      <formula>NOT(ISERROR(SEARCH("いない",AH1838)))</formula>
    </cfRule>
  </conditionalFormatting>
  <conditionalFormatting sqref="AH1855">
    <cfRule type="cellIs" dxfId="9064" priority="5613" operator="equal">
      <formula>"いる"</formula>
    </cfRule>
    <cfRule type="cellIs" dxfId="9063" priority="5614" operator="equal">
      <formula>"非該当"</formula>
    </cfRule>
    <cfRule type="cellIs" dxfId="9062" priority="5615" operator="equal">
      <formula>"いる・いない"</formula>
    </cfRule>
    <cfRule type="containsText" dxfId="9061" priority="5616" operator="containsText" text="いない">
      <formula>NOT(ISERROR(SEARCH("いない",AH1855)))</formula>
    </cfRule>
  </conditionalFormatting>
  <conditionalFormatting sqref="AH1865">
    <cfRule type="cellIs" dxfId="9060" priority="5609" operator="equal">
      <formula>"いる"</formula>
    </cfRule>
    <cfRule type="cellIs" dxfId="9059" priority="5610" operator="equal">
      <formula>"非該当"</formula>
    </cfRule>
    <cfRule type="cellIs" dxfId="9058" priority="5611" operator="equal">
      <formula>"いる・いない"</formula>
    </cfRule>
    <cfRule type="containsText" dxfId="9057" priority="5612" operator="containsText" text="いない">
      <formula>NOT(ISERROR(SEARCH("いない",AH1865)))</formula>
    </cfRule>
  </conditionalFormatting>
  <conditionalFormatting sqref="AH1884">
    <cfRule type="cellIs" dxfId="9056" priority="5605" operator="equal">
      <formula>"いる"</formula>
    </cfRule>
    <cfRule type="cellIs" dxfId="9055" priority="5606" operator="equal">
      <formula>"非該当"</formula>
    </cfRule>
    <cfRule type="cellIs" dxfId="9054" priority="5607" operator="equal">
      <formula>"いる・いない"</formula>
    </cfRule>
    <cfRule type="containsText" dxfId="9053" priority="5608" operator="containsText" text="いない">
      <formula>NOT(ISERROR(SEARCH("いない",AH1884)))</formula>
    </cfRule>
  </conditionalFormatting>
  <conditionalFormatting sqref="AH1887">
    <cfRule type="cellIs" dxfId="9052" priority="5601" operator="equal">
      <formula>"いる"</formula>
    </cfRule>
    <cfRule type="cellIs" dxfId="9051" priority="5602" operator="equal">
      <formula>"非該当"</formula>
    </cfRule>
    <cfRule type="cellIs" dxfId="9050" priority="5603" operator="equal">
      <formula>"いる・いない"</formula>
    </cfRule>
    <cfRule type="containsText" dxfId="9049" priority="5604" operator="containsText" text="いない">
      <formula>NOT(ISERROR(SEARCH("いない",AH1887)))</formula>
    </cfRule>
  </conditionalFormatting>
  <conditionalFormatting sqref="AH1907">
    <cfRule type="cellIs" dxfId="9048" priority="4928" operator="equal">
      <formula>"いる"</formula>
    </cfRule>
    <cfRule type="cellIs" dxfId="9047" priority="4929" operator="equal">
      <formula>"非該当"</formula>
    </cfRule>
    <cfRule type="cellIs" dxfId="9046" priority="4930" operator="equal">
      <formula>"いる・いない"</formula>
    </cfRule>
    <cfRule type="containsText" dxfId="9045" priority="4931" operator="containsText" text="いない">
      <formula>NOT(ISERROR(SEARCH("いない",AH1907)))</formula>
    </cfRule>
  </conditionalFormatting>
  <conditionalFormatting sqref="AH1909">
    <cfRule type="cellIs" dxfId="9044" priority="4921" operator="equal">
      <formula>"いる"</formula>
    </cfRule>
    <cfRule type="cellIs" dxfId="9043" priority="4922" operator="equal">
      <formula>"非該当"</formula>
    </cfRule>
    <cfRule type="cellIs" dxfId="9042" priority="4923" operator="equal">
      <formula>"いる・いない"</formula>
    </cfRule>
    <cfRule type="containsText" dxfId="9041" priority="4924" operator="containsText" text="いない">
      <formula>NOT(ISERROR(SEARCH("いない",AH1909)))</formula>
    </cfRule>
  </conditionalFormatting>
  <conditionalFormatting sqref="AH1911">
    <cfRule type="cellIs" dxfId="9040" priority="4914" operator="equal">
      <formula>"いる"</formula>
    </cfRule>
    <cfRule type="cellIs" dxfId="9039" priority="4915" operator="equal">
      <formula>"非該当"</formula>
    </cfRule>
    <cfRule type="cellIs" dxfId="9038" priority="4916" operator="equal">
      <formula>"いる・いない"</formula>
    </cfRule>
    <cfRule type="containsText" dxfId="9037" priority="4917" operator="containsText" text="いない">
      <formula>NOT(ISERROR(SEARCH("いない",AH1911)))</formula>
    </cfRule>
  </conditionalFormatting>
  <conditionalFormatting sqref="AH1915">
    <cfRule type="cellIs" dxfId="9036" priority="1395" operator="equal">
      <formula>"いる"</formula>
    </cfRule>
    <cfRule type="cellIs" dxfId="9035" priority="1396" operator="equal">
      <formula>"非該当"</formula>
    </cfRule>
    <cfRule type="cellIs" dxfId="9034" priority="1397" operator="equal">
      <formula>"いる・いない"</formula>
    </cfRule>
    <cfRule type="containsText" dxfId="9033" priority="1398" operator="containsText" text="いない">
      <formula>NOT(ISERROR(SEARCH("いない",AH1915)))</formula>
    </cfRule>
  </conditionalFormatting>
  <conditionalFormatting sqref="AH1919">
    <cfRule type="cellIs" dxfId="9032" priority="1388" operator="equal">
      <formula>"いる"</formula>
    </cfRule>
    <cfRule type="cellIs" dxfId="9031" priority="1389" operator="equal">
      <formula>"非該当"</formula>
    </cfRule>
    <cfRule type="cellIs" dxfId="9030" priority="1390" operator="equal">
      <formula>"いる・いない"</formula>
    </cfRule>
    <cfRule type="containsText" dxfId="9029" priority="1391" operator="containsText" text="いない">
      <formula>NOT(ISERROR(SEARCH("いない",AH1919)))</formula>
    </cfRule>
  </conditionalFormatting>
  <conditionalFormatting sqref="AH1922">
    <cfRule type="cellIs" dxfId="9028" priority="1381" operator="equal">
      <formula>"いる"</formula>
    </cfRule>
    <cfRule type="cellIs" dxfId="9027" priority="1382" operator="equal">
      <formula>"非該当"</formula>
    </cfRule>
    <cfRule type="cellIs" dxfId="9026" priority="1383" operator="equal">
      <formula>"いる・いない"</formula>
    </cfRule>
    <cfRule type="containsText" dxfId="9025" priority="1384" operator="containsText" text="いない">
      <formula>NOT(ISERROR(SEARCH("いない",AH1922)))</formula>
    </cfRule>
  </conditionalFormatting>
  <conditionalFormatting sqref="AH1926">
    <cfRule type="cellIs" dxfId="9024" priority="1374" operator="equal">
      <formula>"いる"</formula>
    </cfRule>
    <cfRule type="cellIs" dxfId="9023" priority="1375" operator="equal">
      <formula>"非該当"</formula>
    </cfRule>
    <cfRule type="cellIs" dxfId="9022" priority="1376" operator="equal">
      <formula>"いる・いない"</formula>
    </cfRule>
    <cfRule type="containsText" dxfId="9021" priority="1377" operator="containsText" text="いない">
      <formula>NOT(ISERROR(SEARCH("いない",AH1926)))</formula>
    </cfRule>
  </conditionalFormatting>
  <conditionalFormatting sqref="AH1930">
    <cfRule type="cellIs" dxfId="9020" priority="1367" operator="equal">
      <formula>"いる"</formula>
    </cfRule>
    <cfRule type="cellIs" dxfId="9019" priority="1368" operator="equal">
      <formula>"非該当"</formula>
    </cfRule>
    <cfRule type="cellIs" dxfId="9018" priority="1369" operator="equal">
      <formula>"いる・いない"</formula>
    </cfRule>
    <cfRule type="containsText" dxfId="9017" priority="1370" operator="containsText" text="いない">
      <formula>NOT(ISERROR(SEARCH("いない",AH1930)))</formula>
    </cfRule>
  </conditionalFormatting>
  <conditionalFormatting sqref="AH1933">
    <cfRule type="cellIs" dxfId="9016" priority="1360" operator="equal">
      <formula>"いる"</formula>
    </cfRule>
    <cfRule type="cellIs" dxfId="9015" priority="1361" operator="equal">
      <formula>"非該当"</formula>
    </cfRule>
    <cfRule type="cellIs" dxfId="9014" priority="1362" operator="equal">
      <formula>"いる・いない"</formula>
    </cfRule>
    <cfRule type="containsText" dxfId="9013" priority="1363" operator="containsText" text="いない">
      <formula>NOT(ISERROR(SEARCH("いない",AH1933)))</formula>
    </cfRule>
  </conditionalFormatting>
  <conditionalFormatting sqref="AH1936">
    <cfRule type="cellIs" dxfId="9012" priority="1353" operator="equal">
      <formula>"いる"</formula>
    </cfRule>
    <cfRule type="cellIs" dxfId="9011" priority="1354" operator="equal">
      <formula>"非該当"</formula>
    </cfRule>
    <cfRule type="cellIs" dxfId="9010" priority="1355" operator="equal">
      <formula>"いる・いない"</formula>
    </cfRule>
    <cfRule type="containsText" dxfId="9009" priority="1356" operator="containsText" text="いない">
      <formula>NOT(ISERROR(SEARCH("いない",AH1936)))</formula>
    </cfRule>
  </conditionalFormatting>
  <conditionalFormatting sqref="AH1940">
    <cfRule type="cellIs" dxfId="9008" priority="1346" operator="equal">
      <formula>"いる"</formula>
    </cfRule>
    <cfRule type="cellIs" dxfId="9007" priority="1347" operator="equal">
      <formula>"非該当"</formula>
    </cfRule>
    <cfRule type="cellIs" dxfId="9006" priority="1348" operator="equal">
      <formula>"いる・いない"</formula>
    </cfRule>
    <cfRule type="containsText" dxfId="9005" priority="1349" operator="containsText" text="いない">
      <formula>NOT(ISERROR(SEARCH("いない",AH1940)))</formula>
    </cfRule>
  </conditionalFormatting>
  <conditionalFormatting sqref="AH1974">
    <cfRule type="cellIs" dxfId="9004" priority="4847" operator="equal">
      <formula>"いる"</formula>
    </cfRule>
    <cfRule type="cellIs" dxfId="9003" priority="4848" operator="equal">
      <formula>"非該当"</formula>
    </cfRule>
    <cfRule type="cellIs" dxfId="9002" priority="4849" operator="equal">
      <formula>"いる・いない"</formula>
    </cfRule>
    <cfRule type="containsText" dxfId="9001" priority="4850" operator="containsText" text="いない">
      <formula>NOT(ISERROR(SEARCH("いない",AH1974)))</formula>
    </cfRule>
  </conditionalFormatting>
  <conditionalFormatting sqref="AH1978">
    <cfRule type="cellIs" dxfId="9000" priority="4840" operator="equal">
      <formula>"いる"</formula>
    </cfRule>
    <cfRule type="cellIs" dxfId="8999" priority="4841" operator="equal">
      <formula>"非該当"</formula>
    </cfRule>
    <cfRule type="cellIs" dxfId="8998" priority="4842" operator="equal">
      <formula>"いる・いない"</formula>
    </cfRule>
    <cfRule type="containsText" dxfId="8997" priority="4843" operator="containsText" text="いない">
      <formula>NOT(ISERROR(SEARCH("いない",AH1978)))</formula>
    </cfRule>
  </conditionalFormatting>
  <conditionalFormatting sqref="AH1981">
    <cfRule type="cellIs" dxfId="8996" priority="4833" operator="equal">
      <formula>"いる"</formula>
    </cfRule>
    <cfRule type="cellIs" dxfId="8995" priority="4834" operator="equal">
      <formula>"非該当"</formula>
    </cfRule>
    <cfRule type="cellIs" dxfId="8994" priority="4835" operator="equal">
      <formula>"いる・いない"</formula>
    </cfRule>
    <cfRule type="containsText" dxfId="8993" priority="4836" operator="containsText" text="いない">
      <formula>NOT(ISERROR(SEARCH("いない",AH1981)))</formula>
    </cfRule>
  </conditionalFormatting>
  <conditionalFormatting sqref="AH1984">
    <cfRule type="cellIs" dxfId="8992" priority="4826" operator="equal">
      <formula>"いる"</formula>
    </cfRule>
    <cfRule type="cellIs" dxfId="8991" priority="4827" operator="equal">
      <formula>"非該当"</formula>
    </cfRule>
    <cfRule type="cellIs" dxfId="8990" priority="4828" operator="equal">
      <formula>"いる・いない"</formula>
    </cfRule>
    <cfRule type="containsText" dxfId="8989" priority="4829" operator="containsText" text="いない">
      <formula>NOT(ISERROR(SEARCH("いない",AH1984)))</formula>
    </cfRule>
  </conditionalFormatting>
  <conditionalFormatting sqref="AH2000">
    <cfRule type="cellIs" dxfId="8988" priority="4819" operator="equal">
      <formula>"いる"</formula>
    </cfRule>
    <cfRule type="cellIs" dxfId="8987" priority="4820" operator="equal">
      <formula>"非該当"</formula>
    </cfRule>
    <cfRule type="cellIs" dxfId="8986" priority="4821" operator="equal">
      <formula>"いる・いない"</formula>
    </cfRule>
    <cfRule type="containsText" dxfId="8985" priority="4822" operator="containsText" text="いない">
      <formula>NOT(ISERROR(SEARCH("いない",AH2000)))</formula>
    </cfRule>
  </conditionalFormatting>
  <conditionalFormatting sqref="AH2006">
    <cfRule type="cellIs" dxfId="8984" priority="4812" operator="equal">
      <formula>"いる"</formula>
    </cfRule>
    <cfRule type="cellIs" dxfId="8983" priority="4813" operator="equal">
      <formula>"非該当"</formula>
    </cfRule>
    <cfRule type="cellIs" dxfId="8982" priority="4814" operator="equal">
      <formula>"いる・いない"</formula>
    </cfRule>
    <cfRule type="containsText" dxfId="8981" priority="4815" operator="containsText" text="いない">
      <formula>NOT(ISERROR(SEARCH("いない",AH2006)))</formula>
    </cfRule>
  </conditionalFormatting>
  <conditionalFormatting sqref="AH2011">
    <cfRule type="cellIs" dxfId="8980" priority="4805" operator="equal">
      <formula>"いる"</formula>
    </cfRule>
    <cfRule type="cellIs" dxfId="8979" priority="4806" operator="equal">
      <formula>"非該当"</formula>
    </cfRule>
    <cfRule type="cellIs" dxfId="8978" priority="4807" operator="equal">
      <formula>"いる・いない"</formula>
    </cfRule>
    <cfRule type="containsText" dxfId="8977" priority="4808" operator="containsText" text="いない">
      <formula>NOT(ISERROR(SEARCH("いない",AH2011)))</formula>
    </cfRule>
  </conditionalFormatting>
  <conditionalFormatting sqref="AH2017">
    <cfRule type="cellIs" dxfId="8976" priority="4798" operator="equal">
      <formula>"いる"</formula>
    </cfRule>
    <cfRule type="cellIs" dxfId="8975" priority="4799" operator="equal">
      <formula>"非該当"</formula>
    </cfRule>
    <cfRule type="cellIs" dxfId="8974" priority="4800" operator="equal">
      <formula>"いる・いない"</formula>
    </cfRule>
    <cfRule type="containsText" dxfId="8973" priority="4801" operator="containsText" text="いない">
      <formula>NOT(ISERROR(SEARCH("いない",AH2017)))</formula>
    </cfRule>
  </conditionalFormatting>
  <conditionalFormatting sqref="AH2020">
    <cfRule type="cellIs" dxfId="8972" priority="4791" operator="equal">
      <formula>"いる"</formula>
    </cfRule>
    <cfRule type="cellIs" dxfId="8971" priority="4792" operator="equal">
      <formula>"非該当"</formula>
    </cfRule>
    <cfRule type="cellIs" dxfId="8970" priority="4793" operator="equal">
      <formula>"いる・いない"</formula>
    </cfRule>
    <cfRule type="containsText" dxfId="8969" priority="4794" operator="containsText" text="いない">
      <formula>NOT(ISERROR(SEARCH("いない",AH2020)))</formula>
    </cfRule>
  </conditionalFormatting>
  <conditionalFormatting sqref="AH2036">
    <cfRule type="cellIs" dxfId="8968" priority="4784" operator="equal">
      <formula>"いる"</formula>
    </cfRule>
    <cfRule type="cellIs" dxfId="8967" priority="4785" operator="equal">
      <formula>"非該当"</formula>
    </cfRule>
    <cfRule type="cellIs" dxfId="8966" priority="4786" operator="equal">
      <formula>"いる・いない"</formula>
    </cfRule>
    <cfRule type="containsText" dxfId="8965" priority="4787" operator="containsText" text="いない">
      <formula>NOT(ISERROR(SEARCH("いない",AH2036)))</formula>
    </cfRule>
  </conditionalFormatting>
  <conditionalFormatting sqref="AH2047">
    <cfRule type="cellIs" dxfId="8964" priority="4777" operator="equal">
      <formula>"いる"</formula>
    </cfRule>
    <cfRule type="cellIs" dxfId="8963" priority="4778" operator="equal">
      <formula>"非該当"</formula>
    </cfRule>
    <cfRule type="cellIs" dxfId="8962" priority="4779" operator="equal">
      <formula>"いる・いない"</formula>
    </cfRule>
    <cfRule type="containsText" dxfId="8961" priority="4780" operator="containsText" text="いない">
      <formula>NOT(ISERROR(SEARCH("いない",AH2047)))</formula>
    </cfRule>
  </conditionalFormatting>
  <conditionalFormatting sqref="AH2049">
    <cfRule type="cellIs" dxfId="8960" priority="4770" operator="equal">
      <formula>"いる"</formula>
    </cfRule>
    <cfRule type="cellIs" dxfId="8959" priority="4771" operator="equal">
      <formula>"非該当"</formula>
    </cfRule>
    <cfRule type="cellIs" dxfId="8958" priority="4772" operator="equal">
      <formula>"いる・いない"</formula>
    </cfRule>
    <cfRule type="containsText" dxfId="8957" priority="4773" operator="containsText" text="いない">
      <formula>NOT(ISERROR(SEARCH("いない",AH2049)))</formula>
    </cfRule>
  </conditionalFormatting>
  <conditionalFormatting sqref="AH2061">
    <cfRule type="cellIs" dxfId="8956" priority="4763" operator="equal">
      <formula>"いる"</formula>
    </cfRule>
    <cfRule type="cellIs" dxfId="8955" priority="4764" operator="equal">
      <formula>"非該当"</formula>
    </cfRule>
    <cfRule type="cellIs" dxfId="8954" priority="4765" operator="equal">
      <formula>"いる・いない"</formula>
    </cfRule>
    <cfRule type="containsText" dxfId="8953" priority="4766" operator="containsText" text="いない">
      <formula>NOT(ISERROR(SEARCH("いない",AH2061)))</formula>
    </cfRule>
  </conditionalFormatting>
  <conditionalFormatting sqref="AH2063">
    <cfRule type="cellIs" dxfId="8952" priority="4749" operator="equal">
      <formula>"いる"</formula>
    </cfRule>
    <cfRule type="cellIs" dxfId="8951" priority="4750" operator="equal">
      <formula>"非該当"</formula>
    </cfRule>
    <cfRule type="cellIs" dxfId="8950" priority="4751" operator="equal">
      <formula>"いる・いない"</formula>
    </cfRule>
    <cfRule type="containsText" dxfId="8949" priority="4752" operator="containsText" text="いない">
      <formula>NOT(ISERROR(SEARCH("いない",AH2063)))</formula>
    </cfRule>
  </conditionalFormatting>
  <conditionalFormatting sqref="AH2065">
    <cfRule type="cellIs" dxfId="8948" priority="4742" operator="equal">
      <formula>"いる"</formula>
    </cfRule>
    <cfRule type="cellIs" dxfId="8947" priority="4743" operator="equal">
      <formula>"非該当"</formula>
    </cfRule>
    <cfRule type="cellIs" dxfId="8946" priority="4744" operator="equal">
      <formula>"いる・いない"</formula>
    </cfRule>
    <cfRule type="containsText" dxfId="8945" priority="4745" operator="containsText" text="いない">
      <formula>NOT(ISERROR(SEARCH("いない",AH2065)))</formula>
    </cfRule>
  </conditionalFormatting>
  <conditionalFormatting sqref="AH2067">
    <cfRule type="cellIs" dxfId="8944" priority="4735" operator="equal">
      <formula>"いる"</formula>
    </cfRule>
    <cfRule type="cellIs" dxfId="8943" priority="4736" operator="equal">
      <formula>"非該当"</formula>
    </cfRule>
    <cfRule type="cellIs" dxfId="8942" priority="4737" operator="equal">
      <formula>"いる・いない"</formula>
    </cfRule>
    <cfRule type="containsText" dxfId="8941" priority="4738" operator="containsText" text="いない">
      <formula>NOT(ISERROR(SEARCH("いない",AH2067)))</formula>
    </cfRule>
  </conditionalFormatting>
  <conditionalFormatting sqref="AH2075">
    <cfRule type="cellIs" dxfId="8940" priority="4728" operator="equal">
      <formula>"いる"</formula>
    </cfRule>
    <cfRule type="cellIs" dxfId="8939" priority="4729" operator="equal">
      <formula>"非該当"</formula>
    </cfRule>
    <cfRule type="cellIs" dxfId="8938" priority="4730" operator="equal">
      <formula>"いる・いない"</formula>
    </cfRule>
    <cfRule type="containsText" dxfId="8937" priority="4731" operator="containsText" text="いない">
      <formula>NOT(ISERROR(SEARCH("いない",AH2075)))</formula>
    </cfRule>
  </conditionalFormatting>
  <conditionalFormatting sqref="AH2080">
    <cfRule type="cellIs" dxfId="8936" priority="4721" operator="equal">
      <formula>"いる"</formula>
    </cfRule>
    <cfRule type="cellIs" dxfId="8935" priority="4722" operator="equal">
      <formula>"非該当"</formula>
    </cfRule>
    <cfRule type="cellIs" dxfId="8934" priority="4723" operator="equal">
      <formula>"いる・いない"</formula>
    </cfRule>
    <cfRule type="containsText" dxfId="8933" priority="4724" operator="containsText" text="いない">
      <formula>NOT(ISERROR(SEARCH("いない",AH2080)))</formula>
    </cfRule>
  </conditionalFormatting>
  <conditionalFormatting sqref="AH2096">
    <cfRule type="cellIs" dxfId="8932" priority="4708" operator="equal">
      <formula>"該当"</formula>
    </cfRule>
    <cfRule type="cellIs" dxfId="8931" priority="4709" operator="equal">
      <formula>"非該当"</formula>
    </cfRule>
    <cfRule type="cellIs" dxfId="8930" priority="4710" operator="equal">
      <formula>"該当・非該当"</formula>
    </cfRule>
  </conditionalFormatting>
  <conditionalFormatting sqref="AH2109">
    <cfRule type="cellIs" dxfId="8929" priority="2843" operator="equal">
      <formula>"いる"</formula>
    </cfRule>
    <cfRule type="cellIs" dxfId="8928" priority="2844" operator="equal">
      <formula>"非該当"</formula>
    </cfRule>
    <cfRule type="cellIs" dxfId="8927" priority="2845" operator="equal">
      <formula>"いる・いない"</formula>
    </cfRule>
    <cfRule type="containsText" dxfId="8926" priority="2846" operator="containsText" text="いない">
      <formula>NOT(ISERROR(SEARCH("いない",AH2109)))</formula>
    </cfRule>
  </conditionalFormatting>
  <conditionalFormatting sqref="AH2114">
    <cfRule type="cellIs" dxfId="8925" priority="4697" operator="equal">
      <formula>"いる"</formula>
    </cfRule>
    <cfRule type="cellIs" dxfId="8924" priority="4698" operator="equal">
      <formula>"非該当"</formula>
    </cfRule>
    <cfRule type="cellIs" dxfId="8923" priority="4699" operator="equal">
      <formula>"いる・いない"</formula>
    </cfRule>
    <cfRule type="containsText" dxfId="8922" priority="4700" operator="containsText" text="いない">
      <formula>NOT(ISERROR(SEARCH("いない",AH2114)))</formula>
    </cfRule>
  </conditionalFormatting>
  <conditionalFormatting sqref="AH2120">
    <cfRule type="cellIs" dxfId="8921" priority="4688" operator="equal">
      <formula>"いる"</formula>
    </cfRule>
    <cfRule type="cellIs" dxfId="8920" priority="4689" operator="equal">
      <formula>"非該当"</formula>
    </cfRule>
    <cfRule type="cellIs" dxfId="8919" priority="4690" operator="equal">
      <formula>"いる・いない"</formula>
    </cfRule>
    <cfRule type="containsText" dxfId="8918" priority="4691" operator="containsText" text="いない">
      <formula>NOT(ISERROR(SEARCH("いない",AH2120)))</formula>
    </cfRule>
  </conditionalFormatting>
  <conditionalFormatting sqref="AH2129">
    <cfRule type="cellIs" dxfId="8917" priority="4668" operator="equal">
      <formula>"いる"</formula>
    </cfRule>
    <cfRule type="cellIs" dxfId="8916" priority="4669" operator="equal">
      <formula>"非該当"</formula>
    </cfRule>
    <cfRule type="cellIs" dxfId="8915" priority="4670" operator="equal">
      <formula>"いる・いない"</formula>
    </cfRule>
    <cfRule type="containsText" dxfId="8914" priority="4671" operator="containsText" text="いない">
      <formula>NOT(ISERROR(SEARCH("いない",AH2129)))</formula>
    </cfRule>
  </conditionalFormatting>
  <conditionalFormatting sqref="AH2132">
    <cfRule type="cellIs" dxfId="8913" priority="4661" operator="equal">
      <formula>"いる"</formula>
    </cfRule>
    <cfRule type="cellIs" dxfId="8912" priority="4662" operator="equal">
      <formula>"非該当"</formula>
    </cfRule>
    <cfRule type="cellIs" dxfId="8911" priority="4663" operator="equal">
      <formula>"いる・いない"</formula>
    </cfRule>
    <cfRule type="containsText" dxfId="8910" priority="4664" operator="containsText" text="いない">
      <formula>NOT(ISERROR(SEARCH("いない",AH2132)))</formula>
    </cfRule>
  </conditionalFormatting>
  <conditionalFormatting sqref="AH2135">
    <cfRule type="cellIs" dxfId="8909" priority="4654" operator="equal">
      <formula>"いる"</formula>
    </cfRule>
    <cfRule type="cellIs" dxfId="8908" priority="4655" operator="equal">
      <formula>"非該当"</formula>
    </cfRule>
    <cfRule type="cellIs" dxfId="8907" priority="4656" operator="equal">
      <formula>"いる・いない"</formula>
    </cfRule>
    <cfRule type="containsText" dxfId="8906" priority="4657" operator="containsText" text="いない">
      <formula>NOT(ISERROR(SEARCH("いない",AH2135)))</formula>
    </cfRule>
  </conditionalFormatting>
  <conditionalFormatting sqref="AH2138">
    <cfRule type="cellIs" dxfId="8905" priority="4647" operator="equal">
      <formula>"いる"</formula>
    </cfRule>
    <cfRule type="cellIs" dxfId="8904" priority="4648" operator="equal">
      <formula>"非該当"</formula>
    </cfRule>
    <cfRule type="cellIs" dxfId="8903" priority="4649" operator="equal">
      <formula>"いる・いない"</formula>
    </cfRule>
    <cfRule type="containsText" dxfId="8902" priority="4650" operator="containsText" text="いない">
      <formula>NOT(ISERROR(SEARCH("いない",AH2138)))</formula>
    </cfRule>
  </conditionalFormatting>
  <conditionalFormatting sqref="AH2141">
    <cfRule type="cellIs" dxfId="8901" priority="4640" operator="equal">
      <formula>"いる"</formula>
    </cfRule>
    <cfRule type="cellIs" dxfId="8900" priority="4641" operator="equal">
      <formula>"非該当"</formula>
    </cfRule>
    <cfRule type="cellIs" dxfId="8899" priority="4642" operator="equal">
      <formula>"いる・いない"</formula>
    </cfRule>
    <cfRule type="containsText" dxfId="8898" priority="4643" operator="containsText" text="いない">
      <formula>NOT(ISERROR(SEARCH("いない",AH2141)))</formula>
    </cfRule>
  </conditionalFormatting>
  <conditionalFormatting sqref="AH2144">
    <cfRule type="cellIs" dxfId="8897" priority="4633" operator="equal">
      <formula>"いる"</formula>
    </cfRule>
    <cfRule type="cellIs" dxfId="8896" priority="4634" operator="equal">
      <formula>"非該当"</formula>
    </cfRule>
    <cfRule type="cellIs" dxfId="8895" priority="4635" operator="equal">
      <formula>"いる・いない"</formula>
    </cfRule>
    <cfRule type="containsText" dxfId="8894" priority="4636" operator="containsText" text="いない">
      <formula>NOT(ISERROR(SEARCH("いない",AH2144)))</formula>
    </cfRule>
  </conditionalFormatting>
  <conditionalFormatting sqref="AH2155">
    <cfRule type="cellIs" dxfId="8893" priority="4626" operator="equal">
      <formula>"いる"</formula>
    </cfRule>
    <cfRule type="cellIs" dxfId="8892" priority="4627" operator="equal">
      <formula>"非該当"</formula>
    </cfRule>
    <cfRule type="cellIs" dxfId="8891" priority="4628" operator="equal">
      <formula>"いる・いない"</formula>
    </cfRule>
    <cfRule type="containsText" dxfId="8890" priority="4629" operator="containsText" text="いない">
      <formula>NOT(ISERROR(SEARCH("いない",AH2155)))</formula>
    </cfRule>
  </conditionalFormatting>
  <conditionalFormatting sqref="AH2157">
    <cfRule type="cellIs" dxfId="8889" priority="4619" operator="equal">
      <formula>"いる"</formula>
    </cfRule>
    <cfRule type="cellIs" dxfId="8888" priority="4620" operator="equal">
      <formula>"非該当"</formula>
    </cfRule>
    <cfRule type="cellIs" dxfId="8887" priority="4621" operator="equal">
      <formula>"いる・いない"</formula>
    </cfRule>
    <cfRule type="containsText" dxfId="8886" priority="4622" operator="containsText" text="いない">
      <formula>NOT(ISERROR(SEARCH("いない",AH2157)))</formula>
    </cfRule>
  </conditionalFormatting>
  <conditionalFormatting sqref="AH2161">
    <cfRule type="cellIs" dxfId="8885" priority="4612" operator="equal">
      <formula>"いる"</formula>
    </cfRule>
    <cfRule type="cellIs" dxfId="8884" priority="4613" operator="equal">
      <formula>"非該当"</formula>
    </cfRule>
    <cfRule type="cellIs" dxfId="8883" priority="4614" operator="equal">
      <formula>"いる・いない"</formula>
    </cfRule>
    <cfRule type="containsText" dxfId="8882" priority="4615" operator="containsText" text="いない">
      <formula>NOT(ISERROR(SEARCH("いない",AH2161)))</formula>
    </cfRule>
  </conditionalFormatting>
  <conditionalFormatting sqref="AH2165">
    <cfRule type="cellIs" dxfId="8881" priority="1318" operator="equal">
      <formula>"いる"</formula>
    </cfRule>
    <cfRule type="cellIs" dxfId="8880" priority="1319" operator="equal">
      <formula>"非該当"</formula>
    </cfRule>
    <cfRule type="cellIs" dxfId="8879" priority="1320" operator="equal">
      <formula>"いる・いない"</formula>
    </cfRule>
    <cfRule type="containsText" dxfId="8878" priority="1321" operator="containsText" text="いない">
      <formula>NOT(ISERROR(SEARCH("いない",AH2165)))</formula>
    </cfRule>
  </conditionalFormatting>
  <conditionalFormatting sqref="AH2168">
    <cfRule type="cellIs" dxfId="8877" priority="1311" operator="equal">
      <formula>"いる"</formula>
    </cfRule>
    <cfRule type="cellIs" dxfId="8876" priority="1312" operator="equal">
      <formula>"非該当"</formula>
    </cfRule>
    <cfRule type="cellIs" dxfId="8875" priority="1313" operator="equal">
      <formula>"いる・いない"</formula>
    </cfRule>
    <cfRule type="containsText" dxfId="8874" priority="1314" operator="containsText" text="いない">
      <formula>NOT(ISERROR(SEARCH("いない",AH2168)))</formula>
    </cfRule>
  </conditionalFormatting>
  <conditionalFormatting sqref="AH2171">
    <cfRule type="cellIs" dxfId="8873" priority="1304" operator="equal">
      <formula>"いる"</formula>
    </cfRule>
    <cfRule type="cellIs" dxfId="8872" priority="1305" operator="equal">
      <formula>"非該当"</formula>
    </cfRule>
    <cfRule type="cellIs" dxfId="8871" priority="1306" operator="equal">
      <formula>"いる・いない"</formula>
    </cfRule>
    <cfRule type="containsText" dxfId="8870" priority="1307" operator="containsText" text="いない">
      <formula>NOT(ISERROR(SEARCH("いない",AH2171)))</formula>
    </cfRule>
  </conditionalFormatting>
  <conditionalFormatting sqref="AH2175">
    <cfRule type="cellIs" dxfId="8869" priority="4591" operator="equal">
      <formula>"いる"</formula>
    </cfRule>
    <cfRule type="cellIs" dxfId="8868" priority="4592" operator="equal">
      <formula>"非該当"</formula>
    </cfRule>
    <cfRule type="cellIs" dxfId="8867" priority="4593" operator="equal">
      <formula>"いる・いない"</formula>
    </cfRule>
    <cfRule type="containsText" dxfId="8866" priority="4594" operator="containsText" text="いない">
      <formula>NOT(ISERROR(SEARCH("いない",AH2175)))</formula>
    </cfRule>
  </conditionalFormatting>
  <conditionalFormatting sqref="AH2182">
    <cfRule type="cellIs" dxfId="8865" priority="1297" operator="equal">
      <formula>"いる"</formula>
    </cfRule>
    <cfRule type="cellIs" dxfId="8864" priority="1298" operator="equal">
      <formula>"非該当"</formula>
    </cfRule>
    <cfRule type="cellIs" dxfId="8863" priority="1299" operator="equal">
      <formula>"いる・いない"</formula>
    </cfRule>
    <cfRule type="containsText" dxfId="8862" priority="1300" operator="containsText" text="いない">
      <formula>NOT(ISERROR(SEARCH("いない",AH2182)))</formula>
    </cfRule>
  </conditionalFormatting>
  <conditionalFormatting sqref="AH2185">
    <cfRule type="cellIs" dxfId="8861" priority="1290" operator="equal">
      <formula>"いる"</formula>
    </cfRule>
    <cfRule type="cellIs" dxfId="8860" priority="1291" operator="equal">
      <formula>"非該当"</formula>
    </cfRule>
    <cfRule type="cellIs" dxfId="8859" priority="1292" operator="equal">
      <formula>"いる・いない"</formula>
    </cfRule>
    <cfRule type="containsText" dxfId="8858" priority="1293" operator="containsText" text="いない">
      <formula>NOT(ISERROR(SEARCH("いない",AH2185)))</formula>
    </cfRule>
  </conditionalFormatting>
  <conditionalFormatting sqref="AH2188">
    <cfRule type="cellIs" dxfId="8857" priority="1283" operator="equal">
      <formula>"いる"</formula>
    </cfRule>
    <cfRule type="cellIs" dxfId="8856" priority="1284" operator="equal">
      <formula>"非該当"</formula>
    </cfRule>
    <cfRule type="cellIs" dxfId="8855" priority="1285" operator="equal">
      <formula>"いる・いない"</formula>
    </cfRule>
    <cfRule type="containsText" dxfId="8854" priority="1286" operator="containsText" text="いない">
      <formula>NOT(ISERROR(SEARCH("いない",AH2188)))</formula>
    </cfRule>
  </conditionalFormatting>
  <conditionalFormatting sqref="AH2191">
    <cfRule type="cellIs" dxfId="8853" priority="1276" operator="equal">
      <formula>"いる"</formula>
    </cfRule>
    <cfRule type="cellIs" dxfId="8852" priority="1277" operator="equal">
      <formula>"非該当"</formula>
    </cfRule>
    <cfRule type="cellIs" dxfId="8851" priority="1278" operator="equal">
      <formula>"いる・いない"</formula>
    </cfRule>
    <cfRule type="containsText" dxfId="8850" priority="1279" operator="containsText" text="いない">
      <formula>NOT(ISERROR(SEARCH("いない",AH2191)))</formula>
    </cfRule>
  </conditionalFormatting>
  <conditionalFormatting sqref="AH2193">
    <cfRule type="cellIs" dxfId="8849" priority="2892" operator="equal">
      <formula>"いない（委託等）"</formula>
    </cfRule>
    <cfRule type="containsText" dxfId="8848" priority="4580" operator="containsText" text="いる・いない（委託等）">
      <formula>NOT(ISERROR(SEARCH("いる・いない（委託等）",AH2193)))</formula>
    </cfRule>
    <cfRule type="cellIs" dxfId="8847" priority="4584" operator="equal">
      <formula>"いる"</formula>
    </cfRule>
  </conditionalFormatting>
  <conditionalFormatting sqref="AH2195">
    <cfRule type="cellIs" dxfId="8846" priority="4576" operator="equal">
      <formula>"いる"</formula>
    </cfRule>
    <cfRule type="cellIs" dxfId="8845" priority="4577" operator="equal">
      <formula>"非該当"</formula>
    </cfRule>
    <cfRule type="cellIs" dxfId="8844" priority="4578" operator="equal">
      <formula>"いる・いない"</formula>
    </cfRule>
    <cfRule type="containsText" dxfId="8843" priority="4579" operator="containsText" text="いない">
      <formula>NOT(ISERROR(SEARCH("いない",AH2195)))</formula>
    </cfRule>
  </conditionalFormatting>
  <conditionalFormatting sqref="AH2201">
    <cfRule type="cellIs" dxfId="8842" priority="4569" operator="equal">
      <formula>"いる"</formula>
    </cfRule>
    <cfRule type="cellIs" dxfId="8841" priority="4570" operator="equal">
      <formula>"非該当"</formula>
    </cfRule>
    <cfRule type="cellIs" dxfId="8840" priority="4571" operator="equal">
      <formula>"いる・いない"</formula>
    </cfRule>
    <cfRule type="containsText" dxfId="8839" priority="4572" operator="containsText" text="いない">
      <formula>NOT(ISERROR(SEARCH("いない",AH2201)))</formula>
    </cfRule>
  </conditionalFormatting>
  <conditionalFormatting sqref="AH2205">
    <cfRule type="cellIs" dxfId="8838" priority="4562" operator="equal">
      <formula>"いる"</formula>
    </cfRule>
    <cfRule type="cellIs" dxfId="8837" priority="4563" operator="equal">
      <formula>"非該当"</formula>
    </cfRule>
    <cfRule type="cellIs" dxfId="8836" priority="4564" operator="equal">
      <formula>"いる・いない"</formula>
    </cfRule>
    <cfRule type="containsText" dxfId="8835" priority="4565" operator="containsText" text="いない">
      <formula>NOT(ISERROR(SEARCH("いない",AH2205)))</formula>
    </cfRule>
  </conditionalFormatting>
  <conditionalFormatting sqref="AH2207">
    <cfRule type="cellIs" dxfId="8834" priority="4555" operator="equal">
      <formula>"いる"</formula>
    </cfRule>
    <cfRule type="cellIs" dxfId="8833" priority="4556" operator="equal">
      <formula>"非該当"</formula>
    </cfRule>
    <cfRule type="cellIs" dxfId="8832" priority="4557" operator="equal">
      <formula>"いる・いない"</formula>
    </cfRule>
    <cfRule type="containsText" dxfId="8831" priority="4558" operator="containsText" text="いない">
      <formula>NOT(ISERROR(SEARCH("いない",AH2207)))</formula>
    </cfRule>
  </conditionalFormatting>
  <conditionalFormatting sqref="AH2213">
    <cfRule type="cellIs" dxfId="8830" priority="4548" operator="equal">
      <formula>"いる"</formula>
    </cfRule>
    <cfRule type="cellIs" dxfId="8829" priority="4549" operator="equal">
      <formula>"非該当"</formula>
    </cfRule>
    <cfRule type="cellIs" dxfId="8828" priority="4550" operator="equal">
      <formula>"いる・いない"</formula>
    </cfRule>
    <cfRule type="containsText" dxfId="8827" priority="4551" operator="containsText" text="いない">
      <formula>NOT(ISERROR(SEARCH("いない",AH2213)))</formula>
    </cfRule>
  </conditionalFormatting>
  <conditionalFormatting sqref="AH2218">
    <cfRule type="cellIs" dxfId="8826" priority="4541" operator="equal">
      <formula>"いる"</formula>
    </cfRule>
    <cfRule type="cellIs" dxfId="8825" priority="4542" operator="equal">
      <formula>"非該当"</formula>
    </cfRule>
    <cfRule type="cellIs" dxfId="8824" priority="4543" operator="equal">
      <formula>"いる・いない"</formula>
    </cfRule>
    <cfRule type="containsText" dxfId="8823" priority="4544" operator="containsText" text="いない">
      <formula>NOT(ISERROR(SEARCH("いない",AH2218)))</formula>
    </cfRule>
  </conditionalFormatting>
  <conditionalFormatting sqref="AH2221">
    <cfRule type="cellIs" dxfId="8822" priority="1269" operator="equal">
      <formula>"いる"</formula>
    </cfRule>
    <cfRule type="cellIs" dxfId="8821" priority="1270" operator="equal">
      <formula>"非該当"</formula>
    </cfRule>
    <cfRule type="cellIs" dxfId="8820" priority="1271" operator="equal">
      <formula>"いる・いない"</formula>
    </cfRule>
    <cfRule type="containsText" dxfId="8819" priority="1272" operator="containsText" text="いない">
      <formula>NOT(ISERROR(SEARCH("いない",AH2221)))</formula>
    </cfRule>
  </conditionalFormatting>
  <conditionalFormatting sqref="AH2233">
    <cfRule type="cellIs" dxfId="8818" priority="4534" operator="equal">
      <formula>"いる"</formula>
    </cfRule>
    <cfRule type="cellIs" dxfId="8817" priority="4535" operator="equal">
      <formula>"非該当"</formula>
    </cfRule>
    <cfRule type="cellIs" dxfId="8816" priority="4536" operator="equal">
      <formula>"いる・いない"</formula>
    </cfRule>
    <cfRule type="containsText" dxfId="8815" priority="4537" operator="containsText" text="いない">
      <formula>NOT(ISERROR(SEARCH("いない",AH2233)))</formula>
    </cfRule>
  </conditionalFormatting>
  <conditionalFormatting sqref="AH2237">
    <cfRule type="cellIs" dxfId="8814" priority="1253" operator="equal">
      <formula>"いる"</formula>
    </cfRule>
    <cfRule type="cellIs" dxfId="8813" priority="1254" operator="equal">
      <formula>"非該当"</formula>
    </cfRule>
    <cfRule type="cellIs" dxfId="8812" priority="1255" operator="equal">
      <formula>"いる・いない"</formula>
    </cfRule>
    <cfRule type="containsText" dxfId="8811" priority="1256" operator="containsText" text="いない">
      <formula>NOT(ISERROR(SEARCH("いない",AH2237)))</formula>
    </cfRule>
  </conditionalFormatting>
  <conditionalFormatting sqref="AH2240">
    <cfRule type="cellIs" dxfId="8810" priority="4527" operator="equal">
      <formula>"いる"</formula>
    </cfRule>
    <cfRule type="cellIs" dxfId="8809" priority="4528" operator="equal">
      <formula>"非該当"</formula>
    </cfRule>
    <cfRule type="cellIs" dxfId="8808" priority="4529" operator="equal">
      <formula>"いる・いない"</formula>
    </cfRule>
    <cfRule type="containsText" dxfId="8807" priority="4530" operator="containsText" text="いない">
      <formula>NOT(ISERROR(SEARCH("いない",AH2240)))</formula>
    </cfRule>
  </conditionalFormatting>
  <conditionalFormatting sqref="AH2243:AH2245">
    <cfRule type="cellIs" dxfId="8806" priority="1242" operator="equal">
      <formula>"いる"</formula>
    </cfRule>
    <cfRule type="cellIs" dxfId="8805" priority="1243" operator="equal">
      <formula>"非該当"</formula>
    </cfRule>
    <cfRule type="cellIs" dxfId="8804" priority="1244" operator="equal">
      <formula>"いる・いない"</formula>
    </cfRule>
    <cfRule type="containsText" dxfId="8803" priority="1245" operator="containsText" text="いない">
      <formula>NOT(ISERROR(SEARCH("いない",AH2243)))</formula>
    </cfRule>
  </conditionalFormatting>
  <conditionalFormatting sqref="AH2247">
    <cfRule type="cellIs" dxfId="8802" priority="1246" operator="equal">
      <formula>"いる"</formula>
    </cfRule>
    <cfRule type="cellIs" dxfId="8801" priority="1247" operator="equal">
      <formula>"非該当"</formula>
    </cfRule>
    <cfRule type="cellIs" dxfId="8800" priority="1248" operator="equal">
      <formula>"いる・いない"</formula>
    </cfRule>
    <cfRule type="containsText" dxfId="8799" priority="1249" operator="containsText" text="いない">
      <formula>NOT(ISERROR(SEARCH("いない",AH2247)))</formula>
    </cfRule>
  </conditionalFormatting>
  <conditionalFormatting sqref="AH2250">
    <cfRule type="cellIs" dxfId="8798" priority="4513" operator="equal">
      <formula>"いる"</formula>
    </cfRule>
    <cfRule type="cellIs" dxfId="8797" priority="4514" operator="equal">
      <formula>"非該当"</formula>
    </cfRule>
    <cfRule type="cellIs" dxfId="8796" priority="4515" operator="equal">
      <formula>"いる・いない"</formula>
    </cfRule>
    <cfRule type="containsText" dxfId="8795" priority="4516" operator="containsText" text="いない">
      <formula>NOT(ISERROR(SEARCH("いない",AH2250)))</formula>
    </cfRule>
  </conditionalFormatting>
  <conditionalFormatting sqref="AH2255">
    <cfRule type="cellIs" dxfId="8794" priority="4520" operator="equal">
      <formula>"いる"</formula>
    </cfRule>
    <cfRule type="cellIs" dxfId="8793" priority="4521" operator="equal">
      <formula>"非該当"</formula>
    </cfRule>
    <cfRule type="cellIs" dxfId="8792" priority="4522" operator="equal">
      <formula>"いる・いない"</formula>
    </cfRule>
    <cfRule type="containsText" dxfId="8791" priority="4523" operator="containsText" text="いない">
      <formula>NOT(ISERROR(SEARCH("いない",AH2255)))</formula>
    </cfRule>
  </conditionalFormatting>
  <conditionalFormatting sqref="AH2269">
    <cfRule type="cellIs" dxfId="8790" priority="4484" operator="equal">
      <formula>"いる"</formula>
    </cfRule>
    <cfRule type="cellIs" dxfId="8789" priority="4485" operator="equal">
      <formula>"非該当"</formula>
    </cfRule>
    <cfRule type="cellIs" dxfId="8788" priority="4486" operator="equal">
      <formula>"いる・いない"</formula>
    </cfRule>
    <cfRule type="containsText" dxfId="8787" priority="4487" operator="containsText" text="いない">
      <formula>NOT(ISERROR(SEARCH("いない",AH2269)))</formula>
    </cfRule>
  </conditionalFormatting>
  <conditionalFormatting sqref="AH2276">
    <cfRule type="cellIs" dxfId="8786" priority="4477" operator="equal">
      <formula>"いる"</formula>
    </cfRule>
    <cfRule type="cellIs" dxfId="8785" priority="4478" operator="equal">
      <formula>"非該当"</formula>
    </cfRule>
    <cfRule type="cellIs" dxfId="8784" priority="4479" operator="equal">
      <formula>"いる・いない"</formula>
    </cfRule>
    <cfRule type="containsText" dxfId="8783" priority="4480" operator="containsText" text="いない">
      <formula>NOT(ISERROR(SEARCH("いない",AH2276)))</formula>
    </cfRule>
  </conditionalFormatting>
  <conditionalFormatting sqref="AH2278">
    <cfRule type="cellIs" dxfId="8782" priority="4470" operator="equal">
      <formula>"いる"</formula>
    </cfRule>
    <cfRule type="cellIs" dxfId="8781" priority="4471" operator="equal">
      <formula>"非該当"</formula>
    </cfRule>
    <cfRule type="cellIs" dxfId="8780" priority="4472" operator="equal">
      <formula>"いる・いない"</formula>
    </cfRule>
    <cfRule type="containsText" dxfId="8779" priority="4473" operator="containsText" text="いない">
      <formula>NOT(ISERROR(SEARCH("いない",AH2278)))</formula>
    </cfRule>
  </conditionalFormatting>
  <conditionalFormatting sqref="AH2283">
    <cfRule type="cellIs" dxfId="8778" priority="4463" operator="equal">
      <formula>"いる"</formula>
    </cfRule>
    <cfRule type="cellIs" dxfId="8777" priority="4464" operator="equal">
      <formula>"非該当"</formula>
    </cfRule>
    <cfRule type="cellIs" dxfId="8776" priority="4465" operator="equal">
      <formula>"いる・いない"</formula>
    </cfRule>
    <cfRule type="containsText" dxfId="8775" priority="4466" operator="containsText" text="いない">
      <formula>NOT(ISERROR(SEARCH("いない",AH2283)))</formula>
    </cfRule>
  </conditionalFormatting>
  <conditionalFormatting sqref="AH2290">
    <cfRule type="cellIs" dxfId="8774" priority="4456" operator="equal">
      <formula>"いる"</formula>
    </cfRule>
    <cfRule type="cellIs" dxfId="8773" priority="4457" operator="equal">
      <formula>"非該当"</formula>
    </cfRule>
    <cfRule type="cellIs" dxfId="8772" priority="4458" operator="equal">
      <formula>"いる・いない"</formula>
    </cfRule>
    <cfRule type="containsText" dxfId="8771" priority="4459" operator="containsText" text="いない">
      <formula>NOT(ISERROR(SEARCH("いない",AH2290)))</formula>
    </cfRule>
  </conditionalFormatting>
  <conditionalFormatting sqref="AH2292">
    <cfRule type="cellIs" dxfId="8770" priority="4449" operator="equal">
      <formula>"いる"</formula>
    </cfRule>
    <cfRule type="cellIs" dxfId="8769" priority="4450" operator="equal">
      <formula>"非該当"</formula>
    </cfRule>
    <cfRule type="cellIs" dxfId="8768" priority="4451" operator="equal">
      <formula>"いる・いない"</formula>
    </cfRule>
    <cfRule type="containsText" dxfId="8767" priority="4452" operator="containsText" text="いない">
      <formula>NOT(ISERROR(SEARCH("いない",AH2292)))</formula>
    </cfRule>
  </conditionalFormatting>
  <conditionalFormatting sqref="AH2301">
    <cfRule type="cellIs" dxfId="8766" priority="4442" operator="equal">
      <formula>"いる"</formula>
    </cfRule>
    <cfRule type="cellIs" dxfId="8765" priority="4443" operator="equal">
      <formula>"非該当"</formula>
    </cfRule>
    <cfRule type="cellIs" dxfId="8764" priority="4444" operator="equal">
      <formula>"いる・いない"</formula>
    </cfRule>
    <cfRule type="containsText" dxfId="8763" priority="4445" operator="containsText" text="いない">
      <formula>NOT(ISERROR(SEARCH("いない",AH2301)))</formula>
    </cfRule>
  </conditionalFormatting>
  <conditionalFormatting sqref="AH2304">
    <cfRule type="cellIs" dxfId="8762" priority="4435" operator="equal">
      <formula>"いる"</formula>
    </cfRule>
    <cfRule type="cellIs" dxfId="8761" priority="4436" operator="equal">
      <formula>"非該当"</formula>
    </cfRule>
    <cfRule type="cellIs" dxfId="8760" priority="4437" operator="equal">
      <formula>"いる・いない"</formula>
    </cfRule>
    <cfRule type="containsText" dxfId="8759" priority="4438" operator="containsText" text="いない">
      <formula>NOT(ISERROR(SEARCH("いない",AH2304)))</formula>
    </cfRule>
  </conditionalFormatting>
  <conditionalFormatting sqref="AH2309">
    <cfRule type="cellIs" dxfId="8758" priority="4428" operator="equal">
      <formula>"いる"</formula>
    </cfRule>
    <cfRule type="cellIs" dxfId="8757" priority="4429" operator="equal">
      <formula>"非該当"</formula>
    </cfRule>
    <cfRule type="cellIs" dxfId="8756" priority="4430" operator="equal">
      <formula>"いる・いない"</formula>
    </cfRule>
    <cfRule type="containsText" dxfId="8755" priority="4431" operator="containsText" text="いない">
      <formula>NOT(ISERROR(SEARCH("いない",AH2309)))</formula>
    </cfRule>
  </conditionalFormatting>
  <conditionalFormatting sqref="AH2335">
    <cfRule type="cellIs" dxfId="8754" priority="4421" operator="equal">
      <formula>"いる"</formula>
    </cfRule>
    <cfRule type="cellIs" dxfId="8753" priority="4422" operator="equal">
      <formula>"非該当"</formula>
    </cfRule>
    <cfRule type="cellIs" dxfId="8752" priority="4423" operator="equal">
      <formula>"いる・いない"</formula>
    </cfRule>
    <cfRule type="containsText" dxfId="8751" priority="4424" operator="containsText" text="いない">
      <formula>NOT(ISERROR(SEARCH("いない",AH2335)))</formula>
    </cfRule>
  </conditionalFormatting>
  <conditionalFormatting sqref="AH2338">
    <cfRule type="cellIs" dxfId="8750" priority="4414" operator="equal">
      <formula>"いる"</formula>
    </cfRule>
    <cfRule type="cellIs" dxfId="8749" priority="4415" operator="equal">
      <formula>"非該当"</formula>
    </cfRule>
    <cfRule type="cellIs" dxfId="8748" priority="4416" operator="equal">
      <formula>"いる・いない"</formula>
    </cfRule>
    <cfRule type="containsText" dxfId="8747" priority="4417" operator="containsText" text="いない">
      <formula>NOT(ISERROR(SEARCH("いない",AH2338)))</formula>
    </cfRule>
  </conditionalFormatting>
  <conditionalFormatting sqref="AH2350">
    <cfRule type="cellIs" dxfId="8746" priority="4407" operator="equal">
      <formula>"いる"</formula>
    </cfRule>
    <cfRule type="cellIs" dxfId="8745" priority="4408" operator="equal">
      <formula>"非該当"</formula>
    </cfRule>
    <cfRule type="cellIs" dxfId="8744" priority="4409" operator="equal">
      <formula>"いる・いない"</formula>
    </cfRule>
    <cfRule type="containsText" dxfId="8743" priority="4410" operator="containsText" text="いない">
      <formula>NOT(ISERROR(SEARCH("いない",AH2350)))</formula>
    </cfRule>
  </conditionalFormatting>
  <conditionalFormatting sqref="AH2359">
    <cfRule type="cellIs" dxfId="8742" priority="2881" operator="equal">
      <formula>"いる"</formula>
    </cfRule>
    <cfRule type="cellIs" dxfId="8741" priority="2882" operator="equal">
      <formula>"非該当"</formula>
    </cfRule>
    <cfRule type="cellIs" dxfId="8740" priority="2883" operator="equal">
      <formula>"いる・いない"</formula>
    </cfRule>
    <cfRule type="containsText" dxfId="8739" priority="2884" operator="containsText" text="いない">
      <formula>NOT(ISERROR(SEARCH("いない",AH2359)))</formula>
    </cfRule>
  </conditionalFormatting>
  <conditionalFormatting sqref="AH2372">
    <cfRule type="cellIs" dxfId="8738" priority="4400" operator="equal">
      <formula>"いる"</formula>
    </cfRule>
    <cfRule type="cellIs" dxfId="8737" priority="4401" operator="equal">
      <formula>"非該当"</formula>
    </cfRule>
    <cfRule type="cellIs" dxfId="8736" priority="4402" operator="equal">
      <formula>"いる・いない"</formula>
    </cfRule>
    <cfRule type="containsText" dxfId="8735" priority="4403" operator="containsText" text="いない">
      <formula>NOT(ISERROR(SEARCH("いない",AH2372)))</formula>
    </cfRule>
  </conditionalFormatting>
  <conditionalFormatting sqref="AH2380">
    <cfRule type="cellIs" dxfId="8734" priority="4393" operator="equal">
      <formula>"いる"</formula>
    </cfRule>
    <cfRule type="cellIs" dxfId="8733" priority="4394" operator="equal">
      <formula>"非該当"</formula>
    </cfRule>
    <cfRule type="cellIs" dxfId="8732" priority="4395" operator="equal">
      <formula>"いる・いない"</formula>
    </cfRule>
    <cfRule type="containsText" dxfId="8731" priority="4396" operator="containsText" text="いない">
      <formula>NOT(ISERROR(SEARCH("いない",AH2380)))</formula>
    </cfRule>
  </conditionalFormatting>
  <conditionalFormatting sqref="AH2383">
    <cfRule type="cellIs" dxfId="8730" priority="4386" operator="equal">
      <formula>"いる"</formula>
    </cfRule>
    <cfRule type="cellIs" dxfId="8729" priority="4387" operator="equal">
      <formula>"非該当"</formula>
    </cfRule>
    <cfRule type="cellIs" dxfId="8728" priority="4388" operator="equal">
      <formula>"いる・いない"</formula>
    </cfRule>
    <cfRule type="containsText" dxfId="8727" priority="4389" operator="containsText" text="いない">
      <formula>NOT(ISERROR(SEARCH("いない",AH2383)))</formula>
    </cfRule>
  </conditionalFormatting>
  <conditionalFormatting sqref="AH2396">
    <cfRule type="cellIs" dxfId="8726" priority="4379" operator="equal">
      <formula>"いる"</formula>
    </cfRule>
    <cfRule type="cellIs" dxfId="8725" priority="4380" operator="equal">
      <formula>"非該当"</formula>
    </cfRule>
    <cfRule type="cellIs" dxfId="8724" priority="4381" operator="equal">
      <formula>"いる・いない"</formula>
    </cfRule>
    <cfRule type="containsText" dxfId="8723" priority="4382" operator="containsText" text="いない">
      <formula>NOT(ISERROR(SEARCH("いない",AH2396)))</formula>
    </cfRule>
  </conditionalFormatting>
  <conditionalFormatting sqref="AH2402">
    <cfRule type="cellIs" dxfId="8722" priority="4372" operator="equal">
      <formula>"いる"</formula>
    </cfRule>
    <cfRule type="cellIs" dxfId="8721" priority="4373" operator="equal">
      <formula>"非該当"</formula>
    </cfRule>
    <cfRule type="cellIs" dxfId="8720" priority="4374" operator="equal">
      <formula>"いる・いない"</formula>
    </cfRule>
    <cfRule type="containsText" dxfId="8719" priority="4375" operator="containsText" text="いない">
      <formula>NOT(ISERROR(SEARCH("いない",AH2402)))</formula>
    </cfRule>
  </conditionalFormatting>
  <conditionalFormatting sqref="AH2406">
    <cfRule type="cellIs" dxfId="8718" priority="4365" operator="equal">
      <formula>"いる"</formula>
    </cfRule>
    <cfRule type="cellIs" dxfId="8717" priority="4366" operator="equal">
      <formula>"非該当"</formula>
    </cfRule>
    <cfRule type="cellIs" dxfId="8716" priority="4367" operator="equal">
      <formula>"いる・いない"</formula>
    </cfRule>
    <cfRule type="containsText" dxfId="8715" priority="4368" operator="containsText" text="いない">
      <formula>NOT(ISERROR(SEARCH("いない",AH2406)))</formula>
    </cfRule>
  </conditionalFormatting>
  <conditionalFormatting sqref="AH2408">
    <cfRule type="cellIs" dxfId="8714" priority="4358" operator="equal">
      <formula>"いる"</formula>
    </cfRule>
    <cfRule type="cellIs" dxfId="8713" priority="4359" operator="equal">
      <formula>"非該当"</formula>
    </cfRule>
    <cfRule type="cellIs" dxfId="8712" priority="4360" operator="equal">
      <formula>"いる・いない"</formula>
    </cfRule>
    <cfRule type="containsText" dxfId="8711" priority="4361" operator="containsText" text="いない">
      <formula>NOT(ISERROR(SEARCH("いない",AH2408)))</formula>
    </cfRule>
  </conditionalFormatting>
  <conditionalFormatting sqref="AH2412">
    <cfRule type="cellIs" dxfId="8710" priority="4351" operator="equal">
      <formula>"いる"</formula>
    </cfRule>
    <cfRule type="cellIs" dxfId="8709" priority="4352" operator="equal">
      <formula>"非該当"</formula>
    </cfRule>
    <cfRule type="cellIs" dxfId="8708" priority="4353" operator="equal">
      <formula>"いる・いない"</formula>
    </cfRule>
    <cfRule type="containsText" dxfId="8707" priority="4354" operator="containsText" text="いない">
      <formula>NOT(ISERROR(SEARCH("いない",AH2412)))</formula>
    </cfRule>
  </conditionalFormatting>
  <conditionalFormatting sqref="AH2417">
    <cfRule type="cellIs" dxfId="8706" priority="4344" operator="equal">
      <formula>"いる"</formula>
    </cfRule>
    <cfRule type="cellIs" dxfId="8705" priority="4345" operator="equal">
      <formula>"非該当"</formula>
    </cfRule>
    <cfRule type="cellIs" dxfId="8704" priority="4346" operator="equal">
      <formula>"いる・いない"</formula>
    </cfRule>
    <cfRule type="containsText" dxfId="8703" priority="4347" operator="containsText" text="いない">
      <formula>NOT(ISERROR(SEARCH("いない",AH2417)))</formula>
    </cfRule>
  </conditionalFormatting>
  <conditionalFormatting sqref="AH2425">
    <cfRule type="cellIs" dxfId="8702" priority="4337" operator="equal">
      <formula>"いる"</formula>
    </cfRule>
    <cfRule type="cellIs" dxfId="8701" priority="4338" operator="equal">
      <formula>"非該当"</formula>
    </cfRule>
    <cfRule type="cellIs" dxfId="8700" priority="4339" operator="equal">
      <formula>"いる・いない"</formula>
    </cfRule>
    <cfRule type="containsText" dxfId="8699" priority="4340" operator="containsText" text="いない">
      <formula>NOT(ISERROR(SEARCH("いない",AH2425)))</formula>
    </cfRule>
  </conditionalFormatting>
  <conditionalFormatting sqref="AH2450:AH2452">
    <cfRule type="cellIs" dxfId="8698" priority="4330" operator="equal">
      <formula>"いる"</formula>
    </cfRule>
    <cfRule type="cellIs" dxfId="8697" priority="4331" operator="equal">
      <formula>"非該当"</formula>
    </cfRule>
    <cfRule type="cellIs" dxfId="8696" priority="4332" operator="equal">
      <formula>"いる・いない"</formula>
    </cfRule>
    <cfRule type="containsText" dxfId="8695" priority="4333" operator="containsText" text="いない">
      <formula>NOT(ISERROR(SEARCH("いない",AH2450)))</formula>
    </cfRule>
  </conditionalFormatting>
  <conditionalFormatting sqref="AH2455">
    <cfRule type="cellIs" dxfId="8694" priority="4323" operator="equal">
      <formula>"いる"</formula>
    </cfRule>
    <cfRule type="cellIs" dxfId="8693" priority="4324" operator="equal">
      <formula>"非該当"</formula>
    </cfRule>
    <cfRule type="cellIs" dxfId="8692" priority="4325" operator="equal">
      <formula>"いる・いない"</formula>
    </cfRule>
    <cfRule type="containsText" dxfId="8691" priority="4326" operator="containsText" text="いない">
      <formula>NOT(ISERROR(SEARCH("いない",AH2455)))</formula>
    </cfRule>
  </conditionalFormatting>
  <conditionalFormatting sqref="AH2462">
    <cfRule type="cellIs" dxfId="8690" priority="4316" operator="equal">
      <formula>"いる"</formula>
    </cfRule>
    <cfRule type="cellIs" dxfId="8689" priority="4317" operator="equal">
      <formula>"非該当"</formula>
    </cfRule>
    <cfRule type="cellIs" dxfId="8688" priority="4318" operator="equal">
      <formula>"いる・いない"</formula>
    </cfRule>
    <cfRule type="containsText" dxfId="8687" priority="4319" operator="containsText" text="いない">
      <formula>NOT(ISERROR(SEARCH("いない",AH2462)))</formula>
    </cfRule>
  </conditionalFormatting>
  <conditionalFormatting sqref="AH2466">
    <cfRule type="cellIs" dxfId="8686" priority="4309" operator="equal">
      <formula>"いる"</formula>
    </cfRule>
    <cfRule type="cellIs" dxfId="8685" priority="4310" operator="equal">
      <formula>"非該当"</formula>
    </cfRule>
    <cfRule type="cellIs" dxfId="8684" priority="4311" operator="equal">
      <formula>"いる・いない"</formula>
    </cfRule>
    <cfRule type="containsText" dxfId="8683" priority="4312" operator="containsText" text="いない">
      <formula>NOT(ISERROR(SEARCH("いない",AH2466)))</formula>
    </cfRule>
  </conditionalFormatting>
  <conditionalFormatting sqref="AH2474">
    <cfRule type="cellIs" dxfId="8682" priority="4302" operator="equal">
      <formula>"いる"</formula>
    </cfRule>
    <cfRule type="cellIs" dxfId="8681" priority="4303" operator="equal">
      <formula>"非該当"</formula>
    </cfRule>
    <cfRule type="cellIs" dxfId="8680" priority="4304" operator="equal">
      <formula>"いる・いない"</formula>
    </cfRule>
    <cfRule type="containsText" dxfId="8679" priority="4305" operator="containsText" text="いない">
      <formula>NOT(ISERROR(SEARCH("いない",AH2474)))</formula>
    </cfRule>
  </conditionalFormatting>
  <conditionalFormatting sqref="AH2486">
    <cfRule type="cellIs" dxfId="8678" priority="4295" operator="equal">
      <formula>"いる"</formula>
    </cfRule>
    <cfRule type="cellIs" dxfId="8677" priority="4296" operator="equal">
      <formula>"非該当"</formula>
    </cfRule>
    <cfRule type="cellIs" dxfId="8676" priority="4297" operator="equal">
      <formula>"いる・いない"</formula>
    </cfRule>
    <cfRule type="containsText" dxfId="8675" priority="4298" operator="containsText" text="いない">
      <formula>NOT(ISERROR(SEARCH("いない",AH2486)))</formula>
    </cfRule>
  </conditionalFormatting>
  <conditionalFormatting sqref="AH2490">
    <cfRule type="cellIs" dxfId="8674" priority="4288" operator="equal">
      <formula>"いる"</formula>
    </cfRule>
    <cfRule type="cellIs" dxfId="8673" priority="4289" operator="equal">
      <formula>"非該当"</formula>
    </cfRule>
    <cfRule type="cellIs" dxfId="8672" priority="4290" operator="equal">
      <formula>"いる・いない"</formula>
    </cfRule>
    <cfRule type="containsText" dxfId="8671" priority="4291" operator="containsText" text="いない">
      <formula>NOT(ISERROR(SEARCH("いない",AH2490)))</formula>
    </cfRule>
  </conditionalFormatting>
  <conditionalFormatting sqref="AH2494">
    <cfRule type="cellIs" dxfId="8670" priority="4281" operator="equal">
      <formula>"いる"</formula>
    </cfRule>
    <cfRule type="cellIs" dxfId="8669" priority="4282" operator="equal">
      <formula>"非該当"</formula>
    </cfRule>
    <cfRule type="cellIs" dxfId="8668" priority="4283" operator="equal">
      <formula>"いる・いない"</formula>
    </cfRule>
    <cfRule type="containsText" dxfId="8667" priority="4284" operator="containsText" text="いない">
      <formula>NOT(ISERROR(SEARCH("いない",AH2494)))</formula>
    </cfRule>
  </conditionalFormatting>
  <conditionalFormatting sqref="AH2504">
    <cfRule type="cellIs" dxfId="8666" priority="4274" operator="equal">
      <formula>"いる"</formula>
    </cfRule>
    <cfRule type="cellIs" dxfId="8665" priority="4275" operator="equal">
      <formula>"非該当"</formula>
    </cfRule>
    <cfRule type="cellIs" dxfId="8664" priority="4276" operator="equal">
      <formula>"いる・いない"</formula>
    </cfRule>
    <cfRule type="containsText" dxfId="8663" priority="4277" operator="containsText" text="いない">
      <formula>NOT(ISERROR(SEARCH("いない",AH2504)))</formula>
    </cfRule>
  </conditionalFormatting>
  <conditionalFormatting sqref="AH2527">
    <cfRule type="cellIs" dxfId="8662" priority="4267" operator="equal">
      <formula>"いる"</formula>
    </cfRule>
    <cfRule type="cellIs" dxfId="8661" priority="4268" operator="equal">
      <formula>"非該当"</formula>
    </cfRule>
    <cfRule type="cellIs" dxfId="8660" priority="4269" operator="equal">
      <formula>"いる・いない"</formula>
    </cfRule>
    <cfRule type="containsText" dxfId="8659" priority="4270" operator="containsText" text="いない">
      <formula>NOT(ISERROR(SEARCH("いない",AH2527)))</formula>
    </cfRule>
  </conditionalFormatting>
  <conditionalFormatting sqref="AH2545">
    <cfRule type="cellIs" dxfId="8658" priority="4260" operator="equal">
      <formula>"いる"</formula>
    </cfRule>
    <cfRule type="cellIs" dxfId="8657" priority="4261" operator="equal">
      <formula>"非該当"</formula>
    </cfRule>
    <cfRule type="cellIs" dxfId="8656" priority="4262" operator="equal">
      <formula>"いる・いない"</formula>
    </cfRule>
    <cfRule type="containsText" dxfId="8655" priority="4263" operator="containsText" text="いない">
      <formula>NOT(ISERROR(SEARCH("いない",AH2545)))</formula>
    </cfRule>
  </conditionalFormatting>
  <conditionalFormatting sqref="AH2583">
    <cfRule type="cellIs" dxfId="8654" priority="4239" operator="equal">
      <formula>"いる"</formula>
    </cfRule>
    <cfRule type="cellIs" dxfId="8653" priority="4240" operator="equal">
      <formula>"非該当"</formula>
    </cfRule>
    <cfRule type="cellIs" dxfId="8652" priority="4241" operator="equal">
      <formula>"いる・いない"</formula>
    </cfRule>
    <cfRule type="containsText" dxfId="8651" priority="4242" operator="containsText" text="いない">
      <formula>NOT(ISERROR(SEARCH("いない",AH2583)))</formula>
    </cfRule>
  </conditionalFormatting>
  <conditionalFormatting sqref="AH2587">
    <cfRule type="cellIs" dxfId="8650" priority="4232" operator="equal">
      <formula>"いる"</formula>
    </cfRule>
    <cfRule type="cellIs" dxfId="8649" priority="4233" operator="equal">
      <formula>"非該当"</formula>
    </cfRule>
    <cfRule type="cellIs" dxfId="8648" priority="4234" operator="equal">
      <formula>"いる・いない"</formula>
    </cfRule>
    <cfRule type="containsText" dxfId="8647" priority="4235" operator="containsText" text="いない">
      <formula>NOT(ISERROR(SEARCH("いない",AH2587)))</formula>
    </cfRule>
  </conditionalFormatting>
  <conditionalFormatting sqref="AH2591">
    <cfRule type="cellIs" dxfId="8646" priority="4225" operator="equal">
      <formula>"いる"</formula>
    </cfRule>
    <cfRule type="cellIs" dxfId="8645" priority="4226" operator="equal">
      <formula>"非該当"</formula>
    </cfRule>
    <cfRule type="cellIs" dxfId="8644" priority="4227" operator="equal">
      <formula>"いる・いない"</formula>
    </cfRule>
    <cfRule type="containsText" dxfId="8643" priority="4228" operator="containsText" text="いない">
      <formula>NOT(ISERROR(SEARCH("いない",AH2591)))</formula>
    </cfRule>
  </conditionalFormatting>
  <conditionalFormatting sqref="AH2594">
    <cfRule type="cellIs" dxfId="8642" priority="4218" operator="equal">
      <formula>"いる"</formula>
    </cfRule>
    <cfRule type="cellIs" dxfId="8641" priority="4219" operator="equal">
      <formula>"非該当"</formula>
    </cfRule>
    <cfRule type="cellIs" dxfId="8640" priority="4220" operator="equal">
      <formula>"いる・いない"</formula>
    </cfRule>
    <cfRule type="containsText" dxfId="8639" priority="4221" operator="containsText" text="いない">
      <formula>NOT(ISERROR(SEARCH("いない",AH2594)))</formula>
    </cfRule>
  </conditionalFormatting>
  <conditionalFormatting sqref="AH2597">
    <cfRule type="cellIs" dxfId="8638" priority="4211" operator="equal">
      <formula>"いる"</formula>
    </cfRule>
    <cfRule type="cellIs" dxfId="8637" priority="4212" operator="equal">
      <formula>"非該当"</formula>
    </cfRule>
    <cfRule type="cellIs" dxfId="8636" priority="4213" operator="equal">
      <formula>"いる・いない"</formula>
    </cfRule>
    <cfRule type="containsText" dxfId="8635" priority="4214" operator="containsText" text="いない">
      <formula>NOT(ISERROR(SEARCH("いない",AH2597)))</formula>
    </cfRule>
  </conditionalFormatting>
  <conditionalFormatting sqref="AH2602">
    <cfRule type="cellIs" dxfId="8634" priority="4204" operator="equal">
      <formula>"いる"</formula>
    </cfRule>
    <cfRule type="cellIs" dxfId="8633" priority="4205" operator="equal">
      <formula>"非該当"</formula>
    </cfRule>
    <cfRule type="cellIs" dxfId="8632" priority="4206" operator="equal">
      <formula>"いる・いない"</formula>
    </cfRule>
    <cfRule type="containsText" dxfId="8631" priority="4207" operator="containsText" text="いない">
      <formula>NOT(ISERROR(SEARCH("いない",AH2602)))</formula>
    </cfRule>
  </conditionalFormatting>
  <conditionalFormatting sqref="AH2605">
    <cfRule type="cellIs" dxfId="8630" priority="4197" operator="equal">
      <formula>"いる"</formula>
    </cfRule>
    <cfRule type="cellIs" dxfId="8629" priority="4198" operator="equal">
      <formula>"非該当"</formula>
    </cfRule>
    <cfRule type="cellIs" dxfId="8628" priority="4199" operator="equal">
      <formula>"いる・いない"</formula>
    </cfRule>
    <cfRule type="containsText" dxfId="8627" priority="4200" operator="containsText" text="いない">
      <formula>NOT(ISERROR(SEARCH("いない",AH2605)))</formula>
    </cfRule>
  </conditionalFormatting>
  <conditionalFormatting sqref="AH2609">
    <cfRule type="cellIs" dxfId="8626" priority="4190" operator="equal">
      <formula>"いる"</formula>
    </cfRule>
    <cfRule type="cellIs" dxfId="8625" priority="4191" operator="equal">
      <formula>"非該当"</formula>
    </cfRule>
    <cfRule type="cellIs" dxfId="8624" priority="4192" operator="equal">
      <formula>"いる・いない"</formula>
    </cfRule>
    <cfRule type="containsText" dxfId="8623" priority="4193" operator="containsText" text="いない">
      <formula>NOT(ISERROR(SEARCH("いない",AH2609)))</formula>
    </cfRule>
  </conditionalFormatting>
  <conditionalFormatting sqref="AH2612">
    <cfRule type="cellIs" dxfId="8622" priority="4183" operator="equal">
      <formula>"いる"</formula>
    </cfRule>
    <cfRule type="cellIs" dxfId="8621" priority="4184" operator="equal">
      <formula>"非該当"</formula>
    </cfRule>
    <cfRule type="cellIs" dxfId="8620" priority="4185" operator="equal">
      <formula>"いる・いない"</formula>
    </cfRule>
    <cfRule type="containsText" dxfId="8619" priority="4186" operator="containsText" text="いない">
      <formula>NOT(ISERROR(SEARCH("いない",AH2612)))</formula>
    </cfRule>
  </conditionalFormatting>
  <conditionalFormatting sqref="AH2618">
    <cfRule type="cellIs" dxfId="8618" priority="4176" operator="equal">
      <formula>"いる"</formula>
    </cfRule>
    <cfRule type="cellIs" dxfId="8617" priority="4177" operator="equal">
      <formula>"非該当"</formula>
    </cfRule>
    <cfRule type="cellIs" dxfId="8616" priority="4178" operator="equal">
      <formula>"いる・いない"</formula>
    </cfRule>
    <cfRule type="containsText" dxfId="8615" priority="4179" operator="containsText" text="いない">
      <formula>NOT(ISERROR(SEARCH("いない",AH2618)))</formula>
    </cfRule>
  </conditionalFormatting>
  <conditionalFormatting sqref="AH2643">
    <cfRule type="cellIs" dxfId="8614" priority="4051" operator="equal">
      <formula>"いる"</formula>
    </cfRule>
    <cfRule type="cellIs" dxfId="8613" priority="4052" operator="equal">
      <formula>"非該当"</formula>
    </cfRule>
    <cfRule type="cellIs" dxfId="8612" priority="4053" operator="equal">
      <formula>"いる・いない"</formula>
    </cfRule>
    <cfRule type="containsText" dxfId="8611" priority="4054" operator="containsText" text="いない">
      <formula>NOT(ISERROR(SEARCH("いない",AH2643)))</formula>
    </cfRule>
  </conditionalFormatting>
  <conditionalFormatting sqref="AH2658">
    <cfRule type="cellIs" dxfId="8610" priority="4044" operator="equal">
      <formula>"いる"</formula>
    </cfRule>
    <cfRule type="cellIs" dxfId="8609" priority="4045" operator="equal">
      <formula>"非該当"</formula>
    </cfRule>
    <cfRule type="cellIs" dxfId="8608" priority="4046" operator="equal">
      <formula>"いる・いない"</formula>
    </cfRule>
    <cfRule type="containsText" dxfId="8607" priority="4047" operator="containsText" text="いない">
      <formula>NOT(ISERROR(SEARCH("いない",AH2658)))</formula>
    </cfRule>
  </conditionalFormatting>
  <conditionalFormatting sqref="AH2663">
    <cfRule type="cellIs" dxfId="8606" priority="4037" operator="equal">
      <formula>"いる"</formula>
    </cfRule>
    <cfRule type="cellIs" dxfId="8605" priority="4038" operator="equal">
      <formula>"非該当"</formula>
    </cfRule>
    <cfRule type="cellIs" dxfId="8604" priority="4039" operator="equal">
      <formula>"いる・いない"</formula>
    </cfRule>
    <cfRule type="containsText" dxfId="8603" priority="4040" operator="containsText" text="いない">
      <formula>NOT(ISERROR(SEARCH("いない",AH2663)))</formula>
    </cfRule>
  </conditionalFormatting>
  <conditionalFormatting sqref="AH2679">
    <cfRule type="cellIs" dxfId="8602" priority="4030" operator="equal">
      <formula>"いる"</formula>
    </cfRule>
    <cfRule type="cellIs" dxfId="8601" priority="4031" operator="equal">
      <formula>"非該当"</formula>
    </cfRule>
    <cfRule type="cellIs" dxfId="8600" priority="4032" operator="equal">
      <formula>"いる・いない"</formula>
    </cfRule>
    <cfRule type="containsText" dxfId="8599" priority="4033" operator="containsText" text="いない">
      <formula>NOT(ISERROR(SEARCH("いない",AH2679)))</formula>
    </cfRule>
  </conditionalFormatting>
  <conditionalFormatting sqref="AH2682">
    <cfRule type="cellIs" dxfId="8598" priority="4023" operator="equal">
      <formula>"いる"</formula>
    </cfRule>
    <cfRule type="cellIs" dxfId="8597" priority="4024" operator="equal">
      <formula>"非該当"</formula>
    </cfRule>
    <cfRule type="cellIs" dxfId="8596" priority="4025" operator="equal">
      <formula>"いる・いない"</formula>
    </cfRule>
    <cfRule type="containsText" dxfId="8595" priority="4026" operator="containsText" text="いない">
      <formula>NOT(ISERROR(SEARCH("いない",AH2682)))</formula>
    </cfRule>
  </conditionalFormatting>
  <conditionalFormatting sqref="AH2685">
    <cfRule type="cellIs" dxfId="8594" priority="4016" operator="equal">
      <formula>"いる"</formula>
    </cfRule>
    <cfRule type="cellIs" dxfId="8593" priority="4017" operator="equal">
      <formula>"非該当"</formula>
    </cfRule>
    <cfRule type="cellIs" dxfId="8592" priority="4018" operator="equal">
      <formula>"いる・いない"</formula>
    </cfRule>
    <cfRule type="containsText" dxfId="8591" priority="4019" operator="containsText" text="いない">
      <formula>NOT(ISERROR(SEARCH("いない",AH2685)))</formula>
    </cfRule>
  </conditionalFormatting>
  <conditionalFormatting sqref="AH2691">
    <cfRule type="cellIs" dxfId="8590" priority="4009" operator="equal">
      <formula>"いる"</formula>
    </cfRule>
    <cfRule type="cellIs" dxfId="8589" priority="4010" operator="equal">
      <formula>"非該当"</formula>
    </cfRule>
    <cfRule type="cellIs" dxfId="8588" priority="4011" operator="equal">
      <formula>"いる・いない"</formula>
    </cfRule>
    <cfRule type="containsText" dxfId="8587" priority="4012" operator="containsText" text="いない">
      <formula>NOT(ISERROR(SEARCH("いない",AH2691)))</formula>
    </cfRule>
  </conditionalFormatting>
  <conditionalFormatting sqref="AH2694">
    <cfRule type="cellIs" dxfId="8586" priority="4002" operator="equal">
      <formula>"いる"</formula>
    </cfRule>
    <cfRule type="cellIs" dxfId="8585" priority="4003" operator="equal">
      <formula>"非該当"</formula>
    </cfRule>
    <cfRule type="cellIs" dxfId="8584" priority="4004" operator="equal">
      <formula>"いる・いない"</formula>
    </cfRule>
    <cfRule type="containsText" dxfId="8583" priority="4005" operator="containsText" text="いない">
      <formula>NOT(ISERROR(SEARCH("いない",AH2694)))</formula>
    </cfRule>
  </conditionalFormatting>
  <conditionalFormatting sqref="AH2699">
    <cfRule type="cellIs" dxfId="8582" priority="3995" operator="equal">
      <formula>"いる"</formula>
    </cfRule>
    <cfRule type="cellIs" dxfId="8581" priority="3996" operator="equal">
      <formula>"非該当"</formula>
    </cfRule>
    <cfRule type="cellIs" dxfId="8580" priority="3997" operator="equal">
      <formula>"いる・いない"</formula>
    </cfRule>
    <cfRule type="containsText" dxfId="8579" priority="3998" operator="containsText" text="いない">
      <formula>NOT(ISERROR(SEARCH("いない",AH2699)))</formula>
    </cfRule>
  </conditionalFormatting>
  <conditionalFormatting sqref="AH2703">
    <cfRule type="cellIs" dxfId="8578" priority="3988" operator="equal">
      <formula>"いる"</formula>
    </cfRule>
    <cfRule type="cellIs" dxfId="8577" priority="3989" operator="equal">
      <formula>"非該当"</formula>
    </cfRule>
    <cfRule type="cellIs" dxfId="8576" priority="3990" operator="equal">
      <formula>"いる・いない"</formula>
    </cfRule>
    <cfRule type="containsText" dxfId="8575" priority="3991" operator="containsText" text="いない">
      <formula>NOT(ISERROR(SEARCH("いない",AH2703)))</formula>
    </cfRule>
  </conditionalFormatting>
  <conditionalFormatting sqref="AH2713">
    <cfRule type="cellIs" dxfId="8574" priority="3981" operator="equal">
      <formula>"いる"</formula>
    </cfRule>
    <cfRule type="cellIs" dxfId="8573" priority="3982" operator="equal">
      <formula>"非該当"</formula>
    </cfRule>
    <cfRule type="cellIs" dxfId="8572" priority="3983" operator="equal">
      <formula>"いる・いない"</formula>
    </cfRule>
    <cfRule type="containsText" dxfId="8571" priority="3984" operator="containsText" text="いない">
      <formula>NOT(ISERROR(SEARCH("いない",AH2713)))</formula>
    </cfRule>
  </conditionalFormatting>
  <conditionalFormatting sqref="AH2717">
    <cfRule type="cellIs" dxfId="8570" priority="3974" operator="equal">
      <formula>"いる"</formula>
    </cfRule>
    <cfRule type="cellIs" dxfId="8569" priority="3975" operator="equal">
      <formula>"非該当"</formula>
    </cfRule>
    <cfRule type="cellIs" dxfId="8568" priority="3976" operator="equal">
      <formula>"いる・いない"</formula>
    </cfRule>
    <cfRule type="containsText" dxfId="8567" priority="3977" operator="containsText" text="いない">
      <formula>NOT(ISERROR(SEARCH("いない",AH2717)))</formula>
    </cfRule>
  </conditionalFormatting>
  <conditionalFormatting sqref="AH2798">
    <cfRule type="cellIs" dxfId="8566" priority="3916" operator="equal">
      <formula>"いる"</formula>
    </cfRule>
    <cfRule type="cellIs" dxfId="8565" priority="3917" operator="equal">
      <formula>"非該当"</formula>
    </cfRule>
    <cfRule type="cellIs" dxfId="8564" priority="3918" operator="equal">
      <formula>"いる・いない"</formula>
    </cfRule>
    <cfRule type="containsText" dxfId="8563" priority="3919" operator="containsText" text="いない">
      <formula>NOT(ISERROR(SEARCH("いない",AH2798)))</formula>
    </cfRule>
  </conditionalFormatting>
  <conditionalFormatting sqref="AH2819">
    <cfRule type="cellIs" dxfId="8562" priority="3909" operator="equal">
      <formula>"いる"</formula>
    </cfRule>
    <cfRule type="cellIs" dxfId="8561" priority="3910" operator="equal">
      <formula>"非該当"</formula>
    </cfRule>
    <cfRule type="cellIs" dxfId="8560" priority="3911" operator="equal">
      <formula>"いる・いない"</formula>
    </cfRule>
    <cfRule type="containsText" dxfId="8559" priority="3912" operator="containsText" text="いない">
      <formula>NOT(ISERROR(SEARCH("いない",AH2819)))</formula>
    </cfRule>
  </conditionalFormatting>
  <conditionalFormatting sqref="AH2830">
    <cfRule type="cellIs" dxfId="8558" priority="3902" operator="equal">
      <formula>"いる"</formula>
    </cfRule>
    <cfRule type="cellIs" dxfId="8557" priority="3903" operator="equal">
      <formula>"非該当"</formula>
    </cfRule>
    <cfRule type="cellIs" dxfId="8556" priority="3904" operator="equal">
      <formula>"いる・いない"</formula>
    </cfRule>
    <cfRule type="containsText" dxfId="8555" priority="3905" operator="containsText" text="いない">
      <formula>NOT(ISERROR(SEARCH("いない",AH2830)))</formula>
    </cfRule>
  </conditionalFormatting>
  <conditionalFormatting sqref="AH2835">
    <cfRule type="cellIs" dxfId="8554" priority="3895" operator="equal">
      <formula>"いる"</formula>
    </cfRule>
    <cfRule type="cellIs" dxfId="8553" priority="3896" operator="equal">
      <formula>"非該当"</formula>
    </cfRule>
    <cfRule type="cellIs" dxfId="8552" priority="3897" operator="equal">
      <formula>"いる・いない"</formula>
    </cfRule>
    <cfRule type="containsText" dxfId="8551" priority="3898" operator="containsText" text="いない">
      <formula>NOT(ISERROR(SEARCH("いない",AH2835)))</formula>
    </cfRule>
  </conditionalFormatting>
  <conditionalFormatting sqref="AH2873">
    <cfRule type="cellIs" dxfId="8550" priority="3878" operator="equal">
      <formula>"いる"</formula>
    </cfRule>
    <cfRule type="cellIs" dxfId="8549" priority="3879" operator="equal">
      <formula>"非該当"</formula>
    </cfRule>
    <cfRule type="cellIs" dxfId="8548" priority="3880" operator="equal">
      <formula>"いる・いない"</formula>
    </cfRule>
    <cfRule type="containsText" dxfId="8547" priority="3881" operator="containsText" text="いない">
      <formula>NOT(ISERROR(SEARCH("いない",AH2873)))</formula>
    </cfRule>
  </conditionalFormatting>
  <conditionalFormatting sqref="AH2877">
    <cfRule type="cellIs" dxfId="8546" priority="3871" operator="equal">
      <formula>"いる"</formula>
    </cfRule>
    <cfRule type="cellIs" dxfId="8545" priority="3872" operator="equal">
      <formula>"非該当"</formula>
    </cfRule>
    <cfRule type="cellIs" dxfId="8544" priority="3873" operator="equal">
      <formula>"いる・いない"</formula>
    </cfRule>
    <cfRule type="containsText" dxfId="8543" priority="3874" operator="containsText" text="いない">
      <formula>NOT(ISERROR(SEARCH("いない",AH2877)))</formula>
    </cfRule>
  </conditionalFormatting>
  <conditionalFormatting sqref="AH2881">
    <cfRule type="cellIs" dxfId="8542" priority="3864" operator="equal">
      <formula>"いる"</formula>
    </cfRule>
    <cfRule type="cellIs" dxfId="8541" priority="3865" operator="equal">
      <formula>"非該当"</formula>
    </cfRule>
    <cfRule type="cellIs" dxfId="8540" priority="3866" operator="equal">
      <formula>"いる・いない"</formula>
    </cfRule>
    <cfRule type="containsText" dxfId="8539" priority="3867" operator="containsText" text="いない">
      <formula>NOT(ISERROR(SEARCH("いない",AH2881)))</formula>
    </cfRule>
  </conditionalFormatting>
  <conditionalFormatting sqref="AH2927">
    <cfRule type="cellIs" dxfId="8538" priority="3836" operator="equal">
      <formula>"いる"</formula>
    </cfRule>
    <cfRule type="cellIs" dxfId="8537" priority="3837" operator="equal">
      <formula>"非該当"</formula>
    </cfRule>
    <cfRule type="cellIs" dxfId="8536" priority="3838" operator="equal">
      <formula>"いる・いない"</formula>
    </cfRule>
    <cfRule type="containsText" dxfId="8535" priority="3839" operator="containsText" text="いない">
      <formula>NOT(ISERROR(SEARCH("いない",AH2927)))</formula>
    </cfRule>
  </conditionalFormatting>
  <conditionalFormatting sqref="AH2939">
    <cfRule type="cellIs" dxfId="8534" priority="3829" operator="equal">
      <formula>"いる"</formula>
    </cfRule>
    <cfRule type="cellIs" dxfId="8533" priority="3830" operator="equal">
      <formula>"非該当"</formula>
    </cfRule>
    <cfRule type="cellIs" dxfId="8532" priority="3831" operator="equal">
      <formula>"いる・いない"</formula>
    </cfRule>
    <cfRule type="containsText" dxfId="8531" priority="3832" operator="containsText" text="いない">
      <formula>NOT(ISERROR(SEARCH("いない",AH2939)))</formula>
    </cfRule>
  </conditionalFormatting>
  <conditionalFormatting sqref="AH2942">
    <cfRule type="cellIs" dxfId="8530" priority="3822" operator="equal">
      <formula>"いる"</formula>
    </cfRule>
    <cfRule type="cellIs" dxfId="8529" priority="3823" operator="equal">
      <formula>"非該当"</formula>
    </cfRule>
    <cfRule type="cellIs" dxfId="8528" priority="3824" operator="equal">
      <formula>"いる・いない"</formula>
    </cfRule>
    <cfRule type="containsText" dxfId="8527" priority="3825" operator="containsText" text="いない">
      <formula>NOT(ISERROR(SEARCH("いない",AH2942)))</formula>
    </cfRule>
  </conditionalFormatting>
  <conditionalFormatting sqref="AH2945">
    <cfRule type="cellIs" dxfId="8526" priority="3815" operator="equal">
      <formula>"いる"</formula>
    </cfRule>
    <cfRule type="cellIs" dxfId="8525" priority="3816" operator="equal">
      <formula>"非該当"</formula>
    </cfRule>
    <cfRule type="cellIs" dxfId="8524" priority="3817" operator="equal">
      <formula>"いる・いない"</formula>
    </cfRule>
    <cfRule type="containsText" dxfId="8523" priority="3818" operator="containsText" text="いない">
      <formula>NOT(ISERROR(SEARCH("いない",AH2945)))</formula>
    </cfRule>
  </conditionalFormatting>
  <conditionalFormatting sqref="AH2948">
    <cfRule type="cellIs" dxfId="8522" priority="3808" operator="equal">
      <formula>"いる"</formula>
    </cfRule>
    <cfRule type="cellIs" dxfId="8521" priority="3809" operator="equal">
      <formula>"非該当"</formula>
    </cfRule>
    <cfRule type="cellIs" dxfId="8520" priority="3810" operator="equal">
      <formula>"いる・いない"</formula>
    </cfRule>
    <cfRule type="containsText" dxfId="8519" priority="3811" operator="containsText" text="いない">
      <formula>NOT(ISERROR(SEARCH("いない",AH2948)))</formula>
    </cfRule>
  </conditionalFormatting>
  <conditionalFormatting sqref="AH2952">
    <cfRule type="cellIs" dxfId="8518" priority="3801" operator="equal">
      <formula>"いる"</formula>
    </cfRule>
    <cfRule type="cellIs" dxfId="8517" priority="3802" operator="equal">
      <formula>"非該当"</formula>
    </cfRule>
    <cfRule type="cellIs" dxfId="8516" priority="3803" operator="equal">
      <formula>"いる・いない"</formula>
    </cfRule>
    <cfRule type="containsText" dxfId="8515" priority="3804" operator="containsText" text="いない">
      <formula>NOT(ISERROR(SEARCH("いない",AH2952)))</formula>
    </cfRule>
  </conditionalFormatting>
  <conditionalFormatting sqref="AH2955">
    <cfRule type="cellIs" dxfId="8514" priority="3794" operator="equal">
      <formula>"いる"</formula>
    </cfRule>
    <cfRule type="cellIs" dxfId="8513" priority="3795" operator="equal">
      <formula>"非該当"</formula>
    </cfRule>
    <cfRule type="cellIs" dxfId="8512" priority="3796" operator="equal">
      <formula>"いる・いない"</formula>
    </cfRule>
    <cfRule type="containsText" dxfId="8511" priority="3797" operator="containsText" text="いない">
      <formula>NOT(ISERROR(SEARCH("いない",AH2955)))</formula>
    </cfRule>
  </conditionalFormatting>
  <conditionalFormatting sqref="AH2958">
    <cfRule type="cellIs" dxfId="8510" priority="3787" operator="equal">
      <formula>"いる"</formula>
    </cfRule>
    <cfRule type="cellIs" dxfId="8509" priority="3788" operator="equal">
      <formula>"非該当"</formula>
    </cfRule>
    <cfRule type="cellIs" dxfId="8508" priority="3789" operator="equal">
      <formula>"いる・いない"</formula>
    </cfRule>
    <cfRule type="containsText" dxfId="8507" priority="3790" operator="containsText" text="いない">
      <formula>NOT(ISERROR(SEARCH("いない",AH2958)))</formula>
    </cfRule>
  </conditionalFormatting>
  <conditionalFormatting sqref="AH2962">
    <cfRule type="cellIs" dxfId="8506" priority="3780" operator="equal">
      <formula>"いる"</formula>
    </cfRule>
    <cfRule type="cellIs" dxfId="8505" priority="3781" operator="equal">
      <formula>"非該当"</formula>
    </cfRule>
    <cfRule type="cellIs" dxfId="8504" priority="3782" operator="equal">
      <formula>"いる・いない"</formula>
    </cfRule>
    <cfRule type="containsText" dxfId="8503" priority="3783" operator="containsText" text="いない">
      <formula>NOT(ISERROR(SEARCH("いない",AH2962)))</formula>
    </cfRule>
  </conditionalFormatting>
  <conditionalFormatting sqref="AH2965">
    <cfRule type="cellIs" dxfId="8502" priority="3773" operator="equal">
      <formula>"いる"</formula>
    </cfRule>
    <cfRule type="cellIs" dxfId="8501" priority="3774" operator="equal">
      <formula>"非該当"</formula>
    </cfRule>
    <cfRule type="cellIs" dxfId="8500" priority="3775" operator="equal">
      <formula>"いる・いない"</formula>
    </cfRule>
    <cfRule type="containsText" dxfId="8499" priority="3776" operator="containsText" text="いない">
      <formula>NOT(ISERROR(SEARCH("いない",AH2965)))</formula>
    </cfRule>
  </conditionalFormatting>
  <conditionalFormatting sqref="AH2969">
    <cfRule type="cellIs" dxfId="8498" priority="3766" operator="equal">
      <formula>"いる"</formula>
    </cfRule>
    <cfRule type="cellIs" dxfId="8497" priority="3767" operator="equal">
      <formula>"非該当"</formula>
    </cfRule>
    <cfRule type="cellIs" dxfId="8496" priority="3768" operator="equal">
      <formula>"いる・いない"</formula>
    </cfRule>
    <cfRule type="containsText" dxfId="8495" priority="3769" operator="containsText" text="いない">
      <formula>NOT(ISERROR(SEARCH("いない",AH2969)))</formula>
    </cfRule>
  </conditionalFormatting>
  <conditionalFormatting sqref="AH2973">
    <cfRule type="cellIs" dxfId="8494" priority="3759" operator="equal">
      <formula>"いる"</formula>
    </cfRule>
    <cfRule type="cellIs" dxfId="8493" priority="3760" operator="equal">
      <formula>"非該当"</formula>
    </cfRule>
    <cfRule type="cellIs" dxfId="8492" priority="3761" operator="equal">
      <formula>"いる・いない"</formula>
    </cfRule>
    <cfRule type="containsText" dxfId="8491" priority="3762" operator="containsText" text="いない">
      <formula>NOT(ISERROR(SEARCH("いない",AH2973)))</formula>
    </cfRule>
  </conditionalFormatting>
  <conditionalFormatting sqref="AH2980">
    <cfRule type="cellIs" dxfId="8490" priority="3752" operator="equal">
      <formula>"いる"</formula>
    </cfRule>
    <cfRule type="cellIs" dxfId="8489" priority="3753" operator="equal">
      <formula>"非該当"</formula>
    </cfRule>
    <cfRule type="cellIs" dxfId="8488" priority="3754" operator="equal">
      <formula>"いる・いない"</formula>
    </cfRule>
    <cfRule type="containsText" dxfId="8487" priority="3755" operator="containsText" text="いない">
      <formula>NOT(ISERROR(SEARCH("いない",AH2980)))</formula>
    </cfRule>
  </conditionalFormatting>
  <conditionalFormatting sqref="AH2995">
    <cfRule type="cellIs" dxfId="8486" priority="3745" operator="equal">
      <formula>"いる"</formula>
    </cfRule>
    <cfRule type="cellIs" dxfId="8485" priority="3746" operator="equal">
      <formula>"非該当"</formula>
    </cfRule>
    <cfRule type="cellIs" dxfId="8484" priority="3747" operator="equal">
      <formula>"いる・いない"</formula>
    </cfRule>
    <cfRule type="containsText" dxfId="8483" priority="3748" operator="containsText" text="いない">
      <formula>NOT(ISERROR(SEARCH("いない",AH2995)))</formula>
    </cfRule>
  </conditionalFormatting>
  <conditionalFormatting sqref="AH3012">
    <cfRule type="cellIs" dxfId="8482" priority="3738" operator="equal">
      <formula>"いる"</formula>
    </cfRule>
    <cfRule type="cellIs" dxfId="8481" priority="3739" operator="equal">
      <formula>"非該当"</formula>
    </cfRule>
    <cfRule type="cellIs" dxfId="8480" priority="3740" operator="equal">
      <formula>"いる・いない"</formula>
    </cfRule>
    <cfRule type="containsText" dxfId="8479" priority="3741" operator="containsText" text="いない">
      <formula>NOT(ISERROR(SEARCH("いない",AH3012)))</formula>
    </cfRule>
  </conditionalFormatting>
  <conditionalFormatting sqref="AH3042">
    <cfRule type="cellIs" dxfId="8478" priority="3695" operator="equal">
      <formula>"いる"</formula>
    </cfRule>
    <cfRule type="cellIs" dxfId="8477" priority="3696" operator="equal">
      <formula>"非該当"</formula>
    </cfRule>
    <cfRule type="cellIs" dxfId="8476" priority="3697" operator="equal">
      <formula>"いる・いない"</formula>
    </cfRule>
    <cfRule type="containsText" dxfId="8475" priority="3698" operator="containsText" text="いない">
      <formula>NOT(ISERROR(SEARCH("いない",AH3042)))</formula>
    </cfRule>
  </conditionalFormatting>
  <conditionalFormatting sqref="AH3048">
    <cfRule type="cellIs" dxfId="8474" priority="3688" operator="equal">
      <formula>"いる"</formula>
    </cfRule>
    <cfRule type="cellIs" dxfId="8473" priority="3689" operator="equal">
      <formula>"非該当"</formula>
    </cfRule>
    <cfRule type="cellIs" dxfId="8472" priority="3690" operator="equal">
      <formula>"いる・いない"</formula>
    </cfRule>
    <cfRule type="containsText" dxfId="8471" priority="3691" operator="containsText" text="いない">
      <formula>NOT(ISERROR(SEARCH("いない",AH3048)))</formula>
    </cfRule>
  </conditionalFormatting>
  <conditionalFormatting sqref="AH3050">
    <cfRule type="cellIs" dxfId="8470" priority="3681" operator="equal">
      <formula>"いる"</formula>
    </cfRule>
    <cfRule type="cellIs" dxfId="8469" priority="3682" operator="equal">
      <formula>"非該当"</formula>
    </cfRule>
    <cfRule type="cellIs" dxfId="8468" priority="3683" operator="equal">
      <formula>"いる・いない"</formula>
    </cfRule>
    <cfRule type="containsText" dxfId="8467" priority="3684" operator="containsText" text="いない">
      <formula>NOT(ISERROR(SEARCH("いない",AH3050)))</formula>
    </cfRule>
  </conditionalFormatting>
  <conditionalFormatting sqref="AH3053">
    <cfRule type="cellIs" dxfId="8466" priority="3674" operator="equal">
      <formula>"いる"</formula>
    </cfRule>
    <cfRule type="cellIs" dxfId="8465" priority="3675" operator="equal">
      <formula>"非該当"</formula>
    </cfRule>
    <cfRule type="cellIs" dxfId="8464" priority="3676" operator="equal">
      <formula>"いる・いない"</formula>
    </cfRule>
    <cfRule type="containsText" dxfId="8463" priority="3677" operator="containsText" text="いない">
      <formula>NOT(ISERROR(SEARCH("いない",AH3053)))</formula>
    </cfRule>
  </conditionalFormatting>
  <conditionalFormatting sqref="AH3071">
    <cfRule type="cellIs" dxfId="8462" priority="3667" operator="equal">
      <formula>"いる"</formula>
    </cfRule>
    <cfRule type="cellIs" dxfId="8461" priority="3668" operator="equal">
      <formula>"非該当"</formula>
    </cfRule>
    <cfRule type="cellIs" dxfId="8460" priority="3669" operator="equal">
      <formula>"いる・いない"</formula>
    </cfRule>
    <cfRule type="containsText" dxfId="8459" priority="3670" operator="containsText" text="いない">
      <formula>NOT(ISERROR(SEARCH("いない",AH3071)))</formula>
    </cfRule>
  </conditionalFormatting>
  <conditionalFormatting sqref="AH3074">
    <cfRule type="cellIs" dxfId="8458" priority="3660" operator="equal">
      <formula>"いる"</formula>
    </cfRule>
    <cfRule type="cellIs" dxfId="8457" priority="3661" operator="equal">
      <formula>"非該当"</formula>
    </cfRule>
    <cfRule type="cellIs" dxfId="8456" priority="3662" operator="equal">
      <formula>"いる・いない"</formula>
    </cfRule>
    <cfRule type="containsText" dxfId="8455" priority="3663" operator="containsText" text="いない">
      <formula>NOT(ISERROR(SEARCH("いない",AH3074)))</formula>
    </cfRule>
  </conditionalFormatting>
  <conditionalFormatting sqref="AH3078">
    <cfRule type="cellIs" dxfId="8454" priority="3653" operator="equal">
      <formula>"いる"</formula>
    </cfRule>
    <cfRule type="cellIs" dxfId="8453" priority="3654" operator="equal">
      <formula>"非該当"</formula>
    </cfRule>
    <cfRule type="cellIs" dxfId="8452" priority="3655" operator="equal">
      <formula>"いる・いない"</formula>
    </cfRule>
    <cfRule type="containsText" dxfId="8451" priority="3656" operator="containsText" text="いない">
      <formula>NOT(ISERROR(SEARCH("いない",AH3078)))</formula>
    </cfRule>
  </conditionalFormatting>
  <conditionalFormatting sqref="AH3081">
    <cfRule type="cellIs" dxfId="8450" priority="3646" operator="equal">
      <formula>"いる"</formula>
    </cfRule>
    <cfRule type="cellIs" dxfId="8449" priority="3647" operator="equal">
      <formula>"非該当"</formula>
    </cfRule>
    <cfRule type="cellIs" dxfId="8448" priority="3648" operator="equal">
      <formula>"いる・いない"</formula>
    </cfRule>
    <cfRule type="containsText" dxfId="8447" priority="3649" operator="containsText" text="いない">
      <formula>NOT(ISERROR(SEARCH("いない",AH3081)))</formula>
    </cfRule>
  </conditionalFormatting>
  <conditionalFormatting sqref="AH3084">
    <cfRule type="cellIs" dxfId="8446" priority="3639" operator="equal">
      <formula>"いる"</formula>
    </cfRule>
    <cfRule type="cellIs" dxfId="8445" priority="3640" operator="equal">
      <formula>"非該当"</formula>
    </cfRule>
    <cfRule type="cellIs" dxfId="8444" priority="3641" operator="equal">
      <formula>"いる・いない"</formula>
    </cfRule>
    <cfRule type="containsText" dxfId="8443" priority="3642" operator="containsText" text="いない">
      <formula>NOT(ISERROR(SEARCH("いない",AH3084)))</formula>
    </cfRule>
  </conditionalFormatting>
  <conditionalFormatting sqref="AH3099">
    <cfRule type="cellIs" dxfId="8442" priority="3632" operator="equal">
      <formula>"いる"</formula>
    </cfRule>
    <cfRule type="cellIs" dxfId="8441" priority="3633" operator="equal">
      <formula>"非該当"</formula>
    </cfRule>
    <cfRule type="cellIs" dxfId="8440" priority="3634" operator="equal">
      <formula>"いる・いない"</formula>
    </cfRule>
    <cfRule type="containsText" dxfId="8439" priority="3635" operator="containsText" text="いない">
      <formula>NOT(ISERROR(SEARCH("いない",AH3099)))</formula>
    </cfRule>
  </conditionalFormatting>
  <conditionalFormatting sqref="AH3102">
    <cfRule type="cellIs" dxfId="8438" priority="3625" operator="equal">
      <formula>"いる"</formula>
    </cfRule>
    <cfRule type="cellIs" dxfId="8437" priority="3626" operator="equal">
      <formula>"非該当"</formula>
    </cfRule>
    <cfRule type="cellIs" dxfId="8436" priority="3627" operator="equal">
      <formula>"いる・いない"</formula>
    </cfRule>
    <cfRule type="containsText" dxfId="8435" priority="3628" operator="containsText" text="いない">
      <formula>NOT(ISERROR(SEARCH("いない",AH3102)))</formula>
    </cfRule>
  </conditionalFormatting>
  <conditionalFormatting sqref="AH3115">
    <cfRule type="cellIs" dxfId="8434" priority="3618" operator="equal">
      <formula>"いる"</formula>
    </cfRule>
    <cfRule type="cellIs" dxfId="8433" priority="3619" operator="equal">
      <formula>"非該当"</formula>
    </cfRule>
    <cfRule type="cellIs" dxfId="8432" priority="3620" operator="equal">
      <formula>"いる・いない"</formula>
    </cfRule>
    <cfRule type="containsText" dxfId="8431" priority="3621" operator="containsText" text="いない">
      <formula>NOT(ISERROR(SEARCH("いない",AH3115)))</formula>
    </cfRule>
  </conditionalFormatting>
  <conditionalFormatting sqref="AH3122">
    <cfRule type="cellIs" dxfId="8430" priority="3611" operator="equal">
      <formula>"いる"</formula>
    </cfRule>
    <cfRule type="cellIs" dxfId="8429" priority="3612" operator="equal">
      <formula>"非該当"</formula>
    </cfRule>
    <cfRule type="cellIs" dxfId="8428" priority="3613" operator="equal">
      <formula>"いる・いない"</formula>
    </cfRule>
    <cfRule type="containsText" dxfId="8427" priority="3614" operator="containsText" text="いない">
      <formula>NOT(ISERROR(SEARCH("いない",AH3122)))</formula>
    </cfRule>
  </conditionalFormatting>
  <conditionalFormatting sqref="AH3136">
    <cfRule type="cellIs" dxfId="8426" priority="3602" operator="equal">
      <formula>"いる"</formula>
    </cfRule>
    <cfRule type="cellIs" dxfId="8425" priority="3603" operator="equal">
      <formula>"非該当"</formula>
    </cfRule>
    <cfRule type="cellIs" dxfId="8424" priority="3604" operator="equal">
      <formula>"いる・いない"</formula>
    </cfRule>
    <cfRule type="containsText" dxfId="8423" priority="3605" operator="containsText" text="いない">
      <formula>NOT(ISERROR(SEARCH("いない",AH3136)))</formula>
    </cfRule>
  </conditionalFormatting>
  <conditionalFormatting sqref="AH3139">
    <cfRule type="cellIs" dxfId="8422" priority="3595" operator="equal">
      <formula>"いる"</formula>
    </cfRule>
    <cfRule type="cellIs" dxfId="8421" priority="3596" operator="equal">
      <formula>"非該当"</formula>
    </cfRule>
    <cfRule type="cellIs" dxfId="8420" priority="3597" operator="equal">
      <formula>"いる・いない"</formula>
    </cfRule>
    <cfRule type="containsText" dxfId="8419" priority="3598" operator="containsText" text="いない">
      <formula>NOT(ISERROR(SEARCH("いない",AH3139)))</formula>
    </cfRule>
  </conditionalFormatting>
  <conditionalFormatting sqref="AH3156">
    <cfRule type="cellIs" dxfId="8418" priority="3588" operator="equal">
      <formula>"いる"</formula>
    </cfRule>
    <cfRule type="cellIs" dxfId="8417" priority="3589" operator="equal">
      <formula>"非該当"</formula>
    </cfRule>
    <cfRule type="cellIs" dxfId="8416" priority="3590" operator="equal">
      <formula>"いる・いない"</formula>
    </cfRule>
    <cfRule type="containsText" dxfId="8415" priority="3591" operator="containsText" text="いない">
      <formula>NOT(ISERROR(SEARCH("いない",AH3156)))</formula>
    </cfRule>
  </conditionalFormatting>
  <conditionalFormatting sqref="AH3169">
    <cfRule type="cellIs" dxfId="8414" priority="3575" operator="equal">
      <formula>"いる"</formula>
    </cfRule>
    <cfRule type="cellIs" dxfId="8413" priority="3576" operator="equal">
      <formula>"非該当"</formula>
    </cfRule>
    <cfRule type="cellIs" dxfId="8412" priority="3577" operator="equal">
      <formula>"いる・いない"</formula>
    </cfRule>
    <cfRule type="containsText" dxfId="8411" priority="3578" operator="containsText" text="いない">
      <formula>NOT(ISERROR(SEARCH("いない",AH3169)))</formula>
    </cfRule>
  </conditionalFormatting>
  <conditionalFormatting sqref="AH3198">
    <cfRule type="cellIs" dxfId="8410" priority="3568" operator="equal">
      <formula>"いる"</formula>
    </cfRule>
    <cfRule type="cellIs" dxfId="8409" priority="3569" operator="equal">
      <formula>"非該当"</formula>
    </cfRule>
    <cfRule type="cellIs" dxfId="8408" priority="3570" operator="equal">
      <formula>"いる・いない"</formula>
    </cfRule>
    <cfRule type="containsText" dxfId="8407" priority="3571" operator="containsText" text="いない">
      <formula>NOT(ISERROR(SEARCH("いない",AH3198)))</formula>
    </cfRule>
  </conditionalFormatting>
  <conditionalFormatting sqref="AH3209">
    <cfRule type="cellIs" dxfId="8406" priority="3558" operator="equal">
      <formula>"いる"</formula>
    </cfRule>
    <cfRule type="cellIs" dxfId="8405" priority="3559" operator="equal">
      <formula>"非該当"</formula>
    </cfRule>
    <cfRule type="cellIs" dxfId="8404" priority="3560" operator="equal">
      <formula>"いる・いない"</formula>
    </cfRule>
    <cfRule type="containsText" dxfId="8403" priority="3561" operator="containsText" text="いない">
      <formula>NOT(ISERROR(SEARCH("いない",AH3209)))</formula>
    </cfRule>
  </conditionalFormatting>
  <conditionalFormatting sqref="AH80:AI80">
    <cfRule type="cellIs" dxfId="8402" priority="9313" operator="between">
      <formula>0.5</formula>
      <formula>44</formula>
    </cfRule>
  </conditionalFormatting>
  <conditionalFormatting sqref="AH80:AI81">
    <cfRule type="cellIs" dxfId="8401" priority="9312" operator="equal">
      <formula>"　"</formula>
    </cfRule>
  </conditionalFormatting>
  <conditionalFormatting sqref="AH81:AI81">
    <cfRule type="cellIs" dxfId="8400" priority="9311" operator="between">
      <formula>0.5</formula>
      <formula>200</formula>
    </cfRule>
  </conditionalFormatting>
  <conditionalFormatting sqref="AH89:AI89">
    <cfRule type="cellIs" dxfId="8399" priority="9212" operator="between">
      <formula>0.5</formula>
      <formula>200</formula>
    </cfRule>
    <cfRule type="cellIs" dxfId="8398" priority="9213" operator="equal">
      <formula>"　"</formula>
    </cfRule>
  </conditionalFormatting>
  <conditionalFormatting sqref="AH431:AJ431">
    <cfRule type="cellIs" dxfId="8397" priority="9861" operator="equal">
      <formula>"無"</formula>
    </cfRule>
    <cfRule type="cellIs" dxfId="8396" priority="9862" operator="equal">
      <formula>"有"</formula>
    </cfRule>
    <cfRule type="cellIs" dxfId="8395" priority="9863" operator="equal">
      <formula>"有・無"</formula>
    </cfRule>
  </conditionalFormatting>
  <conditionalFormatting sqref="AH462:AJ462">
    <cfRule type="cellIs" dxfId="8394" priority="2966" operator="equal">
      <formula>"非該当"</formula>
    </cfRule>
    <cfRule type="cellIs" dxfId="8393" priority="2967" operator="equal">
      <formula>"いない"</formula>
    </cfRule>
    <cfRule type="cellIs" dxfId="8392" priority="2968" operator="equal">
      <formula>"いる"</formula>
    </cfRule>
    <cfRule type="cellIs" dxfId="8391" priority="2969" operator="equal">
      <formula>"いない・いる"</formula>
    </cfRule>
  </conditionalFormatting>
  <conditionalFormatting sqref="AH712:AJ712">
    <cfRule type="cellIs" dxfId="8390" priority="1727" operator="equal">
      <formula>"非該当"</formula>
    </cfRule>
    <cfRule type="cellIs" dxfId="8389" priority="1728" operator="equal">
      <formula>"いない"</formula>
    </cfRule>
    <cfRule type="cellIs" dxfId="8388" priority="1729" operator="equal">
      <formula>"いる"</formula>
    </cfRule>
    <cfRule type="cellIs" dxfId="8387" priority="1730" operator="equal">
      <formula>"いない・いる"</formula>
    </cfRule>
  </conditionalFormatting>
  <conditionalFormatting sqref="AH720:AJ720">
    <cfRule type="cellIs" dxfId="8386" priority="2957" operator="equal">
      <formula>"非該当"</formula>
    </cfRule>
    <cfRule type="cellIs" dxfId="8385" priority="2958" operator="equal">
      <formula>"いない"</formula>
    </cfRule>
    <cfRule type="cellIs" dxfId="8384" priority="2959" operator="equal">
      <formula>"いる"</formula>
    </cfRule>
    <cfRule type="cellIs" dxfId="8383" priority="2960" operator="equal">
      <formula>"いない・いる"</formula>
    </cfRule>
  </conditionalFormatting>
  <conditionalFormatting sqref="AH930:AJ930">
    <cfRule type="cellIs" dxfId="8382" priority="9868" operator="equal">
      <formula>"非該当"</formula>
    </cfRule>
    <cfRule type="cellIs" dxfId="8381" priority="9869" operator="equal">
      <formula>"いない"</formula>
    </cfRule>
    <cfRule type="cellIs" dxfId="8380" priority="9870" operator="equal">
      <formula>"いる"</formula>
    </cfRule>
    <cfRule type="cellIs" dxfId="8379" priority="9871" operator="equal">
      <formula>"いない・いる"</formula>
    </cfRule>
  </conditionalFormatting>
  <conditionalFormatting sqref="AH994:AJ994">
    <cfRule type="cellIs" dxfId="8378" priority="2931" operator="equal">
      <formula>"非該当"</formula>
    </cfRule>
    <cfRule type="cellIs" dxfId="8377" priority="2932" operator="equal">
      <formula>"いない"</formula>
    </cfRule>
    <cfRule type="cellIs" dxfId="8376" priority="2933" operator="equal">
      <formula>"いる"</formula>
    </cfRule>
    <cfRule type="cellIs" dxfId="8375" priority="2934" operator="equal">
      <formula>"いない・いる"</formula>
    </cfRule>
  </conditionalFormatting>
  <conditionalFormatting sqref="AH1058:AJ1058">
    <cfRule type="cellIs" dxfId="8374" priority="9800" operator="equal">
      <formula>"ある"</formula>
    </cfRule>
    <cfRule type="cellIs" dxfId="8373" priority="9801" operator="equal">
      <formula>"非該当"</formula>
    </cfRule>
    <cfRule type="cellIs" dxfId="8372" priority="9802" operator="equal">
      <formula>"ある・ない"</formula>
    </cfRule>
    <cfRule type="containsText" dxfId="8371" priority="9803" operator="containsText" text="ない">
      <formula>NOT(ISERROR(SEARCH("ない",AH1058)))</formula>
    </cfRule>
  </conditionalFormatting>
  <conditionalFormatting sqref="AH1132:AJ1132">
    <cfRule type="cellIs" dxfId="8370" priority="2924" operator="equal">
      <formula>"非該当"</formula>
    </cfRule>
    <cfRule type="cellIs" dxfId="8369" priority="2925" operator="equal">
      <formula>"いない"</formula>
    </cfRule>
    <cfRule type="cellIs" dxfId="8368" priority="2926" operator="equal">
      <formula>"いる"</formula>
    </cfRule>
    <cfRule type="cellIs" dxfId="8367" priority="2927" operator="equal">
      <formula>"いない・いる"</formula>
    </cfRule>
  </conditionalFormatting>
  <conditionalFormatting sqref="AH1137:AJ1137">
    <cfRule type="cellIs" dxfId="8366" priority="9681" operator="equal">
      <formula>"非該当"</formula>
    </cfRule>
    <cfRule type="cellIs" dxfId="8365" priority="9682" operator="equal">
      <formula>"いない"</formula>
    </cfRule>
    <cfRule type="cellIs" dxfId="8364" priority="9683" operator="equal">
      <formula>"いる"</formula>
    </cfRule>
    <cfRule type="cellIs" dxfId="8363" priority="9684" operator="equal">
      <formula>"いない・いる"</formula>
    </cfRule>
  </conditionalFormatting>
  <conditionalFormatting sqref="AH1222:AJ1222">
    <cfRule type="cellIs" dxfId="8362" priority="7920" operator="equal">
      <formula>"非該当"</formula>
    </cfRule>
    <cfRule type="cellIs" dxfId="8361" priority="7921" operator="equal">
      <formula>"いない"</formula>
    </cfRule>
    <cfRule type="cellIs" dxfId="8360" priority="7922" operator="equal">
      <formula>"いる"</formula>
    </cfRule>
    <cfRule type="cellIs" dxfId="8359" priority="7923" operator="equal">
      <formula>"いない・いる"</formula>
    </cfRule>
  </conditionalFormatting>
  <conditionalFormatting sqref="AH1225:AJ1225">
    <cfRule type="cellIs" dxfId="8358" priority="5853" operator="equal">
      <formula>"非該当"</formula>
    </cfRule>
    <cfRule type="cellIs" dxfId="8357" priority="5854" operator="equal">
      <formula>"いない"</formula>
    </cfRule>
    <cfRule type="cellIs" dxfId="8356" priority="5855" operator="equal">
      <formula>"いる"</formula>
    </cfRule>
    <cfRule type="cellIs" dxfId="8355" priority="5856" operator="equal">
      <formula>"いない・いる"</formula>
    </cfRule>
  </conditionalFormatting>
  <conditionalFormatting sqref="AH1244:AJ1244">
    <cfRule type="cellIs" dxfId="8354" priority="7888" operator="equal">
      <formula>"非該当"</formula>
    </cfRule>
    <cfRule type="cellIs" dxfId="8353" priority="7889" operator="equal">
      <formula>"いない"</formula>
    </cfRule>
    <cfRule type="cellIs" dxfId="8352" priority="7890" operator="equal">
      <formula>"いる"</formula>
    </cfRule>
    <cfRule type="cellIs" dxfId="8351" priority="7891" operator="equal">
      <formula>"いない・いる"</formula>
    </cfRule>
  </conditionalFormatting>
  <conditionalFormatting sqref="AH1247:AJ1247">
    <cfRule type="cellIs" dxfId="8350" priority="5829" operator="equal">
      <formula>"非該当"</formula>
    </cfRule>
    <cfRule type="cellIs" dxfId="8349" priority="5830" operator="equal">
      <formula>"いない"</formula>
    </cfRule>
    <cfRule type="cellIs" dxfId="8348" priority="5831" operator="equal">
      <formula>"いる"</formula>
    </cfRule>
    <cfRule type="cellIs" dxfId="8347" priority="5832" operator="equal">
      <formula>"いない・いる"</formula>
    </cfRule>
  </conditionalFormatting>
  <conditionalFormatting sqref="AH1251:AJ1251">
    <cfRule type="cellIs" dxfId="8346" priority="5825" operator="equal">
      <formula>"非該当"</formula>
    </cfRule>
    <cfRule type="cellIs" dxfId="8345" priority="5826" operator="equal">
      <formula>"いない"</formula>
    </cfRule>
    <cfRule type="cellIs" dxfId="8344" priority="5827" operator="equal">
      <formula>"いる"</formula>
    </cfRule>
    <cfRule type="cellIs" dxfId="8343" priority="5828" operator="equal">
      <formula>"いない・いる"</formula>
    </cfRule>
  </conditionalFormatting>
  <conditionalFormatting sqref="AH1259:AJ1259">
    <cfRule type="containsText" dxfId="8342" priority="3372" operator="containsText" text="ない・ある">
      <formula>NOT(ISERROR(SEARCH("ない・ある",AH1259)))</formula>
    </cfRule>
    <cfRule type="cellIs" dxfId="8341" priority="9538" operator="equal">
      <formula>"非該当"</formula>
    </cfRule>
    <cfRule type="cellIs" dxfId="8340" priority="9539" operator="equal">
      <formula>"ある"</formula>
    </cfRule>
    <cfRule type="cellIs" dxfId="8339" priority="9540" operator="equal">
      <formula>"ない"</formula>
    </cfRule>
    <cfRule type="cellIs" dxfId="8338" priority="9541" operator="equal">
      <formula>"いる"</formula>
    </cfRule>
    <cfRule type="cellIs" dxfId="8337" priority="9543" operator="equal">
      <formula>"いる・いない"</formula>
    </cfRule>
    <cfRule type="containsText" dxfId="8336" priority="9544" operator="containsText" text="いない">
      <formula>NOT(ISERROR(SEARCH("いない",AH1259)))</formula>
    </cfRule>
  </conditionalFormatting>
  <conditionalFormatting sqref="AH1353:AJ1353">
    <cfRule type="cellIs" dxfId="8335" priority="9419" operator="equal">
      <formula>"非該当"</formula>
    </cfRule>
    <cfRule type="cellIs" dxfId="8334" priority="9420" operator="equal">
      <formula>"いない"</formula>
    </cfRule>
    <cfRule type="cellIs" dxfId="8333" priority="9421" operator="equal">
      <formula>"いる"</formula>
    </cfRule>
    <cfRule type="cellIs" dxfId="8332" priority="9422" operator="equal">
      <formula>"いない・いる"</formula>
    </cfRule>
  </conditionalFormatting>
  <conditionalFormatting sqref="AH2091:AJ2091">
    <cfRule type="cellIs" dxfId="8331" priority="2917" operator="equal">
      <formula>"非該当"</formula>
    </cfRule>
    <cfRule type="cellIs" dxfId="8330" priority="2918" operator="equal">
      <formula>"いない"</formula>
    </cfRule>
    <cfRule type="cellIs" dxfId="8329" priority="2919" operator="equal">
      <formula>"いる"</formula>
    </cfRule>
    <cfRule type="cellIs" dxfId="8328" priority="2920" operator="equal">
      <formula>"いない・いる"</formula>
    </cfRule>
  </conditionalFormatting>
  <conditionalFormatting sqref="AH2262:AJ2262">
    <cfRule type="cellIs" dxfId="8327" priority="4499" operator="equal">
      <formula>"非該当"</formula>
    </cfRule>
    <cfRule type="cellIs" dxfId="8326" priority="4500" operator="equal">
      <formula>"いない"</formula>
    </cfRule>
    <cfRule type="cellIs" dxfId="8325" priority="4501" operator="equal">
      <formula>"いる"</formula>
    </cfRule>
    <cfRule type="cellIs" dxfId="8324" priority="4502" operator="equal">
      <formula>"いない・いる"</formula>
    </cfRule>
  </conditionalFormatting>
  <conditionalFormatting sqref="AH2554:AJ2554">
    <cfRule type="cellIs" dxfId="8323" priority="4246" operator="equal">
      <formula>"非該当"</formula>
    </cfRule>
    <cfRule type="cellIs" dxfId="8322" priority="4247" operator="equal">
      <formula>"いない"</formula>
    </cfRule>
    <cfRule type="cellIs" dxfId="8321" priority="4248" operator="equal">
      <formula>"いる"</formula>
    </cfRule>
    <cfRule type="cellIs" dxfId="8320" priority="4249" operator="equal">
      <formula>"いない・いる"</formula>
    </cfRule>
  </conditionalFormatting>
  <conditionalFormatting sqref="AH2869:AJ2869">
    <cfRule type="containsText" dxfId="8319" priority="3550" operator="containsText" text="ない・ある">
      <formula>NOT(ISERROR(SEARCH("ない・ある",AH2869)))</formula>
    </cfRule>
    <cfRule type="cellIs" dxfId="8318" priority="3882" operator="equal">
      <formula>"非該当"</formula>
    </cfRule>
    <cfRule type="cellIs" dxfId="8317" priority="3883" operator="equal">
      <formula>"ある"</formula>
    </cfRule>
    <cfRule type="cellIs" dxfId="8316" priority="3884" operator="equal">
      <formula>"ない"</formula>
    </cfRule>
  </conditionalFormatting>
  <conditionalFormatting sqref="AH2914:AJ2914">
    <cfRule type="cellIs" dxfId="8315" priority="2888" operator="equal">
      <formula>"非該当"</formula>
    </cfRule>
    <cfRule type="cellIs" dxfId="8314" priority="2889" operator="equal">
      <formula>"いない"</formula>
    </cfRule>
    <cfRule type="cellIs" dxfId="8313" priority="2890" operator="equal">
      <formula>"いる"</formula>
    </cfRule>
    <cfRule type="cellIs" dxfId="8312" priority="2891" operator="equal">
      <formula>"いない・いる"</formula>
    </cfRule>
  </conditionalFormatting>
  <conditionalFormatting sqref="AH2918:AJ2918">
    <cfRule type="cellIs" dxfId="8311" priority="3850" operator="equal">
      <formula>"非該当"</formula>
    </cfRule>
    <cfRule type="cellIs" dxfId="8310" priority="3851" operator="equal">
      <formula>"いない"</formula>
    </cfRule>
    <cfRule type="cellIs" dxfId="8309" priority="3852" operator="equal">
      <formula>"いる"</formula>
    </cfRule>
    <cfRule type="cellIs" dxfId="8308" priority="3853" operator="equal">
      <formula>"いない・いる"</formula>
    </cfRule>
  </conditionalFormatting>
  <conditionalFormatting sqref="AH2922:AJ2922">
    <cfRule type="cellIs" dxfId="8307" priority="3843" operator="equal">
      <formula>"非該当"</formula>
    </cfRule>
    <cfRule type="cellIs" dxfId="8306" priority="3844" operator="equal">
      <formula>"いない"</formula>
    </cfRule>
    <cfRule type="cellIs" dxfId="8305" priority="3845" operator="equal">
      <formula>"いる"</formula>
    </cfRule>
    <cfRule type="cellIs" dxfId="8304" priority="3846" operator="equal">
      <formula>"いない・いる"</formula>
    </cfRule>
  </conditionalFormatting>
  <conditionalFormatting sqref="AK588">
    <cfRule type="cellIs" dxfId="8303" priority="9858" operator="equal">
      <formula>"未策定"</formula>
    </cfRule>
    <cfRule type="cellIs" dxfId="8302" priority="9859" operator="equal">
      <formula>"策定済"</formula>
    </cfRule>
  </conditionalFormatting>
  <conditionalFormatting sqref="AK596">
    <cfRule type="cellIs" dxfId="8301" priority="8594" operator="equal">
      <formula>"未策定"</formula>
    </cfRule>
    <cfRule type="cellIs" dxfId="8300" priority="8595" operator="equal">
      <formula>"策定済"</formula>
    </cfRule>
    <cfRule type="cellIs" dxfId="8299" priority="8596" operator="equal">
      <formula>"策定済・未策定"</formula>
    </cfRule>
  </conditionalFormatting>
  <conditionalFormatting sqref="AK606:AK607">
    <cfRule type="cellIs" dxfId="8298" priority="9848" operator="equal">
      <formula>"未実施"</formula>
    </cfRule>
    <cfRule type="cellIs" dxfId="8297" priority="9849" operator="equal">
      <formula>"実施予定"</formula>
    </cfRule>
    <cfRule type="cellIs" dxfId="8296" priority="9850" operator="equal">
      <formula>"実施済"</formula>
    </cfRule>
  </conditionalFormatting>
  <conditionalFormatting sqref="AK609">
    <cfRule type="cellIs" dxfId="8295" priority="7799" operator="equal">
      <formula>"未実施"</formula>
    </cfRule>
    <cfRule type="cellIs" dxfId="8294" priority="7800" operator="equal">
      <formula>"実施予定"</formula>
    </cfRule>
    <cfRule type="cellIs" dxfId="8293" priority="7801" operator="equal">
      <formula>"実施済"</formula>
    </cfRule>
    <cfRule type="cellIs" dxfId="8292" priority="7802" operator="equal">
      <formula>"実施済・未実施"</formula>
    </cfRule>
  </conditionalFormatting>
  <conditionalFormatting sqref="AK615">
    <cfRule type="cellIs" dxfId="8291" priority="8577" operator="equal">
      <formula>"未実施"</formula>
    </cfRule>
    <cfRule type="cellIs" dxfId="8290" priority="8578" operator="equal">
      <formula>"実施予定"</formula>
    </cfRule>
    <cfRule type="cellIs" dxfId="8289" priority="8579" operator="equal">
      <formula>"実施済"</formula>
    </cfRule>
    <cfRule type="cellIs" dxfId="8288" priority="8580" operator="equal">
      <formula>"実施済・未実施"</formula>
    </cfRule>
  </conditionalFormatting>
  <conditionalFormatting sqref="AK619">
    <cfRule type="cellIs" dxfId="8287" priority="8573" operator="equal">
      <formula>"未実施"</formula>
    </cfRule>
    <cfRule type="cellIs" dxfId="8286" priority="8574" operator="equal">
      <formula>"実施予定"</formula>
    </cfRule>
    <cfRule type="cellIs" dxfId="8285" priority="8575" operator="equal">
      <formula>"実施済"</formula>
    </cfRule>
    <cfRule type="cellIs" dxfId="8284" priority="8576" operator="equal">
      <formula>"実施済・未実施"</formula>
    </cfRule>
  </conditionalFormatting>
  <conditionalFormatting sqref="AR7">
    <cfRule type="containsErrors" dxfId="8283" priority="7411">
      <formula>ISERROR(AR7)</formula>
    </cfRule>
    <cfRule type="cellIs" dxfId="8282" priority="7412" operator="equal">
      <formula>0</formula>
    </cfRule>
    <cfRule type="containsText" dxfId="8281" priority="7413" operator="containsText" text="根拠法令等の記載内容を再度確認してください。">
      <formula>NOT(ISERROR(SEARCH("根拠法令等の記載内容を再度確認してください。",AR7)))</formula>
    </cfRule>
  </conditionalFormatting>
  <conditionalFormatting sqref="AR9:AR13">
    <cfRule type="containsText" dxfId="8280" priority="11280" operator="containsText" text="自主点検のポイントの記載内容を再度確認してください。">
      <formula>NOT(ISERROR(SEARCH("自主点検のポイントの記載内容を再度確認してください。",AR9)))</formula>
    </cfRule>
  </conditionalFormatting>
  <conditionalFormatting sqref="AR9:AR14">
    <cfRule type="containsErrors" dxfId="8279" priority="2836">
      <formula>ISERROR(AR9)</formula>
    </cfRule>
    <cfRule type="cellIs" dxfId="8278" priority="2837" operator="equal">
      <formula>0</formula>
    </cfRule>
  </conditionalFormatting>
  <conditionalFormatting sqref="AR14">
    <cfRule type="containsText" dxfId="8277" priority="2838" operator="containsText" text="根拠法令等の記載内容を再度確認してください。">
      <formula>NOT(ISERROR(SEARCH("根拠法令等の記載内容を再度確認してください。",AR14)))</formula>
    </cfRule>
  </conditionalFormatting>
  <conditionalFormatting sqref="AR16:AR17">
    <cfRule type="containsText" dxfId="8276" priority="11277" operator="containsText" text="自主点検のポイントの記載内容を再度確認してください。">
      <formula>NOT(ISERROR(SEARCH("自主点検のポイントの記載内容を再度確認してください。",AR16)))</formula>
    </cfRule>
  </conditionalFormatting>
  <conditionalFormatting sqref="AR16:AR18">
    <cfRule type="containsErrors" dxfId="8275" priority="2833">
      <formula>ISERROR(AR16)</formula>
    </cfRule>
    <cfRule type="cellIs" dxfId="8274" priority="2834" operator="equal">
      <formula>0</formula>
    </cfRule>
  </conditionalFormatting>
  <conditionalFormatting sqref="AR18">
    <cfRule type="containsText" dxfId="8273" priority="2835" operator="containsText" text="根拠法令等の記載内容を再度確認してください。">
      <formula>NOT(ISERROR(SEARCH("根拠法令等の記載内容を再度確認してください。",AR18)))</formula>
    </cfRule>
  </conditionalFormatting>
  <conditionalFormatting sqref="AR22">
    <cfRule type="containsText" dxfId="8272" priority="11274" operator="containsText" text="自主点検のポイントの記載内容を再度確認してください。">
      <formula>NOT(ISERROR(SEARCH("自主点検のポイントの記載内容を再度確認してください。",AR22)))</formula>
    </cfRule>
  </conditionalFormatting>
  <conditionalFormatting sqref="AR22:AR23">
    <cfRule type="containsErrors" dxfId="8271" priority="2830">
      <formula>ISERROR(AR22)</formula>
    </cfRule>
    <cfRule type="cellIs" dxfId="8270" priority="2831" operator="equal">
      <formula>0</formula>
    </cfRule>
  </conditionalFormatting>
  <conditionalFormatting sqref="AR23">
    <cfRule type="containsText" dxfId="8269" priority="2832" operator="containsText" text="根拠法令等の記載内容を再度確認してください。">
      <formula>NOT(ISERROR(SEARCH("根拠法令等の記載内容を再度確認してください。",AR23)))</formula>
    </cfRule>
  </conditionalFormatting>
  <conditionalFormatting sqref="AR27">
    <cfRule type="containsErrors" dxfId="8268" priority="2827">
      <formula>ISERROR(AR27)</formula>
    </cfRule>
    <cfRule type="cellIs" dxfId="8267" priority="2828" operator="equal">
      <formula>0</formula>
    </cfRule>
    <cfRule type="containsText" dxfId="8266" priority="2829" operator="containsText" text="根拠法令等の記載内容を再度確認してください。">
      <formula>NOT(ISERROR(SEARCH("根拠法令等の記載内容を再度確認してください。",AR27)))</formula>
    </cfRule>
  </conditionalFormatting>
  <conditionalFormatting sqref="AR29">
    <cfRule type="containsErrors" dxfId="8265" priority="5566">
      <formula>ISERROR(AR29)</formula>
    </cfRule>
    <cfRule type="cellIs" dxfId="8264" priority="5567" operator="equal">
      <formula>0</formula>
    </cfRule>
    <cfRule type="containsText" dxfId="8263" priority="11268" operator="containsText" text="自主点検のポイントの記載内容を再度確認してください。">
      <formula>NOT(ISERROR(SEARCH("自主点検のポイントの記載内容を再度確認してください。",AR29)))</formula>
    </cfRule>
  </conditionalFormatting>
  <conditionalFormatting sqref="AR38">
    <cfRule type="containsErrors" dxfId="8262" priority="2824">
      <formula>ISERROR(AR38)</formula>
    </cfRule>
    <cfRule type="cellIs" dxfId="8261" priority="2825" operator="equal">
      <formula>0</formula>
    </cfRule>
    <cfRule type="containsText" dxfId="8260" priority="2826" operator="containsText" text="根拠法令等の記載内容を再度確認してください。">
      <formula>NOT(ISERROR(SEARCH("根拠法令等の記載内容を再度確認してください。",AR38)))</formula>
    </cfRule>
  </conditionalFormatting>
  <conditionalFormatting sqref="AR41">
    <cfRule type="containsErrors" dxfId="8259" priority="2821">
      <formula>ISERROR(AR41)</formula>
    </cfRule>
    <cfRule type="cellIs" dxfId="8258" priority="2822" operator="equal">
      <formula>0</formula>
    </cfRule>
    <cfRule type="containsText" dxfId="8257" priority="2823" operator="containsText" text="根拠法令等の記載内容を再度確認してください。">
      <formula>NOT(ISERROR(SEARCH("根拠法令等の記載内容を再度確認してください。",AR41)))</formula>
    </cfRule>
  </conditionalFormatting>
  <conditionalFormatting sqref="AR78">
    <cfRule type="containsErrors" dxfId="8256" priority="2818">
      <formula>ISERROR(AR78)</formula>
    </cfRule>
    <cfRule type="cellIs" dxfId="8255" priority="2819" operator="equal">
      <formula>0</formula>
    </cfRule>
    <cfRule type="containsText" dxfId="8254" priority="2820" operator="containsText" text="根拠法令等の記載内容を再度確認してください。">
      <formula>NOT(ISERROR(SEARCH("根拠法令等の記載内容を再度確認してください。",AR78)))</formula>
    </cfRule>
  </conditionalFormatting>
  <conditionalFormatting sqref="AR83">
    <cfRule type="containsErrors" dxfId="8253" priority="2815">
      <formula>ISERROR(AR83)</formula>
    </cfRule>
    <cfRule type="cellIs" dxfId="8252" priority="2816" operator="equal">
      <formula>0</formula>
    </cfRule>
    <cfRule type="containsText" dxfId="8251" priority="2817" operator="containsText" text="根拠法令等の記載内容を再度確認してください。">
      <formula>NOT(ISERROR(SEARCH("根拠法令等の記載内容を再度確認してください。",AR83)))</formula>
    </cfRule>
  </conditionalFormatting>
  <conditionalFormatting sqref="AR87">
    <cfRule type="containsErrors" dxfId="8250" priority="2812">
      <formula>ISERROR(AR87)</formula>
    </cfRule>
    <cfRule type="cellIs" dxfId="8249" priority="2813" operator="equal">
      <formula>0</formula>
    </cfRule>
    <cfRule type="containsText" dxfId="8248" priority="2814" operator="containsText" text="根拠法令等の記載内容を再度確認してください。">
      <formula>NOT(ISERROR(SEARCH("根拠法令等の記載内容を再度確認してください。",AR87)))</formula>
    </cfRule>
  </conditionalFormatting>
  <conditionalFormatting sqref="AR95">
    <cfRule type="containsErrors" dxfId="8247" priority="2809">
      <formula>ISERROR(AR95)</formula>
    </cfRule>
    <cfRule type="cellIs" dxfId="8246" priority="2810" operator="equal">
      <formula>0</formula>
    </cfRule>
    <cfRule type="containsText" dxfId="8245" priority="2811" operator="containsText" text="根拠法令等の記載内容を再度確認してください。">
      <formula>NOT(ISERROR(SEARCH("根拠法令等の記載内容を再度確認してください。",AR95)))</formula>
    </cfRule>
  </conditionalFormatting>
  <conditionalFormatting sqref="AR97">
    <cfRule type="containsErrors" dxfId="8244" priority="2806">
      <formula>ISERROR(AR97)</formula>
    </cfRule>
    <cfRule type="cellIs" dxfId="8243" priority="2807" operator="equal">
      <formula>0</formula>
    </cfRule>
    <cfRule type="containsText" dxfId="8242" priority="2808" operator="containsText" text="根拠法令等の記載内容を再度確認してください。">
      <formula>NOT(ISERROR(SEARCH("根拠法令等の記載内容を再度確認してください。",AR97)))</formula>
    </cfRule>
  </conditionalFormatting>
  <conditionalFormatting sqref="AR101">
    <cfRule type="containsErrors" dxfId="8241" priority="2803">
      <formula>ISERROR(AR101)</formula>
    </cfRule>
    <cfRule type="cellIs" dxfId="8240" priority="2804" operator="equal">
      <formula>0</formula>
    </cfRule>
    <cfRule type="containsText" dxfId="8239" priority="2805" operator="containsText" text="根拠法令等の記載内容を再度確認してください。">
      <formula>NOT(ISERROR(SEARCH("根拠法令等の記載内容を再度確認してください。",AR101)))</formula>
    </cfRule>
  </conditionalFormatting>
  <conditionalFormatting sqref="AR155">
    <cfRule type="containsErrors" dxfId="8238" priority="2800">
      <formula>ISERROR(AR155)</formula>
    </cfRule>
    <cfRule type="cellIs" dxfId="8237" priority="2801" operator="equal">
      <formula>0</formula>
    </cfRule>
    <cfRule type="containsText" dxfId="8236" priority="2802" operator="containsText" text="根拠法令等の記載内容を再度確認してください。">
      <formula>NOT(ISERROR(SEARCH("根拠法令等の記載内容を再度確認してください。",AR155)))</formula>
    </cfRule>
  </conditionalFormatting>
  <conditionalFormatting sqref="AR167">
    <cfRule type="containsErrors" dxfId="8235" priority="2797">
      <formula>ISERROR(AR167)</formula>
    </cfRule>
    <cfRule type="cellIs" dxfId="8234" priority="2798" operator="equal">
      <formula>0</formula>
    </cfRule>
    <cfRule type="containsText" dxfId="8233" priority="2799" operator="containsText" text="根拠法令等の記載内容を再度確認してください。">
      <formula>NOT(ISERROR(SEARCH("根拠法令等の記載内容を再度確認してください。",AR167)))</formula>
    </cfRule>
  </conditionalFormatting>
  <conditionalFormatting sqref="AR169:AR172">
    <cfRule type="containsText" dxfId="8232" priority="11216" operator="containsText" text="自主点検のポイントの記載内容を再度確認してください。">
      <formula>NOT(ISERROR(SEARCH("自主点検のポイントの記載内容を再度確認してください。",AR169)))</formula>
    </cfRule>
  </conditionalFormatting>
  <conditionalFormatting sqref="AR169:AR173">
    <cfRule type="containsErrors" dxfId="8231" priority="2794">
      <formula>ISERROR(AR169)</formula>
    </cfRule>
    <cfRule type="cellIs" dxfId="8230" priority="2795" operator="equal">
      <formula>0</formula>
    </cfRule>
  </conditionalFormatting>
  <conditionalFormatting sqref="AR173">
    <cfRule type="containsText" dxfId="8229" priority="2796" operator="containsText" text="根拠法令等の記載内容を再度確認してください。">
      <formula>NOT(ISERROR(SEARCH("根拠法令等の記載内容を再度確認してください。",AR173)))</formula>
    </cfRule>
  </conditionalFormatting>
  <conditionalFormatting sqref="AR175:AR180">
    <cfRule type="containsErrors" dxfId="8228" priority="11211">
      <formula>ISERROR(AR175)</formula>
    </cfRule>
    <cfRule type="cellIs" dxfId="8227" priority="11212" operator="equal">
      <formula>0</formula>
    </cfRule>
    <cfRule type="containsText" dxfId="8226" priority="11213" operator="containsText" text="自主点検のポイントの記載内容を再度確認してください。">
      <formula>NOT(ISERROR(SEARCH("自主点検のポイントの記載内容を再度確認してください。",AR175)))</formula>
    </cfRule>
  </conditionalFormatting>
  <conditionalFormatting sqref="AR306">
    <cfRule type="containsErrors" dxfId="8225" priority="2791">
      <formula>ISERROR(AR306)</formula>
    </cfRule>
    <cfRule type="cellIs" dxfId="8224" priority="2792" operator="equal">
      <formula>0</formula>
    </cfRule>
    <cfRule type="containsText" dxfId="8223" priority="2793" operator="containsText" text="根拠法令等の記載内容を再度確認してください。">
      <formula>NOT(ISERROR(SEARCH("根拠法令等の記載内容を再度確認してください。",AR306)))</formula>
    </cfRule>
  </conditionalFormatting>
  <conditionalFormatting sqref="AR308">
    <cfRule type="containsErrors" dxfId="8222" priority="2788">
      <formula>ISERROR(AR308)</formula>
    </cfRule>
    <cfRule type="cellIs" dxfId="8221" priority="2789" operator="equal">
      <formula>0</formula>
    </cfRule>
    <cfRule type="containsText" dxfId="8220" priority="2790" operator="containsText" text="根拠法令等の記載内容を再度確認してください。">
      <formula>NOT(ISERROR(SEARCH("根拠法令等の記載内容を再度確認してください。",AR308)))</formula>
    </cfRule>
  </conditionalFormatting>
  <conditionalFormatting sqref="AR330">
    <cfRule type="containsErrors" dxfId="8219" priority="2785">
      <formula>ISERROR(AR330)</formula>
    </cfRule>
    <cfRule type="cellIs" dxfId="8218" priority="2786" operator="equal">
      <formula>0</formula>
    </cfRule>
    <cfRule type="containsText" dxfId="8217" priority="2787" operator="containsText" text="根拠法令等の記載内容を再度確認してください。">
      <formula>NOT(ISERROR(SEARCH("根拠法令等の記載内容を再度確認してください。",AR330)))</formula>
    </cfRule>
  </conditionalFormatting>
  <conditionalFormatting sqref="AR332">
    <cfRule type="containsErrors" dxfId="8216" priority="2782">
      <formula>ISERROR(AR332)</formula>
    </cfRule>
    <cfRule type="cellIs" dxfId="8215" priority="2783" operator="equal">
      <formula>0</formula>
    </cfRule>
    <cfRule type="containsText" dxfId="8214" priority="2784" operator="containsText" text="根拠法令等の記載内容を再度確認してください。">
      <formula>NOT(ISERROR(SEARCH("根拠法令等の記載内容を再度確認してください。",AR332)))</formula>
    </cfRule>
  </conditionalFormatting>
  <conditionalFormatting sqref="AR337">
    <cfRule type="containsErrors" dxfId="8213" priority="2779">
      <formula>ISERROR(AR337)</formula>
    </cfRule>
    <cfRule type="cellIs" dxfId="8212" priority="2780" operator="equal">
      <formula>0</formula>
    </cfRule>
    <cfRule type="containsText" dxfId="8211" priority="2781" operator="containsText" text="根拠法令等の記載内容を再度確認してください。">
      <formula>NOT(ISERROR(SEARCH("根拠法令等の記載内容を再度確認してください。",AR337)))</formula>
    </cfRule>
  </conditionalFormatting>
  <conditionalFormatting sqref="AR348">
    <cfRule type="containsErrors" dxfId="8210" priority="2776">
      <formula>ISERROR(AR348)</formula>
    </cfRule>
    <cfRule type="cellIs" dxfId="8209" priority="2777" operator="equal">
      <formula>0</formula>
    </cfRule>
    <cfRule type="containsText" dxfId="8208" priority="2778" operator="containsText" text="根拠法令等の記載内容を再度確認してください。">
      <formula>NOT(ISERROR(SEARCH("根拠法令等の記載内容を再度確認してください。",AR348)))</formula>
    </cfRule>
  </conditionalFormatting>
  <conditionalFormatting sqref="AR352">
    <cfRule type="containsErrors" dxfId="8207" priority="2773">
      <formula>ISERROR(AR352)</formula>
    </cfRule>
    <cfRule type="cellIs" dxfId="8206" priority="2774" operator="equal">
      <formula>0</formula>
    </cfRule>
    <cfRule type="containsText" dxfId="8205" priority="2775" operator="containsText" text="根拠法令等の記載内容を再度確認してください。">
      <formula>NOT(ISERROR(SEARCH("根拠法令等の記載内容を再度確認してください。",AR352)))</formula>
    </cfRule>
  </conditionalFormatting>
  <conditionalFormatting sqref="AR362">
    <cfRule type="containsErrors" dxfId="8204" priority="2770">
      <formula>ISERROR(AR362)</formula>
    </cfRule>
    <cfRule type="cellIs" dxfId="8203" priority="2771" operator="equal">
      <formula>0</formula>
    </cfRule>
    <cfRule type="containsText" dxfId="8202" priority="2772" operator="containsText" text="根拠法令等の記載内容を再度確認してください。">
      <formula>NOT(ISERROR(SEARCH("根拠法令等の記載内容を再度確認してください。",AR362)))</formula>
    </cfRule>
  </conditionalFormatting>
  <conditionalFormatting sqref="AR365">
    <cfRule type="containsErrors" dxfId="8201" priority="2767">
      <formula>ISERROR(AR365)</formula>
    </cfRule>
    <cfRule type="cellIs" dxfId="8200" priority="2768" operator="equal">
      <formula>0</formula>
    </cfRule>
    <cfRule type="containsText" dxfId="8199" priority="2769" operator="containsText" text="根拠法令等の記載内容を再度確認してください。">
      <formula>NOT(ISERROR(SEARCH("根拠法令等の記載内容を再度確認してください。",AR365)))</formula>
    </cfRule>
  </conditionalFormatting>
  <conditionalFormatting sqref="AR372">
    <cfRule type="containsErrors" dxfId="8198" priority="2764">
      <formula>ISERROR(AR372)</formula>
    </cfRule>
    <cfRule type="cellIs" dxfId="8197" priority="2765" operator="equal">
      <formula>0</formula>
    </cfRule>
    <cfRule type="containsText" dxfId="8196" priority="2766" operator="containsText" text="根拠法令等の記載内容を再度確認してください。">
      <formula>NOT(ISERROR(SEARCH("根拠法令等の記載内容を再度確認してください。",AR372)))</formula>
    </cfRule>
  </conditionalFormatting>
  <conditionalFormatting sqref="AR398">
    <cfRule type="containsErrors" dxfId="8195" priority="2761">
      <formula>ISERROR(AR398)</formula>
    </cfRule>
    <cfRule type="cellIs" dxfId="8194" priority="2762" operator="equal">
      <formula>0</formula>
    </cfRule>
    <cfRule type="containsText" dxfId="8193" priority="2763" operator="containsText" text="根拠法令等の記載内容を再度確認してください。">
      <formula>NOT(ISERROR(SEARCH("根拠法令等の記載内容を再度確認してください。",AR398)))</formula>
    </cfRule>
  </conditionalFormatting>
  <conditionalFormatting sqref="AR411">
    <cfRule type="containsErrors" dxfId="8192" priority="2758">
      <formula>ISERROR(AR411)</formula>
    </cfRule>
    <cfRule type="cellIs" dxfId="8191" priority="2759" operator="equal">
      <formula>0</formula>
    </cfRule>
    <cfRule type="containsText" dxfId="8190" priority="2760" operator="containsText" text="根拠法令等の記載内容を再度確認してください。">
      <formula>NOT(ISERROR(SEARCH("根拠法令等の記載内容を再度確認してください。",AR411)))</formula>
    </cfRule>
  </conditionalFormatting>
  <conditionalFormatting sqref="AR418">
    <cfRule type="containsErrors" dxfId="8189" priority="2755">
      <formula>ISERROR(AR418)</formula>
    </cfRule>
    <cfRule type="cellIs" dxfId="8188" priority="2756" operator="equal">
      <formula>0</formula>
    </cfRule>
    <cfRule type="containsText" dxfId="8187" priority="2757" operator="containsText" text="根拠法令等の記載内容を再度確認してください。">
      <formula>NOT(ISERROR(SEARCH("根拠法令等の記載内容を再度確認してください。",AR418)))</formula>
    </cfRule>
  </conditionalFormatting>
  <conditionalFormatting sqref="AR426">
    <cfRule type="containsErrors" dxfId="8186" priority="2749">
      <formula>ISERROR(AR426)</formula>
    </cfRule>
    <cfRule type="cellIs" dxfId="8185" priority="2750" operator="equal">
      <formula>0</formula>
    </cfRule>
    <cfRule type="containsText" dxfId="8184" priority="2751" operator="containsText" text="根拠法令等の記載内容を再度確認してください。">
      <formula>NOT(ISERROR(SEARCH("根拠法令等の記載内容を再度確認してください。",AR426)))</formula>
    </cfRule>
  </conditionalFormatting>
  <conditionalFormatting sqref="AR442">
    <cfRule type="containsErrors" dxfId="8183" priority="2746">
      <formula>ISERROR(AR442)</formula>
    </cfRule>
    <cfRule type="cellIs" dxfId="8182" priority="2747" operator="equal">
      <formula>0</formula>
    </cfRule>
    <cfRule type="containsText" dxfId="8181" priority="2748" operator="containsText" text="根拠法令等の記載内容を再度確認してください。">
      <formula>NOT(ISERROR(SEARCH("根拠法令等の記載内容を再度確認してください。",AR442)))</formula>
    </cfRule>
  </conditionalFormatting>
  <conditionalFormatting sqref="AR454">
    <cfRule type="containsErrors" dxfId="8180" priority="2743">
      <formula>ISERROR(AR454)</formula>
    </cfRule>
    <cfRule type="cellIs" dxfId="8179" priority="2744" operator="equal">
      <formula>0</formula>
    </cfRule>
    <cfRule type="containsText" dxfId="8178" priority="2745" operator="containsText" text="根拠法令等の記載内容を再度確認してください。">
      <formula>NOT(ISERROR(SEARCH("根拠法令等の記載内容を再度確認してください。",AR454)))</formula>
    </cfRule>
  </conditionalFormatting>
  <conditionalFormatting sqref="AR462">
    <cfRule type="containsErrors" dxfId="8177" priority="5479">
      <formula>ISERROR(AR462)</formula>
    </cfRule>
    <cfRule type="cellIs" dxfId="8176" priority="5480" operator="equal">
      <formula>0</formula>
    </cfRule>
    <cfRule type="containsText" dxfId="8175" priority="5481" operator="containsText" text="根拠法令等の記載内容を再度確認してください。">
      <formula>NOT(ISERROR(SEARCH("根拠法令等の記載内容を再度確認してください。",AR462)))</formula>
    </cfRule>
  </conditionalFormatting>
  <conditionalFormatting sqref="AR476">
    <cfRule type="containsErrors" dxfId="8174" priority="2740">
      <formula>ISERROR(AR476)</formula>
    </cfRule>
    <cfRule type="cellIs" dxfId="8173" priority="2741" operator="equal">
      <formula>0</formula>
    </cfRule>
    <cfRule type="containsText" dxfId="8172" priority="2742" operator="containsText" text="根拠法令等の記載内容を再度確認してください。">
      <formula>NOT(ISERROR(SEARCH("根拠法令等の記載内容を再度確認してください。",AR476)))</formula>
    </cfRule>
  </conditionalFormatting>
  <conditionalFormatting sqref="AR479">
    <cfRule type="containsErrors" dxfId="8171" priority="2737">
      <formula>ISERROR(AR479)</formula>
    </cfRule>
    <cfRule type="cellIs" dxfId="8170" priority="2738" operator="equal">
      <formula>0</formula>
    </cfRule>
    <cfRule type="containsText" dxfId="8169" priority="2739" operator="containsText" text="根拠法令等の記載内容を再度確認してください。">
      <formula>NOT(ISERROR(SEARCH("根拠法令等の記載内容を再度確認してください。",AR479)))</formula>
    </cfRule>
  </conditionalFormatting>
  <conditionalFormatting sqref="AR482:AR483">
    <cfRule type="containsErrors" dxfId="8168" priority="2734">
      <formula>ISERROR(AR482)</formula>
    </cfRule>
    <cfRule type="cellIs" dxfId="8167" priority="2735" operator="equal">
      <formula>0</formula>
    </cfRule>
    <cfRule type="containsText" dxfId="8166" priority="2736" operator="containsText" text="根拠法令等の記載内容を再度確認してください。">
      <formula>NOT(ISERROR(SEARCH("根拠法令等の記載内容を再度確認してください。",AR482)))</formula>
    </cfRule>
  </conditionalFormatting>
  <conditionalFormatting sqref="AR492">
    <cfRule type="containsErrors" dxfId="8165" priority="2731">
      <formula>ISERROR(AR492)</formula>
    </cfRule>
    <cfRule type="cellIs" dxfId="8164" priority="2732" operator="equal">
      <formula>0</formula>
    </cfRule>
    <cfRule type="containsText" dxfId="8163" priority="2733" operator="containsText" text="根拠法令等の記載内容を再度確認してください。">
      <formula>NOT(ISERROR(SEARCH("根拠法令等の記載内容を再度確認してください。",AR492)))</formula>
    </cfRule>
  </conditionalFormatting>
  <conditionalFormatting sqref="AR494">
    <cfRule type="containsErrors" dxfId="8162" priority="2728">
      <formula>ISERROR(AR494)</formula>
    </cfRule>
    <cfRule type="cellIs" dxfId="8161" priority="2729" operator="equal">
      <formula>0</formula>
    </cfRule>
    <cfRule type="containsText" dxfId="8160" priority="2730" operator="containsText" text="根拠法令等の記載内容を再度確認してください。">
      <formula>NOT(ISERROR(SEARCH("根拠法令等の記載内容を再度確認してください。",AR494)))</formula>
    </cfRule>
  </conditionalFormatting>
  <conditionalFormatting sqref="AR497">
    <cfRule type="containsErrors" dxfId="8159" priority="2725">
      <formula>ISERROR(AR497)</formula>
    </cfRule>
    <cfRule type="cellIs" dxfId="8158" priority="2726" operator="equal">
      <formula>0</formula>
    </cfRule>
    <cfRule type="containsText" dxfId="8157" priority="2727" operator="containsText" text="根拠法令等の記載内容を再度確認してください。">
      <formula>NOT(ISERROR(SEARCH("根拠法令等の記載内容を再度確認してください。",AR497)))</formula>
    </cfRule>
  </conditionalFormatting>
  <conditionalFormatting sqref="AR500">
    <cfRule type="containsErrors" dxfId="8156" priority="2722">
      <formula>ISERROR(AR500)</formula>
    </cfRule>
    <cfRule type="cellIs" dxfId="8155" priority="2723" operator="equal">
      <formula>0</formula>
    </cfRule>
    <cfRule type="containsText" dxfId="8154" priority="2724" operator="containsText" text="根拠法令等の記載内容を再度確認してください。">
      <formula>NOT(ISERROR(SEARCH("根拠法令等の記載内容を再度確認してください。",AR500)))</formula>
    </cfRule>
  </conditionalFormatting>
  <conditionalFormatting sqref="AR503">
    <cfRule type="containsErrors" dxfId="8153" priority="2719">
      <formula>ISERROR(AR503)</formula>
    </cfRule>
    <cfRule type="cellIs" dxfId="8152" priority="2720" operator="equal">
      <formula>0</formula>
    </cfRule>
    <cfRule type="containsText" dxfId="8151" priority="2721" operator="containsText" text="根拠法令等の記載内容を再度確認してください。">
      <formula>NOT(ISERROR(SEARCH("根拠法令等の記載内容を再度確認してください。",AR503)))</formula>
    </cfRule>
  </conditionalFormatting>
  <conditionalFormatting sqref="AR509">
    <cfRule type="containsErrors" dxfId="8150" priority="1807">
      <formula>ISERROR(AR509)</formula>
    </cfRule>
    <cfRule type="cellIs" dxfId="8149" priority="1808" operator="equal">
      <formula>0</formula>
    </cfRule>
    <cfRule type="containsText" dxfId="8148" priority="1809" operator="containsText" text="根拠法令等の記載内容を再度確認してください。">
      <formula>NOT(ISERROR(SEARCH("根拠法令等の記載内容を再度確認してください。",AR509)))</formula>
    </cfRule>
  </conditionalFormatting>
  <conditionalFormatting sqref="AR520">
    <cfRule type="containsErrors" dxfId="8147" priority="1773">
      <formula>ISERROR(AR520)</formula>
    </cfRule>
    <cfRule type="cellIs" dxfId="8146" priority="1774" operator="equal">
      <formula>0</formula>
    </cfRule>
    <cfRule type="containsText" dxfId="8145" priority="1775" operator="containsText" text="根拠法令等の記載内容を再度確認してください。">
      <formula>NOT(ISERROR(SEARCH("根拠法令等の記載内容を再度確認してください。",AR520)))</formula>
    </cfRule>
  </conditionalFormatting>
  <conditionalFormatting sqref="AR523">
    <cfRule type="containsErrors" dxfId="8144" priority="1766">
      <formula>ISERROR(AR523)</formula>
    </cfRule>
    <cfRule type="cellIs" dxfId="8143" priority="1767" operator="equal">
      <formula>0</formula>
    </cfRule>
    <cfRule type="containsText" dxfId="8142" priority="1768" operator="containsText" text="根拠法令等の記載内容を再度確認してください。">
      <formula>NOT(ISERROR(SEARCH("根拠法令等の記載内容を再度確認してください。",AR523)))</formula>
    </cfRule>
  </conditionalFormatting>
  <conditionalFormatting sqref="AR527">
    <cfRule type="containsErrors" dxfId="8141" priority="1759">
      <formula>ISERROR(AR527)</formula>
    </cfRule>
    <cfRule type="cellIs" dxfId="8140" priority="1760" operator="equal">
      <formula>0</formula>
    </cfRule>
    <cfRule type="containsText" dxfId="8139" priority="1761" operator="containsText" text="根拠法令等の記載内容を再度確認してください。">
      <formula>NOT(ISERROR(SEARCH("根拠法令等の記載内容を再度確認してください。",AR527)))</formula>
    </cfRule>
  </conditionalFormatting>
  <conditionalFormatting sqref="AR533">
    <cfRule type="containsErrors" dxfId="8138" priority="1752">
      <formula>ISERROR(AR533)</formula>
    </cfRule>
    <cfRule type="cellIs" dxfId="8137" priority="1753" operator="equal">
      <formula>0</formula>
    </cfRule>
    <cfRule type="containsText" dxfId="8136" priority="1754" operator="containsText" text="根拠法令等の記載内容を再度確認してください。">
      <formula>NOT(ISERROR(SEARCH("根拠法令等の記載内容を再度確認してください。",AR533)))</formula>
    </cfRule>
  </conditionalFormatting>
  <conditionalFormatting sqref="AR536">
    <cfRule type="containsErrors" dxfId="8135" priority="2716">
      <formula>ISERROR(AR536)</formula>
    </cfRule>
    <cfRule type="cellIs" dxfId="8134" priority="2717" operator="equal">
      <formula>0</formula>
    </cfRule>
    <cfRule type="containsText" dxfId="8133" priority="2718" operator="containsText" text="根拠法令等の記載内容を再度確認してください。">
      <formula>NOT(ISERROR(SEARCH("根拠法令等の記載内容を再度確認してください。",AR536)))</formula>
    </cfRule>
  </conditionalFormatting>
  <conditionalFormatting sqref="AR539">
    <cfRule type="containsErrors" dxfId="8132" priority="2713">
      <formula>ISERROR(AR539)</formula>
    </cfRule>
    <cfRule type="cellIs" dxfId="8131" priority="2714" operator="equal">
      <formula>0</formula>
    </cfRule>
    <cfRule type="containsText" dxfId="8130" priority="2715" operator="containsText" text="根拠法令等の記載内容を再度確認してください。">
      <formula>NOT(ISERROR(SEARCH("根拠法令等の記載内容を再度確認してください。",AR539)))</formula>
    </cfRule>
  </conditionalFormatting>
  <conditionalFormatting sqref="AR547">
    <cfRule type="containsErrors" dxfId="8129" priority="2710">
      <formula>ISERROR(AR547)</formula>
    </cfRule>
    <cfRule type="cellIs" dxfId="8128" priority="2711" operator="equal">
      <formula>0</formula>
    </cfRule>
    <cfRule type="containsText" dxfId="8127" priority="2712" operator="containsText" text="根拠法令等の記載内容を再度確認してください。">
      <formula>NOT(ISERROR(SEARCH("根拠法令等の記載内容を再度確認してください。",AR547)))</formula>
    </cfRule>
  </conditionalFormatting>
  <conditionalFormatting sqref="AR552">
    <cfRule type="containsErrors" dxfId="8126" priority="2707">
      <formula>ISERROR(AR552)</formula>
    </cfRule>
    <cfRule type="cellIs" dxfId="8125" priority="2708" operator="equal">
      <formula>0</formula>
    </cfRule>
    <cfRule type="containsText" dxfId="8124" priority="2709" operator="containsText" text="根拠法令等の記載内容を再度確認してください。">
      <formula>NOT(ISERROR(SEARCH("根拠法令等の記載内容を再度確認してください。",AR552)))</formula>
    </cfRule>
  </conditionalFormatting>
  <conditionalFormatting sqref="AR555">
    <cfRule type="containsErrors" dxfId="8123" priority="2704">
      <formula>ISERROR(AR555)</formula>
    </cfRule>
    <cfRule type="cellIs" dxfId="8122" priority="2705" operator="equal">
      <formula>0</formula>
    </cfRule>
    <cfRule type="containsText" dxfId="8121" priority="2706" operator="containsText" text="根拠法令等の記載内容を再度確認してください。">
      <formula>NOT(ISERROR(SEARCH("根拠法令等の記載内容を再度確認してください。",AR555)))</formula>
    </cfRule>
  </conditionalFormatting>
  <conditionalFormatting sqref="AR560">
    <cfRule type="containsErrors" dxfId="8120" priority="2701">
      <formula>ISERROR(AR560)</formula>
    </cfRule>
    <cfRule type="cellIs" dxfId="8119" priority="2702" operator="equal">
      <formula>0</formula>
    </cfRule>
    <cfRule type="containsText" dxfId="8118" priority="2703" operator="containsText" text="根拠法令等の記載内容を再度確認してください。">
      <formula>NOT(ISERROR(SEARCH("根拠法令等の記載内容を再度確認してください。",AR560)))</formula>
    </cfRule>
  </conditionalFormatting>
  <conditionalFormatting sqref="AR563">
    <cfRule type="containsErrors" dxfId="8117" priority="2698">
      <formula>ISERROR(AR563)</formula>
    </cfRule>
    <cfRule type="cellIs" dxfId="8116" priority="2699" operator="equal">
      <formula>0</formula>
    </cfRule>
    <cfRule type="containsText" dxfId="8115" priority="2700" operator="containsText" text="根拠法令等の記載内容を再度確認してください。">
      <formula>NOT(ISERROR(SEARCH("根拠法令等の記載内容を再度確認してください。",AR563)))</formula>
    </cfRule>
  </conditionalFormatting>
  <conditionalFormatting sqref="AR588">
    <cfRule type="containsErrors" dxfId="8114" priority="10906">
      <formula>ISERROR(AR588)</formula>
    </cfRule>
    <cfRule type="cellIs" dxfId="8113" priority="10907" operator="equal">
      <formula>0</formula>
    </cfRule>
    <cfRule type="containsText" dxfId="8112" priority="10908" operator="containsText" text="計画策定に向けて取り組んでください。">
      <formula>NOT(ISERROR(SEARCH("計画策定に向けて取り組んでください。",AR588)))</formula>
    </cfRule>
  </conditionalFormatting>
  <conditionalFormatting sqref="AR596">
    <cfRule type="containsErrors" dxfId="8111" priority="7803">
      <formula>ISERROR(AR596)</formula>
    </cfRule>
    <cfRule type="cellIs" dxfId="8110" priority="7804" operator="equal">
      <formula>0</formula>
    </cfRule>
    <cfRule type="containsText" dxfId="8109" priority="7805" operator="containsText" text="計画策定に向けて取り組んでください。">
      <formula>NOT(ISERROR(SEARCH("計画策定に向けて取り組んでください。",AR596)))</formula>
    </cfRule>
  </conditionalFormatting>
  <conditionalFormatting sqref="AR606">
    <cfRule type="containsErrors" dxfId="8108" priority="9831">
      <formula>ISERROR(AR606)</formula>
    </cfRule>
    <cfRule type="cellIs" dxfId="8107" priority="9832" operator="equal">
      <formula>0</formula>
    </cfRule>
    <cfRule type="containsText" dxfId="8106" priority="9833" operator="containsText" text="定期的に実施できるよう取り組んでください。">
      <formula>NOT(ISERROR(SEARCH("定期的に実施できるよう取り組んでください。",AR606)))</formula>
    </cfRule>
  </conditionalFormatting>
  <conditionalFormatting sqref="AR609">
    <cfRule type="containsErrors" dxfId="8105" priority="7796">
      <formula>ISERROR(AR609)</formula>
    </cfRule>
    <cfRule type="cellIs" dxfId="8104" priority="7797" operator="equal">
      <formula>0</formula>
    </cfRule>
    <cfRule type="containsText" dxfId="8103" priority="7798" operator="containsText" text="定期的に実施できるよう取り組んでください。">
      <formula>NOT(ISERROR(SEARCH("定期的に実施できるよう取り組んでください。",AR609)))</formula>
    </cfRule>
  </conditionalFormatting>
  <conditionalFormatting sqref="AR615">
    <cfRule type="containsErrors" dxfId="8102" priority="8567">
      <formula>ISERROR(AR615)</formula>
    </cfRule>
    <cfRule type="cellIs" dxfId="8101" priority="8568" operator="equal">
      <formula>0</formula>
    </cfRule>
    <cfRule type="containsText" dxfId="8100" priority="8569" operator="containsText" text="定期的に実施できるよう取り組んでください。">
      <formula>NOT(ISERROR(SEARCH("定期的に実施できるよう取り組んでください。",AR615)))</formula>
    </cfRule>
  </conditionalFormatting>
  <conditionalFormatting sqref="AR619">
    <cfRule type="containsErrors" dxfId="8099" priority="8564">
      <formula>ISERROR(AR619)</formula>
    </cfRule>
    <cfRule type="cellIs" dxfId="8098" priority="8565" operator="equal">
      <formula>0</formula>
    </cfRule>
    <cfRule type="containsText" dxfId="8097" priority="8566" operator="containsText" text="定期的に実施できるよう取り組んでください。">
      <formula>NOT(ISERROR(SEARCH("定期的に実施できるよう取り組んでください。",AR619)))</formula>
    </cfRule>
  </conditionalFormatting>
  <conditionalFormatting sqref="AR624">
    <cfRule type="containsErrors" dxfId="8096" priority="2695">
      <formula>ISERROR(AR624)</formula>
    </cfRule>
    <cfRule type="cellIs" dxfId="8095" priority="2696" operator="equal">
      <formula>0</formula>
    </cfRule>
    <cfRule type="containsText" dxfId="8094" priority="2697" operator="containsText" text="根拠法令等の記載内容を再度確認してください。">
      <formula>NOT(ISERROR(SEARCH("根拠法令等の記載内容を再度確認してください。",AR624)))</formula>
    </cfRule>
  </conditionalFormatting>
  <conditionalFormatting sqref="AR651">
    <cfRule type="containsErrors" dxfId="8093" priority="2689">
      <formula>ISERROR(AR651)</formula>
    </cfRule>
    <cfRule type="cellIs" dxfId="8092" priority="2690" operator="equal">
      <formula>0</formula>
    </cfRule>
    <cfRule type="containsText" dxfId="8091" priority="2691" operator="containsText" text="根拠法令等の記載内容を再度確認してください。">
      <formula>NOT(ISERROR(SEARCH("根拠法令等の記載内容を再度確認してください。",AR651)))</formula>
    </cfRule>
  </conditionalFormatting>
  <conditionalFormatting sqref="AR669:AR674">
    <cfRule type="containsErrors" dxfId="8090" priority="2686">
      <formula>ISERROR(AR669)</formula>
    </cfRule>
    <cfRule type="cellIs" dxfId="8089" priority="2687" operator="equal">
      <formula>0</formula>
    </cfRule>
    <cfRule type="containsText" dxfId="8088" priority="2688" operator="containsText" text="根拠法令等の記載内容を再度確認してください。">
      <formula>NOT(ISERROR(SEARCH("根拠法令等の記載内容を再度確認してください。",AR669)))</formula>
    </cfRule>
  </conditionalFormatting>
  <conditionalFormatting sqref="AR677:AR698">
    <cfRule type="containsErrors" dxfId="8087" priority="5383">
      <formula>ISERROR(AR677)</formula>
    </cfRule>
    <cfRule type="cellIs" dxfId="8086" priority="5384" operator="equal">
      <formula>0</formula>
    </cfRule>
    <cfRule type="containsText" dxfId="8085" priority="5385" operator="containsText" text="根拠法令等の記載内容を再度確認してください。">
      <formula>NOT(ISERROR(SEARCH("根拠法令等の記載内容を再度確認してください。",AR677)))</formula>
    </cfRule>
  </conditionalFormatting>
  <conditionalFormatting sqref="AR696:AR697">
    <cfRule type="containsText" dxfId="8084" priority="7206" operator="containsText" text="根拠法令の記載内容を再度確認してください。">
      <formula>NOT(ISERROR(SEARCH("根拠法令の記載内容を再度確認してください。",AR696)))</formula>
    </cfRule>
  </conditionalFormatting>
  <conditionalFormatting sqref="AR700">
    <cfRule type="containsErrors" dxfId="8083" priority="1738">
      <formula>ISERROR(AR700)</formula>
    </cfRule>
    <cfRule type="cellIs" dxfId="8082" priority="1739" operator="equal">
      <formula>0</formula>
    </cfRule>
    <cfRule type="containsText" dxfId="8081" priority="1740" operator="containsText" text="根拠法令等の記載内容を再度確認してください。">
      <formula>NOT(ISERROR(SEARCH("根拠法令等の記載内容を再度確認してください。",AR700)))</formula>
    </cfRule>
  </conditionalFormatting>
  <conditionalFormatting sqref="AR704">
    <cfRule type="containsErrors" dxfId="8080" priority="1731">
      <formula>ISERROR(AR704)</formula>
    </cfRule>
    <cfRule type="cellIs" dxfId="8079" priority="1732" operator="equal">
      <formula>0</formula>
    </cfRule>
    <cfRule type="containsText" dxfId="8078" priority="1733" operator="containsText" text="根拠法令等の記載内容を再度確認してください。">
      <formula>NOT(ISERROR(SEARCH("根拠法令等の記載内容を再度確認してください。",AR704)))</formula>
    </cfRule>
  </conditionalFormatting>
  <conditionalFormatting sqref="AR707">
    <cfRule type="containsErrors" dxfId="8077" priority="5380">
      <formula>ISERROR(AR707)</formula>
    </cfRule>
    <cfRule type="cellIs" dxfId="8076" priority="5381" operator="equal">
      <formula>0</formula>
    </cfRule>
    <cfRule type="containsText" dxfId="8075" priority="5382" operator="containsText" text="根拠法令等の記載内容を再度確認してください。">
      <formula>NOT(ISERROR(SEARCH("根拠法令等の記載内容を再度確認してください。",AR707)))</formula>
    </cfRule>
  </conditionalFormatting>
  <conditionalFormatting sqref="AR712">
    <cfRule type="containsErrors" dxfId="8074" priority="1724">
      <formula>ISERROR(AR712)</formula>
    </cfRule>
    <cfRule type="cellIs" dxfId="8073" priority="1725" operator="equal">
      <formula>0</formula>
    </cfRule>
    <cfRule type="containsText" dxfId="8072" priority="1726" operator="containsText" text="根拠法令等の記載内容を再度確認してください。">
      <formula>NOT(ISERROR(SEARCH("根拠法令等の記載内容を再度確認してください。",AR712)))</formula>
    </cfRule>
  </conditionalFormatting>
  <conditionalFormatting sqref="AR717">
    <cfRule type="containsErrors" dxfId="8071" priority="10801">
      <formula>ISERROR(AR717)</formula>
    </cfRule>
    <cfRule type="cellIs" dxfId="8070" priority="10802" operator="equal">
      <formula>0</formula>
    </cfRule>
    <cfRule type="containsText" dxfId="8069" priority="10803" operator="containsText" text="自主点検のポイントの記載内容を再度確認してください。">
      <formula>NOT(ISERROR(SEARCH("自主点検のポイントの記載内容を再度確認してください。",AR717)))</formula>
    </cfRule>
  </conditionalFormatting>
  <conditionalFormatting sqref="AR720">
    <cfRule type="containsErrors" dxfId="8068" priority="2950">
      <formula>ISERROR(AR720)</formula>
    </cfRule>
    <cfRule type="cellIs" dxfId="8067" priority="2951" operator="equal">
      <formula>0</formula>
    </cfRule>
    <cfRule type="containsText" dxfId="8066" priority="2952" operator="containsText" text="根拠法令等の記載内容を再度確認してください。">
      <formula>NOT(ISERROR(SEARCH("根拠法令等の記載内容を再度確認してください。",AR720)))</formula>
    </cfRule>
  </conditionalFormatting>
  <conditionalFormatting sqref="AR739">
    <cfRule type="containsErrors" dxfId="8065" priority="2683">
      <formula>ISERROR(AR739)</formula>
    </cfRule>
    <cfRule type="cellIs" dxfId="8064" priority="2684" operator="equal">
      <formula>0</formula>
    </cfRule>
    <cfRule type="containsText" dxfId="8063" priority="2685" operator="containsText" text="根拠法令等の記載内容を再度確認してください。">
      <formula>NOT(ISERROR(SEARCH("根拠法令等の記載内容を再度確認してください。",AR739)))</formula>
    </cfRule>
  </conditionalFormatting>
  <conditionalFormatting sqref="AR748">
    <cfRule type="containsErrors" dxfId="8062" priority="2680">
      <formula>ISERROR(AR748)</formula>
    </cfRule>
    <cfRule type="cellIs" dxfId="8061" priority="2681" operator="equal">
      <formula>0</formula>
    </cfRule>
    <cfRule type="containsText" dxfId="8060" priority="2682" operator="containsText" text="根拠法令等の記載内容を再度確認してください。">
      <formula>NOT(ISERROR(SEARCH("根拠法令等の記載内容を再度確認してください。",AR748)))</formula>
    </cfRule>
  </conditionalFormatting>
  <conditionalFormatting sqref="AR754">
    <cfRule type="containsErrors" dxfId="8059" priority="2677">
      <formula>ISERROR(AR754)</formula>
    </cfRule>
    <cfRule type="cellIs" dxfId="8058" priority="2678" operator="equal">
      <formula>0</formula>
    </cfRule>
    <cfRule type="containsText" dxfId="8057" priority="2679" operator="containsText" text="根拠法令等の記載内容を再度確認してください。">
      <formula>NOT(ISERROR(SEARCH("根拠法令等の記載内容を再度確認してください。",AR754)))</formula>
    </cfRule>
  </conditionalFormatting>
  <conditionalFormatting sqref="AR773">
    <cfRule type="containsErrors" dxfId="8056" priority="2668">
      <formula>ISERROR(AR773)</formula>
    </cfRule>
    <cfRule type="cellIs" dxfId="8055" priority="2669" operator="equal">
      <formula>0</formula>
    </cfRule>
    <cfRule type="containsText" dxfId="8054" priority="2670" operator="containsText" text="根拠法令等の記載内容を再度確認してください。">
      <formula>NOT(ISERROR(SEARCH("根拠法令等の記載内容を再度確認してください。",AR773)))</formula>
    </cfRule>
  </conditionalFormatting>
  <conditionalFormatting sqref="AR775">
    <cfRule type="containsErrors" dxfId="8053" priority="1708">
      <formula>ISERROR(AR775)</formula>
    </cfRule>
    <cfRule type="cellIs" dxfId="8052" priority="1709" operator="equal">
      <formula>0</formula>
    </cfRule>
    <cfRule type="containsText" dxfId="8051" priority="1710" operator="containsText" text="根拠法令等の記載内容を再度確認してください。">
      <formula>NOT(ISERROR(SEARCH("根拠法令等の記載内容を再度確認してください。",AR775)))</formula>
    </cfRule>
  </conditionalFormatting>
  <conditionalFormatting sqref="AR785">
    <cfRule type="containsErrors" dxfId="8050" priority="1700">
      <formula>ISERROR(AR785)</formula>
    </cfRule>
    <cfRule type="cellIs" dxfId="8049" priority="1701" operator="equal">
      <formula>0</formula>
    </cfRule>
    <cfRule type="containsText" dxfId="8048" priority="1702" operator="containsText" text="根拠法令等の記載内容を再度確認してください。">
      <formula>NOT(ISERROR(SEARCH("根拠法令等の記載内容を再度確認してください。",AR785)))</formula>
    </cfRule>
  </conditionalFormatting>
  <conditionalFormatting sqref="AR787">
    <cfRule type="containsErrors" dxfId="8047" priority="1693">
      <formula>ISERROR(AR787)</formula>
    </cfRule>
    <cfRule type="cellIs" dxfId="8046" priority="1694" operator="equal">
      <formula>0</formula>
    </cfRule>
    <cfRule type="containsText" dxfId="8045" priority="1695" operator="containsText" text="根拠法令等の記載内容を再度確認してください。">
      <formula>NOT(ISERROR(SEARCH("根拠法令等の記載内容を再度確認してください。",AR787)))</formula>
    </cfRule>
  </conditionalFormatting>
  <conditionalFormatting sqref="AR790">
    <cfRule type="containsErrors" dxfId="8044" priority="1686">
      <formula>ISERROR(AR790)</formula>
    </cfRule>
    <cfRule type="cellIs" dxfId="8043" priority="1687" operator="equal">
      <formula>0</formula>
    </cfRule>
    <cfRule type="containsText" dxfId="8042" priority="1688" operator="containsText" text="根拠法令等の記載内容を再度確認してください。">
      <formula>NOT(ISERROR(SEARCH("根拠法令等の記載内容を再度確認してください。",AR790)))</formula>
    </cfRule>
  </conditionalFormatting>
  <conditionalFormatting sqref="AR793">
    <cfRule type="containsErrors" dxfId="8041" priority="1679">
      <formula>ISERROR(AR793)</formula>
    </cfRule>
    <cfRule type="cellIs" dxfId="8040" priority="1680" operator="equal">
      <formula>0</formula>
    </cfRule>
    <cfRule type="containsText" dxfId="8039" priority="1681" operator="containsText" text="根拠法令等の記載内容を再度確認してください。">
      <formula>NOT(ISERROR(SEARCH("根拠法令等の記載内容を再度確認してください。",AR793)))</formula>
    </cfRule>
  </conditionalFormatting>
  <conditionalFormatting sqref="AR797">
    <cfRule type="containsErrors" dxfId="8038" priority="1672">
      <formula>ISERROR(AR797)</formula>
    </cfRule>
    <cfRule type="cellIs" dxfId="8037" priority="1673" operator="equal">
      <formula>0</formula>
    </cfRule>
    <cfRule type="containsText" dxfId="8036" priority="1674" operator="containsText" text="根拠法令等の記載内容を再度確認してください。">
      <formula>NOT(ISERROR(SEARCH("根拠法令等の記載内容を再度確認してください。",AR797)))</formula>
    </cfRule>
  </conditionalFormatting>
  <conditionalFormatting sqref="AR800">
    <cfRule type="containsErrors" dxfId="8035" priority="1665">
      <formula>ISERROR(AR800)</formula>
    </cfRule>
    <cfRule type="cellIs" dxfId="8034" priority="1666" operator="equal">
      <formula>0</formula>
    </cfRule>
    <cfRule type="containsText" dxfId="8033" priority="1667" operator="containsText" text="根拠法令等の記載内容を再度確認してください。">
      <formula>NOT(ISERROR(SEARCH("根拠法令等の記載内容を再度確認してください。",AR800)))</formula>
    </cfRule>
  </conditionalFormatting>
  <conditionalFormatting sqref="AR803">
    <cfRule type="containsErrors" dxfId="8032" priority="1658">
      <formula>ISERROR(AR803)</formula>
    </cfRule>
    <cfRule type="cellIs" dxfId="8031" priority="1659" operator="equal">
      <formula>0</formula>
    </cfRule>
    <cfRule type="containsText" dxfId="8030" priority="1660" operator="containsText" text="根拠法令等の記載内容を再度確認してください。">
      <formula>NOT(ISERROR(SEARCH("根拠法令等の記載内容を再度確認してください。",AR803)))</formula>
    </cfRule>
  </conditionalFormatting>
  <conditionalFormatting sqref="AR806">
    <cfRule type="containsErrors" dxfId="8029" priority="1651">
      <formula>ISERROR(AR806)</formula>
    </cfRule>
    <cfRule type="cellIs" dxfId="8028" priority="1652" operator="equal">
      <formula>0</formula>
    </cfRule>
    <cfRule type="containsText" dxfId="8027" priority="1653" operator="containsText" text="根拠法令等の記載内容を再度確認してください。">
      <formula>NOT(ISERROR(SEARCH("根拠法令等の記載内容を再度確認してください。",AR806)))</formula>
    </cfRule>
  </conditionalFormatting>
  <conditionalFormatting sqref="AR809">
    <cfRule type="containsErrors" dxfId="8026" priority="1644">
      <formula>ISERROR(AR809)</formula>
    </cfRule>
    <cfRule type="cellIs" dxfId="8025" priority="1645" operator="equal">
      <formula>0</formula>
    </cfRule>
    <cfRule type="containsText" dxfId="8024" priority="1646" operator="containsText" text="根拠法令等の記載内容を再度確認してください。">
      <formula>NOT(ISERROR(SEARCH("根拠法令等の記載内容を再度確認してください。",AR809)))</formula>
    </cfRule>
  </conditionalFormatting>
  <conditionalFormatting sqref="AR812">
    <cfRule type="containsErrors" dxfId="8023" priority="1637">
      <formula>ISERROR(AR812)</formula>
    </cfRule>
    <cfRule type="cellIs" dxfId="8022" priority="1638" operator="equal">
      <formula>0</formula>
    </cfRule>
    <cfRule type="containsText" dxfId="8021" priority="1639" operator="containsText" text="根拠法令等の記載内容を再度確認してください。">
      <formula>NOT(ISERROR(SEARCH("根拠法令等の記載内容を再度確認してください。",AR812)))</formula>
    </cfRule>
  </conditionalFormatting>
  <conditionalFormatting sqref="AR816">
    <cfRule type="containsErrors" dxfId="8020" priority="1630">
      <formula>ISERROR(AR816)</formula>
    </cfRule>
    <cfRule type="cellIs" dxfId="8019" priority="1631" operator="equal">
      <formula>0</formula>
    </cfRule>
    <cfRule type="containsText" dxfId="8018" priority="1632" operator="containsText" text="根拠法令等の記載内容を再度確認してください。">
      <formula>NOT(ISERROR(SEARCH("根拠法令等の記載内容を再度確認してください。",AR816)))</formula>
    </cfRule>
  </conditionalFormatting>
  <conditionalFormatting sqref="AR821">
    <cfRule type="containsErrors" dxfId="8017" priority="1623">
      <formula>ISERROR(AR821)</formula>
    </cfRule>
    <cfRule type="cellIs" dxfId="8016" priority="1624" operator="equal">
      <formula>0</formula>
    </cfRule>
    <cfRule type="containsText" dxfId="8015" priority="1625" operator="containsText" text="根拠法令等の記載内容を再度確認してください。">
      <formula>NOT(ISERROR(SEARCH("根拠法令等の記載内容を再度確認してください。",AR821)))</formula>
    </cfRule>
  </conditionalFormatting>
  <conditionalFormatting sqref="AR824">
    <cfRule type="containsErrors" dxfId="8014" priority="1616">
      <formula>ISERROR(AR824)</formula>
    </cfRule>
    <cfRule type="cellIs" dxfId="8013" priority="1617" operator="equal">
      <formula>0</formula>
    </cfRule>
    <cfRule type="containsText" dxfId="8012" priority="1618" operator="containsText" text="根拠法令等の記載内容を再度確認してください。">
      <formula>NOT(ISERROR(SEARCH("根拠法令等の記載内容を再度確認してください。",AR824)))</formula>
    </cfRule>
  </conditionalFormatting>
  <conditionalFormatting sqref="AR829">
    <cfRule type="containsErrors" dxfId="8011" priority="1609">
      <formula>ISERROR(AR829)</formula>
    </cfRule>
    <cfRule type="cellIs" dxfId="8010" priority="1610" operator="equal">
      <formula>0</formula>
    </cfRule>
    <cfRule type="containsText" dxfId="8009" priority="1611" operator="containsText" text="根拠法令等の記載内容を再度確認してください。">
      <formula>NOT(ISERROR(SEARCH("根拠法令等の記載内容を再度確認してください。",AR829)))</formula>
    </cfRule>
  </conditionalFormatting>
  <conditionalFormatting sqref="AR832">
    <cfRule type="containsErrors" dxfId="8008" priority="1602">
      <formula>ISERROR(AR832)</formula>
    </cfRule>
    <cfRule type="cellIs" dxfId="8007" priority="1603" operator="equal">
      <formula>0</formula>
    </cfRule>
    <cfRule type="containsText" dxfId="8006" priority="1604" operator="containsText" text="根拠法令等の記載内容を再度確認してください。">
      <formula>NOT(ISERROR(SEARCH("根拠法令等の記載内容を再度確認してください。",AR832)))</formula>
    </cfRule>
  </conditionalFormatting>
  <conditionalFormatting sqref="AR834">
    <cfRule type="containsErrors" dxfId="8005" priority="1595">
      <formula>ISERROR(AR834)</formula>
    </cfRule>
    <cfRule type="cellIs" dxfId="8004" priority="1596" operator="equal">
      <formula>0</formula>
    </cfRule>
    <cfRule type="containsText" dxfId="8003" priority="1597" operator="containsText" text="根拠法令等の記載内容を再度確認してください。">
      <formula>NOT(ISERROR(SEARCH("根拠法令等の記載内容を再度確認してください。",AR834)))</formula>
    </cfRule>
  </conditionalFormatting>
  <conditionalFormatting sqref="AR836">
    <cfRule type="containsErrors" dxfId="8002" priority="2638">
      <formula>ISERROR(AR836)</formula>
    </cfRule>
    <cfRule type="cellIs" dxfId="8001" priority="2639" operator="equal">
      <formula>0</formula>
    </cfRule>
    <cfRule type="containsText" dxfId="8000" priority="2640" operator="containsText" text="根拠法令等の記載内容を再度確認してください。">
      <formula>NOT(ISERROR(SEARCH("根拠法令等の記載内容を再度確認してください。",AR836)))</formula>
    </cfRule>
  </conditionalFormatting>
  <conditionalFormatting sqref="AR838">
    <cfRule type="containsErrors" dxfId="7999" priority="1588">
      <formula>ISERROR(AR838)</formula>
    </cfRule>
    <cfRule type="cellIs" dxfId="7998" priority="1589" operator="equal">
      <formula>0</formula>
    </cfRule>
    <cfRule type="containsText" dxfId="7997" priority="1590" operator="containsText" text="根拠法令等の記載内容を再度確認してください。">
      <formula>NOT(ISERROR(SEARCH("根拠法令等の記載内容を再度確認してください。",AR838)))</formula>
    </cfRule>
  </conditionalFormatting>
  <conditionalFormatting sqref="AR840">
    <cfRule type="containsErrors" dxfId="7996" priority="1581">
      <formula>ISERROR(AR840)</formula>
    </cfRule>
    <cfRule type="cellIs" dxfId="7995" priority="1582" operator="equal">
      <formula>0</formula>
    </cfRule>
    <cfRule type="containsText" dxfId="7994" priority="1583" operator="containsText" text="根拠法令等の記載内容を再度確認してください。">
      <formula>NOT(ISERROR(SEARCH("根拠法令等の記載内容を再度確認してください。",AR840)))</formula>
    </cfRule>
  </conditionalFormatting>
  <conditionalFormatting sqref="AR844">
    <cfRule type="containsErrors" dxfId="7993" priority="2623">
      <formula>ISERROR(AR844)</formula>
    </cfRule>
    <cfRule type="cellIs" dxfId="7992" priority="2624" operator="equal">
      <formula>0</formula>
    </cfRule>
    <cfRule type="containsText" dxfId="7991" priority="2625" operator="containsText" text="根拠法令等の記載内容を再度確認してください。">
      <formula>NOT(ISERROR(SEARCH("根拠法令等の記載内容を再度確認してください。",AR844)))</formula>
    </cfRule>
  </conditionalFormatting>
  <conditionalFormatting sqref="AR851">
    <cfRule type="containsErrors" dxfId="7990" priority="2620">
      <formula>ISERROR(AR851)</formula>
    </cfRule>
    <cfRule type="cellIs" dxfId="7989" priority="2621" operator="equal">
      <formula>0</formula>
    </cfRule>
    <cfRule type="containsText" dxfId="7988" priority="2622" operator="containsText" text="根拠法令等の記載内容を再度確認してください。">
      <formula>NOT(ISERROR(SEARCH("根拠法令等の記載内容を再度確認してください。",AR851)))</formula>
    </cfRule>
  </conditionalFormatting>
  <conditionalFormatting sqref="AR854">
    <cfRule type="containsErrors" dxfId="7987" priority="1574">
      <formula>ISERROR(AR854)</formula>
    </cfRule>
    <cfRule type="cellIs" dxfId="7986" priority="1575" operator="equal">
      <formula>0</formula>
    </cfRule>
    <cfRule type="containsText" dxfId="7985" priority="1576" operator="containsText" text="根拠法令等の記載内容を再度確認してください。">
      <formula>NOT(ISERROR(SEARCH("根拠法令等の記載内容を再度確認してください。",AR854)))</formula>
    </cfRule>
  </conditionalFormatting>
  <conditionalFormatting sqref="AR857">
    <cfRule type="containsErrors" dxfId="7984" priority="2617">
      <formula>ISERROR(AR857)</formula>
    </cfRule>
    <cfRule type="cellIs" dxfId="7983" priority="2618" operator="equal">
      <formula>0</formula>
    </cfRule>
    <cfRule type="containsText" dxfId="7982" priority="2619" operator="containsText" text="根拠法令等の記載内容を再度確認してください。">
      <formula>NOT(ISERROR(SEARCH("根拠法令等の記載内容を再度確認してください。",AR857)))</formula>
    </cfRule>
  </conditionalFormatting>
  <conditionalFormatting sqref="AR860">
    <cfRule type="containsErrors" dxfId="7981" priority="2608">
      <formula>ISERROR(AR860)</formula>
    </cfRule>
    <cfRule type="cellIs" dxfId="7980" priority="2609" operator="equal">
      <formula>0</formula>
    </cfRule>
    <cfRule type="containsText" dxfId="7979" priority="2610" operator="containsText" text="根拠法令等の記載内容を再度確認してください。">
      <formula>NOT(ISERROR(SEARCH("根拠法令等の記載内容を再度確認してください。",AR860)))</formula>
    </cfRule>
  </conditionalFormatting>
  <conditionalFormatting sqref="AR862">
    <cfRule type="containsErrors" dxfId="7978" priority="2605">
      <formula>ISERROR(AR862)</formula>
    </cfRule>
    <cfRule type="cellIs" dxfId="7977" priority="2606" operator="equal">
      <formula>0</formula>
    </cfRule>
    <cfRule type="containsText" dxfId="7976" priority="2607" operator="containsText" text="根拠法令等の記載内容を再度確認してください。">
      <formula>NOT(ISERROR(SEARCH("根拠法令等の記載内容を再度確認してください。",AR862)))</formula>
    </cfRule>
  </conditionalFormatting>
  <conditionalFormatting sqref="AR864">
    <cfRule type="containsErrors" dxfId="7975" priority="1567">
      <formula>ISERROR(AR864)</formula>
    </cfRule>
    <cfRule type="cellIs" dxfId="7974" priority="1568" operator="equal">
      <formula>0</formula>
    </cfRule>
    <cfRule type="containsText" dxfId="7973" priority="1569" operator="containsText" text="根拠法令等の記載内容を再度確認してください。">
      <formula>NOT(ISERROR(SEARCH("根拠法令等の記載内容を再度確認してください。",AR864)))</formula>
    </cfRule>
  </conditionalFormatting>
  <conditionalFormatting sqref="AR878">
    <cfRule type="containsErrors" dxfId="7972" priority="1560">
      <formula>ISERROR(AR878)</formula>
    </cfRule>
    <cfRule type="cellIs" dxfId="7971" priority="1561" operator="equal">
      <formula>0</formula>
    </cfRule>
    <cfRule type="containsText" dxfId="7970" priority="1562" operator="containsText" text="根拠法令等の記載内容を再度確認してください。">
      <formula>NOT(ISERROR(SEARCH("根拠法令等の記載内容を再度確認してください。",AR878)))</formula>
    </cfRule>
  </conditionalFormatting>
  <conditionalFormatting sqref="AR880">
    <cfRule type="containsErrors" dxfId="7969" priority="1553">
      <formula>ISERROR(AR880)</formula>
    </cfRule>
    <cfRule type="cellIs" dxfId="7968" priority="1554" operator="equal">
      <formula>0</formula>
    </cfRule>
    <cfRule type="containsText" dxfId="7967" priority="1555" operator="containsText" text="根拠法令等の記載内容を再度確認してください。">
      <formula>NOT(ISERROR(SEARCH("根拠法令等の記載内容を再度確認してください。",AR880)))</formula>
    </cfRule>
  </conditionalFormatting>
  <conditionalFormatting sqref="AR882">
    <cfRule type="containsErrors" dxfId="7966" priority="1546">
      <formula>ISERROR(AR882)</formula>
    </cfRule>
    <cfRule type="cellIs" dxfId="7965" priority="1547" operator="equal">
      <formula>0</formula>
    </cfRule>
    <cfRule type="containsText" dxfId="7964" priority="1548" operator="containsText" text="根拠法令等の記載内容を再度確認してください。">
      <formula>NOT(ISERROR(SEARCH("根拠法令等の記載内容を再度確認してください。",AR882)))</formula>
    </cfRule>
  </conditionalFormatting>
  <conditionalFormatting sqref="AR902">
    <cfRule type="containsErrors" dxfId="7963" priority="1525">
      <formula>ISERROR(AR902)</formula>
    </cfRule>
    <cfRule type="cellIs" dxfId="7962" priority="1526" operator="equal">
      <formula>0</formula>
    </cfRule>
    <cfRule type="containsText" dxfId="7961" priority="1527" operator="containsText" text="根拠法令等の記載内容を再度確認してください。">
      <formula>NOT(ISERROR(SEARCH("根拠法令等の記載内容を再度確認してください。",AR902)))</formula>
    </cfRule>
  </conditionalFormatting>
  <conditionalFormatting sqref="AR906">
    <cfRule type="containsErrors" dxfId="7960" priority="1518">
      <formula>ISERROR(AR906)</formula>
    </cfRule>
    <cfRule type="cellIs" dxfId="7959" priority="1519" operator="equal">
      <formula>0</formula>
    </cfRule>
    <cfRule type="containsText" dxfId="7958" priority="1520" operator="containsText" text="根拠法令等の記載内容を再度確認してください。">
      <formula>NOT(ISERROR(SEARCH("根拠法令等の記載内容を再度確認してください。",AR906)))</formula>
    </cfRule>
  </conditionalFormatting>
  <conditionalFormatting sqref="AR909">
    <cfRule type="containsErrors" dxfId="7957" priority="1511">
      <formula>ISERROR(AR909)</formula>
    </cfRule>
    <cfRule type="cellIs" dxfId="7956" priority="1512" operator="equal">
      <formula>0</formula>
    </cfRule>
    <cfRule type="containsText" dxfId="7955" priority="1513" operator="containsText" text="根拠法令等の記載内容を再度確認してください。">
      <formula>NOT(ISERROR(SEARCH("根拠法令等の記載内容を再度確認してください。",AR909)))</formula>
    </cfRule>
  </conditionalFormatting>
  <conditionalFormatting sqref="AR912">
    <cfRule type="containsErrors" dxfId="7954" priority="1504">
      <formula>ISERROR(AR912)</formula>
    </cfRule>
    <cfRule type="cellIs" dxfId="7953" priority="1505" operator="equal">
      <formula>0</formula>
    </cfRule>
    <cfRule type="containsText" dxfId="7952" priority="1506" operator="containsText" text="根拠法令等の記載内容を再度確認してください。">
      <formula>NOT(ISERROR(SEARCH("根拠法令等の記載内容を再度確認してください。",AR912)))</formula>
    </cfRule>
  </conditionalFormatting>
  <conditionalFormatting sqref="AR916">
    <cfRule type="containsErrors" dxfId="7951" priority="1497">
      <formula>ISERROR(AR916)</formula>
    </cfRule>
    <cfRule type="cellIs" dxfId="7950" priority="1498" operator="equal">
      <formula>0</formula>
    </cfRule>
    <cfRule type="containsText" dxfId="7949" priority="1499" operator="containsText" text="根拠法令等の記載内容を再度確認してください。">
      <formula>NOT(ISERROR(SEARCH("根拠法令等の記載内容を再度確認してください。",AR916)))</formula>
    </cfRule>
  </conditionalFormatting>
  <conditionalFormatting sqref="AR919">
    <cfRule type="containsErrors" dxfId="7948" priority="1490">
      <formula>ISERROR(AR919)</formula>
    </cfRule>
    <cfRule type="cellIs" dxfId="7947" priority="1491" operator="equal">
      <formula>0</formula>
    </cfRule>
    <cfRule type="containsText" dxfId="7946" priority="1492" operator="containsText" text="根拠法令等の記載内容を再度確認してください。">
      <formula>NOT(ISERROR(SEARCH("根拠法令等の記載内容を再度確認してください。",AR919)))</formula>
    </cfRule>
  </conditionalFormatting>
  <conditionalFormatting sqref="AR921">
    <cfRule type="containsErrors" dxfId="7945" priority="1483">
      <formula>ISERROR(AR921)</formula>
    </cfRule>
    <cfRule type="cellIs" dxfId="7944" priority="1484" operator="equal">
      <formula>0</formula>
    </cfRule>
    <cfRule type="containsText" dxfId="7943" priority="1485" operator="containsText" text="根拠法令等の記載内容を再度確認してください。">
      <formula>NOT(ISERROR(SEARCH("根拠法令等の記載内容を再度確認してください。",AR921)))</formula>
    </cfRule>
  </conditionalFormatting>
  <conditionalFormatting sqref="AR924">
    <cfRule type="containsErrors" dxfId="7942" priority="1476">
      <formula>ISERROR(AR924)</formula>
    </cfRule>
    <cfRule type="cellIs" dxfId="7941" priority="1477" operator="equal">
      <formula>0</formula>
    </cfRule>
    <cfRule type="containsText" dxfId="7940" priority="1478" operator="containsText" text="根拠法令等の記載内容を再度確認してください。">
      <formula>NOT(ISERROR(SEARCH("根拠法令等の記載内容を再度確認してください。",AR924)))</formula>
    </cfRule>
  </conditionalFormatting>
  <conditionalFormatting sqref="AR928">
    <cfRule type="containsErrors" dxfId="7939" priority="2563">
      <formula>ISERROR(AR928)</formula>
    </cfRule>
    <cfRule type="cellIs" dxfId="7938" priority="2564" operator="equal">
      <formula>0</formula>
    </cfRule>
    <cfRule type="containsText" dxfId="7937" priority="2565" operator="containsText" text="根拠法令等の記載内容を再度確認してください。">
      <formula>NOT(ISERROR(SEARCH("根拠法令等の記載内容を再度確認してください。",AR928)))</formula>
    </cfRule>
  </conditionalFormatting>
  <conditionalFormatting sqref="AR930">
    <cfRule type="containsErrors" dxfId="7936" priority="8624">
      <formula>ISERROR(AR930)</formula>
    </cfRule>
    <cfRule type="cellIs" dxfId="7935" priority="8625" operator="equal">
      <formula>0</formula>
    </cfRule>
  </conditionalFormatting>
  <conditionalFormatting sqref="AR930:AR931">
    <cfRule type="cellIs" dxfId="7934" priority="1241" operator="equal">
      <formula>"根拠法令等の記載内容を再度確認してください。"</formula>
    </cfRule>
  </conditionalFormatting>
  <conditionalFormatting sqref="AR932">
    <cfRule type="containsErrors" dxfId="7933" priority="2560">
      <formula>ISERROR(AR932)</formula>
    </cfRule>
    <cfRule type="cellIs" dxfId="7932" priority="2561" operator="equal">
      <formula>0</formula>
    </cfRule>
    <cfRule type="containsText" dxfId="7931" priority="2562" operator="containsText" text="根拠法令等の記載内容を再度確認してください。">
      <formula>NOT(ISERROR(SEARCH("根拠法令等の記載内容を再度確認してください。",AR932)))</formula>
    </cfRule>
  </conditionalFormatting>
  <conditionalFormatting sqref="AR934">
    <cfRule type="containsErrors" dxfId="7930" priority="2557">
      <formula>ISERROR(AR934)</formula>
    </cfRule>
    <cfRule type="cellIs" dxfId="7929" priority="2558" operator="equal">
      <formula>0</formula>
    </cfRule>
    <cfRule type="containsText" dxfId="7928" priority="2559" operator="containsText" text="根拠法令等の記載内容を再度確認してください。">
      <formula>NOT(ISERROR(SEARCH("根拠法令等の記載内容を再度確認してください。",AR934)))</formula>
    </cfRule>
  </conditionalFormatting>
  <conditionalFormatting sqref="AR947">
    <cfRule type="containsErrors" dxfId="7927" priority="2554">
      <formula>ISERROR(AR947)</formula>
    </cfRule>
    <cfRule type="cellIs" dxfId="7926" priority="2555" operator="equal">
      <formula>0</formula>
    </cfRule>
    <cfRule type="containsText" dxfId="7925" priority="2556" operator="containsText" text="根拠法令等の記載内容を再度確認してください。">
      <formula>NOT(ISERROR(SEARCH("根拠法令等の記載内容を再度確認してください。",AR947)))</formula>
    </cfRule>
  </conditionalFormatting>
  <conditionalFormatting sqref="AR950">
    <cfRule type="containsErrors" dxfId="7924" priority="2551">
      <formula>ISERROR(AR950)</formula>
    </cfRule>
    <cfRule type="cellIs" dxfId="7923" priority="2552" operator="equal">
      <formula>0</formula>
    </cfRule>
    <cfRule type="containsText" dxfId="7922" priority="2553" operator="containsText" text="根拠法令等の記載内容を再度確認してください。">
      <formula>NOT(ISERROR(SEARCH("根拠法令等の記載内容を再度確認してください。",AR950)))</formula>
    </cfRule>
  </conditionalFormatting>
  <conditionalFormatting sqref="AR953">
    <cfRule type="containsErrors" dxfId="7921" priority="2548">
      <formula>ISERROR(AR953)</formula>
    </cfRule>
    <cfRule type="cellIs" dxfId="7920" priority="2549" operator="equal">
      <formula>0</formula>
    </cfRule>
    <cfRule type="containsText" dxfId="7919" priority="2550" operator="containsText" text="根拠法令等の記載内容を再度確認してください。">
      <formula>NOT(ISERROR(SEARCH("根拠法令等の記載内容を再度確認してください。",AR953)))</formula>
    </cfRule>
  </conditionalFormatting>
  <conditionalFormatting sqref="AR956">
    <cfRule type="containsErrors" dxfId="7918" priority="2545">
      <formula>ISERROR(AR956)</formula>
    </cfRule>
    <cfRule type="cellIs" dxfId="7917" priority="2546" operator="equal">
      <formula>0</formula>
    </cfRule>
    <cfRule type="containsText" dxfId="7916" priority="2547" operator="containsText" text="根拠法令等の記載内容を再度確認してください。">
      <formula>NOT(ISERROR(SEARCH("根拠法令等の記載内容を再度確認してください。",AR956)))</formula>
    </cfRule>
  </conditionalFormatting>
  <conditionalFormatting sqref="AR962">
    <cfRule type="containsErrors" dxfId="7915" priority="2542">
      <formula>ISERROR(AR962)</formula>
    </cfRule>
    <cfRule type="cellIs" dxfId="7914" priority="2543" operator="equal">
      <formula>0</formula>
    </cfRule>
    <cfRule type="containsText" dxfId="7913" priority="2544" operator="containsText" text="根拠法令等の記載内容を再度確認してください。">
      <formula>NOT(ISERROR(SEARCH("根拠法令等の記載内容を再度確認してください。",AR962)))</formula>
    </cfRule>
  </conditionalFormatting>
  <conditionalFormatting sqref="AR967">
    <cfRule type="containsErrors" dxfId="7912" priority="2539">
      <formula>ISERROR(AR967)</formula>
    </cfRule>
    <cfRule type="cellIs" dxfId="7911" priority="2540" operator="equal">
      <formula>0</formula>
    </cfRule>
    <cfRule type="containsText" dxfId="7910" priority="2541" operator="containsText" text="根拠法令等の記載内容を再度確認してください。">
      <formula>NOT(ISERROR(SEARCH("根拠法令等の記載内容を再度確認してください。",AR967)))</formula>
    </cfRule>
  </conditionalFormatting>
  <conditionalFormatting sqref="AR972">
    <cfRule type="containsErrors" dxfId="7909" priority="2536">
      <formula>ISERROR(AR972)</formula>
    </cfRule>
    <cfRule type="cellIs" dxfId="7908" priority="2537" operator="equal">
      <formula>0</formula>
    </cfRule>
    <cfRule type="containsText" dxfId="7907" priority="2538" operator="containsText" text="根拠法令等の記載内容を再度確認してください。">
      <formula>NOT(ISERROR(SEARCH("根拠法令等の記載内容を再度確認してください。",AR972)))</formula>
    </cfRule>
  </conditionalFormatting>
  <conditionalFormatting sqref="AR980">
    <cfRule type="containsErrors" dxfId="7906" priority="2533">
      <formula>ISERROR(AR980)</formula>
    </cfRule>
    <cfRule type="cellIs" dxfId="7905" priority="2534" operator="equal">
      <formula>0</formula>
    </cfRule>
    <cfRule type="containsText" dxfId="7904" priority="2535" operator="containsText" text="根拠法令等の記載内容を再度確認してください。">
      <formula>NOT(ISERROR(SEARCH("根拠法令等の記載内容を再度確認してください。",AR980)))</formula>
    </cfRule>
  </conditionalFormatting>
  <conditionalFormatting sqref="AR994">
    <cfRule type="containsErrors" dxfId="7903" priority="2928">
      <formula>ISERROR(AR994)</formula>
    </cfRule>
    <cfRule type="cellIs" dxfId="7902" priority="2929" operator="equal">
      <formula>0</formula>
    </cfRule>
    <cfRule type="containsText" dxfId="7901" priority="2930" operator="containsText" text="根拠法令等の記載内容を再度確認してください。">
      <formula>NOT(ISERROR(SEARCH("根拠法令等の記載内容を再度確認してください。",AR994)))</formula>
    </cfRule>
  </conditionalFormatting>
  <conditionalFormatting sqref="AR1003">
    <cfRule type="containsErrors" dxfId="7900" priority="2530">
      <formula>ISERROR(AR1003)</formula>
    </cfRule>
    <cfRule type="cellIs" dxfId="7899" priority="2531" operator="equal">
      <formula>0</formula>
    </cfRule>
    <cfRule type="containsText" dxfId="7898" priority="2532" operator="containsText" text="根拠法令等の記載内容を再度確認してください。">
      <formula>NOT(ISERROR(SEARCH("根拠法令等の記載内容を再度確認してください。",AR1003)))</formula>
    </cfRule>
  </conditionalFormatting>
  <conditionalFormatting sqref="AR1009">
    <cfRule type="containsErrors" dxfId="7897" priority="2527">
      <formula>ISERROR(AR1009)</formula>
    </cfRule>
    <cfRule type="cellIs" dxfId="7896" priority="2528" operator="equal">
      <formula>0</formula>
    </cfRule>
    <cfRule type="containsText" dxfId="7895" priority="2529" operator="containsText" text="根拠法令等の記載内容を再度確認してください。">
      <formula>NOT(ISERROR(SEARCH("根拠法令等の記載内容を再度確認してください。",AR1009)))</formula>
    </cfRule>
  </conditionalFormatting>
  <conditionalFormatting sqref="AR1015">
    <cfRule type="containsErrors" dxfId="7894" priority="2524">
      <formula>ISERROR(AR1015)</formula>
    </cfRule>
    <cfRule type="cellIs" dxfId="7893" priority="2525" operator="equal">
      <formula>0</formula>
    </cfRule>
    <cfRule type="containsText" dxfId="7892" priority="2526" operator="containsText" text="根拠法令等の記載内容を再度確認してください。">
      <formula>NOT(ISERROR(SEARCH("根拠法令等の記載内容を再度確認してください。",AR1015)))</formula>
    </cfRule>
  </conditionalFormatting>
  <conditionalFormatting sqref="AR1024">
    <cfRule type="containsErrors" dxfId="7891" priority="2521">
      <formula>ISERROR(AR1024)</formula>
    </cfRule>
    <cfRule type="cellIs" dxfId="7890" priority="2522" operator="equal">
      <formula>0</formula>
    </cfRule>
    <cfRule type="containsText" dxfId="7889" priority="2523" operator="containsText" text="根拠法令等の記載内容を再度確認してください。">
      <formula>NOT(ISERROR(SEARCH("根拠法令等の記載内容を再度確認してください。",AR1024)))</formula>
    </cfRule>
  </conditionalFormatting>
  <conditionalFormatting sqref="AR1028">
    <cfRule type="containsErrors" dxfId="7888" priority="2518">
      <formula>ISERROR(AR1028)</formula>
    </cfRule>
    <cfRule type="cellIs" dxfId="7887" priority="2519" operator="equal">
      <formula>0</formula>
    </cfRule>
    <cfRule type="containsText" dxfId="7886" priority="2520" operator="containsText" text="根拠法令等の記載内容を再度確認してください。">
      <formula>NOT(ISERROR(SEARCH("根拠法令等の記載内容を再度確認してください。",AR1028)))</formula>
    </cfRule>
  </conditionalFormatting>
  <conditionalFormatting sqref="AR1031">
    <cfRule type="containsErrors" dxfId="7885" priority="2515">
      <formula>ISERROR(AR1031)</formula>
    </cfRule>
    <cfRule type="cellIs" dxfId="7884" priority="2516" operator="equal">
      <formula>0</formula>
    </cfRule>
    <cfRule type="containsText" dxfId="7883" priority="2517" operator="containsText" text="根拠法令等の記載内容を再度確認してください。">
      <formula>NOT(ISERROR(SEARCH("根拠法令等の記載内容を再度確認してください。",AR1031)))</formula>
    </cfRule>
  </conditionalFormatting>
  <conditionalFormatting sqref="AR1034">
    <cfRule type="containsErrors" dxfId="7882" priority="2512">
      <formula>ISERROR(AR1034)</formula>
    </cfRule>
    <cfRule type="cellIs" dxfId="7881" priority="2513" operator="equal">
      <formula>0</formula>
    </cfRule>
    <cfRule type="containsText" dxfId="7880" priority="2514" operator="containsText" text="根拠法令等の記載内容を再度確認してください。">
      <formula>NOT(ISERROR(SEARCH("根拠法令等の記載内容を再度確認してください。",AR1034)))</formula>
    </cfRule>
  </conditionalFormatting>
  <conditionalFormatting sqref="AR1038">
    <cfRule type="containsErrors" dxfId="7879" priority="2509">
      <formula>ISERROR(AR1038)</formula>
    </cfRule>
    <cfRule type="cellIs" dxfId="7878" priority="2510" operator="equal">
      <formula>0</formula>
    </cfRule>
    <cfRule type="containsText" dxfId="7877" priority="2511" operator="containsText" text="根拠法令等の記載内容を再度確認してください。">
      <formula>NOT(ISERROR(SEARCH("根拠法令等の記載内容を再度確認してください。",AR1038)))</formula>
    </cfRule>
  </conditionalFormatting>
  <conditionalFormatting sqref="AR1041">
    <cfRule type="containsErrors" dxfId="7876" priority="2506">
      <formula>ISERROR(AR1041)</formula>
    </cfRule>
    <cfRule type="cellIs" dxfId="7875" priority="2507" operator="equal">
      <formula>0</formula>
    </cfRule>
    <cfRule type="containsText" dxfId="7874" priority="2508" operator="containsText" text="根拠法令等の記載内容を再度確認してください。">
      <formula>NOT(ISERROR(SEARCH("根拠法令等の記載内容を再度確認してください。",AR1041)))</formula>
    </cfRule>
  </conditionalFormatting>
  <conditionalFormatting sqref="AR1045">
    <cfRule type="containsErrors" dxfId="7873" priority="2503">
      <formula>ISERROR(AR1045)</formula>
    </cfRule>
    <cfRule type="cellIs" dxfId="7872" priority="2504" operator="equal">
      <formula>0</formula>
    </cfRule>
    <cfRule type="containsText" dxfId="7871" priority="2505" operator="containsText" text="根拠法令等の記載内容を再度確認してください。">
      <formula>NOT(ISERROR(SEARCH("根拠法令等の記載内容を再度確認してください。",AR1045)))</formula>
    </cfRule>
  </conditionalFormatting>
  <conditionalFormatting sqref="AR1056">
    <cfRule type="containsErrors" dxfId="7870" priority="2500">
      <formula>ISERROR(AR1056)</formula>
    </cfRule>
    <cfRule type="cellIs" dxfId="7869" priority="2501" operator="equal">
      <formula>0</formula>
    </cfRule>
    <cfRule type="containsText" dxfId="7868" priority="2502" operator="containsText" text="根拠法令等の記載内容を再度確認してください。">
      <formula>NOT(ISERROR(SEARCH("根拠法令等の記載内容を再度確認してください。",AR1056)))</formula>
    </cfRule>
  </conditionalFormatting>
  <conditionalFormatting sqref="AR1058">
    <cfRule type="containsErrors" dxfId="7867" priority="9804">
      <formula>ISERROR(AR1058)</formula>
    </cfRule>
    <cfRule type="cellIs" dxfId="7866" priority="9805" operator="equal">
      <formula>0</formula>
    </cfRule>
    <cfRule type="containsText" dxfId="7865" priority="9806" operator="containsText" text="根拠法令等の記載内容を再度確認してください。">
      <formula>NOT(ISERROR(SEARCH("根拠法令等の記載内容を再度確認してください。",AR1058)))</formula>
    </cfRule>
  </conditionalFormatting>
  <conditionalFormatting sqref="AR1060">
    <cfRule type="containsErrors" dxfId="7864" priority="2497">
      <formula>ISERROR(AR1060)</formula>
    </cfRule>
    <cfRule type="cellIs" dxfId="7863" priority="2498" operator="equal">
      <formula>0</formula>
    </cfRule>
    <cfRule type="containsText" dxfId="7862" priority="2499" operator="containsText" text="根拠法令等の記載内容を再度確認してください。">
      <formula>NOT(ISERROR(SEARCH("根拠法令等の記載内容を再度確認してください。",AR1060)))</formula>
    </cfRule>
  </conditionalFormatting>
  <conditionalFormatting sqref="AR1062">
    <cfRule type="containsErrors" dxfId="7861" priority="2494">
      <formula>ISERROR(AR1062)</formula>
    </cfRule>
    <cfRule type="cellIs" dxfId="7860" priority="2495" operator="equal">
      <formula>0</formula>
    </cfRule>
    <cfRule type="containsText" dxfId="7859" priority="2496" operator="containsText" text="根拠法令等の記載内容を再度確認してください。">
      <formula>NOT(ISERROR(SEARCH("根拠法令等の記載内容を再度確認してください。",AR1062)))</formula>
    </cfRule>
  </conditionalFormatting>
  <conditionalFormatting sqref="AR1065">
    <cfRule type="containsErrors" dxfId="7858" priority="2491">
      <formula>ISERROR(AR1065)</formula>
    </cfRule>
    <cfRule type="cellIs" dxfId="7857" priority="2492" operator="equal">
      <formula>0</formula>
    </cfRule>
    <cfRule type="containsText" dxfId="7856" priority="2493" operator="containsText" text="根拠法令等の記載内容を再度確認してください。">
      <formula>NOT(ISERROR(SEARCH("根拠法令等の記載内容を再度確認してください。",AR1065)))</formula>
    </cfRule>
  </conditionalFormatting>
  <conditionalFormatting sqref="AR1068">
    <cfRule type="containsErrors" dxfId="7855" priority="2488">
      <formula>ISERROR(AR1068)</formula>
    </cfRule>
    <cfRule type="cellIs" dxfId="7854" priority="2489" operator="equal">
      <formula>0</formula>
    </cfRule>
    <cfRule type="containsText" dxfId="7853" priority="2490" operator="containsText" text="根拠法令等の記載内容を再度確認してください。">
      <formula>NOT(ISERROR(SEARCH("根拠法令等の記載内容を再度確認してください。",AR1068)))</formula>
    </cfRule>
  </conditionalFormatting>
  <conditionalFormatting sqref="AR1070">
    <cfRule type="containsErrors" dxfId="7852" priority="2485">
      <formula>ISERROR(AR1070)</formula>
    </cfRule>
    <cfRule type="cellIs" dxfId="7851" priority="2486" operator="equal">
      <formula>0</formula>
    </cfRule>
    <cfRule type="containsText" dxfId="7850" priority="2487" operator="containsText" text="根拠法令等の記載内容を再度確認してください。">
      <formula>NOT(ISERROR(SEARCH("根拠法令等の記載内容を再度確認してください。",AR1070)))</formula>
    </cfRule>
  </conditionalFormatting>
  <conditionalFormatting sqref="AR1073">
    <cfRule type="containsErrors" dxfId="7849" priority="2482">
      <formula>ISERROR(AR1073)</formula>
    </cfRule>
    <cfRule type="cellIs" dxfId="7848" priority="2483" operator="equal">
      <formula>0</formula>
    </cfRule>
    <cfRule type="containsText" dxfId="7847" priority="2484" operator="containsText" text="根拠法令等の記載内容を再度確認してください。">
      <formula>NOT(ISERROR(SEARCH("根拠法令等の記載内容を再度確認してください。",AR1073)))</formula>
    </cfRule>
  </conditionalFormatting>
  <conditionalFormatting sqref="AR1077">
    <cfRule type="containsErrors" dxfId="7846" priority="2479">
      <formula>ISERROR(AR1077)</formula>
    </cfRule>
    <cfRule type="cellIs" dxfId="7845" priority="2480" operator="equal">
      <formula>0</formula>
    </cfRule>
    <cfRule type="containsText" dxfId="7844" priority="2481" operator="containsText" text="根拠法令等の記載内容を再度確認してください。">
      <formula>NOT(ISERROR(SEARCH("根拠法令等の記載内容を再度確認してください。",AR1077)))</formula>
    </cfRule>
  </conditionalFormatting>
  <conditionalFormatting sqref="AR1086">
    <cfRule type="containsErrors" dxfId="7843" priority="2476">
      <formula>ISERROR(AR1086)</formula>
    </cfRule>
    <cfRule type="cellIs" dxfId="7842" priority="2477" operator="equal">
      <formula>0</formula>
    </cfRule>
    <cfRule type="containsText" dxfId="7841" priority="2478" operator="containsText" text="根拠法令等の記載内容を再度確認してください。">
      <formula>NOT(ISERROR(SEARCH("根拠法令等の記載内容を再度確認してください。",AR1086)))</formula>
    </cfRule>
  </conditionalFormatting>
  <conditionalFormatting sqref="AR1090">
    <cfRule type="containsErrors" dxfId="7840" priority="2473">
      <formula>ISERROR(AR1090)</formula>
    </cfRule>
    <cfRule type="cellIs" dxfId="7839" priority="2474" operator="equal">
      <formula>0</formula>
    </cfRule>
    <cfRule type="containsText" dxfId="7838" priority="2475" operator="containsText" text="根拠法令等の記載内容を再度確認してください。">
      <formula>NOT(ISERROR(SEARCH("根拠法令等の記載内容を再度確認してください。",AR1090)))</formula>
    </cfRule>
  </conditionalFormatting>
  <conditionalFormatting sqref="AR1093">
    <cfRule type="containsErrors" dxfId="7837" priority="2470">
      <formula>ISERROR(AR1093)</formula>
    </cfRule>
    <cfRule type="cellIs" dxfId="7836" priority="2471" operator="equal">
      <formula>0</formula>
    </cfRule>
    <cfRule type="containsText" dxfId="7835" priority="2472" operator="containsText" text="根拠法令等の記載内容を再度確認してください。">
      <formula>NOT(ISERROR(SEARCH("根拠法令等の記載内容を再度確認してください。",AR1093)))</formula>
    </cfRule>
  </conditionalFormatting>
  <conditionalFormatting sqref="AR1096">
    <cfRule type="containsErrors" dxfId="7834" priority="2467">
      <formula>ISERROR(AR1096)</formula>
    </cfRule>
    <cfRule type="cellIs" dxfId="7833" priority="2468" operator="equal">
      <formula>0</formula>
    </cfRule>
    <cfRule type="containsText" dxfId="7832" priority="2469" operator="containsText" text="根拠法令等の記載内容を再度確認してください。">
      <formula>NOT(ISERROR(SEARCH("根拠法令等の記載内容を再度確認してください。",AR1096)))</formula>
    </cfRule>
  </conditionalFormatting>
  <conditionalFormatting sqref="AR1100">
    <cfRule type="containsErrors" dxfId="7831" priority="2464">
      <formula>ISERROR(AR1100)</formula>
    </cfRule>
    <cfRule type="cellIs" dxfId="7830" priority="2465" operator="equal">
      <formula>0</formula>
    </cfRule>
    <cfRule type="containsText" dxfId="7829" priority="2466" operator="containsText" text="根拠法令等の記載内容を再度確認してください。">
      <formula>NOT(ISERROR(SEARCH("根拠法令等の記載内容を再度確認してください。",AR1100)))</formula>
    </cfRule>
  </conditionalFormatting>
  <conditionalFormatting sqref="AR1112">
    <cfRule type="containsErrors" dxfId="7828" priority="2461">
      <formula>ISERROR(AR1112)</formula>
    </cfRule>
    <cfRule type="cellIs" dxfId="7827" priority="2462" operator="equal">
      <formula>0</formula>
    </cfRule>
    <cfRule type="containsText" dxfId="7826" priority="2463" operator="containsText" text="根拠法令等の記載内容を再度確認してください。">
      <formula>NOT(ISERROR(SEARCH("根拠法令等の記載内容を再度確認してください。",AR1112)))</formula>
    </cfRule>
  </conditionalFormatting>
  <conditionalFormatting sqref="AR1115">
    <cfRule type="containsErrors" dxfId="7825" priority="2458">
      <formula>ISERROR(AR1115)</formula>
    </cfRule>
    <cfRule type="cellIs" dxfId="7824" priority="2459" operator="equal">
      <formula>0</formula>
    </cfRule>
    <cfRule type="containsText" dxfId="7823" priority="2460" operator="containsText" text="根拠法令等の記載内容を再度確認してください。">
      <formula>NOT(ISERROR(SEARCH("根拠法令等の記載内容を再度確認してください。",AR1115)))</formula>
    </cfRule>
  </conditionalFormatting>
  <conditionalFormatting sqref="AR1125">
    <cfRule type="containsErrors" dxfId="7822" priority="2455">
      <formula>ISERROR(AR1125)</formula>
    </cfRule>
    <cfRule type="cellIs" dxfId="7821" priority="2456" operator="equal">
      <formula>0</formula>
    </cfRule>
    <cfRule type="containsText" dxfId="7820" priority="2457" operator="containsText" text="根拠法令等の記載内容を再度確認してください。">
      <formula>NOT(ISERROR(SEARCH("根拠法令等の記載内容を再度確認してください。",AR1125)))</formula>
    </cfRule>
  </conditionalFormatting>
  <conditionalFormatting sqref="AR1132">
    <cfRule type="containsErrors" dxfId="7819" priority="2921">
      <formula>ISERROR(AR1132)</formula>
    </cfRule>
    <cfRule type="cellIs" dxfId="7818" priority="2922" operator="equal">
      <formula>0</formula>
    </cfRule>
    <cfRule type="containsText" dxfId="7817" priority="2923" operator="containsText" text="根拠法令等の記載内容を再度確認してください。">
      <formula>NOT(ISERROR(SEARCH("根拠法令等の記載内容を再度確認してください。",AR1132)))</formula>
    </cfRule>
  </conditionalFormatting>
  <conditionalFormatting sqref="AR1137">
    <cfRule type="containsErrors" dxfId="7816" priority="6574">
      <formula>ISERROR(AR1137)</formula>
    </cfRule>
    <cfRule type="cellIs" dxfId="7815" priority="6575" operator="equal">
      <formula>0</formula>
    </cfRule>
    <cfRule type="containsText" dxfId="7814" priority="6576" operator="containsText" text="根拠法令等の記載内容を再度確認してください。">
      <formula>NOT(ISERROR(SEARCH("根拠法令等の記載内容を再度確認してください。",AR1137)))</formula>
    </cfRule>
  </conditionalFormatting>
  <conditionalFormatting sqref="AR1215">
    <cfRule type="containsErrors" dxfId="7813" priority="2452">
      <formula>ISERROR(AR1215)</formula>
    </cfRule>
    <cfRule type="cellIs" dxfId="7812" priority="2453" operator="equal">
      <formula>0</formula>
    </cfRule>
    <cfRule type="containsText" dxfId="7811" priority="2454" operator="containsText" text="根拠法令等の記載内容を再度確認してください。">
      <formula>NOT(ISERROR(SEARCH("根拠法令等の記載内容を再度確認してください。",AR1215)))</formula>
    </cfRule>
  </conditionalFormatting>
  <conditionalFormatting sqref="AR1219">
    <cfRule type="containsErrors" dxfId="7810" priority="2449">
      <formula>ISERROR(AR1219)</formula>
    </cfRule>
    <cfRule type="cellIs" dxfId="7809" priority="2450" operator="equal">
      <formula>0</formula>
    </cfRule>
    <cfRule type="containsText" dxfId="7808" priority="2451" operator="containsText" text="根拠法令等の記載内容を再度確認してください。">
      <formula>NOT(ISERROR(SEARCH("根拠法令等の記載内容を再度確認してください。",AR1219)))</formula>
    </cfRule>
  </conditionalFormatting>
  <conditionalFormatting sqref="AR1222">
    <cfRule type="containsErrors" dxfId="7807" priority="6571">
      <formula>ISERROR(AR1222)</formula>
    </cfRule>
    <cfRule type="cellIs" dxfId="7806" priority="6572" operator="equal">
      <formula>0</formula>
    </cfRule>
    <cfRule type="containsText" dxfId="7805" priority="6573" operator="containsText" text="根拠法令等の記載内容を再度確認してください。">
      <formula>NOT(ISERROR(SEARCH("根拠法令等の記載内容を再度確認してください。",AR1222)))</formula>
    </cfRule>
  </conditionalFormatting>
  <conditionalFormatting sqref="AR1225">
    <cfRule type="containsErrors" dxfId="7804" priority="5131">
      <formula>ISERROR(AR1225)</formula>
    </cfRule>
    <cfRule type="cellIs" dxfId="7803" priority="5132" operator="equal">
      <formula>0</formula>
    </cfRule>
    <cfRule type="containsText" dxfId="7802" priority="5133" operator="containsText" text="根拠法令等の記載内容を再度確認してください。">
      <formula>NOT(ISERROR(SEARCH("根拠法令等の記載内容を再度確認してください。",AR1225)))</formula>
    </cfRule>
  </conditionalFormatting>
  <conditionalFormatting sqref="AR1228">
    <cfRule type="containsErrors" dxfId="7801" priority="2446">
      <formula>ISERROR(AR1228)</formula>
    </cfRule>
    <cfRule type="cellIs" dxfId="7800" priority="2447" operator="equal">
      <formula>0</formula>
    </cfRule>
    <cfRule type="containsText" dxfId="7799" priority="2448" operator="containsText" text="根拠法令等の記載内容を再度確認してください。">
      <formula>NOT(ISERROR(SEARCH("根拠法令等の記載内容を再度確認してください。",AR1228)))</formula>
    </cfRule>
  </conditionalFormatting>
  <conditionalFormatting sqref="AR1231">
    <cfRule type="containsErrors" dxfId="7798" priority="2443">
      <formula>ISERROR(AR1231)</formula>
    </cfRule>
    <cfRule type="cellIs" dxfId="7797" priority="2444" operator="equal">
      <formula>0</formula>
    </cfRule>
    <cfRule type="containsText" dxfId="7796" priority="2445" operator="containsText" text="根拠法令等の記載内容を再度確認してください。">
      <formula>NOT(ISERROR(SEARCH("根拠法令等の記載内容を再度確認してください。",AR1231)))</formula>
    </cfRule>
  </conditionalFormatting>
  <conditionalFormatting sqref="AR1234">
    <cfRule type="containsErrors" dxfId="7795" priority="2440">
      <formula>ISERROR(AR1234)</formula>
    </cfRule>
    <cfRule type="cellIs" dxfId="7794" priority="2441" operator="equal">
      <formula>0</formula>
    </cfRule>
    <cfRule type="containsText" dxfId="7793" priority="2442" operator="containsText" text="根拠法令等の記載内容を再度確認してください。">
      <formula>NOT(ISERROR(SEARCH("根拠法令等の記載内容を再度確認してください。",AR1234)))</formula>
    </cfRule>
  </conditionalFormatting>
  <conditionalFormatting sqref="AR1237">
    <cfRule type="containsErrors" dxfId="7792" priority="2437">
      <formula>ISERROR(AR1237)</formula>
    </cfRule>
    <cfRule type="cellIs" dxfId="7791" priority="2438" operator="equal">
      <formula>0</formula>
    </cfRule>
    <cfRule type="containsText" dxfId="7790" priority="2439" operator="containsText" text="根拠法令等の記載内容を再度確認してください。">
      <formula>NOT(ISERROR(SEARCH("根拠法令等の記載内容を再度確認してください。",AR1237)))</formula>
    </cfRule>
  </conditionalFormatting>
  <conditionalFormatting sqref="AR1241">
    <cfRule type="containsErrors" dxfId="7789" priority="2434">
      <formula>ISERROR(AR1241)</formula>
    </cfRule>
    <cfRule type="cellIs" dxfId="7788" priority="2435" operator="equal">
      <formula>0</formula>
    </cfRule>
    <cfRule type="containsText" dxfId="7787" priority="2436" operator="containsText" text="根拠法令等の記載内容を再度確認してください。">
      <formula>NOT(ISERROR(SEARCH("根拠法令等の記載内容を再度確認してください。",AR1241)))</formula>
    </cfRule>
  </conditionalFormatting>
  <conditionalFormatting sqref="AR1244">
    <cfRule type="containsErrors" dxfId="7786" priority="6565">
      <formula>ISERROR(AR1244)</formula>
    </cfRule>
    <cfRule type="cellIs" dxfId="7785" priority="6566" operator="equal">
      <formula>0</formula>
    </cfRule>
    <cfRule type="containsText" dxfId="7784" priority="6567" operator="containsText" text="根拠法令等の記載内容を再度確認してください。">
      <formula>NOT(ISERROR(SEARCH("根拠法令等の記載内容を再度確認してください。",AR1244)))</formula>
    </cfRule>
  </conditionalFormatting>
  <conditionalFormatting sqref="AR1247">
    <cfRule type="containsErrors" dxfId="7783" priority="5104">
      <formula>ISERROR(AR1247)</formula>
    </cfRule>
    <cfRule type="cellIs" dxfId="7782" priority="5105" operator="equal">
      <formula>0</formula>
    </cfRule>
    <cfRule type="containsText" dxfId="7781" priority="5106" operator="containsText" text="根拠法令等の記載内容を再度確認してください。">
      <formula>NOT(ISERROR(SEARCH("根拠法令等の記載内容を再度確認してください。",AR1247)))</formula>
    </cfRule>
  </conditionalFormatting>
  <conditionalFormatting sqref="AR1251">
    <cfRule type="containsErrors" dxfId="7780" priority="6559">
      <formula>ISERROR(AR1251)</formula>
    </cfRule>
    <cfRule type="cellIs" dxfId="7779" priority="6560" operator="equal">
      <formula>0</formula>
    </cfRule>
    <cfRule type="containsText" dxfId="7778" priority="6561" operator="containsText" text="根拠法令等の記載内容を再度確認してください。">
      <formula>NOT(ISERROR(SEARCH("根拠法令等の記載内容を再度確認してください。",AR1251)))</formula>
    </cfRule>
  </conditionalFormatting>
  <conditionalFormatting sqref="AR1255">
    <cfRule type="containsErrors" dxfId="7777" priority="2431">
      <formula>ISERROR(AR1255)</formula>
    </cfRule>
    <cfRule type="cellIs" dxfId="7776" priority="2432" operator="equal">
      <formula>0</formula>
    </cfRule>
    <cfRule type="containsText" dxfId="7775" priority="2433" operator="containsText" text="根拠法令等の記載内容を再度確認してください。">
      <formula>NOT(ISERROR(SEARCH("根拠法令等の記載内容を再度確認してください。",AR1255)))</formula>
    </cfRule>
  </conditionalFormatting>
  <conditionalFormatting sqref="AR1259">
    <cfRule type="containsErrors" dxfId="7774" priority="9545">
      <formula>ISERROR(AR1259)</formula>
    </cfRule>
    <cfRule type="cellIs" dxfId="7773" priority="9546" operator="equal">
      <formula>0</formula>
    </cfRule>
    <cfRule type="containsText" dxfId="7772" priority="9547" operator="containsText" text="根拠法令等の記載内容を再度確認してください。">
      <formula>NOT(ISERROR(SEARCH("根拠法令等の記載内容を再度確認してください。",AR1259)))</formula>
    </cfRule>
  </conditionalFormatting>
  <conditionalFormatting sqref="AR1262">
    <cfRule type="containsErrors" dxfId="7771" priority="2428">
      <formula>ISERROR(AR1262)</formula>
    </cfRule>
    <cfRule type="cellIs" dxfId="7770" priority="2429" operator="equal">
      <formula>0</formula>
    </cfRule>
    <cfRule type="containsText" dxfId="7769" priority="2430" operator="containsText" text="根拠法令等の記載内容を再度確認してください。">
      <formula>NOT(ISERROR(SEARCH("根拠法令等の記載内容を再度確認してください。",AR1262)))</formula>
    </cfRule>
  </conditionalFormatting>
  <conditionalFormatting sqref="AR1267">
    <cfRule type="containsErrors" dxfId="7768" priority="2425">
      <formula>ISERROR(AR1267)</formula>
    </cfRule>
    <cfRule type="cellIs" dxfId="7767" priority="2426" operator="equal">
      <formula>0</formula>
    </cfRule>
    <cfRule type="containsText" dxfId="7766" priority="2427" operator="containsText" text="根拠法令等の記載内容を再度確認してください。">
      <formula>NOT(ISERROR(SEARCH("根拠法令等の記載内容を再度確認してください。",AR1267)))</formula>
    </cfRule>
  </conditionalFormatting>
  <conditionalFormatting sqref="AR1274">
    <cfRule type="containsErrors" dxfId="7765" priority="2422">
      <formula>ISERROR(AR1274)</formula>
    </cfRule>
    <cfRule type="cellIs" dxfId="7764" priority="2423" operator="equal">
      <formula>0</formula>
    </cfRule>
    <cfRule type="containsText" dxfId="7763" priority="2424" operator="containsText" text="根拠法令等の記載内容を再度確認してください。">
      <formula>NOT(ISERROR(SEARCH("根拠法令等の記載内容を再度確認してください。",AR1274)))</formula>
    </cfRule>
  </conditionalFormatting>
  <conditionalFormatting sqref="AR1277">
    <cfRule type="containsErrors" dxfId="7762" priority="2419">
      <formula>ISERROR(AR1277)</formula>
    </cfRule>
    <cfRule type="cellIs" dxfId="7761" priority="2420" operator="equal">
      <formula>0</formula>
    </cfRule>
    <cfRule type="containsText" dxfId="7760" priority="2421" operator="containsText" text="根拠法令等の記載内容を再度確認してください。">
      <formula>NOT(ISERROR(SEARCH("根拠法令等の記載内容を再度確認してください。",AR1277)))</formula>
    </cfRule>
  </conditionalFormatting>
  <conditionalFormatting sqref="AR1286">
    <cfRule type="containsErrors" dxfId="7759" priority="2416">
      <formula>ISERROR(AR1286)</formula>
    </cfRule>
    <cfRule type="cellIs" dxfId="7758" priority="2417" operator="equal">
      <formula>0</formula>
    </cfRule>
    <cfRule type="containsText" dxfId="7757" priority="2418" operator="containsText" text="根拠法令等の記載内容を再度確認してください。">
      <formula>NOT(ISERROR(SEARCH("根拠法令等の記載内容を再度確認してください。",AR1286)))</formula>
    </cfRule>
  </conditionalFormatting>
  <conditionalFormatting sqref="AR1298">
    <cfRule type="containsErrors" dxfId="7756" priority="2413">
      <formula>ISERROR(AR1298)</formula>
    </cfRule>
    <cfRule type="cellIs" dxfId="7755" priority="2414" operator="equal">
      <formula>0</formula>
    </cfRule>
    <cfRule type="containsText" dxfId="7754" priority="2415" operator="containsText" text="根拠法令等の記載内容を再度確認してください。">
      <formula>NOT(ISERROR(SEARCH("根拠法令等の記載内容を再度確認してください。",AR1298)))</formula>
    </cfRule>
  </conditionalFormatting>
  <conditionalFormatting sqref="AR1301">
    <cfRule type="containsErrors" dxfId="7753" priority="2410">
      <formula>ISERROR(AR1301)</formula>
    </cfRule>
    <cfRule type="cellIs" dxfId="7752" priority="2411" operator="equal">
      <formula>0</formula>
    </cfRule>
    <cfRule type="containsText" dxfId="7751" priority="2412" operator="containsText" text="根拠法令等の記載内容を再度確認してください。">
      <formula>NOT(ISERROR(SEARCH("根拠法令等の記載内容を再度確認してください。",AR1301)))</formula>
    </cfRule>
  </conditionalFormatting>
  <conditionalFormatting sqref="AR1303">
    <cfRule type="containsErrors" dxfId="7750" priority="2407">
      <formula>ISERROR(AR1303)</formula>
    </cfRule>
    <cfRule type="cellIs" dxfId="7749" priority="2408" operator="equal">
      <formula>0</formula>
    </cfRule>
    <cfRule type="containsText" dxfId="7748" priority="2409" operator="containsText" text="根拠法令等の記載内容を再度確認してください。">
      <formula>NOT(ISERROR(SEARCH("根拠法令等の記載内容を再度確認してください。",AR1303)))</formula>
    </cfRule>
  </conditionalFormatting>
  <conditionalFormatting sqref="AR1307">
    <cfRule type="containsErrors" dxfId="7747" priority="2404">
      <formula>ISERROR(AR1307)</formula>
    </cfRule>
    <cfRule type="cellIs" dxfId="7746" priority="2405" operator="equal">
      <formula>0</formula>
    </cfRule>
    <cfRule type="containsText" dxfId="7745" priority="2406" operator="containsText" text="根拠法令等の記載内容を再度確認してください。">
      <formula>NOT(ISERROR(SEARCH("根拠法令等の記載内容を再度確認してください。",AR1307)))</formula>
    </cfRule>
  </conditionalFormatting>
  <conditionalFormatting sqref="AR1309">
    <cfRule type="containsErrors" dxfId="7744" priority="2401">
      <formula>ISERROR(AR1309)</formula>
    </cfRule>
    <cfRule type="cellIs" dxfId="7743" priority="2402" operator="equal">
      <formula>0</formula>
    </cfRule>
    <cfRule type="containsText" dxfId="7742" priority="2403" operator="containsText" text="根拠法令等の記載内容を再度確認してください。">
      <formula>NOT(ISERROR(SEARCH("根拠法令等の記載内容を再度確認してください。",AR1309)))</formula>
    </cfRule>
  </conditionalFormatting>
  <conditionalFormatting sqref="AR1316">
    <cfRule type="containsErrors" dxfId="7741" priority="2398">
      <formula>ISERROR(AR1316)</formula>
    </cfRule>
    <cfRule type="cellIs" dxfId="7740" priority="2399" operator="equal">
      <formula>0</formula>
    </cfRule>
    <cfRule type="containsText" dxfId="7739" priority="2400" operator="containsText" text="根拠法令等の記載内容を再度確認してください。">
      <formula>NOT(ISERROR(SEARCH("根拠法令等の記載内容を再度確認してください。",AR1316)))</formula>
    </cfRule>
  </conditionalFormatting>
  <conditionalFormatting sqref="AR1319">
    <cfRule type="containsErrors" dxfId="7738" priority="2395">
      <formula>ISERROR(AR1319)</formula>
    </cfRule>
    <cfRule type="cellIs" dxfId="7737" priority="2396" operator="equal">
      <formula>0</formula>
    </cfRule>
    <cfRule type="containsText" dxfId="7736" priority="2397" operator="containsText" text="根拠法令等の記載内容を再度確認してください。">
      <formula>NOT(ISERROR(SEARCH("根拠法令等の記載内容を再度確認してください。",AR1319)))</formula>
    </cfRule>
  </conditionalFormatting>
  <conditionalFormatting sqref="AR1323">
    <cfRule type="containsErrors" dxfId="7735" priority="2392">
      <formula>ISERROR(AR1323)</formula>
    </cfRule>
    <cfRule type="cellIs" dxfId="7734" priority="2393" operator="equal">
      <formula>0</formula>
    </cfRule>
    <cfRule type="containsText" dxfId="7733" priority="2394" operator="containsText" text="根拠法令等の記載内容を再度確認してください。">
      <formula>NOT(ISERROR(SEARCH("根拠法令等の記載内容を再度確認してください。",AR1323)))</formula>
    </cfRule>
  </conditionalFormatting>
  <conditionalFormatting sqref="AR1328">
    <cfRule type="containsErrors" dxfId="7732" priority="1465">
      <formula>ISERROR(AR1328)</formula>
    </cfRule>
    <cfRule type="cellIs" dxfId="7731" priority="1466" operator="equal">
      <formula>0</formula>
    </cfRule>
    <cfRule type="containsText" dxfId="7730" priority="1467" operator="containsText" text="根拠法令等の記載内容を再度確認してください。">
      <formula>NOT(ISERROR(SEARCH("根拠法令等の記載内容を再度確認してください。",AR1328)))</formula>
    </cfRule>
  </conditionalFormatting>
  <conditionalFormatting sqref="AR1333">
    <cfRule type="containsErrors" dxfId="7729" priority="1454">
      <formula>ISERROR(AR1333)</formula>
    </cfRule>
    <cfRule type="cellIs" dxfId="7728" priority="1455" operator="equal">
      <formula>0</formula>
    </cfRule>
    <cfRule type="containsText" dxfId="7727" priority="1456" operator="containsText" text="根拠法令等の記載内容を再度確認してください。">
      <formula>NOT(ISERROR(SEARCH("根拠法令等の記載内容を再度確認してください。",AR1333)))</formula>
    </cfRule>
  </conditionalFormatting>
  <conditionalFormatting sqref="AR1340">
    <cfRule type="containsErrors" dxfId="7726" priority="1432">
      <formula>ISERROR(AR1340)</formula>
    </cfRule>
    <cfRule type="cellIs" dxfId="7725" priority="1433" operator="equal">
      <formula>0</formula>
    </cfRule>
    <cfRule type="containsText" dxfId="7724" priority="1434" operator="containsText" text="根拠法令等の記載内容を再度確認してください。">
      <formula>NOT(ISERROR(SEARCH("根拠法令等の記載内容を再度確認してください。",AR1340)))</formula>
    </cfRule>
  </conditionalFormatting>
  <conditionalFormatting sqref="AR1343">
    <cfRule type="containsErrors" dxfId="7723" priority="1421">
      <formula>ISERROR(AR1343)</formula>
    </cfRule>
    <cfRule type="cellIs" dxfId="7722" priority="1422" operator="equal">
      <formula>0</formula>
    </cfRule>
    <cfRule type="containsText" dxfId="7721" priority="1423" operator="containsText" text="根拠法令等の記載内容を再度確認してください。">
      <formula>NOT(ISERROR(SEARCH("根拠法令等の記載内容を再度確認してください。",AR1343)))</formula>
    </cfRule>
  </conditionalFormatting>
  <conditionalFormatting sqref="AR1347">
    <cfRule type="containsErrors" dxfId="7720" priority="1410">
      <formula>ISERROR(AR1347)</formula>
    </cfRule>
    <cfRule type="cellIs" dxfId="7719" priority="1411" operator="equal">
      <formula>0</formula>
    </cfRule>
    <cfRule type="containsText" dxfId="7718" priority="1412" operator="containsText" text="根拠法令等の記載内容を再度確認してください。">
      <formula>NOT(ISERROR(SEARCH("根拠法令等の記載内容を再度確認してください。",AR1347)))</formula>
    </cfRule>
  </conditionalFormatting>
  <conditionalFormatting sqref="AR1350">
    <cfRule type="containsErrors" dxfId="7717" priority="1399">
      <formula>ISERROR(AR1350)</formula>
    </cfRule>
    <cfRule type="cellIs" dxfId="7716" priority="1400" operator="equal">
      <formula>0</formula>
    </cfRule>
    <cfRule type="containsText" dxfId="7715" priority="1401" operator="containsText" text="根拠法令等の記載内容を再度確認してください。">
      <formula>NOT(ISERROR(SEARCH("根拠法令等の記載内容を再度確認してください。",AR1350)))</formula>
    </cfRule>
  </conditionalFormatting>
  <conditionalFormatting sqref="AR1353">
    <cfRule type="containsErrors" dxfId="7714" priority="6556">
      <formula>ISERROR(AR1353)</formula>
    </cfRule>
    <cfRule type="cellIs" dxfId="7713" priority="6557" operator="equal">
      <formula>0</formula>
    </cfRule>
    <cfRule type="containsText" dxfId="7712" priority="6558" operator="containsText" text="根拠法令等の記載内容を再度確認してください。">
      <formula>NOT(ISERROR(SEARCH("根拠法令等の記載内容を再度確認してください。",AR1353)))</formula>
    </cfRule>
  </conditionalFormatting>
  <conditionalFormatting sqref="AR1392">
    <cfRule type="containsErrors" dxfId="7711" priority="2380">
      <formula>ISERROR(AR1392)</formula>
    </cfRule>
    <cfRule type="cellIs" dxfId="7710" priority="2381" operator="equal">
      <formula>0</formula>
    </cfRule>
    <cfRule type="containsText" dxfId="7709" priority="2382" operator="containsText" text="根拠法令等の記載内容を再度確認してください。">
      <formula>NOT(ISERROR(SEARCH("根拠法令等の記載内容を再度確認してください。",AR1392)))</formula>
    </cfRule>
  </conditionalFormatting>
  <conditionalFormatting sqref="AR1403">
    <cfRule type="containsErrors" dxfId="7708" priority="2377">
      <formula>ISERROR(AR1403)</formula>
    </cfRule>
    <cfRule type="cellIs" dxfId="7707" priority="2378" operator="equal">
      <formula>0</formula>
    </cfRule>
    <cfRule type="containsText" dxfId="7706" priority="2379" operator="containsText" text="根拠法令等の記載内容を再度確認してください。">
      <formula>NOT(ISERROR(SEARCH("根拠法令等の記載内容を再度確認してください。",AR1403)))</formula>
    </cfRule>
  </conditionalFormatting>
  <conditionalFormatting sqref="AR1406">
    <cfRule type="containsErrors" dxfId="7705" priority="2374">
      <formula>ISERROR(AR1406)</formula>
    </cfRule>
    <cfRule type="cellIs" dxfId="7704" priority="2375" operator="equal">
      <formula>0</formula>
    </cfRule>
    <cfRule type="containsText" dxfId="7703" priority="2376" operator="containsText" text="根拠法令等の記載内容を再度確認してください。">
      <formula>NOT(ISERROR(SEARCH("根拠法令等の記載内容を再度確認してください。",AR1406)))</formula>
    </cfRule>
  </conditionalFormatting>
  <conditionalFormatting sqref="AR1408">
    <cfRule type="containsErrors" dxfId="7702" priority="2371">
      <formula>ISERROR(AR1408)</formula>
    </cfRule>
    <cfRule type="cellIs" dxfId="7701" priority="2372" operator="equal">
      <formula>0</formula>
    </cfRule>
    <cfRule type="containsText" dxfId="7700" priority="2373" operator="containsText" text="根拠法令等の記載内容を再度確認してください。">
      <formula>NOT(ISERROR(SEARCH("根拠法令等の記載内容を再度確認してください。",AR1408)))</formula>
    </cfRule>
  </conditionalFormatting>
  <conditionalFormatting sqref="AR1410">
    <cfRule type="containsErrors" dxfId="7699" priority="2368">
      <formula>ISERROR(AR1410)</formula>
    </cfRule>
    <cfRule type="cellIs" dxfId="7698" priority="2369" operator="equal">
      <formula>0</formula>
    </cfRule>
    <cfRule type="containsText" dxfId="7697" priority="2370" operator="containsText" text="根拠法令等の記載内容を再度確認してください。">
      <formula>NOT(ISERROR(SEARCH("根拠法令等の記載内容を再度確認してください。",AR1410)))</formula>
    </cfRule>
  </conditionalFormatting>
  <conditionalFormatting sqref="AR1413">
    <cfRule type="containsErrors" dxfId="7696" priority="2365">
      <formula>ISERROR(AR1413)</formula>
    </cfRule>
    <cfRule type="cellIs" dxfId="7695" priority="2366" operator="equal">
      <formula>0</formula>
    </cfRule>
    <cfRule type="containsText" dxfId="7694" priority="2367" operator="containsText" text="根拠法令等の記載内容を再度確認してください。">
      <formula>NOT(ISERROR(SEARCH("根拠法令等の記載内容を再度確認してください。",AR1413)))</formula>
    </cfRule>
  </conditionalFormatting>
  <conditionalFormatting sqref="AR1415">
    <cfRule type="containsErrors" dxfId="7693" priority="2362">
      <formula>ISERROR(AR1415)</formula>
    </cfRule>
    <cfRule type="cellIs" dxfId="7692" priority="2363" operator="equal">
      <formula>0</formula>
    </cfRule>
    <cfRule type="containsText" dxfId="7691" priority="2364" operator="containsText" text="根拠法令等の記載内容を再度確認してください。">
      <formula>NOT(ISERROR(SEARCH("根拠法令等の記載内容を再度確認してください。",AR1415)))</formula>
    </cfRule>
  </conditionalFormatting>
  <conditionalFormatting sqref="AR1431">
    <cfRule type="containsErrors" dxfId="7690" priority="2359">
      <formula>ISERROR(AR1431)</formula>
    </cfRule>
    <cfRule type="cellIs" dxfId="7689" priority="2360" operator="equal">
      <formula>0</formula>
    </cfRule>
    <cfRule type="containsText" dxfId="7688" priority="2361" operator="containsText" text="根拠法令等の記載内容を再度確認してください。">
      <formula>NOT(ISERROR(SEARCH("根拠法令等の記載内容を再度確認してください。",AR1431)))</formula>
    </cfRule>
  </conditionalFormatting>
  <conditionalFormatting sqref="AR1434">
    <cfRule type="containsErrors" dxfId="7687" priority="2356">
      <formula>ISERROR(AR1434)</formula>
    </cfRule>
    <cfRule type="cellIs" dxfId="7686" priority="2357" operator="equal">
      <formula>0</formula>
    </cfRule>
    <cfRule type="containsText" dxfId="7685" priority="2358" operator="containsText" text="根拠法令等の記載内容を再度確認してください。">
      <formula>NOT(ISERROR(SEARCH("根拠法令等の記載内容を再度確認してください。",AR1434)))</formula>
    </cfRule>
  </conditionalFormatting>
  <conditionalFormatting sqref="AR1448">
    <cfRule type="containsErrors" dxfId="7684" priority="2353">
      <formula>ISERROR(AR1448)</formula>
    </cfRule>
    <cfRule type="cellIs" dxfId="7683" priority="2354" operator="equal">
      <formula>0</formula>
    </cfRule>
    <cfRule type="containsText" dxfId="7682" priority="2355" operator="containsText" text="根拠法令等の記載内容を再度確認してください。">
      <formula>NOT(ISERROR(SEARCH("根拠法令等の記載内容を再度確認してください。",AR1448)))</formula>
    </cfRule>
  </conditionalFormatting>
  <conditionalFormatting sqref="AR1479">
    <cfRule type="containsErrors" dxfId="7681" priority="2350">
      <formula>ISERROR(AR1479)</formula>
    </cfRule>
    <cfRule type="cellIs" dxfId="7680" priority="2351" operator="equal">
      <formula>0</formula>
    </cfRule>
    <cfRule type="containsText" dxfId="7679" priority="2352" operator="containsText" text="根拠法令等の記載内容を再度確認してください。">
      <formula>NOT(ISERROR(SEARCH("根拠法令等の記載内容を再度確認してください。",AR1479)))</formula>
    </cfRule>
  </conditionalFormatting>
  <conditionalFormatting sqref="AR1491">
    <cfRule type="containsErrors" dxfId="7678" priority="2347">
      <formula>ISERROR(AR1491)</formula>
    </cfRule>
    <cfRule type="cellIs" dxfId="7677" priority="2348" operator="equal">
      <formula>0</formula>
    </cfRule>
    <cfRule type="containsText" dxfId="7676" priority="2349" operator="containsText" text="根拠法令等の記載内容を再度確認してください。">
      <formula>NOT(ISERROR(SEARCH("根拠法令等の記載内容を再度確認してください。",AR1491)))</formula>
    </cfRule>
  </conditionalFormatting>
  <conditionalFormatting sqref="AR1502">
    <cfRule type="containsErrors" dxfId="7675" priority="2344">
      <formula>ISERROR(AR1502)</formula>
    </cfRule>
    <cfRule type="cellIs" dxfId="7674" priority="2345" operator="equal">
      <formula>0</formula>
    </cfRule>
    <cfRule type="containsText" dxfId="7673" priority="2346" operator="containsText" text="根拠法令等の記載内容を再度確認してください。">
      <formula>NOT(ISERROR(SEARCH("根拠法令等の記載内容を再度確認してください。",AR1502)))</formula>
    </cfRule>
  </conditionalFormatting>
  <conditionalFormatting sqref="AR1514">
    <cfRule type="containsErrors" dxfId="7672" priority="2341">
      <formula>ISERROR(AR1514)</formula>
    </cfRule>
    <cfRule type="cellIs" dxfId="7671" priority="2342" operator="equal">
      <formula>0</formula>
    </cfRule>
    <cfRule type="containsText" dxfId="7670" priority="2343" operator="containsText" text="根拠法令等の記載内容を再度確認してください。">
      <formula>NOT(ISERROR(SEARCH("根拠法令等の記載内容を再度確認してください。",AR1514)))</formula>
    </cfRule>
  </conditionalFormatting>
  <conditionalFormatting sqref="AR1518">
    <cfRule type="containsErrors" dxfId="7669" priority="2338">
      <formula>ISERROR(AR1518)</formula>
    </cfRule>
    <cfRule type="cellIs" dxfId="7668" priority="2339" operator="equal">
      <formula>0</formula>
    </cfRule>
    <cfRule type="containsText" dxfId="7667" priority="2340" operator="containsText" text="根拠法令等の記載内容を再度確認してください。">
      <formula>NOT(ISERROR(SEARCH("根拠法令等の記載内容を再度確認してください。",AR1518)))</formula>
    </cfRule>
  </conditionalFormatting>
  <conditionalFormatting sqref="AR1533">
    <cfRule type="containsErrors" dxfId="7666" priority="2335">
      <formula>ISERROR(AR1533)</formula>
    </cfRule>
    <cfRule type="cellIs" dxfId="7665" priority="2336" operator="equal">
      <formula>0</formula>
    </cfRule>
    <cfRule type="containsText" dxfId="7664" priority="2337" operator="containsText" text="根拠法令等の記載内容を再度確認してください。">
      <formula>NOT(ISERROR(SEARCH("根拠法令等の記載内容を再度確認してください。",AR1533)))</formula>
    </cfRule>
  </conditionalFormatting>
  <conditionalFormatting sqref="AR1540">
    <cfRule type="containsErrors" dxfId="7663" priority="2332">
      <formula>ISERROR(AR1540)</formula>
    </cfRule>
    <cfRule type="cellIs" dxfId="7662" priority="2333" operator="equal">
      <formula>0</formula>
    </cfRule>
    <cfRule type="containsText" dxfId="7661" priority="2334" operator="containsText" text="根拠法令等の記載内容を再度確認してください。">
      <formula>NOT(ISERROR(SEARCH("根拠法令等の記載内容を再度確認してください。",AR1540)))</formula>
    </cfRule>
  </conditionalFormatting>
  <conditionalFormatting sqref="AR1543">
    <cfRule type="containsErrors" dxfId="7660" priority="2329">
      <formula>ISERROR(AR1543)</formula>
    </cfRule>
    <cfRule type="cellIs" dxfId="7659" priority="2330" operator="equal">
      <formula>0</formula>
    </cfRule>
    <cfRule type="containsText" dxfId="7658" priority="2331" operator="containsText" text="根拠法令等の記載内容を再度確認してください。">
      <formula>NOT(ISERROR(SEARCH("根拠法令等の記載内容を再度確認してください。",AR1543)))</formula>
    </cfRule>
  </conditionalFormatting>
  <conditionalFormatting sqref="AR1547">
    <cfRule type="containsErrors" dxfId="7657" priority="2326">
      <formula>ISERROR(AR1547)</formula>
    </cfRule>
    <cfRule type="cellIs" dxfId="7656" priority="2327" operator="equal">
      <formula>0</formula>
    </cfRule>
    <cfRule type="containsText" dxfId="7655" priority="2328" operator="containsText" text="根拠法令等の記載内容を再度確認してください。">
      <formula>NOT(ISERROR(SEARCH("根拠法令等の記載内容を再度確認してください。",AR1547)))</formula>
    </cfRule>
  </conditionalFormatting>
  <conditionalFormatting sqref="AR1568">
    <cfRule type="containsErrors" dxfId="7654" priority="2323">
      <formula>ISERROR(AR1568)</formula>
    </cfRule>
    <cfRule type="cellIs" dxfId="7653" priority="2324" operator="equal">
      <formula>0</formula>
    </cfRule>
    <cfRule type="containsText" dxfId="7652" priority="2325" operator="containsText" text="根拠法令等の記載内容を再度確認してください。">
      <formula>NOT(ISERROR(SEARCH("根拠法令等の記載内容を再度確認してください。",AR1568)))</formula>
    </cfRule>
  </conditionalFormatting>
  <conditionalFormatting sqref="AR1608">
    <cfRule type="containsErrors" dxfId="7651" priority="2320">
      <formula>ISERROR(AR1608)</formula>
    </cfRule>
    <cfRule type="cellIs" dxfId="7650" priority="2321" operator="equal">
      <formula>0</formula>
    </cfRule>
    <cfRule type="containsText" dxfId="7649" priority="2322" operator="containsText" text="根拠法令等の記載内容を再度確認してください。">
      <formula>NOT(ISERROR(SEARCH("根拠法令等の記載内容を再度確認してください。",AR1608)))</formula>
    </cfRule>
  </conditionalFormatting>
  <conditionalFormatting sqref="AR1611">
    <cfRule type="containsErrors" dxfId="7648" priority="2317">
      <formula>ISERROR(AR1611)</formula>
    </cfRule>
    <cfRule type="cellIs" dxfId="7647" priority="2318" operator="equal">
      <formula>0</formula>
    </cfRule>
    <cfRule type="containsText" dxfId="7646" priority="2319" operator="containsText" text="根拠法令等の記載内容を再度確認してください。">
      <formula>NOT(ISERROR(SEARCH("根拠法令等の記載内容を再度確認してください。",AR1611)))</formula>
    </cfRule>
  </conditionalFormatting>
  <conditionalFormatting sqref="AR1625">
    <cfRule type="containsErrors" dxfId="7645" priority="2314">
      <formula>ISERROR(AR1625)</formula>
    </cfRule>
    <cfRule type="cellIs" dxfId="7644" priority="2315" operator="equal">
      <formula>0</formula>
    </cfRule>
    <cfRule type="containsText" dxfId="7643" priority="2316" operator="containsText" text="根拠法令等の記載内容を再度確認してください。">
      <formula>NOT(ISERROR(SEARCH("根拠法令等の記載内容を再度確認してください。",AR1625)))</formula>
    </cfRule>
  </conditionalFormatting>
  <conditionalFormatting sqref="AR1629">
    <cfRule type="containsErrors" dxfId="7642" priority="2311">
      <formula>ISERROR(AR1629)</formula>
    </cfRule>
    <cfRule type="cellIs" dxfId="7641" priority="2312" operator="equal">
      <formula>0</formula>
    </cfRule>
    <cfRule type="containsText" dxfId="7640" priority="2313" operator="containsText" text="根拠法令等の記載内容を再度確認してください。">
      <formula>NOT(ISERROR(SEARCH("根拠法令等の記載内容を再度確認してください。",AR1629)))</formula>
    </cfRule>
  </conditionalFormatting>
  <conditionalFormatting sqref="AR1695">
    <cfRule type="containsErrors" dxfId="7639" priority="2308">
      <formula>ISERROR(AR1695)</formula>
    </cfRule>
    <cfRule type="cellIs" dxfId="7638" priority="2309" operator="equal">
      <formula>0</formula>
    </cfRule>
    <cfRule type="containsText" dxfId="7637" priority="2310" operator="containsText" text="根拠法令等の記載内容を再度確認してください。">
      <formula>NOT(ISERROR(SEARCH("根拠法令等の記載内容を再度確認してください。",AR1695)))</formula>
    </cfRule>
  </conditionalFormatting>
  <conditionalFormatting sqref="AR1731">
    <cfRule type="containsErrors" dxfId="7636" priority="2305">
      <formula>ISERROR(AR1731)</formula>
    </cfRule>
    <cfRule type="cellIs" dxfId="7635" priority="2306" operator="equal">
      <formula>0</formula>
    </cfRule>
    <cfRule type="containsText" dxfId="7634" priority="2307" operator="containsText" text="根拠法令等の記載内容を再度確認してください。">
      <formula>NOT(ISERROR(SEARCH("根拠法令等の記載内容を再度確認してください。",AR1731)))</formula>
    </cfRule>
  </conditionalFormatting>
  <conditionalFormatting sqref="AR1734">
    <cfRule type="containsErrors" dxfId="7633" priority="2302">
      <formula>ISERROR(AR1734)</formula>
    </cfRule>
    <cfRule type="cellIs" dxfId="7632" priority="2303" operator="equal">
      <formula>0</formula>
    </cfRule>
    <cfRule type="containsText" dxfId="7631" priority="2304" operator="containsText" text="根拠法令等の記載内容を再度確認してください。">
      <formula>NOT(ISERROR(SEARCH("根拠法令等の記載内容を再度確認してください。",AR1734)))</formula>
    </cfRule>
  </conditionalFormatting>
  <conditionalFormatting sqref="AR1737">
    <cfRule type="containsErrors" dxfId="7630" priority="2299">
      <formula>ISERROR(AR1737)</formula>
    </cfRule>
    <cfRule type="cellIs" dxfId="7629" priority="2300" operator="equal">
      <formula>0</formula>
    </cfRule>
    <cfRule type="containsText" dxfId="7628" priority="2301" operator="containsText" text="根拠法令等の記載内容を再度確認してください。">
      <formula>NOT(ISERROR(SEARCH("根拠法令等の記載内容を再度確認してください。",AR1737)))</formula>
    </cfRule>
  </conditionalFormatting>
  <conditionalFormatting sqref="AR1751">
    <cfRule type="containsErrors" dxfId="7627" priority="2296">
      <formula>ISERROR(AR1751)</formula>
    </cfRule>
    <cfRule type="cellIs" dxfId="7626" priority="2297" operator="equal">
      <formula>0</formula>
    </cfRule>
    <cfRule type="containsText" dxfId="7625" priority="2298" operator="containsText" text="根拠法令等の記載内容を再度確認してください。">
      <formula>NOT(ISERROR(SEARCH("根拠法令等の記載内容を再度確認してください。",AR1751)))</formula>
    </cfRule>
  </conditionalFormatting>
  <conditionalFormatting sqref="AR1771">
    <cfRule type="containsErrors" dxfId="7624" priority="2293">
      <formula>ISERROR(AR1771)</formula>
    </cfRule>
    <cfRule type="cellIs" dxfId="7623" priority="2294" operator="equal">
      <formula>0</formula>
    </cfRule>
    <cfRule type="containsText" dxfId="7622" priority="2295" operator="containsText" text="根拠法令等の記載内容を再度確認してください。">
      <formula>NOT(ISERROR(SEARCH("根拠法令等の記載内容を再度確認してください。",AR1771)))</formula>
    </cfRule>
  </conditionalFormatting>
  <conditionalFormatting sqref="AR1774">
    <cfRule type="containsErrors" dxfId="7621" priority="2290">
      <formula>ISERROR(AR1774)</formula>
    </cfRule>
    <cfRule type="cellIs" dxfId="7620" priority="2291" operator="equal">
      <formula>0</formula>
    </cfRule>
    <cfRule type="containsText" dxfId="7619" priority="2292" operator="containsText" text="根拠法令等の記載内容を再度確認してください。">
      <formula>NOT(ISERROR(SEARCH("根拠法令等の記載内容を再度確認してください。",AR1774)))</formula>
    </cfRule>
  </conditionalFormatting>
  <conditionalFormatting sqref="AR1787">
    <cfRule type="containsErrors" dxfId="7618" priority="2287">
      <formula>ISERROR(AR1787)</formula>
    </cfRule>
    <cfRule type="cellIs" dxfId="7617" priority="2288" operator="equal">
      <formula>0</formula>
    </cfRule>
    <cfRule type="containsText" dxfId="7616" priority="2289" operator="containsText" text="根拠法令等の記載内容を再度確認してください。">
      <formula>NOT(ISERROR(SEARCH("根拠法令等の記載内容を再度確認してください。",AR1787)))</formula>
    </cfRule>
  </conditionalFormatting>
  <conditionalFormatting sqref="AR1815">
    <cfRule type="containsErrors" dxfId="7615" priority="2284">
      <formula>ISERROR(AR1815)</formula>
    </cfRule>
    <cfRule type="cellIs" dxfId="7614" priority="2285" operator="equal">
      <formula>0</formula>
    </cfRule>
    <cfRule type="containsText" dxfId="7613" priority="2286" operator="containsText" text="根拠法令等の記載内容を再度確認してください。">
      <formula>NOT(ISERROR(SEARCH("根拠法令等の記載内容を再度確認してください。",AR1815)))</formula>
    </cfRule>
  </conditionalFormatting>
  <conditionalFormatting sqref="AR1838">
    <cfRule type="containsErrors" dxfId="7612" priority="2281">
      <formula>ISERROR(AR1838)</formula>
    </cfRule>
    <cfRule type="cellIs" dxfId="7611" priority="2282" operator="equal">
      <formula>0</formula>
    </cfRule>
    <cfRule type="containsText" dxfId="7610" priority="2283" operator="containsText" text="根拠法令等の記載内容を再度確認してください。">
      <formula>NOT(ISERROR(SEARCH("根拠法令等の記載内容を再度確認してください。",AR1838)))</formula>
    </cfRule>
  </conditionalFormatting>
  <conditionalFormatting sqref="AR1855">
    <cfRule type="containsErrors" dxfId="7609" priority="2278">
      <formula>ISERROR(AR1855)</formula>
    </cfRule>
    <cfRule type="cellIs" dxfId="7608" priority="2279" operator="equal">
      <formula>0</formula>
    </cfRule>
    <cfRule type="containsText" dxfId="7607" priority="2280" operator="containsText" text="根拠法令等の記載内容を再度確認してください。">
      <formula>NOT(ISERROR(SEARCH("根拠法令等の記載内容を再度確認してください。",AR1855)))</formula>
    </cfRule>
  </conditionalFormatting>
  <conditionalFormatting sqref="AR1865">
    <cfRule type="containsErrors" dxfId="7606" priority="2275">
      <formula>ISERROR(AR1865)</formula>
    </cfRule>
    <cfRule type="cellIs" dxfId="7605" priority="2276" operator="equal">
      <formula>0</formula>
    </cfRule>
    <cfRule type="containsText" dxfId="7604" priority="2277" operator="containsText" text="根拠法令等の記載内容を再度確認してください。">
      <formula>NOT(ISERROR(SEARCH("根拠法令等の記載内容を再度確認してください。",AR1865)))</formula>
    </cfRule>
  </conditionalFormatting>
  <conditionalFormatting sqref="AR1884">
    <cfRule type="containsErrors" dxfId="7603" priority="2272">
      <formula>ISERROR(AR1884)</formula>
    </cfRule>
    <cfRule type="cellIs" dxfId="7602" priority="2273" operator="equal">
      <formula>0</formula>
    </cfRule>
    <cfRule type="containsText" dxfId="7601" priority="2274" operator="containsText" text="根拠法令等の記載内容を再度確認してください。">
      <formula>NOT(ISERROR(SEARCH("根拠法令等の記載内容を再度確認してください。",AR1884)))</formula>
    </cfRule>
  </conditionalFormatting>
  <conditionalFormatting sqref="AR1887">
    <cfRule type="containsErrors" dxfId="7600" priority="2269">
      <formula>ISERROR(AR1887)</formula>
    </cfRule>
    <cfRule type="cellIs" dxfId="7599" priority="2270" operator="equal">
      <formula>0</formula>
    </cfRule>
    <cfRule type="containsText" dxfId="7598" priority="2271" operator="containsText" text="根拠法令等の記載内容を再度確認してください。">
      <formula>NOT(ISERROR(SEARCH("根拠法令等の記載内容を再度確認してください。",AR1887)))</formula>
    </cfRule>
  </conditionalFormatting>
  <conditionalFormatting sqref="AR1907">
    <cfRule type="containsErrors" dxfId="7597" priority="2266">
      <formula>ISERROR(AR1907)</formula>
    </cfRule>
    <cfRule type="cellIs" dxfId="7596" priority="2267" operator="equal">
      <formula>0</formula>
    </cfRule>
    <cfRule type="containsText" dxfId="7595" priority="2268" operator="containsText" text="根拠法令等の記載内容を再度確認してください。">
      <formula>NOT(ISERROR(SEARCH("根拠法令等の記載内容を再度確認してください。",AR1907)))</formula>
    </cfRule>
  </conditionalFormatting>
  <conditionalFormatting sqref="AR1909">
    <cfRule type="containsErrors" dxfId="7594" priority="2263">
      <formula>ISERROR(AR1909)</formula>
    </cfRule>
    <cfRule type="cellIs" dxfId="7593" priority="2264" operator="equal">
      <formula>0</formula>
    </cfRule>
    <cfRule type="containsText" dxfId="7592" priority="2265" operator="containsText" text="根拠法令等の記載内容を再度確認してください。">
      <formula>NOT(ISERROR(SEARCH("根拠法令等の記載内容を再度確認してください。",AR1909)))</formula>
    </cfRule>
  </conditionalFormatting>
  <conditionalFormatting sqref="AR1911">
    <cfRule type="containsErrors" dxfId="7591" priority="2260">
      <formula>ISERROR(AR1911)</formula>
    </cfRule>
    <cfRule type="cellIs" dxfId="7590" priority="2261" operator="equal">
      <formula>0</formula>
    </cfRule>
    <cfRule type="containsText" dxfId="7589" priority="2262" operator="containsText" text="根拠法令等の記載内容を再度確認してください。">
      <formula>NOT(ISERROR(SEARCH("根拠法令等の記載内容を再度確認してください。",AR1911)))</formula>
    </cfRule>
  </conditionalFormatting>
  <conditionalFormatting sqref="AR1915">
    <cfRule type="containsErrors" dxfId="7588" priority="1392">
      <formula>ISERROR(AR1915)</formula>
    </cfRule>
    <cfRule type="cellIs" dxfId="7587" priority="1393" operator="equal">
      <formula>0</formula>
    </cfRule>
    <cfRule type="containsText" dxfId="7586" priority="1394" operator="containsText" text="根拠法令等の記載内容を再度確認してください。">
      <formula>NOT(ISERROR(SEARCH("根拠法令等の記載内容を再度確認してください。",AR1915)))</formula>
    </cfRule>
  </conditionalFormatting>
  <conditionalFormatting sqref="AR1919">
    <cfRule type="containsErrors" dxfId="7585" priority="1385">
      <formula>ISERROR(AR1919)</formula>
    </cfRule>
    <cfRule type="cellIs" dxfId="7584" priority="1386" operator="equal">
      <formula>0</formula>
    </cfRule>
    <cfRule type="containsText" dxfId="7583" priority="1387" operator="containsText" text="根拠法令等の記載内容を再度確認してください。">
      <formula>NOT(ISERROR(SEARCH("根拠法令等の記載内容を再度確認してください。",AR1919)))</formula>
    </cfRule>
  </conditionalFormatting>
  <conditionalFormatting sqref="AR1922">
    <cfRule type="containsErrors" dxfId="7582" priority="1378">
      <formula>ISERROR(AR1922)</formula>
    </cfRule>
    <cfRule type="cellIs" dxfId="7581" priority="1379" operator="equal">
      <formula>0</formula>
    </cfRule>
    <cfRule type="containsText" dxfId="7580" priority="1380" operator="containsText" text="根拠法令等の記載内容を再度確認してください。">
      <formula>NOT(ISERROR(SEARCH("根拠法令等の記載内容を再度確認してください。",AR1922)))</formula>
    </cfRule>
  </conditionalFormatting>
  <conditionalFormatting sqref="AR1926">
    <cfRule type="containsErrors" dxfId="7579" priority="1371">
      <formula>ISERROR(AR1926)</formula>
    </cfRule>
    <cfRule type="cellIs" dxfId="7578" priority="1372" operator="equal">
      <formula>0</formula>
    </cfRule>
    <cfRule type="containsText" dxfId="7577" priority="1373" operator="containsText" text="根拠法令等の記載内容を再度確認してください。">
      <formula>NOT(ISERROR(SEARCH("根拠法令等の記載内容を再度確認してください。",AR1926)))</formula>
    </cfRule>
  </conditionalFormatting>
  <conditionalFormatting sqref="AR1930">
    <cfRule type="containsErrors" dxfId="7576" priority="1364">
      <formula>ISERROR(AR1930)</formula>
    </cfRule>
    <cfRule type="cellIs" dxfId="7575" priority="1365" operator="equal">
      <formula>0</formula>
    </cfRule>
    <cfRule type="containsText" dxfId="7574" priority="1366" operator="containsText" text="根拠法令等の記載内容を再度確認してください。">
      <formula>NOT(ISERROR(SEARCH("根拠法令等の記載内容を再度確認してください。",AR1930)))</formula>
    </cfRule>
  </conditionalFormatting>
  <conditionalFormatting sqref="AR1933">
    <cfRule type="containsErrors" dxfId="7573" priority="1357">
      <formula>ISERROR(AR1933)</formula>
    </cfRule>
    <cfRule type="cellIs" dxfId="7572" priority="1358" operator="equal">
      <formula>0</formula>
    </cfRule>
    <cfRule type="containsText" dxfId="7571" priority="1359" operator="containsText" text="根拠法令等の記載内容を再度確認してください。">
      <formula>NOT(ISERROR(SEARCH("根拠法令等の記載内容を再度確認してください。",AR1933)))</formula>
    </cfRule>
  </conditionalFormatting>
  <conditionalFormatting sqref="AR1936">
    <cfRule type="containsErrors" dxfId="7570" priority="1350">
      <formula>ISERROR(AR1936)</formula>
    </cfRule>
    <cfRule type="cellIs" dxfId="7569" priority="1351" operator="equal">
      <formula>0</formula>
    </cfRule>
    <cfRule type="containsText" dxfId="7568" priority="1352" operator="containsText" text="根拠法令等の記載内容を再度確認してください。">
      <formula>NOT(ISERROR(SEARCH("根拠法令等の記載内容を再度確認してください。",AR1936)))</formula>
    </cfRule>
  </conditionalFormatting>
  <conditionalFormatting sqref="AR1940">
    <cfRule type="containsErrors" dxfId="7567" priority="1343">
      <formula>ISERROR(AR1940)</formula>
    </cfRule>
    <cfRule type="cellIs" dxfId="7566" priority="1344" operator="equal">
      <formula>0</formula>
    </cfRule>
    <cfRule type="containsText" dxfId="7565" priority="1345" operator="containsText" text="根拠法令等の記載内容を再度確認してください。">
      <formula>NOT(ISERROR(SEARCH("根拠法令等の記載内容を再度確認してください。",AR1940)))</formula>
    </cfRule>
  </conditionalFormatting>
  <conditionalFormatting sqref="AR1974">
    <cfRule type="containsErrors" dxfId="7564" priority="2245">
      <formula>ISERROR(AR1974)</formula>
    </cfRule>
    <cfRule type="cellIs" dxfId="7563" priority="2246" operator="equal">
      <formula>0</formula>
    </cfRule>
    <cfRule type="containsText" dxfId="7562" priority="2247" operator="containsText" text="根拠法令等の記載内容を再度確認してください。">
      <formula>NOT(ISERROR(SEARCH("根拠法令等の記載内容を再度確認してください。",AR1974)))</formula>
    </cfRule>
  </conditionalFormatting>
  <conditionalFormatting sqref="AR1978">
    <cfRule type="containsErrors" dxfId="7561" priority="2242">
      <formula>ISERROR(AR1978)</formula>
    </cfRule>
    <cfRule type="cellIs" dxfId="7560" priority="2243" operator="equal">
      <formula>0</formula>
    </cfRule>
    <cfRule type="containsText" dxfId="7559" priority="2244" operator="containsText" text="根拠法令等の記載内容を再度確認してください。">
      <formula>NOT(ISERROR(SEARCH("根拠法令等の記載内容を再度確認してください。",AR1978)))</formula>
    </cfRule>
  </conditionalFormatting>
  <conditionalFormatting sqref="AR1981">
    <cfRule type="containsErrors" dxfId="7558" priority="2239">
      <formula>ISERROR(AR1981)</formula>
    </cfRule>
    <cfRule type="cellIs" dxfId="7557" priority="2240" operator="equal">
      <formula>0</formula>
    </cfRule>
    <cfRule type="containsText" dxfId="7556" priority="2241" operator="containsText" text="根拠法令等の記載内容を再度確認してください。">
      <formula>NOT(ISERROR(SEARCH("根拠法令等の記載内容を再度確認してください。",AR1981)))</formula>
    </cfRule>
  </conditionalFormatting>
  <conditionalFormatting sqref="AR1984">
    <cfRule type="containsErrors" dxfId="7555" priority="2236">
      <formula>ISERROR(AR1984)</formula>
    </cfRule>
    <cfRule type="cellIs" dxfId="7554" priority="2237" operator="equal">
      <formula>0</formula>
    </cfRule>
    <cfRule type="containsText" dxfId="7553" priority="2238" operator="containsText" text="根拠法令等の記載内容を再度確認してください。">
      <formula>NOT(ISERROR(SEARCH("根拠法令等の記載内容を再度確認してください。",AR1984)))</formula>
    </cfRule>
  </conditionalFormatting>
  <conditionalFormatting sqref="AR2000">
    <cfRule type="containsErrors" dxfId="7552" priority="2233">
      <formula>ISERROR(AR2000)</formula>
    </cfRule>
    <cfRule type="cellIs" dxfId="7551" priority="2234" operator="equal">
      <formula>0</formula>
    </cfRule>
    <cfRule type="containsText" dxfId="7550" priority="2235" operator="containsText" text="根拠法令等の記載内容を再度確認してください。">
      <formula>NOT(ISERROR(SEARCH("根拠法令等の記載内容を再度確認してください。",AR2000)))</formula>
    </cfRule>
  </conditionalFormatting>
  <conditionalFormatting sqref="AR2006">
    <cfRule type="containsErrors" dxfId="7549" priority="2230">
      <formula>ISERROR(AR2006)</formula>
    </cfRule>
    <cfRule type="cellIs" dxfId="7548" priority="2231" operator="equal">
      <formula>0</formula>
    </cfRule>
    <cfRule type="containsText" dxfId="7547" priority="2232" operator="containsText" text="根拠法令等の記載内容を再度確認してください。">
      <formula>NOT(ISERROR(SEARCH("根拠法令等の記載内容を再度確認してください。",AR2006)))</formula>
    </cfRule>
  </conditionalFormatting>
  <conditionalFormatting sqref="AR2011">
    <cfRule type="containsErrors" dxfId="7546" priority="2227">
      <formula>ISERROR(AR2011)</formula>
    </cfRule>
    <cfRule type="cellIs" dxfId="7545" priority="2228" operator="equal">
      <formula>0</formula>
    </cfRule>
    <cfRule type="containsText" dxfId="7544" priority="2229" operator="containsText" text="根拠法令等の記載内容を再度確認してください。">
      <formula>NOT(ISERROR(SEARCH("根拠法令等の記載内容を再度確認してください。",AR2011)))</formula>
    </cfRule>
  </conditionalFormatting>
  <conditionalFormatting sqref="AR2017">
    <cfRule type="containsErrors" dxfId="7543" priority="2224">
      <formula>ISERROR(AR2017)</formula>
    </cfRule>
    <cfRule type="cellIs" dxfId="7542" priority="2225" operator="equal">
      <formula>0</formula>
    </cfRule>
    <cfRule type="containsText" dxfId="7541" priority="2226" operator="containsText" text="根拠法令等の記載内容を再度確認してください。">
      <formula>NOT(ISERROR(SEARCH("根拠法令等の記載内容を再度確認してください。",AR2017)))</formula>
    </cfRule>
  </conditionalFormatting>
  <conditionalFormatting sqref="AR2020">
    <cfRule type="containsErrors" dxfId="7540" priority="2221">
      <formula>ISERROR(AR2020)</formula>
    </cfRule>
    <cfRule type="cellIs" dxfId="7539" priority="2222" operator="equal">
      <formula>0</formula>
    </cfRule>
    <cfRule type="containsText" dxfId="7538" priority="2223" operator="containsText" text="根拠法令等の記載内容を再度確認してください。">
      <formula>NOT(ISERROR(SEARCH("根拠法令等の記載内容を再度確認してください。",AR2020)))</formula>
    </cfRule>
  </conditionalFormatting>
  <conditionalFormatting sqref="AR2036">
    <cfRule type="containsErrors" dxfId="7537" priority="2218">
      <formula>ISERROR(AR2036)</formula>
    </cfRule>
    <cfRule type="cellIs" dxfId="7536" priority="2219" operator="equal">
      <formula>0</formula>
    </cfRule>
    <cfRule type="containsText" dxfId="7535" priority="2220" operator="containsText" text="根拠法令等の記載内容を再度確認してください。">
      <formula>NOT(ISERROR(SEARCH("根拠法令等の記載内容を再度確認してください。",AR2036)))</formula>
    </cfRule>
  </conditionalFormatting>
  <conditionalFormatting sqref="AR2047">
    <cfRule type="containsErrors" dxfId="7534" priority="2215">
      <formula>ISERROR(AR2047)</formula>
    </cfRule>
    <cfRule type="cellIs" dxfId="7533" priority="2216" operator="equal">
      <formula>0</formula>
    </cfRule>
    <cfRule type="containsText" dxfId="7532" priority="2217" operator="containsText" text="根拠法令等の記載内容を再度確認してください。">
      <formula>NOT(ISERROR(SEARCH("根拠法令等の記載内容を再度確認してください。",AR2047)))</formula>
    </cfRule>
  </conditionalFormatting>
  <conditionalFormatting sqref="AR2049">
    <cfRule type="containsErrors" dxfId="7531" priority="2212">
      <formula>ISERROR(AR2049)</formula>
    </cfRule>
    <cfRule type="cellIs" dxfId="7530" priority="2213" operator="equal">
      <formula>0</formula>
    </cfRule>
    <cfRule type="containsText" dxfId="7529" priority="2214" operator="containsText" text="根拠法令等の記載内容を再度確認してください。">
      <formula>NOT(ISERROR(SEARCH("根拠法令等の記載内容を再度確認してください。",AR2049)))</formula>
    </cfRule>
  </conditionalFormatting>
  <conditionalFormatting sqref="AR2061">
    <cfRule type="containsErrors" dxfId="7528" priority="2209">
      <formula>ISERROR(AR2061)</formula>
    </cfRule>
    <cfRule type="cellIs" dxfId="7527" priority="2210" operator="equal">
      <formula>0</formula>
    </cfRule>
    <cfRule type="containsText" dxfId="7526" priority="2211" operator="containsText" text="根拠法令等の記載内容を再度確認してください。">
      <formula>NOT(ISERROR(SEARCH("根拠法令等の記載内容を再度確認してください。",AR2061)))</formula>
    </cfRule>
  </conditionalFormatting>
  <conditionalFormatting sqref="AR2063">
    <cfRule type="containsErrors" dxfId="7525" priority="2206">
      <formula>ISERROR(AR2063)</formula>
    </cfRule>
    <cfRule type="cellIs" dxfId="7524" priority="2207" operator="equal">
      <formula>0</formula>
    </cfRule>
    <cfRule type="containsText" dxfId="7523" priority="2208" operator="containsText" text="根拠法令等の記載内容を再度確認してください。">
      <formula>NOT(ISERROR(SEARCH("根拠法令等の記載内容を再度確認してください。",AR2063)))</formula>
    </cfRule>
  </conditionalFormatting>
  <conditionalFormatting sqref="AR2065">
    <cfRule type="containsErrors" dxfId="7522" priority="2203">
      <formula>ISERROR(AR2065)</formula>
    </cfRule>
    <cfRule type="cellIs" dxfId="7521" priority="2204" operator="equal">
      <formula>0</formula>
    </cfRule>
    <cfRule type="containsText" dxfId="7520" priority="2205" operator="containsText" text="根拠法令等の記載内容を再度確認してください。">
      <formula>NOT(ISERROR(SEARCH("根拠法令等の記載内容を再度確認してください。",AR2065)))</formula>
    </cfRule>
  </conditionalFormatting>
  <conditionalFormatting sqref="AR2067">
    <cfRule type="containsErrors" dxfId="7519" priority="2200">
      <formula>ISERROR(AR2067)</formula>
    </cfRule>
    <cfRule type="cellIs" dxfId="7518" priority="2201" operator="equal">
      <formula>0</formula>
    </cfRule>
    <cfRule type="containsText" dxfId="7517" priority="2202" operator="containsText" text="根拠法令等の記載内容を再度確認してください。">
      <formula>NOT(ISERROR(SEARCH("根拠法令等の記載内容を再度確認してください。",AR2067)))</formula>
    </cfRule>
  </conditionalFormatting>
  <conditionalFormatting sqref="AR2075">
    <cfRule type="containsErrors" dxfId="7516" priority="2197">
      <formula>ISERROR(AR2075)</formula>
    </cfRule>
    <cfRule type="cellIs" dxfId="7515" priority="2198" operator="equal">
      <formula>0</formula>
    </cfRule>
    <cfRule type="containsText" dxfId="7514" priority="2199" operator="containsText" text="根拠法令等の記載内容を再度確認してください。">
      <formula>NOT(ISERROR(SEARCH("根拠法令等の記載内容を再度確認してください。",AR2075)))</formula>
    </cfRule>
  </conditionalFormatting>
  <conditionalFormatting sqref="AR2080">
    <cfRule type="containsErrors" dxfId="7513" priority="2194">
      <formula>ISERROR(AR2080)</formula>
    </cfRule>
    <cfRule type="cellIs" dxfId="7512" priority="2195" operator="equal">
      <formula>0</formula>
    </cfRule>
    <cfRule type="containsText" dxfId="7511" priority="2196" operator="containsText" text="根拠法令等の記載内容を再度確認してください。">
      <formula>NOT(ISERROR(SEARCH("根拠法令等の記載内容を再度確認してください。",AR2080)))</formula>
    </cfRule>
  </conditionalFormatting>
  <conditionalFormatting sqref="AR2091">
    <cfRule type="containsErrors" dxfId="7510" priority="2914">
      <formula>ISERROR(AR2091)</formula>
    </cfRule>
    <cfRule type="cellIs" dxfId="7509" priority="2915" operator="equal">
      <formula>0</formula>
    </cfRule>
    <cfRule type="containsText" dxfId="7508" priority="2916" operator="containsText" text="根拠法令等の記載内容を再度確認してください。">
      <formula>NOT(ISERROR(SEARCH("根拠法令等の記載内容を再度確認してください。",AR2091)))</formula>
    </cfRule>
  </conditionalFormatting>
  <conditionalFormatting sqref="AR2109">
    <cfRule type="containsErrors" dxfId="7507" priority="2191">
      <formula>ISERROR(AR2109)</formula>
    </cfRule>
    <cfRule type="cellIs" dxfId="7506" priority="2192" operator="equal">
      <formula>0</formula>
    </cfRule>
    <cfRule type="containsText" dxfId="7505" priority="2193" operator="containsText" text="根拠法令等の記載内容を再度確認してください。">
      <formula>NOT(ISERROR(SEARCH("根拠法令等の記載内容を再度確認してください。",AR2109)))</formula>
    </cfRule>
  </conditionalFormatting>
  <conditionalFormatting sqref="AR2114">
    <cfRule type="containsErrors" dxfId="7504" priority="2188">
      <formula>ISERROR(AR2114)</formula>
    </cfRule>
    <cfRule type="cellIs" dxfId="7503" priority="2189" operator="equal">
      <formula>0</formula>
    </cfRule>
    <cfRule type="containsText" dxfId="7502" priority="2190" operator="containsText" text="根拠法令等の記載内容を再度確認してください。">
      <formula>NOT(ISERROR(SEARCH("根拠法令等の記載内容を再度確認してください。",AR2114)))</formula>
    </cfRule>
  </conditionalFormatting>
  <conditionalFormatting sqref="AR2120">
    <cfRule type="containsErrors" dxfId="7501" priority="2185">
      <formula>ISERROR(AR2120)</formula>
    </cfRule>
    <cfRule type="cellIs" dxfId="7500" priority="2186" operator="equal">
      <formula>0</formula>
    </cfRule>
    <cfRule type="containsText" dxfId="7499" priority="2187" operator="containsText" text="根拠法令等の記載内容を再度確認してください。">
      <formula>NOT(ISERROR(SEARCH("根拠法令等の記載内容を再度確認してください。",AR2120)))</formula>
    </cfRule>
  </conditionalFormatting>
  <conditionalFormatting sqref="AR2129">
    <cfRule type="containsErrors" dxfId="7498" priority="2182">
      <formula>ISERROR(AR2129)</formula>
    </cfRule>
    <cfRule type="cellIs" dxfId="7497" priority="2183" operator="equal">
      <formula>0</formula>
    </cfRule>
    <cfRule type="containsText" dxfId="7496" priority="2184" operator="containsText" text="根拠法令等の記載内容を再度確認してください。">
      <formula>NOT(ISERROR(SEARCH("根拠法令等の記載内容を再度確認してください。",AR2129)))</formula>
    </cfRule>
  </conditionalFormatting>
  <conditionalFormatting sqref="AR2132">
    <cfRule type="containsErrors" dxfId="7495" priority="2179">
      <formula>ISERROR(AR2132)</formula>
    </cfRule>
    <cfRule type="cellIs" dxfId="7494" priority="2180" operator="equal">
      <formula>0</formula>
    </cfRule>
    <cfRule type="containsText" dxfId="7493" priority="2181" operator="containsText" text="根拠法令等の記載内容を再度確認してください。">
      <formula>NOT(ISERROR(SEARCH("根拠法令等の記載内容を再度確認してください。",AR2132)))</formula>
    </cfRule>
  </conditionalFormatting>
  <conditionalFormatting sqref="AR2135">
    <cfRule type="containsErrors" dxfId="7492" priority="2176">
      <formula>ISERROR(AR2135)</formula>
    </cfRule>
    <cfRule type="cellIs" dxfId="7491" priority="2177" operator="equal">
      <formula>0</formula>
    </cfRule>
    <cfRule type="containsText" dxfId="7490" priority="2178" operator="containsText" text="根拠法令等の記載内容を再度確認してください。">
      <formula>NOT(ISERROR(SEARCH("根拠法令等の記載内容を再度確認してください。",AR2135)))</formula>
    </cfRule>
  </conditionalFormatting>
  <conditionalFormatting sqref="AR2138">
    <cfRule type="containsErrors" dxfId="7489" priority="2173">
      <formula>ISERROR(AR2138)</formula>
    </cfRule>
    <cfRule type="cellIs" dxfId="7488" priority="2174" operator="equal">
      <formula>0</formula>
    </cfRule>
    <cfRule type="containsText" dxfId="7487" priority="2175" operator="containsText" text="根拠法令等の記載内容を再度確認してください。">
      <formula>NOT(ISERROR(SEARCH("根拠法令等の記載内容を再度確認してください。",AR2138)))</formula>
    </cfRule>
  </conditionalFormatting>
  <conditionalFormatting sqref="AR2141">
    <cfRule type="containsErrors" dxfId="7486" priority="2170">
      <formula>ISERROR(AR2141)</formula>
    </cfRule>
    <cfRule type="cellIs" dxfId="7485" priority="2171" operator="equal">
      <formula>0</formula>
    </cfRule>
    <cfRule type="containsText" dxfId="7484" priority="2172" operator="containsText" text="根拠法令等の記載内容を再度確認してください。">
      <formula>NOT(ISERROR(SEARCH("根拠法令等の記載内容を再度確認してください。",AR2141)))</formula>
    </cfRule>
  </conditionalFormatting>
  <conditionalFormatting sqref="AR2144">
    <cfRule type="containsErrors" dxfId="7483" priority="2167">
      <formula>ISERROR(AR2144)</formula>
    </cfRule>
    <cfRule type="cellIs" dxfId="7482" priority="2168" operator="equal">
      <formula>0</formula>
    </cfRule>
    <cfRule type="containsText" dxfId="7481" priority="2169" operator="containsText" text="根拠法令等の記載内容を再度確認してください。">
      <formula>NOT(ISERROR(SEARCH("根拠法令等の記載内容を再度確認してください。",AR2144)))</formula>
    </cfRule>
  </conditionalFormatting>
  <conditionalFormatting sqref="AR2155">
    <cfRule type="containsErrors" dxfId="7480" priority="2164">
      <formula>ISERROR(AR2155)</formula>
    </cfRule>
    <cfRule type="cellIs" dxfId="7479" priority="2165" operator="equal">
      <formula>0</formula>
    </cfRule>
    <cfRule type="containsText" dxfId="7478" priority="2166" operator="containsText" text="根拠法令等の記載内容を再度確認してください。">
      <formula>NOT(ISERROR(SEARCH("根拠法令等の記載内容を再度確認してください。",AR2155)))</formula>
    </cfRule>
  </conditionalFormatting>
  <conditionalFormatting sqref="AR2157">
    <cfRule type="containsErrors" dxfId="7477" priority="2161">
      <formula>ISERROR(AR2157)</formula>
    </cfRule>
    <cfRule type="cellIs" dxfId="7476" priority="2162" operator="equal">
      <formula>0</formula>
    </cfRule>
    <cfRule type="containsText" dxfId="7475" priority="2163" operator="containsText" text="根拠法令等の記載内容を再度確認してください。">
      <formula>NOT(ISERROR(SEARCH("根拠法令等の記載内容を再度確認してください。",AR2157)))</formula>
    </cfRule>
  </conditionalFormatting>
  <conditionalFormatting sqref="AR2161">
    <cfRule type="containsErrors" dxfId="7474" priority="2158">
      <formula>ISERROR(AR2161)</formula>
    </cfRule>
    <cfRule type="cellIs" dxfId="7473" priority="2159" operator="equal">
      <formula>0</formula>
    </cfRule>
    <cfRule type="containsText" dxfId="7472" priority="2160" operator="containsText" text="根拠法令等の記載内容を再度確認してください。">
      <formula>NOT(ISERROR(SEARCH("根拠法令等の記載内容を再度確認してください。",AR2161)))</formula>
    </cfRule>
  </conditionalFormatting>
  <conditionalFormatting sqref="AR2165">
    <cfRule type="containsErrors" dxfId="7471" priority="1315">
      <formula>ISERROR(AR2165)</formula>
    </cfRule>
    <cfRule type="cellIs" dxfId="7470" priority="1316" operator="equal">
      <formula>0</formula>
    </cfRule>
    <cfRule type="containsText" dxfId="7469" priority="1317" operator="containsText" text="根拠法令等の記載内容を再度確認してください。">
      <formula>NOT(ISERROR(SEARCH("根拠法令等の記載内容を再度確認してください。",AR2165)))</formula>
    </cfRule>
  </conditionalFormatting>
  <conditionalFormatting sqref="AR2168">
    <cfRule type="containsErrors" dxfId="7468" priority="1308">
      <formula>ISERROR(AR2168)</formula>
    </cfRule>
    <cfRule type="cellIs" dxfId="7467" priority="1309" operator="equal">
      <formula>0</formula>
    </cfRule>
    <cfRule type="containsText" dxfId="7466" priority="1310" operator="containsText" text="根拠法令等の記載内容を再度確認してください。">
      <formula>NOT(ISERROR(SEARCH("根拠法令等の記載内容を再度確認してください。",AR2168)))</formula>
    </cfRule>
  </conditionalFormatting>
  <conditionalFormatting sqref="AR2171">
    <cfRule type="containsErrors" dxfId="7465" priority="1301">
      <formula>ISERROR(AR2171)</formula>
    </cfRule>
    <cfRule type="cellIs" dxfId="7464" priority="1302" operator="equal">
      <formula>0</formula>
    </cfRule>
    <cfRule type="containsText" dxfId="7463" priority="1303" operator="containsText" text="根拠法令等の記載内容を再度確認してください。">
      <formula>NOT(ISERROR(SEARCH("根拠法令等の記載内容を再度確認してください。",AR2171)))</formula>
    </cfRule>
  </conditionalFormatting>
  <conditionalFormatting sqref="AR2175">
    <cfRule type="containsErrors" dxfId="7462" priority="2149">
      <formula>ISERROR(AR2175)</formula>
    </cfRule>
    <cfRule type="cellIs" dxfId="7461" priority="2150" operator="equal">
      <formula>0</formula>
    </cfRule>
    <cfRule type="containsText" dxfId="7460" priority="2151" operator="containsText" text="根拠法令等の記載内容を再度確認してください。">
      <formula>NOT(ISERROR(SEARCH("根拠法令等の記載内容を再度確認してください。",AR2175)))</formula>
    </cfRule>
  </conditionalFormatting>
  <conditionalFormatting sqref="AR2182">
    <cfRule type="containsErrors" dxfId="7459" priority="1294">
      <formula>ISERROR(AR2182)</formula>
    </cfRule>
    <cfRule type="cellIs" dxfId="7458" priority="1295" operator="equal">
      <formula>0</formula>
    </cfRule>
    <cfRule type="containsText" dxfId="7457" priority="1296" operator="containsText" text="根拠法令等の記載内容を再度確認してください。">
      <formula>NOT(ISERROR(SEARCH("根拠法令等の記載内容を再度確認してください。",AR2182)))</formula>
    </cfRule>
  </conditionalFormatting>
  <conditionalFormatting sqref="AR2185">
    <cfRule type="containsErrors" dxfId="7456" priority="1287">
      <formula>ISERROR(AR2185)</formula>
    </cfRule>
    <cfRule type="cellIs" dxfId="7455" priority="1288" operator="equal">
      <formula>0</formula>
    </cfRule>
    <cfRule type="containsText" dxfId="7454" priority="1289" operator="containsText" text="根拠法令等の記載内容を再度確認してください。">
      <formula>NOT(ISERROR(SEARCH("根拠法令等の記載内容を再度確認してください。",AR2185)))</formula>
    </cfRule>
  </conditionalFormatting>
  <conditionalFormatting sqref="AR2188">
    <cfRule type="containsErrors" dxfId="7453" priority="1280">
      <formula>ISERROR(AR2188)</formula>
    </cfRule>
    <cfRule type="cellIs" dxfId="7452" priority="1281" operator="equal">
      <formula>0</formula>
    </cfRule>
    <cfRule type="containsText" dxfId="7451" priority="1282" operator="containsText" text="根拠法令等の記載内容を再度確認してください。">
      <formula>NOT(ISERROR(SEARCH("根拠法令等の記載内容を再度確認してください。",AR2188)))</formula>
    </cfRule>
  </conditionalFormatting>
  <conditionalFormatting sqref="AR2191">
    <cfRule type="containsErrors" dxfId="7450" priority="1273">
      <formula>ISERROR(AR2191)</formula>
    </cfRule>
    <cfRule type="cellIs" dxfId="7449" priority="1274" operator="equal">
      <formula>0</formula>
    </cfRule>
    <cfRule type="containsText" dxfId="7448" priority="1275" operator="containsText" text="根拠法令等の記載内容を再度確認してください。">
      <formula>NOT(ISERROR(SEARCH("根拠法令等の記載内容を再度確認してください。",AR2191)))</formula>
    </cfRule>
  </conditionalFormatting>
  <conditionalFormatting sqref="AR2193">
    <cfRule type="containsErrors" dxfId="7447" priority="4581">
      <formula>ISERROR(AR2193)</formula>
    </cfRule>
    <cfRule type="cellIs" dxfId="7446" priority="4582" operator="equal">
      <formula>0</formula>
    </cfRule>
    <cfRule type="containsText" dxfId="7445" priority="4583" operator="containsText" text="根拠法令等の記載内容を再度確認してください。">
      <formula>NOT(ISERROR(SEARCH("根拠法令等の記載内容を再度確認してください。",AR2193)))</formula>
    </cfRule>
  </conditionalFormatting>
  <conditionalFormatting sqref="AR2195">
    <cfRule type="containsErrors" dxfId="7444" priority="2146">
      <formula>ISERROR(AR2195)</formula>
    </cfRule>
    <cfRule type="cellIs" dxfId="7443" priority="2147" operator="equal">
      <formula>0</formula>
    </cfRule>
    <cfRule type="containsText" dxfId="7442" priority="2148" operator="containsText" text="根拠法令等の記載内容を再度確認してください。">
      <formula>NOT(ISERROR(SEARCH("根拠法令等の記載内容を再度確認してください。",AR2195)))</formula>
    </cfRule>
  </conditionalFormatting>
  <conditionalFormatting sqref="AR2201">
    <cfRule type="containsErrors" dxfId="7441" priority="2143">
      <formula>ISERROR(AR2201)</formula>
    </cfRule>
    <cfRule type="cellIs" dxfId="7440" priority="2144" operator="equal">
      <formula>0</formula>
    </cfRule>
    <cfRule type="containsText" dxfId="7439" priority="2145" operator="containsText" text="根拠法令等の記載内容を再度確認してください。">
      <formula>NOT(ISERROR(SEARCH("根拠法令等の記載内容を再度確認してください。",AR2201)))</formula>
    </cfRule>
  </conditionalFormatting>
  <conditionalFormatting sqref="AR2205">
    <cfRule type="containsErrors" dxfId="7438" priority="2140">
      <formula>ISERROR(AR2205)</formula>
    </cfRule>
    <cfRule type="cellIs" dxfId="7437" priority="2141" operator="equal">
      <formula>0</formula>
    </cfRule>
    <cfRule type="containsText" dxfId="7436" priority="2142" operator="containsText" text="根拠法令等の記載内容を再度確認してください。">
      <formula>NOT(ISERROR(SEARCH("根拠法令等の記載内容を再度確認してください。",AR2205)))</formula>
    </cfRule>
  </conditionalFormatting>
  <conditionalFormatting sqref="AR2207">
    <cfRule type="containsErrors" dxfId="7435" priority="2137">
      <formula>ISERROR(AR2207)</formula>
    </cfRule>
    <cfRule type="cellIs" dxfId="7434" priority="2138" operator="equal">
      <formula>0</formula>
    </cfRule>
    <cfRule type="containsText" dxfId="7433" priority="2139" operator="containsText" text="根拠法令等の記載内容を再度確認してください。">
      <formula>NOT(ISERROR(SEARCH("根拠法令等の記載内容を再度確認してください。",AR2207)))</formula>
    </cfRule>
  </conditionalFormatting>
  <conditionalFormatting sqref="AR2213">
    <cfRule type="containsErrors" dxfId="7432" priority="2134">
      <formula>ISERROR(AR2213)</formula>
    </cfRule>
    <cfRule type="cellIs" dxfId="7431" priority="2135" operator="equal">
      <formula>0</formula>
    </cfRule>
    <cfRule type="containsText" dxfId="7430" priority="2136" operator="containsText" text="根拠法令等の記載内容を再度確認してください。">
      <formula>NOT(ISERROR(SEARCH("根拠法令等の記載内容を再度確認してください。",AR2213)))</formula>
    </cfRule>
  </conditionalFormatting>
  <conditionalFormatting sqref="AR2218">
    <cfRule type="containsErrors" dxfId="7429" priority="2131">
      <formula>ISERROR(AR2218)</formula>
    </cfRule>
    <cfRule type="cellIs" dxfId="7428" priority="2132" operator="equal">
      <formula>0</formula>
    </cfRule>
    <cfRule type="containsText" dxfId="7427" priority="2133" operator="containsText" text="根拠法令等の記載内容を再度確認してください。">
      <formula>NOT(ISERROR(SEARCH("根拠法令等の記載内容を再度確認してください。",AR2218)))</formula>
    </cfRule>
  </conditionalFormatting>
  <conditionalFormatting sqref="AR2221">
    <cfRule type="containsErrors" dxfId="7426" priority="1266">
      <formula>ISERROR(AR2221)</formula>
    </cfRule>
    <cfRule type="cellIs" dxfId="7425" priority="1267" operator="equal">
      <formula>0</formula>
    </cfRule>
    <cfRule type="containsText" dxfId="7424" priority="1268" operator="containsText" text="根拠法令等の記載内容を再度確認してください。">
      <formula>NOT(ISERROR(SEARCH("根拠法令等の記載内容を再度確認してください。",AR2221)))</formula>
    </cfRule>
  </conditionalFormatting>
  <conditionalFormatting sqref="AR2233">
    <cfRule type="containsErrors" dxfId="7423" priority="2128">
      <formula>ISERROR(AR2233)</formula>
    </cfRule>
    <cfRule type="cellIs" dxfId="7422" priority="2129" operator="equal">
      <formula>0</formula>
    </cfRule>
    <cfRule type="containsText" dxfId="7421" priority="2130" operator="containsText" text="根拠法令等の記載内容を再度確認してください。">
      <formula>NOT(ISERROR(SEARCH("根拠法令等の記載内容を再度確認してください。",AR2233)))</formula>
    </cfRule>
  </conditionalFormatting>
  <conditionalFormatting sqref="AR2237">
    <cfRule type="containsErrors" dxfId="7420" priority="1250">
      <formula>ISERROR(AR2237)</formula>
    </cfRule>
    <cfRule type="cellIs" dxfId="7419" priority="1251" operator="equal">
      <formula>0</formula>
    </cfRule>
    <cfRule type="containsText" dxfId="7418" priority="1252" operator="containsText" text="根拠法令等の記載内容を再度確認してください。">
      <formula>NOT(ISERROR(SEARCH("根拠法令等の記載内容を再度確認してください。",AR2237)))</formula>
    </cfRule>
  </conditionalFormatting>
  <conditionalFormatting sqref="AR2240">
    <cfRule type="containsErrors" dxfId="7417" priority="2125">
      <formula>ISERROR(AR2240)</formula>
    </cfRule>
    <cfRule type="cellIs" dxfId="7416" priority="2126" operator="equal">
      <formula>0</formula>
    </cfRule>
    <cfRule type="containsText" dxfId="7415" priority="2127" operator="containsText" text="根拠法令等の記載内容を再度確認してください。">
      <formula>NOT(ISERROR(SEARCH("根拠法令等の記載内容を再度確認してください。",AR2240)))</formula>
    </cfRule>
  </conditionalFormatting>
  <conditionalFormatting sqref="AR2243">
    <cfRule type="containsErrors" dxfId="7414" priority="1226">
      <formula>ISERROR(AR2243)</formula>
    </cfRule>
    <cfRule type="cellIs" dxfId="7413" priority="1227" operator="equal">
      <formula>0</formula>
    </cfRule>
    <cfRule type="containsText" dxfId="7412" priority="1228" operator="containsText" text="根拠法令等の記載内容を再度確認してください。">
      <formula>NOT(ISERROR(SEARCH("根拠法令等の記載内容を再度確認してください。",AR2243)))</formula>
    </cfRule>
  </conditionalFormatting>
  <conditionalFormatting sqref="AR2247">
    <cfRule type="containsErrors" dxfId="7411" priority="1223">
      <formula>ISERROR(AR2247)</formula>
    </cfRule>
    <cfRule type="cellIs" dxfId="7410" priority="1224" operator="equal">
      <formula>0</formula>
    </cfRule>
    <cfRule type="containsText" dxfId="7409" priority="1225" operator="containsText" text="根拠法令等の記載内容を再度確認してください。">
      <formula>NOT(ISERROR(SEARCH("根拠法令等の記載内容を再度確認してください。",AR2247)))</formula>
    </cfRule>
  </conditionalFormatting>
  <conditionalFormatting sqref="AR2250">
    <cfRule type="containsErrors" dxfId="7408" priority="2119">
      <formula>ISERROR(AR2250)</formula>
    </cfRule>
    <cfRule type="cellIs" dxfId="7407" priority="2120" operator="equal">
      <formula>0</formula>
    </cfRule>
    <cfRule type="containsText" dxfId="7406" priority="2121" operator="containsText" text="根拠法令等の記載内容を再度確認してください。">
      <formula>NOT(ISERROR(SEARCH("根拠法令等の記載内容を再度確認してください。",AR2250)))</formula>
    </cfRule>
  </conditionalFormatting>
  <conditionalFormatting sqref="AR2255">
    <cfRule type="containsErrors" dxfId="7405" priority="2122">
      <formula>ISERROR(AR2255)</formula>
    </cfRule>
    <cfRule type="cellIs" dxfId="7404" priority="2123" operator="equal">
      <formula>0</formula>
    </cfRule>
    <cfRule type="containsText" dxfId="7403" priority="2124" operator="containsText" text="根拠法令等の記載内容を再度確認してください。">
      <formula>NOT(ISERROR(SEARCH("根拠法令等の記載内容を再度確認してください。",AR2255)))</formula>
    </cfRule>
  </conditionalFormatting>
  <conditionalFormatting sqref="AR2262">
    <cfRule type="containsErrors" dxfId="7402" priority="1229">
      <formula>ISERROR(AR2262)</formula>
    </cfRule>
    <cfRule type="cellIs" dxfId="7401" priority="1230" operator="equal">
      <formula>0</formula>
    </cfRule>
    <cfRule type="containsText" dxfId="7400" priority="1231" operator="containsText" text="根拠法令等の記載内容を再度確認してください。">
      <formula>NOT(ISERROR(SEARCH("根拠法令等の記載内容を再度確認してください。",AR2262)))</formula>
    </cfRule>
  </conditionalFormatting>
  <conditionalFormatting sqref="AR2269">
    <cfRule type="containsErrors" dxfId="7399" priority="2116">
      <formula>ISERROR(AR2269)</formula>
    </cfRule>
    <cfRule type="cellIs" dxfId="7398" priority="2117" operator="equal">
      <formula>0</formula>
    </cfRule>
    <cfRule type="containsText" dxfId="7397" priority="2118" operator="containsText" text="根拠法令等の記載内容を再度確認してください。">
      <formula>NOT(ISERROR(SEARCH("根拠法令等の記載内容を再度確認してください。",AR2269)))</formula>
    </cfRule>
  </conditionalFormatting>
  <conditionalFormatting sqref="AR2276">
    <cfRule type="containsErrors" dxfId="7396" priority="2113">
      <formula>ISERROR(AR2276)</formula>
    </cfRule>
    <cfRule type="cellIs" dxfId="7395" priority="2114" operator="equal">
      <formula>0</formula>
    </cfRule>
    <cfRule type="containsText" dxfId="7394" priority="2115" operator="containsText" text="根拠法令等の記載内容を再度確認してください。">
      <formula>NOT(ISERROR(SEARCH("根拠法令等の記載内容を再度確認してください。",AR2276)))</formula>
    </cfRule>
  </conditionalFormatting>
  <conditionalFormatting sqref="AR2278">
    <cfRule type="containsErrors" dxfId="7393" priority="2110">
      <formula>ISERROR(AR2278)</formula>
    </cfRule>
    <cfRule type="cellIs" dxfId="7392" priority="2111" operator="equal">
      <formula>0</formula>
    </cfRule>
    <cfRule type="containsText" dxfId="7391" priority="2112" operator="containsText" text="根拠法令等の記載内容を再度確認してください。">
      <formula>NOT(ISERROR(SEARCH("根拠法令等の記載内容を再度確認してください。",AR2278)))</formula>
    </cfRule>
  </conditionalFormatting>
  <conditionalFormatting sqref="AR2283">
    <cfRule type="containsErrors" dxfId="7390" priority="2107">
      <formula>ISERROR(AR2283)</formula>
    </cfRule>
    <cfRule type="cellIs" dxfId="7389" priority="2108" operator="equal">
      <formula>0</formula>
    </cfRule>
    <cfRule type="containsText" dxfId="7388" priority="2109" operator="containsText" text="根拠法令等の記載内容を再度確認してください。">
      <formula>NOT(ISERROR(SEARCH("根拠法令等の記載内容を再度確認してください。",AR2283)))</formula>
    </cfRule>
  </conditionalFormatting>
  <conditionalFormatting sqref="AR2290">
    <cfRule type="containsErrors" dxfId="7387" priority="2104">
      <formula>ISERROR(AR2290)</formula>
    </cfRule>
    <cfRule type="cellIs" dxfId="7386" priority="2105" operator="equal">
      <formula>0</formula>
    </cfRule>
    <cfRule type="containsText" dxfId="7385" priority="2106" operator="containsText" text="根拠法令等の記載内容を再度確認してください。">
      <formula>NOT(ISERROR(SEARCH("根拠法令等の記載内容を再度確認してください。",AR2290)))</formula>
    </cfRule>
  </conditionalFormatting>
  <conditionalFormatting sqref="AR2292">
    <cfRule type="containsErrors" dxfId="7384" priority="2101">
      <formula>ISERROR(AR2292)</formula>
    </cfRule>
    <cfRule type="cellIs" dxfId="7383" priority="2102" operator="equal">
      <formula>0</formula>
    </cfRule>
    <cfRule type="containsText" dxfId="7382" priority="2103" operator="containsText" text="根拠法令等の記載内容を再度確認してください。">
      <formula>NOT(ISERROR(SEARCH("根拠法令等の記載内容を再度確認してください。",AR2292)))</formula>
    </cfRule>
  </conditionalFormatting>
  <conditionalFormatting sqref="AR2301">
    <cfRule type="containsErrors" dxfId="7381" priority="2098">
      <formula>ISERROR(AR2301)</formula>
    </cfRule>
    <cfRule type="cellIs" dxfId="7380" priority="2099" operator="equal">
      <formula>0</formula>
    </cfRule>
    <cfRule type="containsText" dxfId="7379" priority="2100" operator="containsText" text="根拠法令等の記載内容を再度確認してください。">
      <formula>NOT(ISERROR(SEARCH("根拠法令等の記載内容を再度確認してください。",AR2301)))</formula>
    </cfRule>
  </conditionalFormatting>
  <conditionalFormatting sqref="AR2304">
    <cfRule type="containsErrors" dxfId="7378" priority="2095">
      <formula>ISERROR(AR2304)</formula>
    </cfRule>
    <cfRule type="cellIs" dxfId="7377" priority="2096" operator="equal">
      <formula>0</formula>
    </cfRule>
    <cfRule type="containsText" dxfId="7376" priority="2097" operator="containsText" text="根拠法令等の記載内容を再度確認してください。">
      <formula>NOT(ISERROR(SEARCH("根拠法令等の記載内容を再度確認してください。",AR2304)))</formula>
    </cfRule>
  </conditionalFormatting>
  <conditionalFormatting sqref="AR2309">
    <cfRule type="containsErrors" dxfId="7375" priority="2092">
      <formula>ISERROR(AR2309)</formula>
    </cfRule>
    <cfRule type="cellIs" dxfId="7374" priority="2093" operator="equal">
      <formula>0</formula>
    </cfRule>
    <cfRule type="containsText" dxfId="7373" priority="2094" operator="containsText" text="根拠法令等の記載内容を再度確認してください。">
      <formula>NOT(ISERROR(SEARCH("根拠法令等の記載内容を再度確認してください。",AR2309)))</formula>
    </cfRule>
  </conditionalFormatting>
  <conditionalFormatting sqref="AR2335">
    <cfRule type="containsErrors" dxfId="7372" priority="2089">
      <formula>ISERROR(AR2335)</formula>
    </cfRule>
    <cfRule type="cellIs" dxfId="7371" priority="2090" operator="equal">
      <formula>0</formula>
    </cfRule>
    <cfRule type="containsText" dxfId="7370" priority="2091" operator="containsText" text="根拠法令等の記載内容を再度確認してください。">
      <formula>NOT(ISERROR(SEARCH("根拠法令等の記載内容を再度確認してください。",AR2335)))</formula>
    </cfRule>
  </conditionalFormatting>
  <conditionalFormatting sqref="AR2338">
    <cfRule type="containsErrors" dxfId="7369" priority="2086">
      <formula>ISERROR(AR2338)</formula>
    </cfRule>
    <cfRule type="cellIs" dxfId="7368" priority="2087" operator="equal">
      <formula>0</formula>
    </cfRule>
    <cfRule type="containsText" dxfId="7367" priority="2088" operator="containsText" text="根拠法令等の記載内容を再度確認してください。">
      <formula>NOT(ISERROR(SEARCH("根拠法令等の記載内容を再度確認してください。",AR2338)))</formula>
    </cfRule>
  </conditionalFormatting>
  <conditionalFormatting sqref="AR2350">
    <cfRule type="containsErrors" dxfId="7366" priority="2083">
      <formula>ISERROR(AR2350)</formula>
    </cfRule>
    <cfRule type="cellIs" dxfId="7365" priority="2084" operator="equal">
      <formula>0</formula>
    </cfRule>
    <cfRule type="containsText" dxfId="7364" priority="2085" operator="containsText" text="根拠法令等の記載内容を再度確認してください。">
      <formula>NOT(ISERROR(SEARCH("根拠法令等の記載内容を再度確認してください。",AR2350)))</formula>
    </cfRule>
  </conditionalFormatting>
  <conditionalFormatting sqref="AR2359">
    <cfRule type="containsErrors" dxfId="7363" priority="2080">
      <formula>ISERROR(AR2359)</formula>
    </cfRule>
    <cfRule type="cellIs" dxfId="7362" priority="2081" operator="equal">
      <formula>0</formula>
    </cfRule>
    <cfRule type="containsText" dxfId="7361" priority="2082" operator="containsText" text="根拠法令等の記載内容を再度確認してください。">
      <formula>NOT(ISERROR(SEARCH("根拠法令等の記載内容を再度確認してください。",AR2359)))</formula>
    </cfRule>
  </conditionalFormatting>
  <conditionalFormatting sqref="AR2372">
    <cfRule type="containsErrors" dxfId="7360" priority="2077">
      <formula>ISERROR(AR2372)</formula>
    </cfRule>
    <cfRule type="cellIs" dxfId="7359" priority="2078" operator="equal">
      <formula>0</formula>
    </cfRule>
    <cfRule type="containsText" dxfId="7358" priority="2079" operator="containsText" text="根拠法令等の記載内容を再度確認してください。">
      <formula>NOT(ISERROR(SEARCH("根拠法令等の記載内容を再度確認してください。",AR2372)))</formula>
    </cfRule>
  </conditionalFormatting>
  <conditionalFormatting sqref="AR2380">
    <cfRule type="containsErrors" dxfId="7357" priority="2074">
      <formula>ISERROR(AR2380)</formula>
    </cfRule>
    <cfRule type="cellIs" dxfId="7356" priority="2075" operator="equal">
      <formula>0</formula>
    </cfRule>
    <cfRule type="containsText" dxfId="7355" priority="2076" operator="containsText" text="根拠法令等の記載内容を再度確認してください。">
      <formula>NOT(ISERROR(SEARCH("根拠法令等の記載内容を再度確認してください。",AR2380)))</formula>
    </cfRule>
  </conditionalFormatting>
  <conditionalFormatting sqref="AR2383">
    <cfRule type="containsErrors" dxfId="7354" priority="2071">
      <formula>ISERROR(AR2383)</formula>
    </cfRule>
    <cfRule type="cellIs" dxfId="7353" priority="2072" operator="equal">
      <formula>0</formula>
    </cfRule>
    <cfRule type="containsText" dxfId="7352" priority="2073" operator="containsText" text="根拠法令等の記載内容を再度確認してください。">
      <formula>NOT(ISERROR(SEARCH("根拠法令等の記載内容を再度確認してください。",AR2383)))</formula>
    </cfRule>
  </conditionalFormatting>
  <conditionalFormatting sqref="AR2396">
    <cfRule type="containsErrors" dxfId="7351" priority="2068">
      <formula>ISERROR(AR2396)</formula>
    </cfRule>
    <cfRule type="cellIs" dxfId="7350" priority="2069" operator="equal">
      <formula>0</formula>
    </cfRule>
    <cfRule type="containsText" dxfId="7349" priority="2070" operator="containsText" text="根拠法令等の記載内容を再度確認してください。">
      <formula>NOT(ISERROR(SEARCH("根拠法令等の記載内容を再度確認してください。",AR2396)))</formula>
    </cfRule>
  </conditionalFormatting>
  <conditionalFormatting sqref="AR2402">
    <cfRule type="containsErrors" dxfId="7348" priority="2065">
      <formula>ISERROR(AR2402)</formula>
    </cfRule>
    <cfRule type="cellIs" dxfId="7347" priority="2066" operator="equal">
      <formula>0</formula>
    </cfRule>
    <cfRule type="containsText" dxfId="7346" priority="2067" operator="containsText" text="根拠法令等の記載内容を再度確認してください。">
      <formula>NOT(ISERROR(SEARCH("根拠法令等の記載内容を再度確認してください。",AR2402)))</formula>
    </cfRule>
  </conditionalFormatting>
  <conditionalFormatting sqref="AR2406">
    <cfRule type="containsErrors" dxfId="7345" priority="2062">
      <formula>ISERROR(AR2406)</formula>
    </cfRule>
    <cfRule type="cellIs" dxfId="7344" priority="2063" operator="equal">
      <formula>0</formula>
    </cfRule>
    <cfRule type="containsText" dxfId="7343" priority="2064" operator="containsText" text="根拠法令等の記載内容を再度確認してください。">
      <formula>NOT(ISERROR(SEARCH("根拠法令等の記載内容を再度確認してください。",AR2406)))</formula>
    </cfRule>
  </conditionalFormatting>
  <conditionalFormatting sqref="AR2408">
    <cfRule type="containsErrors" dxfId="7342" priority="2059">
      <formula>ISERROR(AR2408)</formula>
    </cfRule>
    <cfRule type="cellIs" dxfId="7341" priority="2060" operator="equal">
      <formula>0</formula>
    </cfRule>
    <cfRule type="containsText" dxfId="7340" priority="2061" operator="containsText" text="根拠法令等の記載内容を再度確認してください。">
      <formula>NOT(ISERROR(SEARCH("根拠法令等の記載内容を再度確認してください。",AR2408)))</formula>
    </cfRule>
  </conditionalFormatting>
  <conditionalFormatting sqref="AR2412">
    <cfRule type="containsErrors" dxfId="7339" priority="2056">
      <formula>ISERROR(AR2412)</formula>
    </cfRule>
    <cfRule type="cellIs" dxfId="7338" priority="2057" operator="equal">
      <formula>0</formula>
    </cfRule>
    <cfRule type="containsText" dxfId="7337" priority="2058" operator="containsText" text="根拠法令等の記載内容を再度確認してください。">
      <formula>NOT(ISERROR(SEARCH("根拠法令等の記載内容を再度確認してください。",AR2412)))</formula>
    </cfRule>
  </conditionalFormatting>
  <conditionalFormatting sqref="AR2417">
    <cfRule type="containsErrors" dxfId="7336" priority="2053">
      <formula>ISERROR(AR2417)</formula>
    </cfRule>
    <cfRule type="cellIs" dxfId="7335" priority="2054" operator="equal">
      <formula>0</formula>
    </cfRule>
    <cfRule type="containsText" dxfId="7334" priority="2055" operator="containsText" text="根拠法令等の記載内容を再度確認してください。">
      <formula>NOT(ISERROR(SEARCH("根拠法令等の記載内容を再度確認してください。",AR2417)))</formula>
    </cfRule>
  </conditionalFormatting>
  <conditionalFormatting sqref="AR2425">
    <cfRule type="containsErrors" dxfId="7333" priority="2050">
      <formula>ISERROR(AR2425)</formula>
    </cfRule>
    <cfRule type="cellIs" dxfId="7332" priority="2051" operator="equal">
      <formula>0</formula>
    </cfRule>
    <cfRule type="containsText" dxfId="7331" priority="2052" operator="containsText" text="根拠法令等の記載内容を再度確認してください。">
      <formula>NOT(ISERROR(SEARCH("根拠法令等の記載内容を再度確認してください。",AR2425)))</formula>
    </cfRule>
  </conditionalFormatting>
  <conditionalFormatting sqref="AR2450:AR2452">
    <cfRule type="containsErrors" dxfId="7330" priority="2047">
      <formula>ISERROR(AR2450)</formula>
    </cfRule>
    <cfRule type="cellIs" dxfId="7329" priority="2048" operator="equal">
      <formula>0</formula>
    </cfRule>
    <cfRule type="containsText" dxfId="7328" priority="2049" operator="containsText" text="根拠法令等の記載内容を再度確認してください。">
      <formula>NOT(ISERROR(SEARCH("根拠法令等の記載内容を再度確認してください。",AR2450)))</formula>
    </cfRule>
  </conditionalFormatting>
  <conditionalFormatting sqref="AR2455">
    <cfRule type="containsErrors" dxfId="7327" priority="2044">
      <formula>ISERROR(AR2455)</formula>
    </cfRule>
    <cfRule type="cellIs" dxfId="7326" priority="2045" operator="equal">
      <formula>0</formula>
    </cfRule>
    <cfRule type="containsText" dxfId="7325" priority="2046" operator="containsText" text="根拠法令等の記載内容を再度確認してください。">
      <formula>NOT(ISERROR(SEARCH("根拠法令等の記載内容を再度確認してください。",AR2455)))</formula>
    </cfRule>
  </conditionalFormatting>
  <conditionalFormatting sqref="AR2462">
    <cfRule type="containsErrors" dxfId="7324" priority="2041">
      <formula>ISERROR(AR2462)</formula>
    </cfRule>
    <cfRule type="cellIs" dxfId="7323" priority="2042" operator="equal">
      <formula>0</formula>
    </cfRule>
    <cfRule type="containsText" dxfId="7322" priority="2043" operator="containsText" text="根拠法令等の記載内容を再度確認してください。">
      <formula>NOT(ISERROR(SEARCH("根拠法令等の記載内容を再度確認してください。",AR2462)))</formula>
    </cfRule>
  </conditionalFormatting>
  <conditionalFormatting sqref="AR2466">
    <cfRule type="containsErrors" dxfId="7321" priority="2038">
      <formula>ISERROR(AR2466)</formula>
    </cfRule>
    <cfRule type="cellIs" dxfId="7320" priority="2039" operator="equal">
      <formula>0</formula>
    </cfRule>
    <cfRule type="containsText" dxfId="7319" priority="2040" operator="containsText" text="根拠法令等の記載内容を再度確認してください。">
      <formula>NOT(ISERROR(SEARCH("根拠法令等の記載内容を再度確認してください。",AR2466)))</formula>
    </cfRule>
  </conditionalFormatting>
  <conditionalFormatting sqref="AR2474">
    <cfRule type="containsErrors" dxfId="7318" priority="2035">
      <formula>ISERROR(AR2474)</formula>
    </cfRule>
    <cfRule type="cellIs" dxfId="7317" priority="2036" operator="equal">
      <formula>0</formula>
    </cfRule>
    <cfRule type="containsText" dxfId="7316" priority="2037" operator="containsText" text="根拠法令等の記載内容を再度確認してください。">
      <formula>NOT(ISERROR(SEARCH("根拠法令等の記載内容を再度確認してください。",AR2474)))</formula>
    </cfRule>
  </conditionalFormatting>
  <conditionalFormatting sqref="AR2486">
    <cfRule type="containsErrors" dxfId="7315" priority="2032">
      <formula>ISERROR(AR2486)</formula>
    </cfRule>
    <cfRule type="cellIs" dxfId="7314" priority="2033" operator="equal">
      <formula>0</formula>
    </cfRule>
    <cfRule type="containsText" dxfId="7313" priority="2034" operator="containsText" text="根拠法令等の記載内容を再度確認してください。">
      <formula>NOT(ISERROR(SEARCH("根拠法令等の記載内容を再度確認してください。",AR2486)))</formula>
    </cfRule>
  </conditionalFormatting>
  <conditionalFormatting sqref="AR2490">
    <cfRule type="containsErrors" dxfId="7312" priority="2029">
      <formula>ISERROR(AR2490)</formula>
    </cfRule>
    <cfRule type="cellIs" dxfId="7311" priority="2030" operator="equal">
      <formula>0</formula>
    </cfRule>
    <cfRule type="containsText" dxfId="7310" priority="2031" operator="containsText" text="根拠法令等の記載内容を再度確認してください。">
      <formula>NOT(ISERROR(SEARCH("根拠法令等の記載内容を再度確認してください。",AR2490)))</formula>
    </cfRule>
  </conditionalFormatting>
  <conditionalFormatting sqref="AR2494">
    <cfRule type="containsErrors" dxfId="7309" priority="2026">
      <formula>ISERROR(AR2494)</formula>
    </cfRule>
    <cfRule type="cellIs" dxfId="7308" priority="2027" operator="equal">
      <formula>0</formula>
    </cfRule>
    <cfRule type="containsText" dxfId="7307" priority="2028" operator="containsText" text="根拠法令等の記載内容を再度確認してください。">
      <formula>NOT(ISERROR(SEARCH("根拠法令等の記載内容を再度確認してください。",AR2494)))</formula>
    </cfRule>
  </conditionalFormatting>
  <conditionalFormatting sqref="AR2504">
    <cfRule type="containsErrors" dxfId="7306" priority="2023">
      <formula>ISERROR(AR2504)</formula>
    </cfRule>
    <cfRule type="cellIs" dxfId="7305" priority="2024" operator="equal">
      <formula>0</formula>
    </cfRule>
    <cfRule type="containsText" dxfId="7304" priority="2025" operator="containsText" text="根拠法令等の記載内容を再度確認してください。">
      <formula>NOT(ISERROR(SEARCH("根拠法令等の記載内容を再度確認してください。",AR2504)))</formula>
    </cfRule>
  </conditionalFormatting>
  <conditionalFormatting sqref="AR2527">
    <cfRule type="containsErrors" dxfId="7303" priority="2020">
      <formula>ISERROR(AR2527)</formula>
    </cfRule>
    <cfRule type="cellIs" dxfId="7302" priority="2021" operator="equal">
      <formula>0</formula>
    </cfRule>
    <cfRule type="containsText" dxfId="7301" priority="2022" operator="containsText" text="根拠法令等の記載内容を再度確認してください。">
      <formula>NOT(ISERROR(SEARCH("根拠法令等の記載内容を再度確認してください。",AR2527)))</formula>
    </cfRule>
  </conditionalFormatting>
  <conditionalFormatting sqref="AR2545">
    <cfRule type="containsErrors" dxfId="7300" priority="2017">
      <formula>ISERROR(AR2545)</formula>
    </cfRule>
    <cfRule type="cellIs" dxfId="7299" priority="2018" operator="equal">
      <formula>0</formula>
    </cfRule>
    <cfRule type="containsText" dxfId="7298" priority="2019" operator="containsText" text="根拠法令等の記載内容を再度確認してください。">
      <formula>NOT(ISERROR(SEARCH("根拠法令等の記載内容を再度確認してください。",AR2545)))</formula>
    </cfRule>
  </conditionalFormatting>
  <conditionalFormatting sqref="AR2554">
    <cfRule type="containsErrors" dxfId="7297" priority="1232">
      <formula>ISERROR(AR2554)</formula>
    </cfRule>
    <cfRule type="cellIs" dxfId="7296" priority="1233" operator="equal">
      <formula>0</formula>
    </cfRule>
    <cfRule type="containsText" dxfId="7295" priority="1234" operator="containsText" text="根拠法令等の記載内容を再度確認してください。">
      <formula>NOT(ISERROR(SEARCH("根拠法令等の記載内容を再度確認してください。",AR2554)))</formula>
    </cfRule>
  </conditionalFormatting>
  <conditionalFormatting sqref="AR2583">
    <cfRule type="containsErrors" dxfId="7294" priority="2014">
      <formula>ISERROR(AR2583)</formula>
    </cfRule>
    <cfRule type="cellIs" dxfId="7293" priority="2015" operator="equal">
      <formula>0</formula>
    </cfRule>
    <cfRule type="containsText" dxfId="7292" priority="2016" operator="containsText" text="根拠法令等の記載内容を再度確認してください。">
      <formula>NOT(ISERROR(SEARCH("根拠法令等の記載内容を再度確認してください。",AR2583)))</formula>
    </cfRule>
  </conditionalFormatting>
  <conditionalFormatting sqref="AR2587">
    <cfRule type="containsErrors" dxfId="7291" priority="2011">
      <formula>ISERROR(AR2587)</formula>
    </cfRule>
    <cfRule type="cellIs" dxfId="7290" priority="2012" operator="equal">
      <formula>0</formula>
    </cfRule>
    <cfRule type="containsText" dxfId="7289" priority="2013" operator="containsText" text="根拠法令等の記載内容を再度確認してください。">
      <formula>NOT(ISERROR(SEARCH("根拠法令等の記載内容を再度確認してください。",AR2587)))</formula>
    </cfRule>
  </conditionalFormatting>
  <conditionalFormatting sqref="AR2591">
    <cfRule type="containsErrors" dxfId="7288" priority="2008">
      <formula>ISERROR(AR2591)</formula>
    </cfRule>
    <cfRule type="cellIs" dxfId="7287" priority="2009" operator="equal">
      <formula>0</formula>
    </cfRule>
    <cfRule type="containsText" dxfId="7286" priority="2010" operator="containsText" text="根拠法令等の記載内容を再度確認してください。">
      <formula>NOT(ISERROR(SEARCH("根拠法令等の記載内容を再度確認してください。",AR2591)))</formula>
    </cfRule>
  </conditionalFormatting>
  <conditionalFormatting sqref="AR2594">
    <cfRule type="containsErrors" dxfId="7285" priority="2005">
      <formula>ISERROR(AR2594)</formula>
    </cfRule>
    <cfRule type="cellIs" dxfId="7284" priority="2006" operator="equal">
      <formula>0</formula>
    </cfRule>
    <cfRule type="containsText" dxfId="7283" priority="2007" operator="containsText" text="根拠法令等の記載内容を再度確認してください。">
      <formula>NOT(ISERROR(SEARCH("根拠法令等の記載内容を再度確認してください。",AR2594)))</formula>
    </cfRule>
  </conditionalFormatting>
  <conditionalFormatting sqref="AR2597">
    <cfRule type="containsErrors" dxfId="7282" priority="2002">
      <formula>ISERROR(AR2597)</formula>
    </cfRule>
    <cfRule type="cellIs" dxfId="7281" priority="2003" operator="equal">
      <formula>0</formula>
    </cfRule>
    <cfRule type="containsText" dxfId="7280" priority="2004" operator="containsText" text="根拠法令等の記載内容を再度確認してください。">
      <formula>NOT(ISERROR(SEARCH("根拠法令等の記載内容を再度確認してください。",AR2597)))</formula>
    </cfRule>
  </conditionalFormatting>
  <conditionalFormatting sqref="AR2602">
    <cfRule type="containsErrors" dxfId="7279" priority="1999">
      <formula>ISERROR(AR2602)</formula>
    </cfRule>
    <cfRule type="cellIs" dxfId="7278" priority="2000" operator="equal">
      <formula>0</formula>
    </cfRule>
    <cfRule type="containsText" dxfId="7277" priority="2001" operator="containsText" text="根拠法令等の記載内容を再度確認してください。">
      <formula>NOT(ISERROR(SEARCH("根拠法令等の記載内容を再度確認してください。",AR2602)))</formula>
    </cfRule>
  </conditionalFormatting>
  <conditionalFormatting sqref="AR2605">
    <cfRule type="containsErrors" dxfId="7276" priority="1996">
      <formula>ISERROR(AR2605)</formula>
    </cfRule>
    <cfRule type="cellIs" dxfId="7275" priority="1997" operator="equal">
      <formula>0</formula>
    </cfRule>
    <cfRule type="containsText" dxfId="7274" priority="1998" operator="containsText" text="根拠法令等の記載内容を再度確認してください。">
      <formula>NOT(ISERROR(SEARCH("根拠法令等の記載内容を再度確認してください。",AR2605)))</formula>
    </cfRule>
  </conditionalFormatting>
  <conditionalFormatting sqref="AR2609">
    <cfRule type="containsErrors" dxfId="7273" priority="1993">
      <formula>ISERROR(AR2609)</formula>
    </cfRule>
    <cfRule type="cellIs" dxfId="7272" priority="1994" operator="equal">
      <formula>0</formula>
    </cfRule>
    <cfRule type="containsText" dxfId="7271" priority="1995" operator="containsText" text="根拠法令等の記載内容を再度確認してください。">
      <formula>NOT(ISERROR(SEARCH("根拠法令等の記載内容を再度確認してください。",AR2609)))</formula>
    </cfRule>
  </conditionalFormatting>
  <conditionalFormatting sqref="AR2612">
    <cfRule type="containsErrors" dxfId="7270" priority="1990">
      <formula>ISERROR(AR2612)</formula>
    </cfRule>
    <cfRule type="cellIs" dxfId="7269" priority="1991" operator="equal">
      <formula>0</formula>
    </cfRule>
    <cfRule type="containsText" dxfId="7268" priority="1992" operator="containsText" text="根拠法令等の記載内容を再度確認してください。">
      <formula>NOT(ISERROR(SEARCH("根拠法令等の記載内容を再度確認してください。",AR2612)))</formula>
    </cfRule>
  </conditionalFormatting>
  <conditionalFormatting sqref="AR2618">
    <cfRule type="containsErrors" dxfId="7267" priority="1987">
      <formula>ISERROR(AR2618)</formula>
    </cfRule>
    <cfRule type="cellIs" dxfId="7266" priority="1988" operator="equal">
      <formula>0</formula>
    </cfRule>
    <cfRule type="containsText" dxfId="7265" priority="1989" operator="containsText" text="根拠法令等の記載内容を再度確認してください。">
      <formula>NOT(ISERROR(SEARCH("根拠法令等の記載内容を再度確認してください。",AR2618)))</formula>
    </cfRule>
  </conditionalFormatting>
  <conditionalFormatting sqref="AR2643">
    <cfRule type="containsErrors" dxfId="7264" priority="1984">
      <formula>ISERROR(AR2643)</formula>
    </cfRule>
    <cfRule type="cellIs" dxfId="7263" priority="1985" operator="equal">
      <formula>0</formula>
    </cfRule>
    <cfRule type="containsText" dxfId="7262" priority="1986" operator="containsText" text="根拠法令等の記載内容を再度確認してください。">
      <formula>NOT(ISERROR(SEARCH("根拠法令等の記載内容を再度確認してください。",AR2643)))</formula>
    </cfRule>
  </conditionalFormatting>
  <conditionalFormatting sqref="AR2658">
    <cfRule type="containsErrors" dxfId="7261" priority="1981">
      <formula>ISERROR(AR2658)</formula>
    </cfRule>
    <cfRule type="cellIs" dxfId="7260" priority="1982" operator="equal">
      <formula>0</formula>
    </cfRule>
    <cfRule type="containsText" dxfId="7259" priority="1983" operator="containsText" text="根拠法令等の記載内容を再度確認してください。">
      <formula>NOT(ISERROR(SEARCH("根拠法令等の記載内容を再度確認してください。",AR2658)))</formula>
    </cfRule>
  </conditionalFormatting>
  <conditionalFormatting sqref="AR2663">
    <cfRule type="containsErrors" dxfId="7258" priority="1978">
      <formula>ISERROR(AR2663)</formula>
    </cfRule>
    <cfRule type="cellIs" dxfId="7257" priority="1979" operator="equal">
      <formula>0</formula>
    </cfRule>
    <cfRule type="containsText" dxfId="7256" priority="1980" operator="containsText" text="根拠法令等の記載内容を再度確認してください。">
      <formula>NOT(ISERROR(SEARCH("根拠法令等の記載内容を再度確認してください。",AR2663)))</formula>
    </cfRule>
  </conditionalFormatting>
  <conditionalFormatting sqref="AR2679">
    <cfRule type="containsErrors" dxfId="7255" priority="1975">
      <formula>ISERROR(AR2679)</formula>
    </cfRule>
    <cfRule type="cellIs" dxfId="7254" priority="1976" operator="equal">
      <formula>0</formula>
    </cfRule>
    <cfRule type="containsText" dxfId="7253" priority="1977" operator="containsText" text="根拠法令等の記載内容を再度確認してください。">
      <formula>NOT(ISERROR(SEARCH("根拠法令等の記載内容を再度確認してください。",AR2679)))</formula>
    </cfRule>
  </conditionalFormatting>
  <conditionalFormatting sqref="AR2682">
    <cfRule type="containsErrors" dxfId="7252" priority="1972">
      <formula>ISERROR(AR2682)</formula>
    </cfRule>
    <cfRule type="cellIs" dxfId="7251" priority="1973" operator="equal">
      <formula>0</formula>
    </cfRule>
    <cfRule type="containsText" dxfId="7250" priority="1974" operator="containsText" text="根拠法令等の記載内容を再度確認してください。">
      <formula>NOT(ISERROR(SEARCH("根拠法令等の記載内容を再度確認してください。",AR2682)))</formula>
    </cfRule>
  </conditionalFormatting>
  <conditionalFormatting sqref="AR2685">
    <cfRule type="containsErrors" dxfId="7249" priority="1969">
      <formula>ISERROR(AR2685)</formula>
    </cfRule>
    <cfRule type="cellIs" dxfId="7248" priority="1970" operator="equal">
      <formula>0</formula>
    </cfRule>
    <cfRule type="containsText" dxfId="7247" priority="1971" operator="containsText" text="根拠法令等の記載内容を再度確認してください。">
      <formula>NOT(ISERROR(SEARCH("根拠法令等の記載内容を再度確認してください。",AR2685)))</formula>
    </cfRule>
  </conditionalFormatting>
  <conditionalFormatting sqref="AR2691">
    <cfRule type="containsErrors" dxfId="7246" priority="1966">
      <formula>ISERROR(AR2691)</formula>
    </cfRule>
    <cfRule type="cellIs" dxfId="7245" priority="1967" operator="equal">
      <formula>0</formula>
    </cfRule>
    <cfRule type="containsText" dxfId="7244" priority="1968" operator="containsText" text="根拠法令等の記載内容を再度確認してください。">
      <formula>NOT(ISERROR(SEARCH("根拠法令等の記載内容を再度確認してください。",AR2691)))</formula>
    </cfRule>
  </conditionalFormatting>
  <conditionalFormatting sqref="AR2694">
    <cfRule type="containsErrors" dxfId="7243" priority="1963">
      <formula>ISERROR(AR2694)</formula>
    </cfRule>
    <cfRule type="cellIs" dxfId="7242" priority="1964" operator="equal">
      <formula>0</formula>
    </cfRule>
    <cfRule type="containsText" dxfId="7241" priority="1965" operator="containsText" text="根拠法令等の記載内容を再度確認してください。">
      <formula>NOT(ISERROR(SEARCH("根拠法令等の記載内容を再度確認してください。",AR2694)))</formula>
    </cfRule>
  </conditionalFormatting>
  <conditionalFormatting sqref="AR2699">
    <cfRule type="containsErrors" dxfId="7240" priority="1960">
      <formula>ISERROR(AR2699)</formula>
    </cfRule>
    <cfRule type="cellIs" dxfId="7239" priority="1961" operator="equal">
      <formula>0</formula>
    </cfRule>
    <cfRule type="containsText" dxfId="7238" priority="1962" operator="containsText" text="根拠法令等の記載内容を再度確認してください。">
      <formula>NOT(ISERROR(SEARCH("根拠法令等の記載内容を再度確認してください。",AR2699)))</formula>
    </cfRule>
  </conditionalFormatting>
  <conditionalFormatting sqref="AR2703">
    <cfRule type="containsErrors" dxfId="7237" priority="1957">
      <formula>ISERROR(AR2703)</formula>
    </cfRule>
    <cfRule type="cellIs" dxfId="7236" priority="1958" operator="equal">
      <formula>0</formula>
    </cfRule>
    <cfRule type="containsText" dxfId="7235" priority="1959" operator="containsText" text="根拠法令等の記載内容を再度確認してください。">
      <formula>NOT(ISERROR(SEARCH("根拠法令等の記載内容を再度確認してください。",AR2703)))</formula>
    </cfRule>
  </conditionalFormatting>
  <conditionalFormatting sqref="AR2713">
    <cfRule type="containsErrors" dxfId="7234" priority="1954">
      <formula>ISERROR(AR2713)</formula>
    </cfRule>
    <cfRule type="cellIs" dxfId="7233" priority="1955" operator="equal">
      <formula>0</formula>
    </cfRule>
    <cfRule type="containsText" dxfId="7232" priority="1956" operator="containsText" text="根拠法令等の記載内容を再度確認してください。">
      <formula>NOT(ISERROR(SEARCH("根拠法令等の記載内容を再度確認してください。",AR2713)))</formula>
    </cfRule>
  </conditionalFormatting>
  <conditionalFormatting sqref="AR2717">
    <cfRule type="containsErrors" dxfId="7231" priority="1951">
      <formula>ISERROR(AR2717)</formula>
    </cfRule>
    <cfRule type="cellIs" dxfId="7230" priority="1952" operator="equal">
      <formula>0</formula>
    </cfRule>
    <cfRule type="containsText" dxfId="7229" priority="1953" operator="containsText" text="根拠法令等の記載内容を再度確認してください。">
      <formula>NOT(ISERROR(SEARCH("根拠法令等の記載内容を再度確認してください。",AR2717)))</formula>
    </cfRule>
  </conditionalFormatting>
  <conditionalFormatting sqref="AR2819">
    <cfRule type="containsErrors" dxfId="7228" priority="1945">
      <formula>ISERROR(AR2819)</formula>
    </cfRule>
    <cfRule type="cellIs" dxfId="7227" priority="1946" operator="equal">
      <formula>0</formula>
    </cfRule>
    <cfRule type="containsText" dxfId="7226" priority="1947" operator="containsText" text="根拠法令等の記載内容を再度確認してください。">
      <formula>NOT(ISERROR(SEARCH("根拠法令等の記載内容を再度確認してください。",AR2819)))</formula>
    </cfRule>
  </conditionalFormatting>
  <conditionalFormatting sqref="AR2830">
    <cfRule type="containsErrors" dxfId="7225" priority="1942">
      <formula>ISERROR(AR2830)</formula>
    </cfRule>
    <cfRule type="cellIs" dxfId="7224" priority="1943" operator="equal">
      <formula>0</formula>
    </cfRule>
    <cfRule type="containsText" dxfId="7223" priority="1944" operator="containsText" text="根拠法令等の記載内容を再度確認してください。">
      <formula>NOT(ISERROR(SEARCH("根拠法令等の記載内容を再度確認してください。",AR2830)))</formula>
    </cfRule>
  </conditionalFormatting>
  <conditionalFormatting sqref="AR2835">
    <cfRule type="containsErrors" dxfId="7222" priority="1939">
      <formula>ISERROR(AR2835)</formula>
    </cfRule>
    <cfRule type="cellIs" dxfId="7221" priority="1940" operator="equal">
      <formula>0</formula>
    </cfRule>
    <cfRule type="containsText" dxfId="7220" priority="1941" operator="containsText" text="根拠法令等の記載内容を再度確認してください。">
      <formula>NOT(ISERROR(SEARCH("根拠法令等の記載内容を再度確認してください。",AR2835)))</formula>
    </cfRule>
  </conditionalFormatting>
  <conditionalFormatting sqref="AR2869">
    <cfRule type="containsErrors" dxfId="7219" priority="3889">
      <formula>ISERROR(AR2869)</formula>
    </cfRule>
    <cfRule type="cellIs" dxfId="7218" priority="3890" operator="equal">
      <formula>0</formula>
    </cfRule>
    <cfRule type="containsText" dxfId="7217" priority="3891" operator="containsText" text="根拠法令等の記載内容を再度確認してください。">
      <formula>NOT(ISERROR(SEARCH("根拠法令等の記載内容を再度確認してください。",AR2869)))</formula>
    </cfRule>
  </conditionalFormatting>
  <conditionalFormatting sqref="AR2873">
    <cfRule type="containsErrors" dxfId="7216" priority="1936">
      <formula>ISERROR(AR2873)</formula>
    </cfRule>
    <cfRule type="cellIs" dxfId="7215" priority="1937" operator="equal">
      <formula>0</formula>
    </cfRule>
    <cfRule type="containsText" dxfId="7214" priority="1938" operator="containsText" text="根拠法令等の記載内容を再度確認してください。">
      <formula>NOT(ISERROR(SEARCH("根拠法令等の記載内容を再度確認してください。",AR2873)))</formula>
    </cfRule>
  </conditionalFormatting>
  <conditionalFormatting sqref="AR2877">
    <cfRule type="containsErrors" dxfId="7213" priority="1933">
      <formula>ISERROR(AR2877)</formula>
    </cfRule>
    <cfRule type="cellIs" dxfId="7212" priority="1934" operator="equal">
      <formula>0</formula>
    </cfRule>
    <cfRule type="containsText" dxfId="7211" priority="1935" operator="containsText" text="根拠法令等の記載内容を再度確認してください。">
      <formula>NOT(ISERROR(SEARCH("根拠法令等の記載内容を再度確認してください。",AR2877)))</formula>
    </cfRule>
  </conditionalFormatting>
  <conditionalFormatting sqref="AR2881">
    <cfRule type="containsErrors" dxfId="7210" priority="1930">
      <formula>ISERROR(AR2881)</formula>
    </cfRule>
    <cfRule type="cellIs" dxfId="7209" priority="1931" operator="equal">
      <formula>0</formula>
    </cfRule>
    <cfRule type="containsText" dxfId="7208" priority="1932" operator="containsText" text="根拠法令等の記載内容を再度確認してください。">
      <formula>NOT(ISERROR(SEARCH("根拠法令等の記載内容を再度確認してください。",AR2881)))</formula>
    </cfRule>
  </conditionalFormatting>
  <conditionalFormatting sqref="AR2914">
    <cfRule type="containsErrors" dxfId="7207" priority="2885">
      <formula>ISERROR(AR2914)</formula>
    </cfRule>
    <cfRule type="cellIs" dxfId="7206" priority="2886" operator="equal">
      <formula>0</formula>
    </cfRule>
    <cfRule type="containsText" dxfId="7205" priority="2887" operator="containsText" text="根拠法令等の記載内容を再度確認してください。">
      <formula>NOT(ISERROR(SEARCH("根拠法令等の記載内容を再度確認してください。",AR2914)))</formula>
    </cfRule>
  </conditionalFormatting>
  <conditionalFormatting sqref="AR2918">
    <cfRule type="containsErrors" dxfId="7204" priority="1238">
      <formula>ISERROR(AR2918)</formula>
    </cfRule>
    <cfRule type="cellIs" dxfId="7203" priority="1239" operator="equal">
      <formula>0</formula>
    </cfRule>
    <cfRule type="containsText" dxfId="7202" priority="1240" operator="containsText" text="根拠法令等の記載内容を再度確認してください。">
      <formula>NOT(ISERROR(SEARCH("根拠法令等の記載内容を再度確認してください。",AR2918)))</formula>
    </cfRule>
  </conditionalFormatting>
  <conditionalFormatting sqref="AR2922">
    <cfRule type="containsErrors" dxfId="7201" priority="1235">
      <formula>ISERROR(AR2922)</formula>
    </cfRule>
    <cfRule type="cellIs" dxfId="7200" priority="1236" operator="equal">
      <formula>0</formula>
    </cfRule>
    <cfRule type="containsText" dxfId="7199" priority="1237" operator="containsText" text="根拠法令等の記載内容を再度確認してください。">
      <formula>NOT(ISERROR(SEARCH("根拠法令等の記載内容を再度確認してください。",AR2922)))</formula>
    </cfRule>
  </conditionalFormatting>
  <conditionalFormatting sqref="AR2927">
    <cfRule type="containsErrors" dxfId="7198" priority="1927">
      <formula>ISERROR(AR2927)</formula>
    </cfRule>
    <cfRule type="cellIs" dxfId="7197" priority="1928" operator="equal">
      <formula>0</formula>
    </cfRule>
    <cfRule type="containsText" dxfId="7196" priority="1929" operator="containsText" text="根拠法令等の記載内容を再度確認してください。">
      <formula>NOT(ISERROR(SEARCH("根拠法令等の記載内容を再度確認してください。",AR2927)))</formula>
    </cfRule>
  </conditionalFormatting>
  <conditionalFormatting sqref="AR2939">
    <cfRule type="containsErrors" dxfId="7195" priority="1924">
      <formula>ISERROR(AR2939)</formula>
    </cfRule>
    <cfRule type="cellIs" dxfId="7194" priority="1925" operator="equal">
      <formula>0</formula>
    </cfRule>
    <cfRule type="containsText" dxfId="7193" priority="1926" operator="containsText" text="根拠法令等の記載内容を再度確認してください。">
      <formula>NOT(ISERROR(SEARCH("根拠法令等の記載内容を再度確認してください。",AR2939)))</formula>
    </cfRule>
  </conditionalFormatting>
  <conditionalFormatting sqref="AR2942">
    <cfRule type="containsErrors" dxfId="7192" priority="1921">
      <formula>ISERROR(AR2942)</formula>
    </cfRule>
    <cfRule type="cellIs" dxfId="7191" priority="1922" operator="equal">
      <formula>0</formula>
    </cfRule>
    <cfRule type="containsText" dxfId="7190" priority="1923" operator="containsText" text="根拠法令等の記載内容を再度確認してください。">
      <formula>NOT(ISERROR(SEARCH("根拠法令等の記載内容を再度確認してください。",AR2942)))</formula>
    </cfRule>
  </conditionalFormatting>
  <conditionalFormatting sqref="AR2945">
    <cfRule type="containsErrors" dxfId="7189" priority="1918">
      <formula>ISERROR(AR2945)</formula>
    </cfRule>
    <cfRule type="cellIs" dxfId="7188" priority="1919" operator="equal">
      <formula>0</formula>
    </cfRule>
    <cfRule type="containsText" dxfId="7187" priority="1920" operator="containsText" text="根拠法令等の記載内容を再度確認してください。">
      <formula>NOT(ISERROR(SEARCH("根拠法令等の記載内容を再度確認してください。",AR2945)))</formula>
    </cfRule>
  </conditionalFormatting>
  <conditionalFormatting sqref="AR2948">
    <cfRule type="containsErrors" dxfId="7186" priority="1915">
      <formula>ISERROR(AR2948)</formula>
    </cfRule>
    <cfRule type="cellIs" dxfId="7185" priority="1916" operator="equal">
      <formula>0</formula>
    </cfRule>
    <cfRule type="containsText" dxfId="7184" priority="1917" operator="containsText" text="根拠法令等の記載内容を再度確認してください。">
      <formula>NOT(ISERROR(SEARCH("根拠法令等の記載内容を再度確認してください。",AR2948)))</formula>
    </cfRule>
  </conditionalFormatting>
  <conditionalFormatting sqref="AR2952">
    <cfRule type="containsErrors" dxfId="7183" priority="1912">
      <formula>ISERROR(AR2952)</formula>
    </cfRule>
    <cfRule type="cellIs" dxfId="7182" priority="1913" operator="equal">
      <formula>0</formula>
    </cfRule>
    <cfRule type="containsText" dxfId="7181" priority="1914" operator="containsText" text="根拠法令等の記載内容を再度確認してください。">
      <formula>NOT(ISERROR(SEARCH("根拠法令等の記載内容を再度確認してください。",AR2952)))</formula>
    </cfRule>
  </conditionalFormatting>
  <conditionalFormatting sqref="AR2955">
    <cfRule type="containsErrors" dxfId="7180" priority="1909">
      <formula>ISERROR(AR2955)</formula>
    </cfRule>
    <cfRule type="cellIs" dxfId="7179" priority="1910" operator="equal">
      <formula>0</formula>
    </cfRule>
    <cfRule type="containsText" dxfId="7178" priority="1911" operator="containsText" text="根拠法令等の記載内容を再度確認してください。">
      <formula>NOT(ISERROR(SEARCH("根拠法令等の記載内容を再度確認してください。",AR2955)))</formula>
    </cfRule>
  </conditionalFormatting>
  <conditionalFormatting sqref="AR2958">
    <cfRule type="containsErrors" dxfId="7177" priority="1906">
      <formula>ISERROR(AR2958)</formula>
    </cfRule>
    <cfRule type="cellIs" dxfId="7176" priority="1907" operator="equal">
      <formula>0</formula>
    </cfRule>
    <cfRule type="containsText" dxfId="7175" priority="1908" operator="containsText" text="根拠法令等の記載内容を再度確認してください。">
      <formula>NOT(ISERROR(SEARCH("根拠法令等の記載内容を再度確認してください。",AR2958)))</formula>
    </cfRule>
  </conditionalFormatting>
  <conditionalFormatting sqref="AR2962">
    <cfRule type="containsErrors" dxfId="7174" priority="1903">
      <formula>ISERROR(AR2962)</formula>
    </cfRule>
    <cfRule type="cellIs" dxfId="7173" priority="1904" operator="equal">
      <formula>0</formula>
    </cfRule>
    <cfRule type="containsText" dxfId="7172" priority="1905" operator="containsText" text="根拠法令等の記載内容を再度確認してください。">
      <formula>NOT(ISERROR(SEARCH("根拠法令等の記載内容を再度確認してください。",AR2962)))</formula>
    </cfRule>
  </conditionalFormatting>
  <conditionalFormatting sqref="AR2965">
    <cfRule type="containsErrors" dxfId="7171" priority="1900">
      <formula>ISERROR(AR2965)</formula>
    </cfRule>
    <cfRule type="cellIs" dxfId="7170" priority="1901" operator="equal">
      <formula>0</formula>
    </cfRule>
    <cfRule type="containsText" dxfId="7169" priority="1902" operator="containsText" text="根拠法令等の記載内容を再度確認してください。">
      <formula>NOT(ISERROR(SEARCH("根拠法令等の記載内容を再度確認してください。",AR2965)))</formula>
    </cfRule>
  </conditionalFormatting>
  <conditionalFormatting sqref="AR2969">
    <cfRule type="containsErrors" dxfId="7168" priority="1897">
      <formula>ISERROR(AR2969)</formula>
    </cfRule>
    <cfRule type="cellIs" dxfId="7167" priority="1898" operator="equal">
      <formula>0</formula>
    </cfRule>
    <cfRule type="containsText" dxfId="7166" priority="1899" operator="containsText" text="根拠法令等の記載内容を再度確認してください。">
      <formula>NOT(ISERROR(SEARCH("根拠法令等の記載内容を再度確認してください。",AR2969)))</formula>
    </cfRule>
  </conditionalFormatting>
  <conditionalFormatting sqref="AR2973">
    <cfRule type="containsErrors" dxfId="7165" priority="1894">
      <formula>ISERROR(AR2973)</formula>
    </cfRule>
    <cfRule type="cellIs" dxfId="7164" priority="1895" operator="equal">
      <formula>0</formula>
    </cfRule>
    <cfRule type="containsText" dxfId="7163" priority="1896" operator="containsText" text="根拠法令等の記載内容を再度確認してください。">
      <formula>NOT(ISERROR(SEARCH("根拠法令等の記載内容を再度確認してください。",AR2973)))</formula>
    </cfRule>
  </conditionalFormatting>
  <conditionalFormatting sqref="AR2980">
    <cfRule type="containsErrors" dxfId="7162" priority="1891">
      <formula>ISERROR(AR2980)</formula>
    </cfRule>
    <cfRule type="cellIs" dxfId="7161" priority="1892" operator="equal">
      <formula>0</formula>
    </cfRule>
    <cfRule type="containsText" dxfId="7160" priority="1893" operator="containsText" text="根拠法令等の記載内容を再度確認してください。">
      <formula>NOT(ISERROR(SEARCH("根拠法令等の記載内容を再度確認してください。",AR2980)))</formula>
    </cfRule>
  </conditionalFormatting>
  <conditionalFormatting sqref="AR2995">
    <cfRule type="containsErrors" dxfId="7159" priority="1888">
      <formula>ISERROR(AR2995)</formula>
    </cfRule>
    <cfRule type="cellIs" dxfId="7158" priority="1889" operator="equal">
      <formula>0</formula>
    </cfRule>
    <cfRule type="containsText" dxfId="7157" priority="1890" operator="containsText" text="根拠法令等の記載内容を再度確認してください。">
      <formula>NOT(ISERROR(SEARCH("根拠法令等の記載内容を再度確認してください。",AR2995)))</formula>
    </cfRule>
  </conditionalFormatting>
  <conditionalFormatting sqref="AR3012">
    <cfRule type="containsErrors" dxfId="7156" priority="1885">
      <formula>ISERROR(AR3012)</formula>
    </cfRule>
    <cfRule type="cellIs" dxfId="7155" priority="1886" operator="equal">
      <formula>0</formula>
    </cfRule>
    <cfRule type="containsText" dxfId="7154" priority="1887" operator="containsText" text="根拠法令等の記載内容を再度確認してください。">
      <formula>NOT(ISERROR(SEARCH("根拠法令等の記載内容を再度確認してください。",AR3012)))</formula>
    </cfRule>
  </conditionalFormatting>
  <conditionalFormatting sqref="AR3042">
    <cfRule type="containsErrors" dxfId="7153" priority="1882">
      <formula>ISERROR(AR3042)</formula>
    </cfRule>
    <cfRule type="cellIs" dxfId="7152" priority="1883" operator="equal">
      <formula>0</formula>
    </cfRule>
    <cfRule type="containsText" dxfId="7151" priority="1884" operator="containsText" text="根拠法令等の記載内容を再度確認してください。">
      <formula>NOT(ISERROR(SEARCH("根拠法令等の記載内容を再度確認してください。",AR3042)))</formula>
    </cfRule>
  </conditionalFormatting>
  <conditionalFormatting sqref="AR3048">
    <cfRule type="containsErrors" dxfId="7150" priority="1879">
      <formula>ISERROR(AR3048)</formula>
    </cfRule>
    <cfRule type="cellIs" dxfId="7149" priority="1880" operator="equal">
      <formula>0</formula>
    </cfRule>
    <cfRule type="containsText" dxfId="7148" priority="1881" operator="containsText" text="根拠法令等の記載内容を再度確認してください。">
      <formula>NOT(ISERROR(SEARCH("根拠法令等の記載内容を再度確認してください。",AR3048)))</formula>
    </cfRule>
  </conditionalFormatting>
  <conditionalFormatting sqref="AR3050">
    <cfRule type="containsErrors" dxfId="7147" priority="1876">
      <formula>ISERROR(AR3050)</formula>
    </cfRule>
    <cfRule type="cellIs" dxfId="7146" priority="1877" operator="equal">
      <formula>0</formula>
    </cfRule>
    <cfRule type="containsText" dxfId="7145" priority="1878" operator="containsText" text="根拠法令等の記載内容を再度確認してください。">
      <formula>NOT(ISERROR(SEARCH("根拠法令等の記載内容を再度確認してください。",AR3050)))</formula>
    </cfRule>
  </conditionalFormatting>
  <conditionalFormatting sqref="AR3053">
    <cfRule type="containsErrors" dxfId="7144" priority="1873">
      <formula>ISERROR(AR3053)</formula>
    </cfRule>
    <cfRule type="cellIs" dxfId="7143" priority="1874" operator="equal">
      <formula>0</formula>
    </cfRule>
    <cfRule type="containsText" dxfId="7142" priority="1875" operator="containsText" text="根拠法令等の記載内容を再度確認してください。">
      <formula>NOT(ISERROR(SEARCH("根拠法令等の記載内容を再度確認してください。",AR3053)))</formula>
    </cfRule>
  </conditionalFormatting>
  <conditionalFormatting sqref="AR3071">
    <cfRule type="containsErrors" dxfId="7141" priority="1870">
      <formula>ISERROR(AR3071)</formula>
    </cfRule>
    <cfRule type="cellIs" dxfId="7140" priority="1871" operator="equal">
      <formula>0</formula>
    </cfRule>
    <cfRule type="containsText" dxfId="7139" priority="1872" operator="containsText" text="根拠法令等の記載内容を再度確認してください。">
      <formula>NOT(ISERROR(SEARCH("根拠法令等の記載内容を再度確認してください。",AR3071)))</formula>
    </cfRule>
  </conditionalFormatting>
  <conditionalFormatting sqref="AR3074">
    <cfRule type="containsErrors" dxfId="7138" priority="1867">
      <formula>ISERROR(AR3074)</formula>
    </cfRule>
    <cfRule type="cellIs" dxfId="7137" priority="1868" operator="equal">
      <formula>0</formula>
    </cfRule>
    <cfRule type="containsText" dxfId="7136" priority="1869" operator="containsText" text="根拠法令等の記載内容を再度確認してください。">
      <formula>NOT(ISERROR(SEARCH("根拠法令等の記載内容を再度確認してください。",AR3074)))</formula>
    </cfRule>
  </conditionalFormatting>
  <conditionalFormatting sqref="AR3078">
    <cfRule type="containsErrors" dxfId="7135" priority="1864">
      <formula>ISERROR(AR3078)</formula>
    </cfRule>
    <cfRule type="cellIs" dxfId="7134" priority="1865" operator="equal">
      <formula>0</formula>
    </cfRule>
    <cfRule type="containsText" dxfId="7133" priority="1866" operator="containsText" text="根拠法令等の記載内容を再度確認してください。">
      <formula>NOT(ISERROR(SEARCH("根拠法令等の記載内容を再度確認してください。",AR3078)))</formula>
    </cfRule>
  </conditionalFormatting>
  <conditionalFormatting sqref="AR3081">
    <cfRule type="containsErrors" dxfId="7132" priority="1861">
      <formula>ISERROR(AR3081)</formula>
    </cfRule>
    <cfRule type="cellIs" dxfId="7131" priority="1862" operator="equal">
      <formula>0</formula>
    </cfRule>
    <cfRule type="containsText" dxfId="7130" priority="1863" operator="containsText" text="根拠法令等の記載内容を再度確認してください。">
      <formula>NOT(ISERROR(SEARCH("根拠法令等の記載内容を再度確認してください。",AR3081)))</formula>
    </cfRule>
  </conditionalFormatting>
  <conditionalFormatting sqref="AR3084">
    <cfRule type="containsErrors" dxfId="7129" priority="1858">
      <formula>ISERROR(AR3084)</formula>
    </cfRule>
    <cfRule type="cellIs" dxfId="7128" priority="1859" operator="equal">
      <formula>0</formula>
    </cfRule>
    <cfRule type="containsText" dxfId="7127" priority="1860" operator="containsText" text="根拠法令等の記載内容を再度確認してください。">
      <formula>NOT(ISERROR(SEARCH("根拠法令等の記載内容を再度確認してください。",AR3084)))</formula>
    </cfRule>
  </conditionalFormatting>
  <conditionalFormatting sqref="AR3099">
    <cfRule type="containsErrors" dxfId="7126" priority="1855">
      <formula>ISERROR(AR3099)</formula>
    </cfRule>
    <cfRule type="cellIs" dxfId="7125" priority="1856" operator="equal">
      <formula>0</formula>
    </cfRule>
    <cfRule type="containsText" dxfId="7124" priority="1857" operator="containsText" text="根拠法令等の記載内容を再度確認してください。">
      <formula>NOT(ISERROR(SEARCH("根拠法令等の記載内容を再度確認してください。",AR3099)))</formula>
    </cfRule>
  </conditionalFormatting>
  <conditionalFormatting sqref="AR3102">
    <cfRule type="containsErrors" dxfId="7123" priority="1852">
      <formula>ISERROR(AR3102)</formula>
    </cfRule>
    <cfRule type="cellIs" dxfId="7122" priority="1853" operator="equal">
      <formula>0</formula>
    </cfRule>
    <cfRule type="containsText" dxfId="7121" priority="1854" operator="containsText" text="根拠法令等の記載内容を再度確認してください。">
      <formula>NOT(ISERROR(SEARCH("根拠法令等の記載内容を再度確認してください。",AR3102)))</formula>
    </cfRule>
  </conditionalFormatting>
  <conditionalFormatting sqref="AR3115">
    <cfRule type="containsErrors" dxfId="7120" priority="1849">
      <formula>ISERROR(AR3115)</formula>
    </cfRule>
    <cfRule type="cellIs" dxfId="7119" priority="1850" operator="equal">
      <formula>0</formula>
    </cfRule>
    <cfRule type="containsText" dxfId="7118" priority="1851" operator="containsText" text="根拠法令等の記載内容を再度確認してください。">
      <formula>NOT(ISERROR(SEARCH("根拠法令等の記載内容を再度確認してください。",AR3115)))</formula>
    </cfRule>
  </conditionalFormatting>
  <conditionalFormatting sqref="AR3122">
    <cfRule type="containsErrors" dxfId="7117" priority="1846">
      <formula>ISERROR(AR3122)</formula>
    </cfRule>
    <cfRule type="cellIs" dxfId="7116" priority="1847" operator="equal">
      <formula>0</formula>
    </cfRule>
    <cfRule type="containsText" dxfId="7115" priority="1848" operator="containsText" text="根拠法令等の記載内容を再度確認してください。">
      <formula>NOT(ISERROR(SEARCH("根拠法令等の記載内容を再度確認してください。",AR3122)))</formula>
    </cfRule>
  </conditionalFormatting>
  <conditionalFormatting sqref="AR3136">
    <cfRule type="containsErrors" dxfId="7114" priority="1843">
      <formula>ISERROR(AR3136)</formula>
    </cfRule>
    <cfRule type="cellIs" dxfId="7113" priority="1844" operator="equal">
      <formula>0</formula>
    </cfRule>
    <cfRule type="containsText" dxfId="7112" priority="1845" operator="containsText" text="根拠法令等の記載内容を再度確認してください。">
      <formula>NOT(ISERROR(SEARCH("根拠法令等の記載内容を再度確認してください。",AR3136)))</formula>
    </cfRule>
  </conditionalFormatting>
  <conditionalFormatting sqref="AR3139">
    <cfRule type="containsErrors" dxfId="7111" priority="1840">
      <formula>ISERROR(AR3139)</formula>
    </cfRule>
    <cfRule type="cellIs" dxfId="7110" priority="1841" operator="equal">
      <formula>0</formula>
    </cfRule>
    <cfRule type="containsText" dxfId="7109" priority="1842" operator="containsText" text="根拠法令等の記載内容を再度確認してください。">
      <formula>NOT(ISERROR(SEARCH("根拠法令等の記載内容を再度確認してください。",AR3139)))</formula>
    </cfRule>
  </conditionalFormatting>
  <conditionalFormatting sqref="AR3156">
    <cfRule type="containsErrors" dxfId="7108" priority="1837">
      <formula>ISERROR(AR3156)</formula>
    </cfRule>
    <cfRule type="cellIs" dxfId="7107" priority="1838" operator="equal">
      <formula>0</formula>
    </cfRule>
    <cfRule type="containsText" dxfId="7106" priority="1839" operator="containsText" text="根拠法令等の記載内容を再度確認してください。">
      <formula>NOT(ISERROR(SEARCH("根拠法令等の記載内容を再度確認してください。",AR3156)))</formula>
    </cfRule>
  </conditionalFormatting>
  <conditionalFormatting sqref="AR3169">
    <cfRule type="containsErrors" dxfId="7105" priority="1834">
      <formula>ISERROR(AR3169)</formula>
    </cfRule>
    <cfRule type="cellIs" dxfId="7104" priority="1835" operator="equal">
      <formula>0</formula>
    </cfRule>
    <cfRule type="containsText" dxfId="7103" priority="1836" operator="containsText" text="根拠法令等の記載内容を再度確認してください。">
      <formula>NOT(ISERROR(SEARCH("根拠法令等の記載内容を再度確認してください。",AR3169)))</formula>
    </cfRule>
  </conditionalFormatting>
  <conditionalFormatting sqref="AR3198">
    <cfRule type="containsErrors" dxfId="7102" priority="1831">
      <formula>ISERROR(AR3198)</formula>
    </cfRule>
    <cfRule type="cellIs" dxfId="7101" priority="1832" operator="equal">
      <formula>0</formula>
    </cfRule>
    <cfRule type="containsText" dxfId="7100" priority="1833" operator="containsText" text="根拠法令等の記載内容を再度確認してください。">
      <formula>NOT(ISERROR(SEARCH("根拠法令等の記載内容を再度確認してください。",AR3198)))</formula>
    </cfRule>
  </conditionalFormatting>
  <conditionalFormatting sqref="AR3209">
    <cfRule type="containsErrors" dxfId="7099" priority="1828">
      <formula>ISERROR(AR3209)</formula>
    </cfRule>
    <cfRule type="cellIs" dxfId="7098" priority="1829" operator="equal">
      <formula>0</formula>
    </cfRule>
    <cfRule type="containsText" dxfId="7097" priority="1830" operator="containsText" text="根拠法令等の記載内容を再度確認してください。">
      <formula>NOT(ISERROR(SEARCH("根拠法令等の記載内容を再度確認してください。",AR3209)))</formula>
    </cfRule>
  </conditionalFormatting>
  <conditionalFormatting sqref="AH365">
    <cfRule type="cellIs" dxfId="7096" priority="1219" operator="equal">
      <formula>"いない"</formula>
    </cfRule>
    <cfRule type="cellIs" dxfId="7095" priority="1220" operator="equal">
      <formula>"いる"</formula>
    </cfRule>
    <cfRule type="cellIs" dxfId="7094" priority="1221" operator="equal">
      <formula>"非該当（検討中）"</formula>
    </cfRule>
    <cfRule type="cellIs" dxfId="7093" priority="1222" operator="equal">
      <formula>"いる・いない"</formula>
    </cfRule>
  </conditionalFormatting>
  <conditionalFormatting sqref="AA357:AA360">
    <cfRule type="containsBlanks" dxfId="7092" priority="1217">
      <formula>LEN(TRIM(AA357))=0</formula>
    </cfRule>
    <cfRule type="containsText" dxfId="7091" priority="1218" operator="containsText" text="〇">
      <formula>NOT(ISERROR(SEARCH("〇",AA357)))</formula>
    </cfRule>
  </conditionalFormatting>
  <conditionalFormatting sqref="Z667">
    <cfRule type="cellIs" dxfId="7090" priority="1215" operator="between">
      <formula>1</formula>
      <formula>10</formula>
    </cfRule>
    <cfRule type="containsBlanks" dxfId="7089" priority="1216">
      <formula>LEN(TRIM(Z667))=0</formula>
    </cfRule>
  </conditionalFormatting>
  <conditionalFormatting sqref="H1483:H1489">
    <cfRule type="cellIs" dxfId="7088" priority="1124" operator="equal">
      <formula>"✖"</formula>
    </cfRule>
    <cfRule type="containsBlanks" dxfId="7087" priority="1125">
      <formula>LEN(TRIM(H1483))=0</formula>
    </cfRule>
    <cfRule type="containsText" dxfId="7086" priority="1126" operator="containsText" text="〇">
      <formula>NOT(ISERROR(SEARCH("〇",H1483)))</formula>
    </cfRule>
  </conditionalFormatting>
  <conditionalFormatting sqref="H1615:H1623">
    <cfRule type="cellIs" dxfId="7085" priority="1033" operator="equal">
      <formula>"✖"</formula>
    </cfRule>
    <cfRule type="containsBlanks" dxfId="7084" priority="1034">
      <formula>LEN(TRIM(H1615))=0</formula>
    </cfRule>
    <cfRule type="containsText" dxfId="7083" priority="1035" operator="containsText" text="〇">
      <formula>NOT(ISERROR(SEARCH("〇",H1615)))</formula>
    </cfRule>
  </conditionalFormatting>
  <conditionalFormatting sqref="H2648">
    <cfRule type="cellIs" dxfId="7082" priority="1030" operator="equal">
      <formula>"✖"</formula>
    </cfRule>
    <cfRule type="containsBlanks" dxfId="7081" priority="1031">
      <formula>LEN(TRIM(H2648))=0</formula>
    </cfRule>
    <cfRule type="containsText" dxfId="7080" priority="1032" operator="containsText" text="〇">
      <formula>NOT(ISERROR(SEARCH("〇",H2648)))</formula>
    </cfRule>
  </conditionalFormatting>
  <conditionalFormatting sqref="H2651">
    <cfRule type="cellIs" dxfId="7079" priority="1027" operator="equal">
      <formula>"✖"</formula>
    </cfRule>
    <cfRule type="containsBlanks" dxfId="7078" priority="1028">
      <formula>LEN(TRIM(H2651))=0</formula>
    </cfRule>
    <cfRule type="containsText" dxfId="7077" priority="1029" operator="containsText" text="〇">
      <formula>NOT(ISERROR(SEARCH("〇",H2651)))</formula>
    </cfRule>
  </conditionalFormatting>
  <conditionalFormatting sqref="H2984:H2987">
    <cfRule type="cellIs" dxfId="7076" priority="1024" operator="equal">
      <formula>"✖"</formula>
    </cfRule>
    <cfRule type="containsBlanks" dxfId="7075" priority="1025">
      <formula>LEN(TRIM(H2984))=0</formula>
    </cfRule>
    <cfRule type="containsText" dxfId="7074" priority="1026" operator="containsText" text="〇">
      <formula>NOT(ISERROR(SEARCH("〇",H2984)))</formula>
    </cfRule>
  </conditionalFormatting>
  <conditionalFormatting sqref="H2991:H2993">
    <cfRule type="cellIs" dxfId="7073" priority="1021" operator="equal">
      <formula>"✖"</formula>
    </cfRule>
    <cfRule type="containsBlanks" dxfId="7072" priority="1022">
      <formula>LEN(TRIM(H2991))=0</formula>
    </cfRule>
    <cfRule type="containsText" dxfId="7071" priority="1023" operator="containsText" text="〇">
      <formula>NOT(ISERROR(SEARCH("〇",H2991)))</formula>
    </cfRule>
  </conditionalFormatting>
  <conditionalFormatting sqref="H2507">
    <cfRule type="cellIs" dxfId="7070" priority="754" operator="equal">
      <formula>"✖"</formula>
    </cfRule>
    <cfRule type="containsBlanks" dxfId="7069" priority="755">
      <formula>LEN(TRIM(H2507))=0</formula>
    </cfRule>
    <cfRule type="containsText" dxfId="7068" priority="756" operator="containsText" text="〇">
      <formula>NOT(ISERROR(SEARCH("〇",H2507)))</formula>
    </cfRule>
  </conditionalFormatting>
  <conditionalFormatting sqref="H2508:H2509">
    <cfRule type="cellIs" dxfId="7067" priority="751" operator="equal">
      <formula>"✖"</formula>
    </cfRule>
    <cfRule type="containsBlanks" dxfId="7066" priority="752">
      <formula>LEN(TRIM(H2508))=0</formula>
    </cfRule>
    <cfRule type="containsText" dxfId="7065" priority="753" operator="containsText" text="〇">
      <formula>NOT(ISERROR(SEARCH("〇",H2508)))</formula>
    </cfRule>
  </conditionalFormatting>
  <conditionalFormatting sqref="H2510">
    <cfRule type="cellIs" dxfId="7064" priority="748" operator="equal">
      <formula>"✖"</formula>
    </cfRule>
    <cfRule type="containsBlanks" dxfId="7063" priority="749">
      <formula>LEN(TRIM(H2510))=0</formula>
    </cfRule>
    <cfRule type="containsText" dxfId="7062" priority="750" operator="containsText" text="〇">
      <formula>NOT(ISERROR(SEARCH("〇",H2510)))</formula>
    </cfRule>
  </conditionalFormatting>
  <conditionalFormatting sqref="H2511">
    <cfRule type="cellIs" dxfId="7061" priority="745" operator="equal">
      <formula>"✖"</formula>
    </cfRule>
    <cfRule type="containsBlanks" dxfId="7060" priority="746">
      <formula>LEN(TRIM(H2511))=0</formula>
    </cfRule>
    <cfRule type="containsText" dxfId="7059" priority="747" operator="containsText" text="〇">
      <formula>NOT(ISERROR(SEARCH("〇",H2511)))</formula>
    </cfRule>
  </conditionalFormatting>
  <conditionalFormatting sqref="H2513">
    <cfRule type="cellIs" dxfId="7058" priority="742" operator="equal">
      <formula>"✖"</formula>
    </cfRule>
    <cfRule type="containsBlanks" dxfId="7057" priority="743">
      <formula>LEN(TRIM(H2513))=0</formula>
    </cfRule>
    <cfRule type="containsText" dxfId="7056" priority="744" operator="containsText" text="〇">
      <formula>NOT(ISERROR(SEARCH("〇",H2513)))</formula>
    </cfRule>
  </conditionalFormatting>
  <conditionalFormatting sqref="H2514">
    <cfRule type="cellIs" dxfId="7055" priority="739" operator="equal">
      <formula>"✖"</formula>
    </cfRule>
    <cfRule type="containsBlanks" dxfId="7054" priority="740">
      <formula>LEN(TRIM(H2514))=0</formula>
    </cfRule>
    <cfRule type="containsText" dxfId="7053" priority="741" operator="containsText" text="〇">
      <formula>NOT(ISERROR(SEARCH("〇",H2514)))</formula>
    </cfRule>
  </conditionalFormatting>
  <conditionalFormatting sqref="H2515">
    <cfRule type="cellIs" dxfId="7052" priority="736" operator="equal">
      <formula>"✖"</formula>
    </cfRule>
    <cfRule type="containsBlanks" dxfId="7051" priority="737">
      <formula>LEN(TRIM(H2515))=0</formula>
    </cfRule>
    <cfRule type="containsText" dxfId="7050" priority="738" operator="containsText" text="〇">
      <formula>NOT(ISERROR(SEARCH("〇",H2515)))</formula>
    </cfRule>
  </conditionalFormatting>
  <conditionalFormatting sqref="H2516">
    <cfRule type="cellIs" dxfId="7049" priority="733" operator="equal">
      <formula>"✖"</formula>
    </cfRule>
    <cfRule type="containsBlanks" dxfId="7048" priority="734">
      <formula>LEN(TRIM(H2516))=0</formula>
    </cfRule>
    <cfRule type="containsText" dxfId="7047" priority="735" operator="containsText" text="〇">
      <formula>NOT(ISERROR(SEARCH("〇",H2516)))</formula>
    </cfRule>
  </conditionalFormatting>
  <conditionalFormatting sqref="H2517">
    <cfRule type="cellIs" dxfId="7046" priority="730" operator="equal">
      <formula>"✖"</formula>
    </cfRule>
    <cfRule type="containsBlanks" dxfId="7045" priority="731">
      <formula>LEN(TRIM(H2517))=0</formula>
    </cfRule>
    <cfRule type="containsText" dxfId="7044" priority="732" operator="containsText" text="〇">
      <formula>NOT(ISERROR(SEARCH("〇",H2517)))</formula>
    </cfRule>
  </conditionalFormatting>
  <conditionalFormatting sqref="AH104">
    <cfRule type="cellIs" dxfId="7043" priority="726" operator="equal">
      <formula>"いる"</formula>
    </cfRule>
    <cfRule type="cellIs" dxfId="7042" priority="727" operator="equal">
      <formula>"非該当"</formula>
    </cfRule>
    <cfRule type="cellIs" dxfId="7041" priority="728" operator="equal">
      <formula>"いる・いない"</formula>
    </cfRule>
    <cfRule type="containsText" dxfId="7040" priority="729" operator="containsText" text="いない">
      <formula>NOT(ISERROR(SEARCH("いない",AH104)))</formula>
    </cfRule>
  </conditionalFormatting>
  <conditionalFormatting sqref="AR104">
    <cfRule type="containsErrors" dxfId="7039" priority="723">
      <formula>ISERROR(AR104)</formula>
    </cfRule>
    <cfRule type="cellIs" dxfId="7038" priority="724" operator="equal">
      <formula>0</formula>
    </cfRule>
    <cfRule type="containsText" dxfId="7037" priority="725" operator="containsText" text="根拠法令等の記載内容を再度確認してください。">
      <formula>NOT(ISERROR(SEARCH("根拠法令等の記載内容を再度確認してください。",AR104)))</formula>
    </cfRule>
  </conditionalFormatting>
  <conditionalFormatting sqref="AG1418:AG1423">
    <cfRule type="containsBlanks" dxfId="7036" priority="702">
      <formula>LEN(TRIM(AG1418))=0</formula>
    </cfRule>
    <cfRule type="cellIs" dxfId="7035" priority="703" operator="equal">
      <formula>6</formula>
    </cfRule>
    <cfRule type="cellIs" dxfId="7034" priority="704" operator="equal">
      <formula>7</formula>
    </cfRule>
    <cfRule type="cellIs" dxfId="7033" priority="705" operator="equal">
      <formula>8</formula>
    </cfRule>
    <cfRule type="cellIs" dxfId="7032" priority="706" operator="equal">
      <formula>9</formula>
    </cfRule>
    <cfRule type="cellIs" dxfId="7031" priority="707" operator="equal">
      <formula>10</formula>
    </cfRule>
    <cfRule type="cellIs" dxfId="7030" priority="708" operator="equal">
      <formula>11</formula>
    </cfRule>
    <cfRule type="cellIs" dxfId="7029" priority="709" operator="equal">
      <formula>12</formula>
    </cfRule>
    <cfRule type="cellIs" dxfId="7028" priority="710" operator="equal">
      <formula>13</formula>
    </cfRule>
    <cfRule type="cellIs" dxfId="7027" priority="711" operator="equal">
      <formula>14</formula>
    </cfRule>
    <cfRule type="cellIs" dxfId="7026" priority="712" operator="equal">
      <formula>15</formula>
    </cfRule>
    <cfRule type="cellIs" dxfId="7025" priority="713" operator="equal">
      <formula>16</formula>
    </cfRule>
    <cfRule type="cellIs" dxfId="7024" priority="714" operator="equal">
      <formula>17</formula>
    </cfRule>
    <cfRule type="cellIs" dxfId="7023" priority="715" operator="equal">
      <formula>18</formula>
    </cfRule>
    <cfRule type="cellIs" dxfId="7022" priority="716" operator="equal">
      <formula>19</formula>
    </cfRule>
    <cfRule type="cellIs" dxfId="7021" priority="717" operator="equal">
      <formula>20</formula>
    </cfRule>
    <cfRule type="cellIs" dxfId="7020" priority="718" operator="equal">
      <formula>0</formula>
    </cfRule>
    <cfRule type="cellIs" dxfId="7019" priority="719" operator="equal">
      <formula>5</formula>
    </cfRule>
    <cfRule type="cellIs" dxfId="7018" priority="720" operator="equal">
      <formula>4</formula>
    </cfRule>
    <cfRule type="cellIs" dxfId="7017" priority="721" operator="equal">
      <formula>3</formula>
    </cfRule>
    <cfRule type="cellIs" dxfId="7016" priority="722" operator="equal">
      <formula>2</formula>
    </cfRule>
  </conditionalFormatting>
  <conditionalFormatting sqref="AG1418">
    <cfRule type="cellIs" dxfId="7015" priority="701" operator="equal">
      <formula>1</formula>
    </cfRule>
  </conditionalFormatting>
  <conditionalFormatting sqref="AG1419:AG1423">
    <cfRule type="cellIs" dxfId="7014" priority="700" operator="equal">
      <formula>1</formula>
    </cfRule>
  </conditionalFormatting>
  <conditionalFormatting sqref="AI1418:AI1423">
    <cfRule type="containsBlanks" dxfId="7013" priority="679">
      <formula>LEN(TRIM(AI1418))=0</formula>
    </cfRule>
    <cfRule type="cellIs" dxfId="7012" priority="680" operator="equal">
      <formula>6</formula>
    </cfRule>
    <cfRule type="cellIs" dxfId="7011" priority="681" operator="equal">
      <formula>7</formula>
    </cfRule>
    <cfRule type="cellIs" dxfId="7010" priority="682" operator="equal">
      <formula>8</formula>
    </cfRule>
    <cfRule type="cellIs" dxfId="7009" priority="683" operator="equal">
      <formula>9</formula>
    </cfRule>
    <cfRule type="cellIs" dxfId="7008" priority="684" operator="equal">
      <formula>10</formula>
    </cfRule>
    <cfRule type="cellIs" dxfId="7007" priority="685" operator="equal">
      <formula>11</formula>
    </cfRule>
    <cfRule type="cellIs" dxfId="7006" priority="686" operator="equal">
      <formula>12</formula>
    </cfRule>
    <cfRule type="cellIs" dxfId="7005" priority="687" operator="equal">
      <formula>13</formula>
    </cfRule>
    <cfRule type="cellIs" dxfId="7004" priority="688" operator="equal">
      <formula>14</formula>
    </cfRule>
    <cfRule type="cellIs" dxfId="7003" priority="689" operator="equal">
      <formula>15</formula>
    </cfRule>
    <cfRule type="cellIs" dxfId="7002" priority="690" operator="equal">
      <formula>16</formula>
    </cfRule>
    <cfRule type="cellIs" dxfId="7001" priority="691" operator="equal">
      <formula>17</formula>
    </cfRule>
    <cfRule type="cellIs" dxfId="7000" priority="692" operator="equal">
      <formula>18</formula>
    </cfRule>
    <cfRule type="cellIs" dxfId="6999" priority="693" operator="equal">
      <formula>19</formula>
    </cfRule>
    <cfRule type="cellIs" dxfId="6998" priority="694" operator="equal">
      <formula>20</formula>
    </cfRule>
    <cfRule type="cellIs" dxfId="6997" priority="695" operator="equal">
      <formula>0</formula>
    </cfRule>
    <cfRule type="cellIs" dxfId="6996" priority="696" operator="equal">
      <formula>5</formula>
    </cfRule>
    <cfRule type="cellIs" dxfId="6995" priority="697" operator="equal">
      <formula>4</formula>
    </cfRule>
    <cfRule type="cellIs" dxfId="6994" priority="698" operator="equal">
      <formula>3</formula>
    </cfRule>
    <cfRule type="cellIs" dxfId="6993" priority="699" operator="equal">
      <formula>2</formula>
    </cfRule>
  </conditionalFormatting>
  <conditionalFormatting sqref="AI1418">
    <cfRule type="cellIs" dxfId="6992" priority="678" operator="equal">
      <formula>1</formula>
    </cfRule>
  </conditionalFormatting>
  <conditionalFormatting sqref="AI1419:AI1423">
    <cfRule type="cellIs" dxfId="6991" priority="677" operator="equal">
      <formula>1</formula>
    </cfRule>
  </conditionalFormatting>
  <conditionalFormatting sqref="AG1428">
    <cfRule type="containsBlanks" dxfId="6990" priority="656">
      <formula>LEN(TRIM(AG1428))=0</formula>
    </cfRule>
    <cfRule type="cellIs" dxfId="6989" priority="657" operator="equal">
      <formula>6</formula>
    </cfRule>
    <cfRule type="cellIs" dxfId="6988" priority="658" operator="equal">
      <formula>7</formula>
    </cfRule>
    <cfRule type="cellIs" dxfId="6987" priority="659" operator="equal">
      <formula>8</formula>
    </cfRule>
    <cfRule type="cellIs" dxfId="6986" priority="660" operator="equal">
      <formula>9</formula>
    </cfRule>
    <cfRule type="cellIs" dxfId="6985" priority="661" operator="equal">
      <formula>10</formula>
    </cfRule>
    <cfRule type="cellIs" dxfId="6984" priority="662" operator="equal">
      <formula>11</formula>
    </cfRule>
    <cfRule type="cellIs" dxfId="6983" priority="663" operator="equal">
      <formula>12</formula>
    </cfRule>
    <cfRule type="cellIs" dxfId="6982" priority="664" operator="equal">
      <formula>13</formula>
    </cfRule>
    <cfRule type="cellIs" dxfId="6981" priority="665" operator="equal">
      <formula>14</formula>
    </cfRule>
    <cfRule type="cellIs" dxfId="6980" priority="666" operator="equal">
      <formula>15</formula>
    </cfRule>
    <cfRule type="cellIs" dxfId="6979" priority="667" operator="equal">
      <formula>16</formula>
    </cfRule>
    <cfRule type="cellIs" dxfId="6978" priority="668" operator="equal">
      <formula>17</formula>
    </cfRule>
    <cfRule type="cellIs" dxfId="6977" priority="669" operator="equal">
      <formula>18</formula>
    </cfRule>
    <cfRule type="cellIs" dxfId="6976" priority="670" operator="equal">
      <formula>19</formula>
    </cfRule>
    <cfRule type="cellIs" dxfId="6975" priority="671" operator="equal">
      <formula>20</formula>
    </cfRule>
    <cfRule type="cellIs" dxfId="6974" priority="672" operator="equal">
      <formula>0</formula>
    </cfRule>
    <cfRule type="cellIs" dxfId="6973" priority="673" operator="equal">
      <formula>5</formula>
    </cfRule>
    <cfRule type="cellIs" dxfId="6972" priority="674" operator="equal">
      <formula>4</formula>
    </cfRule>
    <cfRule type="cellIs" dxfId="6971" priority="675" operator="equal">
      <formula>3</formula>
    </cfRule>
    <cfRule type="cellIs" dxfId="6970" priority="676" operator="equal">
      <formula>2</formula>
    </cfRule>
  </conditionalFormatting>
  <conditionalFormatting sqref="AG1428">
    <cfRule type="cellIs" dxfId="6969" priority="655" operator="equal">
      <formula>1</formula>
    </cfRule>
  </conditionalFormatting>
  <conditionalFormatting sqref="AI1428">
    <cfRule type="containsBlanks" dxfId="6968" priority="634">
      <formula>LEN(TRIM(AI1428))=0</formula>
    </cfRule>
    <cfRule type="cellIs" dxfId="6967" priority="635" operator="equal">
      <formula>6</formula>
    </cfRule>
    <cfRule type="cellIs" dxfId="6966" priority="636" operator="equal">
      <formula>7</formula>
    </cfRule>
    <cfRule type="cellIs" dxfId="6965" priority="637" operator="equal">
      <formula>8</formula>
    </cfRule>
    <cfRule type="cellIs" dxfId="6964" priority="638" operator="equal">
      <formula>9</formula>
    </cfRule>
    <cfRule type="cellIs" dxfId="6963" priority="639" operator="equal">
      <formula>10</formula>
    </cfRule>
    <cfRule type="cellIs" dxfId="6962" priority="640" operator="equal">
      <formula>11</formula>
    </cfRule>
    <cfRule type="cellIs" dxfId="6961" priority="641" operator="equal">
      <formula>12</formula>
    </cfRule>
    <cfRule type="cellIs" dxfId="6960" priority="642" operator="equal">
      <formula>13</formula>
    </cfRule>
    <cfRule type="cellIs" dxfId="6959" priority="643" operator="equal">
      <formula>14</formula>
    </cfRule>
    <cfRule type="cellIs" dxfId="6958" priority="644" operator="equal">
      <formula>15</formula>
    </cfRule>
    <cfRule type="cellIs" dxfId="6957" priority="645" operator="equal">
      <formula>16</formula>
    </cfRule>
    <cfRule type="cellIs" dxfId="6956" priority="646" operator="equal">
      <formula>17</formula>
    </cfRule>
    <cfRule type="cellIs" dxfId="6955" priority="647" operator="equal">
      <formula>18</formula>
    </cfRule>
    <cfRule type="cellIs" dxfId="6954" priority="648" operator="equal">
      <formula>19</formula>
    </cfRule>
    <cfRule type="cellIs" dxfId="6953" priority="649" operator="equal">
      <formula>20</formula>
    </cfRule>
    <cfRule type="cellIs" dxfId="6952" priority="650" operator="equal">
      <formula>0</formula>
    </cfRule>
    <cfRule type="cellIs" dxfId="6951" priority="651" operator="equal">
      <formula>5</formula>
    </cfRule>
    <cfRule type="cellIs" dxfId="6950" priority="652" operator="equal">
      <formula>4</formula>
    </cfRule>
    <cfRule type="cellIs" dxfId="6949" priority="653" operator="equal">
      <formula>3</formula>
    </cfRule>
    <cfRule type="cellIs" dxfId="6948" priority="654" operator="equal">
      <formula>2</formula>
    </cfRule>
  </conditionalFormatting>
  <conditionalFormatting sqref="AI1428">
    <cfRule type="cellIs" dxfId="6947" priority="633" operator="equal">
      <formula>1</formula>
    </cfRule>
  </conditionalFormatting>
  <conditionalFormatting sqref="AG1595">
    <cfRule type="containsBlanks" dxfId="6946" priority="566">
      <formula>LEN(TRIM(AG1595))=0</formula>
    </cfRule>
    <cfRule type="cellIs" dxfId="6945" priority="567" operator="equal">
      <formula>6</formula>
    </cfRule>
    <cfRule type="cellIs" dxfId="6944" priority="568" operator="equal">
      <formula>7</formula>
    </cfRule>
    <cfRule type="cellIs" dxfId="6943" priority="569" operator="equal">
      <formula>8</formula>
    </cfRule>
    <cfRule type="cellIs" dxfId="6942" priority="570" operator="equal">
      <formula>9</formula>
    </cfRule>
    <cfRule type="cellIs" dxfId="6941" priority="571" operator="equal">
      <formula>10</formula>
    </cfRule>
    <cfRule type="cellIs" dxfId="6940" priority="572" operator="equal">
      <formula>11</formula>
    </cfRule>
    <cfRule type="cellIs" dxfId="6939" priority="573" operator="equal">
      <formula>12</formula>
    </cfRule>
    <cfRule type="cellIs" dxfId="6938" priority="574" operator="equal">
      <formula>13</formula>
    </cfRule>
    <cfRule type="cellIs" dxfId="6937" priority="575" operator="equal">
      <formula>14</formula>
    </cfRule>
    <cfRule type="cellIs" dxfId="6936" priority="576" operator="equal">
      <formula>15</formula>
    </cfRule>
    <cfRule type="cellIs" dxfId="6935" priority="577" operator="equal">
      <formula>16</formula>
    </cfRule>
    <cfRule type="cellIs" dxfId="6934" priority="578" operator="equal">
      <formula>17</formula>
    </cfRule>
    <cfRule type="cellIs" dxfId="6933" priority="579" operator="equal">
      <formula>18</formula>
    </cfRule>
    <cfRule type="cellIs" dxfId="6932" priority="580" operator="equal">
      <formula>19</formula>
    </cfRule>
    <cfRule type="cellIs" dxfId="6931" priority="581" operator="equal">
      <formula>20</formula>
    </cfRule>
    <cfRule type="cellIs" dxfId="6930" priority="582" operator="equal">
      <formula>0</formula>
    </cfRule>
    <cfRule type="cellIs" dxfId="6929" priority="583" operator="equal">
      <formula>5</formula>
    </cfRule>
    <cfRule type="cellIs" dxfId="6928" priority="584" operator="equal">
      <formula>4</formula>
    </cfRule>
    <cfRule type="cellIs" dxfId="6927" priority="585" operator="equal">
      <formula>3</formula>
    </cfRule>
    <cfRule type="cellIs" dxfId="6926" priority="586" operator="equal">
      <formula>2</formula>
    </cfRule>
  </conditionalFormatting>
  <conditionalFormatting sqref="AG1595">
    <cfRule type="cellIs" dxfId="6925" priority="565" operator="equal">
      <formula>1</formula>
    </cfRule>
  </conditionalFormatting>
  <conditionalFormatting sqref="AI1595">
    <cfRule type="containsBlanks" dxfId="6924" priority="544">
      <formula>LEN(TRIM(AI1595))=0</formula>
    </cfRule>
    <cfRule type="cellIs" dxfId="6923" priority="545" operator="equal">
      <formula>6</formula>
    </cfRule>
    <cfRule type="cellIs" dxfId="6922" priority="546" operator="equal">
      <formula>7</formula>
    </cfRule>
    <cfRule type="cellIs" dxfId="6921" priority="547" operator="equal">
      <formula>8</formula>
    </cfRule>
    <cfRule type="cellIs" dxfId="6920" priority="548" operator="equal">
      <formula>9</formula>
    </cfRule>
    <cfRule type="cellIs" dxfId="6919" priority="549" operator="equal">
      <formula>10</formula>
    </cfRule>
    <cfRule type="cellIs" dxfId="6918" priority="550" operator="equal">
      <formula>11</formula>
    </cfRule>
    <cfRule type="cellIs" dxfId="6917" priority="551" operator="equal">
      <formula>12</formula>
    </cfRule>
    <cfRule type="cellIs" dxfId="6916" priority="552" operator="equal">
      <formula>13</formula>
    </cfRule>
    <cfRule type="cellIs" dxfId="6915" priority="553" operator="equal">
      <formula>14</formula>
    </cfRule>
    <cfRule type="cellIs" dxfId="6914" priority="554" operator="equal">
      <formula>15</formula>
    </cfRule>
    <cfRule type="cellIs" dxfId="6913" priority="555" operator="equal">
      <formula>16</formula>
    </cfRule>
    <cfRule type="cellIs" dxfId="6912" priority="556" operator="equal">
      <formula>17</formula>
    </cfRule>
    <cfRule type="cellIs" dxfId="6911" priority="557" operator="equal">
      <formula>18</formula>
    </cfRule>
    <cfRule type="cellIs" dxfId="6910" priority="558" operator="equal">
      <formula>19</formula>
    </cfRule>
    <cfRule type="cellIs" dxfId="6909" priority="559" operator="equal">
      <formula>20</formula>
    </cfRule>
    <cfRule type="cellIs" dxfId="6908" priority="560" operator="equal">
      <formula>0</formula>
    </cfRule>
    <cfRule type="cellIs" dxfId="6907" priority="561" operator="equal">
      <formula>5</formula>
    </cfRule>
    <cfRule type="cellIs" dxfId="6906" priority="562" operator="equal">
      <formula>4</formula>
    </cfRule>
    <cfRule type="cellIs" dxfId="6905" priority="563" operator="equal">
      <formula>3</formula>
    </cfRule>
    <cfRule type="cellIs" dxfId="6904" priority="564" operator="equal">
      <formula>2</formula>
    </cfRule>
  </conditionalFormatting>
  <conditionalFormatting sqref="AI1595">
    <cfRule type="cellIs" dxfId="6903" priority="543" operator="equal">
      <formula>1</formula>
    </cfRule>
  </conditionalFormatting>
  <conditionalFormatting sqref="AG2640">
    <cfRule type="containsBlanks" dxfId="6902" priority="476">
      <formula>LEN(TRIM(AG2640))=0</formula>
    </cfRule>
    <cfRule type="cellIs" dxfId="6901" priority="477" operator="equal">
      <formula>6</formula>
    </cfRule>
    <cfRule type="cellIs" dxfId="6900" priority="478" operator="equal">
      <formula>7</formula>
    </cfRule>
    <cfRule type="cellIs" dxfId="6899" priority="479" operator="equal">
      <formula>8</formula>
    </cfRule>
    <cfRule type="cellIs" dxfId="6898" priority="480" operator="equal">
      <formula>9</formula>
    </cfRule>
    <cfRule type="cellIs" dxfId="6897" priority="481" operator="equal">
      <formula>10</formula>
    </cfRule>
    <cfRule type="cellIs" dxfId="6896" priority="482" operator="equal">
      <formula>11</formula>
    </cfRule>
    <cfRule type="cellIs" dxfId="6895" priority="483" operator="equal">
      <formula>12</formula>
    </cfRule>
    <cfRule type="cellIs" dxfId="6894" priority="484" operator="equal">
      <formula>13</formula>
    </cfRule>
    <cfRule type="cellIs" dxfId="6893" priority="485" operator="equal">
      <formula>14</formula>
    </cfRule>
    <cfRule type="cellIs" dxfId="6892" priority="486" operator="equal">
      <formula>15</formula>
    </cfRule>
    <cfRule type="cellIs" dxfId="6891" priority="487" operator="equal">
      <formula>16</formula>
    </cfRule>
    <cfRule type="cellIs" dxfId="6890" priority="488" operator="equal">
      <formula>17</formula>
    </cfRule>
    <cfRule type="cellIs" dxfId="6889" priority="489" operator="equal">
      <formula>18</formula>
    </cfRule>
    <cfRule type="cellIs" dxfId="6888" priority="490" operator="equal">
      <formula>19</formula>
    </cfRule>
    <cfRule type="cellIs" dxfId="6887" priority="491" operator="equal">
      <formula>20</formula>
    </cfRule>
    <cfRule type="cellIs" dxfId="6886" priority="492" operator="equal">
      <formula>0</formula>
    </cfRule>
    <cfRule type="cellIs" dxfId="6885" priority="493" operator="equal">
      <formula>5</formula>
    </cfRule>
    <cfRule type="cellIs" dxfId="6884" priority="494" operator="equal">
      <formula>4</formula>
    </cfRule>
    <cfRule type="cellIs" dxfId="6883" priority="495" operator="equal">
      <formula>3</formula>
    </cfRule>
    <cfRule type="cellIs" dxfId="6882" priority="496" operator="equal">
      <formula>2</formula>
    </cfRule>
  </conditionalFormatting>
  <conditionalFormatting sqref="AG2640">
    <cfRule type="cellIs" dxfId="6881" priority="475" operator="equal">
      <formula>1</formula>
    </cfRule>
  </conditionalFormatting>
  <conditionalFormatting sqref="AI2640">
    <cfRule type="containsBlanks" dxfId="6880" priority="454">
      <formula>LEN(TRIM(AI2640))=0</formula>
    </cfRule>
    <cfRule type="cellIs" dxfId="6879" priority="455" operator="equal">
      <formula>6</formula>
    </cfRule>
    <cfRule type="cellIs" dxfId="6878" priority="456" operator="equal">
      <formula>7</formula>
    </cfRule>
    <cfRule type="cellIs" dxfId="6877" priority="457" operator="equal">
      <formula>8</formula>
    </cfRule>
    <cfRule type="cellIs" dxfId="6876" priority="458" operator="equal">
      <formula>9</formula>
    </cfRule>
    <cfRule type="cellIs" dxfId="6875" priority="459" operator="equal">
      <formula>10</formula>
    </cfRule>
    <cfRule type="cellIs" dxfId="6874" priority="460" operator="equal">
      <formula>11</formula>
    </cfRule>
    <cfRule type="cellIs" dxfId="6873" priority="461" operator="equal">
      <formula>12</formula>
    </cfRule>
    <cfRule type="cellIs" dxfId="6872" priority="462" operator="equal">
      <formula>13</formula>
    </cfRule>
    <cfRule type="cellIs" dxfId="6871" priority="463" operator="equal">
      <formula>14</formula>
    </cfRule>
    <cfRule type="cellIs" dxfId="6870" priority="464" operator="equal">
      <formula>15</formula>
    </cfRule>
    <cfRule type="cellIs" dxfId="6869" priority="465" operator="equal">
      <formula>16</formula>
    </cfRule>
    <cfRule type="cellIs" dxfId="6868" priority="466" operator="equal">
      <formula>17</formula>
    </cfRule>
    <cfRule type="cellIs" dxfId="6867" priority="467" operator="equal">
      <formula>18</formula>
    </cfRule>
    <cfRule type="cellIs" dxfId="6866" priority="468" operator="equal">
      <formula>19</formula>
    </cfRule>
    <cfRule type="cellIs" dxfId="6865" priority="469" operator="equal">
      <formula>20</formula>
    </cfRule>
    <cfRule type="cellIs" dxfId="6864" priority="470" operator="equal">
      <formula>0</formula>
    </cfRule>
    <cfRule type="cellIs" dxfId="6863" priority="471" operator="equal">
      <formula>5</formula>
    </cfRule>
    <cfRule type="cellIs" dxfId="6862" priority="472" operator="equal">
      <formula>4</formula>
    </cfRule>
    <cfRule type="cellIs" dxfId="6861" priority="473" operator="equal">
      <formula>3</formula>
    </cfRule>
    <cfRule type="cellIs" dxfId="6860" priority="474" operator="equal">
      <formula>2</formula>
    </cfRule>
  </conditionalFormatting>
  <conditionalFormatting sqref="AI2640">
    <cfRule type="cellIs" dxfId="6859" priority="453" operator="equal">
      <formula>1</formula>
    </cfRule>
  </conditionalFormatting>
  <conditionalFormatting sqref="AG3026">
    <cfRule type="containsBlanks" dxfId="6858" priority="386">
      <formula>LEN(TRIM(AG3026))=0</formula>
    </cfRule>
    <cfRule type="cellIs" dxfId="6857" priority="387" operator="equal">
      <formula>6</formula>
    </cfRule>
    <cfRule type="cellIs" dxfId="6856" priority="388" operator="equal">
      <formula>7</formula>
    </cfRule>
    <cfRule type="cellIs" dxfId="6855" priority="389" operator="equal">
      <formula>8</formula>
    </cfRule>
    <cfRule type="cellIs" dxfId="6854" priority="390" operator="equal">
      <formula>9</formula>
    </cfRule>
    <cfRule type="cellIs" dxfId="6853" priority="391" operator="equal">
      <formula>10</formula>
    </cfRule>
    <cfRule type="cellIs" dxfId="6852" priority="392" operator="equal">
      <formula>11</formula>
    </cfRule>
    <cfRule type="cellIs" dxfId="6851" priority="393" operator="equal">
      <formula>12</formula>
    </cfRule>
    <cfRule type="cellIs" dxfId="6850" priority="394" operator="equal">
      <formula>13</formula>
    </cfRule>
    <cfRule type="cellIs" dxfId="6849" priority="395" operator="equal">
      <formula>14</formula>
    </cfRule>
    <cfRule type="cellIs" dxfId="6848" priority="396" operator="equal">
      <formula>15</formula>
    </cfRule>
    <cfRule type="cellIs" dxfId="6847" priority="397" operator="equal">
      <formula>16</formula>
    </cfRule>
    <cfRule type="cellIs" dxfId="6846" priority="398" operator="equal">
      <formula>17</formula>
    </cfRule>
    <cfRule type="cellIs" dxfId="6845" priority="399" operator="equal">
      <formula>18</formula>
    </cfRule>
    <cfRule type="cellIs" dxfId="6844" priority="400" operator="equal">
      <formula>19</formula>
    </cfRule>
    <cfRule type="cellIs" dxfId="6843" priority="401" operator="equal">
      <formula>20</formula>
    </cfRule>
    <cfRule type="cellIs" dxfId="6842" priority="402" operator="equal">
      <formula>0</formula>
    </cfRule>
    <cfRule type="cellIs" dxfId="6841" priority="403" operator="equal">
      <formula>5</formula>
    </cfRule>
    <cfRule type="cellIs" dxfId="6840" priority="404" operator="equal">
      <formula>4</formula>
    </cfRule>
    <cfRule type="cellIs" dxfId="6839" priority="405" operator="equal">
      <formula>3</formula>
    </cfRule>
    <cfRule type="cellIs" dxfId="6838" priority="406" operator="equal">
      <formula>2</formula>
    </cfRule>
  </conditionalFormatting>
  <conditionalFormatting sqref="AG3026">
    <cfRule type="cellIs" dxfId="6837" priority="385" operator="equal">
      <formula>1</formula>
    </cfRule>
  </conditionalFormatting>
  <conditionalFormatting sqref="AI3026">
    <cfRule type="containsBlanks" dxfId="6836" priority="364">
      <formula>LEN(TRIM(AI3026))=0</formula>
    </cfRule>
    <cfRule type="cellIs" dxfId="6835" priority="365" operator="equal">
      <formula>6</formula>
    </cfRule>
    <cfRule type="cellIs" dxfId="6834" priority="366" operator="equal">
      <formula>7</formula>
    </cfRule>
    <cfRule type="cellIs" dxfId="6833" priority="367" operator="equal">
      <formula>8</formula>
    </cfRule>
    <cfRule type="cellIs" dxfId="6832" priority="368" operator="equal">
      <formula>9</formula>
    </cfRule>
    <cfRule type="cellIs" dxfId="6831" priority="369" operator="equal">
      <formula>10</formula>
    </cfRule>
    <cfRule type="cellIs" dxfId="6830" priority="370" operator="equal">
      <formula>11</formula>
    </cfRule>
    <cfRule type="cellIs" dxfId="6829" priority="371" operator="equal">
      <formula>12</formula>
    </cfRule>
    <cfRule type="cellIs" dxfId="6828" priority="372" operator="equal">
      <formula>13</formula>
    </cfRule>
    <cfRule type="cellIs" dxfId="6827" priority="373" operator="equal">
      <formula>14</formula>
    </cfRule>
    <cfRule type="cellIs" dxfId="6826" priority="374" operator="equal">
      <formula>15</formula>
    </cfRule>
    <cfRule type="cellIs" dxfId="6825" priority="375" operator="equal">
      <formula>16</formula>
    </cfRule>
    <cfRule type="cellIs" dxfId="6824" priority="376" operator="equal">
      <formula>17</formula>
    </cfRule>
    <cfRule type="cellIs" dxfId="6823" priority="377" operator="equal">
      <formula>18</formula>
    </cfRule>
    <cfRule type="cellIs" dxfId="6822" priority="378" operator="equal">
      <formula>19</formula>
    </cfRule>
    <cfRule type="cellIs" dxfId="6821" priority="379" operator="equal">
      <formula>20</formula>
    </cfRule>
    <cfRule type="cellIs" dxfId="6820" priority="380" operator="equal">
      <formula>0</formula>
    </cfRule>
    <cfRule type="cellIs" dxfId="6819" priority="381" operator="equal">
      <formula>5</formula>
    </cfRule>
    <cfRule type="cellIs" dxfId="6818" priority="382" operator="equal">
      <formula>4</formula>
    </cfRule>
    <cfRule type="cellIs" dxfId="6817" priority="383" operator="equal">
      <formula>3</formula>
    </cfRule>
    <cfRule type="cellIs" dxfId="6816" priority="384" operator="equal">
      <formula>2</formula>
    </cfRule>
  </conditionalFormatting>
  <conditionalFormatting sqref="AI3026">
    <cfRule type="cellIs" dxfId="6815" priority="363" operator="equal">
      <formula>1</formula>
    </cfRule>
  </conditionalFormatting>
  <conditionalFormatting sqref="R2353">
    <cfRule type="notContainsBlanks" dxfId="6814" priority="361">
      <formula>LEN(TRIM(R2353))&gt;0</formula>
    </cfRule>
    <cfRule type="containsBlanks" dxfId="6813" priority="362">
      <formula>LEN(TRIM(R2353))=0</formula>
    </cfRule>
  </conditionalFormatting>
  <conditionalFormatting sqref="X2353">
    <cfRule type="notContainsBlanks" dxfId="6812" priority="359">
      <formula>LEN(TRIM(X2353))&gt;0</formula>
    </cfRule>
    <cfRule type="containsBlanks" dxfId="6811" priority="360">
      <formula>LEN(TRIM(X2353))=0</formula>
    </cfRule>
  </conditionalFormatting>
  <conditionalFormatting sqref="AH719">
    <cfRule type="cellIs" dxfId="6810" priority="355" operator="equal">
      <formula>"いる"</formula>
    </cfRule>
    <cfRule type="cellIs" dxfId="6809" priority="356" operator="equal">
      <formula>"非該当"</formula>
    </cfRule>
    <cfRule type="cellIs" dxfId="6808" priority="357" operator="equal">
      <formula>"いる・いない"</formula>
    </cfRule>
    <cfRule type="containsText" dxfId="6807" priority="358" operator="containsText" text="いない">
      <formula>NOT(ISERROR(SEARCH("いない",AH719)))</formula>
    </cfRule>
  </conditionalFormatting>
  <conditionalFormatting sqref="AR719">
    <cfRule type="containsErrors" dxfId="6806" priority="352">
      <formula>ISERROR(AR719)</formula>
    </cfRule>
    <cfRule type="cellIs" dxfId="6805" priority="353" operator="equal">
      <formula>0</formula>
    </cfRule>
    <cfRule type="containsText" dxfId="6804" priority="354" operator="containsText" text="根拠法令等の記載内容を再度確認してください。">
      <formula>NOT(ISERROR(SEARCH("根拠法令等の記載内容を再度確認してください。",AR719)))</formula>
    </cfRule>
  </conditionalFormatting>
  <conditionalFormatting sqref="AH1337:AJ1337">
    <cfRule type="cellIs" dxfId="6803" priority="348" operator="equal">
      <formula>"非該当"</formula>
    </cfRule>
    <cfRule type="cellIs" dxfId="6802" priority="349" operator="equal">
      <formula>"いない"</formula>
    </cfRule>
    <cfRule type="cellIs" dxfId="6801" priority="350" operator="equal">
      <formula>"いる"</formula>
    </cfRule>
    <cfRule type="cellIs" dxfId="6800" priority="351" operator="equal">
      <formula>"いない・いる"</formula>
    </cfRule>
  </conditionalFormatting>
  <conditionalFormatting sqref="AR1337">
    <cfRule type="containsErrors" dxfId="6799" priority="345">
      <formula>ISERROR(AR1337)</formula>
    </cfRule>
    <cfRule type="cellIs" dxfId="6798" priority="346" operator="equal">
      <formula>0</formula>
    </cfRule>
    <cfRule type="containsText" dxfId="6797" priority="347" operator="containsText" text="根拠法令等の記載内容を再度確認してください。">
      <formula>NOT(ISERROR(SEARCH("根拠法令等の記載内容を再度確認してください。",AR1337)))</formula>
    </cfRule>
  </conditionalFormatting>
  <conditionalFormatting sqref="AH422:AJ422">
    <cfRule type="cellIs" dxfId="6796" priority="341" operator="equal">
      <formula>"非該当"</formula>
    </cfRule>
    <cfRule type="cellIs" dxfId="6795" priority="342" operator="equal">
      <formula>"いない"</formula>
    </cfRule>
    <cfRule type="cellIs" dxfId="6794" priority="343" operator="equal">
      <formula>"いる"</formula>
    </cfRule>
    <cfRule type="cellIs" dxfId="6793" priority="344" operator="equal">
      <formula>"いない・いる"</formula>
    </cfRule>
  </conditionalFormatting>
  <conditionalFormatting sqref="AR422">
    <cfRule type="containsErrors" dxfId="6792" priority="338">
      <formula>ISERROR(AR422)</formula>
    </cfRule>
    <cfRule type="cellIs" dxfId="6791" priority="339" operator="equal">
      <formula>0</formula>
    </cfRule>
    <cfRule type="containsText" dxfId="6790" priority="340" operator="containsText" text="根拠法令等の記載内容を再度確認してください。">
      <formula>NOT(ISERROR(SEARCH("根拠法令等の記載内容を再度確認してください。",AR422)))</formula>
    </cfRule>
  </conditionalFormatting>
  <conditionalFormatting sqref="AH888:AJ888">
    <cfRule type="containsText" dxfId="6789" priority="333" operator="containsText" text="いる（例外）">
      <formula>NOT(ISERROR(SEARCH("いる（例外）",AH888)))</formula>
    </cfRule>
    <cfRule type="cellIs" dxfId="6788" priority="334" operator="equal">
      <formula>"非該当"</formula>
    </cfRule>
    <cfRule type="cellIs" dxfId="6787" priority="335" operator="equal">
      <formula>"いない"</formula>
    </cfRule>
    <cfRule type="cellIs" dxfId="6786" priority="336" operator="equal">
      <formula>"いる"</formula>
    </cfRule>
    <cfRule type="cellIs" dxfId="6785" priority="337" operator="equal">
      <formula>"いない・いる"</formula>
    </cfRule>
  </conditionalFormatting>
  <conditionalFormatting sqref="AR888">
    <cfRule type="containsErrors" dxfId="6784" priority="330">
      <formula>ISERROR(AR888)</formula>
    </cfRule>
    <cfRule type="cellIs" dxfId="6783" priority="331" operator="equal">
      <formula>0</formula>
    </cfRule>
    <cfRule type="containsText" dxfId="6782" priority="332" operator="containsText" text="根拠法令等の記載内容を再度確認してください。">
      <formula>NOT(ISERROR(SEARCH("根拠法令等の記載内容を再度確認してください。",AR888)))</formula>
    </cfRule>
  </conditionalFormatting>
  <conditionalFormatting sqref="U1176">
    <cfRule type="notContainsBlanks" dxfId="6781" priority="328">
      <formula>LEN(TRIM(U1176))&gt;0</formula>
    </cfRule>
    <cfRule type="containsBlanks" dxfId="6780" priority="329">
      <formula>LEN(TRIM(U1176))=0</formula>
    </cfRule>
  </conditionalFormatting>
  <conditionalFormatting sqref="U1177:U1181">
    <cfRule type="notContainsBlanks" dxfId="6779" priority="326">
      <formula>LEN(TRIM(U1177))&gt;0</formula>
    </cfRule>
    <cfRule type="containsBlanks" dxfId="6778" priority="327">
      <formula>LEN(TRIM(U1177))=0</formula>
    </cfRule>
  </conditionalFormatting>
  <conditionalFormatting sqref="U1182">
    <cfRule type="notContainsBlanks" dxfId="6777" priority="324">
      <formula>LEN(TRIM(U1182))&gt;0</formula>
    </cfRule>
    <cfRule type="containsBlanks" dxfId="6776" priority="325">
      <formula>LEN(TRIM(U1182))=0</formula>
    </cfRule>
  </conditionalFormatting>
  <conditionalFormatting sqref="W2266">
    <cfRule type="containsBlanks" dxfId="6775" priority="322">
      <formula>LEN(TRIM(W2266))=0</formula>
    </cfRule>
    <cfRule type="cellIs" dxfId="6774" priority="323" operator="between">
      <formula>1</formula>
      <formula>300</formula>
    </cfRule>
  </conditionalFormatting>
  <conditionalFormatting sqref="AA2266">
    <cfRule type="containsBlanks" dxfId="6773" priority="320">
      <formula>LEN(TRIM(AA2266))=0</formula>
    </cfRule>
    <cfRule type="cellIs" dxfId="6772" priority="321" operator="between">
      <formula>1</formula>
      <formula>300</formula>
    </cfRule>
  </conditionalFormatting>
  <conditionalFormatting sqref="V470:V472">
    <cfRule type="notContainsBlanks" dxfId="6771" priority="318">
      <formula>LEN(TRIM(V470))&gt;0</formula>
    </cfRule>
    <cfRule type="containsBlanks" dxfId="6770" priority="319">
      <formula>LEN(TRIM(V470))=0</formula>
    </cfRule>
  </conditionalFormatting>
  <conditionalFormatting sqref="X470:X472">
    <cfRule type="notContainsBlanks" dxfId="6769" priority="316">
      <formula>LEN(TRIM(X470))&gt;0</formula>
    </cfRule>
    <cfRule type="containsBlanks" dxfId="6768" priority="317">
      <formula>LEN(TRIM(X470))=0</formula>
    </cfRule>
  </conditionalFormatting>
  <conditionalFormatting sqref="Z470:Z472">
    <cfRule type="notContainsBlanks" dxfId="6767" priority="314">
      <formula>LEN(TRIM(Z470))&gt;0</formula>
    </cfRule>
    <cfRule type="containsBlanks" dxfId="6766" priority="315">
      <formula>LEN(TRIM(Z470))=0</formula>
    </cfRule>
  </conditionalFormatting>
  <conditionalFormatting sqref="R470">
    <cfRule type="cellIs" dxfId="6765" priority="311" operator="equal">
      <formula>"平成"</formula>
    </cfRule>
    <cfRule type="cellIs" dxfId="6764" priority="312" operator="equal">
      <formula>"令和"</formula>
    </cfRule>
    <cfRule type="cellIs" dxfId="6763" priority="313" operator="equal">
      <formula>"令和（平成）"</formula>
    </cfRule>
  </conditionalFormatting>
  <conditionalFormatting sqref="R471">
    <cfRule type="cellIs" dxfId="6762" priority="308" operator="equal">
      <formula>"平成"</formula>
    </cfRule>
    <cfRule type="cellIs" dxfId="6761" priority="309" operator="equal">
      <formula>"令和"</formula>
    </cfRule>
    <cfRule type="cellIs" dxfId="6760" priority="310" operator="equal">
      <formula>"令和（平成）"</formula>
    </cfRule>
  </conditionalFormatting>
  <conditionalFormatting sqref="R472">
    <cfRule type="cellIs" dxfId="6759" priority="305" operator="equal">
      <formula>"平成"</formula>
    </cfRule>
    <cfRule type="cellIs" dxfId="6758" priority="306" operator="equal">
      <formula>"令和"</formula>
    </cfRule>
    <cfRule type="cellIs" dxfId="6757" priority="307" operator="equal">
      <formula>"令和（平成）"</formula>
    </cfRule>
  </conditionalFormatting>
  <conditionalFormatting sqref="AR884">
    <cfRule type="containsErrors" dxfId="6756" priority="302">
      <formula>ISERROR(AR884)</formula>
    </cfRule>
    <cfRule type="cellIs" dxfId="6755" priority="303" operator="equal">
      <formula>0</formula>
    </cfRule>
    <cfRule type="containsText" dxfId="6754" priority="304" operator="containsText" text="根拠法令等の記載内容を再度確認してください。">
      <formula>NOT(ISERROR(SEARCH("根拠法令等の記載内容を再度確認してください。",AR884)))</formula>
    </cfRule>
  </conditionalFormatting>
  <conditionalFormatting sqref="AH884">
    <cfRule type="cellIs" dxfId="6753" priority="296" operator="equal">
      <formula>"いない（例外）"</formula>
    </cfRule>
    <cfRule type="cellIs" dxfId="6752" priority="298" operator="equal">
      <formula>"いる"</formula>
    </cfRule>
    <cfRule type="cellIs" dxfId="6751" priority="299" operator="equal">
      <formula>"非該当"</formula>
    </cfRule>
    <cfRule type="cellIs" dxfId="6750" priority="300" operator="equal">
      <formula>"いる・いない"</formula>
    </cfRule>
    <cfRule type="containsText" dxfId="6749" priority="301" operator="containsText" text="いない">
      <formula>NOT(ISERROR(SEARCH("いない",AH884)))</formula>
    </cfRule>
  </conditionalFormatting>
  <conditionalFormatting sqref="AG1585:AG1590">
    <cfRule type="containsBlanks" dxfId="6748" priority="275">
      <formula>LEN(TRIM(AG1585))=0</formula>
    </cfRule>
    <cfRule type="cellIs" dxfId="6747" priority="276" operator="equal">
      <formula>6</formula>
    </cfRule>
    <cfRule type="cellIs" dxfId="6746" priority="277" operator="equal">
      <formula>7</formula>
    </cfRule>
    <cfRule type="cellIs" dxfId="6745" priority="278" operator="equal">
      <formula>8</formula>
    </cfRule>
    <cfRule type="cellIs" dxfId="6744" priority="279" operator="equal">
      <formula>9</formula>
    </cfRule>
    <cfRule type="cellIs" dxfId="6743" priority="280" operator="equal">
      <formula>10</formula>
    </cfRule>
    <cfRule type="cellIs" dxfId="6742" priority="281" operator="equal">
      <formula>11</formula>
    </cfRule>
    <cfRule type="cellIs" dxfId="6741" priority="282" operator="equal">
      <formula>12</formula>
    </cfRule>
    <cfRule type="cellIs" dxfId="6740" priority="283" operator="equal">
      <formula>13</formula>
    </cfRule>
    <cfRule type="cellIs" dxfId="6739" priority="284" operator="equal">
      <formula>14</formula>
    </cfRule>
    <cfRule type="cellIs" dxfId="6738" priority="285" operator="equal">
      <formula>15</formula>
    </cfRule>
    <cfRule type="cellIs" dxfId="6737" priority="286" operator="equal">
      <formula>16</formula>
    </cfRule>
    <cfRule type="cellIs" dxfId="6736" priority="287" operator="equal">
      <formula>17</formula>
    </cfRule>
    <cfRule type="cellIs" dxfId="6735" priority="288" operator="equal">
      <formula>18</formula>
    </cfRule>
    <cfRule type="cellIs" dxfId="6734" priority="289" operator="equal">
      <formula>19</formula>
    </cfRule>
    <cfRule type="cellIs" dxfId="6733" priority="290" operator="equal">
      <formula>20</formula>
    </cfRule>
    <cfRule type="cellIs" dxfId="6732" priority="291" operator="equal">
      <formula>0</formula>
    </cfRule>
    <cfRule type="cellIs" dxfId="6731" priority="292" operator="equal">
      <formula>5</formula>
    </cfRule>
    <cfRule type="cellIs" dxfId="6730" priority="293" operator="equal">
      <formula>4</formula>
    </cfRule>
    <cfRule type="cellIs" dxfId="6729" priority="294" operator="equal">
      <formula>3</formula>
    </cfRule>
    <cfRule type="cellIs" dxfId="6728" priority="295" operator="equal">
      <formula>2</formula>
    </cfRule>
  </conditionalFormatting>
  <conditionalFormatting sqref="AG1585">
    <cfRule type="cellIs" dxfId="6727" priority="274" operator="equal">
      <formula>1</formula>
    </cfRule>
  </conditionalFormatting>
  <conditionalFormatting sqref="AG1586:AG1590">
    <cfRule type="cellIs" dxfId="6726" priority="273" operator="equal">
      <formula>1</formula>
    </cfRule>
  </conditionalFormatting>
  <conditionalFormatting sqref="AI1585:AI1590">
    <cfRule type="containsBlanks" dxfId="6725" priority="252">
      <formula>LEN(TRIM(AI1585))=0</formula>
    </cfRule>
    <cfRule type="cellIs" dxfId="6724" priority="253" operator="equal">
      <formula>6</formula>
    </cfRule>
    <cfRule type="cellIs" dxfId="6723" priority="254" operator="equal">
      <formula>7</formula>
    </cfRule>
    <cfRule type="cellIs" dxfId="6722" priority="255" operator="equal">
      <formula>8</formula>
    </cfRule>
    <cfRule type="cellIs" dxfId="6721" priority="256" operator="equal">
      <formula>9</formula>
    </cfRule>
    <cfRule type="cellIs" dxfId="6720" priority="257" operator="equal">
      <formula>10</formula>
    </cfRule>
    <cfRule type="cellIs" dxfId="6719" priority="258" operator="equal">
      <formula>11</formula>
    </cfRule>
    <cfRule type="cellIs" dxfId="6718" priority="259" operator="equal">
      <formula>12</formula>
    </cfRule>
    <cfRule type="cellIs" dxfId="6717" priority="260" operator="equal">
      <formula>13</formula>
    </cfRule>
    <cfRule type="cellIs" dxfId="6716" priority="261" operator="equal">
      <formula>14</formula>
    </cfRule>
    <cfRule type="cellIs" dxfId="6715" priority="262" operator="equal">
      <formula>15</formula>
    </cfRule>
    <cfRule type="cellIs" dxfId="6714" priority="263" operator="equal">
      <formula>16</formula>
    </cfRule>
    <cfRule type="cellIs" dxfId="6713" priority="264" operator="equal">
      <formula>17</formula>
    </cfRule>
    <cfRule type="cellIs" dxfId="6712" priority="265" operator="equal">
      <formula>18</formula>
    </cfRule>
    <cfRule type="cellIs" dxfId="6711" priority="266" operator="equal">
      <formula>19</formula>
    </cfRule>
    <cfRule type="cellIs" dxfId="6710" priority="267" operator="equal">
      <formula>20</formula>
    </cfRule>
    <cfRule type="cellIs" dxfId="6709" priority="268" operator="equal">
      <formula>0</formula>
    </cfRule>
    <cfRule type="cellIs" dxfId="6708" priority="269" operator="equal">
      <formula>5</formula>
    </cfRule>
    <cfRule type="cellIs" dxfId="6707" priority="270" operator="equal">
      <formula>4</formula>
    </cfRule>
    <cfRule type="cellIs" dxfId="6706" priority="271" operator="equal">
      <formula>3</formula>
    </cfRule>
    <cfRule type="cellIs" dxfId="6705" priority="272" operator="equal">
      <formula>2</formula>
    </cfRule>
  </conditionalFormatting>
  <conditionalFormatting sqref="AI1585">
    <cfRule type="cellIs" dxfId="6704" priority="251" operator="equal">
      <formula>1</formula>
    </cfRule>
  </conditionalFormatting>
  <conditionalFormatting sqref="AI1586:AI1590">
    <cfRule type="cellIs" dxfId="6703" priority="250" operator="equal">
      <formula>1</formula>
    </cfRule>
  </conditionalFormatting>
  <conditionalFormatting sqref="AG2630:AG2635">
    <cfRule type="containsBlanks" dxfId="6702" priority="229">
      <formula>LEN(TRIM(AG2630))=0</formula>
    </cfRule>
    <cfRule type="cellIs" dxfId="6701" priority="230" operator="equal">
      <formula>6</formula>
    </cfRule>
    <cfRule type="cellIs" dxfId="6700" priority="231" operator="equal">
      <formula>7</formula>
    </cfRule>
    <cfRule type="cellIs" dxfId="6699" priority="232" operator="equal">
      <formula>8</formula>
    </cfRule>
    <cfRule type="cellIs" dxfId="6698" priority="233" operator="equal">
      <formula>9</formula>
    </cfRule>
    <cfRule type="cellIs" dxfId="6697" priority="234" operator="equal">
      <formula>10</formula>
    </cfRule>
    <cfRule type="cellIs" dxfId="6696" priority="235" operator="equal">
      <formula>11</formula>
    </cfRule>
    <cfRule type="cellIs" dxfId="6695" priority="236" operator="equal">
      <formula>12</formula>
    </cfRule>
    <cfRule type="cellIs" dxfId="6694" priority="237" operator="equal">
      <formula>13</formula>
    </cfRule>
    <cfRule type="cellIs" dxfId="6693" priority="238" operator="equal">
      <formula>14</formula>
    </cfRule>
    <cfRule type="cellIs" dxfId="6692" priority="239" operator="equal">
      <formula>15</formula>
    </cfRule>
    <cfRule type="cellIs" dxfId="6691" priority="240" operator="equal">
      <formula>16</formula>
    </cfRule>
    <cfRule type="cellIs" dxfId="6690" priority="241" operator="equal">
      <formula>17</formula>
    </cfRule>
    <cfRule type="cellIs" dxfId="6689" priority="242" operator="equal">
      <formula>18</formula>
    </cfRule>
    <cfRule type="cellIs" dxfId="6688" priority="243" operator="equal">
      <formula>19</formula>
    </cfRule>
    <cfRule type="cellIs" dxfId="6687" priority="244" operator="equal">
      <formula>20</formula>
    </cfRule>
    <cfRule type="cellIs" dxfId="6686" priority="245" operator="equal">
      <formula>0</formula>
    </cfRule>
    <cfRule type="cellIs" dxfId="6685" priority="246" operator="equal">
      <formula>5</formula>
    </cfRule>
    <cfRule type="cellIs" dxfId="6684" priority="247" operator="equal">
      <formula>4</formula>
    </cfRule>
    <cfRule type="cellIs" dxfId="6683" priority="248" operator="equal">
      <formula>3</formula>
    </cfRule>
    <cfRule type="cellIs" dxfId="6682" priority="249" operator="equal">
      <formula>2</formula>
    </cfRule>
  </conditionalFormatting>
  <conditionalFormatting sqref="AG2630">
    <cfRule type="cellIs" dxfId="6681" priority="228" operator="equal">
      <formula>1</formula>
    </cfRule>
  </conditionalFormatting>
  <conditionalFormatting sqref="AG2631:AG2635">
    <cfRule type="cellIs" dxfId="6680" priority="227" operator="equal">
      <formula>1</formula>
    </cfRule>
  </conditionalFormatting>
  <conditionalFormatting sqref="AI2630:AI2635">
    <cfRule type="containsBlanks" dxfId="6679" priority="206">
      <formula>LEN(TRIM(AI2630))=0</formula>
    </cfRule>
    <cfRule type="cellIs" dxfId="6678" priority="207" operator="equal">
      <formula>6</formula>
    </cfRule>
    <cfRule type="cellIs" dxfId="6677" priority="208" operator="equal">
      <formula>7</formula>
    </cfRule>
    <cfRule type="cellIs" dxfId="6676" priority="209" operator="equal">
      <formula>8</formula>
    </cfRule>
    <cfRule type="cellIs" dxfId="6675" priority="210" operator="equal">
      <formula>9</formula>
    </cfRule>
    <cfRule type="cellIs" dxfId="6674" priority="211" operator="equal">
      <formula>10</formula>
    </cfRule>
    <cfRule type="cellIs" dxfId="6673" priority="212" operator="equal">
      <formula>11</formula>
    </cfRule>
    <cfRule type="cellIs" dxfId="6672" priority="213" operator="equal">
      <formula>12</formula>
    </cfRule>
    <cfRule type="cellIs" dxfId="6671" priority="214" operator="equal">
      <formula>13</formula>
    </cfRule>
    <cfRule type="cellIs" dxfId="6670" priority="215" operator="equal">
      <formula>14</formula>
    </cfRule>
    <cfRule type="cellIs" dxfId="6669" priority="216" operator="equal">
      <formula>15</formula>
    </cfRule>
    <cfRule type="cellIs" dxfId="6668" priority="217" operator="equal">
      <formula>16</formula>
    </cfRule>
    <cfRule type="cellIs" dxfId="6667" priority="218" operator="equal">
      <formula>17</formula>
    </cfRule>
    <cfRule type="cellIs" dxfId="6666" priority="219" operator="equal">
      <formula>18</formula>
    </cfRule>
    <cfRule type="cellIs" dxfId="6665" priority="220" operator="equal">
      <formula>19</formula>
    </cfRule>
    <cfRule type="cellIs" dxfId="6664" priority="221" operator="equal">
      <formula>20</formula>
    </cfRule>
    <cfRule type="cellIs" dxfId="6663" priority="222" operator="equal">
      <formula>0</formula>
    </cfRule>
    <cfRule type="cellIs" dxfId="6662" priority="223" operator="equal">
      <formula>5</formula>
    </cfRule>
    <cfRule type="cellIs" dxfId="6661" priority="224" operator="equal">
      <formula>4</formula>
    </cfRule>
    <cfRule type="cellIs" dxfId="6660" priority="225" operator="equal">
      <formula>3</formula>
    </cfRule>
    <cfRule type="cellIs" dxfId="6659" priority="226" operator="equal">
      <formula>2</formula>
    </cfRule>
  </conditionalFormatting>
  <conditionalFormatting sqref="AI2630">
    <cfRule type="cellIs" dxfId="6658" priority="205" operator="equal">
      <formula>1</formula>
    </cfRule>
  </conditionalFormatting>
  <conditionalFormatting sqref="AI2631:AI2635">
    <cfRule type="cellIs" dxfId="6657" priority="204" operator="equal">
      <formula>1</formula>
    </cfRule>
  </conditionalFormatting>
  <conditionalFormatting sqref="AG3016:AG3021">
    <cfRule type="containsBlanks" dxfId="6656" priority="183">
      <formula>LEN(TRIM(AG3016))=0</formula>
    </cfRule>
    <cfRule type="cellIs" dxfId="6655" priority="184" operator="equal">
      <formula>6</formula>
    </cfRule>
    <cfRule type="cellIs" dxfId="6654" priority="185" operator="equal">
      <formula>7</formula>
    </cfRule>
    <cfRule type="cellIs" dxfId="6653" priority="186" operator="equal">
      <formula>8</formula>
    </cfRule>
    <cfRule type="cellIs" dxfId="6652" priority="187" operator="equal">
      <formula>9</formula>
    </cfRule>
    <cfRule type="cellIs" dxfId="6651" priority="188" operator="equal">
      <formula>10</formula>
    </cfRule>
    <cfRule type="cellIs" dxfId="6650" priority="189" operator="equal">
      <formula>11</formula>
    </cfRule>
    <cfRule type="cellIs" dxfId="6649" priority="190" operator="equal">
      <formula>12</formula>
    </cfRule>
    <cfRule type="cellIs" dxfId="6648" priority="191" operator="equal">
      <formula>13</formula>
    </cfRule>
    <cfRule type="cellIs" dxfId="6647" priority="192" operator="equal">
      <formula>14</formula>
    </cfRule>
    <cfRule type="cellIs" dxfId="6646" priority="193" operator="equal">
      <formula>15</formula>
    </cfRule>
    <cfRule type="cellIs" dxfId="6645" priority="194" operator="equal">
      <formula>16</formula>
    </cfRule>
    <cfRule type="cellIs" dxfId="6644" priority="195" operator="equal">
      <formula>17</formula>
    </cfRule>
    <cfRule type="cellIs" dxfId="6643" priority="196" operator="equal">
      <formula>18</formula>
    </cfRule>
    <cfRule type="cellIs" dxfId="6642" priority="197" operator="equal">
      <formula>19</formula>
    </cfRule>
    <cfRule type="cellIs" dxfId="6641" priority="198" operator="equal">
      <formula>20</formula>
    </cfRule>
    <cfRule type="cellIs" dxfId="6640" priority="199" operator="equal">
      <formula>0</formula>
    </cfRule>
    <cfRule type="cellIs" dxfId="6639" priority="200" operator="equal">
      <formula>5</formula>
    </cfRule>
    <cfRule type="cellIs" dxfId="6638" priority="201" operator="equal">
      <formula>4</formula>
    </cfRule>
    <cfRule type="cellIs" dxfId="6637" priority="202" operator="equal">
      <formula>3</formula>
    </cfRule>
    <cfRule type="cellIs" dxfId="6636" priority="203" operator="equal">
      <formula>2</formula>
    </cfRule>
  </conditionalFormatting>
  <conditionalFormatting sqref="AG3016">
    <cfRule type="cellIs" dxfId="6635" priority="182" operator="equal">
      <formula>1</formula>
    </cfRule>
  </conditionalFormatting>
  <conditionalFormatting sqref="AG3017:AG3021">
    <cfRule type="cellIs" dxfId="6634" priority="181" operator="equal">
      <formula>1</formula>
    </cfRule>
  </conditionalFormatting>
  <conditionalFormatting sqref="AI3016:AI3021">
    <cfRule type="containsBlanks" dxfId="6633" priority="160">
      <formula>LEN(TRIM(AI3016))=0</formula>
    </cfRule>
    <cfRule type="cellIs" dxfId="6632" priority="161" operator="equal">
      <formula>6</formula>
    </cfRule>
    <cfRule type="cellIs" dxfId="6631" priority="162" operator="equal">
      <formula>7</formula>
    </cfRule>
    <cfRule type="cellIs" dxfId="6630" priority="163" operator="equal">
      <formula>8</formula>
    </cfRule>
    <cfRule type="cellIs" dxfId="6629" priority="164" operator="equal">
      <formula>9</formula>
    </cfRule>
    <cfRule type="cellIs" dxfId="6628" priority="165" operator="equal">
      <formula>10</formula>
    </cfRule>
    <cfRule type="cellIs" dxfId="6627" priority="166" operator="equal">
      <formula>11</formula>
    </cfRule>
    <cfRule type="cellIs" dxfId="6626" priority="167" operator="equal">
      <formula>12</formula>
    </cfRule>
    <cfRule type="cellIs" dxfId="6625" priority="168" operator="equal">
      <formula>13</formula>
    </cfRule>
    <cfRule type="cellIs" dxfId="6624" priority="169" operator="equal">
      <formula>14</formula>
    </cfRule>
    <cfRule type="cellIs" dxfId="6623" priority="170" operator="equal">
      <formula>15</formula>
    </cfRule>
    <cfRule type="cellIs" dxfId="6622" priority="171" operator="equal">
      <formula>16</formula>
    </cfRule>
    <cfRule type="cellIs" dxfId="6621" priority="172" operator="equal">
      <formula>17</formula>
    </cfRule>
    <cfRule type="cellIs" dxfId="6620" priority="173" operator="equal">
      <formula>18</formula>
    </cfRule>
    <cfRule type="cellIs" dxfId="6619" priority="174" operator="equal">
      <formula>19</formula>
    </cfRule>
    <cfRule type="cellIs" dxfId="6618" priority="175" operator="equal">
      <formula>20</formula>
    </cfRule>
    <cfRule type="cellIs" dxfId="6617" priority="176" operator="equal">
      <formula>0</formula>
    </cfRule>
    <cfRule type="cellIs" dxfId="6616" priority="177" operator="equal">
      <formula>5</formula>
    </cfRule>
    <cfRule type="cellIs" dxfId="6615" priority="178" operator="equal">
      <formula>4</formula>
    </cfRule>
    <cfRule type="cellIs" dxfId="6614" priority="179" operator="equal">
      <formula>3</formula>
    </cfRule>
    <cfRule type="cellIs" dxfId="6613" priority="180" operator="equal">
      <formula>2</formula>
    </cfRule>
  </conditionalFormatting>
  <conditionalFormatting sqref="AI3016">
    <cfRule type="cellIs" dxfId="6612" priority="159" operator="equal">
      <formula>1</formula>
    </cfRule>
  </conditionalFormatting>
  <conditionalFormatting sqref="AI3017:AI3021">
    <cfRule type="cellIs" dxfId="6611" priority="158" operator="equal">
      <formula>1</formula>
    </cfRule>
  </conditionalFormatting>
  <conditionalFormatting sqref="M1388">
    <cfRule type="cellIs" dxfId="6610" priority="156" operator="between">
      <formula>1</formula>
      <formula>40</formula>
    </cfRule>
    <cfRule type="containsBlanks" dxfId="6609" priority="157">
      <formula>LEN(TRIM(M1388))=0</formula>
    </cfRule>
  </conditionalFormatting>
  <conditionalFormatting sqref="M1386">
    <cfRule type="cellIs" dxfId="6608" priority="154" operator="between">
      <formula>1</formula>
      <formula>40</formula>
    </cfRule>
    <cfRule type="containsBlanks" dxfId="6607" priority="155">
      <formula>LEN(TRIM(M1386))=0</formula>
    </cfRule>
  </conditionalFormatting>
  <conditionalFormatting sqref="AH730:AJ730">
    <cfRule type="cellIs" dxfId="6606" priority="150" operator="equal">
      <formula>"非該当"</formula>
    </cfRule>
    <cfRule type="cellIs" dxfId="6605" priority="151" operator="equal">
      <formula>"いない"</formula>
    </cfRule>
    <cfRule type="cellIs" dxfId="6604" priority="152" operator="equal">
      <formula>"いる"</formula>
    </cfRule>
    <cfRule type="cellIs" dxfId="6603" priority="153" operator="equal">
      <formula>"いない・いる"</formula>
    </cfRule>
  </conditionalFormatting>
  <conditionalFormatting sqref="AR730">
    <cfRule type="containsErrors" dxfId="6602" priority="148">
      <formula>ISERROR(AR730)</formula>
    </cfRule>
    <cfRule type="cellIs" dxfId="6601" priority="149" operator="equal">
      <formula>0</formula>
    </cfRule>
  </conditionalFormatting>
  <conditionalFormatting sqref="AR730:AR731">
    <cfRule type="cellIs" dxfId="6600" priority="147" operator="equal">
      <formula>"根拠法令等の記載内容を再度確認してください。"</formula>
    </cfRule>
  </conditionalFormatting>
  <conditionalFormatting sqref="I1659:I1661">
    <cfRule type="containsBlanks" dxfId="6599" priority="134">
      <formula>LEN(TRIM(I1659))=0</formula>
    </cfRule>
    <cfRule type="containsText" dxfId="6598" priority="135" operator="containsText" text="〇">
      <formula>NOT(ISERROR(SEARCH("〇",I1659)))</formula>
    </cfRule>
  </conditionalFormatting>
  <conditionalFormatting sqref="N1653">
    <cfRule type="notContainsBlanks" dxfId="6597" priority="139">
      <formula>LEN(TRIM(N1653))&gt;0</formula>
    </cfRule>
    <cfRule type="containsBlanks" dxfId="6596" priority="140">
      <formula>LEN(TRIM(N1653))=0</formula>
    </cfRule>
  </conditionalFormatting>
  <conditionalFormatting sqref="N1659:N1661">
    <cfRule type="containsBlanks" dxfId="6595" priority="132">
      <formula>LEN(TRIM(N1659))=0</formula>
    </cfRule>
    <cfRule type="containsText" dxfId="6594" priority="133" operator="containsText" text="〇">
      <formula>NOT(ISERROR(SEARCH("〇",N1659)))</formula>
    </cfRule>
  </conditionalFormatting>
  <conditionalFormatting sqref="R1655">
    <cfRule type="notContainsBlanks" dxfId="6593" priority="137">
      <formula>LEN(TRIM(R1655))&gt;0</formula>
    </cfRule>
    <cfRule type="containsBlanks" dxfId="6592" priority="138">
      <formula>LEN(TRIM(R1655))=0</formula>
    </cfRule>
  </conditionalFormatting>
  <conditionalFormatting sqref="R1659">
    <cfRule type="containsBlanks" dxfId="6591" priority="130">
      <formula>LEN(TRIM(R1659))=0</formula>
    </cfRule>
    <cfRule type="containsText" dxfId="6590" priority="131" operator="containsText" text="〇">
      <formula>NOT(ISERROR(SEARCH("〇",R1659)))</formula>
    </cfRule>
  </conditionalFormatting>
  <conditionalFormatting sqref="T1660:T1661">
    <cfRule type="containsBlanks" dxfId="6589" priority="124">
      <formula>LEN(TRIM(T1660))=0</formula>
    </cfRule>
    <cfRule type="containsText" dxfId="6588" priority="125" operator="containsText" text="〇">
      <formula>NOT(ISERROR(SEARCH("〇",T1660)))</formula>
    </cfRule>
  </conditionalFormatting>
  <conditionalFormatting sqref="V1659">
    <cfRule type="containsBlanks" dxfId="6587" priority="128">
      <formula>LEN(TRIM(V1659))=0</formula>
    </cfRule>
    <cfRule type="containsText" dxfId="6586" priority="129" operator="containsText" text="〇">
      <formula>NOT(ISERROR(SEARCH("〇",V1659)))</formula>
    </cfRule>
  </conditionalFormatting>
  <conditionalFormatting sqref="W1656">
    <cfRule type="containsBlanks" dxfId="6585" priority="136">
      <formula>LEN(TRIM(W1656))=0</formula>
    </cfRule>
    <cfRule type="cellIs" dxfId="6584" priority="141" operator="between">
      <formula>4</formula>
      <formula>40</formula>
    </cfRule>
    <cfRule type="cellIs" dxfId="6583" priority="142" operator="between">
      <formula>0</formula>
      <formula>3</formula>
    </cfRule>
  </conditionalFormatting>
  <conditionalFormatting sqref="X1661:AB1661">
    <cfRule type="notContainsBlanks" dxfId="6582" priority="122">
      <formula>LEN(TRIM(X1661))&gt;0</formula>
    </cfRule>
    <cfRule type="containsBlanks" dxfId="6581" priority="123">
      <formula>LEN(TRIM(X1661))=0</formula>
    </cfRule>
  </conditionalFormatting>
  <conditionalFormatting sqref="Z1659:Z1660">
    <cfRule type="containsBlanks" dxfId="6580" priority="126">
      <formula>LEN(TRIM(Z1659))=0</formula>
    </cfRule>
    <cfRule type="containsText" dxfId="6579" priority="127" operator="containsText" text="〇">
      <formula>NOT(ISERROR(SEARCH("〇",Z1659)))</formula>
    </cfRule>
  </conditionalFormatting>
  <conditionalFormatting sqref="AG1653:AG1659">
    <cfRule type="containsBlanks" dxfId="6578" priority="101">
      <formula>LEN(TRIM(AG1653))=0</formula>
    </cfRule>
    <cfRule type="cellIs" dxfId="6577" priority="102" operator="equal">
      <formula>6</formula>
    </cfRule>
    <cfRule type="cellIs" dxfId="6576" priority="103" operator="equal">
      <formula>7</formula>
    </cfRule>
    <cfRule type="cellIs" dxfId="6575" priority="104" operator="equal">
      <formula>8</formula>
    </cfRule>
    <cfRule type="cellIs" dxfId="6574" priority="105" operator="equal">
      <formula>9</formula>
    </cfRule>
    <cfRule type="cellIs" dxfId="6573" priority="106" operator="equal">
      <formula>10</formula>
    </cfRule>
    <cfRule type="cellIs" dxfId="6572" priority="107" operator="equal">
      <formula>11</formula>
    </cfRule>
    <cfRule type="cellIs" dxfId="6571" priority="108" operator="equal">
      <formula>12</formula>
    </cfRule>
    <cfRule type="cellIs" dxfId="6570" priority="109" operator="equal">
      <formula>13</formula>
    </cfRule>
    <cfRule type="cellIs" dxfId="6569" priority="110" operator="equal">
      <formula>14</formula>
    </cfRule>
    <cfRule type="cellIs" dxfId="6568" priority="111" operator="equal">
      <formula>15</formula>
    </cfRule>
    <cfRule type="cellIs" dxfId="6567" priority="112" operator="equal">
      <formula>16</formula>
    </cfRule>
    <cfRule type="cellIs" dxfId="6566" priority="113" operator="equal">
      <formula>17</formula>
    </cfRule>
    <cfRule type="cellIs" dxfId="6565" priority="114" operator="equal">
      <formula>18</formula>
    </cfRule>
    <cfRule type="cellIs" dxfId="6564" priority="115" operator="equal">
      <formula>19</formula>
    </cfRule>
    <cfRule type="cellIs" dxfId="6563" priority="116" operator="equal">
      <formula>20</formula>
    </cfRule>
    <cfRule type="cellIs" dxfId="6562" priority="117" operator="equal">
      <formula>0</formula>
    </cfRule>
    <cfRule type="cellIs" dxfId="6561" priority="118" operator="equal">
      <formula>5</formula>
    </cfRule>
    <cfRule type="cellIs" dxfId="6560" priority="119" operator="equal">
      <formula>4</formula>
    </cfRule>
    <cfRule type="cellIs" dxfId="6559" priority="120" operator="equal">
      <formula>3</formula>
    </cfRule>
    <cfRule type="cellIs" dxfId="6558" priority="121" operator="equal">
      <formula>2</formula>
    </cfRule>
  </conditionalFormatting>
  <conditionalFormatting sqref="AG1653:AG1654">
    <cfRule type="cellIs" dxfId="6557" priority="100" operator="equal">
      <formula>1</formula>
    </cfRule>
  </conditionalFormatting>
  <conditionalFormatting sqref="AG1654:AG1659">
    <cfRule type="cellIs" dxfId="6556" priority="99" operator="equal">
      <formula>1</formula>
    </cfRule>
  </conditionalFormatting>
  <conditionalFormatting sqref="AI1653:AI1659">
    <cfRule type="containsBlanks" dxfId="6555" priority="78">
      <formula>LEN(TRIM(AI1653))=0</formula>
    </cfRule>
    <cfRule type="cellIs" dxfId="6554" priority="79" operator="equal">
      <formula>6</formula>
    </cfRule>
    <cfRule type="cellIs" dxfId="6553" priority="80" operator="equal">
      <formula>7</formula>
    </cfRule>
    <cfRule type="cellIs" dxfId="6552" priority="81" operator="equal">
      <formula>8</formula>
    </cfRule>
    <cfRule type="cellIs" dxfId="6551" priority="82" operator="equal">
      <formula>9</formula>
    </cfRule>
    <cfRule type="cellIs" dxfId="6550" priority="83" operator="equal">
      <formula>10</formula>
    </cfRule>
    <cfRule type="cellIs" dxfId="6549" priority="84" operator="equal">
      <formula>11</formula>
    </cfRule>
    <cfRule type="cellIs" dxfId="6548" priority="85" operator="equal">
      <formula>12</formula>
    </cfRule>
    <cfRule type="cellIs" dxfId="6547" priority="86" operator="equal">
      <formula>13</formula>
    </cfRule>
    <cfRule type="cellIs" dxfId="6546" priority="87" operator="equal">
      <formula>14</formula>
    </cfRule>
    <cfRule type="cellIs" dxfId="6545" priority="88" operator="equal">
      <formula>15</formula>
    </cfRule>
    <cfRule type="cellIs" dxfId="6544" priority="89" operator="equal">
      <formula>16</formula>
    </cfRule>
    <cfRule type="cellIs" dxfId="6543" priority="90" operator="equal">
      <formula>17</formula>
    </cfRule>
    <cfRule type="cellIs" dxfId="6542" priority="91" operator="equal">
      <formula>18</formula>
    </cfRule>
    <cfRule type="cellIs" dxfId="6541" priority="92" operator="equal">
      <formula>19</formula>
    </cfRule>
    <cfRule type="cellIs" dxfId="6540" priority="93" operator="equal">
      <formula>20</formula>
    </cfRule>
    <cfRule type="cellIs" dxfId="6539" priority="94" operator="equal">
      <formula>0</formula>
    </cfRule>
    <cfRule type="cellIs" dxfId="6538" priority="95" operator="equal">
      <formula>5</formula>
    </cfRule>
    <cfRule type="cellIs" dxfId="6537" priority="96" operator="equal">
      <formula>4</formula>
    </cfRule>
    <cfRule type="cellIs" dxfId="6536" priority="97" operator="equal">
      <formula>3</formula>
    </cfRule>
    <cfRule type="cellIs" dxfId="6535" priority="98" operator="equal">
      <formula>2</formula>
    </cfRule>
  </conditionalFormatting>
  <conditionalFormatting sqref="AI1653:AI1654">
    <cfRule type="cellIs" dxfId="6534" priority="77" operator="equal">
      <formula>1</formula>
    </cfRule>
  </conditionalFormatting>
  <conditionalFormatting sqref="AI1654:AI1659">
    <cfRule type="cellIs" dxfId="6533" priority="76" operator="equal">
      <formula>1</formula>
    </cfRule>
  </conditionalFormatting>
  <conditionalFormatting sqref="AH2355">
    <cfRule type="cellIs" dxfId="6532" priority="68" operator="equal">
      <formula>"いる"</formula>
    </cfRule>
    <cfRule type="cellIs" dxfId="6531" priority="69" operator="equal">
      <formula>"非該当"</formula>
    </cfRule>
    <cfRule type="cellIs" dxfId="6530" priority="70" operator="equal">
      <formula>"いる・いない"</formula>
    </cfRule>
    <cfRule type="containsText" dxfId="6529" priority="71" operator="containsText" text="いない">
      <formula>NOT(ISERROR(SEARCH("いない",AH2355)))</formula>
    </cfRule>
  </conditionalFormatting>
  <conditionalFormatting sqref="AH1646">
    <cfRule type="cellIs" dxfId="6528" priority="64" operator="equal">
      <formula>"いる"</formula>
    </cfRule>
    <cfRule type="cellIs" dxfId="6527" priority="65" operator="equal">
      <formula>"非該当"</formula>
    </cfRule>
    <cfRule type="cellIs" dxfId="6526" priority="66" operator="equal">
      <formula>"いる・いない"</formula>
    </cfRule>
    <cfRule type="containsText" dxfId="6525" priority="67" operator="containsText" text="いない">
      <formula>NOT(ISERROR(SEARCH("いない",AH1646)))</formula>
    </cfRule>
  </conditionalFormatting>
  <conditionalFormatting sqref="AH2431">
    <cfRule type="cellIs" dxfId="6524" priority="61" operator="equal">
      <formula>"該当・非該当"</formula>
    </cfRule>
    <cfRule type="cellIs" dxfId="6523" priority="62" operator="equal">
      <formula>"該当"</formula>
    </cfRule>
    <cfRule type="cellIs" dxfId="6522" priority="63" operator="equal">
      <formula>"非該当"</formula>
    </cfRule>
  </conditionalFormatting>
  <conditionalFormatting sqref="AH2433">
    <cfRule type="cellIs" dxfId="6521" priority="58" operator="equal">
      <formula>"該当・非該当"</formula>
    </cfRule>
    <cfRule type="cellIs" dxfId="6520" priority="59" operator="equal">
      <formula>"該当"</formula>
    </cfRule>
    <cfRule type="cellIs" dxfId="6519" priority="60" operator="equal">
      <formula>"非該当"</formula>
    </cfRule>
  </conditionalFormatting>
  <conditionalFormatting sqref="AH2445">
    <cfRule type="cellIs" dxfId="6518" priority="55" operator="equal">
      <formula>"該当・非該当"</formula>
    </cfRule>
    <cfRule type="cellIs" dxfId="6517" priority="56" operator="equal">
      <formula>"該当"</formula>
    </cfRule>
    <cfRule type="cellIs" dxfId="6516" priority="57" operator="equal">
      <formula>"非該当"</formula>
    </cfRule>
  </conditionalFormatting>
  <conditionalFormatting sqref="AH2535">
    <cfRule type="cellIs" dxfId="6515" priority="51" operator="equal">
      <formula>"いる"</formula>
    </cfRule>
    <cfRule type="cellIs" dxfId="6514" priority="52" operator="equal">
      <formula>"非該当"</formula>
    </cfRule>
    <cfRule type="cellIs" dxfId="6513" priority="53" operator="equal">
      <formula>"いる・いない"</formula>
    </cfRule>
    <cfRule type="containsText" dxfId="6512" priority="54" operator="containsText" text="いない">
      <formula>NOT(ISERROR(SEARCH("いない",AH2535)))</formula>
    </cfRule>
  </conditionalFormatting>
  <conditionalFormatting sqref="AH2734">
    <cfRule type="cellIs" dxfId="6511" priority="47" operator="equal">
      <formula>"いる"</formula>
    </cfRule>
    <cfRule type="cellIs" dxfId="6510" priority="48" operator="equal">
      <formula>"非該当"</formula>
    </cfRule>
    <cfRule type="cellIs" dxfId="6509" priority="49" operator="equal">
      <formula>"いる・いない"</formula>
    </cfRule>
    <cfRule type="containsText" dxfId="6508" priority="50" operator="containsText" text="いない">
      <formula>NOT(ISERROR(SEARCH("いない",AH2734)))</formula>
    </cfRule>
  </conditionalFormatting>
  <conditionalFormatting sqref="AH2737">
    <cfRule type="cellIs" dxfId="6507" priority="43" operator="equal">
      <formula>"いる"</formula>
    </cfRule>
    <cfRule type="cellIs" dxfId="6506" priority="44" operator="equal">
      <formula>"非該当"</formula>
    </cfRule>
    <cfRule type="cellIs" dxfId="6505" priority="45" operator="equal">
      <formula>"いる・いない"</formula>
    </cfRule>
    <cfRule type="containsText" dxfId="6504" priority="46" operator="containsText" text="いない">
      <formula>NOT(ISERROR(SEARCH("いない",AH2737)))</formula>
    </cfRule>
  </conditionalFormatting>
  <conditionalFormatting sqref="AH2740">
    <cfRule type="cellIs" dxfId="6503" priority="39" operator="equal">
      <formula>"いる"</formula>
    </cfRule>
    <cfRule type="cellIs" dxfId="6502" priority="40" operator="equal">
      <formula>"非該当"</formula>
    </cfRule>
    <cfRule type="cellIs" dxfId="6501" priority="41" operator="equal">
      <formula>"いる・いない"</formula>
    </cfRule>
    <cfRule type="containsText" dxfId="6500" priority="42" operator="containsText" text="いない">
      <formula>NOT(ISERROR(SEARCH("いない",AH2740)))</formula>
    </cfRule>
  </conditionalFormatting>
  <conditionalFormatting sqref="AH2756">
    <cfRule type="cellIs" dxfId="6499" priority="35" operator="equal">
      <formula>"いる"</formula>
    </cfRule>
    <cfRule type="cellIs" dxfId="6498" priority="36" operator="equal">
      <formula>"非該当"</formula>
    </cfRule>
    <cfRule type="cellIs" dxfId="6497" priority="37" operator="equal">
      <formula>"いる・いない"</formula>
    </cfRule>
    <cfRule type="containsText" dxfId="6496" priority="38" operator="containsText" text="いない">
      <formula>NOT(ISERROR(SEARCH("いない",AH2756)))</formula>
    </cfRule>
  </conditionalFormatting>
  <conditionalFormatting sqref="AH2785">
    <cfRule type="cellIs" dxfId="6495" priority="31" operator="equal">
      <formula>"いる"</formula>
    </cfRule>
    <cfRule type="cellIs" dxfId="6494" priority="32" operator="equal">
      <formula>"非該当"</formula>
    </cfRule>
    <cfRule type="cellIs" dxfId="6493" priority="33" operator="equal">
      <formula>"いる・いない"</formula>
    </cfRule>
    <cfRule type="containsText" dxfId="6492" priority="34" operator="containsText" text="いない">
      <formula>NOT(ISERROR(SEARCH("いない",AH2785)))</formula>
    </cfRule>
  </conditionalFormatting>
  <conditionalFormatting sqref="P2809">
    <cfRule type="cellIs" dxfId="6491" priority="24" operator="equal">
      <formula>"有"</formula>
    </cfRule>
    <cfRule type="cellIs" dxfId="6490" priority="25" operator="equal">
      <formula>"無"</formula>
    </cfRule>
    <cfRule type="cellIs" dxfId="6489" priority="26" operator="equal">
      <formula>"有・無"</formula>
    </cfRule>
  </conditionalFormatting>
  <conditionalFormatting sqref="P2808:AD2808">
    <cfRule type="notContainsBlanks" dxfId="6488" priority="29">
      <formula>LEN(TRIM(P2808))&gt;0</formula>
    </cfRule>
    <cfRule type="containsBlanks" dxfId="6487" priority="30">
      <formula>LEN(TRIM(P2808))=0</formula>
    </cfRule>
  </conditionalFormatting>
  <conditionalFormatting sqref="W2809">
    <cfRule type="cellIs" dxfId="6486" priority="27" operator="between">
      <formula>1</formula>
      <formula>10000000</formula>
    </cfRule>
    <cfRule type="containsBlanks" dxfId="6485" priority="28">
      <formula>LEN(TRIM(W2809))=0</formula>
    </cfRule>
  </conditionalFormatting>
  <conditionalFormatting sqref="AH2841">
    <cfRule type="cellIs" dxfId="6484" priority="20" operator="equal">
      <formula>"いる"</formula>
    </cfRule>
    <cfRule type="cellIs" dxfId="6483" priority="21" operator="equal">
      <formula>"非該当"</formula>
    </cfRule>
    <cfRule type="cellIs" dxfId="6482" priority="22" operator="equal">
      <formula>"いる・いない"</formula>
    </cfRule>
    <cfRule type="containsText" dxfId="6481" priority="23" operator="containsText" text="いない">
      <formula>NOT(ISERROR(SEARCH("いない",AH2841)))</formula>
    </cfRule>
  </conditionalFormatting>
  <conditionalFormatting sqref="AH2770">
    <cfRule type="cellIs" dxfId="6480" priority="16" operator="equal">
      <formula>"いる"</formula>
    </cfRule>
    <cfRule type="cellIs" dxfId="6479" priority="17" operator="equal">
      <formula>"非該当"</formula>
    </cfRule>
    <cfRule type="cellIs" dxfId="6478" priority="18" operator="equal">
      <formula>"いる・いない"</formula>
    </cfRule>
    <cfRule type="containsText" dxfId="6477" priority="19" operator="containsText" text="いない">
      <formula>NOT(ISERROR(SEARCH("いない",AH2770)))</formula>
    </cfRule>
  </conditionalFormatting>
  <conditionalFormatting sqref="AH544">
    <cfRule type="cellIs" dxfId="6476" priority="12" operator="equal">
      <formula>"いる"</formula>
    </cfRule>
    <cfRule type="cellIs" dxfId="6475" priority="13" operator="equal">
      <formula>"非該当"</formula>
    </cfRule>
    <cfRule type="cellIs" dxfId="6474" priority="14" operator="equal">
      <formula>"いる・いない"</formula>
    </cfRule>
    <cfRule type="containsText" dxfId="6473" priority="15" operator="containsText" text="いない">
      <formula>NOT(ISERROR(SEARCH("いない",AH544)))</formula>
    </cfRule>
  </conditionalFormatting>
  <conditionalFormatting sqref="AH2376">
    <cfRule type="cellIs" dxfId="6472" priority="8" operator="equal">
      <formula>"いる"</formula>
    </cfRule>
    <cfRule type="cellIs" dxfId="6471" priority="9" operator="equal">
      <formula>"非該当"</formula>
    </cfRule>
    <cfRule type="cellIs" dxfId="6470" priority="10" operator="equal">
      <formula>"いる・いない"</formula>
    </cfRule>
    <cfRule type="containsText" dxfId="6469" priority="11" operator="containsText" text="いない">
      <formula>NOT(ISERROR(SEARCH("いない",AH2376)))</formula>
    </cfRule>
  </conditionalFormatting>
  <conditionalFormatting sqref="AH2386">
    <cfRule type="cellIs" dxfId="6468" priority="4" operator="equal">
      <formula>"いる"</formula>
    </cfRule>
    <cfRule type="cellIs" dxfId="6467" priority="5" operator="equal">
      <formula>"非該当"</formula>
    </cfRule>
    <cfRule type="cellIs" dxfId="6466" priority="6" operator="equal">
      <formula>"いる・いない"</formula>
    </cfRule>
    <cfRule type="containsText" dxfId="6465" priority="7" operator="containsText" text="いない">
      <formula>NOT(ISERROR(SEARCH("いない",AH2386)))</formula>
    </cfRule>
  </conditionalFormatting>
  <conditionalFormatting sqref="AR2386">
    <cfRule type="containsErrors" dxfId="6464" priority="1">
      <formula>ISERROR(AR2386)</formula>
    </cfRule>
    <cfRule type="cellIs" dxfId="6463" priority="2" operator="equal">
      <formula>0</formula>
    </cfRule>
    <cfRule type="containsText" dxfId="6462" priority="3" operator="containsText" text="根拠法令等の記載内容を再度確認してください。">
      <formula>NOT(ISERROR(SEARCH("根拠法令等の記載内容を再度確認してください。",AR2386)))</formula>
    </cfRule>
  </conditionalFormatting>
  <dataValidations xWindow="964" yWindow="673" count="113">
    <dataValidation type="list" allowBlank="1" showInputMessage="1" showErrorMessage="1" error="正しい値を選択してください。" prompt="有・無を選択してください" sqref="Q252:T252" xr:uid="{6EFEBC9C-F839-4784-B47F-2B05CAF38CAC}">
      <formula1>"　,有,無,有・無"</formula1>
    </dataValidation>
    <dataValidation type="list" allowBlank="1" showInputMessage="1" showErrorMessage="1" error="決められた値を選択してください。_x000a_" prompt="いる,いない,非該当のいずれかを選択してください" sqref="AH555 AH7 AH1031 AH38:AH39 AH1884 AH306 AH23 AH14 AH372 AH41 AH27 AH78 AH87 AH83 AH95 AH101 AH155 AH167 AH173 AH308 AH330 AH332 AH337 AH348 AH352 AH362 AH2109 AH411 AH418 AH1333 AH426 AH454:AH455 AH3198 AH476:AH477 AH479 AH482:AH483 AH492 AH494 AH497 AH500 AH503 AH536 AH539 AH547 AH552 AH2243:AH2245 AH560 AH563 AH624 AH651 AH533 AH707 AH3169 AH739 AH748 AH754 AH773 AH3156 AH836 AH844 AH851 AH857 AH860 AH862 AH3139 AH928 AH932 AH947 AH934 AH950 AH953 AH956 AH962 AH967 AH972 AH980 AH3136 AH1003 AH1009 AH1015 AH1024 AH1028 AH398 AH1034 AH1038 AH1041 AH1045 AH1056 AH1060 AH1062:AH1063 AH1065 AH1068 AH1070 AH1073 AH1077 AH1086 AH1090 AH1093 AH1100 AH1112 AH1231 AH3122 AH1125 AH1234 AH1215 AH1219 AH1228 AH1237 AH1241 AH1255 AH1262 AH1267 AH1274 AH1277 AH1286 AH1298 AH1301 AH1303 AH1307 AH1309 AH1316 AH1319 AH694 AH3209 AH18 AH442 AH1115 AH1096 AH1392 AH1403 AH1406 AH1408 AH1410 AH1413 AH1415 AH1431 AH1434 AH1448 AH1479 AH1491 AH1502 AH1514 AH1518 AH1533 AH1540 AH1543 AH1547 AH1568 AH1608 AH1611 AH1625 AH1629 AH1695 AH1731 AH1734 AH1737 AH1751 AH1771 AH1774 AH1787 AH1815 AH1838 AH1855 AH1865 AH1887 AH1909 AH1907 AH1911 AH1974 AH1978 AH1981 AH1984 AH2000 AH2006 AH2011 AH2017 AH2020 AH2036 AH2047 AH2049 AH2061 AH2063 AH2065 AH2067 AH2075 AH2080 AH3115 AH2359 AH2114 AH2120 AH2129 AH2132 AH2135 AH2138 AH2141 AH2144 AH2155 AH2157 AH2161 AH2175 AH2195 AH2201 AH2205 AH2207 AH2213 AH2218 AH2233 AH2240 AH2255 AH2250 AH2269 AH2276 AH2278 AH2283 AH2290 AH2292 AH2301 AH2304 AH2309 AH2335 AH2338 AH2350 AH2372 AH2380 AH2383 AH2396 AH2402 AH2406 AH2408 AH2412 AH2417 AH2425 AH2450:AH2452 AH2455 AH2462 AH2466 AH2474 AH2486 AH2490 AH2494 AH2504 AH2527 AH2545 AH2583 AH2587 AH2591 AH2594 AH2597 AH2602 AH2605 AH2609 AH2612 AH2618 AH2643 AH2658 AH2663 AH2679 AH2682 AH2685 AH2691 AH2694 AH2699 AH2703 AH2713 AH2717 AH2798 AH2819 AH2830 AH2835 AH2873 AH2877 AH2881 AH3102 AH2927 AH2939 AH2942 AH2945 AH2948 AH2952 AH2955 AH2958 AH2962 AH2965 AH2969 AH2973 AH2980 AH2995 AH3012 AH3042 AH3048 AH3050 AH3053 AH3071 AH3074 AH3078 AH3081 AH3084 AH3099 AH509 AH520 AH523 AH527 AH97 AH700 AH704 AH2247 AH775 AH785 AH787 AH790 AH793 AH797 AH800 AH803 AH806 AH809 AH812 AH816 AH821 AH824 AH829 AH832 AH834 AH838 AH840 AH854 AH864 AH878 AH880 AH882 AH1350 AH104 AH902 AH906 AH909 AH912 AH916 AH919 AH921 AH924 AH1323 AH1328 AH719 AH677:AH687 AH1340 AH1343 AH1347 AH1915 AH1919 AH1922 AH1926 AH1930 AH1933 AH1936 AH1940 AH2165 AH2168 AH2171 AH2182 AH2185 AH2188 AH2191 AH2221 AH2237 AH2355 AH1646 AH2535 AH2734 AH2737 AH2740 AH2756 AH2785 AH2841 AH2770 AH544 AH2376 AH2386" xr:uid="{512213A0-7C9E-432C-8E82-7422E7B74CC3}">
      <formula1>"いる・いない,いる,いない,非該当"</formula1>
    </dataValidation>
    <dataValidation type="list" allowBlank="1" showInputMessage="1" showErrorMessage="1" error="正しい値を選択してください" prompt="該当又は非該当のいずれかを選択してください" sqref="AH401 AH2096 AH2431 AH2433 AH2445" xr:uid="{7692FB07-58A4-44EF-A4CA-63C02B5CEA2D}">
      <formula1>"該当・非該当,該当,非該当"</formula1>
    </dataValidation>
    <dataValidation type="list" allowBlank="1" showInputMessage="1" showErrorMessage="1" error="決められた値を選択してください。_x000a_" prompt="いない,いる,非該当のいずれかを選択してください" sqref="AH930:AJ930 AH1353:AJ1353 AH1225:AJ1225 AH1137:AJ1137 AH1244:AJ1244 AH1247:AJ1247 AH1222:AJ1222 AH1251:AJ1251 AH2262:AJ2262 AH2554:AJ2554 AH2918:AJ2918 AH2922:AJ2922 AH462:AJ462 AH712:AJ712 AH994:AJ994 AH1132:AJ1132 AH2091:AJ2091 AH2914:AJ2914 AH720:AJ720 AH1337:AJ1337 AH422:AJ422 AH730:AJ730" xr:uid="{0AEED827-EEDA-4671-B7AC-D2E32AF17FAD}">
      <formula1>"いない・いる,いない,いる,非該当"</formula1>
    </dataValidation>
    <dataValidation type="list" allowBlank="1" showInputMessage="1" showErrorMessage="1" error="正しい値を選択してください" prompt="加算の有・無を選択してください" sqref="AH431:AJ431" xr:uid="{DFD38E37-4412-4EF4-B5CB-2ACA1FE4A1F7}">
      <formula1>"有・無,有,無"</formula1>
    </dataValidation>
    <dataValidation type="list" allowBlank="1" showInputMessage="1" showErrorMessage="1" error="正しい値を選択してください" prompt="専従・兼務の別を選択してください" sqref="V434:V436 O470:O472" xr:uid="{D46F100F-AF3B-425A-8082-6C14232BD2CA}">
      <formula1>"専従・兼務,専従,兼務"</formula1>
    </dataValidation>
    <dataValidation type="list" allowBlank="1" showInputMessage="1" showErrorMessage="1" error="正しい値を選択してください。" prompt="策定済又は未策定を選択してください。" sqref="AH588 AH596" xr:uid="{A8AE1553-B1C5-4B15-B250-E3420AA11982}">
      <formula1>"策定済・未策定,策定済,未策定"</formula1>
    </dataValidation>
    <dataValidation type="list" allowBlank="1" showInputMessage="1" showErrorMessage="1" error="正しい値を選択してください。" prompt="実施済,実施予定,未実施を選択してください。" sqref="AH609 AH606:AH607 AH615 AH619" xr:uid="{A63A1DEF-70C6-45C4-896A-CAE79AFFBE53}">
      <formula1>"実施済・未実施,実施済,実施予定,未実施"</formula1>
    </dataValidation>
    <dataValidation type="list" allowBlank="1" showInputMessage="1" showErrorMessage="1" sqref="AH664" xr:uid="{17EBA817-5F44-450C-B18B-EBCD4F23CE88}">
      <formula1>"管理宿直の形態,職員宿直,賃金雇用職員,業務委託,職員宿直と賃金職員,職員宿直と業務委託"</formula1>
    </dataValidation>
    <dataValidation type="list" allowBlank="1" showInputMessage="1" showErrorMessage="1" error="正しい値を選択してください。" prompt="月の開催回数を選択してください。" sqref="R1049" xr:uid="{9B9E09BA-4CF0-4331-A1DC-14D046B394CF}">
      <formula1>"　,1,2,3,4,5,6,7,8,9,10"</formula1>
    </dataValidation>
    <dataValidation type="list" allowBlank="1" showInputMessage="1" showErrorMessage="1" error="正しい値を選択してください。" prompt="年間の開催回数を選択してください。" sqref="V1049" xr:uid="{F9AD3F81-4499-4A9D-948A-70DC71F5B329}">
      <formula1>"　,1,2,3,4,5,6,7,8,9,10,11,12,13,14,15,16,17,18,19,20,21,21,22,23,24,25,26,27,28,29,30"</formula1>
    </dataValidation>
    <dataValidation type="list" allowBlank="1" showInputMessage="1" showErrorMessage="1" error="正しい値を選択してください。" prompt="参加する職種に〇を選択してください" sqref="T1053:T1054 N1052:N1054 R1052 I1052:I1054 T3022:T3023 V1052 N1423:N1425 I1423:I1425 Z1423:Z1424 R1423 V3021 V1423 N2635:N2637 I2635:I2637 Z2635:Z2636 R2635 T1591:T1592 V2635 N1590:N1592 I1590:I1592 Z1590:Z1591 R1590 T1424:T1425 V1590 N3021:N3023 I3021:I3023 Z3021:Z3022 R3021 T2636:T2637 Z1052:Z1053 T1660:T1661 V1659 N1659:N1661 I1659:I1661 Z1659:Z1660 R1659" xr:uid="{21CDE437-D3CB-4D6E-96C5-63CD39C7FB9D}">
      <formula1>"〇,　,"</formula1>
    </dataValidation>
    <dataValidation type="list" allowBlank="1" showInputMessage="1" showErrorMessage="1" error="決められた値を選択してください。_x000a_" prompt="ある,ない,非該当のいずれかを選択してください" sqref="AH1058:AJ1058" xr:uid="{A3283ECF-AF26-4ADB-95B7-2F051AC3EFC8}">
      <formula1>"ある・ない,ある,ない,非該当"</formula1>
    </dataValidation>
    <dataValidation type="list" allowBlank="1" showInputMessage="1" showErrorMessage="1" error="正しい値を選択してください。" prompt="月を選択してください。" sqref="T1104" xr:uid="{CA1B2924-FE58-41F6-A748-04139CEDF273}">
      <formula1>"　,4,5,6,7,8,9,10,11,12,1,2,3,"</formula1>
    </dataValidation>
    <dataValidation type="whole" allowBlank="1" showInputMessage="1" showErrorMessage="1" error="正しい値を選択してください。" prompt="待機者の人数を入力してください。" sqref="X1104" xr:uid="{DFEA2081-068F-47E4-A7A1-66517C9E2723}">
      <formula1>0</formula1>
      <formula2>200</formula2>
    </dataValidation>
    <dataValidation type="list" allowBlank="1" showInputMessage="1" showErrorMessage="1" error="正しい値を選択してください。" prompt="更新の頻度を選択してください。" sqref="T1108:V1108" xr:uid="{F5575473-81F7-49AD-B1F5-DBBBD24578A6}">
      <formula1>"　,毎月,２か月に,３か月に,４か月に,５か月に,６か月に,１年に"</formula1>
    </dataValidation>
    <dataValidation type="list" allowBlank="1" showInputMessage="1" showErrorMessage="1" error="正しい値を選択してください。" prompt="徴収の有無を選択してください。" sqref="O1176:O1182" xr:uid="{546C5AF5-F42C-49E6-A068-41634B7A3566}">
      <formula1>"有 ・ 無,有,無,"</formula1>
    </dataValidation>
    <dataValidation type="list" allowBlank="1" showInputMessage="1" showErrorMessage="1" error="決められた値を選択してください。_x000a_" prompt="ない,ある,非該当のいずれかを選択してください" sqref="AH1259:AJ1259 AH2869:AJ2869" xr:uid="{464A0B8E-F49C-48AC-ADC5-BE065A2EE22D}">
      <formula1>"ない・ある,ない,ある,非該当"</formula1>
    </dataValidation>
    <dataValidation type="list" allowBlank="1" showInputMessage="1" showErrorMessage="1" error="正しい値を選択してください。" prompt="人数を選択してください。" sqref="M1384 M1376 M1378 M1380 M1382" xr:uid="{5B97B140-779F-4783-BEDB-CC44F617E3D3}">
      <formula1>"　,1,2,3,4,5,6,7,8,9,10,11,12,13,14,15,16,17,18,19,20"</formula1>
    </dataValidation>
    <dataValidation type="list" showInputMessage="1" showErrorMessage="1" error="正しい値を選択してください" prompt="該当する加算に○を選択してください" sqref="N273 T273" xr:uid="{3184B0E2-030E-4D24-828A-A573E3D7D218}">
      <formula1>"○,　,"</formula1>
    </dataValidation>
    <dataValidation type="list" allowBlank="1" showInputMessage="1" showErrorMessage="1" error="正しい値を選択してください" prompt="該当する加算を選択してください" sqref="M264 S264" xr:uid="{A508A608-AF1D-4A8F-8B0C-4DE5A6E4BDC4}">
      <formula1>"Ⅰ,I・Ⅱ,Ⅱ,　,"</formula1>
    </dataValidation>
    <dataValidation type="decimal" allowBlank="1" showInputMessage="1" showErrorMessage="1" error="正しい値を入力してください。" prompt="週当たりの勤務時間を入力してください。" sqref="AH80:AI80" xr:uid="{5EBC5CEA-ADDF-41D8-904B-7855578F5033}">
      <formula1>0</formula1>
      <formula2>44</formula2>
    </dataValidation>
    <dataValidation type="decimal" allowBlank="1" showInputMessage="1" showErrorMessage="1" error="正しい値を入力してください。" prompt="月当たりの勤務時間を入力してください。" sqref="AH81:AI81" xr:uid="{5759F540-1298-436D-84C5-180EF06E79F5}">
      <formula1>0</formula1>
      <formula2>200</formula2>
    </dataValidation>
    <dataValidation type="decimal" allowBlank="1" showInputMessage="1" showErrorMessage="1" error="正しい値を入力してください。" prompt="歴月の常勤換算に用いる時間数を入力してください。" sqref="AH89:AI89" xr:uid="{26E59C32-1B83-4745-8A87-E9AF0C2392C6}">
      <formula1>0</formula1>
      <formula2>240</formula2>
    </dataValidation>
    <dataValidation type="list" showInputMessage="1" showErrorMessage="1" error="正しい値を選択してください" prompt="理学療法士,作業療法士、言語聴覚士,看護職員,柔道整復師,あん摩マッサージ指圧師,はり師,きゅう師を選択してください" sqref="E271:H272" xr:uid="{7A534C0E-3684-4927-8D41-21850723E157}">
      <formula1>"理学療法士,作業療法士,言語聴覚士,看護職員,柔道整復師,あん摩マッサージ指圧師,はり師,きゅう師,　,"</formula1>
    </dataValidation>
    <dataValidation allowBlank="1" showInputMessage="1" showErrorMessage="1" error="正しい内容を入力してください。" prompt="職名を入力してください。" sqref="L281:L282" xr:uid="{F8A86957-9E0B-4B73-8B64-0DE468ED5227}"/>
    <dataValidation allowBlank="1" showInputMessage="1" showErrorMessage="1" error="正しい内容を入力してください。" prompt="業務内容を入力してください。" sqref="R281:R282" xr:uid="{D383339B-05DD-4D11-A7EB-1A16C9941054}"/>
    <dataValidation type="whole" allowBlank="1" showInputMessage="1" showErrorMessage="1" error="正しい値を入力してください。" prompt="入所定員を入力してください。" sqref="K253:N253 Q253:T253" xr:uid="{16B5A1EA-D7BF-40AE-AEEE-21EB5FBBC044}">
      <formula1>0</formula1>
      <formula2>300</formula2>
    </dataValidation>
    <dataValidation type="whole" allowBlank="1" showInputMessage="1" showErrorMessage="1" error="正しい内容を入力してください。" prompt="直近の在籍者数を入力してください。" sqref="K254:N254 Q254:T254" xr:uid="{0A595196-602A-4D2D-AC38-5CC99834277D}">
      <formula1>0</formula1>
      <formula2>300</formula2>
    </dataValidation>
    <dataValidation type="decimal" allowBlank="1" showInputMessage="1" showErrorMessage="1" error="正しい値を入力してください。" prompt="前年度の入所者数を入力してください。（小数点以下第2位を切り上げ。）" sqref="K255:N255 Q255:T255" xr:uid="{DBC04C0F-F419-4A37-82ED-1EA9EAE6A880}">
      <formula1>0</formula1>
      <formula2>300</formula2>
    </dataValidation>
    <dataValidation allowBlank="1" showInputMessage="1" showErrorMessage="1" error="正しい内容を入力してください。" prompt="人数を入力してください。" sqref="W276:W279 Z276:Z279" xr:uid="{B11BBE28-A357-451C-8992-3F06649DD1E4}"/>
    <dataValidation type="whole" allowBlank="1" showInputMessage="1" showErrorMessage="1" error="正しい値を入力してください。" prompt="人数を入力してください。" sqref="X280" xr:uid="{C20F2E1B-F9D1-4306-8015-BC350E03CE06}">
      <formula1>0</formula1>
      <formula2>10</formula2>
    </dataValidation>
    <dataValidation type="list" allowBlank="1" showInputMessage="1" showErrorMessage="1" error="正しい値を選択してください" prompt="社会福祉主事,精神保健福祉士 ,社会福祉士,介護支援専門員,介護福祉士を選択してください" sqref="O343:O345 U343:U345" xr:uid="{4E09854F-9903-4D31-9571-EF1E24505F2A}">
      <formula1>"　,社会福祉主事,精神保健福祉士 ,社会福祉士,介護支援専門員,介護福祉士"</formula1>
    </dataValidation>
    <dataValidation type="list" allowBlank="1" showInputMessage="1" showErrorMessage="1" error="正しい値を選択してください" prompt="理学療法士,作業療法士、言語聴覚士,看護職員,柔道整復師,あん摩マッサージ指圧師,はり師,きゅう師を選択してください" sqref="O434:O436" xr:uid="{8EB2EAE1-62E9-4222-9C73-670259F78BF1}">
      <formula1>"　,理学療法士,作業療法士,言語聴覚士,看護職員,柔道整復師,あん摩マッサージ指圧師,はり師,きゅう師"</formula1>
    </dataValidation>
    <dataValidation type="list" allowBlank="1" showInputMessage="1" showErrorMessage="1" error="正しい値を選択してください" prompt="月額、日額を選択してください。" sqref="AC1177:AD1177" xr:uid="{61EAA0B3-D69A-4494-9E53-597F6B97CD5D}">
      <formula1>"　,月額,日額"</formula1>
    </dataValidation>
    <dataValidation type="textLength" allowBlank="1" showInputMessage="1" showErrorMessage="1" error="正しい内容を入力してください。" prompt="具体的な取組み内容を入力してください。" sqref="Q1384 Q1376 Q1386 Q1378 Q1380 Q1382 Q1388" xr:uid="{8D47BB85-82D8-4E23-84BC-F5ED085DE7F9}">
      <formula1>0</formula1>
      <formula2>100</formula2>
    </dataValidation>
    <dataValidation type="textLength" allowBlank="1" showInputMessage="1" showErrorMessage="1" error="正しい名称を入力してください。" prompt="身体拘束適正化検討委員会の名称を入力してください。" sqref="N1418:AD1418" xr:uid="{0A91C5C6-8ADC-4D4D-BE62-8486E82B35CB}">
      <formula1>0</formula1>
      <formula2>50</formula2>
    </dataValidation>
    <dataValidation allowBlank="1" showInputMessage="1" showErrorMessage="1" error="正しい内容を入力してください。" prompt="開催頻度を入力してください。（例:３か月ごとに開催）" sqref="R1419:AD1419 R2631 R1586:AD1586 R3017 R1655" xr:uid="{093C4202-AA62-46EB-BF05-BE74034E93F7}"/>
    <dataValidation type="list" allowBlank="1" showInputMessage="1" showErrorMessage="1" error="正しい値を選択してください。" prompt="前年度の開催回数を選択してください。" sqref="W1420:Z1420 W1428:Z1428 W3026:Z3026 W2640:Z2640 W1595" xr:uid="{3420DE7D-0618-4954-B85E-097FB07E2E89}">
      <formula1>"　,0,1,2,3,4,5,6,7,8,9,10,11,12,13,14,15,16,17,18,19,20"</formula1>
    </dataValidation>
    <dataValidation type="textLength" allowBlank="1" showInputMessage="1" showErrorMessage="1" error="300字以内で内容を入力してください。" prompt="具体的な取り組みを記載してください。" sqref="H1701" xr:uid="{F4C6EC94-FB47-4962-ACD0-6C355765C915}">
      <formula1>0</formula1>
      <formula2>300</formula2>
    </dataValidation>
    <dataValidation type="list" allowBlank="1" showInputMessage="1" showErrorMessage="1" sqref="I1709 O1726 O1709 V1709 I1717 O1717 V1717 I1726:I1727 V1726" xr:uid="{0531D477-11AB-493B-933A-83F463A409BF}">
      <formula1>"　,〇"</formula1>
    </dataValidation>
    <dataValidation type="list" allowBlank="1" showInputMessage="1" showErrorMessage="1" error="正しい値を選択してください。" prompt="年を選択してください。" sqref="N1712 V3160 T2117 N1720" xr:uid="{D1E13AAB-D724-4AEA-8FB5-37DDCBDE1180}">
      <formula1>"　,1,2,3,4,5,6,7,8,9,10,11,12,13,14,15,16,17,18,19,20,21,22,23,24,25,26,27,28,29,30,31"</formula1>
    </dataValidation>
    <dataValidation type="list" allowBlank="1" showInputMessage="1" showErrorMessage="1" error="正しい値を選択してください。" prompt="月を選択してください。" sqref="Q1712 S3201 W2117 Y3160 Q1720" xr:uid="{C06A8C50-E567-48A9-8924-81CD02B2A26F}">
      <formula1>"　,1,2,3,4,5,6,7,8,9,10,11,12"</formula1>
    </dataValidation>
    <dataValidation type="list" allowBlank="1" showInputMessage="1" showErrorMessage="1" error="正しい値を選択してください。" prompt="日を選択してください。" sqref="T1712 V3201 Z2117 AB3160 T1720" xr:uid="{F174DDC9-18AA-4728-9BAC-495B877FC5CF}">
      <formula1>"　,1,2,3,4,5,6,7,8,9,10,11,12,13,14,15,16,17,18,19,20,21,22,23,24,25,26,27,28,29,30,31"</formula1>
    </dataValidation>
    <dataValidation type="list" allowBlank="1" showInputMessage="1" showErrorMessage="1" error="正しい元号を選択してください。" prompt="該当する元号を選択してください。" sqref="J1712 S3160 P2117 J1720" xr:uid="{A33E642B-631A-4A38-9626-12F9E4CB63A3}">
      <formula1>"　,令和,平成,平成・令和"</formula1>
    </dataValidation>
    <dataValidation type="textLength" allowBlank="1" showInputMessage="1" showErrorMessage="1" error="正しい内容を入力してください。" prompt="評価機関の名称を入力してください。" sqref="J1723" xr:uid="{B8DD9032-DD5B-4AB9-B522-E55D64B965A9}">
      <formula1>0</formula1>
      <formula2>40</formula2>
    </dataValidation>
    <dataValidation type="textLength" allowBlank="1" showInputMessage="1" showErrorMessage="1" error="正しい内容を入力してください。" prompt="具体的な開示方法を記入（入力）してください。" sqref="M1727:AB1727" xr:uid="{EC5751F3-6BA2-4DF7-A711-951E59C9C707}">
      <formula1>0</formula1>
      <formula2>25</formula2>
    </dataValidation>
    <dataValidation type="textLength" allowBlank="1" showInputMessage="1" showErrorMessage="1" error="正しい内容を入力してください。" prompt="氏名を入力してください。" sqref="B1739:E1739" xr:uid="{64FBF300-CBC6-4060-B8D1-5A5B8770CCA6}">
      <formula1>0</formula1>
      <formula2>10</formula2>
    </dataValidation>
    <dataValidation type="textLength" allowBlank="1" showInputMessage="1" showErrorMessage="1" error="正しい内容を入力してください。" prompt="職種を入力してください。" sqref="B1742:E1742" xr:uid="{119F8CA6-92D2-47F1-8EEA-F276CA20B495}">
      <formula1>0</formula1>
      <formula2>10</formula2>
    </dataValidation>
    <dataValidation type="list" allowBlank="1" showInputMessage="1" showErrorMessage="1" error="正しい内容を選択してください。" prompt="チェックの有無を選択してください。" sqref="U1952" xr:uid="{F09D5330-06BB-4E50-9652-7A4299B5F180}">
      <formula1>"有・無,有,無"</formula1>
    </dataValidation>
    <dataValidation type="list" allowBlank="1" showInputMessage="1" showErrorMessage="1" error="正しい値を選択してください。" prompt="チェック項目に〇を選択してください" sqref="X1954 S1954 M1954 P1954 I1954:I1955" xr:uid="{833367D0-6D95-4E42-B53C-42D5F2AB7000}">
      <formula1>"〇,　,"</formula1>
    </dataValidation>
    <dataValidation type="textLength" allowBlank="1" showInputMessage="1" showErrorMessage="1" error="50文字以内で入力してください。" prompt="具体的なチェック項目を記入（入力）してください。" sqref="L1955:AB1955" xr:uid="{CE7FA194-E304-46D0-B5D0-300A49795BF1}">
      <formula1>0</formula1>
      <formula2>50</formula2>
    </dataValidation>
    <dataValidation type="textLength" allowBlank="1" showInputMessage="1" showErrorMessage="1" error="300字以内で内容を入力してください。" prompt="具体的な内容を記載してください。" sqref="H2070" xr:uid="{81315953-95C9-4C48-9628-8C8B327C637C}">
      <formula1>0</formula1>
      <formula2>300</formula2>
    </dataValidation>
    <dataValidation type="whole" allowBlank="1" showInputMessage="1" showErrorMessage="1" error="正しい値を選択してください。" prompt="認定特定行為従事者の人数を入力してください。" sqref="Y2111" xr:uid="{55ED5FB8-929D-4F24-ABE0-FD9C3ACDD464}">
      <formula1>0</formula1>
      <formula2>40</formula2>
    </dataValidation>
    <dataValidation type="list" allowBlank="1" showInputMessage="1" showErrorMessage="1" error="正しい値を選択してください。" prompt="該当項目に〇を選択してください。" sqref="N2124:N2125 R2124 V2124:V2125 O2149:O2150 V2149:V2150" xr:uid="{66B54A4C-D7CE-4901-B64A-F44016074D90}">
      <formula1>"〇,　,"</formula1>
    </dataValidation>
    <dataValidation type="whole" allowBlank="1" showInputMessage="1" showErrorMessage="1" error="正しい値を入力してください" prompt="時刻を記入（入力）してください。" sqref="T2178:V2180 J2178:L2180" xr:uid="{ACFDB19B-9DC9-442A-B32B-3419E3024598}">
      <formula1>0</formula1>
      <formula2>24</formula2>
    </dataValidation>
    <dataValidation type="list" allowBlank="1" showInputMessage="1" showErrorMessage="1" error="決められた値を選択してください。_x000a_" prompt="いる,いない（委託等）のいずれかを選択してください" sqref="AH2193" xr:uid="{2681AE6F-8A3B-4CBE-A68F-E208180270FA}">
      <formula1>"いる・いない（委託等）,いる,いない（委託等）,"</formula1>
    </dataValidation>
    <dataValidation type="whole" allowBlank="1" showInputMessage="1" showErrorMessage="1" error="正しい値を入力してください。" prompt="人数を入力してください。" sqref="W2266 AA2266" xr:uid="{825F1C63-59E7-4FB0-B0AA-58E0732FA8B3}">
      <formula1>0</formula1>
      <formula2>250</formula2>
    </dataValidation>
    <dataValidation type="list" allowBlank="1" showInputMessage="1" showErrorMessage="1" error="正しい内容を選択してください。" prompt="どちらか一方を選択してください。" sqref="O2265" xr:uid="{3D28DB2B-C08C-4B52-99FD-B6EF718F9DE8}">
      <formula1>"有・無,有,無"</formula1>
    </dataValidation>
    <dataValidation type="whole" allowBlank="1" showInputMessage="1" showErrorMessage="1" error="正しい値を入力してください。" prompt="点検回数を記入（入力）してください。_x000a_" sqref="R2279:R2280 R2286:R2287 R2293:R2294" xr:uid="{643DA2E3-DAF6-4F49-8292-BA3871098AE0}">
      <formula1>0</formula1>
      <formula2>50</formula2>
    </dataValidation>
    <dataValidation type="textLength" allowBlank="1" showInputMessage="1" showErrorMessage="1" error="正しい内容を入力してください。" prompt="知らせた方法を記入（入力）してください。" sqref="O2285" xr:uid="{921D80AB-ACBA-4147-9B4D-6F890A6B3E4F}">
      <formula1>0</formula1>
      <formula2>40</formula2>
    </dataValidation>
    <dataValidation type="textLength" allowBlank="1" showInputMessage="1" showErrorMessage="1" error="正しい名称を入力してください。" prompt="感染症及び食中毒の予防及びまん延の防止のための対策を検討する委員会の名称を入力してください。" sqref="N2630" xr:uid="{F0D24D38-9198-4D83-A5CB-A321E0C1C8D7}">
      <formula1>0</formula1>
      <formula2>50</formula2>
    </dataValidation>
    <dataValidation type="textLength" allowBlank="1" showInputMessage="1" showErrorMessage="1" error="正しい名称を入力してください。" prompt="虐待の防止のための対策を検討する委員会の名称を入力してください。" sqref="N1585:AD1585" xr:uid="{0D26875B-A56E-4FE8-B3D0-8254D0F90169}">
      <formula1>0</formula1>
      <formula2>50</formula2>
    </dataValidation>
    <dataValidation type="list" allowBlank="1" showInputMessage="1" showErrorMessage="1" error="正しい値を選択してください。" prompt="前年度の開催回数を選択してください。" sqref="W1587:Z1587" xr:uid="{90D04251-B0BA-4506-8D7C-6D9E689C8797}">
      <formula1>"　,未設置,0,1,2,3,4,5,6,7,8,9,10,11,12,13,14,15,16,17,18,19,20"</formula1>
    </dataValidation>
    <dataValidation type="list" allowBlank="1" showInputMessage="1" showErrorMessage="1" error="正しい値を選択してください。" prompt="前年度の開催回数を選択してください。" sqref="W2632 W3018 W1656" xr:uid="{EE218832-DD9F-4826-8B0C-2E8EA253758F}">
      <formula1>"　,0,1,2,3,4,5,6,7,8,9,10,11,12,13,14,15,16,17,18,19,20,21,22,23,24,25,26,27,28,29,30,31,32,33,34,35,36,37,38,39,40"</formula1>
    </dataValidation>
    <dataValidation type="whole" allowBlank="1" showInputMessage="1" showErrorMessage="1" error="正しい値を入力してください。" prompt="委託費の金額を記入（入力）してください。" sqref="W2812 W2823 W2815 W2826 W2809" xr:uid="{E1685CD5-ABC6-4D79-A582-6A4153FD3054}">
      <formula1>0</formula1>
      <formula2>10000000</formula2>
    </dataValidation>
    <dataValidation type="list" allowBlank="1" showInputMessage="1" showErrorMessage="1" error="正しい値を選択してください" prompt="支払いの有・無を選択してください" sqref="P2812 P2823 P2815 P2826 P2809" xr:uid="{FE8BA989-76B0-4423-BD4E-8F959D7DF00F}">
      <formula1>"有・無,有,無"</formula1>
    </dataValidation>
    <dataValidation type="textLength" allowBlank="1" showInputMessage="1" showErrorMessage="1" error="正しい内容を入力してください。" prompt="医療機関の名称を入力してください。" sqref="P2811:AD2811 P2822:AD2822 P2814:AD2814 P2825:AD2825 P2808:AD2808" xr:uid="{E748D18B-AD57-4198-A4FC-AA2719287B42}">
      <formula1>0</formula1>
      <formula2>50</formula2>
    </dataValidation>
    <dataValidation type="textLength" allowBlank="1" showInputMessage="1" showErrorMessage="1" error="正しい名称を入力してください。" prompt="事故発生の防止のための委員会の名称を入力してください。" sqref="N3016" xr:uid="{28540E0F-EC75-4621-B42F-C3FC58B99532}">
      <formula1>0</formula1>
      <formula2>50</formula2>
    </dataValidation>
    <dataValidation type="textLength" allowBlank="1" showInputMessage="1" showErrorMessage="1" error="正しい内容を入力してください。" prompt="職名・氏名等を記載（入力）してください。" sqref="V3025:AD3025 V2639:AD2639 V1594:AD1594 V1427:AD1427" xr:uid="{45750E8E-A5EB-4A5E-9FC2-10D25DD51CFB}">
      <formula1>0</formula1>
      <formula2>30</formula2>
    </dataValidation>
    <dataValidation type="list" allowBlank="1" showInputMessage="1" showErrorMessage="1" error="正しい値を選択してください。" prompt="取組みを実施している項目ついて〇を選択してください" sqref="H3143:H3144 H3146 H3148:H3150" xr:uid="{132C69A0-4136-4D41-8EA4-70F0679EA147}">
      <formula1>"〇,　,"</formula1>
    </dataValidation>
    <dataValidation type="textLength" allowBlank="1" showInputMessage="1" showErrorMessage="1" error="正しい内容を入力してください。" prompt="具体的な取組内容を記入（入力）してください。" sqref="I3151" xr:uid="{1E175488-D4D5-4EFE-905C-7EE51FED414B}">
      <formula1>0</formula1>
      <formula2>300</formula2>
    </dataValidation>
    <dataValidation type="textLength" allowBlank="1" showInputMessage="1" showErrorMessage="1" error="正しい内容を入力してください。" prompt="氏名を入力してください。" sqref="L3160" xr:uid="{89C46ED3-1D5A-4B84-BC6C-F9211DD315C8}">
      <formula1>0</formula1>
      <formula2>15</formula2>
    </dataValidation>
    <dataValidation type="textLength" allowBlank="1" showInputMessage="1" showErrorMessage="1" error="正しい内容を入力してください。" prompt="職名を入力してください。" sqref="H3160" xr:uid="{AD36F08E-72B0-4331-9B14-BE358DAF2545}">
      <formula1>0</formula1>
      <formula2>15</formula2>
    </dataValidation>
    <dataValidation type="textLength" allowBlank="1" showInputMessage="1" showErrorMessage="1" error="300字以内で内容を入力してください。" prompt="重点的な取組事項を記載（入力）してください。" sqref="H3164" xr:uid="{BABE5199-48E2-4031-8878-C254D577A85E}">
      <formula1>0</formula1>
      <formula2>300</formula2>
    </dataValidation>
    <dataValidation type="list" allowBlank="1" showInputMessage="1" showErrorMessage="1" error="正しい値を選択してください。" prompt="年を選択してください。" sqref="P3201" xr:uid="{F5523DEE-ABA8-49A5-ABFF-69125C0C67D8}">
      <formula1>"　,5,6,7,8,9,10,11,12,13,14,15"</formula1>
    </dataValidation>
    <dataValidation type="textLength" allowBlank="1" showInputMessage="1" showErrorMessage="1" error="400字以内で内容を入力してください。" prompt="運営理念（処遇の基本方針）を入力してください。" sqref="G32:AD35" xr:uid="{5640829F-D8BA-496A-B5F1-30DCE7CC8219}">
      <formula1>0</formula1>
      <formula2>400</formula2>
    </dataValidation>
    <dataValidation type="list" allowBlank="1" showInputMessage="1" showErrorMessage="1" error="正しい内容を選択してください。" prompt="チェックした記録の有無を選択してください。" sqref="U1957" xr:uid="{F13C9C19-BAE8-428A-B1DA-8A3F08DA4AD7}">
      <formula1>"有・無,有,無"</formula1>
    </dataValidation>
    <dataValidation type="list" allowBlank="1" showInputMessage="1" showErrorMessage="1" error="正しい内容を選択してください。" prompt="入浴記録の有無を選択してください。" sqref="U1958" xr:uid="{F485D463-1A26-4F99-B8DD-E27A3EEAF604}">
      <formula1>"有・無,有,無"</formula1>
    </dataValidation>
    <dataValidation type="list" allowBlank="1" showInputMessage="1" showErrorMessage="1" error="正しい内容を選択してください。" prompt="入浴中止の場合の理由の記録の有無を選択してください。" sqref="U1959" xr:uid="{4EF62CA6-FEEB-435A-AF9B-A40E1F36F769}">
      <formula1>"有・無,有,無"</formula1>
    </dataValidation>
    <dataValidation type="list" allowBlank="1" showInputMessage="1" showErrorMessage="1" error="正しい内容を選択してください。" prompt="入力中止の場合の清拭実施の記録の有無を選択してください。" sqref="U1960" xr:uid="{915C82FB-1D12-45F3-B35C-0A149FD08FA3}">
      <formula1>"有・無,有,無"</formula1>
    </dataValidation>
    <dataValidation type="textLength" allowBlank="1" showInputMessage="1" showErrorMessage="1" prompt="通帳の保管責任者の氏名を記載（入力）してください。" sqref="Q2272" xr:uid="{46C2DC2D-4786-4702-BD62-45D19772A36B}">
      <formula1>0</formula1>
      <formula2>30</formula2>
    </dataValidation>
    <dataValidation type="textLength" allowBlank="1" showInputMessage="1" showErrorMessage="1" prompt="印鑑の保管責任者の氏名を記載（入力）してください。" sqref="Q2273" xr:uid="{643969A5-2DD9-4D8F-AA68-C27CFC3977C2}">
      <formula1>0</formula1>
      <formula2>30</formula2>
    </dataValidation>
    <dataValidation allowBlank="1" showInputMessage="1" showErrorMessage="1" error="正しい内容を入力してください。" prompt="半角文字で人数を入力してください。" sqref="K257:K260 K262:K263 K265:K267 K271:K272 K274 Q271:Q272 Q265:Q267 Q262:Q263 Q257:Q260" xr:uid="{2AF021D5-9F55-490C-B8AC-8767868A8903}"/>
    <dataValidation type="custom" allowBlank="1" showInputMessage="1" showErrorMessage="1" error="正しい値を入力してください。" prompt="半角文字で入力してください。_x000a_小数点以下第2位まで入力できます。_x000a_エクセルの仕様上、見かけ上切りあがる場合があります。_x000a_合計の部分で切り捨て処理しています。" sqref="N257:N260 N262:N263 N265:N269 N271:N272 N274:N275 T271:T272 T265:T269 T262:T263 T257:T260" xr:uid="{343D8AED-56F4-4601-9721-868EF5A45857}">
      <formula1>ROUNDDOWN(N257,2)=N257</formula1>
    </dataValidation>
    <dataValidation type="whole" allowBlank="1" showInputMessage="1" showErrorMessage="1" error="0～59の値を入力してください。" prompt="時刻（分）を記入（入力）してください。" sqref="N2178:P2180 X2178:Z2180" xr:uid="{C62D6373-9210-4CF7-ADEE-463DC5863C61}">
      <formula1>0</formula1>
      <formula2>59</formula2>
    </dataValidation>
    <dataValidation type="list" allowBlank="1" showInputMessage="1" showErrorMessage="1" error="正しい値を選択してください" prompt="事務職員等,宿直専門職員,委託職員のいずれかを選択してください " sqref="M280 Q280" xr:uid="{BC5157E2-564A-4D83-BC89-6F1F333A4224}">
      <formula1>"　,事務職員等,宿直専門職員,委託職員 "</formula1>
    </dataValidation>
    <dataValidation type="list" allowBlank="1" showInputMessage="1" showErrorMessage="1" error="決められた値を選択してください。_x000a_" prompt="いる,いない,非該当のいずれかを選択してください" sqref="AH365" xr:uid="{7E09012E-7662-4A79-B1AD-A4C7EAA3F5AB}">
      <formula1>"いる・いない,いる,いない,非該当（検討中）"</formula1>
    </dataValidation>
    <dataValidation allowBlank="1" showInputMessage="1" showErrorMessage="1" error="正しい内容を入力してください。" prompt="氏名を入力してください。" sqref="H470:N472 I343:N345 I434:N436 I516:I518 S516:S518" xr:uid="{2D7B0311-4FC2-4D93-A8B4-564FA5244CDB}"/>
    <dataValidation allowBlank="1" showInputMessage="1" showErrorMessage="1" error="正しい数字を入力してください。" prompt="半角で数字を入力してください。" sqref="V470:V472 X470:X472 Z470:Z472" xr:uid="{DF49C34D-4E08-4061-BF30-290BD9446564}"/>
    <dataValidation type="list" allowBlank="1" showInputMessage="1" showErrorMessage="1" error="正しい値を選択してください。" prompt="ユニットの数を選択してください。" sqref="I631" xr:uid="{B37B8346-4CC4-4739-BEBC-10DBCA9C56B5}">
      <formula1>"　,1,2,3,4,5,6,7,8,9,10,11,12,13,14,15,16,17,18,19,20,21,22,23,24"</formula1>
    </dataValidation>
    <dataValidation type="list" allowBlank="1" showInputMessage="1" showErrorMessage="1" error="正しい値を選択してください。" prompt="人数を選択してください。" sqref="M631 S631 Y631" xr:uid="{0FE5BC45-F47D-443B-AEBB-DCE9F23F0566}">
      <formula1>"　,1,2,3,4,5,6,7,8,9,10,11,12"</formula1>
    </dataValidation>
    <dataValidation type="whole" allowBlank="1" showInputMessage="1" showErrorMessage="1" error="正しい値を入力してください。" prompt="半角文字で人数を入力してください。" sqref="T737" xr:uid="{FF997B22-3101-45D2-9762-8892339BDCEF}">
      <formula1>1</formula1>
      <formula2>15</formula2>
    </dataValidation>
    <dataValidation type="textLength" allowBlank="1" showInputMessage="1" showErrorMessage="1" error="400字以内で内容を入力してください。" prompt="貴施設での具体的な配慮を記載（入力）してください。" sqref="H780:AE783" xr:uid="{A593ED03-05D3-4252-AB1D-473676870372}">
      <formula1>0</formula1>
      <formula2>400</formula2>
    </dataValidation>
    <dataValidation type="textLength" allowBlank="1" showInputMessage="1" showErrorMessage="1" error="400字以内で内容を入力してください。" prompt="具体的な対応方法等を入力してください。" sqref="H1946" xr:uid="{60957294-A5FB-4BAB-89B3-D6BEBE511698}">
      <formula1>0</formula1>
      <formula2>400</formula2>
    </dataValidation>
    <dataValidation type="list" allowBlank="1" showInputMessage="1" showErrorMessage="1" error="正しい内容を選択してください。" prompt="ユニット内調理の有無を選択してください。" sqref="I2152" xr:uid="{91A05054-A9DD-4007-B2F1-4032A040F460}">
      <formula1>"有・無,有,無"</formula1>
    </dataValidation>
    <dataValidation allowBlank="1" showInputMessage="1" showErrorMessage="1" error="正しい内容を入力してください。" prompt="具体的な内容を記入（入力）してください。" sqref="N2152" xr:uid="{97555A51-0806-449C-9456-4B95715F4377}"/>
    <dataValidation type="list" allowBlank="1" showInputMessage="1" showErrorMessage="1" error="正しい値を選択してください。" prompt="人数を選択してください。" sqref="U2227:U2231" xr:uid="{48D601B6-1C91-48C0-B2A2-851CC61233EA}">
      <formula1>"　,1,2,3,4,5,6,7,8,9,10,11,12,13,14,15,16,17,18,19,20,21,22,23,24,25,26,27,28,29,30,31,32,33,34,35,36,37,38,39,40,41,42,43,44,45,46,47,48,49,50"</formula1>
    </dataValidation>
    <dataValidation type="textLength" allowBlank="1" showInputMessage="1" showErrorMessage="1" error="正しい内容を入力してください。" prompt="活動内容や名称を（入力）してください。" sqref="I2227:I2231" xr:uid="{1D120510-2AD2-4C67-BD47-A0004ABEF06A}">
      <formula1>0</formula1>
      <formula2>30</formula2>
    </dataValidation>
    <dataValidation type="list" allowBlank="1" showInputMessage="1" showErrorMessage="1" error="正しい内容を選択してください。" prompt="どちらか一方を選択してください。" sqref="X2227:X2231" xr:uid="{BE93867C-0E3B-48D9-B4F9-278A32C327C9}">
      <formula1>"　,有・無,有,無"</formula1>
    </dataValidation>
    <dataValidation type="list" allowBlank="1" showInputMessage="1" showErrorMessage="1" error="正しい値を選択してください。" prompt="貴施設の状況について○を選択してください" sqref="AA357:AA360" xr:uid="{481DF6D3-6241-425C-B642-3615D037C37B}">
      <formula1>"〇,　,"</formula1>
    </dataValidation>
    <dataValidation type="list" allowBlank="1" showInputMessage="1" showErrorMessage="1" error="正しい値を選択してください。" prompt="賃金雇用している又は交代で従事する月当たりの実人数を選択してください。" sqref="Z667" xr:uid="{0F229974-2878-4051-AA8B-C9AE6C7A6556}">
      <formula1>"　,1,2,3,4,5,6,7,8,9,10,11,12,13,14"</formula1>
    </dataValidation>
    <dataValidation type="list" allowBlank="1" showInputMessage="1" showErrorMessage="1" error="正しい値を選択してください。" prompt="前年度の実施月を選択してください。" sqref="AG2640 AI2640 AG1585:AG1590 AI1585:AI1590 AG1428 AI1428 AG1418:AG1423 AI1418:AI1423 AG1595 AI1595 AG2630:AG2635 AI2630:AI2635 AG3026 AI3026 AG3016:AG3021 AI3016:AI3021 AI1653:AI1658 AG1653:AG1658" xr:uid="{B545C3A3-F141-4480-B6F1-5CFFF827C15D}">
      <formula1>"　,4,5,6,7,8,9,10,11,12,1,2,3"</formula1>
    </dataValidation>
    <dataValidation type="list" allowBlank="1" showInputMessage="1" showErrorMessage="1" error="正しい結果を選択してください。" prompt="指針の内容を確認し、規定されている場合には〇を選択してください。" sqref="H1483:H1489 H1615:H1623 H2984:H2987 H2991:H2993" xr:uid="{C08F3D44-7790-4034-96B3-E793FCBF28DF}">
      <formula1>"　,〇,✖,"</formula1>
    </dataValidation>
    <dataValidation type="list" allowBlank="1" showInputMessage="1" showErrorMessage="1" error="正しい結果を選択してください。" prompt="指針の内容を確認し、問題点がなければ〇を選択してください。" sqref="H2648 H2651" xr:uid="{ED434DC6-EBF0-47E0-9FA4-CFAA54D4643D}">
      <formula1>"　,〇,✖,"</formula1>
    </dataValidation>
    <dataValidation type="list" allowBlank="1" showInputMessage="1" showErrorMessage="1" error="正しい結果を選択してください。" prompt="運営規程の内容を確認し、規定されている場合には〇を選択してください。" sqref="H2507:H2511 H2513:H2517" xr:uid="{C63051EE-2A2B-4BFF-8979-23D9E853E013}">
      <formula1>"　,〇,✖,"</formula1>
    </dataValidation>
    <dataValidation type="date" showInputMessage="1" showErrorMessage="1" error="令和4年4月1日以降の日付を入力してください。" prompt="実施日は_x000a_R4.4.1 又は_x000a_2022/4/1 のように_x000a_入力してください。" sqref="R2353 X2353" xr:uid="{0454CCD5-2432-4955-860D-E257858E5268}">
      <formula1>44652</formula1>
      <formula2>45747</formula2>
    </dataValidation>
    <dataValidation type="list" allowBlank="1" showInputMessage="1" showErrorMessage="1" error="決められた値を選択してください。_x000a_" prompt="いない,いる,非該当のいずれかを選択してください" sqref="AH888:AJ888" xr:uid="{FE9E36A5-20E4-40BC-9B74-8BE315131F30}">
      <formula1>"いない・いる,いない,いる（例外）,いる,非該当"</formula1>
    </dataValidation>
    <dataValidation allowBlank="1" showInputMessage="1" showErrorMessage="1" error="正しい値を選択してください。" prompt="金額を入力してください。" sqref="U1176:U1182" xr:uid="{1066D128-5889-4027-A472-D6E97968A189}"/>
    <dataValidation type="list" allowBlank="1" showInputMessage="1" showErrorMessage="1" error="正しい元号を選択してください。" prompt="いずれかの元号を選択してください。" sqref="R470:R472" xr:uid="{5B4501DC-7427-4BA5-946A-78387C241547}">
      <formula1>"令和（平成）,令和,平成,,"</formula1>
    </dataValidation>
    <dataValidation type="list" allowBlank="1" showInputMessage="1" showErrorMessage="1" error="決められた値を選択してください。_x000a_" prompt="いる,いない,非該当のいずれかを選択してください" sqref="AH884" xr:uid="{FFC957CF-89A3-4DCF-A952-4F3479E4A0A6}">
      <formula1>"いる・いない,いる,いない,いない（例外）,非該当"</formula1>
    </dataValidation>
    <dataValidation type="list" allowBlank="1" showInputMessage="1" showErrorMessage="1" error="正しい値を選択してください。" prompt="人数を選択してください。" sqref="M1388 M1386" xr:uid="{2CF9122C-8B80-4A72-8677-43D9348ADCEB}">
      <formula1>"　,1,2,3,4,5,6,7,8,9,10,11,12,13,14,15,16,17,18,19,20,21,22,23,24,25,26,27,28,29,30,31,32,33,34,35,36,37,38,39,40"</formula1>
    </dataValidation>
    <dataValidation type="textLength" allowBlank="1" showInputMessage="1" showErrorMessage="1" error="正しい名称を入力してください。" prompt="委員会の名称を入力してください。" sqref="N1653:AD1654" xr:uid="{3C16D201-E3B5-4EF8-82E5-093A6873D13D}">
      <formula1>0</formula1>
      <formula2>50</formula2>
    </dataValidation>
  </dataValidations>
  <hyperlinks>
    <hyperlink ref="H370" r:id="rId1" xr:uid="{7425CFFD-6872-47BC-8B1A-D3CB77014C42}"/>
    <hyperlink ref="E298" r:id="rId2" xr:uid="{4FFAD8BA-2BCF-440A-B08F-897F5D917E7C}"/>
    <hyperlink ref="H3089:AD3091" r:id="rId3" display="https://www.mhlw.go.jp/houdou/2002/04/h0422-2.html" xr:uid="{9734B032-FDF0-4A1E-8484-CA5606001DDC}"/>
    <hyperlink ref="AT3093" r:id="rId4" xr:uid="{EC8A4539-FE52-4DBC-B85B-5ED693F2FCBD}"/>
    <hyperlink ref="H3096" r:id="rId5" xr:uid="{EFC90FE0-E71A-4B4C-94DA-C80ECE6BC9CA}"/>
    <hyperlink ref="H3094:AD3095" r:id="rId6" display="https://www.pref.saitama.lg.jp/documents/19837/kikikanrimanual021102.pdf" xr:uid="{E95E17F2-3DF6-47AB-B82D-02278F5AAC23}"/>
    <hyperlink ref="AG1:AJ1" location="表紙・目次!C51" display="目次に戻る" xr:uid="{33E85B43-5338-4274-9A9F-A6916AA31592}"/>
    <hyperlink ref="AG3213:AJ3213" location="表紙・目次!C51" display="目次に戻る" xr:uid="{FD6148F5-3437-4E3B-B02D-76E0F456F3F7}"/>
  </hyperlinks>
  <pageMargins left="0.39370078740157483" right="0.11811023622047245" top="0.55118110236220474" bottom="0.55118110236220474" header="0.31496062992125984" footer="0.31496062992125984"/>
  <pageSetup paperSize="9" scale="55" firstPageNumber="7" fitToHeight="50" orientation="portrait" useFirstPageNumber="1" r:id="rId7"/>
  <headerFooter>
    <oddHeader>&amp;R&amp;"游ゴシック Medium,標準"&amp;12自主点検表４（2）ユニット型　 　　</oddHeader>
    <oddFooter>&amp;C&amp;14ー &amp;P ー</oddFooter>
  </headerFooter>
  <rowBreaks count="74" manualBreakCount="74">
    <brk id="36" min="2" max="42" man="1"/>
    <brk id="76" min="2" max="42" man="1"/>
    <brk id="115" min="2" max="42" man="1"/>
    <brk id="153" min="2" max="42" man="1"/>
    <brk id="179" min="2" max="42" man="1"/>
    <brk id="226" min="2" max="42" man="1"/>
    <brk id="248" min="2" max="42" man="1"/>
    <brk id="298" min="2" max="42" man="1"/>
    <brk id="346" min="2" max="42" man="1"/>
    <brk id="396" min="2" max="42" man="1"/>
    <brk id="440" min="2" max="42" man="1"/>
    <brk id="485" min="2" max="42" man="1"/>
    <brk id="531" min="2" max="42" man="1"/>
    <brk id="553" min="2" max="42" man="1"/>
    <brk id="602" min="2" max="42" man="1"/>
    <brk id="649" min="2" max="42" man="1"/>
    <brk id="668" min="2" max="42" man="1"/>
    <brk id="710" min="2" max="42" man="1"/>
    <brk id="755" min="2" max="42" man="1"/>
    <brk id="795" min="2" max="42" man="1"/>
    <brk id="842" min="2" max="42" man="1"/>
    <brk id="886" min="2" max="42" man="1"/>
    <brk id="926" min="2" max="42" man="1"/>
    <brk id="960" min="2" max="42" man="1"/>
    <brk id="1007" min="2" max="42" man="1"/>
    <brk id="1036" min="2" max="42" man="1"/>
    <brk id="1084" min="2" max="42" man="1"/>
    <brk id="1123" min="2" max="42" man="1"/>
    <brk id="1172" min="2" max="42" man="1"/>
    <brk id="1220" min="2" max="42" man="1"/>
    <brk id="1265" min="2" max="42" man="1"/>
    <brk id="1314" min="2" max="42" man="1"/>
    <brk id="1351" min="2" max="42" man="1"/>
    <brk id="1401" min="2" max="42" man="1"/>
    <brk id="1452" max="16383" man="1"/>
    <brk id="1500" min="2" max="42" man="1"/>
    <brk id="1538" min="2" max="42" man="1"/>
    <brk id="1582" min="2" max="42" man="1"/>
    <brk id="1632" min="2" max="42" man="1"/>
    <brk id="1644" min="2" max="42" man="1"/>
    <brk id="1693" min="2" max="42" man="1"/>
    <brk id="1729" min="2" max="42" man="1"/>
    <brk id="1769" min="2" max="42" man="1"/>
    <brk id="1813" min="2" max="42" man="1"/>
    <brk id="1853" min="1" max="42" man="1"/>
    <brk id="1901" min="2" max="42" man="1"/>
    <brk id="1913" min="2" max="42" man="1"/>
    <brk id="1962" min="2" max="42" man="1"/>
    <brk id="2004" min="2" max="42" man="1"/>
    <brk id="2034" min="2" max="42" man="1"/>
    <brk id="2078" min="1" max="42" man="1"/>
    <brk id="2094" min="2" max="42" man="1"/>
    <brk id="2146" min="2" max="42" man="1"/>
    <brk id="2199" min="2" max="42" man="1"/>
    <brk id="2248" min="2" max="42" man="1"/>
    <brk id="2299" min="2" max="42" man="1"/>
    <brk id="2336" min="2" max="42" man="1"/>
    <brk id="2378" min="1" max="42" man="1"/>
    <brk id="2423" min="1" max="42" man="1"/>
    <brk id="2457" min="2" max="42" man="1"/>
    <brk id="2502" min="2" max="42" man="1"/>
    <brk id="2552" min="2" max="42" man="1"/>
    <brk id="2600" min="2" max="42" man="1"/>
    <brk id="2641" min="2" max="42" man="1"/>
    <brk id="2689" min="1" max="42" man="1"/>
    <brk id="2719" min="1" max="42" man="1"/>
    <brk id="2768" min="1" max="42" man="1"/>
    <brk id="2817" min="1" max="42" man="1"/>
    <brk id="2916" min="1" max="42" man="1"/>
    <brk id="2978" min="2" max="42" man="1"/>
    <brk id="3027" min="2" max="42" man="1"/>
    <brk id="3076" min="1" max="42" man="1"/>
    <brk id="3120" min="2" max="42" man="1"/>
    <brk id="3167" min="2" max="42" man="1"/>
  </rowBreaks>
  <colBreaks count="2" manualBreakCount="2">
    <brk id="1" min="1" max="2678" man="1"/>
    <brk id="43" min="1" max="267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C71A5-B906-4603-A14D-E13B784C0B2F}">
  <sheetPr codeName="Sheet4">
    <tabColor rgb="FFFF0000"/>
    <pageSetUpPr fitToPage="1"/>
  </sheetPr>
  <dimension ref="B1:U437"/>
  <sheetViews>
    <sheetView zoomScale="55" zoomScaleNormal="55" workbookViewId="0">
      <pane xSplit="3" ySplit="2" topLeftCell="D3" activePane="bottomRight" state="frozenSplit"/>
      <selection pane="topRight" activeCell="B1" sqref="B1"/>
      <selection pane="bottomLeft" activeCell="A3" sqref="A3"/>
      <selection pane="bottomRight"/>
    </sheetView>
  </sheetViews>
  <sheetFormatPr defaultColWidth="5" defaultRowHeight="30" customHeight="1"/>
  <cols>
    <col min="1" max="1" width="2.0703125" customWidth="1"/>
    <col min="2" max="2" width="4.5" style="685" customWidth="1"/>
    <col min="3" max="3" width="7.5703125" style="685" customWidth="1"/>
    <col min="4" max="5" width="5" customWidth="1"/>
    <col min="6" max="6" width="11.2109375" customWidth="1"/>
    <col min="7" max="13" width="5" customWidth="1"/>
    <col min="14" max="14" width="8.85546875" style="292" customWidth="1"/>
    <col min="15" max="15" width="74.5703125" style="733" customWidth="1"/>
    <col min="16" max="16" width="8.2109375" style="293" customWidth="1"/>
    <col min="17" max="17" width="5.78515625" customWidth="1"/>
    <col min="18" max="18" width="15.0703125" customWidth="1"/>
    <col min="19" max="19" width="12.5703125" style="369" customWidth="1"/>
    <col min="20" max="20" width="12.0703125" style="369" customWidth="1"/>
    <col min="21" max="21" width="119" customWidth="1"/>
  </cols>
  <sheetData>
    <row r="1" spans="2:21" ht="18.75" customHeight="1">
      <c r="B1" s="681"/>
      <c r="C1" s="682"/>
      <c r="D1" s="2196" t="s">
        <v>1733</v>
      </c>
      <c r="E1" s="2197"/>
      <c r="F1" s="2198"/>
      <c r="G1" s="2208" t="s">
        <v>1816</v>
      </c>
      <c r="H1" s="2209"/>
      <c r="I1" s="2209"/>
      <c r="J1" s="2209"/>
      <c r="K1" s="2209"/>
      <c r="L1" s="2209"/>
      <c r="M1" s="2209"/>
      <c r="N1" s="2209"/>
      <c r="O1" s="2210"/>
      <c r="P1" s="2206" t="s">
        <v>1818</v>
      </c>
      <c r="Q1" s="2207"/>
      <c r="R1" s="2207"/>
      <c r="S1" s="2202" t="s">
        <v>1730</v>
      </c>
      <c r="T1" s="2204" t="s">
        <v>1815</v>
      </c>
      <c r="U1" s="2194" t="s">
        <v>1817</v>
      </c>
    </row>
    <row r="2" spans="2:21" ht="20.25" customHeight="1" thickBot="1">
      <c r="B2" s="683" t="s">
        <v>1823</v>
      </c>
      <c r="C2" s="684" t="s">
        <v>1822</v>
      </c>
      <c r="D2" s="2199"/>
      <c r="E2" s="2200"/>
      <c r="F2" s="2201"/>
      <c r="G2" s="2211"/>
      <c r="H2" s="2212"/>
      <c r="I2" s="2212"/>
      <c r="J2" s="2212"/>
      <c r="K2" s="2212"/>
      <c r="L2" s="2212"/>
      <c r="M2" s="2212"/>
      <c r="N2" s="2212"/>
      <c r="O2" s="2213"/>
      <c r="P2" s="299"/>
      <c r="Q2" s="300" t="s">
        <v>1811</v>
      </c>
      <c r="R2" s="300" t="s">
        <v>1735</v>
      </c>
      <c r="S2" s="2203"/>
      <c r="T2" s="2205"/>
      <c r="U2" s="2195"/>
    </row>
    <row r="3" spans="2:21" ht="30" customHeight="1">
      <c r="B3" s="1034">
        <f>C3+6</f>
        <v>7</v>
      </c>
      <c r="C3" s="1035">
        <v>1</v>
      </c>
      <c r="D3" s="335" t="s">
        <v>1734</v>
      </c>
      <c r="E3" s="336"/>
      <c r="F3" s="337"/>
      <c r="G3" s="338"/>
      <c r="H3" s="339"/>
      <c r="I3" s="339"/>
      <c r="J3" s="339"/>
      <c r="K3" s="339"/>
      <c r="L3" s="339"/>
      <c r="M3" s="339"/>
      <c r="N3" s="340" t="s">
        <v>150</v>
      </c>
      <c r="O3" s="725" t="str">
        <f>VLOOKUP(Q3,'自主点検表（処遇）'!$A$5:$AE$3211,8,0)</f>
        <v xml:space="preserve">　ユニット型指定介護老人福祉施設（以下「指定施設」という。）は、入居者１人１人の意思及び人格を尊重し、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ますか。        </v>
      </c>
      <c r="P3" s="298" t="str">
        <f>_xlfn.IFS(T3="不適切","★",T3="要入力","✖",T3="非該当","▲",T3="適切","",T3="","",T3="要確認","！")</f>
        <v>✖</v>
      </c>
      <c r="Q3" s="686">
        <v>1</v>
      </c>
      <c r="R3" s="496" t="str">
        <f>VLOOKUP(Q3,'自主点検表（処遇）'!$AG$5:$AL$3211,2,0)</f>
        <v>いる・いない</v>
      </c>
      <c r="S3" s="376" t="s">
        <v>1731</v>
      </c>
      <c r="T3" s="367" t="str">
        <f t="shared" ref="T3:T11" si="0">_xlfn.IFS(R3=S3,"適切",R3="いる・いない","要入力",R3="いない","不適切",R3="非該当","要確認")</f>
        <v>要入力</v>
      </c>
      <c r="U3" s="370" t="str">
        <f>VLOOKUP(Q3,'自主点検表（処遇）'!$AG$5:$AL$3211,6,0)</f>
        <v>法第87条 第1項 
条例第66号 
第321条 第1項 
平11厚令39 
第39条 第1項</v>
      </c>
    </row>
    <row r="4" spans="2:21" ht="30" customHeight="1">
      <c r="B4" s="1036">
        <f t="shared" ref="B4:B70" si="1">C4+6</f>
        <v>7</v>
      </c>
      <c r="C4" s="1037">
        <v>1</v>
      </c>
      <c r="D4" s="341"/>
      <c r="E4" s="342"/>
      <c r="F4" s="343"/>
      <c r="G4" s="344"/>
      <c r="H4" s="345"/>
      <c r="I4" s="345"/>
      <c r="J4" s="345"/>
      <c r="K4" s="345"/>
      <c r="L4" s="345"/>
      <c r="M4" s="345"/>
      <c r="N4" s="346" t="s">
        <v>365</v>
      </c>
      <c r="O4" s="725" t="str">
        <f>VLOOKUP(Q4,'自主点検表（処遇）'!$A$5:$AE$3211,8,0)</f>
        <v xml:space="preserve">　地域や家庭との結び付きを重視した運営を行い、市町村、居宅介護支援事業者、居宅サービス事業者、他の介護保険施設その他の保健医療サービス又は福祉サービスを提供する者との密接な連携に努めていますか。  </v>
      </c>
      <c r="P4" s="298" t="str">
        <f t="shared" ref="P4:P70" si="2">_xlfn.IFS(T4="不適切","★",T4="要入力","✖",T4="非該当","▲",T4="適切","",T4="","",T4="要確認","！")</f>
        <v>✖</v>
      </c>
      <c r="Q4" s="687">
        <v>2</v>
      </c>
      <c r="R4" s="497" t="str">
        <f>VLOOKUP(Q4,'自主点検表（処遇）'!$AG$5:$AL$3211,2,0)</f>
        <v>いる・いない</v>
      </c>
      <c r="S4" s="377" t="s">
        <v>1731</v>
      </c>
      <c r="T4" s="368" t="str">
        <f t="shared" si="0"/>
        <v>要入力</v>
      </c>
      <c r="U4" s="371" t="str">
        <f>VLOOKUP(Q4,'自主点検表（処遇）'!$AG$5:$AL$3211,6,0)</f>
        <v>条例第66号 
第321条 第2項 
平11厚令39 
第39条 第2項</v>
      </c>
    </row>
    <row r="5" spans="2:21" ht="30" customHeight="1">
      <c r="B5" s="1036">
        <f t="shared" si="1"/>
        <v>7</v>
      </c>
      <c r="C5" s="1037">
        <v>1</v>
      </c>
      <c r="D5" s="341"/>
      <c r="E5" s="342"/>
      <c r="F5" s="343"/>
      <c r="G5" s="344"/>
      <c r="H5" s="345"/>
      <c r="I5" s="345"/>
      <c r="J5" s="345"/>
      <c r="K5" s="345"/>
      <c r="L5" s="345"/>
      <c r="M5" s="345"/>
      <c r="N5" s="346" t="s">
        <v>847</v>
      </c>
      <c r="O5" s="725" t="str">
        <f>VLOOKUP(Q5,'自主点検表（処遇）'!$A$5:$AE$3211,8,0)</f>
        <v xml:space="preserve">　入所者の人権の擁護、虐待の防止等のため、必要な体制の整備を行うとともに、その従業者に対し、研修を実施する等の措置を講じていますか。
</v>
      </c>
      <c r="P5" s="298" t="str">
        <f t="shared" si="2"/>
        <v>✖</v>
      </c>
      <c r="Q5" s="687">
        <v>3</v>
      </c>
      <c r="R5" s="497" t="str">
        <f>VLOOKUP(Q5,'自主点検表（処遇）'!$AG$5:$AL$3211,2,0)</f>
        <v>いる・いない</v>
      </c>
      <c r="S5" s="377" t="s">
        <v>1731</v>
      </c>
      <c r="T5" s="368" t="str">
        <f t="shared" si="0"/>
        <v>要入力</v>
      </c>
      <c r="U5" s="371" t="str">
        <f>VLOOKUP(Q5,'自主点検表（処遇）'!$AG$5:$AL$3211,6,0)</f>
        <v>条例第66号 
第321条 第3項 
平11厚令39 
第39条 第3項</v>
      </c>
    </row>
    <row r="6" spans="2:21" ht="30" customHeight="1">
      <c r="B6" s="1036">
        <f t="shared" si="1"/>
        <v>7</v>
      </c>
      <c r="C6" s="1037">
        <v>1</v>
      </c>
      <c r="D6" s="341"/>
      <c r="E6" s="342"/>
      <c r="F6" s="343"/>
      <c r="G6" s="344"/>
      <c r="H6" s="345"/>
      <c r="I6" s="345"/>
      <c r="J6" s="345"/>
      <c r="K6" s="345"/>
      <c r="L6" s="345"/>
      <c r="M6" s="345"/>
      <c r="N6" s="346" t="s">
        <v>848</v>
      </c>
      <c r="O6" s="725" t="str">
        <f>VLOOKUP(Q6,'自主点検表（処遇）'!$A$5:$AE$3211,8,0)</f>
        <v>　指定施設サービスを提供するに当たっては、介護保険法に規定する介護保険等関連情報その他必要な情報を活用し、適切かつ有効に行うよう努めていますか。</v>
      </c>
      <c r="P6" s="298" t="str">
        <f t="shared" si="2"/>
        <v>✖</v>
      </c>
      <c r="Q6" s="687">
        <v>4</v>
      </c>
      <c r="R6" s="497" t="str">
        <f>VLOOKUP(Q6,'自主点検表（処遇）'!$AG$5:$AL$3211,2,0)</f>
        <v>いる・いない</v>
      </c>
      <c r="S6" s="377" t="s">
        <v>1731</v>
      </c>
      <c r="T6" s="368" t="str">
        <f t="shared" si="0"/>
        <v>要入力</v>
      </c>
      <c r="U6" s="371" t="str">
        <f>VLOOKUP(Q6,'自主点検表（処遇）'!$AG$5:$AL$3211,6,0)</f>
        <v>条例第66号 
第321条 第4項 
平11厚令39 
第39条 第4項</v>
      </c>
    </row>
    <row r="7" spans="2:21" ht="30" customHeight="1" thickBot="1">
      <c r="B7" s="1036">
        <f t="shared" si="1"/>
        <v>7</v>
      </c>
      <c r="C7" s="1037">
        <v>1</v>
      </c>
      <c r="D7" s="341"/>
      <c r="E7" s="342"/>
      <c r="F7" s="343"/>
      <c r="G7" s="344"/>
      <c r="H7" s="345"/>
      <c r="I7" s="345"/>
      <c r="J7" s="345"/>
      <c r="K7" s="345"/>
      <c r="L7" s="345"/>
      <c r="M7" s="345"/>
      <c r="N7" s="346" t="s">
        <v>829</v>
      </c>
      <c r="O7" s="726" t="str">
        <f>VLOOKUP(Q7,'自主点検表（処遇）'!$A$5:$AE$3211,8,0)</f>
        <v xml:space="preserve">  　運営規程、パンフレットなど利用者に説明する書面は、法令、規則等に則した内容となっていますか。</v>
      </c>
      <c r="P7" s="296" t="str">
        <f t="shared" si="2"/>
        <v>✖</v>
      </c>
      <c r="Q7" s="688">
        <v>5</v>
      </c>
      <c r="R7" s="497" t="str">
        <f>VLOOKUP(Q7,'自主点検表（処遇）'!$AG$5:$AL$3211,2,0)</f>
        <v>いる・いない</v>
      </c>
      <c r="S7" s="377" t="s">
        <v>1731</v>
      </c>
      <c r="T7" s="368" t="str">
        <f t="shared" si="0"/>
        <v>要入力</v>
      </c>
      <c r="U7" s="371">
        <f>VLOOKUP(Q7,'自主点検表（処遇）'!$AG$5:$AL$3211,6,0)</f>
        <v>0</v>
      </c>
    </row>
    <row r="8" spans="2:21" ht="30" customHeight="1">
      <c r="B8" s="1034">
        <f t="shared" si="1"/>
        <v>8</v>
      </c>
      <c r="C8" s="1035">
        <v>2</v>
      </c>
      <c r="D8" s="335"/>
      <c r="E8" s="336"/>
      <c r="F8" s="337"/>
      <c r="G8" s="338" t="s">
        <v>1736</v>
      </c>
      <c r="H8" s="339"/>
      <c r="I8" s="339"/>
      <c r="J8" s="339"/>
      <c r="K8" s="339"/>
      <c r="L8" s="339"/>
      <c r="M8" s="339"/>
      <c r="N8" s="340" t="s">
        <v>150</v>
      </c>
      <c r="O8" s="725" t="str">
        <f>VLOOKUP(Q8,'自主点検表（処遇）'!$A$5:$AE$3211,8,0)</f>
        <v>　基準省令は、指定施設が、目的を達成するために必要な最低限度の基準を定めたものであることを念頭に、その運営の向上に努めていますか。</v>
      </c>
      <c r="P8" s="298" t="str">
        <f t="shared" si="2"/>
        <v>✖</v>
      </c>
      <c r="Q8" s="686">
        <v>6</v>
      </c>
      <c r="R8" s="496" t="str">
        <f>VLOOKUP(Q8,'自主点検表（処遇）'!$AG$5:$AL$3211,2,0)</f>
        <v>いる・いない</v>
      </c>
      <c r="S8" s="376" t="s">
        <v>1731</v>
      </c>
      <c r="T8" s="367" t="str">
        <f t="shared" si="0"/>
        <v>要入力</v>
      </c>
      <c r="U8" s="370" t="str">
        <f>VLOOKUP(Q8,'自主点検表（処遇）'!$AG$5:$AL$3211,6,0)</f>
        <v>平12老企43 第1の1</v>
      </c>
    </row>
    <row r="9" spans="2:21" ht="30" customHeight="1">
      <c r="B9" s="1044">
        <f t="shared" si="1"/>
        <v>8</v>
      </c>
      <c r="C9" s="1045">
        <v>2</v>
      </c>
      <c r="D9" s="341"/>
      <c r="E9" s="977"/>
      <c r="F9" s="343"/>
      <c r="G9" s="344"/>
      <c r="H9" s="978"/>
      <c r="I9" s="978"/>
      <c r="J9" s="978"/>
      <c r="K9" s="978"/>
      <c r="L9" s="978"/>
      <c r="M9" s="978"/>
      <c r="N9" s="979" t="s">
        <v>365</v>
      </c>
      <c r="O9" s="725" t="str">
        <f>VLOOKUP(Q9,'自主点検表（処遇）'!$A$5:$AE$3211,8,0)</f>
        <v>　指定施設が運営開始後、基準省令に違反することが明らかになった場合は知事の指導等の対象となり、その指導に従わない場合は、指定が取り消されます。これらの法令遵守義務を念頭に運営していますか。</v>
      </c>
      <c r="P9" s="359" t="str">
        <f t="shared" si="2"/>
        <v>✖</v>
      </c>
      <c r="Q9" s="980">
        <v>7</v>
      </c>
      <c r="R9" s="500" t="str">
        <f>VLOOKUP(Q9,'自主点検表（処遇）'!$AG$5:$AL$3211,2,0)</f>
        <v>いる・いない</v>
      </c>
      <c r="S9" s="381" t="s">
        <v>1731</v>
      </c>
      <c r="T9" s="384" t="str">
        <f t="shared" si="0"/>
        <v>要入力</v>
      </c>
      <c r="U9" s="374" t="str">
        <f>VLOOKUP(Q9,'自主点検表（処遇）'!$AG$5:$AL$3211,6,0)</f>
        <v>平12老企43 第1の2</v>
      </c>
    </row>
    <row r="10" spans="2:21" ht="30" customHeight="1" thickBot="1">
      <c r="B10" s="1054">
        <f t="shared" ref="B10" si="3">C10+6</f>
        <v>8</v>
      </c>
      <c r="C10" s="1055">
        <v>2</v>
      </c>
      <c r="D10" s="348" t="s">
        <v>1738</v>
      </c>
      <c r="E10" s="349"/>
      <c r="F10" s="350"/>
      <c r="G10" s="351" t="s">
        <v>1739</v>
      </c>
      <c r="H10" s="352"/>
      <c r="I10" s="352"/>
      <c r="J10" s="352"/>
      <c r="K10" s="352"/>
      <c r="L10" s="352"/>
      <c r="M10" s="352"/>
      <c r="N10" s="356"/>
      <c r="O10" s="726"/>
      <c r="P10" s="1138"/>
      <c r="Q10" s="1139"/>
      <c r="R10" s="1140"/>
      <c r="S10" s="1141"/>
      <c r="T10" s="1141"/>
      <c r="U10" s="372"/>
    </row>
    <row r="11" spans="2:21" ht="30" customHeight="1">
      <c r="B11" s="1042">
        <f t="shared" si="1"/>
        <v>9</v>
      </c>
      <c r="C11" s="1043">
        <v>3</v>
      </c>
      <c r="D11" s="341"/>
      <c r="E11" s="977"/>
      <c r="F11" s="343"/>
      <c r="G11" s="344"/>
      <c r="H11" s="978"/>
      <c r="I11" s="978"/>
      <c r="J11" s="978"/>
      <c r="K11" s="978"/>
      <c r="L11" s="978"/>
      <c r="M11" s="978"/>
      <c r="N11" s="979" t="s">
        <v>150</v>
      </c>
      <c r="O11" s="725" t="str">
        <f>VLOOKUP(Q11,'自主点検表（処遇）'!$A$5:$AE$3211,8,0)</f>
        <v>　常勤換算方法について、このとおり計算していますか。</v>
      </c>
      <c r="P11" s="298" t="str">
        <f t="shared" si="2"/>
        <v>✖</v>
      </c>
      <c r="Q11" s="689">
        <v>8</v>
      </c>
      <c r="R11" s="499" t="str">
        <f>VLOOKUP(Q11,'自主点検表（処遇）'!$AG$5:$AL$3211,2,0)</f>
        <v>いる・いない</v>
      </c>
      <c r="S11" s="380" t="s">
        <v>1731</v>
      </c>
      <c r="T11" s="383" t="str">
        <f t="shared" si="0"/>
        <v>要入力</v>
      </c>
      <c r="U11" s="373">
        <f>VLOOKUP(Q11,'自主点検表（処遇）'!$AG$5:$AL$3211,6,0)</f>
        <v>0</v>
      </c>
    </row>
    <row r="12" spans="2:21" ht="30" customHeight="1">
      <c r="B12" s="1036">
        <f t="shared" si="1"/>
        <v>9</v>
      </c>
      <c r="C12" s="1037">
        <v>3</v>
      </c>
      <c r="D12" s="341"/>
      <c r="E12" s="342"/>
      <c r="F12" s="343"/>
      <c r="G12" s="344"/>
      <c r="H12" s="345"/>
      <c r="I12" s="345"/>
      <c r="J12" s="345"/>
      <c r="K12" s="345"/>
      <c r="L12" s="345"/>
      <c r="M12" s="345"/>
      <c r="N12" s="346"/>
      <c r="O12" s="725" t="str">
        <f>VLOOKUP(Q12,'自主点検表（処遇）'!$A$5:$AE$3211,8,0)</f>
        <v>　施設の常勤の従業者が勤務すべき就業規則上の勤務時間を記入（入力）して下さい。</v>
      </c>
      <c r="P12" s="298"/>
      <c r="Q12" s="687">
        <v>9</v>
      </c>
      <c r="R12" s="497">
        <f>VLOOKUP(Q12,'自主点検表（処遇）'!$AG$5:$AL$3211,2,0)</f>
        <v>0</v>
      </c>
      <c r="S12" s="368"/>
      <c r="T12" s="368"/>
      <c r="U12" s="371">
        <f>VLOOKUP(Q12,'自主点検表（処遇）'!$AG$5:$AL$3211,6,0)</f>
        <v>0</v>
      </c>
    </row>
    <row r="13" spans="2:21" ht="30" customHeight="1">
      <c r="B13" s="1036">
        <f t="shared" si="1"/>
        <v>9</v>
      </c>
      <c r="C13" s="1037">
        <v>3</v>
      </c>
      <c r="D13" s="341"/>
      <c r="E13" s="342"/>
      <c r="F13" s="343"/>
      <c r="G13" s="344"/>
      <c r="H13" s="345"/>
      <c r="I13" s="345"/>
      <c r="J13" s="345"/>
      <c r="K13" s="345"/>
      <c r="L13" s="345"/>
      <c r="M13" s="345"/>
      <c r="N13" s="346"/>
      <c r="O13" s="727">
        <f>VLOOKUP(Q13,'自主点検表（処遇）'!$A$5:$AE$3211,8,0)</f>
        <v>0</v>
      </c>
      <c r="P13" s="298"/>
      <c r="Q13" s="687">
        <v>10</v>
      </c>
      <c r="R13" s="497">
        <f>VLOOKUP(Q13,'自主点検表（処遇）'!$AG$5:$AL$3211,2,0)</f>
        <v>0</v>
      </c>
      <c r="S13" s="368"/>
      <c r="T13" s="368"/>
      <c r="U13" s="371">
        <f>VLOOKUP(Q13,'自主点検表（処遇）'!$AG$5:$AL$3211,6,0)</f>
        <v>0</v>
      </c>
    </row>
    <row r="14" spans="2:21" ht="30" customHeight="1">
      <c r="B14" s="1036">
        <f t="shared" si="1"/>
        <v>9</v>
      </c>
      <c r="C14" s="1037">
        <v>3</v>
      </c>
      <c r="D14" s="341"/>
      <c r="E14" s="342"/>
      <c r="F14" s="343"/>
      <c r="G14" s="344"/>
      <c r="H14" s="345"/>
      <c r="I14" s="345"/>
      <c r="J14" s="345"/>
      <c r="K14" s="345"/>
      <c r="L14" s="345"/>
      <c r="M14" s="345"/>
      <c r="N14" s="346"/>
      <c r="O14" s="725" t="str">
        <f>VLOOKUP(Q14,'自主点検表（処遇）'!$A$5:$AE$3211,8,0)</f>
        <v>　配置すべき職員数の常勤換算は、暦月ごとの職員の勤務延時間数を、当該事業所又は施設において常勤の職員が勤務すべき時間で除することによって算定していますか。</v>
      </c>
      <c r="P14" s="298" t="str">
        <f t="shared" si="2"/>
        <v>✖</v>
      </c>
      <c r="Q14" s="687">
        <v>11</v>
      </c>
      <c r="R14" s="497" t="str">
        <f>VLOOKUP(Q14,'自主点検表（処遇）'!$AG$5:$AL$3211,2,0)</f>
        <v>いる・いない</v>
      </c>
      <c r="S14" s="377" t="s">
        <v>1731</v>
      </c>
      <c r="T14" s="368" t="str">
        <f>_xlfn.IFS(R14=S14,"適切",R14="いる・いない","要入力",R14="いない","不適切",R14="非該当","要確認")</f>
        <v>要入力</v>
      </c>
      <c r="U14" s="371">
        <f>VLOOKUP(Q14,'自主点検表（処遇）'!$AG$5:$AL$3211,6,0)</f>
        <v>0</v>
      </c>
    </row>
    <row r="15" spans="2:21" ht="30" customHeight="1">
      <c r="B15" s="1036">
        <f t="shared" si="1"/>
        <v>9</v>
      </c>
      <c r="C15" s="1037">
        <v>3</v>
      </c>
      <c r="D15" s="341"/>
      <c r="E15" s="342"/>
      <c r="F15" s="343"/>
      <c r="G15" s="344"/>
      <c r="H15" s="345"/>
      <c r="I15" s="345"/>
      <c r="J15" s="345"/>
      <c r="K15" s="345"/>
      <c r="L15" s="345"/>
      <c r="M15" s="345"/>
      <c r="N15" s="347"/>
      <c r="O15" s="728" t="str">
        <f>VLOOKUP(Q15,'自主点検表（処遇）'!$A$5:$AE$3211,8,0)</f>
        <v>　その際、小数点第２位以下を切り捨てていますか。</v>
      </c>
      <c r="P15" s="298" t="str">
        <f t="shared" si="2"/>
        <v>✖</v>
      </c>
      <c r="Q15" s="687">
        <v>12</v>
      </c>
      <c r="R15" s="497" t="str">
        <f>VLOOKUP(Q15,'自主点検表（処遇）'!$AG$5:$AL$3211,2,0)</f>
        <v>いる・いない</v>
      </c>
      <c r="S15" s="377" t="s">
        <v>1731</v>
      </c>
      <c r="T15" s="368" t="str">
        <f>_xlfn.IFS(R15=S15,"適切",R15="いる・いない","要入力",R15="いない","不適切",R15="非該当","要確認")</f>
        <v>要入力</v>
      </c>
      <c r="U15" s="371">
        <f>VLOOKUP(Q15,'自主点検表（処遇）'!$AG$5:$AL$3211,6,0)</f>
        <v>0</v>
      </c>
    </row>
    <row r="16" spans="2:21" ht="30" customHeight="1">
      <c r="B16" s="1036">
        <f t="shared" si="1"/>
        <v>9</v>
      </c>
      <c r="C16" s="1037">
        <v>3</v>
      </c>
      <c r="D16" s="341"/>
      <c r="E16" s="342"/>
      <c r="F16" s="343"/>
      <c r="G16" s="344"/>
      <c r="H16" s="345"/>
      <c r="I16" s="345"/>
      <c r="J16" s="345"/>
      <c r="K16" s="345"/>
      <c r="L16" s="345"/>
      <c r="M16" s="345"/>
      <c r="N16" s="347"/>
      <c r="O16" s="728" t="str">
        <f>VLOOKUP(Q16,'自主点検表（処遇）'!$A$5:$AE$3211,8,0)</f>
        <v>　指導監査月直近の暦月の常勤換算に用いる時間数を記入（入力）してください。</v>
      </c>
      <c r="P16" s="298"/>
      <c r="Q16" s="687">
        <v>13</v>
      </c>
      <c r="R16" s="497">
        <f>VLOOKUP(Q16,'自主点検表（処遇）'!$AG$5:$AL$3211,2,0)</f>
        <v>0</v>
      </c>
      <c r="S16" s="368"/>
      <c r="T16" s="368"/>
      <c r="U16" s="371">
        <f>VLOOKUP(Q16,'自主点検表（処遇）'!$AG$5:$AL$3211,6,0)</f>
        <v>0</v>
      </c>
    </row>
    <row r="17" spans="2:21" ht="30" customHeight="1">
      <c r="B17" s="1036">
        <f t="shared" si="1"/>
        <v>9</v>
      </c>
      <c r="C17" s="1037">
        <v>3</v>
      </c>
      <c r="D17" s="341"/>
      <c r="E17" s="342"/>
      <c r="F17" s="343"/>
      <c r="G17" s="344" t="s">
        <v>1740</v>
      </c>
      <c r="H17" s="345"/>
      <c r="I17" s="345"/>
      <c r="J17" s="345"/>
      <c r="K17" s="345"/>
      <c r="L17" s="345"/>
      <c r="M17" s="345"/>
      <c r="N17" s="347"/>
      <c r="O17" s="728" t="str">
        <f>VLOOKUP(Q17,'自主点検表（処遇）'!$A$5:$AE$3211,8,0)</f>
        <v xml:space="preserve"> 勤務延時間数は、次のとおり計算していますか。</v>
      </c>
      <c r="P17" s="298" t="str">
        <f t="shared" si="2"/>
        <v>✖</v>
      </c>
      <c r="Q17" s="687">
        <v>14</v>
      </c>
      <c r="R17" s="497" t="str">
        <f>VLOOKUP(Q17,'自主点検表（処遇）'!$AG$5:$AL$3211,2,0)</f>
        <v>いる・いない</v>
      </c>
      <c r="S17" s="377" t="s">
        <v>1731</v>
      </c>
      <c r="T17" s="368" t="str">
        <f t="shared" ref="T17:T35" si="4">_xlfn.IFS(R17=S17,"適切",R17="いる・いない","要入力",R17="いない","不適切",R17="非該当","要確認")</f>
        <v>要入力</v>
      </c>
      <c r="U17" s="371" t="str">
        <f>VLOOKUP(Q17,'自主点検表（処遇）'!$AG$5:$AL$3211,6,0)</f>
        <v>平12老企43 第2の7</v>
      </c>
    </row>
    <row r="18" spans="2:21" ht="30" customHeight="1">
      <c r="B18" s="1036">
        <f t="shared" si="1"/>
        <v>9</v>
      </c>
      <c r="C18" s="1037">
        <v>3</v>
      </c>
      <c r="D18" s="341"/>
      <c r="E18" s="342"/>
      <c r="F18" s="343"/>
      <c r="G18" s="344"/>
      <c r="H18" s="345"/>
      <c r="I18" s="345"/>
      <c r="J18" s="345"/>
      <c r="K18" s="345"/>
      <c r="L18" s="345"/>
      <c r="M18" s="345"/>
      <c r="N18" s="347"/>
      <c r="O18" s="728" t="str">
        <f>VLOOKUP(Q18,'自主点検表（処遇）'!$A$5:$AE$3211,8,0)</f>
        <v>　常勤換算に使用する「勤務延時間数」は、勤務表上、当該指定施設サービスの提供に従事する時間として明確に位置付けられている時間の合計数としていますか。</v>
      </c>
      <c r="P18" s="298" t="str">
        <f t="shared" si="2"/>
        <v>✖</v>
      </c>
      <c r="Q18" s="687">
        <v>15</v>
      </c>
      <c r="R18" s="497" t="str">
        <f>VLOOKUP(Q18,'自主点検表（処遇）'!$AG$5:$AL$3211,2,0)</f>
        <v>いる・いない</v>
      </c>
      <c r="S18" s="377" t="s">
        <v>1731</v>
      </c>
      <c r="T18" s="368" t="str">
        <f t="shared" si="4"/>
        <v>要入力</v>
      </c>
      <c r="U18" s="371" t="str">
        <f>VLOOKUP(Q18,'自主点検表（処遇）'!$AG$5:$AL$3211,6,0)</f>
        <v>平12老企43
第2の7の(2)</v>
      </c>
    </row>
    <row r="19" spans="2:21" ht="30" customHeight="1">
      <c r="B19" s="1036">
        <f t="shared" si="1"/>
        <v>9</v>
      </c>
      <c r="C19" s="1037">
        <v>3</v>
      </c>
      <c r="D19" s="341"/>
      <c r="E19" s="342"/>
      <c r="F19" s="343"/>
      <c r="G19" s="344"/>
      <c r="H19" s="345"/>
      <c r="I19" s="345"/>
      <c r="J19" s="345"/>
      <c r="K19" s="345"/>
      <c r="L19" s="345"/>
      <c r="M19" s="345"/>
      <c r="N19" s="347"/>
      <c r="O19" s="728" t="str">
        <f>VLOOKUP(Q19,'自主点検表（処遇）'!$A$5:$AE$3211,8,0)</f>
        <v>　なお、従業者１人につき、勤務延時間数に算入することができる時間数は、当該施設において常勤の従業者が勤務すべき勤務時間数を上限としていますか。</v>
      </c>
      <c r="P19" s="298" t="str">
        <f t="shared" si="2"/>
        <v>✖</v>
      </c>
      <c r="Q19" s="687">
        <v>16</v>
      </c>
      <c r="R19" s="497" t="str">
        <f>VLOOKUP(Q19,'自主点検表（処遇）'!$AG$5:$AL$3211,2,0)</f>
        <v>いる・いない</v>
      </c>
      <c r="S19" s="377" t="s">
        <v>1731</v>
      </c>
      <c r="T19" s="368" t="str">
        <f t="shared" si="4"/>
        <v>要入力</v>
      </c>
      <c r="U19" s="371" t="str">
        <f>VLOOKUP(Q19,'自主点検表（処遇）'!$AG$5:$AL$3211,6,0)</f>
        <v>平12老企43
第2の7の(2)</v>
      </c>
    </row>
    <row r="20" spans="2:21" ht="30" customHeight="1" thickBot="1">
      <c r="B20" s="1040">
        <f t="shared" si="1"/>
        <v>9</v>
      </c>
      <c r="C20" s="1041">
        <v>3</v>
      </c>
      <c r="D20" s="348"/>
      <c r="E20" s="349"/>
      <c r="F20" s="350"/>
      <c r="G20" s="981" t="s">
        <v>2631</v>
      </c>
      <c r="H20" s="352"/>
      <c r="I20" s="352"/>
      <c r="J20" s="352"/>
      <c r="K20" s="352"/>
      <c r="L20" s="352"/>
      <c r="M20" s="352"/>
      <c r="N20" s="353"/>
      <c r="O20" s="729" t="str">
        <f>VLOOKUP(Q20,'自主点検表（処遇）'!$A$5:$AE$3211,8,0)</f>
        <v xml:space="preserve"> 　常勤・非常勤について、次のとおり取り扱っていますか。</v>
      </c>
      <c r="P20" s="357" t="str">
        <f t="shared" si="2"/>
        <v>✖</v>
      </c>
      <c r="Q20" s="690">
        <v>17</v>
      </c>
      <c r="R20" s="315" t="str">
        <f>VLOOKUP(Q20,'自主点検表（処遇）'!$AG$5:$AL$3211,2,0)</f>
        <v>いる・いない</v>
      </c>
      <c r="S20" s="647" t="s">
        <v>1731</v>
      </c>
      <c r="T20" s="662" t="str">
        <f t="shared" ref="T20" si="5">_xlfn.IFS(R20=S20,"適切",R20="いる・いない","要入力",R20="いない","不適切",R20="非該当","要確認")</f>
        <v>要入力</v>
      </c>
      <c r="U20" s="334" t="str">
        <f>VLOOKUP(Q20,'自主点検表（処遇）'!$AG$5:$AL$3211,6,0)</f>
        <v>平12老企43
第2の7の(3)</v>
      </c>
    </row>
    <row r="21" spans="2:21" ht="30" customHeight="1">
      <c r="B21" s="1034">
        <f t="shared" si="1"/>
        <v>11</v>
      </c>
      <c r="C21" s="1035">
        <v>5</v>
      </c>
      <c r="D21" s="335"/>
      <c r="E21" s="336"/>
      <c r="F21" s="337"/>
      <c r="G21" s="338" t="s">
        <v>1741</v>
      </c>
      <c r="H21" s="339"/>
      <c r="I21" s="339"/>
      <c r="J21" s="339"/>
      <c r="K21" s="339"/>
      <c r="L21" s="339"/>
      <c r="M21" s="339"/>
      <c r="N21" s="358"/>
      <c r="O21" s="730" t="str">
        <f>VLOOKUP(Q21,'自主点検表（処遇）'!$A$5:$AE$3211,8,0)</f>
        <v>　「専ら従事する」従業者について、次のとおり扱っていますか。</v>
      </c>
      <c r="P21" s="354" t="str">
        <f t="shared" si="2"/>
        <v>✖</v>
      </c>
      <c r="Q21" s="686">
        <v>18</v>
      </c>
      <c r="R21" s="496" t="str">
        <f>VLOOKUP(Q21,'自主点検表（処遇）'!$AG$5:$AL$3211,2,0)</f>
        <v>いる・いない</v>
      </c>
      <c r="S21" s="376" t="s">
        <v>1731</v>
      </c>
      <c r="T21" s="367" t="str">
        <f t="shared" si="4"/>
        <v>要入力</v>
      </c>
      <c r="U21" s="370" t="str">
        <f>VLOOKUP(Q21,'自主点検表（処遇）'!$AG$5:$AL$3211,6,0)</f>
        <v>平12老企43
第2の7の(4)</v>
      </c>
    </row>
    <row r="22" spans="2:21" ht="30" customHeight="1">
      <c r="B22" s="1036">
        <f t="shared" si="1"/>
        <v>11</v>
      </c>
      <c r="C22" s="1037">
        <v>5</v>
      </c>
      <c r="D22" s="341"/>
      <c r="E22" s="342"/>
      <c r="F22" s="343"/>
      <c r="G22" s="344"/>
      <c r="H22" s="345"/>
      <c r="I22" s="345"/>
      <c r="J22" s="345"/>
      <c r="K22" s="345"/>
      <c r="L22" s="345"/>
      <c r="M22" s="345"/>
      <c r="N22" s="347"/>
      <c r="O22" s="728" t="str">
        <f>VLOOKUP(Q22,'自主点検表（処遇）'!$A$5:$AE$3211,8,0)</f>
        <v>　看護職員を「個別機能訓練加算」の「機能訓練指導員」に位置づけたときは、「専ら」「常勤の」という加算要件がありますので、当該職員は「看護職員」として勤務表に位置づけることができません。（＝配置基準上の看護職員数には算入できない。）このとおり取り扱っていますか。</v>
      </c>
      <c r="P22" s="298" t="str">
        <f t="shared" si="2"/>
        <v>✖</v>
      </c>
      <c r="Q22" s="687">
        <v>19</v>
      </c>
      <c r="R22" s="497" t="str">
        <f>VLOOKUP(Q22,'自主点検表（処遇）'!$AG$5:$AL$3211,2,0)</f>
        <v>いる・いない</v>
      </c>
      <c r="S22" s="377" t="s">
        <v>1731</v>
      </c>
      <c r="T22" s="368" t="str">
        <f t="shared" si="4"/>
        <v>要入力</v>
      </c>
      <c r="U22" s="371">
        <f>VLOOKUP(Q22,'自主点検表（処遇）'!$AG$5:$AL$3211,6,0)</f>
        <v>0</v>
      </c>
    </row>
    <row r="23" spans="2:21" ht="30" customHeight="1" thickBot="1">
      <c r="B23" s="1038">
        <f t="shared" si="1"/>
        <v>11</v>
      </c>
      <c r="C23" s="1039">
        <v>5</v>
      </c>
      <c r="D23" s="348"/>
      <c r="E23" s="349"/>
      <c r="F23" s="350"/>
      <c r="G23" s="351"/>
      <c r="H23" s="352"/>
      <c r="I23" s="352"/>
      <c r="J23" s="352"/>
      <c r="K23" s="352"/>
      <c r="L23" s="352"/>
      <c r="M23" s="352"/>
      <c r="N23" s="353"/>
      <c r="O23" s="729" t="str">
        <f>VLOOKUP(Q23,'自主点検表（処遇）'!$A$5:$AE$3211,8,0)</f>
        <v>　看護職員が機能訓練指導員を兼務する場合、看護体制加算（Ⅱ）及び（Ⅳ（併設短期入所生活介護））の加算要件としての常勤換算には、当該看護職員が機能訓練指導員として従事した時間は含むことができません（当該加算の適用に限って、看護業務と機能訓練指導員業務の従事時間を区分する必要があります）。
　このとおり取り扱っていますか。</v>
      </c>
      <c r="P23" s="357" t="str">
        <f t="shared" si="2"/>
        <v>✖</v>
      </c>
      <c r="Q23" s="688">
        <v>20</v>
      </c>
      <c r="R23" s="498" t="str">
        <f>VLOOKUP(Q23,'自主点検表（処遇）'!$AG$5:$AL$3211,2,0)</f>
        <v>いる・いない</v>
      </c>
      <c r="S23" s="378" t="s">
        <v>1731</v>
      </c>
      <c r="T23" s="379" t="str">
        <f t="shared" si="4"/>
        <v>要入力</v>
      </c>
      <c r="U23" s="372" t="str">
        <f>VLOOKUP(Q23,'自主点検表（処遇）'!$AG$5:$AL$3211,6,0)</f>
        <v>H21.3.23
平成21年改定関係Q&amp;A
vol.1 問83</v>
      </c>
    </row>
    <row r="24" spans="2:21" ht="27" customHeight="1" thickBot="1">
      <c r="B24" s="1054">
        <f t="shared" ref="B24" si="6">C24+6</f>
        <v>14</v>
      </c>
      <c r="C24" s="1055">
        <v>8</v>
      </c>
      <c r="D24" s="341"/>
      <c r="E24" s="977"/>
      <c r="F24" s="343"/>
      <c r="G24" s="1092" t="s">
        <v>2815</v>
      </c>
      <c r="H24" s="978"/>
      <c r="I24" s="978"/>
      <c r="J24" s="978"/>
      <c r="K24" s="978"/>
      <c r="L24" s="978"/>
      <c r="M24" s="978"/>
      <c r="N24" s="985"/>
      <c r="O24" s="728"/>
      <c r="P24" s="1105"/>
      <c r="Q24" s="1106"/>
      <c r="R24" s="1107"/>
      <c r="S24" s="1108"/>
      <c r="T24" s="1108"/>
      <c r="U24" s="680"/>
    </row>
    <row r="25" spans="2:21" ht="30" customHeight="1">
      <c r="B25" s="1034">
        <f t="shared" si="1"/>
        <v>15</v>
      </c>
      <c r="C25" s="1035">
        <v>9</v>
      </c>
      <c r="D25" s="335" t="s">
        <v>1742</v>
      </c>
      <c r="E25" s="336"/>
      <c r="F25" s="337"/>
      <c r="G25" s="338" t="s">
        <v>1743</v>
      </c>
      <c r="H25" s="339"/>
      <c r="I25" s="339"/>
      <c r="J25" s="339"/>
      <c r="K25" s="339"/>
      <c r="L25" s="339"/>
      <c r="M25" s="339"/>
      <c r="N25" s="340" t="s">
        <v>150</v>
      </c>
      <c r="O25" s="731" t="str">
        <f>VLOOKUP(Q25,'自主点検表（処遇）'!$A$5:$AE$3211,8,0)</f>
        <v>　入所者に対し健康管理及び療養上の指導を行うために必要な数を配置していますか。</v>
      </c>
      <c r="P25" s="354" t="str">
        <f t="shared" si="2"/>
        <v>✖</v>
      </c>
      <c r="Q25" s="686">
        <v>21</v>
      </c>
      <c r="R25" s="496" t="str">
        <f>VLOOKUP(Q25,'自主点検表（処遇）'!$AG$5:$AL$3211,2,0)</f>
        <v>いる・いない</v>
      </c>
      <c r="S25" s="376" t="s">
        <v>1731</v>
      </c>
      <c r="T25" s="367" t="str">
        <f t="shared" si="4"/>
        <v>要入力</v>
      </c>
      <c r="U25" s="370" t="str">
        <f>VLOOKUP(Q25,'自主点検表（処遇）'!$AG$5:$AL$3211,6,0)</f>
        <v>平11厚令39
第2条 第1項 1号</v>
      </c>
    </row>
    <row r="26" spans="2:21" ht="30" customHeight="1">
      <c r="B26" s="1036">
        <f t="shared" si="1"/>
        <v>15</v>
      </c>
      <c r="C26" s="1037">
        <v>9</v>
      </c>
      <c r="D26" s="341"/>
      <c r="E26" s="342"/>
      <c r="F26" s="343"/>
      <c r="G26" s="344"/>
      <c r="H26" s="345"/>
      <c r="I26" s="345"/>
      <c r="J26" s="345"/>
      <c r="K26" s="345"/>
      <c r="L26" s="345"/>
      <c r="M26" s="345"/>
      <c r="N26" s="346" t="s">
        <v>365</v>
      </c>
      <c r="O26" s="725" t="str">
        <f>VLOOKUP(Q26,'自主点検表（処遇）'!$A$5:$AE$3211,8,0)</f>
        <v xml:space="preserve">　嘱託医の契約を締結していますか。    </v>
      </c>
      <c r="P26" s="298" t="str">
        <f t="shared" si="2"/>
        <v>✖</v>
      </c>
      <c r="Q26" s="687">
        <v>22</v>
      </c>
      <c r="R26" s="497" t="str">
        <f>VLOOKUP(Q26,'自主点検表（処遇）'!$AG$5:$AL$3211,2,0)</f>
        <v>いる・いない</v>
      </c>
      <c r="S26" s="377" t="s">
        <v>1731</v>
      </c>
      <c r="T26" s="368" t="str">
        <f t="shared" si="4"/>
        <v>要入力</v>
      </c>
      <c r="U26" s="371">
        <f>VLOOKUP(Q26,'自主点検表（処遇）'!$AG$5:$AL$3211,6,0)</f>
        <v>0</v>
      </c>
    </row>
    <row r="27" spans="2:21" ht="30" customHeight="1">
      <c r="B27" s="1036">
        <f t="shared" si="1"/>
        <v>15</v>
      </c>
      <c r="C27" s="1037">
        <v>9</v>
      </c>
      <c r="D27" s="341"/>
      <c r="E27" s="342"/>
      <c r="F27" s="343"/>
      <c r="G27" s="344" t="s">
        <v>1744</v>
      </c>
      <c r="H27" s="345"/>
      <c r="I27" s="345"/>
      <c r="J27" s="345"/>
      <c r="K27" s="345"/>
      <c r="L27" s="345"/>
      <c r="M27" s="345"/>
      <c r="N27" s="346" t="s">
        <v>150</v>
      </c>
      <c r="O27" s="725" t="str">
        <f>VLOOKUP(Q27,'自主点検表（処遇）'!$A$5:$AE$3211,8,0)</f>
        <v>　入所者の数が100又はその端数を増すごとに1以上配置していますか。</v>
      </c>
      <c r="P27" s="298" t="str">
        <f t="shared" si="2"/>
        <v>✖</v>
      </c>
      <c r="Q27" s="687">
        <v>23</v>
      </c>
      <c r="R27" s="497" t="str">
        <f>VLOOKUP(Q27,'自主点検表（処遇）'!$AG$5:$AL$3211,2,0)</f>
        <v>いる・いない</v>
      </c>
      <c r="S27" s="377" t="s">
        <v>1731</v>
      </c>
      <c r="T27" s="368" t="str">
        <f t="shared" si="4"/>
        <v>要入力</v>
      </c>
      <c r="U27" s="371" t="str">
        <f>VLOOKUP(Q27,'自主点検表（処遇）'!$AG$5:$AL$3211,6,0)</f>
        <v>平11厚令39
第2条 第1項 2号</v>
      </c>
    </row>
    <row r="28" spans="2:21" ht="30" customHeight="1">
      <c r="B28" s="1036">
        <f t="shared" si="1"/>
        <v>15</v>
      </c>
      <c r="C28" s="1037">
        <v>9</v>
      </c>
      <c r="D28" s="341"/>
      <c r="E28" s="342"/>
      <c r="F28" s="343"/>
      <c r="G28" s="344"/>
      <c r="H28" s="345"/>
      <c r="I28" s="345"/>
      <c r="J28" s="345"/>
      <c r="K28" s="345"/>
      <c r="L28" s="345"/>
      <c r="M28" s="345"/>
      <c r="N28" s="346" t="s">
        <v>365</v>
      </c>
      <c r="O28" s="725" t="str">
        <f>VLOOKUP(Q28,'自主点検表（処遇）'!$A$5:$AE$3211,8,0)</f>
        <v>　生活相談員は、次の資格を有する者としていますか。</v>
      </c>
      <c r="P28" s="298" t="str">
        <f t="shared" si="2"/>
        <v>✖</v>
      </c>
      <c r="Q28" s="687">
        <v>24</v>
      </c>
      <c r="R28" s="497" t="str">
        <f>VLOOKUP(Q28,'自主点検表（処遇）'!$AG$5:$AL$3211,2,0)</f>
        <v>いる・いない</v>
      </c>
      <c r="S28" s="377" t="s">
        <v>1731</v>
      </c>
      <c r="T28" s="368" t="str">
        <f t="shared" si="4"/>
        <v>要入力</v>
      </c>
      <c r="U28" s="371" t="str">
        <f>VLOOKUP(Q28,'自主点検表（処遇）'!$AG$5:$AL$3211,6,0)</f>
        <v>平12老企43
第2の1
平11厚令46
第5条 第2項</v>
      </c>
    </row>
    <row r="29" spans="2:21" ht="30" customHeight="1" thickBot="1">
      <c r="B29" s="1038">
        <f t="shared" si="1"/>
        <v>15</v>
      </c>
      <c r="C29" s="1039">
        <v>9</v>
      </c>
      <c r="D29" s="348"/>
      <c r="E29" s="349"/>
      <c r="F29" s="350"/>
      <c r="G29" s="351"/>
      <c r="H29" s="352"/>
      <c r="I29" s="352"/>
      <c r="J29" s="352"/>
      <c r="K29" s="352"/>
      <c r="L29" s="352"/>
      <c r="M29" s="352"/>
      <c r="N29" s="356" t="s">
        <v>847</v>
      </c>
      <c r="O29" s="726" t="str">
        <f>VLOOKUP(Q29,'自主点検表（処遇）'!$A$5:$AE$3211,8,0)</f>
        <v>　生活相談員は常勤の者を配置していますか。</v>
      </c>
      <c r="P29" s="357" t="str">
        <f t="shared" si="2"/>
        <v>✖</v>
      </c>
      <c r="Q29" s="688">
        <v>25</v>
      </c>
      <c r="R29" s="498" t="str">
        <f>VLOOKUP(Q29,'自主点検表（処遇）'!$AG$5:$AL$3211,2,0)</f>
        <v>いる・いない</v>
      </c>
      <c r="S29" s="378" t="s">
        <v>1731</v>
      </c>
      <c r="T29" s="379" t="str">
        <f t="shared" si="4"/>
        <v>要入力</v>
      </c>
      <c r="U29" s="372" t="str">
        <f>VLOOKUP(Q29,'自主点検表（処遇）'!$AG$5:$AL$3211,6,0)</f>
        <v>平11厚令39
第2条 第5項</v>
      </c>
    </row>
    <row r="30" spans="2:21" ht="30" customHeight="1">
      <c r="B30" s="1034">
        <f t="shared" si="1"/>
        <v>16</v>
      </c>
      <c r="C30" s="1035">
        <v>10</v>
      </c>
      <c r="D30" s="335"/>
      <c r="E30" s="336"/>
      <c r="F30" s="337"/>
      <c r="G30" s="338" t="s">
        <v>1745</v>
      </c>
      <c r="H30" s="339"/>
      <c r="I30" s="339"/>
      <c r="J30" s="339"/>
      <c r="K30" s="339"/>
      <c r="L30" s="339"/>
      <c r="M30" s="339"/>
      <c r="N30" s="358"/>
      <c r="O30" s="730" t="str">
        <f>VLOOKUP(Q30,'自主点検表（処遇）'!$A$5:$AE$3211,8,0)</f>
        <v>　常勤換算方法で、入所者の数（特養入所及び併設短期入所の利用者の計で前年度の
平均）が３又はその端数を増すごとに１人以上配置していますか。</v>
      </c>
      <c r="P30" s="354" t="str">
        <f t="shared" si="2"/>
        <v>✖</v>
      </c>
      <c r="Q30" s="686">
        <v>26</v>
      </c>
      <c r="R30" s="496" t="str">
        <f>VLOOKUP(Q30,'自主点検表（処遇）'!$AG$5:$AL$3211,2,0)</f>
        <v>いる・いない</v>
      </c>
      <c r="S30" s="376" t="s">
        <v>1731</v>
      </c>
      <c r="T30" s="367" t="str">
        <f t="shared" si="4"/>
        <v>要入力</v>
      </c>
      <c r="U30" s="370" t="str">
        <f>VLOOKUP(Q30,'自主点検表（処遇）'!$AG$5:$AL$3211,6,0)</f>
        <v>平11厚令39
第2条 第1項 第3号イ</v>
      </c>
    </row>
    <row r="31" spans="2:21" ht="30" customHeight="1">
      <c r="B31" s="1036">
        <f t="shared" si="1"/>
        <v>16</v>
      </c>
      <c r="C31" s="1037">
        <v>10</v>
      </c>
      <c r="D31" s="341"/>
      <c r="E31" s="342"/>
      <c r="F31" s="343"/>
      <c r="G31" s="344"/>
      <c r="H31" s="345"/>
      <c r="I31" s="345"/>
      <c r="J31" s="345" t="s">
        <v>1746</v>
      </c>
      <c r="K31" s="345"/>
      <c r="L31" s="345"/>
      <c r="M31" s="345"/>
      <c r="N31" s="347"/>
      <c r="O31" s="728" t="str">
        <f>VLOOKUP(Q31,'自主点検表（処遇）'!$A$5:$AE$3211,8,0)</f>
        <v>　看護職員（看護師又は准看護師）の配置数は、次の基準を満たしていますか。</v>
      </c>
      <c r="P31" s="298" t="str">
        <f t="shared" si="2"/>
        <v>✖</v>
      </c>
      <c r="Q31" s="687">
        <v>27</v>
      </c>
      <c r="R31" s="497" t="str">
        <f>VLOOKUP(Q31,'自主点検表（処遇）'!$AG$5:$AL$3211,2,0)</f>
        <v>いる・いない</v>
      </c>
      <c r="S31" s="377" t="s">
        <v>1731</v>
      </c>
      <c r="T31" s="368" t="str">
        <f t="shared" si="4"/>
        <v>要入力</v>
      </c>
      <c r="U31" s="371" t="str">
        <f>VLOOKUP(Q31,'自主点検表（処遇）'!$AG$5:$AL$3211,6,0)</f>
        <v>平11厚令39
第2条 第1項 第3号ロ</v>
      </c>
    </row>
    <row r="32" spans="2:21" ht="30" customHeight="1">
      <c r="B32" s="1036">
        <f t="shared" si="1"/>
        <v>16</v>
      </c>
      <c r="C32" s="1037">
        <v>10</v>
      </c>
      <c r="D32" s="341"/>
      <c r="E32" s="342"/>
      <c r="F32" s="343"/>
      <c r="G32" s="344"/>
      <c r="H32" s="345"/>
      <c r="I32" s="345"/>
      <c r="J32" s="345" t="s">
        <v>1747</v>
      </c>
      <c r="K32" s="345"/>
      <c r="L32" s="345"/>
      <c r="M32" s="345"/>
      <c r="N32" s="347"/>
      <c r="O32" s="728" t="str">
        <f>VLOOKUP(Q32,'自主点検表（処遇）'!$A$5:$AE$3211,8,0)</f>
        <v>　看護職員のうち１人以上は常勤の職員を配置していますか。</v>
      </c>
      <c r="P32" s="298" t="str">
        <f t="shared" si="2"/>
        <v>✖</v>
      </c>
      <c r="Q32" s="687">
        <v>28</v>
      </c>
      <c r="R32" s="497" t="str">
        <f>VLOOKUP(Q32,'自主点検表（処遇）'!$AG$5:$AL$3211,2,0)</f>
        <v>いる・いない</v>
      </c>
      <c r="S32" s="377" t="s">
        <v>1731</v>
      </c>
      <c r="T32" s="368" t="str">
        <f t="shared" si="4"/>
        <v>要入力</v>
      </c>
      <c r="U32" s="371" t="str">
        <f>VLOOKUP(Q32,'自主点検表（処遇）'!$AG$5:$AL$3211,6,0)</f>
        <v>平11厚令39
第2条 第6項</v>
      </c>
    </row>
    <row r="33" spans="2:21" ht="30" customHeight="1">
      <c r="B33" s="1036">
        <f t="shared" si="1"/>
        <v>16</v>
      </c>
      <c r="C33" s="1037">
        <v>10</v>
      </c>
      <c r="D33" s="341"/>
      <c r="E33" s="342"/>
      <c r="F33" s="343"/>
      <c r="G33" s="344"/>
      <c r="H33" s="345"/>
      <c r="I33" s="345"/>
      <c r="J33" s="345" t="s">
        <v>1748</v>
      </c>
      <c r="K33" s="345"/>
      <c r="L33" s="345"/>
      <c r="M33" s="345"/>
      <c r="N33" s="347"/>
      <c r="O33" s="728" t="str">
        <f>VLOOKUP(Q33,'自主点検表（処遇）'!$A$5:$AE$3211,8,0)</f>
        <v>　外国人技能実習生の介護職員を受け入れていますか。</v>
      </c>
      <c r="P33" s="298" t="str">
        <f>_xlfn.IFS(T33="要入力","✖",T33="非該当（検討中）","▲",T33="いる","",T33="","",T33="いない","")</f>
        <v>✖</v>
      </c>
      <c r="Q33" s="687">
        <v>29</v>
      </c>
      <c r="R33" s="497" t="str">
        <f>VLOOKUP(Q33,'自主点検表（処遇）'!$AG$5:$AL$3211,2,0)</f>
        <v>いる・いない</v>
      </c>
      <c r="S33" s="377"/>
      <c r="T33" s="870" t="str">
        <f>_xlfn.IFS(R33="いる・いない","要入力",R33="いる","いる",R33="いない","いない",R33="非該当（検討中）","非該当（検討中）")</f>
        <v>要入力</v>
      </c>
      <c r="U33" s="371">
        <f>VLOOKUP(Q33,'自主点検表（処遇）'!$AG$5:$AL$3211,6,0)</f>
        <v>0</v>
      </c>
    </row>
    <row r="34" spans="2:21" ht="30" customHeight="1" thickBot="1">
      <c r="B34" s="1038">
        <f t="shared" si="1"/>
        <v>16</v>
      </c>
      <c r="C34" s="1039">
        <v>10</v>
      </c>
      <c r="D34" s="348"/>
      <c r="E34" s="349"/>
      <c r="F34" s="350"/>
      <c r="G34" s="351"/>
      <c r="H34" s="352"/>
      <c r="I34" s="352"/>
      <c r="J34" s="352"/>
      <c r="K34" s="352"/>
      <c r="L34" s="352"/>
      <c r="M34" s="352"/>
      <c r="N34" s="353"/>
      <c r="O34" s="729" t="str">
        <f>VLOOKUP(Q34,'自主点検表（処遇）'!$A$5:$AE$3211,8,0)</f>
        <v>　外国人技能実習生の配置基準上の取り扱いについては、以下の局長通知のとおりとしていますか。</v>
      </c>
      <c r="P34" s="357" t="str">
        <f t="shared" si="2"/>
        <v>✖</v>
      </c>
      <c r="Q34" s="688">
        <v>30</v>
      </c>
      <c r="R34" s="498" t="str">
        <f>VLOOKUP(Q34,'自主点検表（処遇）'!$AG$5:$AL$3211,2,0)</f>
        <v>いる・いない</v>
      </c>
      <c r="S34" s="378" t="s">
        <v>1731</v>
      </c>
      <c r="T34" s="379" t="str">
        <f t="shared" si="4"/>
        <v>要入力</v>
      </c>
      <c r="U34" s="372">
        <f>VLOOKUP(Q34,'自主点検表（処遇）'!$AG$5:$AL$3211,6,0)</f>
        <v>0</v>
      </c>
    </row>
    <row r="35" spans="2:21" ht="30" customHeight="1">
      <c r="B35" s="1034">
        <f t="shared" si="1"/>
        <v>17</v>
      </c>
      <c r="C35" s="1035">
        <v>11</v>
      </c>
      <c r="D35" s="335"/>
      <c r="E35" s="336"/>
      <c r="F35" s="337"/>
      <c r="G35" s="338" t="s">
        <v>1749</v>
      </c>
      <c r="H35" s="339"/>
      <c r="I35" s="339"/>
      <c r="J35" s="339"/>
      <c r="K35" s="339"/>
      <c r="L35" s="339"/>
      <c r="M35" s="339"/>
      <c r="N35" s="358"/>
      <c r="O35" s="730" t="str">
        <f>VLOOKUP(Q35,'自主点検表（処遇）'!$A$5:$AE$3211,8,0)</f>
        <v>　栄養士又は管理栄養士を１人以上置いていますか。</v>
      </c>
      <c r="P35" s="354" t="str">
        <f t="shared" si="2"/>
        <v>✖</v>
      </c>
      <c r="Q35" s="686">
        <v>31</v>
      </c>
      <c r="R35" s="496" t="str">
        <f>VLOOKUP(Q35,'自主点検表（処遇）'!$AG$5:$AL$3211,2,0)</f>
        <v>いる・いない</v>
      </c>
      <c r="S35" s="376" t="s">
        <v>1731</v>
      </c>
      <c r="T35" s="367" t="str">
        <f t="shared" si="4"/>
        <v>要入力</v>
      </c>
      <c r="U35" s="370" t="str">
        <f>VLOOKUP(Q35,'自主点検表（処遇）'!$AG$5:$AL$3211,6,0)</f>
        <v>平11厚令39
第2条 第1項 第4号</v>
      </c>
    </row>
    <row r="36" spans="2:21" ht="30" customHeight="1">
      <c r="B36" s="1036">
        <f t="shared" si="1"/>
        <v>17</v>
      </c>
      <c r="C36" s="1037">
        <v>11</v>
      </c>
      <c r="D36" s="341"/>
      <c r="E36" s="342"/>
      <c r="F36" s="343"/>
      <c r="G36" s="344"/>
      <c r="H36" s="345"/>
      <c r="I36" s="345"/>
      <c r="J36" s="345"/>
      <c r="K36" s="345"/>
      <c r="L36" s="345"/>
      <c r="M36" s="345"/>
      <c r="N36" s="347"/>
      <c r="O36" s="728" t="str">
        <f>VLOOKUP(Q36,'自主点検表（処遇）'!$A$5:$AE$3211,8,0)</f>
        <v>　ただし、入居定員が40人を超えない特別養護老人ホームで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v>
      </c>
      <c r="P36" s="295" t="str">
        <f t="shared" si="2"/>
        <v>✖</v>
      </c>
      <c r="Q36" s="687">
        <v>32</v>
      </c>
      <c r="R36" s="497" t="str">
        <f>VLOOKUP(Q36,'自主点検表（処遇）'!$AG$5:$AL$3211,2,0)</f>
        <v>該当・非該当</v>
      </c>
      <c r="S36" s="377"/>
      <c r="T36" s="368" t="str">
        <f>_xlfn.IFS(R36="該当・非該当","要入力",R36="非該当","非該当",R36="該当","該当")</f>
        <v>要入力</v>
      </c>
      <c r="U36" s="371" t="str">
        <f>VLOOKUP(Q36,'自主点検表（処遇）'!$AG$5:$AL$3211,6,0)</f>
        <v>平11厚令39
第2条 第1項
ただし書き</v>
      </c>
    </row>
    <row r="37" spans="2:21" ht="30" customHeight="1">
      <c r="B37" s="1036">
        <f t="shared" si="1"/>
        <v>17</v>
      </c>
      <c r="C37" s="1037">
        <v>11</v>
      </c>
      <c r="D37" s="341"/>
      <c r="E37" s="342"/>
      <c r="F37" s="343"/>
      <c r="G37" s="344" t="s">
        <v>1750</v>
      </c>
      <c r="H37" s="345"/>
      <c r="I37" s="345"/>
      <c r="J37" s="345"/>
      <c r="K37" s="345"/>
      <c r="L37" s="345"/>
      <c r="M37" s="345"/>
      <c r="N37" s="982" t="s">
        <v>150</v>
      </c>
      <c r="O37" s="728" t="str">
        <f>VLOOKUP(Q37,'自主点検表（処遇）'!$A$5:$AE$3211,8,0)</f>
        <v>　機能訓練指導員を１人以上配置していますか。</v>
      </c>
      <c r="P37" s="298" t="str">
        <f t="shared" si="2"/>
        <v>✖</v>
      </c>
      <c r="Q37" s="687">
        <v>33</v>
      </c>
      <c r="R37" s="497" t="str">
        <f>VLOOKUP(Q37,'自主点検表（処遇）'!$AG$5:$AL$3211,2,0)</f>
        <v>いる・いない</v>
      </c>
      <c r="S37" s="377" t="s">
        <v>1731</v>
      </c>
      <c r="T37" s="368" t="str">
        <f>_xlfn.IFS(R37=S37,"適切",R37="いる・いない","要入力",R37="いない","不適切",R37="非該当","要確認")</f>
        <v>要入力</v>
      </c>
      <c r="U37" s="371" t="str">
        <f>VLOOKUP(Q37,'自主点検表（処遇）'!$AG$5:$AL$3211,6,0)</f>
        <v>平11厚令39
第2条 第1項 第5号</v>
      </c>
    </row>
    <row r="38" spans="2:21" ht="30" customHeight="1">
      <c r="B38" s="1036">
        <f t="shared" si="1"/>
        <v>17</v>
      </c>
      <c r="C38" s="1037">
        <v>11</v>
      </c>
      <c r="D38" s="341"/>
      <c r="E38" s="342"/>
      <c r="F38" s="343"/>
      <c r="G38" s="344"/>
      <c r="H38" s="345"/>
      <c r="I38" s="345"/>
      <c r="J38" s="345"/>
      <c r="K38" s="345"/>
      <c r="L38" s="345"/>
      <c r="M38" s="345"/>
      <c r="N38" s="983" t="s">
        <v>365</v>
      </c>
      <c r="O38" s="728" t="str">
        <f>VLOOKUP(Q38,'自主点検表（処遇）'!$A$5:$AE$3211,8,0)</f>
        <v>　はり師及びきゅう師については、理学療法士、作業療法士、言語聴覚士、看護職員、柔道整復師又はあん摩マッサージ指圧師の資格を有する機能訓練指導員を配置した事業所で６月以上勤務し、機能訓練指導に従事した経験を有する者に限ります。</v>
      </c>
      <c r="P38" s="298" t="str">
        <f t="shared" si="2"/>
        <v>✖</v>
      </c>
      <c r="Q38" s="687">
        <v>34</v>
      </c>
      <c r="R38" s="497" t="str">
        <f>VLOOKUP(Q38,'自主点検表（処遇）'!$AG$5:$AL$3211,2,0)</f>
        <v>いる・いない</v>
      </c>
      <c r="S38" s="377" t="s">
        <v>1731</v>
      </c>
      <c r="T38" s="368" t="str">
        <f>_xlfn.IFS(R38=S38,"適切",R38="いる・いない","要入力",R38="いない","不適切",R38="非該当","要確認")</f>
        <v>要入力</v>
      </c>
      <c r="U38" s="371">
        <f>VLOOKUP(Q38,'自主点検表（処遇）'!$AG$5:$AL$3211,6,0)</f>
        <v>0</v>
      </c>
    </row>
    <row r="39" spans="2:21" ht="30" customHeight="1">
      <c r="B39" s="1036">
        <f t="shared" si="1"/>
        <v>17</v>
      </c>
      <c r="C39" s="1037">
        <v>11</v>
      </c>
      <c r="D39" s="341"/>
      <c r="E39" s="342"/>
      <c r="F39" s="343"/>
      <c r="G39" s="344"/>
      <c r="H39" s="345"/>
      <c r="I39" s="345"/>
      <c r="J39" s="345"/>
      <c r="K39" s="345"/>
      <c r="L39" s="345"/>
      <c r="M39" s="345"/>
      <c r="N39" s="346" t="s">
        <v>847</v>
      </c>
      <c r="O39" s="725" t="str">
        <f>VLOOKUP(Q39,'自主点検表（処遇）'!$A$5:$AE$3211,8,0)</f>
        <v>　個別機能訓練加算を算定している特養において、看護職員を当該加算に係る常勤専従の機能訓練指導員として配置している場合、その職員を配置基準における、看護職員として扱うことはしていませんか。</v>
      </c>
      <c r="P39" s="298" t="str">
        <f t="shared" si="2"/>
        <v>✖</v>
      </c>
      <c r="Q39" s="687">
        <v>35</v>
      </c>
      <c r="R39" s="497" t="str">
        <f>VLOOKUP(Q39,'自主点検表（処遇）'!$AG$5:$AL$3211,2,0)</f>
        <v>いない・いる</v>
      </c>
      <c r="S39" s="377" t="s">
        <v>1732</v>
      </c>
      <c r="T39" s="383" t="str">
        <f>_xlfn.IFS(R39=S39,"適切",R39="いない・いる","要入力",R39="いる","不適切",R39="非該当","要確認")</f>
        <v>要入力</v>
      </c>
      <c r="U39" s="371">
        <f>VLOOKUP(Q39,'自主点検表（処遇）'!$AG$5:$AL$3211,6,0)</f>
        <v>0</v>
      </c>
    </row>
    <row r="40" spans="2:21" ht="30" customHeight="1">
      <c r="B40" s="1036">
        <f t="shared" si="1"/>
        <v>17</v>
      </c>
      <c r="C40" s="1037">
        <v>11</v>
      </c>
      <c r="D40" s="341"/>
      <c r="E40" s="342"/>
      <c r="F40" s="343"/>
      <c r="G40" s="344"/>
      <c r="H40" s="345"/>
      <c r="I40" s="345"/>
      <c r="J40" s="345"/>
      <c r="K40" s="345"/>
      <c r="L40" s="345"/>
      <c r="M40" s="345"/>
      <c r="N40" s="347"/>
      <c r="O40" s="728" t="str">
        <f>VLOOKUP(Q40,'自主点検表（処遇）'!$A$5:$AE$3211,8,0)</f>
        <v xml:space="preserve">　当該加算算定の場合は、勤務表には、機能訓練指導員としてのみ位置づけられ、
看護職員としては勤務表に記載できません。
　このような取扱いを踏まえた上で勤務表は適切に作成されていますか。  </v>
      </c>
      <c r="P40" s="298" t="str">
        <f t="shared" si="2"/>
        <v>✖</v>
      </c>
      <c r="Q40" s="687">
        <v>36</v>
      </c>
      <c r="R40" s="497" t="str">
        <f>VLOOKUP(Q40,'自主点検表（処遇）'!$AG$5:$AL$3211,2,0)</f>
        <v>いる・いない</v>
      </c>
      <c r="S40" s="377" t="s">
        <v>1731</v>
      </c>
      <c r="T40" s="368" t="str">
        <f>_xlfn.IFS(R40=S40,"適切",R40="いる・いない","要入力",R40="いない","不適切",R40="非該当","要確認")</f>
        <v>要入力</v>
      </c>
      <c r="U40" s="371">
        <f>VLOOKUP(Q40,'自主点検表（処遇）'!$AG$5:$AL$3211,6,0)</f>
        <v>0</v>
      </c>
    </row>
    <row r="41" spans="2:21" ht="30" customHeight="1" thickBot="1">
      <c r="B41" s="1038">
        <f t="shared" si="1"/>
        <v>17</v>
      </c>
      <c r="C41" s="1039">
        <v>11</v>
      </c>
      <c r="D41" s="348"/>
      <c r="E41" s="349"/>
      <c r="F41" s="350"/>
      <c r="G41" s="351"/>
      <c r="H41" s="352"/>
      <c r="I41" s="352"/>
      <c r="J41" s="352"/>
      <c r="K41" s="352"/>
      <c r="L41" s="352"/>
      <c r="M41" s="352"/>
      <c r="N41" s="353"/>
      <c r="O41" s="729">
        <f>VLOOKUP(Q41,'自主点検表（処遇）'!$A$5:$AE$3211,8,0)</f>
        <v>0</v>
      </c>
      <c r="P41" s="296" t="str">
        <f>_xlfn.IFS(T41="不適切","★",T41="要入力","✖",T41="非該当","▲",T41="有","",T41="無","",T41="要確認","！")</f>
        <v>✖</v>
      </c>
      <c r="Q41" s="688">
        <v>37</v>
      </c>
      <c r="R41" s="498" t="str">
        <f>VLOOKUP(Q41,'自主点検表（処遇）'!$AG$5:$AL$3211,2,0)</f>
        <v>有・無</v>
      </c>
      <c r="S41" s="378"/>
      <c r="T41" s="379" t="str">
        <f>_xlfn.IFS(R41="有・無","要入力",R41="有","有",R41="無","無")</f>
        <v>要入力</v>
      </c>
      <c r="U41" s="372">
        <f>VLOOKUP(Q41,'自主点検表（処遇）'!$AG$5:$AL$3211,6,0)</f>
        <v>0</v>
      </c>
    </row>
    <row r="42" spans="2:21" ht="30" customHeight="1">
      <c r="B42" s="1042">
        <f t="shared" si="1"/>
        <v>18</v>
      </c>
      <c r="C42" s="1043">
        <v>12</v>
      </c>
      <c r="D42" s="341"/>
      <c r="E42" s="342"/>
      <c r="F42" s="343"/>
      <c r="G42" s="344" t="s">
        <v>1751</v>
      </c>
      <c r="H42" s="345"/>
      <c r="I42" s="345"/>
      <c r="J42" s="345"/>
      <c r="K42" s="345"/>
      <c r="L42" s="345"/>
      <c r="M42" s="345"/>
      <c r="N42" s="346" t="s">
        <v>150</v>
      </c>
      <c r="O42" s="725" t="str">
        <f>VLOOKUP(Q42,'自主点検表（処遇）'!$A$5:$AE$3211,8,0)</f>
        <v>　１以上の介護支援専門員を配置していますか。
　（入所者の数が100又はその端数が増すごとに１を標準とします。）</v>
      </c>
      <c r="P42" s="298" t="str">
        <f t="shared" si="2"/>
        <v>✖</v>
      </c>
      <c r="Q42" s="686">
        <v>38</v>
      </c>
      <c r="R42" s="499" t="str">
        <f>VLOOKUP(Q42,'自主点検表（処遇）'!$AG$5:$AL$3211,2,0)</f>
        <v>いる・いない</v>
      </c>
      <c r="S42" s="380" t="s">
        <v>1731</v>
      </c>
      <c r="T42" s="383" t="str">
        <f t="shared" ref="T42:T65" si="7">_xlfn.IFS(R42=S42,"適切",R42="いる・いない","要入力",R42="いない","不適切",R42="非該当","要確認")</f>
        <v>要入力</v>
      </c>
      <c r="U42" s="373" t="str">
        <f>VLOOKUP(Q42,'自主点検表（処遇）'!$AG$5:$AL$3211,6,0)</f>
        <v>平11厚令39
第2条 第1項 第6号</v>
      </c>
    </row>
    <row r="43" spans="2:21" ht="30" customHeight="1">
      <c r="B43" s="1036">
        <f t="shared" si="1"/>
        <v>18</v>
      </c>
      <c r="C43" s="1037">
        <v>12</v>
      </c>
      <c r="D43" s="341"/>
      <c r="E43" s="342"/>
      <c r="F43" s="343"/>
      <c r="G43" s="344"/>
      <c r="H43" s="345"/>
      <c r="I43" s="345"/>
      <c r="J43" s="345"/>
      <c r="K43" s="345"/>
      <c r="L43" s="345"/>
      <c r="M43" s="345"/>
      <c r="N43" s="346" t="s">
        <v>365</v>
      </c>
      <c r="O43" s="725" t="str">
        <f>VLOOKUP(Q43,'自主点検表（処遇）'!$A$5:$AE$3211,8,0)</f>
        <v>　専ら介護支援専門員の業務に従事する常勤の者を１人以上配置していますか。</v>
      </c>
      <c r="P43" s="295" t="str">
        <f t="shared" si="2"/>
        <v>✖</v>
      </c>
      <c r="Q43" s="687">
        <v>39</v>
      </c>
      <c r="R43" s="497" t="str">
        <f>VLOOKUP(Q43,'自主点検表（処遇）'!$AG$5:$AL$3211,2,0)</f>
        <v>いる・いない</v>
      </c>
      <c r="S43" s="377" t="s">
        <v>1731</v>
      </c>
      <c r="T43" s="495" t="str">
        <f t="shared" si="7"/>
        <v>要入力</v>
      </c>
      <c r="U43" s="371" t="str">
        <f>VLOOKUP(Q43,'自主点検表（処遇）'!$AG$5:$AL$3211,6,0)</f>
        <v>平12老企43
第2の4の(1)</v>
      </c>
    </row>
    <row r="44" spans="2:21" ht="30" customHeight="1">
      <c r="B44" s="1036">
        <f t="shared" si="1"/>
        <v>18</v>
      </c>
      <c r="C44" s="1037">
        <v>12</v>
      </c>
      <c r="D44" s="341"/>
      <c r="E44" s="342"/>
      <c r="F44" s="343"/>
      <c r="G44" s="344"/>
      <c r="H44" s="345"/>
      <c r="I44" s="345"/>
      <c r="J44" s="345"/>
      <c r="K44" s="345"/>
      <c r="L44" s="345"/>
      <c r="M44" s="345"/>
      <c r="N44" s="346" t="s">
        <v>847</v>
      </c>
      <c r="O44" s="725" t="str">
        <f>VLOOKUP(Q44,'自主点検表（処遇）'!$A$5:$AE$3211,8,0)</f>
        <v xml:space="preserve">　居宅介護支援事業者の介護支援専門員との兼務を行っていませんか。   </v>
      </c>
      <c r="P44" s="295" t="str">
        <f t="shared" si="2"/>
        <v>✖</v>
      </c>
      <c r="Q44" s="687">
        <v>40</v>
      </c>
      <c r="R44" s="497" t="str">
        <f>VLOOKUP(Q44,'自主点検表（処遇）'!$AG$5:$AL$3211,2,0)</f>
        <v>いない・いる</v>
      </c>
      <c r="S44" s="377" t="s">
        <v>1732</v>
      </c>
      <c r="T44" s="383" t="str">
        <f>_xlfn.IFS(R44=S44,"適切",R44="いない・いる","要入力",R44="いる","不適切",R44="非該当","要確認")</f>
        <v>要入力</v>
      </c>
      <c r="U44" s="371" t="str">
        <f>VLOOKUP(Q44,'自主点検表（処遇）'!$AG$5:$AL$3211,6,0)</f>
        <v>平12老企43
第2の4の(2)</v>
      </c>
    </row>
    <row r="45" spans="2:21" ht="30" customHeight="1">
      <c r="B45" s="1036">
        <f t="shared" si="1"/>
        <v>18</v>
      </c>
      <c r="C45" s="1037">
        <v>12</v>
      </c>
      <c r="D45" s="341"/>
      <c r="E45" s="342"/>
      <c r="F45" s="343"/>
      <c r="G45" s="344" t="s">
        <v>1752</v>
      </c>
      <c r="H45" s="345"/>
      <c r="I45" s="345"/>
      <c r="J45" s="345"/>
      <c r="K45" s="345"/>
      <c r="L45" s="345"/>
      <c r="M45" s="345"/>
      <c r="N45" s="346" t="s">
        <v>150</v>
      </c>
      <c r="O45" s="725" t="str">
        <f>VLOOKUP(Q45,'自主点検表（処遇）'!$A$5:$AE$3211,8,0)</f>
        <v>　従業者の員数を算定する場合の入所者の数は、前年度の平均値としていますか。</v>
      </c>
      <c r="P45" s="295" t="str">
        <f t="shared" si="2"/>
        <v>✖</v>
      </c>
      <c r="Q45" s="687">
        <v>41</v>
      </c>
      <c r="R45" s="497" t="str">
        <f>VLOOKUP(Q45,'自主点検表（処遇）'!$AG$5:$AL$3211,2,0)</f>
        <v>いる・いない</v>
      </c>
      <c r="S45" s="377" t="s">
        <v>1731</v>
      </c>
      <c r="T45" s="368" t="str">
        <f t="shared" si="7"/>
        <v>要入力</v>
      </c>
      <c r="U45" s="371" t="str">
        <f>VLOOKUP(Q45,'自主点検表（処遇）'!$AG$5:$AL$3211,6,0)</f>
        <v>平11厚令39
第2条 第2項</v>
      </c>
    </row>
    <row r="46" spans="2:21" ht="30" customHeight="1">
      <c r="B46" s="1036">
        <f t="shared" si="1"/>
        <v>18</v>
      </c>
      <c r="C46" s="1037">
        <v>12</v>
      </c>
      <c r="D46" s="341"/>
      <c r="E46" s="342"/>
      <c r="F46" s="343"/>
      <c r="G46" s="344"/>
      <c r="H46" s="345"/>
      <c r="I46" s="345"/>
      <c r="J46" s="345"/>
      <c r="K46" s="345"/>
      <c r="L46" s="345"/>
      <c r="M46" s="345"/>
      <c r="N46" s="346" t="s">
        <v>365</v>
      </c>
      <c r="O46" s="725" t="str">
        <f>VLOOKUP(Q46,'自主点検表（処遇）'!$A$5:$AE$3211,8,0)</f>
        <v>　上記の入所者の数は、前年度の入所者延数を当該前年度の日数で除して得た数と
し、小数点２位以下を切り上げていますか。</v>
      </c>
      <c r="P46" s="295" t="str">
        <f t="shared" si="2"/>
        <v>✖</v>
      </c>
      <c r="Q46" s="687">
        <v>42</v>
      </c>
      <c r="R46" s="497" t="str">
        <f>VLOOKUP(Q46,'自主点検表（処遇）'!$AG$5:$AL$3211,2,0)</f>
        <v>いる・いない</v>
      </c>
      <c r="S46" s="377" t="s">
        <v>1731</v>
      </c>
      <c r="T46" s="368" t="str">
        <f t="shared" si="7"/>
        <v>要入力</v>
      </c>
      <c r="U46" s="371" t="str">
        <f>VLOOKUP(Q46,'自主点検表（処遇）'!$AG$5:$AL$3211,6,0)</f>
        <v>平12老企43
第2の6の(5)の①</v>
      </c>
    </row>
    <row r="47" spans="2:21" ht="30" customHeight="1" thickBot="1">
      <c r="B47" s="1044">
        <f t="shared" si="1"/>
        <v>18</v>
      </c>
      <c r="C47" s="1045">
        <v>12</v>
      </c>
      <c r="D47" s="341"/>
      <c r="E47" s="342"/>
      <c r="F47" s="343"/>
      <c r="G47" s="344"/>
      <c r="H47" s="345"/>
      <c r="I47" s="345"/>
      <c r="J47" s="345"/>
      <c r="K47" s="345"/>
      <c r="L47" s="345"/>
      <c r="M47" s="345"/>
      <c r="N47" s="346" t="s">
        <v>847</v>
      </c>
      <c r="O47" s="725" t="str">
        <f>VLOOKUP(Q47,'自主点検表（処遇）'!$A$5:$AE$3211,8,0)</f>
        <v>　新規に指定を受けた場合、増床した場合、減床した場合は、それぞれ定められた適正な方法により入所者数を算定していますか。（「第5 基本的事項８ 新設、増床又は減床」参照）</v>
      </c>
      <c r="P47" s="359" t="str">
        <f t="shared" si="2"/>
        <v>✖</v>
      </c>
      <c r="Q47" s="688">
        <v>43</v>
      </c>
      <c r="R47" s="500" t="str">
        <f>VLOOKUP(Q47,'自主点検表（処遇）'!$AG$5:$AL$3211,2,0)</f>
        <v>いる・いない</v>
      </c>
      <c r="S47" s="381" t="s">
        <v>1731</v>
      </c>
      <c r="T47" s="384" t="str">
        <f t="shared" si="7"/>
        <v>要入力</v>
      </c>
      <c r="U47" s="374" t="str">
        <f>VLOOKUP(Q47,'自主点検表（処遇）'!$AG$5:$AL$3211,6,0)</f>
        <v>平12老企43
第2の6の(5)の②、③</v>
      </c>
    </row>
    <row r="48" spans="2:21" ht="30" customHeight="1">
      <c r="B48" s="1034">
        <f t="shared" si="1"/>
        <v>19</v>
      </c>
      <c r="C48" s="1035">
        <v>13</v>
      </c>
      <c r="D48" s="335"/>
      <c r="E48" s="336"/>
      <c r="F48" s="337"/>
      <c r="G48" s="338" t="s">
        <v>1753</v>
      </c>
      <c r="H48" s="339"/>
      <c r="I48" s="339"/>
      <c r="J48" s="339"/>
      <c r="K48" s="339"/>
      <c r="L48" s="339"/>
      <c r="M48" s="339"/>
      <c r="N48" s="340" t="s">
        <v>150</v>
      </c>
      <c r="O48" s="731" t="str">
        <f>VLOOKUP(Q48,'自主点検表（処遇）'!$A$5:$AE$3211,8,0)</f>
        <v>　原則として月ごとの勤務表を作成していますか。</v>
      </c>
      <c r="P48" s="354" t="str">
        <f t="shared" si="2"/>
        <v>✖</v>
      </c>
      <c r="Q48" s="686">
        <v>44</v>
      </c>
      <c r="R48" s="496" t="str">
        <f>VLOOKUP(Q48,'自主点検表（処遇）'!$AG$5:$AL$3211,2,0)</f>
        <v>いる・いない</v>
      </c>
      <c r="S48" s="376" t="s">
        <v>1731</v>
      </c>
      <c r="T48" s="367" t="str">
        <f t="shared" si="7"/>
        <v>要入力</v>
      </c>
      <c r="U48" s="370" t="str">
        <f>VLOOKUP(Q48,'自主点検表（処遇）'!$AG$5:$AL$3211,6,0)</f>
        <v>平12老企43
第4の27の(1)</v>
      </c>
    </row>
    <row r="49" spans="2:21" ht="30" customHeight="1">
      <c r="B49" s="1036">
        <f t="shared" si="1"/>
        <v>19</v>
      </c>
      <c r="C49" s="1037">
        <v>13</v>
      </c>
      <c r="D49" s="341"/>
      <c r="E49" s="342"/>
      <c r="F49" s="343"/>
      <c r="G49" s="344"/>
      <c r="H49" s="345"/>
      <c r="I49" s="345"/>
      <c r="J49" s="345"/>
      <c r="K49" s="345"/>
      <c r="L49" s="345"/>
      <c r="M49" s="345"/>
      <c r="N49" s="346" t="s">
        <v>365</v>
      </c>
      <c r="O49" s="725" t="str">
        <f>VLOOKUP(Q49,'自主点検表（処遇）'!$A$5:$AE$3211,8,0)</f>
        <v xml:space="preserve">　勤務表には、従業者の日々の勤務時間、常勤・非常勤の別、看護・介護職員等の配置、兼務関係等を記載し、明確にしていますか。 </v>
      </c>
      <c r="P49" s="295" t="str">
        <f t="shared" si="2"/>
        <v>✖</v>
      </c>
      <c r="Q49" s="687">
        <v>45</v>
      </c>
      <c r="R49" s="497" t="str">
        <f>VLOOKUP(Q49,'自主点検表（処遇）'!$AG$5:$AL$3211,2,0)</f>
        <v>いる・いない</v>
      </c>
      <c r="S49" s="377" t="s">
        <v>1731</v>
      </c>
      <c r="T49" s="368" t="str">
        <f t="shared" si="7"/>
        <v>要入力</v>
      </c>
      <c r="U49" s="371" t="str">
        <f>VLOOKUP(Q49,'自主点検表（処遇）'!$AG$5:$AL$3211,6,0)</f>
        <v>平12老企43
第4の27の(1)</v>
      </c>
    </row>
    <row r="50" spans="2:21" ht="30" customHeight="1">
      <c r="B50" s="1036">
        <f t="shared" si="1"/>
        <v>19</v>
      </c>
      <c r="C50" s="1037">
        <v>13</v>
      </c>
      <c r="D50" s="341"/>
      <c r="E50" s="342"/>
      <c r="F50" s="343"/>
      <c r="G50" s="344"/>
      <c r="H50" s="345"/>
      <c r="I50" s="345"/>
      <c r="J50" s="345"/>
      <c r="K50" s="345"/>
      <c r="L50" s="345"/>
      <c r="M50" s="345"/>
      <c r="N50" s="346" t="s">
        <v>847</v>
      </c>
      <c r="O50" s="725" t="str">
        <f>VLOOKUP(Q50,'自主点検表（処遇）'!$A$5:$AE$3211,8,0)</f>
        <v>　昼間については、ユニットごとに常時１人以上の介護職員又は看護職員を配置していますか。</v>
      </c>
      <c r="P50" s="295" t="str">
        <f t="shared" si="2"/>
        <v>✖</v>
      </c>
      <c r="Q50" s="687">
        <v>46</v>
      </c>
      <c r="R50" s="497" t="str">
        <f>VLOOKUP(Q50,'自主点検表（処遇）'!$AG$5:$AL$3211,2,0)</f>
        <v>いる・いない</v>
      </c>
      <c r="S50" s="377" t="s">
        <v>1731</v>
      </c>
      <c r="T50" s="368" t="str">
        <f t="shared" si="7"/>
        <v>要入力</v>
      </c>
      <c r="U50" s="371" t="str">
        <f>VLOOKUP(Q50,'自主点検表（処遇）'!$AG$5:$AL$3211,6,0)</f>
        <v>条例第66号 
第329条 
平11厚令39 
第47条 第2項 第1号</v>
      </c>
    </row>
    <row r="51" spans="2:21" ht="30" customHeight="1">
      <c r="B51" s="1036">
        <f t="shared" si="1"/>
        <v>19</v>
      </c>
      <c r="C51" s="1037">
        <v>13</v>
      </c>
      <c r="D51" s="341"/>
      <c r="E51" s="342"/>
      <c r="F51" s="343"/>
      <c r="G51" s="344"/>
      <c r="H51" s="345"/>
      <c r="I51" s="345"/>
      <c r="J51" s="345"/>
      <c r="K51" s="345"/>
      <c r="L51" s="345"/>
      <c r="M51" s="345"/>
      <c r="N51" s="346" t="s">
        <v>848</v>
      </c>
      <c r="O51" s="725" t="str">
        <f>VLOOKUP(Q51,'自主点検表（処遇）'!$A$5:$AE$3211,8,0)</f>
        <v>　夜間及び深夜については、２ユニットごとに１人以上の介護職員又は看護職員を夜間及び深夜の勤務に従事する職員として配置していますか。</v>
      </c>
      <c r="P51" s="295" t="str">
        <f t="shared" si="2"/>
        <v>✖</v>
      </c>
      <c r="Q51" s="687">
        <v>47</v>
      </c>
      <c r="R51" s="497" t="str">
        <f>VLOOKUP(Q51,'自主点検表（処遇）'!$AG$5:$AL$3211,2,0)</f>
        <v>いる・いない</v>
      </c>
      <c r="S51" s="377" t="s">
        <v>1731</v>
      </c>
      <c r="T51" s="368" t="str">
        <f t="shared" si="7"/>
        <v>要入力</v>
      </c>
      <c r="U51" s="371" t="str">
        <f>VLOOKUP(Q51,'自主点検表（処遇）'!$AG$5:$AL$3211,6,0)</f>
        <v>条例第66号 
第329条 
平11厚令39 
第47条 第2項 第2号</v>
      </c>
    </row>
    <row r="52" spans="2:21" ht="30" customHeight="1">
      <c r="B52" s="1036">
        <f t="shared" si="1"/>
        <v>19</v>
      </c>
      <c r="C52" s="1037">
        <v>13</v>
      </c>
      <c r="D52" s="341"/>
      <c r="E52" s="342"/>
      <c r="F52" s="343"/>
      <c r="G52" s="344"/>
      <c r="H52" s="345"/>
      <c r="I52" s="345"/>
      <c r="J52" s="345"/>
      <c r="K52" s="345"/>
      <c r="L52" s="345"/>
      <c r="M52" s="345"/>
      <c r="N52" s="346" t="s">
        <v>829</v>
      </c>
      <c r="O52" s="725" t="str">
        <f>VLOOKUP(Q52,'自主点検表（処遇）'!$A$5:$AE$3211,8,0)</f>
        <v>　ユニットごとに、常勤のユニットリーダーを配置していますか。</v>
      </c>
      <c r="P52" s="295" t="str">
        <f t="shared" si="2"/>
        <v>✖</v>
      </c>
      <c r="Q52" s="687">
        <v>48</v>
      </c>
      <c r="R52" s="497" t="str">
        <f>VLOOKUP(Q52,'自主点検表（処遇）'!$AG$5:$AL$3211,2,0)</f>
        <v>いる・いない</v>
      </c>
      <c r="S52" s="377" t="s">
        <v>1731</v>
      </c>
      <c r="T52" s="368" t="str">
        <f t="shared" ref="T52" si="8">_xlfn.IFS(R52=S52,"適切",R52="いる・いない","要入力",R52="いない","不適切",R52="非該当","要確認")</f>
        <v>要入力</v>
      </c>
      <c r="U52" s="371" t="str">
        <f>VLOOKUP(Q52,'自主点検表（処遇）'!$AG$5:$AL$3211,6,0)</f>
        <v>条例第66号 
第329条 
平11厚令39 
第47条 第2項 第3号</v>
      </c>
    </row>
    <row r="53" spans="2:21" ht="30" customHeight="1">
      <c r="B53" s="1036">
        <f t="shared" si="1"/>
        <v>19</v>
      </c>
      <c r="C53" s="1037">
        <v>13</v>
      </c>
      <c r="D53" s="341"/>
      <c r="E53" s="342"/>
      <c r="F53" s="343"/>
      <c r="G53" s="344"/>
      <c r="H53" s="345"/>
      <c r="I53" s="345"/>
      <c r="J53" s="345"/>
      <c r="K53" s="345"/>
      <c r="L53" s="345"/>
      <c r="M53" s="345"/>
      <c r="N53" s="346" t="s">
        <v>836</v>
      </c>
      <c r="O53" s="725" t="str">
        <f>VLOOKUP(Q53,'自主点検表（処遇）'!$A$5:$AE$3211,8,0)</f>
        <v>　ユニットリーダーについては、ユニットケアリーダー研修を受講した職員(以下「研修受講者」という。)を２名以上配置していますか。</v>
      </c>
      <c r="P53" s="295" t="str">
        <f t="shared" si="2"/>
        <v>✖</v>
      </c>
      <c r="Q53" s="687">
        <v>49</v>
      </c>
      <c r="R53" s="497" t="str">
        <f>VLOOKUP(Q53,'自主点検表（処遇）'!$AG$5:$AL$3211,2,0)</f>
        <v>いる・いない</v>
      </c>
      <c r="S53" s="377" t="s">
        <v>1731</v>
      </c>
      <c r="T53" s="368" t="str">
        <f t="shared" si="7"/>
        <v>要入力</v>
      </c>
      <c r="U53" s="371" t="str">
        <f>VLOOKUP(Q53,'自主点検表（処遇）'!$AG$5:$AL$3211,6,0)</f>
        <v>平12老企43 
第5の10の(2)</v>
      </c>
    </row>
    <row r="54" spans="2:21" ht="30" customHeight="1">
      <c r="B54" s="1036">
        <f t="shared" si="1"/>
        <v>19</v>
      </c>
      <c r="C54" s="1037">
        <v>13</v>
      </c>
      <c r="D54" s="341"/>
      <c r="E54" s="342"/>
      <c r="F54" s="343"/>
      <c r="G54" s="344"/>
      <c r="H54" s="345"/>
      <c r="I54" s="345"/>
      <c r="J54" s="345"/>
      <c r="K54" s="345"/>
      <c r="L54" s="345"/>
      <c r="M54" s="345"/>
      <c r="N54" s="346" t="s">
        <v>841</v>
      </c>
      <c r="O54" s="725" t="str">
        <f>VLOOKUP(Q54,'自主点検表（処遇）'!$A$5:$AE$3211,8,0)</f>
        <v>　研修受講者が配置されているユニット以外のユニットでは、ユニットにおけるケアに責任を持つ(研修受講者でなくても構わない。)職員を決めていますか。</v>
      </c>
      <c r="P54" s="295" t="str">
        <f t="shared" si="2"/>
        <v>✖</v>
      </c>
      <c r="Q54" s="687">
        <v>50</v>
      </c>
      <c r="R54" s="497" t="str">
        <f>VLOOKUP(Q54,'自主点検表（処遇）'!$AG$5:$AL$3211,2,0)</f>
        <v>いる・いない</v>
      </c>
      <c r="S54" s="377" t="s">
        <v>1731</v>
      </c>
      <c r="T54" s="368" t="str">
        <f t="shared" ref="T54:T57" si="9">_xlfn.IFS(R54=S54,"適切",R54="いる・いない","要入力",R54="いない","不適切",R54="非該当","要確認")</f>
        <v>要入力</v>
      </c>
      <c r="U54" s="371" t="str">
        <f>VLOOKUP(Q54,'自主点検表（処遇）'!$AG$5:$AL$3211,6,0)</f>
        <v>平12老企43 
第5の10の(2)</v>
      </c>
    </row>
    <row r="55" spans="2:21" ht="30" customHeight="1">
      <c r="B55" s="1044">
        <f t="shared" si="1"/>
        <v>19</v>
      </c>
      <c r="C55" s="1045">
        <v>13</v>
      </c>
      <c r="D55" s="341"/>
      <c r="E55" s="977"/>
      <c r="F55" s="343"/>
      <c r="G55" s="344"/>
      <c r="H55" s="978"/>
      <c r="I55" s="978"/>
      <c r="J55" s="978"/>
      <c r="K55" s="978"/>
      <c r="L55" s="978"/>
      <c r="M55" s="978"/>
      <c r="N55" s="979" t="s">
        <v>845</v>
      </c>
      <c r="O55" s="725" t="str">
        <f>VLOOKUP(Q55,'自主点検表（処遇）'!$A$5:$AE$3211,8,0)</f>
        <v xml:space="preserve">　研修受講者は、研修で得た知識等をリーダー研修を受講していないユニットの責任者に伝達するなど、当該施設におけるユニットケアの質の向上の中核となっていますか。 </v>
      </c>
      <c r="P55" s="359" t="str">
        <f t="shared" si="2"/>
        <v>✖</v>
      </c>
      <c r="Q55" s="980">
        <v>51</v>
      </c>
      <c r="R55" s="500" t="str">
        <f>VLOOKUP(Q55,'自主点検表（処遇）'!$AG$5:$AL$3211,2,0)</f>
        <v>いる・いない</v>
      </c>
      <c r="S55" s="381" t="s">
        <v>1731</v>
      </c>
      <c r="T55" s="384" t="str">
        <f t="shared" si="9"/>
        <v>要入力</v>
      </c>
      <c r="U55" s="374" t="str">
        <f>VLOOKUP(Q55,'自主点検表（処遇）'!$AG$5:$AL$3211,6,0)</f>
        <v>平12老企43 
第5の10の(2)</v>
      </c>
    </row>
    <row r="56" spans="2:21" ht="30" customHeight="1" thickBot="1">
      <c r="B56" s="1038">
        <f t="shared" si="1"/>
        <v>19</v>
      </c>
      <c r="C56" s="1039">
        <v>13</v>
      </c>
      <c r="D56" s="348"/>
      <c r="E56" s="349"/>
      <c r="F56" s="350"/>
      <c r="G56" s="351"/>
      <c r="H56" s="352"/>
      <c r="I56" s="352"/>
      <c r="J56" s="352"/>
      <c r="K56" s="352"/>
      <c r="L56" s="352"/>
      <c r="M56" s="352"/>
      <c r="N56" s="356" t="s">
        <v>850</v>
      </c>
      <c r="O56" s="726" t="str">
        <f>VLOOKUP(Q56,'自主点検表（処遇）'!$A$5:$AE$3211,8,0)</f>
        <v>　入居者が安心して日常生活を送ることができるよう、従業者が、1人1人の入居者について、個性、心身の状況、生活歴などを具体的に把握したうえで、その日常生活上の活動を適切に援助するために、いわゆる「馴染みの関係」を築き、継続性を重視したサービスの提供に配慮していますか。</v>
      </c>
      <c r="P56" s="296" t="str">
        <f t="shared" si="2"/>
        <v>✖</v>
      </c>
      <c r="Q56" s="688">
        <v>52</v>
      </c>
      <c r="R56" s="498" t="str">
        <f>VLOOKUP(Q56,'自主点検表（処遇）'!$AG$5:$AL$3211,2,0)</f>
        <v>いる・いない</v>
      </c>
      <c r="S56" s="378" t="s">
        <v>1731</v>
      </c>
      <c r="T56" s="379" t="str">
        <f t="shared" si="9"/>
        <v>要入力</v>
      </c>
      <c r="U56" s="372" t="str">
        <f>VLOOKUP(Q56,'自主点検表（処遇）'!$AG$5:$AL$3211,6,0)</f>
        <v>平12老企43 
第5の10の(1)</v>
      </c>
    </row>
    <row r="57" spans="2:21" ht="30" customHeight="1">
      <c r="B57" s="1042">
        <f t="shared" si="1"/>
        <v>20</v>
      </c>
      <c r="C57" s="1043">
        <v>14</v>
      </c>
      <c r="D57" s="341"/>
      <c r="E57" s="342"/>
      <c r="F57" s="343"/>
      <c r="G57" s="344"/>
      <c r="H57" s="345"/>
      <c r="I57" s="345"/>
      <c r="J57" s="345"/>
      <c r="K57" s="345"/>
      <c r="L57" s="345"/>
      <c r="M57" s="345"/>
      <c r="N57" s="346" t="s">
        <v>2060</v>
      </c>
      <c r="O57" s="725" t="str">
        <f>VLOOKUP(Q57,'自主点検表（処遇）'!$A$5:$AE$3211,8,0)</f>
        <v>　入居者の処遇に直接影響を及ぼさない業務(調理・洗濯等)を除き、施設のサービスは、当該施設の従業者によって提供されていますか。</v>
      </c>
      <c r="P57" s="298" t="str">
        <f t="shared" si="2"/>
        <v>✖</v>
      </c>
      <c r="Q57" s="689">
        <v>53</v>
      </c>
      <c r="R57" s="499" t="str">
        <f>VLOOKUP(Q57,'自主点検表（処遇）'!$AG$5:$AL$3211,2,0)</f>
        <v>いる・いない</v>
      </c>
      <c r="S57" s="380" t="s">
        <v>1731</v>
      </c>
      <c r="T57" s="383" t="str">
        <f t="shared" si="9"/>
        <v>要入力</v>
      </c>
      <c r="U57" s="373" t="str">
        <f>VLOOKUP(Q57,'自主点検表（処遇）'!$AG$5:$AL$3211,6,0)</f>
        <v>条例第66号 
第329条 
平11厚令39 
第47条 第3項</v>
      </c>
    </row>
    <row r="58" spans="2:21" ht="30" customHeight="1">
      <c r="B58" s="1036">
        <f t="shared" si="1"/>
        <v>20</v>
      </c>
      <c r="C58" s="1037">
        <v>14</v>
      </c>
      <c r="D58" s="341"/>
      <c r="E58" s="342"/>
      <c r="F58" s="343"/>
      <c r="G58" s="344"/>
      <c r="H58" s="345"/>
      <c r="I58" s="345"/>
      <c r="J58" s="345"/>
      <c r="K58" s="345"/>
      <c r="L58" s="345"/>
      <c r="M58" s="345"/>
      <c r="N58" s="346" t="s">
        <v>2063</v>
      </c>
      <c r="O58" s="725" t="str">
        <f>VLOOKUP(Q58,'自主点検表（処遇）'!$A$5:$AE$3211,8,0)</f>
        <v>　従業者に対し、資質の向上のための研修の機会を確保していますか。</v>
      </c>
      <c r="P58" s="295" t="str">
        <f t="shared" si="2"/>
        <v>✖</v>
      </c>
      <c r="Q58" s="687">
        <v>54</v>
      </c>
      <c r="R58" s="497" t="str">
        <f>VLOOKUP(Q58,'自主点検表（処遇）'!$AG$5:$AL$3211,2,0)</f>
        <v>いる・いない</v>
      </c>
      <c r="S58" s="377" t="s">
        <v>1731</v>
      </c>
      <c r="T58" s="368" t="str">
        <f t="shared" si="7"/>
        <v>要入力</v>
      </c>
      <c r="U58" s="371" t="str">
        <f>VLOOKUP(Q58,'自主点検表（処遇）'!$AG$5:$AL$3211,6,0)</f>
        <v>条例第66号 
第329条 
平11厚令39 
第47条 第4項</v>
      </c>
    </row>
    <row r="59" spans="2:21" ht="30" customHeight="1">
      <c r="B59" s="1036">
        <f t="shared" si="1"/>
        <v>20</v>
      </c>
      <c r="C59" s="1037">
        <v>14</v>
      </c>
      <c r="D59" s="341"/>
      <c r="E59" s="342"/>
      <c r="F59" s="343"/>
      <c r="G59" s="344"/>
      <c r="H59" s="345"/>
      <c r="I59" s="345"/>
      <c r="J59" s="345"/>
      <c r="K59" s="345"/>
      <c r="L59" s="345"/>
      <c r="M59" s="345"/>
      <c r="N59" s="982"/>
      <c r="O59" s="725" t="str">
        <f>VLOOKUP(Q59,'自主点検表（処遇）'!$A$5:$AE$3211,8,0)</f>
        <v>　その際、全ての従業者（看護師、准看護師、介護福祉士、介護支援専門員者等を除く。）に対し、認知症介護に係る基礎的な研修を受講させるために必要な措置を講じていますか。</v>
      </c>
      <c r="P59" s="295" t="str">
        <f t="shared" si="2"/>
        <v>✖</v>
      </c>
      <c r="Q59" s="687">
        <v>55</v>
      </c>
      <c r="R59" s="497" t="str">
        <f>VLOOKUP(Q59,'自主点検表（処遇）'!$AG$5:$AL$3211,2,0)</f>
        <v>いる・いない</v>
      </c>
      <c r="S59" s="377" t="s">
        <v>1731</v>
      </c>
      <c r="T59" s="368" t="str">
        <f t="shared" si="7"/>
        <v>要入力</v>
      </c>
      <c r="U59" s="371" t="str">
        <f>VLOOKUP(Q59,'自主点検表（処遇）'!$AG$5:$AL$3211,6,0)</f>
        <v>条例第66号 
第329条 
平11厚令39 
第47条 第4項</v>
      </c>
    </row>
    <row r="60" spans="2:21" ht="30" customHeight="1">
      <c r="B60" s="1036">
        <f t="shared" ref="B60" si="10">C60+6</f>
        <v>20</v>
      </c>
      <c r="C60" s="1037">
        <v>14</v>
      </c>
      <c r="D60" s="341"/>
      <c r="E60" s="342"/>
      <c r="F60" s="343"/>
      <c r="G60" s="344"/>
      <c r="H60" s="345"/>
      <c r="I60" s="345"/>
      <c r="J60" s="345"/>
      <c r="K60" s="345"/>
      <c r="L60" s="345"/>
      <c r="M60" s="345"/>
      <c r="N60" s="982" t="s">
        <v>2673</v>
      </c>
      <c r="O60" s="1025" t="str">
        <f>VLOOKUP(Q60,'自主点検表（処遇）'!$A$5:$AE$3211,8,0)</f>
        <v>　施設の管理者は、ユニット型施設の管理等に係る研修を受講していますか。</v>
      </c>
      <c r="P60" s="295" t="str">
        <f t="shared" ref="P60" si="11">_xlfn.IFS(T60="不適切","★",T60="要入力","✖",T60="非該当","▲",T60="適切","",T60="","",T60="要確認","！")</f>
        <v>✖</v>
      </c>
      <c r="Q60" s="1008">
        <v>551</v>
      </c>
      <c r="R60" s="497" t="str">
        <f>VLOOKUP(Q60,'自主点検表（処遇）'!$AG$5:$AL$3211,2,0)</f>
        <v>いる・いない</v>
      </c>
      <c r="S60" s="377" t="s">
        <v>1731</v>
      </c>
      <c r="T60" s="368" t="str">
        <f t="shared" ref="T60" si="12">_xlfn.IFS(R60=S60,"適切",R60="いる・いない","要入力",R60="いない","不適切",R60="非該当","要確認")</f>
        <v>要入力</v>
      </c>
      <c r="U60" s="1022" t="str">
        <f>VLOOKUP(Q60,'自主点検表（処遇）'!$AG$5:$AL$3211,6,0)</f>
        <v>平11厚令39 
第47条 第5項</v>
      </c>
    </row>
    <row r="61" spans="2:21" ht="30" customHeight="1">
      <c r="B61" s="1036">
        <f t="shared" si="1"/>
        <v>20</v>
      </c>
      <c r="C61" s="1037">
        <v>14</v>
      </c>
      <c r="D61" s="341"/>
      <c r="E61" s="342"/>
      <c r="F61" s="343"/>
      <c r="G61" s="344"/>
      <c r="H61" s="345"/>
      <c r="I61" s="345"/>
      <c r="J61" s="345"/>
      <c r="K61" s="345"/>
      <c r="L61" s="345"/>
      <c r="M61" s="345"/>
      <c r="N61" s="982" t="s">
        <v>2674</v>
      </c>
      <c r="O61" s="728" t="str">
        <f>VLOOKUP(Q61,'自主点検表（処遇）'!$A$5:$AE$3211,8,0)</f>
        <v>　適切な指定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v>
      </c>
      <c r="P61" s="295" t="str">
        <f t="shared" si="2"/>
        <v>✖</v>
      </c>
      <c r="Q61" s="687">
        <v>56</v>
      </c>
      <c r="R61" s="497" t="str">
        <f>VLOOKUP(Q61,'自主点検表（処遇）'!$AG$5:$AL$3211,2,0)</f>
        <v>いる・いない</v>
      </c>
      <c r="S61" s="377" t="s">
        <v>1731</v>
      </c>
      <c r="T61" s="368" t="str">
        <f t="shared" si="7"/>
        <v>要入力</v>
      </c>
      <c r="U61" s="371" t="str">
        <f>VLOOKUP(Q61,'自主点検表（処遇）'!$AG$5:$AL$3211,6,0)</f>
        <v>条例第66号
第306条 第4項
平11厚令39
第47条 第6項</v>
      </c>
    </row>
    <row r="62" spans="2:21" ht="30" customHeight="1" thickBot="1">
      <c r="B62" s="1044">
        <f t="shared" si="1"/>
        <v>20</v>
      </c>
      <c r="C62" s="1045">
        <v>14</v>
      </c>
      <c r="D62" s="341"/>
      <c r="E62" s="342"/>
      <c r="F62" s="343"/>
      <c r="G62" s="344"/>
      <c r="H62" s="345"/>
      <c r="I62" s="345"/>
      <c r="J62" s="345"/>
      <c r="K62" s="345"/>
      <c r="L62" s="345"/>
      <c r="M62" s="345"/>
      <c r="N62" s="982" t="s">
        <v>2675</v>
      </c>
      <c r="O62" s="725" t="str">
        <f>VLOOKUP(Q62,'自主点検表（処遇）'!$A$5:$AE$3211,8,0)</f>
        <v>　年間研修計画を策定し、計画的な研修を行っていますか。</v>
      </c>
      <c r="P62" s="359" t="str">
        <f t="shared" si="2"/>
        <v>✖</v>
      </c>
      <c r="Q62" s="980">
        <v>57</v>
      </c>
      <c r="R62" s="500" t="str">
        <f>VLOOKUP(Q62,'自主点検表（処遇）'!$AG$5:$AL$3211,2,0)</f>
        <v>いる・いない</v>
      </c>
      <c r="S62" s="381" t="s">
        <v>1731</v>
      </c>
      <c r="T62" s="984" t="str">
        <f t="shared" si="7"/>
        <v>要入力</v>
      </c>
      <c r="U62" s="374">
        <f>VLOOKUP(Q62,'自主点検表（処遇）'!$AG$5:$AL$3211,6,0)</f>
        <v>0</v>
      </c>
    </row>
    <row r="63" spans="2:21" ht="30" customHeight="1">
      <c r="B63" s="1034">
        <f t="shared" si="1"/>
        <v>21</v>
      </c>
      <c r="C63" s="1035">
        <v>15</v>
      </c>
      <c r="D63" s="335"/>
      <c r="E63" s="336"/>
      <c r="F63" s="337"/>
      <c r="G63" s="338" t="s">
        <v>1755</v>
      </c>
      <c r="H63" s="339"/>
      <c r="I63" s="339"/>
      <c r="J63" s="339"/>
      <c r="K63" s="339"/>
      <c r="L63" s="339"/>
      <c r="M63" s="339"/>
      <c r="N63" s="358"/>
      <c r="O63" s="730" t="str">
        <f>VLOOKUP(Q63,'自主点検表（処遇）'!$A$5:$AE$3211,8,0)</f>
        <v>　感染症や非常災害の発生時において、入所者に対する指定施設サービスの提供を継続的に実施するための、及び非常時の体制で早期の業務再開を図るための計画（以下「業務継続計画」という。）を策定し、当該業務継続計画に従い必要な措置を講じていますか。</v>
      </c>
      <c r="P63" s="354" t="str">
        <f t="shared" si="2"/>
        <v>✖</v>
      </c>
      <c r="Q63" s="686">
        <v>58</v>
      </c>
      <c r="R63" s="496" t="str">
        <f>VLOOKUP(Q63,'自主点検表（処遇）'!$AG$5:$AL$3211,2,0)</f>
        <v>いる・いない</v>
      </c>
      <c r="S63" s="376" t="s">
        <v>1731</v>
      </c>
      <c r="T63" s="367" t="str">
        <f t="shared" si="7"/>
        <v>要入力</v>
      </c>
      <c r="U63" s="370" t="str">
        <f>VLOOKUP(Q63,'自主点検表（処遇）'!$AG$5:$AL$3211,6,0)</f>
        <v>条例第66号
第306条の2
平11厚令39
第24条の2 第1項</v>
      </c>
    </row>
    <row r="64" spans="2:21" ht="30" customHeight="1">
      <c r="B64" s="1036">
        <f t="shared" si="1"/>
        <v>21</v>
      </c>
      <c r="C64" s="1037">
        <v>15</v>
      </c>
      <c r="D64" s="341"/>
      <c r="E64" s="977"/>
      <c r="F64" s="343"/>
      <c r="G64" s="344"/>
      <c r="H64" s="978"/>
      <c r="I64" s="978"/>
      <c r="J64" s="978"/>
      <c r="K64" s="978"/>
      <c r="L64" s="978"/>
      <c r="M64" s="978"/>
      <c r="N64" s="985"/>
      <c r="O64" s="728" t="str">
        <f>VLOOKUP(Q64,'自主点検表（処遇）'!$A$5:$AE$3211,8,0)</f>
        <v>　従業者に対し、業務継続計画について周知するとともに、必要な研修及び訓練を定期的に実施していますか。</v>
      </c>
      <c r="P64" s="295" t="str">
        <f t="shared" si="2"/>
        <v>✖</v>
      </c>
      <c r="Q64" s="687">
        <v>59</v>
      </c>
      <c r="R64" s="497" t="str">
        <f>VLOOKUP(Q64,'自主点検表（処遇）'!$AG$5:$AL$3211,2,0)</f>
        <v>いる・いない</v>
      </c>
      <c r="S64" s="377" t="s">
        <v>1731</v>
      </c>
      <c r="T64" s="368" t="str">
        <f t="shared" si="7"/>
        <v>要入力</v>
      </c>
      <c r="U64" s="371" t="str">
        <f>VLOOKUP(Q64,'自主点検表（処遇）'!$AG$5:$AL$3211,6,0)</f>
        <v>平11厚令39
第24条の2 第2項</v>
      </c>
    </row>
    <row r="65" spans="2:21" ht="30" customHeight="1">
      <c r="B65" s="1044">
        <f t="shared" si="1"/>
        <v>21</v>
      </c>
      <c r="C65" s="1045">
        <v>15</v>
      </c>
      <c r="D65" s="341"/>
      <c r="E65" s="977"/>
      <c r="F65" s="343"/>
      <c r="G65" s="344"/>
      <c r="H65" s="978"/>
      <c r="I65" s="978"/>
      <c r="J65" s="978"/>
      <c r="K65" s="978"/>
      <c r="L65" s="978"/>
      <c r="M65" s="978"/>
      <c r="N65" s="985"/>
      <c r="O65" s="728" t="str">
        <f>VLOOKUP(Q65,'自主点検表（処遇）'!$A$5:$AE$3211,8,0)</f>
        <v>　指定施設は、定期的に業務継続計画の見直しを行い、必要に応じて業務継続計画の変更を行っていますか。</v>
      </c>
      <c r="P65" s="359" t="str">
        <f t="shared" si="2"/>
        <v>✖</v>
      </c>
      <c r="Q65" s="980">
        <v>60</v>
      </c>
      <c r="R65" s="500" t="str">
        <f>VLOOKUP(Q65,'自主点検表（処遇）'!$AG$5:$AL$3211,2,0)</f>
        <v>いる・いない</v>
      </c>
      <c r="S65" s="381" t="s">
        <v>1731</v>
      </c>
      <c r="T65" s="384" t="str">
        <f t="shared" si="7"/>
        <v>要入力</v>
      </c>
      <c r="U65" s="374" t="str">
        <f>VLOOKUP(Q65,'自主点検表（処遇）'!$AG$5:$AL$3211,6,0)</f>
        <v>平11厚令39
第24条の2 第3項</v>
      </c>
    </row>
    <row r="66" spans="2:21" ht="30" customHeight="1">
      <c r="B66" s="1036">
        <f t="shared" si="1"/>
        <v>21</v>
      </c>
      <c r="C66" s="1037">
        <v>15</v>
      </c>
      <c r="D66" s="341"/>
      <c r="E66" s="977"/>
      <c r="F66" s="343"/>
      <c r="G66" s="344"/>
      <c r="H66" s="978"/>
      <c r="I66" s="978"/>
      <c r="J66" s="978"/>
      <c r="K66" s="978"/>
      <c r="L66" s="978"/>
      <c r="M66" s="978"/>
      <c r="N66" s="985"/>
      <c r="O66" s="728" t="str">
        <f>VLOOKUP(Q66,'自主点検表（処遇）'!$A$5:$AE$3211,8,0)</f>
        <v>イ　感染症に係る業務継続計画　</v>
      </c>
      <c r="P66" s="295" t="str">
        <f t="shared" si="2"/>
        <v>✖</v>
      </c>
      <c r="Q66" s="687">
        <v>61</v>
      </c>
      <c r="R66" s="497" t="str">
        <f>VLOOKUP(Q66,'自主点検表（処遇）'!$AG$5:$AL$3211,2,0)</f>
        <v>策定済・未策定</v>
      </c>
      <c r="S66" s="377" t="s">
        <v>334</v>
      </c>
      <c r="T66" s="368" t="str">
        <f>_xlfn.IFS(R66=S66,"適切",R66="策定済・未策定","要入力",R66="未策定","不適切",R66="非該当","要確認")</f>
        <v>要入力</v>
      </c>
      <c r="U66" s="371">
        <f>VLOOKUP(Q66,'自主点検表（処遇）'!$AG$5:$AL$3211,6,0)</f>
        <v>0</v>
      </c>
    </row>
    <row r="67" spans="2:21" ht="30" customHeight="1" thickBot="1">
      <c r="B67" s="1038">
        <f t="shared" si="1"/>
        <v>21</v>
      </c>
      <c r="C67" s="1039">
        <v>15</v>
      </c>
      <c r="D67" s="348"/>
      <c r="E67" s="349"/>
      <c r="F67" s="350"/>
      <c r="G67" s="351"/>
      <c r="H67" s="352"/>
      <c r="I67" s="352"/>
      <c r="J67" s="352"/>
      <c r="K67" s="352"/>
      <c r="L67" s="352"/>
      <c r="M67" s="352"/>
      <c r="N67" s="353"/>
      <c r="O67" s="729" t="str">
        <f>VLOOKUP(Q67,'自主点検表（処遇）'!$A$5:$AE$3211,8,0)</f>
        <v>ロ　災害に係る業務継続計画</v>
      </c>
      <c r="P67" s="296" t="str">
        <f t="shared" si="2"/>
        <v>✖</v>
      </c>
      <c r="Q67" s="688">
        <v>62</v>
      </c>
      <c r="R67" s="498" t="str">
        <f>VLOOKUP(Q67,'自主点検表（処遇）'!$AG$5:$AL$3211,2,0)</f>
        <v>策定済・未策定</v>
      </c>
      <c r="S67" s="378" t="s">
        <v>334</v>
      </c>
      <c r="T67" s="379" t="str">
        <f>_xlfn.IFS(R67=S67,"適切",R67="策定済・未策定","要入力",R67="未策定","不適切",R67="非該当","要確認")</f>
        <v>要入力</v>
      </c>
      <c r="U67" s="372">
        <f>VLOOKUP(Q67,'自主点検表（処遇）'!$AG$5:$AL$3211,6,0)</f>
        <v>0</v>
      </c>
    </row>
    <row r="68" spans="2:21" ht="30" customHeight="1">
      <c r="B68" s="1034">
        <f t="shared" si="1"/>
        <v>22</v>
      </c>
      <c r="C68" s="1035">
        <v>16</v>
      </c>
      <c r="D68" s="335"/>
      <c r="E68" s="336"/>
      <c r="F68" s="337"/>
      <c r="G68" s="338"/>
      <c r="H68" s="339"/>
      <c r="I68" s="339"/>
      <c r="J68" s="339"/>
      <c r="K68" s="339"/>
      <c r="L68" s="339"/>
      <c r="M68" s="339"/>
      <c r="N68" s="1100" t="s">
        <v>2816</v>
      </c>
      <c r="O68" s="734">
        <f>VLOOKUP(Q68,'自主点検表（処遇）'!$A$5:$AE$3211,8,0)</f>
        <v>0</v>
      </c>
      <c r="P68" s="354" t="str">
        <f t="shared" si="2"/>
        <v>✖</v>
      </c>
      <c r="Q68" s="686">
        <v>63</v>
      </c>
      <c r="R68" s="496" t="str">
        <f>VLOOKUP(Q68,'自主点検表（処遇）'!$AG$5:$AL$3211,2,0)</f>
        <v>実施済・未実施</v>
      </c>
      <c r="S68" s="376" t="s">
        <v>344</v>
      </c>
      <c r="T68" s="367" t="str">
        <f>_xlfn.IFS(R68=S68,"適切",R68="実施済・未実施","要入力",R68="未実施","不適切",R68="非該当","要確認")</f>
        <v>要入力</v>
      </c>
      <c r="U68" s="370">
        <f>VLOOKUP(Q68,'自主点検表（処遇）'!$AG$5:$AL$3211,6,0)</f>
        <v>0</v>
      </c>
    </row>
    <row r="69" spans="2:21" ht="30" customHeight="1">
      <c r="B69" s="1036">
        <f t="shared" si="1"/>
        <v>22</v>
      </c>
      <c r="C69" s="1037">
        <v>16</v>
      </c>
      <c r="D69" s="341"/>
      <c r="E69" s="342"/>
      <c r="F69" s="343"/>
      <c r="G69" s="344"/>
      <c r="H69" s="345"/>
      <c r="I69" s="345"/>
      <c r="J69" s="345"/>
      <c r="K69" s="345"/>
      <c r="L69" s="345"/>
      <c r="M69" s="345"/>
      <c r="N69" s="1101" t="s">
        <v>2817</v>
      </c>
      <c r="O69" s="735">
        <f>VLOOKUP(Q69,'自主点検表（処遇）'!$A$5:$AE$3211,8,0)</f>
        <v>0</v>
      </c>
      <c r="P69" s="295" t="str">
        <f t="shared" si="2"/>
        <v>✖</v>
      </c>
      <c r="Q69" s="687">
        <v>64</v>
      </c>
      <c r="R69" s="497" t="str">
        <f>VLOOKUP(Q69,'自主点検表（処遇）'!$AG$5:$AL$3211,2,0)</f>
        <v>実施済・未実施</v>
      </c>
      <c r="S69" s="377" t="s">
        <v>344</v>
      </c>
      <c r="T69" s="368" t="str">
        <f t="shared" ref="T69:T71" si="13">_xlfn.IFS(R69=S69,"適切",R69="実施済・未実施","要入力",R69="未実施","不適切",R69="非該当","要確認")</f>
        <v>要入力</v>
      </c>
      <c r="U69" s="371">
        <f>VLOOKUP(Q69,'自主点検表（処遇）'!$AG$5:$AL$3211,6,0)</f>
        <v>0</v>
      </c>
    </row>
    <row r="70" spans="2:21" ht="30" customHeight="1">
      <c r="B70" s="1036">
        <f t="shared" si="1"/>
        <v>22</v>
      </c>
      <c r="C70" s="1037">
        <v>16</v>
      </c>
      <c r="D70" s="341"/>
      <c r="E70" s="342"/>
      <c r="F70" s="343"/>
      <c r="G70" s="344"/>
      <c r="H70" s="345"/>
      <c r="I70" s="345"/>
      <c r="J70" s="345"/>
      <c r="K70" s="345"/>
      <c r="L70" s="345"/>
      <c r="M70" s="345"/>
      <c r="N70" s="1101" t="s">
        <v>2818</v>
      </c>
      <c r="O70" s="735">
        <f>VLOOKUP(Q70,'自主点検表（処遇）'!$A$5:$AE$3211,8,0)</f>
        <v>0</v>
      </c>
      <c r="P70" s="295" t="str">
        <f t="shared" si="2"/>
        <v>✖</v>
      </c>
      <c r="Q70" s="687">
        <v>65</v>
      </c>
      <c r="R70" s="497" t="str">
        <f>VLOOKUP(Q70,'自主点検表（処遇）'!$AG$5:$AL$3211,2,0)</f>
        <v>実施済・未実施</v>
      </c>
      <c r="S70" s="377" t="s">
        <v>344</v>
      </c>
      <c r="T70" s="368" t="str">
        <f t="shared" si="13"/>
        <v>要入力</v>
      </c>
      <c r="U70" s="371">
        <f>VLOOKUP(Q70,'自主点検表（処遇）'!$AG$5:$AL$3211,6,0)</f>
        <v>0</v>
      </c>
    </row>
    <row r="71" spans="2:21" ht="30" customHeight="1">
      <c r="B71" s="1036">
        <f t="shared" ref="B71:B134" si="14">C71+6</f>
        <v>22</v>
      </c>
      <c r="C71" s="1037">
        <v>16</v>
      </c>
      <c r="D71" s="341"/>
      <c r="E71" s="342"/>
      <c r="F71" s="343"/>
      <c r="G71" s="344"/>
      <c r="H71" s="345"/>
      <c r="I71" s="345"/>
      <c r="J71" s="345"/>
      <c r="K71" s="345"/>
      <c r="L71" s="345"/>
      <c r="M71" s="345"/>
      <c r="N71" s="1101" t="s">
        <v>2819</v>
      </c>
      <c r="O71" s="735">
        <f>VLOOKUP(Q71,'自主点検表（処遇）'!$A$5:$AE$3211,8,0)</f>
        <v>0</v>
      </c>
      <c r="P71" s="295" t="str">
        <f t="shared" ref="P71:P134" si="15">_xlfn.IFS(T71="不適切","★",T71="要入力","✖",T71="非該当","▲",T71="適切","",T71="","",T71="要確認","！")</f>
        <v>✖</v>
      </c>
      <c r="Q71" s="687">
        <v>66</v>
      </c>
      <c r="R71" s="497" t="str">
        <f>VLOOKUP(Q71,'自主点検表（処遇）'!$AG$5:$AL$3211,2,0)</f>
        <v>実施済・未実施</v>
      </c>
      <c r="S71" s="377" t="s">
        <v>344</v>
      </c>
      <c r="T71" s="368" t="str">
        <f t="shared" si="13"/>
        <v>要入力</v>
      </c>
      <c r="U71" s="371">
        <f>VLOOKUP(Q71,'自主点検表（処遇）'!$AG$5:$AL$3211,6,0)</f>
        <v>0</v>
      </c>
    </row>
    <row r="72" spans="2:21" ht="30" customHeight="1" thickBot="1">
      <c r="B72" s="1036">
        <f t="shared" si="14"/>
        <v>22</v>
      </c>
      <c r="C72" s="1037">
        <v>16</v>
      </c>
      <c r="D72" s="341"/>
      <c r="E72" s="342"/>
      <c r="F72" s="343"/>
      <c r="G72" s="344" t="s">
        <v>1756</v>
      </c>
      <c r="H72" s="345"/>
      <c r="I72" s="345"/>
      <c r="J72" s="345"/>
      <c r="K72" s="345"/>
      <c r="L72" s="345"/>
      <c r="M72" s="345"/>
      <c r="N72" s="347"/>
      <c r="O72" s="728" t="str">
        <f>VLOOKUP(Q72,'自主点検表（処遇）'!$A$5:$AE$3211,8,0)</f>
        <v>　夜勤者数は、次の基準以上を配置していますか。</v>
      </c>
      <c r="P72" s="295" t="str">
        <f t="shared" si="15"/>
        <v>✖</v>
      </c>
      <c r="Q72" s="687">
        <v>67</v>
      </c>
      <c r="R72" s="497" t="str">
        <f>VLOOKUP(Q72,'自主点検表（処遇）'!$AG$5:$AL$3211,2,0)</f>
        <v>いる・いない</v>
      </c>
      <c r="S72" s="377" t="s">
        <v>1731</v>
      </c>
      <c r="T72" s="368" t="str">
        <f>_xlfn.IFS(R72=S72,"適切",R72="いる・いない","要入力",R72="いない","不適切",R72="非該当","要確認")</f>
        <v>要入力</v>
      </c>
      <c r="U72" s="371" t="str">
        <f>VLOOKUP(Q72,'自主点検表（処遇）'!$AG$5:$AL$3211,6,0)</f>
        <v>平12厚告29
5のイの(2)</v>
      </c>
    </row>
    <row r="73" spans="2:21" ht="30" customHeight="1">
      <c r="B73" s="1034">
        <f t="shared" si="14"/>
        <v>23</v>
      </c>
      <c r="C73" s="1035">
        <v>17</v>
      </c>
      <c r="D73" s="335"/>
      <c r="E73" s="336"/>
      <c r="F73" s="337"/>
      <c r="G73" s="338" t="s">
        <v>1757</v>
      </c>
      <c r="H73" s="339"/>
      <c r="I73" s="339"/>
      <c r="J73" s="339"/>
      <c r="K73" s="339"/>
      <c r="L73" s="339"/>
      <c r="M73" s="339"/>
      <c r="N73" s="358"/>
      <c r="O73" s="730" t="str">
        <f>VLOOKUP(Q73,'自主点検表（処遇）'!$A$5:$AE$3211,8,0)</f>
        <v>直接処遇職員の夜勤者とは別に、宿直者を配置していますか。</v>
      </c>
      <c r="P73" s="354" t="str">
        <f t="shared" si="15"/>
        <v/>
      </c>
      <c r="Q73" s="686">
        <v>68</v>
      </c>
      <c r="R73" s="496" t="str">
        <f>VLOOKUP(Q73,'自主点検表（処遇）'!$AG$5:$AL$3211,2,0)</f>
        <v>いる・いない</v>
      </c>
      <c r="S73" s="1160"/>
      <c r="T73" s="1160"/>
      <c r="U73" s="370" t="str">
        <f>VLOOKUP(Q73,'自主点検表（処遇）'!$AG$5:$AL$3211,6,0)</f>
        <v>昭62社施107
５の(1)のイ</v>
      </c>
    </row>
    <row r="74" spans="2:21" ht="30" customHeight="1" thickBot="1">
      <c r="B74" s="1038">
        <f t="shared" si="14"/>
        <v>23</v>
      </c>
      <c r="C74" s="1039">
        <v>17</v>
      </c>
      <c r="D74" s="348"/>
      <c r="E74" s="349"/>
      <c r="F74" s="350"/>
      <c r="G74" s="351"/>
      <c r="H74" s="352"/>
      <c r="I74" s="352"/>
      <c r="J74" s="352"/>
      <c r="K74" s="352"/>
      <c r="L74" s="352"/>
      <c r="M74" s="352"/>
      <c r="N74" s="353"/>
      <c r="O74" s="729" t="str">
        <f>VLOOKUP(Q74,'自主点検表（処遇）'!$A$5:$AE$3211,8,0)</f>
        <v>※管理宿直の形態について、該当するものを選択してください。</v>
      </c>
      <c r="P74" s="296"/>
      <c r="Q74" s="688">
        <v>69</v>
      </c>
      <c r="R74" s="498" t="str">
        <f>VLOOKUP(Q74,'自主点検表（処遇）'!$AG$5:$AL$3211,2,0)</f>
        <v>管理宿直の形態</v>
      </c>
      <c r="S74" s="1109"/>
      <c r="T74" s="1109"/>
      <c r="U74" s="372">
        <f>VLOOKUP(Q74,'自主点検表（処遇）'!$AG$5:$AL$3211,6,0)</f>
        <v>0</v>
      </c>
    </row>
    <row r="75" spans="2:21" ht="30" customHeight="1">
      <c r="B75" s="1034">
        <f t="shared" si="14"/>
        <v>24</v>
      </c>
      <c r="C75" s="1035">
        <v>18</v>
      </c>
      <c r="D75" s="335" t="s">
        <v>1758</v>
      </c>
      <c r="E75" s="336"/>
      <c r="F75" s="337"/>
      <c r="G75" s="338" t="s">
        <v>1759</v>
      </c>
      <c r="H75" s="339"/>
      <c r="I75" s="339"/>
      <c r="J75" s="339"/>
      <c r="K75" s="339"/>
      <c r="L75" s="339"/>
      <c r="M75" s="339"/>
      <c r="N75" s="988" t="s">
        <v>2632</v>
      </c>
      <c r="O75" s="736">
        <f>VLOOKUP(Q75,'自主点検表（処遇）'!$A$5:$AE$3211,8,0)</f>
        <v>0</v>
      </c>
      <c r="P75" s="354" t="str">
        <f t="shared" si="15"/>
        <v>✖</v>
      </c>
      <c r="Q75" s="686">
        <v>70</v>
      </c>
      <c r="R75" s="496" t="str">
        <f>VLOOKUP(Q75,'自主点検表（処遇）'!$AG$5:$AL$3211,2,0)</f>
        <v>いる・いない</v>
      </c>
      <c r="S75" s="376" t="s">
        <v>1731</v>
      </c>
      <c r="T75" s="367" t="str">
        <f t="shared" ref="T75:T113" si="16">_xlfn.IFS(R75=S75,"適切",R75="いる・いない","要入力",R75="いない","不適切",R75="非該当","要確認")</f>
        <v>要入力</v>
      </c>
      <c r="U75" s="370" t="str">
        <f>VLOOKUP(Q75,'自主点検表（処遇）'!$AG$5:$AL$3211,6,0)</f>
        <v>条例第66号 
第322条 
平11厚令39 
第40条 
条例第65号 
第104条 
平11厚令46 
第35条 第3項</v>
      </c>
    </row>
    <row r="76" spans="2:21" ht="30" customHeight="1">
      <c r="B76" s="1036">
        <f t="shared" si="14"/>
        <v>24</v>
      </c>
      <c r="C76" s="1037">
        <v>18</v>
      </c>
      <c r="D76" s="341"/>
      <c r="E76" s="342"/>
      <c r="F76" s="343"/>
      <c r="G76" s="344"/>
      <c r="H76" s="345"/>
      <c r="I76" s="345"/>
      <c r="J76" s="345"/>
      <c r="K76" s="345"/>
      <c r="L76" s="345"/>
      <c r="M76" s="345"/>
      <c r="N76" s="989" t="s">
        <v>421</v>
      </c>
      <c r="O76" s="735">
        <f>VLOOKUP(Q76,'自主点検表（処遇）'!$A$5:$AE$3211,8,0)</f>
        <v>0</v>
      </c>
      <c r="P76" s="295" t="str">
        <f t="shared" si="15"/>
        <v>✖</v>
      </c>
      <c r="Q76" s="687">
        <v>71</v>
      </c>
      <c r="R76" s="497" t="str">
        <f>VLOOKUP(Q76,'自主点検表（処遇）'!$AG$5:$AL$3211,2,0)</f>
        <v>いる・いない</v>
      </c>
      <c r="S76" s="377" t="s">
        <v>1731</v>
      </c>
      <c r="T76" s="368" t="str">
        <f t="shared" si="16"/>
        <v>要入力</v>
      </c>
      <c r="U76" s="371">
        <f>VLOOKUP(Q76,'自主点検表（処遇）'!$AG$5:$AL$3211,6,0)</f>
        <v>0</v>
      </c>
    </row>
    <row r="77" spans="2:21" ht="30" customHeight="1">
      <c r="B77" s="1036">
        <f t="shared" si="14"/>
        <v>24</v>
      </c>
      <c r="C77" s="1037">
        <v>18</v>
      </c>
      <c r="D77" s="341"/>
      <c r="E77" s="342"/>
      <c r="F77" s="343"/>
      <c r="G77" s="344"/>
      <c r="H77" s="345"/>
      <c r="I77" s="345"/>
      <c r="J77" s="345"/>
      <c r="K77" s="345"/>
      <c r="L77" s="345"/>
      <c r="M77" s="345"/>
      <c r="N77" s="989" t="s">
        <v>2633</v>
      </c>
      <c r="O77" s="735">
        <f>VLOOKUP(Q77,'自主点検表（処遇）'!$A$5:$AE$3211,8,0)</f>
        <v>0</v>
      </c>
      <c r="P77" s="295" t="str">
        <f t="shared" si="15"/>
        <v>✖</v>
      </c>
      <c r="Q77" s="687">
        <v>72</v>
      </c>
      <c r="R77" s="497" t="str">
        <f>VLOOKUP(Q77,'自主点検表（処遇）'!$AG$5:$AL$3211,2,0)</f>
        <v>いる・いない</v>
      </c>
      <c r="S77" s="377" t="s">
        <v>1731</v>
      </c>
      <c r="T77" s="368" t="str">
        <f t="shared" si="16"/>
        <v>要入力</v>
      </c>
      <c r="U77" s="371">
        <f>VLOOKUP(Q77,'自主点検表（処遇）'!$AG$5:$AL$3211,6,0)</f>
        <v>0</v>
      </c>
    </row>
    <row r="78" spans="2:21" ht="30" customHeight="1">
      <c r="B78" s="1036">
        <f t="shared" si="14"/>
        <v>24</v>
      </c>
      <c r="C78" s="1037">
        <v>18</v>
      </c>
      <c r="D78" s="341"/>
      <c r="E78" s="342"/>
      <c r="F78" s="343"/>
      <c r="G78" s="344"/>
      <c r="H78" s="345"/>
      <c r="I78" s="345"/>
      <c r="J78" s="345"/>
      <c r="K78" s="345"/>
      <c r="L78" s="345"/>
      <c r="M78" s="345"/>
      <c r="N78" s="989" t="s">
        <v>2634</v>
      </c>
      <c r="O78" s="735">
        <f>VLOOKUP(Q78,'自主点検表（処遇）'!$A$5:$AE$3211,8,0)</f>
        <v>0</v>
      </c>
      <c r="P78" s="295" t="str">
        <f t="shared" si="15"/>
        <v>✖</v>
      </c>
      <c r="Q78" s="687">
        <v>73</v>
      </c>
      <c r="R78" s="497" t="str">
        <f>VLOOKUP(Q78,'自主点検表（処遇）'!$AG$5:$AL$3211,2,0)</f>
        <v>いる・いない</v>
      </c>
      <c r="S78" s="377" t="s">
        <v>1731</v>
      </c>
      <c r="T78" s="368" t="str">
        <f t="shared" si="16"/>
        <v>要入力</v>
      </c>
      <c r="U78" s="371">
        <f>VLOOKUP(Q78,'自主点検表（処遇）'!$AG$5:$AL$3211,6,0)</f>
        <v>0</v>
      </c>
    </row>
    <row r="79" spans="2:21" ht="30" customHeight="1">
      <c r="B79" s="1036">
        <f t="shared" si="14"/>
        <v>24</v>
      </c>
      <c r="C79" s="1037">
        <v>18</v>
      </c>
      <c r="D79" s="341"/>
      <c r="E79" s="342"/>
      <c r="F79" s="343"/>
      <c r="G79" s="344"/>
      <c r="H79" s="345"/>
      <c r="I79" s="345"/>
      <c r="J79" s="345"/>
      <c r="K79" s="345"/>
      <c r="L79" s="345"/>
      <c r="M79" s="345"/>
      <c r="N79" s="347">
        <v>2</v>
      </c>
      <c r="O79" s="735">
        <f>VLOOKUP(Q79,'自主点検表（処遇）'!$A$5:$AE$3211,8,0)</f>
        <v>2</v>
      </c>
      <c r="P79" s="295" t="str">
        <f t="shared" si="15"/>
        <v>✖</v>
      </c>
      <c r="Q79" s="687">
        <v>74</v>
      </c>
      <c r="R79" s="497" t="str">
        <f>VLOOKUP(Q79,'自主点検表（処遇）'!$AG$5:$AL$3211,2,0)</f>
        <v>いる・いない</v>
      </c>
      <c r="S79" s="377" t="s">
        <v>1731</v>
      </c>
      <c r="T79" s="368" t="str">
        <f t="shared" si="16"/>
        <v>要入力</v>
      </c>
      <c r="U79" s="371">
        <f>VLOOKUP(Q79,'自主点検表（処遇）'!$AG$5:$AL$3211,6,0)</f>
        <v>0</v>
      </c>
    </row>
    <row r="80" spans="2:21" ht="30" customHeight="1">
      <c r="B80" s="1036">
        <f t="shared" si="14"/>
        <v>24</v>
      </c>
      <c r="C80" s="1037">
        <v>18</v>
      </c>
      <c r="D80" s="341"/>
      <c r="E80" s="342"/>
      <c r="F80" s="343"/>
      <c r="G80" s="344"/>
      <c r="H80" s="345"/>
      <c r="I80" s="345"/>
      <c r="J80" s="345"/>
      <c r="K80" s="345"/>
      <c r="L80" s="345"/>
      <c r="M80" s="345"/>
      <c r="N80" s="347">
        <v>3</v>
      </c>
      <c r="O80" s="735">
        <f>VLOOKUP(Q80,'自主点検表（処遇）'!$A$5:$AE$3211,8,0)</f>
        <v>3</v>
      </c>
      <c r="P80" s="295" t="str">
        <f t="shared" si="15"/>
        <v>✖</v>
      </c>
      <c r="Q80" s="687">
        <v>75</v>
      </c>
      <c r="R80" s="497" t="str">
        <f>VLOOKUP(Q80,'自主点検表（処遇）'!$AG$5:$AL$3211,2,0)</f>
        <v>いる・いない</v>
      </c>
      <c r="S80" s="377" t="s">
        <v>1731</v>
      </c>
      <c r="T80" s="368" t="str">
        <f t="shared" si="16"/>
        <v>要入力</v>
      </c>
      <c r="U80" s="371">
        <f>VLOOKUP(Q80,'自主点検表（処遇）'!$AG$5:$AL$3211,6,0)</f>
        <v>0</v>
      </c>
    </row>
    <row r="81" spans="2:21" ht="30" customHeight="1">
      <c r="B81" s="1036">
        <f t="shared" si="14"/>
        <v>24</v>
      </c>
      <c r="C81" s="1037">
        <v>18</v>
      </c>
      <c r="D81" s="341"/>
      <c r="E81" s="342"/>
      <c r="F81" s="343"/>
      <c r="G81" s="344"/>
      <c r="H81" s="345"/>
      <c r="I81" s="345"/>
      <c r="J81" s="345"/>
      <c r="K81" s="345"/>
      <c r="L81" s="345"/>
      <c r="M81" s="345"/>
      <c r="N81" s="347">
        <v>4</v>
      </c>
      <c r="O81" s="735">
        <f>VLOOKUP(Q81,'自主点検表（処遇）'!$A$5:$AE$3211,8,0)</f>
        <v>4</v>
      </c>
      <c r="P81" s="295" t="str">
        <f t="shared" si="15"/>
        <v>✖</v>
      </c>
      <c r="Q81" s="687">
        <v>76</v>
      </c>
      <c r="R81" s="497" t="str">
        <f>VLOOKUP(Q81,'自主点検表（処遇）'!$AG$5:$AL$3211,2,0)</f>
        <v>いる・いない</v>
      </c>
      <c r="S81" s="377" t="s">
        <v>1731</v>
      </c>
      <c r="T81" s="368" t="str">
        <f t="shared" si="16"/>
        <v>要入力</v>
      </c>
      <c r="U81" s="371">
        <f>VLOOKUP(Q81,'自主点検表（処遇）'!$AG$5:$AL$3211,6,0)</f>
        <v>0</v>
      </c>
    </row>
    <row r="82" spans="2:21" ht="30" customHeight="1">
      <c r="B82" s="1036">
        <f t="shared" si="14"/>
        <v>24</v>
      </c>
      <c r="C82" s="1037">
        <v>18</v>
      </c>
      <c r="D82" s="341"/>
      <c r="E82" s="342"/>
      <c r="F82" s="343"/>
      <c r="G82" s="344"/>
      <c r="H82" s="345"/>
      <c r="I82" s="345"/>
      <c r="J82" s="345"/>
      <c r="K82" s="345"/>
      <c r="L82" s="345"/>
      <c r="M82" s="345"/>
      <c r="N82" s="347">
        <v>5</v>
      </c>
      <c r="O82" s="735">
        <f>VLOOKUP(Q82,'自主点検表（処遇）'!$A$5:$AE$3211,8,0)</f>
        <v>5</v>
      </c>
      <c r="P82" s="295" t="str">
        <f t="shared" si="15"/>
        <v>✖</v>
      </c>
      <c r="Q82" s="687">
        <v>77</v>
      </c>
      <c r="R82" s="497" t="str">
        <f>VLOOKUP(Q82,'自主点検表（処遇）'!$AG$5:$AL$3211,2,0)</f>
        <v>いる・いない</v>
      </c>
      <c r="S82" s="377" t="s">
        <v>1731</v>
      </c>
      <c r="T82" s="368" t="str">
        <f t="shared" si="16"/>
        <v>要入力</v>
      </c>
      <c r="U82" s="371">
        <f>VLOOKUP(Q82,'自主点検表（処遇）'!$AG$5:$AL$3211,6,0)</f>
        <v>0</v>
      </c>
    </row>
    <row r="83" spans="2:21" ht="30" customHeight="1">
      <c r="B83" s="1036">
        <f t="shared" si="14"/>
        <v>24</v>
      </c>
      <c r="C83" s="1037">
        <v>18</v>
      </c>
      <c r="D83" s="341"/>
      <c r="E83" s="342"/>
      <c r="F83" s="343"/>
      <c r="G83" s="344"/>
      <c r="H83" s="345"/>
      <c r="I83" s="345"/>
      <c r="J83" s="345"/>
      <c r="K83" s="345"/>
      <c r="L83" s="345"/>
      <c r="M83" s="345"/>
      <c r="N83" s="347">
        <v>6</v>
      </c>
      <c r="O83" s="735">
        <f>VLOOKUP(Q83,'自主点検表（処遇）'!$A$5:$AE$3211,8,0)</f>
        <v>6</v>
      </c>
      <c r="P83" s="295" t="str">
        <f t="shared" si="15"/>
        <v>✖</v>
      </c>
      <c r="Q83" s="687">
        <v>78</v>
      </c>
      <c r="R83" s="497" t="str">
        <f>VLOOKUP(Q83,'自主点検表（処遇）'!$AG$5:$AL$3211,2,0)</f>
        <v>いる・いない</v>
      </c>
      <c r="S83" s="377" t="s">
        <v>1731</v>
      </c>
      <c r="T83" s="368" t="str">
        <f t="shared" si="16"/>
        <v>要入力</v>
      </c>
      <c r="U83" s="371">
        <f>VLOOKUP(Q83,'自主点検表（処遇）'!$AG$5:$AL$3211,6,0)</f>
        <v>0</v>
      </c>
    </row>
    <row r="84" spans="2:21" ht="30" customHeight="1">
      <c r="B84" s="1036">
        <f t="shared" si="14"/>
        <v>24</v>
      </c>
      <c r="C84" s="1037">
        <v>18</v>
      </c>
      <c r="D84" s="341"/>
      <c r="E84" s="342"/>
      <c r="F84" s="343"/>
      <c r="G84" s="344"/>
      <c r="H84" s="345"/>
      <c r="I84" s="345"/>
      <c r="J84" s="345"/>
      <c r="K84" s="345"/>
      <c r="L84" s="345"/>
      <c r="M84" s="345"/>
      <c r="N84" s="347">
        <v>7</v>
      </c>
      <c r="O84" s="735">
        <f>VLOOKUP(Q84,'自主点検表（処遇）'!$A$5:$AE$3211,8,0)</f>
        <v>7</v>
      </c>
      <c r="P84" s="295" t="str">
        <f t="shared" si="15"/>
        <v>✖</v>
      </c>
      <c r="Q84" s="687">
        <v>79</v>
      </c>
      <c r="R84" s="497" t="str">
        <f>VLOOKUP(Q84,'自主点検表（処遇）'!$AG$5:$AL$3211,2,0)</f>
        <v>いる・いない</v>
      </c>
      <c r="S84" s="377" t="s">
        <v>1731</v>
      </c>
      <c r="T84" s="368" t="str">
        <f t="shared" si="16"/>
        <v>要入力</v>
      </c>
      <c r="U84" s="371">
        <f>VLOOKUP(Q84,'自主点検表（処遇）'!$AG$5:$AL$3211,6,0)</f>
        <v>0</v>
      </c>
    </row>
    <row r="85" spans="2:21" ht="30" customHeight="1">
      <c r="B85" s="1036">
        <f t="shared" si="14"/>
        <v>24</v>
      </c>
      <c r="C85" s="1037">
        <v>18</v>
      </c>
      <c r="D85" s="341"/>
      <c r="E85" s="342"/>
      <c r="F85" s="343"/>
      <c r="G85" s="344"/>
      <c r="H85" s="345"/>
      <c r="I85" s="345"/>
      <c r="J85" s="345"/>
      <c r="K85" s="345"/>
      <c r="L85" s="345"/>
      <c r="M85" s="345"/>
      <c r="N85" s="347">
        <v>8</v>
      </c>
      <c r="O85" s="735">
        <f>VLOOKUP(Q85,'自主点検表（処遇）'!$A$5:$AE$3211,8,0)</f>
        <v>8</v>
      </c>
      <c r="P85" s="295" t="str">
        <f t="shared" si="15"/>
        <v>✖</v>
      </c>
      <c r="Q85" s="687">
        <v>80</v>
      </c>
      <c r="R85" s="497" t="str">
        <f>VLOOKUP(Q85,'自主点検表（処遇）'!$AG$5:$AL$3211,2,0)</f>
        <v>いる・いない</v>
      </c>
      <c r="S85" s="381" t="s">
        <v>1731</v>
      </c>
      <c r="T85" s="495" t="str">
        <f t="shared" si="16"/>
        <v>要入力</v>
      </c>
      <c r="U85" s="374">
        <f>VLOOKUP(Q85,'自主点検表（処遇）'!$AG$5:$AL$3211,6,0)</f>
        <v>0</v>
      </c>
    </row>
    <row r="86" spans="2:21" ht="30" customHeight="1">
      <c r="B86" s="1042">
        <f t="shared" si="14"/>
        <v>24</v>
      </c>
      <c r="C86" s="1043">
        <v>18</v>
      </c>
      <c r="D86" s="341"/>
      <c r="E86" s="342"/>
      <c r="F86" s="343"/>
      <c r="G86" s="344" t="s">
        <v>1761</v>
      </c>
      <c r="H86" s="345"/>
      <c r="I86" s="345"/>
      <c r="J86" s="345" t="s">
        <v>2141</v>
      </c>
      <c r="K86" s="345"/>
      <c r="L86" s="345"/>
      <c r="M86" s="345"/>
      <c r="N86" s="347"/>
      <c r="O86" s="728" t="str">
        <f>VLOOKUP(Q86,'自主点検表（処遇）'!$A$5:$AE$3211,8,0)</f>
        <v>　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す。ユニット型施設は、施設全体を、こうした居室と共同生活室によって一体的に構成される場所（ユニット）を単位として構成し、運営していますか。</v>
      </c>
      <c r="P86" s="298" t="str">
        <f t="shared" si="15"/>
        <v>✖</v>
      </c>
      <c r="Q86" s="689">
        <v>81</v>
      </c>
      <c r="R86" s="499" t="str">
        <f>VLOOKUP(Q86,'自主点検表（処遇）'!$AG$5:$AL$3211,2,0)</f>
        <v>いる・いない</v>
      </c>
      <c r="S86" s="380" t="s">
        <v>1731</v>
      </c>
      <c r="T86" s="383" t="str">
        <f t="shared" si="16"/>
        <v>要入力</v>
      </c>
      <c r="U86" s="373" t="str">
        <f>VLOOKUP(Q86,'自主点検表（処遇）'!$AG$5:$AL$3211,6,0)</f>
        <v>平12老企43 
第5の3の(1)</v>
      </c>
    </row>
    <row r="87" spans="2:21" ht="30" customHeight="1">
      <c r="B87" s="1036">
        <f t="shared" si="14"/>
        <v>24</v>
      </c>
      <c r="C87" s="1037">
        <v>18</v>
      </c>
      <c r="D87" s="341"/>
      <c r="E87" s="342"/>
      <c r="F87" s="343"/>
      <c r="G87" s="344"/>
      <c r="H87" s="345"/>
      <c r="I87" s="345"/>
      <c r="J87" s="345" t="s">
        <v>2094</v>
      </c>
      <c r="K87" s="345"/>
      <c r="L87" s="345"/>
      <c r="M87" s="345"/>
      <c r="N87" s="346" t="s">
        <v>150</v>
      </c>
      <c r="O87" s="728" t="str">
        <f>VLOOKUP(Q87,'自主点検表（処遇）'!$A$5:$AE$3211,8,0)</f>
        <v>　入居者が、自室のあるユニットを超えて広がりのある日常生活を楽しむことができるよう、他のユニットの入居者と交流したり、多数の入居者が集まったりすることのできる場所を設けていますか。</v>
      </c>
      <c r="P87" s="295" t="str">
        <f t="shared" si="15"/>
        <v>✖</v>
      </c>
      <c r="Q87" s="687">
        <v>82</v>
      </c>
      <c r="R87" s="497" t="str">
        <f>VLOOKUP(Q87,'自主点検表（処遇）'!$AG$5:$AL$3211,2,0)</f>
        <v>いる・いない</v>
      </c>
      <c r="S87" s="377" t="s">
        <v>1731</v>
      </c>
      <c r="T87" s="368" t="str">
        <f t="shared" si="16"/>
        <v>要入力</v>
      </c>
      <c r="U87" s="371" t="str">
        <f>VLOOKUP(Q87,'自主点検表（処遇）'!$AG$5:$AL$3211,6,0)</f>
        <v>平12老企43 
第5の3の(2)</v>
      </c>
    </row>
    <row r="88" spans="2:21" ht="30" customHeight="1">
      <c r="B88" s="1036">
        <f t="shared" si="14"/>
        <v>24</v>
      </c>
      <c r="C88" s="1037">
        <v>18</v>
      </c>
      <c r="D88" s="341"/>
      <c r="E88" s="342"/>
      <c r="F88" s="343"/>
      <c r="G88" s="344"/>
      <c r="H88" s="345"/>
      <c r="I88" s="345"/>
      <c r="J88" s="345"/>
      <c r="K88" s="345"/>
      <c r="L88" s="345"/>
      <c r="M88" s="345"/>
      <c r="N88" s="347"/>
      <c r="O88" s="728" t="str">
        <f>VLOOKUP(Q88,'自主点検表（処遇）'!$A$5:$AE$3211,8,0)</f>
        <v xml:space="preserve"> ユニットは、居宅に近い居住環境の下で、居宅における生活に近い日常の生活の中でケアを行うというユニットケアの特徴を踏まえたものとなっていますか。 </v>
      </c>
      <c r="P88" s="295" t="str">
        <f t="shared" si="15"/>
        <v>✖</v>
      </c>
      <c r="Q88" s="687">
        <v>83</v>
      </c>
      <c r="R88" s="497" t="str">
        <f>VLOOKUP(Q88,'自主点検表（処遇）'!$AG$5:$AL$3211,2,0)</f>
        <v>いる・いない</v>
      </c>
      <c r="S88" s="377" t="s">
        <v>1731</v>
      </c>
      <c r="T88" s="368" t="str">
        <f t="shared" si="16"/>
        <v>要入力</v>
      </c>
      <c r="U88" s="371" t="str">
        <f>VLOOKUP(Q88,'自主点検表（処遇）'!$AG$5:$AL$3211,6,0)</f>
        <v>平12老企43 
第5の3の(3)</v>
      </c>
    </row>
    <row r="89" spans="2:21" ht="30" customHeight="1" thickBot="1">
      <c r="B89" s="1038">
        <f t="shared" si="14"/>
        <v>24</v>
      </c>
      <c r="C89" s="1039">
        <v>18</v>
      </c>
      <c r="D89" s="348"/>
      <c r="E89" s="349"/>
      <c r="F89" s="350"/>
      <c r="G89" s="351"/>
      <c r="H89" s="352"/>
      <c r="I89" s="352"/>
      <c r="J89" s="352" t="s">
        <v>2100</v>
      </c>
      <c r="K89" s="352"/>
      <c r="L89" s="352"/>
      <c r="M89" s="352"/>
      <c r="N89" s="356" t="s">
        <v>1760</v>
      </c>
      <c r="O89" s="726" t="str">
        <f>VLOOKUP(Q89,'自主点検表（処遇）'!$A$5:$AE$3211,8,0)</f>
        <v>　１の居室の定員は１人となっていますか。
　 ただし、夫婦で居室を利用する場合などサービスの提供上必要と認められる場合は、２人部屋とすることができます。</v>
      </c>
      <c r="P89" s="296" t="str">
        <f t="shared" si="15"/>
        <v>✖</v>
      </c>
      <c r="Q89" s="688">
        <v>84</v>
      </c>
      <c r="R89" s="498" t="str">
        <f>VLOOKUP(Q89,'自主点検表（処遇）'!$AG$5:$AL$3211,2,0)</f>
        <v>いる・いない</v>
      </c>
      <c r="S89" s="378" t="s">
        <v>1731</v>
      </c>
      <c r="T89" s="379" t="str">
        <f t="shared" si="16"/>
        <v>要入力</v>
      </c>
      <c r="U89" s="372" t="str">
        <f>VLOOKUP(Q89,'自主点検表（処遇）'!$AG$5:$AL$3211,6,0)</f>
        <v>条例第66号 
第322条 
平11厚令39 
第40条 第1項 1号</v>
      </c>
    </row>
    <row r="90" spans="2:21" ht="30" customHeight="1">
      <c r="B90" s="1042">
        <f t="shared" si="14"/>
        <v>25</v>
      </c>
      <c r="C90" s="1043">
        <v>19</v>
      </c>
      <c r="D90" s="341"/>
      <c r="E90" s="342"/>
      <c r="F90" s="343"/>
      <c r="G90" s="344"/>
      <c r="H90" s="345"/>
      <c r="I90" s="345"/>
      <c r="J90" s="345" t="s">
        <v>2105</v>
      </c>
      <c r="K90" s="345"/>
      <c r="L90" s="345"/>
      <c r="M90" s="345"/>
      <c r="N90" s="1089" t="s">
        <v>150</v>
      </c>
      <c r="O90" s="725" t="str">
        <f>VLOOKUP(Q90,'自主点検表（処遇）'!$A$5:$AE$3211,8,0)</f>
        <v xml:space="preserve"> ユニット型施設は、個室であることが基準ですが、夫婦や親子、兄弟など社会通念上、同一家族、親族等が居住することを前提に特例として「サービスの提供上必要と認められる場合」として２人部屋が認められています。
　しかし他人を２名居住させた場合は、「多床室（２人部屋）」と同じ使用形態となるため、認められません。他人同士を２人部屋に居住させていませんか。</v>
      </c>
      <c r="P90" s="298" t="str">
        <f t="shared" si="15"/>
        <v>✖</v>
      </c>
      <c r="Q90" s="689">
        <v>85</v>
      </c>
      <c r="R90" s="499" t="str">
        <f>VLOOKUP(Q90,'自主点検表（処遇）'!$AG$5:$AL$3211,2,0)</f>
        <v>いない・いる</v>
      </c>
      <c r="S90" s="380" t="s">
        <v>1732</v>
      </c>
      <c r="T90" s="383" t="str">
        <f>_xlfn.IFS(R90=S90,"適切",R90="いない・いる","要入力",R90="いる","不適切",R90="非該当","要確認")</f>
        <v>要入力</v>
      </c>
      <c r="U90" s="373" t="str">
        <f>VLOOKUP(Q90,'自主点検表（処遇）'!$AG$5:$AL$3211,6,0)</f>
        <v>平12老企43 
第5の3の(4) 
平12老企43 
第5の3の(4)①</v>
      </c>
    </row>
    <row r="91" spans="2:21" ht="30" customHeight="1">
      <c r="B91" s="1036">
        <f t="shared" si="14"/>
        <v>25</v>
      </c>
      <c r="C91" s="1037">
        <v>19</v>
      </c>
      <c r="D91" s="341"/>
      <c r="E91" s="342"/>
      <c r="F91" s="343"/>
      <c r="G91" s="344"/>
      <c r="H91" s="345"/>
      <c r="I91" s="345"/>
      <c r="J91" s="345"/>
      <c r="K91" s="345"/>
      <c r="L91" s="345"/>
      <c r="M91" s="345"/>
      <c r="N91" s="346" t="s">
        <v>1762</v>
      </c>
      <c r="O91" s="725" t="str">
        <f>VLOOKUP(Q91,'自主点検表（処遇）'!$A$5:$AE$3211,8,0)</f>
        <v>　居室は、いずれかのユニットに属するものとし、当該ユニットの共同生活室に近接して一体的に設けていますか。</v>
      </c>
      <c r="P91" s="295" t="str">
        <f t="shared" si="15"/>
        <v>✖</v>
      </c>
      <c r="Q91" s="687">
        <v>86</v>
      </c>
      <c r="R91" s="497" t="str">
        <f>VLOOKUP(Q91,'自主点検表（処遇）'!$AG$5:$AL$3211,2,0)</f>
        <v>いる・いない</v>
      </c>
      <c r="S91" s="377" t="s">
        <v>1731</v>
      </c>
      <c r="T91" s="368" t="str">
        <f t="shared" ref="T91" si="17">_xlfn.IFS(R91=S91,"適切",R91="いる・いない","要入力",R91="いない","不適切",R91="非該当","要確認")</f>
        <v>要入力</v>
      </c>
      <c r="U91" s="371" t="str">
        <f>VLOOKUP(Q91,'自主点検表（処遇）'!$AG$5:$AL$3211,6,0)</f>
        <v>条例第66号 
第322条 
平11厚令39 
第40条 第1項 第1号 
イ(2)</v>
      </c>
    </row>
    <row r="92" spans="2:21" ht="30" customHeight="1">
      <c r="B92" s="1036">
        <f t="shared" si="14"/>
        <v>25</v>
      </c>
      <c r="C92" s="1037">
        <v>19</v>
      </c>
      <c r="D92" s="341"/>
      <c r="E92" s="342"/>
      <c r="F92" s="343"/>
      <c r="G92" s="344"/>
      <c r="H92" s="345"/>
      <c r="I92" s="345"/>
      <c r="J92" s="345"/>
      <c r="K92" s="345"/>
      <c r="L92" s="345"/>
      <c r="M92" s="345"/>
      <c r="N92" s="346" t="s">
        <v>847</v>
      </c>
      <c r="O92" s="725" t="str">
        <f>VLOOKUP(Q92,'自主点検表（処遇）'!$A$5:$AE$3211,8,0)</f>
        <v>　１のユニットの入居定員は、各ユニットにおいて入居者が相互に社会的関係を築き、自律的な日常生活を営むことを支援するものであることから、原則としておおむね１０人以下とし、１５人を超えていませんか。</v>
      </c>
      <c r="P92" s="295" t="str">
        <f t="shared" si="15"/>
        <v>✖</v>
      </c>
      <c r="Q92" s="687">
        <v>87</v>
      </c>
      <c r="R92" s="497" t="str">
        <f>VLOOKUP(Q92,'自主点検表（処遇）'!$AG$5:$AL$3211,2,0)</f>
        <v>いない・いる</v>
      </c>
      <c r="S92" s="377" t="s">
        <v>1732</v>
      </c>
      <c r="T92" s="368" t="str">
        <f>_xlfn.IFS(R92=S92,"適切",R92="いない・いる","要入力",R92="いる","不適切",R92="非該当","要確認")</f>
        <v>要入力</v>
      </c>
      <c r="U92" s="371" t="str">
        <f>VLOOKUP(Q92,'自主点検表（処遇）'!$AG$5:$AL$3211,6,0)</f>
        <v>平11厚令39 
第40条 第1項 1号</v>
      </c>
    </row>
    <row r="93" spans="2:21" ht="30" customHeight="1">
      <c r="B93" s="1036">
        <f t="shared" si="14"/>
        <v>25</v>
      </c>
      <c r="C93" s="1037">
        <v>19</v>
      </c>
      <c r="D93" s="341"/>
      <c r="E93" s="342"/>
      <c r="F93" s="343"/>
      <c r="G93" s="344"/>
      <c r="H93" s="345"/>
      <c r="I93" s="345"/>
      <c r="J93" s="345"/>
      <c r="K93" s="345"/>
      <c r="L93" s="345"/>
      <c r="M93" s="345"/>
      <c r="N93" s="346" t="s">
        <v>848</v>
      </c>
      <c r="O93" s="725" t="str">
        <f>VLOOKUP(Q93,'自主点検表（処遇）'!$A$5:$AE$3211,8,0)</f>
        <v xml:space="preserve">　１の居室の床面積等は、10.65㎡以上としていますか（内法による）。
　 ただし、(1)ただし書の２人室の場合は21.3㎡以上としていますか </v>
      </c>
      <c r="P93" s="295" t="str">
        <f t="shared" si="15"/>
        <v>✖</v>
      </c>
      <c r="Q93" s="687">
        <v>88</v>
      </c>
      <c r="R93" s="497" t="str">
        <f>VLOOKUP(Q93,'自主点検表（処遇）'!$AG$5:$AL$3211,2,0)</f>
        <v>いる・いない</v>
      </c>
      <c r="S93" s="377" t="s">
        <v>1731</v>
      </c>
      <c r="T93" s="368" t="str">
        <f t="shared" si="16"/>
        <v>要入力</v>
      </c>
      <c r="U93" s="371" t="str">
        <f>VLOOKUP(Q93,'自主点検表（処遇）'!$AG$5:$AL$3211,6,0)</f>
        <v>条例第66号 
第322条 
平11厚令39 
第40条第1項 
1号イ(3)</v>
      </c>
    </row>
    <row r="94" spans="2:21" ht="30" customHeight="1" thickBot="1">
      <c r="B94" s="1044">
        <f t="shared" si="14"/>
        <v>25</v>
      </c>
      <c r="C94" s="1045">
        <v>19</v>
      </c>
      <c r="D94" s="341"/>
      <c r="E94" s="342"/>
      <c r="F94" s="343"/>
      <c r="G94" s="344"/>
      <c r="H94" s="345"/>
      <c r="I94" s="345"/>
      <c r="J94" s="345" t="s">
        <v>2120</v>
      </c>
      <c r="K94" s="345"/>
      <c r="L94" s="345"/>
      <c r="M94" s="345"/>
      <c r="N94" s="346" t="s">
        <v>829</v>
      </c>
      <c r="O94" s="725" t="str">
        <f>VLOOKUP(Q94,'自主点検表（処遇）'!$A$5:$AE$3211,8,0)</f>
        <v>　ユニット型準個室については、ユニットに属さない居室を改修してユニットを造る場合であり、床面積は、10.65㎡以上（居室内に洗面設備が設けられているときはその面積を含み、居室内に便所が設けられているときはその面積を除く。内法による）となっていますか。</v>
      </c>
      <c r="P94" s="359" t="str">
        <f t="shared" si="15"/>
        <v>✖</v>
      </c>
      <c r="Q94" s="980">
        <v>89</v>
      </c>
      <c r="R94" s="500" t="str">
        <f>VLOOKUP(Q94,'自主点検表（処遇）'!$AG$5:$AL$3211,2,0)</f>
        <v>いる・いない</v>
      </c>
      <c r="S94" s="381" t="s">
        <v>1731</v>
      </c>
      <c r="T94" s="384" t="str">
        <f t="shared" si="16"/>
        <v>要入力</v>
      </c>
      <c r="U94" s="374" t="str">
        <f>VLOOKUP(Q94,'自主点検表（処遇）'!$AG$5:$AL$3211,6,0)</f>
        <v>平12老企43 
第5の3の(4)の⑤のロ</v>
      </c>
    </row>
    <row r="95" spans="2:21" ht="30" customHeight="1">
      <c r="B95" s="1050">
        <f t="shared" si="14"/>
        <v>26</v>
      </c>
      <c r="C95" s="1051">
        <v>20</v>
      </c>
      <c r="D95" s="335"/>
      <c r="E95" s="336"/>
      <c r="F95" s="337"/>
      <c r="G95" s="338"/>
      <c r="H95" s="339"/>
      <c r="I95" s="339"/>
      <c r="J95" s="339"/>
      <c r="K95" s="339"/>
      <c r="L95" s="339"/>
      <c r="M95" s="339"/>
      <c r="N95" s="340" t="s">
        <v>836</v>
      </c>
      <c r="O95" s="731" t="str">
        <f>VLOOKUP(Q95,'自主点検表（処遇）'!$A$5:$AE$3211,8,0)</f>
        <v xml:space="preserve">　ユニット型準個室については、次の要件を満たしていますか。 </v>
      </c>
      <c r="P95" s="354" t="str">
        <f t="shared" si="15"/>
        <v>✖</v>
      </c>
      <c r="Q95" s="686">
        <v>90</v>
      </c>
      <c r="R95" s="496" t="str">
        <f>VLOOKUP(Q95,'自主点検表（処遇）'!$AG$5:$AL$3211,2,0)</f>
        <v>いる・いない</v>
      </c>
      <c r="S95" s="376" t="s">
        <v>1731</v>
      </c>
      <c r="T95" s="367" t="str">
        <f t="shared" si="16"/>
        <v>要入力</v>
      </c>
      <c r="U95" s="370" t="str">
        <f>VLOOKUP(Q95,'自主点検表（処遇）'!$AG$5:$AL$3211,6,0)</f>
        <v>平12老企43 
第5の3の(4)の⑤のロ</v>
      </c>
    </row>
    <row r="96" spans="2:21" ht="30" customHeight="1">
      <c r="B96" s="1042">
        <f t="shared" si="14"/>
        <v>26</v>
      </c>
      <c r="C96" s="1043">
        <v>20</v>
      </c>
      <c r="D96" s="341"/>
      <c r="E96" s="342"/>
      <c r="F96" s="343"/>
      <c r="G96" s="344"/>
      <c r="H96" s="345"/>
      <c r="I96" s="345"/>
      <c r="J96" s="345"/>
      <c r="K96" s="345"/>
      <c r="L96" s="345"/>
      <c r="M96" s="345"/>
      <c r="N96" s="346" t="s">
        <v>841</v>
      </c>
      <c r="O96" s="725" t="str">
        <f>VLOOKUP(Q96,'自主点検表（処遇）'!$A$5:$AE$3211,8,0)</f>
        <v>　ナースコール（ブザー又はこれに代わる設備）を設けていますか。</v>
      </c>
      <c r="P96" s="298" t="str">
        <f t="shared" si="15"/>
        <v>✖</v>
      </c>
      <c r="Q96" s="689">
        <v>91</v>
      </c>
      <c r="R96" s="499" t="str">
        <f>VLOOKUP(Q96,'自主点検表（処遇）'!$AG$5:$AL$3211,2,0)</f>
        <v>いる・いない</v>
      </c>
      <c r="S96" s="380" t="s">
        <v>1731</v>
      </c>
      <c r="T96" s="383" t="str">
        <f t="shared" si="16"/>
        <v>要入力</v>
      </c>
      <c r="U96" s="373" t="str">
        <f>VLOOKUP(Q96,'自主点検表（処遇）'!$AG$5:$AL$3211,6,0)</f>
        <v>平11厚令39 
第40条 第1項 1号(4)</v>
      </c>
    </row>
    <row r="97" spans="2:21" ht="30" customHeight="1">
      <c r="B97" s="1036">
        <f t="shared" si="14"/>
        <v>26</v>
      </c>
      <c r="C97" s="1037">
        <v>20</v>
      </c>
      <c r="D97" s="341"/>
      <c r="E97" s="342"/>
      <c r="F97" s="343"/>
      <c r="G97" s="344"/>
      <c r="H97" s="345"/>
      <c r="I97" s="345"/>
      <c r="J97" s="345"/>
      <c r="K97" s="345"/>
      <c r="L97" s="345"/>
      <c r="M97" s="345"/>
      <c r="N97" s="346" t="s">
        <v>845</v>
      </c>
      <c r="O97" s="725" t="str">
        <f>VLOOKUP(Q97,'自主点検表（処遇）'!$A$5:$AE$3211,8,0)</f>
        <v>　ユニット型施設では、居宅に近い居住環境の下で、居宅における生活に近い日常の生活の中でケアを行うため、入居者は長年使い慣れた箪笥などの家具を持ち込むことを想定されていますが、そのような配慮を行っていますか。</v>
      </c>
      <c r="P97" s="295" t="str">
        <f t="shared" si="15"/>
        <v>✖</v>
      </c>
      <c r="Q97" s="687">
        <v>92</v>
      </c>
      <c r="R97" s="497" t="str">
        <f>VLOOKUP(Q97,'自主点検表（処遇）'!$AG$5:$AL$3211,2,0)</f>
        <v>いる・いない</v>
      </c>
      <c r="S97" s="377" t="s">
        <v>1731</v>
      </c>
      <c r="T97" s="368" t="str">
        <f t="shared" si="16"/>
        <v>要入力</v>
      </c>
      <c r="U97" s="371" t="str">
        <f>VLOOKUP(Q97,'自主点検表（処遇）'!$AG$5:$AL$3211,6,0)</f>
        <v>平12老企43 
第5の3の(4)の⑤のイ</v>
      </c>
    </row>
    <row r="98" spans="2:21" ht="30" customHeight="1">
      <c r="B98" s="1036">
        <f t="shared" si="14"/>
        <v>26</v>
      </c>
      <c r="C98" s="1037">
        <v>20</v>
      </c>
      <c r="D98" s="341"/>
      <c r="E98" s="342"/>
      <c r="F98" s="343"/>
      <c r="G98" s="344"/>
      <c r="H98" s="345"/>
      <c r="I98" s="345"/>
      <c r="J98" s="345"/>
      <c r="K98" s="345"/>
      <c r="L98" s="345"/>
      <c r="M98" s="345"/>
      <c r="N98" s="346" t="s">
        <v>850</v>
      </c>
      <c r="O98" s="725" t="str">
        <f>VLOOKUP(Q98,'自主点検表（処遇）'!$A$5:$AE$3211,8,0)</f>
        <v>　ベッド又はこれに代わる設備を備えていますか。</v>
      </c>
      <c r="P98" s="295" t="str">
        <f t="shared" si="15"/>
        <v>✖</v>
      </c>
      <c r="Q98" s="687">
        <v>93</v>
      </c>
      <c r="R98" s="497" t="str">
        <f>VLOOKUP(Q98,'自主点検表（処遇）'!$AG$5:$AL$3211,2,0)</f>
        <v>いる・いない</v>
      </c>
      <c r="S98" s="377" t="s">
        <v>1731</v>
      </c>
      <c r="T98" s="368" t="str">
        <f t="shared" ref="T98" si="18">_xlfn.IFS(R98=S98,"適切",R98="いる・いない","要入力",R98="いない","不適切",R98="非該当","要確認")</f>
        <v>要入力</v>
      </c>
      <c r="U98" s="371" t="str">
        <f>VLOOKUP(Q98,'自主点検表（処遇）'!$AG$5:$AL$3211,6,0)</f>
        <v>平11厚令46 
第35条 第4項 
1号イ(5)</v>
      </c>
    </row>
    <row r="99" spans="2:21" ht="30" customHeight="1">
      <c r="B99" s="1036">
        <f t="shared" si="14"/>
        <v>26</v>
      </c>
      <c r="C99" s="1037">
        <v>20</v>
      </c>
      <c r="D99" s="341"/>
      <c r="E99" s="342"/>
      <c r="F99" s="343"/>
      <c r="G99" s="344"/>
      <c r="H99" s="345"/>
      <c r="I99" s="345"/>
      <c r="J99" s="345"/>
      <c r="K99" s="345"/>
      <c r="L99" s="345"/>
      <c r="M99" s="345"/>
      <c r="N99" s="346" t="s">
        <v>851</v>
      </c>
      <c r="O99" s="725" t="str">
        <f>VLOOKUP(Q99,'自主点検表（処遇）'!$A$5:$AE$3211,8,0)</f>
        <v>　１以上の出入口は避難上有効な空地、廊下、共同生活室、又は広間に直接面していますか。</v>
      </c>
      <c r="P99" s="295" t="str">
        <f t="shared" si="15"/>
        <v>✖</v>
      </c>
      <c r="Q99" s="687">
        <v>94</v>
      </c>
      <c r="R99" s="497" t="str">
        <f>VLOOKUP(Q99,'自主点検表（処遇）'!$AG$5:$AL$3211,2,0)</f>
        <v>いる・いない</v>
      </c>
      <c r="S99" s="377" t="s">
        <v>1731</v>
      </c>
      <c r="T99" s="368" t="str">
        <f t="shared" ref="T99:T101" si="19">_xlfn.IFS(R99=S99,"適切",R99="いる・いない","要入力",R99="いない","不適切",R99="非該当","要確認")</f>
        <v>要入力</v>
      </c>
      <c r="U99" s="371" t="str">
        <f>VLOOKUP(Q99,'自主点検表（処遇）'!$AG$5:$AL$3211,6,0)</f>
        <v>平11厚令46 
第35条 第4項 
1号イ(6)</v>
      </c>
    </row>
    <row r="100" spans="2:21" ht="30" customHeight="1">
      <c r="B100" s="1036">
        <f t="shared" si="14"/>
        <v>26</v>
      </c>
      <c r="C100" s="1037">
        <v>20</v>
      </c>
      <c r="D100" s="341"/>
      <c r="E100" s="342"/>
      <c r="F100" s="343"/>
      <c r="G100" s="344"/>
      <c r="H100" s="345"/>
      <c r="I100" s="345"/>
      <c r="J100" s="345"/>
      <c r="K100" s="345"/>
      <c r="L100" s="345"/>
      <c r="M100" s="345"/>
      <c r="N100" s="346" t="s">
        <v>852</v>
      </c>
      <c r="O100" s="725" t="str">
        <f>VLOOKUP(Q100,'自主点検表（処遇）'!$A$5:$AE$3211,8,0)</f>
        <v>　床面積の１／１４以上に相当する面積を直接外気に面して開放できるようにされていますか。</v>
      </c>
      <c r="P100" s="295" t="str">
        <f t="shared" si="15"/>
        <v>✖</v>
      </c>
      <c r="Q100" s="687">
        <v>95</v>
      </c>
      <c r="R100" s="497" t="str">
        <f>VLOOKUP(Q100,'自主点検表（処遇）'!$AG$5:$AL$3211,2,0)</f>
        <v>いる・いない</v>
      </c>
      <c r="S100" s="377" t="s">
        <v>1731</v>
      </c>
      <c r="T100" s="368" t="str">
        <f t="shared" si="19"/>
        <v>要入力</v>
      </c>
      <c r="U100" s="371" t="str">
        <f>VLOOKUP(Q100,'自主点検表（処遇）'!$AG$5:$AL$3211,6,0)</f>
        <v>平11厚令46 
第35条 第4項 
1号イ(7)</v>
      </c>
    </row>
    <row r="101" spans="2:21" ht="30" customHeight="1" thickBot="1">
      <c r="B101" s="1038">
        <f t="shared" si="14"/>
        <v>26</v>
      </c>
      <c r="C101" s="1039">
        <v>20</v>
      </c>
      <c r="D101" s="348"/>
      <c r="E101" s="349"/>
      <c r="F101" s="350"/>
      <c r="G101" s="351"/>
      <c r="H101" s="352"/>
      <c r="I101" s="352"/>
      <c r="J101" s="352"/>
      <c r="K101" s="352"/>
      <c r="L101" s="352"/>
      <c r="M101" s="352"/>
      <c r="N101" s="356" t="s">
        <v>874</v>
      </c>
      <c r="O101" s="726" t="str">
        <f>VLOOKUP(Q101,'自主点検表（処遇）'!$A$5:$AE$3211,8,0)</f>
        <v>　必要に応じて入居者の身の回り品を保管することができる設備を備えていますか。</v>
      </c>
      <c r="P101" s="296" t="str">
        <f t="shared" si="15"/>
        <v>✖</v>
      </c>
      <c r="Q101" s="688">
        <v>96</v>
      </c>
      <c r="R101" s="498" t="str">
        <f>VLOOKUP(Q101,'自主点検表（処遇）'!$AG$5:$AL$3211,2,0)</f>
        <v>いる・いない</v>
      </c>
      <c r="S101" s="378" t="s">
        <v>1731</v>
      </c>
      <c r="T101" s="379" t="str">
        <f t="shared" si="19"/>
        <v>要入力</v>
      </c>
      <c r="U101" s="372" t="str">
        <f>VLOOKUP(Q101,'自主点検表（処遇）'!$AG$5:$AL$3211,6,0)</f>
        <v>平11厚令46 
第35条 第4項 
1号イ(8)</v>
      </c>
    </row>
    <row r="102" spans="2:21" ht="30" customHeight="1">
      <c r="B102" s="1042">
        <f t="shared" si="14"/>
        <v>27</v>
      </c>
      <c r="C102" s="1043">
        <v>21</v>
      </c>
      <c r="D102" s="341"/>
      <c r="E102" s="342"/>
      <c r="F102" s="343"/>
      <c r="G102" s="344"/>
      <c r="H102" s="345"/>
      <c r="I102" s="345"/>
      <c r="J102" s="345" t="s">
        <v>2142</v>
      </c>
      <c r="K102" s="345"/>
      <c r="L102" s="345"/>
      <c r="M102" s="345"/>
      <c r="N102" s="346" t="s">
        <v>1760</v>
      </c>
      <c r="O102" s="725" t="str">
        <f>VLOOKUP(Q102,'自主点検表（処遇）'!$A$5:$AE$3211,8,0)</f>
        <v>　いずれかのユニットに属し、当該ユニットの入居者が交流し、共同で日常生活を営むための場所としてふさわしい形状を有していますか。</v>
      </c>
      <c r="P102" s="298" t="str">
        <f t="shared" si="15"/>
        <v>✖</v>
      </c>
      <c r="Q102" s="689">
        <v>97</v>
      </c>
      <c r="R102" s="499" t="str">
        <f>VLOOKUP(Q102,'自主点検表（処遇）'!$AG$5:$AL$3211,2,0)</f>
        <v>いる・いない</v>
      </c>
      <c r="S102" s="380" t="s">
        <v>1731</v>
      </c>
      <c r="T102" s="383" t="str">
        <f t="shared" si="16"/>
        <v>要入力</v>
      </c>
      <c r="U102" s="373" t="str">
        <f>VLOOKUP(Q102,'自主点検表（処遇）'!$AG$5:$AL$3211,6,0)</f>
        <v>平11厚令39 
第40条 第1項 
1号ロ(1)</v>
      </c>
    </row>
    <row r="103" spans="2:21" ht="30" customHeight="1">
      <c r="B103" s="1042">
        <f t="shared" si="14"/>
        <v>27</v>
      </c>
      <c r="C103" s="1043">
        <v>21</v>
      </c>
      <c r="D103" s="341"/>
      <c r="E103" s="342"/>
      <c r="F103" s="343"/>
      <c r="G103" s="344"/>
      <c r="H103" s="345"/>
      <c r="I103" s="345"/>
      <c r="J103" s="345"/>
      <c r="K103" s="345"/>
      <c r="L103" s="345"/>
      <c r="M103" s="345"/>
      <c r="N103" s="346" t="s">
        <v>365</v>
      </c>
      <c r="O103" s="725" t="str">
        <f>VLOOKUP(Q103,'自主点検表（処遇）'!$A$5:$AE$3211,8,0)</f>
        <v>　共同生活室の床面積は、２平方メートルに当該ユニットの入所定員数を乗じた面積以上とされていますか。</v>
      </c>
      <c r="P103" s="298" t="str">
        <f t="shared" si="15"/>
        <v>✖</v>
      </c>
      <c r="Q103" s="689">
        <v>98</v>
      </c>
      <c r="R103" s="499" t="str">
        <f>VLOOKUP(Q103,'自主点検表（処遇）'!$AG$5:$AL$3211,2,0)</f>
        <v>いる・いない</v>
      </c>
      <c r="S103" s="380" t="s">
        <v>1731</v>
      </c>
      <c r="T103" s="383" t="str">
        <f t="shared" ref="T103" si="20">_xlfn.IFS(R103=S103,"適切",R103="いる・いない","要入力",R103="いない","不適切",R103="非該当","要確認")</f>
        <v>要入力</v>
      </c>
      <c r="U103" s="373" t="str">
        <f>VLOOKUP(Q103,'自主点検表（処遇）'!$AG$5:$AL$3211,6,0)</f>
        <v>平11厚令39 
第40条 第1項 
1号ロ(2)</v>
      </c>
    </row>
    <row r="104" spans="2:21" ht="30" customHeight="1">
      <c r="B104" s="1042">
        <f t="shared" si="14"/>
        <v>27</v>
      </c>
      <c r="C104" s="1043">
        <v>21</v>
      </c>
      <c r="D104" s="341"/>
      <c r="E104" s="342"/>
      <c r="F104" s="343"/>
      <c r="G104" s="344"/>
      <c r="H104" s="345"/>
      <c r="I104" s="345"/>
      <c r="J104" s="345"/>
      <c r="K104" s="345"/>
      <c r="L104" s="345"/>
      <c r="M104" s="345"/>
      <c r="N104" s="346" t="s">
        <v>847</v>
      </c>
      <c r="O104" s="725" t="str">
        <f>VLOOKUP(Q104,'自主点検表（処遇）'!$A$5:$AE$3211,8,0)</f>
        <v>　他のユニットの入居者が、当該共同生活室を通過することなく施設内の他の場所に移動することができるようになっていますか。</v>
      </c>
      <c r="P104" s="298" t="str">
        <f t="shared" si="15"/>
        <v>✖</v>
      </c>
      <c r="Q104" s="689">
        <v>99</v>
      </c>
      <c r="R104" s="499" t="str">
        <f>VLOOKUP(Q104,'自主点検表（処遇）'!$AG$5:$AL$3211,2,0)</f>
        <v>いる・いない</v>
      </c>
      <c r="S104" s="380" t="s">
        <v>1731</v>
      </c>
      <c r="T104" s="383" t="str">
        <f t="shared" si="16"/>
        <v>要入力</v>
      </c>
      <c r="U104" s="373" t="str">
        <f>VLOOKUP(Q104,'自主点検表（処遇）'!$AG$5:$AL$3211,6,0)</f>
        <v xml:space="preserve">平12老企43 
第5の3の(5)の①イ </v>
      </c>
    </row>
    <row r="105" spans="2:21" ht="30" customHeight="1">
      <c r="B105" s="1042">
        <f t="shared" si="14"/>
        <v>27</v>
      </c>
      <c r="C105" s="1043">
        <v>21</v>
      </c>
      <c r="D105" s="341"/>
      <c r="E105" s="342"/>
      <c r="F105" s="343"/>
      <c r="G105" s="344"/>
      <c r="H105" s="345"/>
      <c r="I105" s="345"/>
      <c r="J105" s="345"/>
      <c r="K105" s="345"/>
      <c r="L105" s="345"/>
      <c r="M105" s="345"/>
      <c r="N105" s="346" t="s">
        <v>848</v>
      </c>
      <c r="O105" s="725" t="str">
        <f>VLOOKUP(Q105,'自主点検表（処遇）'!$A$5:$AE$3211,8,0)</f>
        <v>　当該ユニットの入居者全員とその介護等を行う職員が一度に食事をしたり、談話等を楽しんだりすることが可能な備品を備えていますか。</v>
      </c>
      <c r="P105" s="298" t="str">
        <f t="shared" si="15"/>
        <v>✖</v>
      </c>
      <c r="Q105" s="689">
        <v>100</v>
      </c>
      <c r="R105" s="499" t="str">
        <f>VLOOKUP(Q105,'自主点検表（処遇）'!$AG$5:$AL$3211,2,0)</f>
        <v>いる・いない</v>
      </c>
      <c r="S105" s="380" t="s">
        <v>1731</v>
      </c>
      <c r="T105" s="383" t="str">
        <f t="shared" ref="T105" si="21">_xlfn.IFS(R105=S105,"適切",R105="いる・いない","要入力",R105="いない","不適切",R105="非該当","要確認")</f>
        <v>要入力</v>
      </c>
      <c r="U105" s="373" t="str">
        <f>VLOOKUP(Q105,'自主点検表（処遇）'!$AG$5:$AL$3211,6,0)</f>
        <v xml:space="preserve">平12老企43 
第5の3の(5)の①ロ </v>
      </c>
    </row>
    <row r="106" spans="2:21" ht="30" customHeight="1">
      <c r="B106" s="1042">
        <f t="shared" si="14"/>
        <v>27</v>
      </c>
      <c r="C106" s="1043">
        <v>21</v>
      </c>
      <c r="D106" s="341"/>
      <c r="E106" s="342"/>
      <c r="F106" s="343"/>
      <c r="G106" s="344"/>
      <c r="H106" s="345"/>
      <c r="I106" s="345"/>
      <c r="J106" s="345"/>
      <c r="K106" s="345"/>
      <c r="L106" s="345"/>
      <c r="M106" s="345"/>
      <c r="N106" s="346" t="s">
        <v>829</v>
      </c>
      <c r="O106" s="725" t="str">
        <f>VLOOKUP(Q106,'自主点検表（処遇）'!$A$5:$AE$3211,8,0)</f>
        <v xml:space="preserve">　共同生活室には、要介護者による食事や談話に適したテーブルやイス等の備品が備えられていますか。 </v>
      </c>
      <c r="P106" s="298" t="str">
        <f t="shared" si="15"/>
        <v>✖</v>
      </c>
      <c r="Q106" s="689">
        <v>101</v>
      </c>
      <c r="R106" s="499" t="str">
        <f>VLOOKUP(Q106,'自主点検表（処遇）'!$AG$5:$AL$3211,2,0)</f>
        <v>いる・いない</v>
      </c>
      <c r="S106" s="380" t="s">
        <v>1731</v>
      </c>
      <c r="T106" s="383" t="str">
        <f t="shared" si="16"/>
        <v>要入力</v>
      </c>
      <c r="U106" s="373" t="str">
        <f>VLOOKUP(Q106,'自主点検表（処遇）'!$AG$5:$AL$3211,6,0)</f>
        <v xml:space="preserve">平12老企43 
第5の3の(5)の③ </v>
      </c>
    </row>
    <row r="107" spans="2:21" ht="30" customHeight="1">
      <c r="B107" s="1042">
        <f t="shared" si="14"/>
        <v>27</v>
      </c>
      <c r="C107" s="1043">
        <v>21</v>
      </c>
      <c r="D107" s="341"/>
      <c r="E107" s="342"/>
      <c r="F107" s="343"/>
      <c r="G107" s="344"/>
      <c r="H107" s="345"/>
      <c r="I107" s="345"/>
      <c r="J107" s="345"/>
      <c r="K107" s="345"/>
      <c r="L107" s="345"/>
      <c r="M107" s="345"/>
      <c r="N107" s="346"/>
      <c r="O107" s="725" t="str">
        <f>VLOOKUP(Q107,'自主点検表（処遇）'!$A$5:$AE$3211,8,0)</f>
        <v>　また、入居者が、その心身の状況に応じて家事を行うことができるようにする観点から、簡易な流し・調理設備を設けることが望ましいとされていますが、そのように設置されていますか。</v>
      </c>
      <c r="P107" s="298" t="str">
        <f t="shared" si="15"/>
        <v>✖</v>
      </c>
      <c r="Q107" s="689">
        <v>102</v>
      </c>
      <c r="R107" s="499" t="str">
        <f>VLOOKUP(Q107,'自主点検表（処遇）'!$AG$5:$AL$3211,2,0)</f>
        <v>いる・いない</v>
      </c>
      <c r="S107" s="380" t="s">
        <v>1731</v>
      </c>
      <c r="T107" s="383" t="str">
        <f t="shared" ref="T107:T108" si="22">_xlfn.IFS(R107=S107,"適切",R107="いる・いない","要入力",R107="いない","不適切",R107="非該当","要確認")</f>
        <v>要入力</v>
      </c>
      <c r="U107" s="373" t="str">
        <f>VLOOKUP(Q107,'自主点検表（処遇）'!$AG$5:$AL$3211,6,0)</f>
        <v xml:space="preserve">平12老企43 
第5の3の(5)の③ </v>
      </c>
    </row>
    <row r="108" spans="2:21" ht="30" customHeight="1">
      <c r="B108" s="1042">
        <f t="shared" si="14"/>
        <v>27</v>
      </c>
      <c r="C108" s="1043">
        <v>21</v>
      </c>
      <c r="D108" s="341"/>
      <c r="E108" s="342"/>
      <c r="F108" s="343"/>
      <c r="G108" s="344"/>
      <c r="H108" s="345"/>
      <c r="I108" s="345"/>
      <c r="J108" s="345" t="s">
        <v>1769</v>
      </c>
      <c r="K108" s="345"/>
      <c r="L108" s="345"/>
      <c r="M108" s="345"/>
      <c r="N108" s="346" t="s">
        <v>150</v>
      </c>
      <c r="O108" s="725" t="str">
        <f>VLOOKUP(Q108,'自主点検表（処遇）'!$A$5:$AE$3211,8,0)</f>
        <v>　居室ごとに設けるか、又は共同生活室ごとに適当数設けていますか。</v>
      </c>
      <c r="P108" s="295" t="str">
        <f t="shared" si="15"/>
        <v>✖</v>
      </c>
      <c r="Q108" s="687">
        <v>103</v>
      </c>
      <c r="R108" s="499" t="str">
        <f>VLOOKUP(Q108,'自主点検表（処遇）'!$AG$5:$AL$3211,2,0)</f>
        <v>いる・いない</v>
      </c>
      <c r="S108" s="377" t="s">
        <v>1731</v>
      </c>
      <c r="T108" s="383" t="str">
        <f t="shared" si="22"/>
        <v>要入力</v>
      </c>
      <c r="U108" s="373" t="str">
        <f>VLOOKUP(Q108,'自主点検表（処遇）'!$AG$5:$AL$3211,6,0)</f>
        <v>平11厚令39 
第40条 第1項 
1号のハの(1)</v>
      </c>
    </row>
    <row r="109" spans="2:21" ht="30" customHeight="1">
      <c r="B109" s="1042">
        <f t="shared" si="14"/>
        <v>27</v>
      </c>
      <c r="C109" s="1043">
        <v>21</v>
      </c>
      <c r="D109" s="341"/>
      <c r="E109" s="342"/>
      <c r="F109" s="343"/>
      <c r="G109" s="344"/>
      <c r="H109" s="345"/>
      <c r="I109" s="345"/>
      <c r="J109" s="345"/>
      <c r="K109" s="345"/>
      <c r="L109" s="345"/>
      <c r="M109" s="345"/>
      <c r="N109" s="346" t="s">
        <v>365</v>
      </c>
      <c r="O109" s="725" t="str">
        <f>VLOOKUP(Q109,'自主点検表（処遇）'!$A$5:$AE$3211,8,0)</f>
        <v>　共同生活室に設けている場合は、１か所でなく２か所以上に分散して設けていますか。</v>
      </c>
      <c r="P109" s="295" t="str">
        <f t="shared" si="15"/>
        <v>✖</v>
      </c>
      <c r="Q109" s="687">
        <v>104</v>
      </c>
      <c r="R109" s="499" t="str">
        <f>VLOOKUP(Q109,'自主点検表（処遇）'!$AG$5:$AL$3211,2,0)</f>
        <v>いる・いない</v>
      </c>
      <c r="S109" s="377" t="s">
        <v>1731</v>
      </c>
      <c r="T109" s="368" t="str">
        <f t="shared" si="16"/>
        <v>要入力</v>
      </c>
      <c r="U109" s="373" t="str">
        <f>VLOOKUP(Q109,'自主点検表（処遇）'!$AG$5:$AL$3211,6,0)</f>
        <v>平12老企43 
第5の3の(6)</v>
      </c>
    </row>
    <row r="110" spans="2:21" ht="30" customHeight="1">
      <c r="B110" s="1042">
        <f t="shared" si="14"/>
        <v>27</v>
      </c>
      <c r="C110" s="1043">
        <v>21</v>
      </c>
      <c r="D110" s="341"/>
      <c r="E110" s="342"/>
      <c r="F110" s="343"/>
      <c r="G110" s="344"/>
      <c r="H110" s="345"/>
      <c r="I110" s="345"/>
      <c r="J110" s="345" t="s">
        <v>2160</v>
      </c>
      <c r="K110" s="345"/>
      <c r="L110" s="345"/>
      <c r="M110" s="345"/>
      <c r="N110" s="346" t="s">
        <v>150</v>
      </c>
      <c r="O110" s="725" t="str">
        <f>VLOOKUP(Q110,'自主点検表（処遇）'!$A$5:$AE$3211,8,0)</f>
        <v>　居室ごとに設けるか、又は共同生活室ごとに適当数設けていますか。</v>
      </c>
      <c r="P110" s="295" t="str">
        <f t="shared" si="15"/>
        <v>✖</v>
      </c>
      <c r="Q110" s="687">
        <v>105</v>
      </c>
      <c r="R110" s="499" t="str">
        <f>VLOOKUP(Q110,'自主点検表（処遇）'!$AG$5:$AL$3211,2,0)</f>
        <v>いる・いない</v>
      </c>
      <c r="S110" s="377" t="s">
        <v>1731</v>
      </c>
      <c r="T110" s="368" t="str">
        <f t="shared" si="16"/>
        <v>要入力</v>
      </c>
      <c r="U110" s="373" t="str">
        <f>VLOOKUP(Q110,'自主点検表（処遇）'!$AG$5:$AL$3211,6,0)</f>
        <v>平11厚令39 
第40条 第1項 1号ニ</v>
      </c>
    </row>
    <row r="111" spans="2:21" ht="30" customHeight="1">
      <c r="B111" s="1042">
        <f t="shared" si="14"/>
        <v>27</v>
      </c>
      <c r="C111" s="1043">
        <v>21</v>
      </c>
      <c r="D111" s="341"/>
      <c r="E111" s="342"/>
      <c r="F111" s="343"/>
      <c r="G111" s="344"/>
      <c r="H111" s="345"/>
      <c r="I111" s="345"/>
      <c r="J111" s="345"/>
      <c r="K111" s="345"/>
      <c r="L111" s="345"/>
      <c r="M111" s="345"/>
      <c r="N111" s="346" t="s">
        <v>365</v>
      </c>
      <c r="O111" s="725" t="str">
        <f>VLOOKUP(Q111,'自主点検表（処遇）'!$A$5:$AE$3211,8,0)</f>
        <v>　共同生活室に設けている場合は、１か所でなく２か所以上に分散して設けていますか。</v>
      </c>
      <c r="P111" s="295" t="str">
        <f t="shared" si="15"/>
        <v>✖</v>
      </c>
      <c r="Q111" s="687">
        <v>106</v>
      </c>
      <c r="R111" s="499" t="str">
        <f>VLOOKUP(Q111,'自主点検表（処遇）'!$AG$5:$AL$3211,2,0)</f>
        <v>いる・いない</v>
      </c>
      <c r="S111" s="377" t="s">
        <v>1731</v>
      </c>
      <c r="T111" s="368" t="str">
        <f t="shared" ref="T111" si="23">_xlfn.IFS(R111=S111,"適切",R111="いる・いない","要入力",R111="いない","不適切",R111="非該当","要確認")</f>
        <v>要入力</v>
      </c>
      <c r="U111" s="373" t="str">
        <f>VLOOKUP(Q111,'自主点検表（処遇）'!$AG$5:$AL$3211,6,0)</f>
        <v>平12老企43 
第5の3の(7)</v>
      </c>
    </row>
    <row r="112" spans="2:21" ht="30" customHeight="1">
      <c r="B112" s="1046">
        <f t="shared" si="14"/>
        <v>27</v>
      </c>
      <c r="C112" s="1047">
        <v>21</v>
      </c>
      <c r="D112" s="341"/>
      <c r="E112" s="977"/>
      <c r="F112" s="343"/>
      <c r="G112" s="344"/>
      <c r="H112" s="978"/>
      <c r="I112" s="978"/>
      <c r="J112" s="978"/>
      <c r="K112" s="978"/>
      <c r="L112" s="978"/>
      <c r="M112" s="978"/>
      <c r="N112" s="979" t="s">
        <v>847</v>
      </c>
      <c r="O112" s="725" t="str">
        <f>VLOOKUP(Q112,'自主点検表（処遇）'!$A$5:$AE$3211,8,0)</f>
        <v>　要介護者が使用するのに適したものとなっていますか。</v>
      </c>
      <c r="P112" s="359" t="str">
        <f t="shared" si="15"/>
        <v>✖</v>
      </c>
      <c r="Q112" s="980">
        <v>107</v>
      </c>
      <c r="R112" s="990" t="str">
        <f>VLOOKUP(Q112,'自主点検表（処遇）'!$AG$5:$AL$3211,2,0)</f>
        <v>いる・いない</v>
      </c>
      <c r="S112" s="381" t="s">
        <v>1731</v>
      </c>
      <c r="T112" s="384" t="str">
        <f t="shared" ref="T112" si="24">_xlfn.IFS(R112=S112,"適切",R112="いる・いない","要入力",R112="いない","不適切",R112="非該当","要確認")</f>
        <v>要入力</v>
      </c>
      <c r="U112" s="680" t="str">
        <f>VLOOKUP(Q112,'自主点検表（処遇）'!$AG$5:$AL$3211,6,0)</f>
        <v>平11厚令39 
第40条 第1項 
1号ニ(2)</v>
      </c>
    </row>
    <row r="113" spans="2:21" ht="30" customHeight="1">
      <c r="B113" s="1036">
        <f t="shared" si="14"/>
        <v>27</v>
      </c>
      <c r="C113" s="1037">
        <v>21</v>
      </c>
      <c r="D113" s="341"/>
      <c r="E113" s="977"/>
      <c r="F113" s="343"/>
      <c r="G113" s="344"/>
      <c r="H113" s="978"/>
      <c r="I113" s="978"/>
      <c r="J113" s="978"/>
      <c r="K113" s="978"/>
      <c r="L113" s="978"/>
      <c r="M113" s="978"/>
      <c r="N113" s="979"/>
      <c r="O113" s="725" t="str">
        <f>VLOOKUP(Q113,'自主点検表（処遇）'!$A$5:$AE$3211,8,0)</f>
        <v>　ナースコール（ブザー又はこれに代わる設備）を設けていますか。</v>
      </c>
      <c r="P113" s="295" t="str">
        <f t="shared" si="15"/>
        <v>✖</v>
      </c>
      <c r="Q113" s="687">
        <v>108</v>
      </c>
      <c r="R113" s="497" t="str">
        <f>VLOOKUP(Q113,'自主点検表（処遇）'!$AG$5:$AL$3211,2,0)</f>
        <v>いる・いない</v>
      </c>
      <c r="S113" s="377" t="s">
        <v>1731</v>
      </c>
      <c r="T113" s="368" t="str">
        <f t="shared" si="16"/>
        <v>要入力</v>
      </c>
      <c r="U113" s="371" t="str">
        <f>VLOOKUP(Q113,'自主点検表（処遇）'!$AG$5:$AL$3211,6,0)</f>
        <v>平11厚令39 
第40条 第1項 
1号ニ(2)</v>
      </c>
    </row>
    <row r="114" spans="2:21" ht="30" customHeight="1">
      <c r="B114" s="1036">
        <f t="shared" si="14"/>
        <v>27</v>
      </c>
      <c r="C114" s="1037">
        <v>21</v>
      </c>
      <c r="D114" s="341"/>
      <c r="E114" s="977"/>
      <c r="F114" s="343"/>
      <c r="G114" s="344"/>
      <c r="H114" s="978"/>
      <c r="I114" s="978"/>
      <c r="J114" s="978" t="s">
        <v>2164</v>
      </c>
      <c r="K114" s="978"/>
      <c r="L114" s="978"/>
      <c r="M114" s="978"/>
      <c r="N114" s="979" t="s">
        <v>150</v>
      </c>
      <c r="O114" s="728" t="str">
        <f>VLOOKUP(Q114,'自主点検表（処遇）'!$A$5:$AE$3211,8,0)</f>
        <v>　要介護者が入浴するのに適したものとなっていますか。</v>
      </c>
      <c r="P114" s="295" t="str">
        <f t="shared" si="15"/>
        <v>✖</v>
      </c>
      <c r="Q114" s="687">
        <v>109</v>
      </c>
      <c r="R114" s="497" t="str">
        <f>VLOOKUP(Q114,'自主点検表（処遇）'!$AG$5:$AL$3211,2,0)</f>
        <v>いる・いない</v>
      </c>
      <c r="S114" s="377" t="s">
        <v>1731</v>
      </c>
      <c r="T114" s="368" t="str">
        <f t="shared" ref="T114:T140" si="25">_xlfn.IFS(R114=S114,"適切",R114="いる・いない","要入力",R114="いない","不適切",R114="非該当","要確認")</f>
        <v>要入力</v>
      </c>
      <c r="U114" s="371" t="str">
        <f>VLOOKUP(Q114,'自主点検表（処遇）'!$AG$5:$AL$3211,6,0)</f>
        <v>平11厚令39
第40条 第1項 2号</v>
      </c>
    </row>
    <row r="115" spans="2:21" ht="30" customHeight="1">
      <c r="B115" s="1036">
        <f t="shared" si="14"/>
        <v>27</v>
      </c>
      <c r="C115" s="1037">
        <v>21</v>
      </c>
      <c r="D115" s="341"/>
      <c r="E115" s="977"/>
      <c r="F115" s="343"/>
      <c r="G115" s="344"/>
      <c r="H115" s="978"/>
      <c r="I115" s="978"/>
      <c r="J115" s="978"/>
      <c r="K115" s="978"/>
      <c r="L115" s="978"/>
      <c r="M115" s="978"/>
      <c r="N115" s="979" t="s">
        <v>365</v>
      </c>
      <c r="O115" s="728" t="str">
        <f>VLOOKUP(Q115,'自主点検表（処遇）'!$A$5:$AE$3211,8,0)</f>
        <v>　居室のある階ごとに設けていますか。</v>
      </c>
      <c r="P115" s="295" t="str">
        <f t="shared" si="15"/>
        <v>✖</v>
      </c>
      <c r="Q115" s="687">
        <v>110</v>
      </c>
      <c r="R115" s="497" t="str">
        <f>VLOOKUP(Q115,'自主点検表（処遇）'!$AG$5:$AL$3211,2,0)</f>
        <v>いる・いない</v>
      </c>
      <c r="S115" s="377" t="s">
        <v>1731</v>
      </c>
      <c r="T115" s="368" t="str">
        <f t="shared" si="25"/>
        <v>要入力</v>
      </c>
      <c r="U115" s="371" t="str">
        <f>VLOOKUP(Q115,'自主点検表（処遇）'!$AG$5:$AL$3211,6,0)</f>
        <v>平12老企43 
第5の3の(8)</v>
      </c>
    </row>
    <row r="116" spans="2:21" ht="30" customHeight="1" thickBot="1">
      <c r="B116" s="1038">
        <f t="shared" si="14"/>
        <v>27</v>
      </c>
      <c r="C116" s="1039">
        <v>21</v>
      </c>
      <c r="D116" s="348"/>
      <c r="E116" s="349"/>
      <c r="F116" s="350"/>
      <c r="G116" s="351"/>
      <c r="H116" s="352"/>
      <c r="I116" s="352"/>
      <c r="J116" s="352"/>
      <c r="K116" s="352"/>
      <c r="L116" s="352"/>
      <c r="M116" s="352"/>
      <c r="N116" s="356" t="s">
        <v>847</v>
      </c>
      <c r="O116" s="729" t="str">
        <f>VLOOKUP(Q116,'自主点検表（処遇）'!$A$5:$AE$3211,8,0)</f>
        <v>　専ら当該ユニット型施設の用に供するものとなっていますか(サービスの提供に支障がない場合は、この限りではありません)。</v>
      </c>
      <c r="P116" s="296" t="str">
        <f t="shared" si="15"/>
        <v>✖</v>
      </c>
      <c r="Q116" s="688">
        <v>111</v>
      </c>
      <c r="R116" s="498" t="str">
        <f>VLOOKUP(Q116,'自主点検表（処遇）'!$AG$5:$AL$3211,2,0)</f>
        <v>いる・いない</v>
      </c>
      <c r="S116" s="378" t="s">
        <v>1731</v>
      </c>
      <c r="T116" s="991" t="str">
        <f t="shared" ref="T116" si="26">_xlfn.IFS(R116=S116,"適切",R116="いる・いない","要入力",R116="いない","不適切",R116="非該当","要確認")</f>
        <v>要入力</v>
      </c>
      <c r="U116" s="372" t="str">
        <f>VLOOKUP(Q116,'自主点検表（処遇）'!$AG$5:$AL$3211,6,0)</f>
        <v>平11厚令39 
第40条 第2項</v>
      </c>
    </row>
    <row r="117" spans="2:21" ht="30" customHeight="1">
      <c r="B117" s="1042">
        <f t="shared" si="14"/>
        <v>28</v>
      </c>
      <c r="C117" s="1043">
        <v>22</v>
      </c>
      <c r="D117" s="341"/>
      <c r="E117" s="342"/>
      <c r="F117" s="343"/>
      <c r="G117" s="344"/>
      <c r="H117" s="345"/>
      <c r="I117" s="345"/>
      <c r="J117" s="345" t="s">
        <v>2170</v>
      </c>
      <c r="K117" s="345"/>
      <c r="L117" s="345"/>
      <c r="M117" s="345"/>
      <c r="N117" s="346" t="s">
        <v>1760</v>
      </c>
      <c r="O117" s="725" t="str">
        <f>VLOOKUP(Q117,'自主点検表（処遇）'!$A$5:$AE$3211,8,0)</f>
        <v>　医療法第1条の5第2項に規定する診療所となっていますか。</v>
      </c>
      <c r="P117" s="298" t="str">
        <f t="shared" si="15"/>
        <v>✖</v>
      </c>
      <c r="Q117" s="689">
        <v>112</v>
      </c>
      <c r="R117" s="499" t="str">
        <f>VLOOKUP(Q117,'自主点検表（処遇）'!$AG$5:$AL$3211,2,0)</f>
        <v>いる・いない</v>
      </c>
      <c r="S117" s="380" t="s">
        <v>1731</v>
      </c>
      <c r="T117" s="383" t="str">
        <f t="shared" si="25"/>
        <v>要入力</v>
      </c>
      <c r="U117" s="373" t="str">
        <f>VLOOKUP(Q117,'自主点検表（処遇）'!$AG$5:$AL$3211,6,0)</f>
        <v>平11厚令39 
第40条 第1項 
第3号のイ</v>
      </c>
    </row>
    <row r="118" spans="2:21" ht="30" customHeight="1">
      <c r="B118" s="1036">
        <f t="shared" si="14"/>
        <v>28</v>
      </c>
      <c r="C118" s="1037">
        <v>22</v>
      </c>
      <c r="D118" s="341"/>
      <c r="E118" s="342"/>
      <c r="F118" s="343"/>
      <c r="G118" s="344"/>
      <c r="H118" s="345"/>
      <c r="I118" s="345"/>
      <c r="J118" s="345"/>
      <c r="K118" s="345"/>
      <c r="L118" s="345"/>
      <c r="M118" s="345"/>
      <c r="N118" s="346" t="s">
        <v>1762</v>
      </c>
      <c r="O118" s="725" t="str">
        <f>VLOOKUP(Q118,'自主点検表（処遇）'!$A$5:$AE$3211,8,0)</f>
        <v>　入所者を診療するために必要な医薬品や医療機器を備えるほか、必要に応じて臨床検査設備を設けていますか。</v>
      </c>
      <c r="P118" s="295" t="str">
        <f t="shared" si="15"/>
        <v>✖</v>
      </c>
      <c r="Q118" s="687">
        <v>113</v>
      </c>
      <c r="R118" s="497" t="str">
        <f>VLOOKUP(Q118,'自主点検表（処遇）'!$AG$5:$AL$3211,2,0)</f>
        <v>いる・いない</v>
      </c>
      <c r="S118" s="377" t="s">
        <v>1731</v>
      </c>
      <c r="T118" s="368" t="str">
        <f t="shared" si="25"/>
        <v>要入力</v>
      </c>
      <c r="U118" s="371" t="str">
        <f>VLOOKUP(Q118,'自主点検表（処遇）'!$AG$5:$AL$3211,6,0)</f>
        <v>平11厚令39 
第40条 第1項 
第3号のロ</v>
      </c>
    </row>
    <row r="119" spans="2:21" ht="30" customHeight="1">
      <c r="B119" s="1036">
        <f t="shared" si="14"/>
        <v>28</v>
      </c>
      <c r="C119" s="1037">
        <v>22</v>
      </c>
      <c r="D119" s="341"/>
      <c r="E119" s="342"/>
      <c r="F119" s="343"/>
      <c r="G119" s="344"/>
      <c r="H119" s="345"/>
      <c r="I119" s="345"/>
      <c r="J119" s="345"/>
      <c r="K119" s="345"/>
      <c r="L119" s="345"/>
      <c r="M119" s="345"/>
      <c r="N119" s="346" t="s">
        <v>847</v>
      </c>
      <c r="O119" s="725" t="str">
        <f>VLOOKUP(Q119,'自主点検表（処遇）'!$A$5:$AE$3211,8,0)</f>
        <v>　専ら当該ユニット型施設の用に供するものとなっていますか(サービスの提供に支障がない場合は、この限りではありません)。</v>
      </c>
      <c r="P119" s="295" t="str">
        <f t="shared" si="15"/>
        <v>✖</v>
      </c>
      <c r="Q119" s="687">
        <v>114</v>
      </c>
      <c r="R119" s="497" t="str">
        <f>VLOOKUP(Q119,'自主点検表（処遇）'!$AG$5:$AL$3211,2,0)</f>
        <v>いる・いない</v>
      </c>
      <c r="S119" s="377" t="s">
        <v>1731</v>
      </c>
      <c r="T119" s="368" t="str">
        <f t="shared" ref="T119" si="27">_xlfn.IFS(R119=S119,"適切",R119="いる・いない","要入力",R119="いない","不適切",R119="非該当","要確認")</f>
        <v>要入力</v>
      </c>
      <c r="U119" s="371" t="str">
        <f>VLOOKUP(Q119,'自主点検表（処遇）'!$AG$5:$AL$3211,6,0)</f>
        <v>平11厚令39 
第40条 第2項</v>
      </c>
    </row>
    <row r="120" spans="2:21" ht="30" customHeight="1">
      <c r="B120" s="1036">
        <f t="shared" si="14"/>
        <v>28</v>
      </c>
      <c r="C120" s="1037">
        <v>22</v>
      </c>
      <c r="D120" s="341"/>
      <c r="E120" s="342"/>
      <c r="F120" s="343"/>
      <c r="G120" s="344"/>
      <c r="H120" s="345"/>
      <c r="I120" s="345"/>
      <c r="J120" s="345" t="s">
        <v>2174</v>
      </c>
      <c r="K120" s="345"/>
      <c r="L120" s="345"/>
      <c r="M120" s="345"/>
      <c r="N120" s="347"/>
      <c r="O120" s="728" t="str">
        <f>VLOOKUP(Q120,'自主点検表（処遇）'!$A$5:$AE$3211,8,0)</f>
        <v>　食器、調理器具等を消毒する設備、食器、食品等を清潔に保管する設備並びに防虫及び防鼠の設備を設けていますか。</v>
      </c>
      <c r="P120" s="295" t="str">
        <f t="shared" si="15"/>
        <v>✖</v>
      </c>
      <c r="Q120" s="687">
        <v>115</v>
      </c>
      <c r="R120" s="497" t="str">
        <f>VLOOKUP(Q120,'自主点検表（処遇）'!$AG$5:$AL$3211,2,0)</f>
        <v>いる・いない</v>
      </c>
      <c r="S120" s="381" t="s">
        <v>1731</v>
      </c>
      <c r="T120" s="495" t="str">
        <f t="shared" si="25"/>
        <v>要入力</v>
      </c>
      <c r="U120" s="374" t="str">
        <f>VLOOKUP(Q120,'自主点検表（処遇）'!$AG$5:$AL$3211,6,0)</f>
        <v>平12老発214
第2の1の(8)</v>
      </c>
    </row>
    <row r="121" spans="2:21" ht="30" customHeight="1">
      <c r="B121" s="1036">
        <f t="shared" si="14"/>
        <v>28</v>
      </c>
      <c r="C121" s="1037">
        <v>22</v>
      </c>
      <c r="D121" s="341"/>
      <c r="E121" s="342"/>
      <c r="F121" s="343"/>
      <c r="G121" s="344"/>
      <c r="H121" s="345"/>
      <c r="I121" s="345"/>
      <c r="J121" s="345" t="s">
        <v>1770</v>
      </c>
      <c r="K121" s="345"/>
      <c r="L121" s="345"/>
      <c r="M121" s="345"/>
      <c r="N121" s="346" t="s">
        <v>1760</v>
      </c>
      <c r="O121" s="725" t="str">
        <f>VLOOKUP(Q121,'自主点検表（処遇）'!$A$5:$AE$3211,8,0)</f>
        <v>　他の設備と区分された一定のスペースを有していますか。</v>
      </c>
      <c r="P121" s="298" t="str">
        <f t="shared" si="15"/>
        <v>✖</v>
      </c>
      <c r="Q121" s="689">
        <v>116</v>
      </c>
      <c r="R121" s="499" t="str">
        <f>VLOOKUP(Q121,'自主点検表（処遇）'!$AG$5:$AL$3211,2,0)</f>
        <v>いる・いない</v>
      </c>
      <c r="S121" s="380" t="s">
        <v>1731</v>
      </c>
      <c r="T121" s="383" t="str">
        <f t="shared" si="25"/>
        <v>要入力</v>
      </c>
      <c r="U121" s="373" t="str">
        <f>VLOOKUP(Q121,'自主点検表（処遇）'!$AG$5:$AL$3211,6,0)</f>
        <v>平12老発214
第2の1の(9)</v>
      </c>
    </row>
    <row r="122" spans="2:21" ht="30" customHeight="1">
      <c r="B122" s="1044">
        <f t="shared" si="14"/>
        <v>28</v>
      </c>
      <c r="C122" s="1045">
        <v>22</v>
      </c>
      <c r="D122" s="341"/>
      <c r="E122" s="977"/>
      <c r="F122" s="343"/>
      <c r="G122" s="344"/>
      <c r="H122" s="978"/>
      <c r="I122" s="978"/>
      <c r="J122" s="978"/>
      <c r="K122" s="978"/>
      <c r="L122" s="978"/>
      <c r="M122" s="978"/>
      <c r="N122" s="979" t="s">
        <v>1762</v>
      </c>
      <c r="O122" s="725" t="str">
        <f>VLOOKUP(Q122,'自主点検表（処遇）'!$A$5:$AE$3211,8,0)</f>
        <v>　換気及び衛生管理等に十分配慮していますか。</v>
      </c>
      <c r="P122" s="359" t="str">
        <f t="shared" si="15"/>
        <v>✖</v>
      </c>
      <c r="Q122" s="980">
        <v>117</v>
      </c>
      <c r="R122" s="500" t="str">
        <f>VLOOKUP(Q122,'自主点検表（処遇）'!$AG$5:$AL$3211,2,0)</f>
        <v>いる・いない</v>
      </c>
      <c r="S122" s="381" t="s">
        <v>1731</v>
      </c>
      <c r="T122" s="384" t="str">
        <f t="shared" si="25"/>
        <v>要入力</v>
      </c>
      <c r="U122" s="374" t="str">
        <f>VLOOKUP(Q122,'自主点検表（処遇）'!$AG$5:$AL$3211,6,0)</f>
        <v>平12老発214
第2の1の(9)</v>
      </c>
    </row>
    <row r="123" spans="2:21" ht="30" customHeight="1">
      <c r="B123" s="1036">
        <f t="shared" si="14"/>
        <v>28</v>
      </c>
      <c r="C123" s="1037">
        <v>22</v>
      </c>
      <c r="D123" s="341"/>
      <c r="E123" s="977"/>
      <c r="F123" s="343"/>
      <c r="G123" s="344"/>
      <c r="H123" s="978"/>
      <c r="I123" s="978"/>
      <c r="J123" s="978" t="s">
        <v>1771</v>
      </c>
      <c r="K123" s="978"/>
      <c r="L123" s="978"/>
      <c r="M123" s="978"/>
      <c r="N123" s="979" t="s">
        <v>1760</v>
      </c>
      <c r="O123" s="725" t="str">
        <f>VLOOKUP(Q123,'自主点検表（処遇）'!$A$5:$AE$3211,8,0)</f>
        <v xml:space="preserve">　廊下幅
　片廊下は1.8ｍ以上、中廊下は2.7ｍ以上（いずれも手すりの内側から計測する）となっていますか。 </v>
      </c>
      <c r="P123" s="295" t="str">
        <f t="shared" si="15"/>
        <v>✖</v>
      </c>
      <c r="Q123" s="687">
        <v>118</v>
      </c>
      <c r="R123" s="497" t="str">
        <f>VLOOKUP(Q123,'自主点検表（処遇）'!$AG$5:$AL$3211,2,0)</f>
        <v>いる・いない</v>
      </c>
      <c r="S123" s="377" t="s">
        <v>1731</v>
      </c>
      <c r="T123" s="368" t="str">
        <f t="shared" si="25"/>
        <v>要入力</v>
      </c>
      <c r="U123" s="371" t="str">
        <f>VLOOKUP(Q123,'自主点検表（処遇）'!$AG$5:$AL$3211,6,0)</f>
        <v>平11厚令39 
第40条 第1項4 
平11厚令46 
第35条 第6項 1号</v>
      </c>
    </row>
    <row r="124" spans="2:21" ht="30" customHeight="1">
      <c r="B124" s="1036">
        <f t="shared" si="14"/>
        <v>28</v>
      </c>
      <c r="C124" s="1037">
        <v>22</v>
      </c>
      <c r="D124" s="341"/>
      <c r="E124" s="977"/>
      <c r="F124" s="343"/>
      <c r="G124" s="344"/>
      <c r="H124" s="978"/>
      <c r="I124" s="978"/>
      <c r="J124" s="978"/>
      <c r="K124" s="978"/>
      <c r="L124" s="978"/>
      <c r="M124" s="978"/>
      <c r="N124" s="979" t="s">
        <v>1762</v>
      </c>
      <c r="O124" s="725" t="str">
        <f>VLOOKUP(Q124,'自主点検表（処遇）'!$A$5:$AE$3211,8,0)</f>
        <v>　廊下、便所その他必要な場所には常夜灯を設けていますか。</v>
      </c>
      <c r="P124" s="295" t="str">
        <f t="shared" si="15"/>
        <v>✖</v>
      </c>
      <c r="Q124" s="687">
        <v>119</v>
      </c>
      <c r="R124" s="497" t="str">
        <f>VLOOKUP(Q124,'自主点検表（処遇）'!$AG$5:$AL$3211,2,0)</f>
        <v>いる・いない</v>
      </c>
      <c r="S124" s="377" t="s">
        <v>1731</v>
      </c>
      <c r="T124" s="368" t="str">
        <f t="shared" si="25"/>
        <v>要入力</v>
      </c>
      <c r="U124" s="371" t="str">
        <f>VLOOKUP(Q124,'自主点検表（処遇）'!$AG$5:$AL$3211,6,0)</f>
        <v>平11厚令46 
第35条 第6項 2号</v>
      </c>
    </row>
    <row r="125" spans="2:21" ht="30" customHeight="1">
      <c r="B125" s="1036">
        <f t="shared" si="14"/>
        <v>28</v>
      </c>
      <c r="C125" s="1037">
        <v>22</v>
      </c>
      <c r="D125" s="341"/>
      <c r="E125" s="977"/>
      <c r="F125" s="343"/>
      <c r="G125" s="344"/>
      <c r="H125" s="978"/>
      <c r="I125" s="978"/>
      <c r="J125" s="978"/>
      <c r="K125" s="978"/>
      <c r="L125" s="978"/>
      <c r="M125" s="978"/>
      <c r="N125" s="979" t="s">
        <v>847</v>
      </c>
      <c r="O125" s="725" t="str">
        <f>VLOOKUP(Q125,'自主点検表（処遇）'!$A$5:$AE$3211,8,0)</f>
        <v>　廊下及び階段には手すりを設けていますか。</v>
      </c>
      <c r="P125" s="295" t="str">
        <f t="shared" si="15"/>
        <v>✖</v>
      </c>
      <c r="Q125" s="687">
        <v>120</v>
      </c>
      <c r="R125" s="497" t="str">
        <f>VLOOKUP(Q125,'自主点検表（処遇）'!$AG$5:$AL$3211,2,0)</f>
        <v>いる・いない</v>
      </c>
      <c r="S125" s="377" t="s">
        <v>1731</v>
      </c>
      <c r="T125" s="368" t="str">
        <f t="shared" si="25"/>
        <v>要入力</v>
      </c>
      <c r="U125" s="371" t="str">
        <f>VLOOKUP(Q125,'自主点検表（処遇）'!$AG$5:$AL$3211,6,0)</f>
        <v>平11厚令46 
第35条 第6項 3号</v>
      </c>
    </row>
    <row r="126" spans="2:21" ht="30" customHeight="1">
      <c r="B126" s="1036">
        <f t="shared" si="14"/>
        <v>28</v>
      </c>
      <c r="C126" s="1037">
        <v>22</v>
      </c>
      <c r="D126" s="341"/>
      <c r="E126" s="977"/>
      <c r="F126" s="343"/>
      <c r="G126" s="344"/>
      <c r="H126" s="978"/>
      <c r="I126" s="978"/>
      <c r="J126" s="978"/>
      <c r="K126" s="978"/>
      <c r="L126" s="978"/>
      <c r="M126" s="978"/>
      <c r="N126" s="979" t="s">
        <v>848</v>
      </c>
      <c r="O126" s="725" t="str">
        <f>VLOOKUP(Q126,'自主点検表（処遇）'!$A$5:$AE$3211,8,0)</f>
        <v>　階段の傾斜は、緩やかにしていますか。</v>
      </c>
      <c r="P126" s="295" t="str">
        <f t="shared" si="15"/>
        <v>✖</v>
      </c>
      <c r="Q126" s="687">
        <v>121</v>
      </c>
      <c r="R126" s="497" t="str">
        <f>VLOOKUP(Q126,'自主点検表（処遇）'!$AG$5:$AL$3211,2,0)</f>
        <v>いる・いない</v>
      </c>
      <c r="S126" s="377" t="s">
        <v>1731</v>
      </c>
      <c r="T126" s="368" t="str">
        <f t="shared" ref="T126" si="28">_xlfn.IFS(R126=S126,"適切",R126="いる・いない","要入力",R126="いない","不適切",R126="非該当","要確認")</f>
        <v>要入力</v>
      </c>
      <c r="U126" s="371" t="str">
        <f>VLOOKUP(Q126,'自主点検表（処遇）'!$AG$5:$AL$3211,6,0)</f>
        <v>平11厚令46 
第35条 第6項 4号</v>
      </c>
    </row>
    <row r="127" spans="2:21" ht="30" customHeight="1" thickBot="1">
      <c r="B127" s="1038">
        <f t="shared" si="14"/>
        <v>28</v>
      </c>
      <c r="C127" s="1039">
        <v>22</v>
      </c>
      <c r="D127" s="348"/>
      <c r="E127" s="349"/>
      <c r="F127" s="350"/>
      <c r="G127" s="351"/>
      <c r="H127" s="352"/>
      <c r="I127" s="352"/>
      <c r="J127" s="352"/>
      <c r="K127" s="352"/>
      <c r="L127" s="352"/>
      <c r="M127" s="352"/>
      <c r="N127" s="356" t="s">
        <v>829</v>
      </c>
      <c r="O127" s="726" t="str">
        <f>VLOOKUP(Q127,'自主点検表（処遇）'!$A$5:$AE$3211,8,0)</f>
        <v>　ユニット又は浴室が2階以上の階にある場合は、1か所以上の傾斜路を設けていますか。ただし、エレベータを設ける場合はこの限りではありません。</v>
      </c>
      <c r="P127" s="296" t="str">
        <f t="shared" si="15"/>
        <v>✖</v>
      </c>
      <c r="Q127" s="688">
        <v>122</v>
      </c>
      <c r="R127" s="498" t="str">
        <f>VLOOKUP(Q127,'自主点検表（処遇）'!$AG$5:$AL$3211,2,0)</f>
        <v>いる・いない</v>
      </c>
      <c r="S127" s="378" t="s">
        <v>1731</v>
      </c>
      <c r="T127" s="379" t="str">
        <f>_xlfn.IFS(R127=S127,"適切",R127="いる・いない","要入力",R127="いない","不適切",R127="いない（例外）","適切",R127="非該当","要確認")</f>
        <v>要入力</v>
      </c>
      <c r="U127" s="372" t="str">
        <f>VLOOKUP(Q127,'自主点検表（処遇）'!$AG$5:$AL$3211,6,0)</f>
        <v>平11厚令46 
第35条 第6項 5号</v>
      </c>
    </row>
    <row r="128" spans="2:21" ht="30" customHeight="1">
      <c r="B128" s="1046">
        <f t="shared" si="14"/>
        <v>29</v>
      </c>
      <c r="C128" s="1047">
        <v>23</v>
      </c>
      <c r="D128" s="341"/>
      <c r="E128" s="977"/>
      <c r="F128" s="343"/>
      <c r="G128" s="344"/>
      <c r="H128" s="978"/>
      <c r="I128" s="978"/>
      <c r="J128" s="978"/>
      <c r="K128" s="978"/>
      <c r="L128" s="978"/>
      <c r="M128" s="978"/>
      <c r="N128" s="979" t="s">
        <v>836</v>
      </c>
      <c r="O128" s="725" t="str">
        <f>VLOOKUP(Q128,'自主点検表（処遇）'!$A$5:$AE$3211,8,0)</f>
        <v>　ユニット及び浴室は、３階以上の階に設けていませんか。</v>
      </c>
      <c r="P128" s="992" t="str">
        <f t="shared" si="15"/>
        <v>✖</v>
      </c>
      <c r="Q128" s="993">
        <v>123</v>
      </c>
      <c r="R128" s="990" t="str">
        <f>VLOOKUP(Q128,'自主点検表（処遇）'!$AG$5:$AL$3211,2,0)</f>
        <v>いない・いる</v>
      </c>
      <c r="S128" s="994" t="s">
        <v>1732</v>
      </c>
      <c r="T128" s="995" t="str">
        <f>_xlfn.IFS(R128=S128,"適切",R128="いない・いる","要入力",R128="いる","不適切",R128="いる（例外）","適切",R128="非該当","要確認")</f>
        <v>要入力</v>
      </c>
      <c r="U128" s="680" t="str">
        <f>VLOOKUP(Q128,'自主点検表（処遇）'!$AG$5:$AL$3211,6,0)</f>
        <v xml:space="preserve">平11厚令46 
第35条 第5項 </v>
      </c>
    </row>
    <row r="129" spans="2:21" ht="30" customHeight="1">
      <c r="B129" s="1036">
        <f t="shared" si="14"/>
        <v>29</v>
      </c>
      <c r="C129" s="1037">
        <v>23</v>
      </c>
      <c r="D129" s="341"/>
      <c r="E129" s="977"/>
      <c r="F129" s="343"/>
      <c r="G129" s="344"/>
      <c r="H129" s="978"/>
      <c r="I129" s="978"/>
      <c r="J129" s="978" t="s">
        <v>2204</v>
      </c>
      <c r="K129" s="978"/>
      <c r="L129" s="978"/>
      <c r="M129" s="978"/>
      <c r="N129" s="979" t="s">
        <v>150</v>
      </c>
      <c r="O129" s="725" t="str">
        <f>VLOOKUP(Q129,'自主点検表（処遇）'!$A$5:$AE$3211,8,0)</f>
        <v>　建物は耐火建築物になっていますか。
　ただし、入居者の日常生活に充てられる場所を２階以上の階及び地階のいずれにも設けていない建物は､準耐火建築物とすることができます。</v>
      </c>
      <c r="P129" s="295" t="str">
        <f t="shared" si="15"/>
        <v>✖</v>
      </c>
      <c r="Q129" s="687">
        <v>124</v>
      </c>
      <c r="R129" s="497" t="str">
        <f>VLOOKUP(Q129,'自主点検表（処遇）'!$AG$5:$AL$3211,2,0)</f>
        <v>いる・いない</v>
      </c>
      <c r="S129" s="377" t="s">
        <v>1731</v>
      </c>
      <c r="T129" s="368" t="str">
        <f t="shared" ref="T129" si="29">_xlfn.IFS(R129=S129,"適切",R129="いる・いない","要入力",R129="いない","不適切",R129="非該当","要確認")</f>
        <v>要入力</v>
      </c>
      <c r="U129" s="371" t="str">
        <f>VLOOKUP(Q129,'自主点検表（処遇）'!$AG$5:$AL$3211,6,0)</f>
        <v>平11厚令46 
第35条 第1項</v>
      </c>
    </row>
    <row r="130" spans="2:21" ht="30" customHeight="1">
      <c r="B130" s="1036">
        <f t="shared" si="14"/>
        <v>29</v>
      </c>
      <c r="C130" s="1037">
        <v>23</v>
      </c>
      <c r="D130" s="341"/>
      <c r="E130" s="977"/>
      <c r="F130" s="343"/>
      <c r="G130" s="344"/>
      <c r="H130" s="978"/>
      <c r="I130" s="978"/>
      <c r="J130" s="978"/>
      <c r="K130" s="978"/>
      <c r="L130" s="978"/>
      <c r="M130" s="978"/>
      <c r="N130" s="979" t="s">
        <v>365</v>
      </c>
      <c r="O130" s="725" t="str">
        <f>VLOOKUP(Q130,'自主点検表（処遇）'!$A$5:$AE$3211,8,0)</f>
        <v>　消火設備その他の非常災害に際して必要な設備（消防法その他の法令等に規定された設備）を設けていますか。</v>
      </c>
      <c r="P130" s="295" t="str">
        <f t="shared" si="15"/>
        <v>✖</v>
      </c>
      <c r="Q130" s="687">
        <v>125</v>
      </c>
      <c r="R130" s="497" t="str">
        <f>VLOOKUP(Q130,'自主点検表（処遇）'!$AG$5:$AL$3211,2,0)</f>
        <v>いる・いない</v>
      </c>
      <c r="S130" s="377" t="s">
        <v>1731</v>
      </c>
      <c r="T130" s="368" t="str">
        <f t="shared" ref="T130" si="30">_xlfn.IFS(R130=S130,"適切",R130="いる・いない","要入力",R130="いない","不適切",R130="非該当","要確認")</f>
        <v>要入力</v>
      </c>
      <c r="U130" s="371" t="str">
        <f>VLOOKUP(Q130,'自主点検表（処遇）'!$AG$5:$AL$3211,6,0)</f>
        <v>平11厚令39
第40条 第1項 第5号</v>
      </c>
    </row>
    <row r="131" spans="2:21" ht="30" customHeight="1">
      <c r="B131" s="1036">
        <f t="shared" si="14"/>
        <v>29</v>
      </c>
      <c r="C131" s="1037">
        <v>23</v>
      </c>
      <c r="D131" s="341"/>
      <c r="E131" s="977"/>
      <c r="F131" s="343"/>
      <c r="G131" s="344"/>
      <c r="H131" s="978"/>
      <c r="I131" s="978"/>
      <c r="J131" s="978" t="s">
        <v>2199</v>
      </c>
      <c r="K131" s="978"/>
      <c r="L131" s="978"/>
      <c r="M131" s="978"/>
      <c r="N131" s="979" t="s">
        <v>1760</v>
      </c>
      <c r="O131" s="725" t="str">
        <f>VLOOKUP(Q131,'自主点検表（処遇）'!$A$5:$AE$3211,8,0)</f>
        <v>　便所等の面積又は数の定めがない設備は、それぞれの設備の持つ機能を十分に発揮しうる適当な広さ又は数を確保していますか。</v>
      </c>
      <c r="P131" s="295" t="str">
        <f t="shared" si="15"/>
        <v>✖</v>
      </c>
      <c r="Q131" s="687">
        <v>126</v>
      </c>
      <c r="R131" s="497" t="str">
        <f>VLOOKUP(Q131,'自主点検表（処遇）'!$AG$5:$AL$3211,2,0)</f>
        <v>いる・いない</v>
      </c>
      <c r="S131" s="377" t="s">
        <v>1731</v>
      </c>
      <c r="T131" s="368" t="str">
        <f t="shared" si="25"/>
        <v>要入力</v>
      </c>
      <c r="U131" s="371" t="str">
        <f>VLOOKUP(Q131,'自主点検表（処遇）'!$AG$5:$AL$3211,6,0)</f>
        <v>平12老発214
第2の1の(4)</v>
      </c>
    </row>
    <row r="132" spans="2:21" ht="30" customHeight="1">
      <c r="B132" s="1036">
        <f t="shared" si="14"/>
        <v>29</v>
      </c>
      <c r="C132" s="1037">
        <v>23</v>
      </c>
      <c r="D132" s="341"/>
      <c r="E132" s="977"/>
      <c r="F132" s="343"/>
      <c r="G132" s="344"/>
      <c r="H132" s="978"/>
      <c r="I132" s="978"/>
      <c r="J132" s="978"/>
      <c r="K132" s="978"/>
      <c r="L132" s="978"/>
      <c r="M132" s="978"/>
      <c r="N132" s="979" t="s">
        <v>1762</v>
      </c>
      <c r="O132" s="725" t="str">
        <f>VLOOKUP(Q132,'自主点検表（処遇）'!$A$5:$AE$3211,8,0)</f>
        <v>　焼却炉、浄化槽、その他の汚物処理設備及び便槽を設ける場合には、ユニット及び調理室から相当の距離を隔てて設けていますか。</v>
      </c>
      <c r="P132" s="295" t="str">
        <f t="shared" si="15"/>
        <v>✖</v>
      </c>
      <c r="Q132" s="687">
        <v>127</v>
      </c>
      <c r="R132" s="497" t="str">
        <f>VLOOKUP(Q132,'自主点検表（処遇）'!$AG$5:$AL$3211,2,0)</f>
        <v>いる・いない</v>
      </c>
      <c r="S132" s="377" t="s">
        <v>1731</v>
      </c>
      <c r="T132" s="368" t="str">
        <f t="shared" si="25"/>
        <v>要入力</v>
      </c>
      <c r="U132" s="371" t="str">
        <f>VLOOKUP(Q132,'自主点検表（処遇）'!$AG$5:$AL$3211,6,0)</f>
        <v>平12老発214 
第2の1の(10)</v>
      </c>
    </row>
    <row r="133" spans="2:21" ht="30" customHeight="1">
      <c r="B133" s="1036">
        <f t="shared" si="14"/>
        <v>29</v>
      </c>
      <c r="C133" s="1037">
        <v>23</v>
      </c>
      <c r="D133" s="341"/>
      <c r="E133" s="977"/>
      <c r="F133" s="343"/>
      <c r="G133" s="344"/>
      <c r="H133" s="978"/>
      <c r="I133" s="978"/>
      <c r="J133" s="978"/>
      <c r="K133" s="978"/>
      <c r="L133" s="978"/>
      <c r="M133" s="978"/>
      <c r="N133" s="979" t="s">
        <v>1763</v>
      </c>
      <c r="O133" s="725" t="str">
        <f>VLOOKUP(Q133,'自主点検表（処遇）'!$A$5:$AE$3211,8,0)</f>
        <v>ア</v>
      </c>
      <c r="P133" s="295" t="str">
        <f t="shared" si="15"/>
        <v>✖</v>
      </c>
      <c r="Q133" s="687">
        <v>128</v>
      </c>
      <c r="R133" s="497" t="str">
        <f>VLOOKUP(Q133,'自主点検表（処遇）'!$AG$5:$AL$3211,2,0)</f>
        <v>いる・いない</v>
      </c>
      <c r="S133" s="377" t="s">
        <v>1731</v>
      </c>
      <c r="T133" s="368" t="str">
        <f t="shared" si="25"/>
        <v>要入力</v>
      </c>
      <c r="U133" s="371" t="str">
        <f>VLOOKUP(Q133,'自主点検表（処遇）'!$AG$5:$AL$3211,6,0)</f>
        <v>平25高介 2516-2</v>
      </c>
    </row>
    <row r="134" spans="2:21" ht="30" customHeight="1">
      <c r="B134" s="1036">
        <f t="shared" si="14"/>
        <v>29</v>
      </c>
      <c r="C134" s="1037">
        <v>23</v>
      </c>
      <c r="D134" s="341"/>
      <c r="E134" s="977"/>
      <c r="F134" s="343"/>
      <c r="G134" s="344"/>
      <c r="H134" s="978"/>
      <c r="I134" s="978"/>
      <c r="J134" s="978"/>
      <c r="K134" s="978"/>
      <c r="L134" s="978"/>
      <c r="M134" s="978"/>
      <c r="N134" s="979" t="s">
        <v>847</v>
      </c>
      <c r="O134" s="725" t="str">
        <f>VLOOKUP(Q134,'自主点検表（処遇）'!$A$5:$AE$3211,8,0)</f>
        <v>イ</v>
      </c>
      <c r="P134" s="295" t="str">
        <f t="shared" si="15"/>
        <v>✖</v>
      </c>
      <c r="Q134" s="687">
        <v>129</v>
      </c>
      <c r="R134" s="497" t="str">
        <f>VLOOKUP(Q134,'自主点検表（処遇）'!$AG$5:$AL$3211,2,0)</f>
        <v>いる・いない</v>
      </c>
      <c r="S134" s="377" t="s">
        <v>1731</v>
      </c>
      <c r="T134" s="368" t="str">
        <f t="shared" si="25"/>
        <v>要入力</v>
      </c>
      <c r="U134" s="371" t="str">
        <f>VLOOKUP(Q134,'自主点検表（処遇）'!$AG$5:$AL$3211,6,0)</f>
        <v>平25高介 2516-2</v>
      </c>
    </row>
    <row r="135" spans="2:21" ht="30" customHeight="1">
      <c r="B135" s="1036">
        <f t="shared" ref="B135:B198" si="31">C135+6</f>
        <v>29</v>
      </c>
      <c r="C135" s="1037">
        <v>23</v>
      </c>
      <c r="D135" s="341"/>
      <c r="E135" s="977"/>
      <c r="F135" s="343"/>
      <c r="G135" s="344"/>
      <c r="H135" s="978"/>
      <c r="I135" s="978"/>
      <c r="J135" s="978"/>
      <c r="K135" s="978"/>
      <c r="L135" s="978"/>
      <c r="M135" s="978"/>
      <c r="N135" s="979" t="s">
        <v>847</v>
      </c>
      <c r="O135" s="725" t="str">
        <f>VLOOKUP(Q135,'自主点検表（処遇）'!$A$5:$AE$3211,8,0)</f>
        <v>ウ</v>
      </c>
      <c r="P135" s="295" t="str">
        <f t="shared" ref="P135:P198" si="32">_xlfn.IFS(T135="不適切","★",T135="要入力","✖",T135="非該当","▲",T135="適切","",T135="","",T135="要確認","！")</f>
        <v>✖</v>
      </c>
      <c r="Q135" s="687">
        <v>130</v>
      </c>
      <c r="R135" s="497" t="str">
        <f>VLOOKUP(Q135,'自主点検表（処遇）'!$AG$5:$AL$3211,2,0)</f>
        <v>いる・いない</v>
      </c>
      <c r="S135" s="377" t="s">
        <v>1731</v>
      </c>
      <c r="T135" s="368" t="str">
        <f t="shared" ref="T135" si="33">_xlfn.IFS(R135=S135,"適切",R135="いる・いない","要入力",R135="いない","不適切",R135="非該当","要確認")</f>
        <v>要入力</v>
      </c>
      <c r="U135" s="371" t="str">
        <f>VLOOKUP(Q135,'自主点検表（処遇）'!$AG$5:$AL$3211,6,0)</f>
        <v>平25高介 2516-2</v>
      </c>
    </row>
    <row r="136" spans="2:21" ht="30" customHeight="1" thickBot="1">
      <c r="B136" s="1038">
        <f t="shared" si="31"/>
        <v>29</v>
      </c>
      <c r="C136" s="1039">
        <v>23</v>
      </c>
      <c r="D136" s="348"/>
      <c r="E136" s="349"/>
      <c r="F136" s="350"/>
      <c r="G136" s="351"/>
      <c r="H136" s="352"/>
      <c r="I136" s="352"/>
      <c r="J136" s="352"/>
      <c r="K136" s="352"/>
      <c r="L136" s="352"/>
      <c r="M136" s="352"/>
      <c r="N136" s="356" t="s">
        <v>1764</v>
      </c>
      <c r="O136" s="726" t="str">
        <f>VLOOKUP(Q136,'自主点検表（処遇）'!$A$5:$AE$3211,8,0)</f>
        <v>　看護・介護職員等のための更衣室又は更衣場所を施設に設置するなど、適切に衛生管理・感染症予防に努めていますか。</v>
      </c>
      <c r="P136" s="296" t="str">
        <f t="shared" si="32"/>
        <v>✖</v>
      </c>
      <c r="Q136" s="688">
        <v>131</v>
      </c>
      <c r="R136" s="498" t="str">
        <f>VLOOKUP(Q136,'自主点検表（処遇）'!$AG$5:$AL$3211,2,0)</f>
        <v>いる・いない</v>
      </c>
      <c r="S136" s="378" t="s">
        <v>1731</v>
      </c>
      <c r="T136" s="991" t="str">
        <f t="shared" si="25"/>
        <v>要入力</v>
      </c>
      <c r="U136" s="372" t="str">
        <f>VLOOKUP(Q136,'自主点検表（処遇）'!$AG$5:$AL$3211,6,0)</f>
        <v>平25高介 2516-2</v>
      </c>
    </row>
    <row r="137" spans="2:21" ht="30" customHeight="1">
      <c r="B137" s="1042">
        <f t="shared" si="31"/>
        <v>30</v>
      </c>
      <c r="C137" s="1043">
        <v>24</v>
      </c>
      <c r="D137" s="341"/>
      <c r="E137" s="342"/>
      <c r="F137" s="343"/>
      <c r="G137" s="344" t="s">
        <v>1772</v>
      </c>
      <c r="H137" s="345"/>
      <c r="I137" s="345"/>
      <c r="J137" s="345" t="s">
        <v>1773</v>
      </c>
      <c r="K137" s="345"/>
      <c r="L137" s="345"/>
      <c r="M137" s="345"/>
      <c r="N137" s="346" t="s">
        <v>1760</v>
      </c>
      <c r="O137" s="725" t="str">
        <f>VLOOKUP(Q137,'自主点検表（処遇）'!$A$5:$AE$3211,8,0)</f>
        <v>　特別な居室の定員は１人又は２人になっていますか。</v>
      </c>
      <c r="P137" s="298" t="str">
        <f t="shared" si="32"/>
        <v>✖</v>
      </c>
      <c r="Q137" s="689">
        <v>132</v>
      </c>
      <c r="R137" s="499" t="str">
        <f>VLOOKUP(Q137,'自主点検表（処遇）'!$AG$5:$AL$3211,2,0)</f>
        <v>いる・いない</v>
      </c>
      <c r="S137" s="380" t="s">
        <v>1731</v>
      </c>
      <c r="T137" s="383" t="str">
        <f t="shared" si="25"/>
        <v>要入力</v>
      </c>
      <c r="U137" s="373" t="str">
        <f>VLOOKUP(Q137,'自主点検表（処遇）'!$AG$5:$AL$3211,6,0)</f>
        <v>平12厚告123
第1号のハの(1)</v>
      </c>
    </row>
    <row r="138" spans="2:21" ht="30" customHeight="1">
      <c r="B138" s="1036">
        <f t="shared" si="31"/>
        <v>30</v>
      </c>
      <c r="C138" s="1037">
        <v>24</v>
      </c>
      <c r="D138" s="341"/>
      <c r="E138" s="342"/>
      <c r="F138" s="343"/>
      <c r="G138" s="344"/>
      <c r="H138" s="345"/>
      <c r="I138" s="345"/>
      <c r="J138" s="345"/>
      <c r="K138" s="345"/>
      <c r="L138" s="345"/>
      <c r="M138" s="345"/>
      <c r="N138" s="346" t="s">
        <v>1762</v>
      </c>
      <c r="O138" s="725" t="str">
        <f>VLOOKUP(Q138,'自主点検表（処遇）'!$A$5:$AE$3211,8,0)</f>
        <v>　特別な居室の定員の合計数が入所定員のおおむね５割を超えていませんか。</v>
      </c>
      <c r="P138" s="295" t="str">
        <f t="shared" si="32"/>
        <v>✖</v>
      </c>
      <c r="Q138" s="687">
        <v>133</v>
      </c>
      <c r="R138" s="497" t="str">
        <f>VLOOKUP(Q138,'自主点検表（処遇）'!$AG$5:$AL$3211,2,0)</f>
        <v>いない・いる</v>
      </c>
      <c r="S138" s="377" t="s">
        <v>1732</v>
      </c>
      <c r="T138" s="368" t="str">
        <f>_xlfn.IFS(R138=S138,"適切",R138="いない・いる","要入力",R138="いる","不適切",R138="非該当","要確認")</f>
        <v>要入力</v>
      </c>
      <c r="U138" s="371" t="str">
        <f>VLOOKUP(Q138,'自主点検表（処遇）'!$AG$5:$AL$3211,6,0)</f>
        <v>平12厚告123 
第1号のハの(2)</v>
      </c>
    </row>
    <row r="139" spans="2:21" ht="30" customHeight="1">
      <c r="B139" s="1036">
        <f t="shared" si="31"/>
        <v>30</v>
      </c>
      <c r="C139" s="1037">
        <v>24</v>
      </c>
      <c r="D139" s="341"/>
      <c r="E139" s="342"/>
      <c r="F139" s="343"/>
      <c r="G139" s="344"/>
      <c r="H139" s="345"/>
      <c r="I139" s="345"/>
      <c r="J139" s="345"/>
      <c r="K139" s="345"/>
      <c r="L139" s="345"/>
      <c r="M139" s="345"/>
      <c r="N139" s="346" t="s">
        <v>1763</v>
      </c>
      <c r="O139" s="725" t="str">
        <f>VLOOKUP(Q139,'自主点検表（処遇）'!$A$5:$AE$3211,8,0)</f>
        <v>　特別な居室の入所者1人当たりの床面積は10.65㎡以上となっていますか。</v>
      </c>
      <c r="P139" s="295" t="str">
        <f t="shared" si="32"/>
        <v>✖</v>
      </c>
      <c r="Q139" s="687">
        <v>134</v>
      </c>
      <c r="R139" s="497" t="str">
        <f>VLOOKUP(Q139,'自主点検表（処遇）'!$AG$5:$AL$3211,2,0)</f>
        <v>いる・いない</v>
      </c>
      <c r="S139" s="377" t="s">
        <v>1731</v>
      </c>
      <c r="T139" s="368" t="str">
        <f t="shared" si="25"/>
        <v>要入力</v>
      </c>
      <c r="U139" s="371" t="str">
        <f>VLOOKUP(Q139,'自主点検表（処遇）'!$AG$5:$AL$3211,6,0)</f>
        <v>平12厚告123 
第1号のハの(3)</v>
      </c>
    </row>
    <row r="140" spans="2:21" ht="30" customHeight="1">
      <c r="B140" s="1044">
        <f t="shared" si="31"/>
        <v>30</v>
      </c>
      <c r="C140" s="1045">
        <v>24</v>
      </c>
      <c r="D140" s="341"/>
      <c r="E140" s="977"/>
      <c r="F140" s="343"/>
      <c r="G140" s="344"/>
      <c r="H140" s="978"/>
      <c r="I140" s="978"/>
      <c r="J140" s="978"/>
      <c r="K140" s="978"/>
      <c r="L140" s="978"/>
      <c r="M140" s="978"/>
      <c r="N140" s="979" t="s">
        <v>1764</v>
      </c>
      <c r="O140" s="725" t="str">
        <f>VLOOKUP(Q140,'自主点検表（処遇）'!$A$5:$AE$3211,8,0)</f>
        <v>　特別な居室の施設、設備等は、利用料のほかに特別な居室の提供を行ったことに伴い必要となる費用の支払いを入所者等から受けるのにふさわしいものとなっていますか。</v>
      </c>
      <c r="P140" s="359" t="str">
        <f t="shared" si="32"/>
        <v>✖</v>
      </c>
      <c r="Q140" s="980">
        <v>135</v>
      </c>
      <c r="R140" s="500" t="str">
        <f>VLOOKUP(Q140,'自主点検表（処遇）'!$AG$5:$AL$3211,2,0)</f>
        <v>いる・いない</v>
      </c>
      <c r="S140" s="381" t="s">
        <v>1731</v>
      </c>
      <c r="T140" s="384" t="str">
        <f t="shared" si="25"/>
        <v>要入力</v>
      </c>
      <c r="U140" s="374" t="str">
        <f>VLOOKUP(Q140,'自主点検表（処遇）'!$AG$5:$AL$3211,6,0)</f>
        <v>平12厚告123 
第1号のハの(4)</v>
      </c>
    </row>
    <row r="141" spans="2:21" ht="30" customHeight="1">
      <c r="B141" s="1036">
        <f t="shared" si="31"/>
        <v>30</v>
      </c>
      <c r="C141" s="1037">
        <v>24</v>
      </c>
      <c r="D141" s="341"/>
      <c r="E141" s="977"/>
      <c r="F141" s="343"/>
      <c r="G141" s="344"/>
      <c r="H141" s="978"/>
      <c r="I141" s="978"/>
      <c r="J141" s="978"/>
      <c r="K141" s="978"/>
      <c r="L141" s="978"/>
      <c r="M141" s="978"/>
      <c r="N141" s="979" t="s">
        <v>1765</v>
      </c>
      <c r="O141" s="725" t="str">
        <f>VLOOKUP(Q141,'自主点検表（処遇）'!$A$5:$AE$3211,8,0)</f>
        <v>　特別な居室の提供は、入所者等への情報提供を前提として入所者等の選択に基づいて行われていますか(サービス提供上の必要性から行われるものでないこと。)。</v>
      </c>
      <c r="P141" s="295" t="str">
        <f t="shared" si="32"/>
        <v>✖</v>
      </c>
      <c r="Q141" s="687">
        <v>136</v>
      </c>
      <c r="R141" s="497" t="str">
        <f>VLOOKUP(Q141,'自主点検表（処遇）'!$AG$5:$AL$3211,2,0)</f>
        <v>いる・いない</v>
      </c>
      <c r="S141" s="377" t="s">
        <v>1731</v>
      </c>
      <c r="T141" s="368" t="str">
        <f t="shared" ref="T141:T160" si="34">_xlfn.IFS(R141=S141,"適切",R141="いる・いない","要入力",R141="いない","不適切",R141="非該当","要確認")</f>
        <v>要入力</v>
      </c>
      <c r="U141" s="371" t="str">
        <f>VLOOKUP(Q141,'自主点検表（処遇）'!$AG$5:$AL$3211,6,0)</f>
        <v>平12厚告123 
第1号のハの(5)</v>
      </c>
    </row>
    <row r="142" spans="2:21" ht="30" customHeight="1">
      <c r="B142" s="1036">
        <f t="shared" si="31"/>
        <v>30</v>
      </c>
      <c r="C142" s="1037">
        <v>24</v>
      </c>
      <c r="D142" s="341"/>
      <c r="E142" s="342"/>
      <c r="F142" s="343"/>
      <c r="G142" s="344"/>
      <c r="H142" s="345"/>
      <c r="I142" s="345"/>
      <c r="J142" s="345"/>
      <c r="K142" s="345"/>
      <c r="L142" s="345"/>
      <c r="M142" s="345"/>
      <c r="N142" s="346" t="s">
        <v>1766</v>
      </c>
      <c r="O142" s="725" t="str">
        <f>VLOOKUP(Q142,'自主点検表（処遇）'!$A$5:$AE$3211,8,0)</f>
        <v>　特別な居室の提供を行ったことに伴い必要となる費用の額は、運営規程に定められていますか。</v>
      </c>
      <c r="P142" s="295" t="str">
        <f t="shared" si="32"/>
        <v>✖</v>
      </c>
      <c r="Q142" s="687">
        <v>137</v>
      </c>
      <c r="R142" s="497" t="str">
        <f>VLOOKUP(Q142,'自主点検表（処遇）'!$AG$5:$AL$3211,2,0)</f>
        <v>いる・いない</v>
      </c>
      <c r="S142" s="377" t="s">
        <v>1731</v>
      </c>
      <c r="T142" s="368" t="str">
        <f t="shared" si="34"/>
        <v>要入力</v>
      </c>
      <c r="U142" s="371" t="str">
        <f>VLOOKUP(Q142,'自主点検表（処遇）'!$AG$5:$AL$3211,6,0)</f>
        <v>平12厚告123 
第1号のハの(6)</v>
      </c>
    </row>
    <row r="143" spans="2:21" ht="30" customHeight="1">
      <c r="B143" s="1036">
        <f t="shared" si="31"/>
        <v>30</v>
      </c>
      <c r="C143" s="1037">
        <v>24</v>
      </c>
      <c r="D143" s="341"/>
      <c r="E143" s="342"/>
      <c r="F143" s="343"/>
      <c r="G143" s="344"/>
      <c r="H143" s="345"/>
      <c r="I143" s="345"/>
      <c r="J143" s="345" t="s">
        <v>1774</v>
      </c>
      <c r="K143" s="345"/>
      <c r="L143" s="345"/>
      <c r="M143" s="345"/>
      <c r="N143" s="347"/>
      <c r="O143" s="728" t="str">
        <f>VLOOKUP(Q143,'自主点検表（処遇）'!$A$5:$AE$3211,8,0)</f>
        <v>　入所定員は、特別養護老人ホームの専用の居室のベッド数（和室利用の場合は、その居室の利用人員数）と同数となっていますか。</v>
      </c>
      <c r="P143" s="295" t="str">
        <f t="shared" si="32"/>
        <v>✖</v>
      </c>
      <c r="Q143" s="687">
        <v>138</v>
      </c>
      <c r="R143" s="497" t="str">
        <f>VLOOKUP(Q143,'自主点検表（処遇）'!$AG$5:$AL$3211,2,0)</f>
        <v>いる・いない</v>
      </c>
      <c r="S143" s="377" t="s">
        <v>1731</v>
      </c>
      <c r="T143" s="368" t="str">
        <f t="shared" si="34"/>
        <v>要入力</v>
      </c>
      <c r="U143" s="371" t="str">
        <f>VLOOKUP(Q143,'自主点検表（処遇）'!$AG$5:$AL$3211,6,0)</f>
        <v>平12老発214 
第1の6の(1)</v>
      </c>
    </row>
    <row r="144" spans="2:21" ht="30" customHeight="1" thickBot="1">
      <c r="B144" s="1038">
        <f t="shared" si="31"/>
        <v>30</v>
      </c>
      <c r="C144" s="1039">
        <v>24</v>
      </c>
      <c r="D144" s="348"/>
      <c r="E144" s="349"/>
      <c r="F144" s="350"/>
      <c r="G144" s="351"/>
      <c r="H144" s="352"/>
      <c r="I144" s="352"/>
      <c r="J144" s="352" t="s">
        <v>1775</v>
      </c>
      <c r="K144" s="352"/>
      <c r="L144" s="352"/>
      <c r="M144" s="352"/>
      <c r="N144" s="353"/>
      <c r="O144" s="729" t="str">
        <f>VLOOKUP(Q144,'自主点検表（処遇）'!$A$5:$AE$3211,8,0)</f>
        <v>　同一敷地内に他の社会福祉施設等が設置されている場合等で、その利用により特養の効果的な運営が図られ、かつ、入所者の処遇に支障がない場合に限り、入所者が日常継続的に使用する設備以外の調理室等の設備について、その一部を設けないことができますが、適合していますか。</v>
      </c>
      <c r="P144" s="296" t="str">
        <f t="shared" si="32"/>
        <v>✖</v>
      </c>
      <c r="Q144" s="688">
        <v>139</v>
      </c>
      <c r="R144" s="498" t="str">
        <f>VLOOKUP(Q144,'自主点検表（処遇）'!$AG$5:$AL$3211,2,0)</f>
        <v>いる・いない</v>
      </c>
      <c r="S144" s="378" t="s">
        <v>1731</v>
      </c>
      <c r="T144" s="379" t="str">
        <f t="shared" si="34"/>
        <v>要入力</v>
      </c>
      <c r="U144" s="372" t="str">
        <f>VLOOKUP(Q144,'自主点検表（処遇）'!$AG$5:$AL$3211,6,0)</f>
        <v>平12老発214 
第2の1の(3)</v>
      </c>
    </row>
    <row r="145" spans="2:21" ht="30" customHeight="1">
      <c r="B145" s="1034">
        <f t="shared" si="31"/>
        <v>31</v>
      </c>
      <c r="C145" s="1035">
        <v>25</v>
      </c>
      <c r="D145" s="335" t="s">
        <v>1776</v>
      </c>
      <c r="E145" s="336"/>
      <c r="F145" s="337"/>
      <c r="G145" s="338" t="s">
        <v>1777</v>
      </c>
      <c r="H145" s="339"/>
      <c r="I145" s="339"/>
      <c r="J145" s="339"/>
      <c r="K145" s="339"/>
      <c r="L145" s="339"/>
      <c r="M145" s="339"/>
      <c r="N145" s="340" t="s">
        <v>1760</v>
      </c>
      <c r="O145" s="731" t="str">
        <f>VLOOKUP(Q145,'自主点検表（処遇）'!$A$5:$AE$3211,8,0)</f>
        <v>　基準省令第１条の２第５項において、指定介護福祉施設サービスの提供に当たっては、介護保険法第118 条の２第１項に規定する介護保険等関連情報その他必要な情報を活用し、施設単位でＰＤＣＡサイクルを構築・推進することにより、提供するサービスの質の向上に努めなければならないとされていますが、努めていますか。</v>
      </c>
      <c r="P145" s="354" t="str">
        <f t="shared" si="32"/>
        <v>✖</v>
      </c>
      <c r="Q145" s="686">
        <v>140</v>
      </c>
      <c r="R145" s="496" t="str">
        <f>VLOOKUP(Q145,'自主点検表（処遇）'!$AG$5:$AL$3211,2,0)</f>
        <v>いる・いない</v>
      </c>
      <c r="S145" s="376" t="s">
        <v>1731</v>
      </c>
      <c r="T145" s="367" t="str">
        <f t="shared" si="34"/>
        <v>要入力</v>
      </c>
      <c r="U145" s="370" t="str">
        <f>VLOOKUP(Q145,'自主点検表（処遇）'!$AG$5:$AL$3211,6,0)</f>
        <v>平11厚令39 
第4条 第1項 
平12老企43 
第4の1</v>
      </c>
    </row>
    <row r="146" spans="2:21" ht="30" customHeight="1">
      <c r="B146" s="1036">
        <f t="shared" si="31"/>
        <v>31</v>
      </c>
      <c r="C146" s="1037">
        <v>25</v>
      </c>
      <c r="D146" s="341"/>
      <c r="E146" s="342"/>
      <c r="F146" s="343"/>
      <c r="G146" s="344"/>
      <c r="H146" s="345"/>
      <c r="I146" s="345"/>
      <c r="J146" s="345"/>
      <c r="K146" s="345"/>
      <c r="L146" s="345"/>
      <c r="M146" s="345"/>
      <c r="N146" s="346" t="s">
        <v>1762</v>
      </c>
      <c r="O146" s="725" t="str">
        <f>VLOOKUP(Q146,'自主点検表（処遇）'!$A$5:$AE$3211,8,0)</f>
        <v xml:space="preserve">　この場合において、「科学的介護情報システム（ＬＩＦＥ：Long-term care Information system For Evidence）」に情報を提出し、当該情報及びフィードバック情報を活用していますか。      </v>
      </c>
      <c r="P146" s="295" t="str">
        <f t="shared" si="32"/>
        <v>✖</v>
      </c>
      <c r="Q146" s="687">
        <v>141</v>
      </c>
      <c r="R146" s="497" t="str">
        <f>VLOOKUP(Q146,'自主点検表（処遇）'!$AG$5:$AL$3211,2,0)</f>
        <v>いる・いない</v>
      </c>
      <c r="S146" s="377" t="s">
        <v>1731</v>
      </c>
      <c r="T146" s="368" t="str">
        <f t="shared" si="34"/>
        <v>要入力</v>
      </c>
      <c r="U146" s="371" t="str">
        <f>VLOOKUP(Q146,'自主点検表（処遇）'!$AG$5:$AL$3211,6,0)</f>
        <v>平12老企43 
第4の1</v>
      </c>
    </row>
    <row r="147" spans="2:21" ht="30" customHeight="1">
      <c r="B147" s="1036">
        <f t="shared" si="31"/>
        <v>31</v>
      </c>
      <c r="C147" s="1037">
        <v>25</v>
      </c>
      <c r="D147" s="341"/>
      <c r="E147" s="342"/>
      <c r="F147" s="343"/>
      <c r="G147" s="344" t="s">
        <v>1778</v>
      </c>
      <c r="H147" s="345"/>
      <c r="I147" s="345"/>
      <c r="J147" s="345"/>
      <c r="K147" s="345"/>
      <c r="L147" s="345"/>
      <c r="M147" s="345"/>
      <c r="N147" s="346" t="s">
        <v>1760</v>
      </c>
      <c r="O147" s="725" t="str">
        <f>VLOOKUP(Q147,'自主点検表（処遇）'!$A$5:$AE$3211,8,0)</f>
        <v>　入所者に対し適切な指定施設サービスを提供するため、その提供の開始に際し、あらかじめ、入所申込者又はその家族に対し、当該指定施設の運営規程の概要、従業者の勤務体制、事故発生時の対応、苦情処理の体制、提供するサービスの第三者評価の実施状況（実施の有無、実施した直近の年月日、実施した機関の名称、評価結果の開示状況）等の入所申込者がサービスを選択するために必要な重要事項について、わかりやすい説明書やパンフレット等の文書を交付して懇切丁寧に説明を行い、当該施設から指定施設サービスの提供を受けることについて同意を得ていますか。</v>
      </c>
      <c r="P147" s="295" t="str">
        <f t="shared" si="32"/>
        <v>✖</v>
      </c>
      <c r="Q147" s="687">
        <v>142</v>
      </c>
      <c r="R147" s="497" t="str">
        <f>VLOOKUP(Q147,'自主点検表（処遇）'!$AG$5:$AL$3211,2,0)</f>
        <v>いる・いない</v>
      </c>
      <c r="S147" s="377" t="s">
        <v>1731</v>
      </c>
      <c r="T147" s="368" t="str">
        <f t="shared" si="34"/>
        <v>要入力</v>
      </c>
      <c r="U147" s="371" t="str">
        <f>VLOOKUP(Q147,'自主点検表（処遇）'!$AG$5:$AL$3211,6,0)</f>
        <v>条例第66号 
第283条 
平11厚令39 
第4条 第1項 
条例第65号  
第76条
平12老企43 
第4の2 
社会福祉法 
第76条</v>
      </c>
    </row>
    <row r="148" spans="2:21" ht="30" customHeight="1">
      <c r="B148" s="1036">
        <f t="shared" si="31"/>
        <v>31</v>
      </c>
      <c r="C148" s="1037">
        <v>25</v>
      </c>
      <c r="D148" s="341"/>
      <c r="E148" s="342"/>
      <c r="F148" s="343"/>
      <c r="G148" s="344"/>
      <c r="H148" s="345"/>
      <c r="I148" s="345"/>
      <c r="J148" s="345"/>
      <c r="K148" s="345"/>
      <c r="L148" s="345"/>
      <c r="M148" s="345"/>
      <c r="N148" s="346" t="s">
        <v>1762</v>
      </c>
      <c r="O148" s="725" t="str">
        <f>VLOOKUP(Q148,'自主点検表（処遇）'!$A$5:$AE$3211,8,0)</f>
        <v>　福祉サービスを利用するための契約の内容を書面（契約書）で交付していますか。</v>
      </c>
      <c r="P148" s="295" t="str">
        <f t="shared" si="32"/>
        <v>✖</v>
      </c>
      <c r="Q148" s="687">
        <v>143</v>
      </c>
      <c r="R148" s="497" t="str">
        <f>VLOOKUP(Q148,'自主点検表（処遇）'!$AG$5:$AL$3211,2,0)</f>
        <v>いる・いない</v>
      </c>
      <c r="S148" s="377" t="s">
        <v>1731</v>
      </c>
      <c r="T148" s="368" t="str">
        <f t="shared" si="34"/>
        <v>要入力</v>
      </c>
      <c r="U148" s="371" t="str">
        <f>VLOOKUP(Q148,'自主点検表（処遇）'!$AG$5:$AL$3211,6,0)</f>
        <v>社会福祉法
第77条 第1項</v>
      </c>
    </row>
    <row r="149" spans="2:21" ht="30" customHeight="1">
      <c r="B149" s="1036">
        <f t="shared" si="31"/>
        <v>31</v>
      </c>
      <c r="C149" s="1037">
        <v>25</v>
      </c>
      <c r="D149" s="341"/>
      <c r="E149" s="342"/>
      <c r="F149" s="343"/>
      <c r="G149" s="344" t="s">
        <v>1779</v>
      </c>
      <c r="H149" s="345"/>
      <c r="I149" s="345"/>
      <c r="J149" s="345"/>
      <c r="K149" s="345"/>
      <c r="L149" s="345"/>
      <c r="M149" s="345"/>
      <c r="N149" s="346" t="s">
        <v>1760</v>
      </c>
      <c r="O149" s="725" t="str">
        <f>VLOOKUP(Q149,'自主点検表（処遇）'!$A$5:$AE$3211,8,0)</f>
        <v>　正当な理由なく指定施設サービスの提供を拒んでいませんか。</v>
      </c>
      <c r="P149" s="295" t="str">
        <f t="shared" si="32"/>
        <v>✖</v>
      </c>
      <c r="Q149" s="687">
        <v>144</v>
      </c>
      <c r="R149" s="497" t="str">
        <f>VLOOKUP(Q149,'自主点検表（処遇）'!$AG$5:$AL$3211,2,0)</f>
        <v>いない・いる</v>
      </c>
      <c r="S149" s="377" t="s">
        <v>1732</v>
      </c>
      <c r="T149" s="368" t="str">
        <f>_xlfn.IFS(R149=S149,"適切",R149="いない・いる","要入力",R149="いる","不適切",R149="非該当","要確認")</f>
        <v>要入力</v>
      </c>
      <c r="U149" s="371" t="str">
        <f>VLOOKUP(Q149,'自主点検表（処遇）'!$AG$5:$AL$3211,6,0)</f>
        <v>条例第66号 
第284条 
平11厚令39 
第4条の2</v>
      </c>
    </row>
    <row r="150" spans="2:21" ht="30" customHeight="1" thickBot="1">
      <c r="B150" s="1038">
        <f t="shared" si="31"/>
        <v>31</v>
      </c>
      <c r="C150" s="1039">
        <v>25</v>
      </c>
      <c r="D150" s="348"/>
      <c r="E150" s="349"/>
      <c r="F150" s="350"/>
      <c r="G150" s="351"/>
      <c r="H150" s="352"/>
      <c r="I150" s="352"/>
      <c r="J150" s="352"/>
      <c r="K150" s="352"/>
      <c r="L150" s="352"/>
      <c r="M150" s="352"/>
      <c r="N150" s="356" t="s">
        <v>1762</v>
      </c>
      <c r="O150" s="726" t="str">
        <f>VLOOKUP(Q150,'自主点検表（処遇）'!$A$5:$AE$3211,8,0)</f>
        <v>　施設は、入所予定者の感染症に関する事項も含めた健康状態を確認することが必要ですが、その結果感染症や既往であっても、一定の場合を除き、サービス提供を断る正当な理由には該当しません。こうした方が入所する場合には、感染対策担当者は、介護職員その他の従業者に対し、当該感染症に関する知識、対応等について周知していますか。</v>
      </c>
      <c r="P150" s="296" t="str">
        <f t="shared" si="32"/>
        <v>✖</v>
      </c>
      <c r="Q150" s="688">
        <v>145</v>
      </c>
      <c r="R150" s="498" t="str">
        <f>VLOOKUP(Q150,'自主点検表（処遇）'!$AG$5:$AL$3211,2,0)</f>
        <v>いる・いない</v>
      </c>
      <c r="S150" s="378" t="s">
        <v>1731</v>
      </c>
      <c r="T150" s="379" t="str">
        <f t="shared" si="34"/>
        <v>要入力</v>
      </c>
      <c r="U150" s="372" t="str">
        <f>VLOOKUP(Q150,'自主点検表（処遇）'!$AG$5:$AL$3211,6,0)</f>
        <v>平12老企43 
第4の30の(2)の⑤</v>
      </c>
    </row>
    <row r="151" spans="2:21" ht="30" customHeight="1">
      <c r="B151" s="1034">
        <f t="shared" si="31"/>
        <v>32</v>
      </c>
      <c r="C151" s="1035">
        <v>26</v>
      </c>
      <c r="D151" s="335"/>
      <c r="E151" s="336"/>
      <c r="F151" s="337"/>
      <c r="G151" s="338" t="s">
        <v>1780</v>
      </c>
      <c r="H151" s="339"/>
      <c r="I151" s="339"/>
      <c r="J151" s="339"/>
      <c r="K151" s="339"/>
      <c r="L151" s="339"/>
      <c r="M151" s="339"/>
      <c r="N151" s="358"/>
      <c r="O151" s="730" t="str">
        <f>VLOOKUP(Q151,'自主点検表（処遇）'!$A$5:$AE$3211,8,0)</f>
        <v>　入所申込者（入所予定者）が入院治療を必要とする場合、その他入所申込者に対し自ら適切な便宜を提供することが困難である場合は、適切な病院若しくは診療所又は介護老人保健施設を紹介する等の適切な措置を速やかに講じていますか。</v>
      </c>
      <c r="P151" s="354" t="str">
        <f t="shared" si="32"/>
        <v>✖</v>
      </c>
      <c r="Q151" s="686">
        <v>146</v>
      </c>
      <c r="R151" s="496" t="str">
        <f>VLOOKUP(Q151,'自主点検表（処遇）'!$AG$5:$AL$3211,2,0)</f>
        <v>いる・いない</v>
      </c>
      <c r="S151" s="376" t="s">
        <v>1731</v>
      </c>
      <c r="T151" s="367" t="str">
        <f t="shared" si="34"/>
        <v>要入力</v>
      </c>
      <c r="U151" s="370" t="str">
        <f>VLOOKUP(Q151,'自主点検表（処遇）'!$AG$5:$AL$3211,6,0)</f>
        <v xml:space="preserve">条例第66号 
第285条 
平11厚令39 
第4条の3 </v>
      </c>
    </row>
    <row r="152" spans="2:21" ht="30" customHeight="1">
      <c r="B152" s="1036">
        <f t="shared" si="31"/>
        <v>32</v>
      </c>
      <c r="C152" s="1037">
        <v>26</v>
      </c>
      <c r="D152" s="341"/>
      <c r="E152" s="342"/>
      <c r="F152" s="343"/>
      <c r="G152" s="344" t="s">
        <v>1781</v>
      </c>
      <c r="H152" s="345"/>
      <c r="I152" s="345"/>
      <c r="J152" s="345"/>
      <c r="K152" s="345"/>
      <c r="L152" s="345"/>
      <c r="M152" s="345"/>
      <c r="N152" s="346" t="s">
        <v>1760</v>
      </c>
      <c r="O152" s="725" t="str">
        <f>VLOOKUP(Q152,'自主点検表（処遇）'!$A$5:$AE$3211,8,0)</f>
        <v>　施設サービスの提供の申込があった場合は、申込者に被保険者証の提示を求め、被保険者資格、要介護認定の有無及び要介護認定の有効期間を確かめていますか。</v>
      </c>
      <c r="P152" s="295" t="str">
        <f t="shared" si="32"/>
        <v>✖</v>
      </c>
      <c r="Q152" s="687">
        <v>147</v>
      </c>
      <c r="R152" s="497" t="str">
        <f>VLOOKUP(Q152,'自主点検表（処遇）'!$AG$5:$AL$3211,2,0)</f>
        <v>いる・いない</v>
      </c>
      <c r="S152" s="377" t="s">
        <v>1731</v>
      </c>
      <c r="T152" s="368" t="str">
        <f t="shared" si="34"/>
        <v>要入力</v>
      </c>
      <c r="U152" s="371" t="str">
        <f>VLOOKUP(Q152,'自主点検表（処遇）'!$AG$5:$AL$3211,6,0)</f>
        <v>条例第66号 
第286条 第1項 
平11厚令39 
第5条 第1項</v>
      </c>
    </row>
    <row r="153" spans="2:21" ht="30" customHeight="1">
      <c r="B153" s="1036">
        <f t="shared" si="31"/>
        <v>32</v>
      </c>
      <c r="C153" s="1037">
        <v>26</v>
      </c>
      <c r="D153" s="341"/>
      <c r="E153" s="342"/>
      <c r="F153" s="343"/>
      <c r="G153" s="344"/>
      <c r="H153" s="345"/>
      <c r="I153" s="345"/>
      <c r="J153" s="345"/>
      <c r="K153" s="345"/>
      <c r="L153" s="345"/>
      <c r="M153" s="345"/>
      <c r="N153" s="346" t="s">
        <v>1762</v>
      </c>
      <c r="O153" s="725" t="str">
        <f>VLOOKUP(Q153,'自主点検表（処遇）'!$A$5:$AE$3211,8,0)</f>
        <v>　上記の被保険者証に認定審査会意見が記載されているときは、当該認定審査会意見に配慮した指定施設サービスを提供するよう努めていますか。</v>
      </c>
      <c r="P153" s="295" t="str">
        <f t="shared" si="32"/>
        <v>✖</v>
      </c>
      <c r="Q153" s="687">
        <v>148</v>
      </c>
      <c r="R153" s="497" t="str">
        <f>VLOOKUP(Q153,'自主点検表（処遇）'!$AG$5:$AL$3211,2,0)</f>
        <v>いる・いない</v>
      </c>
      <c r="S153" s="377" t="s">
        <v>1731</v>
      </c>
      <c r="T153" s="368" t="str">
        <f t="shared" si="34"/>
        <v>要入力</v>
      </c>
      <c r="U153" s="371" t="str">
        <f>VLOOKUP(Q153,'自主点検表（処遇）'!$AG$5:$AL$3211,6,0)</f>
        <v>条例第66号 
第286条 第2項 
平11厚令39 
第5条 第2項</v>
      </c>
    </row>
    <row r="154" spans="2:21" ht="30" customHeight="1">
      <c r="B154" s="1036">
        <f t="shared" si="31"/>
        <v>32</v>
      </c>
      <c r="C154" s="1037">
        <v>26</v>
      </c>
      <c r="D154" s="341"/>
      <c r="E154" s="342"/>
      <c r="F154" s="343"/>
      <c r="G154" s="344" t="s">
        <v>1782</v>
      </c>
      <c r="H154" s="345"/>
      <c r="I154" s="345"/>
      <c r="J154" s="345"/>
      <c r="K154" s="345"/>
      <c r="L154" s="345"/>
      <c r="M154" s="345"/>
      <c r="N154" s="346" t="s">
        <v>1760</v>
      </c>
      <c r="O154" s="725" t="str">
        <f>VLOOKUP(Q154,'自主点検表（処遇）'!$A$5:$AE$3211,8,0)</f>
        <v>　入所の際に要介護認定を受けていない入所申込者については、要介護認定の申請が既に行われているかどうかを確認していますか。</v>
      </c>
      <c r="P154" s="295" t="str">
        <f t="shared" si="32"/>
        <v>✖</v>
      </c>
      <c r="Q154" s="687">
        <v>149</v>
      </c>
      <c r="R154" s="497" t="str">
        <f>VLOOKUP(Q154,'自主点検表（処遇）'!$AG$5:$AL$3211,2,0)</f>
        <v>いる・いない</v>
      </c>
      <c r="S154" s="377" t="s">
        <v>1731</v>
      </c>
      <c r="T154" s="368" t="str">
        <f t="shared" si="34"/>
        <v>要入力</v>
      </c>
      <c r="U154" s="371" t="str">
        <f>VLOOKUP(Q154,'自主点検表（処遇）'!$AG$5:$AL$3211,6,0)</f>
        <v>条例第66号 
第287条 第1項 
平11厚令39 
第6条第1項</v>
      </c>
    </row>
    <row r="155" spans="2:21" ht="30" customHeight="1">
      <c r="B155" s="1036">
        <f t="shared" si="31"/>
        <v>32</v>
      </c>
      <c r="C155" s="1037">
        <v>26</v>
      </c>
      <c r="D155" s="341"/>
      <c r="E155" s="342"/>
      <c r="F155" s="343"/>
      <c r="G155" s="344"/>
      <c r="H155" s="345"/>
      <c r="I155" s="345"/>
      <c r="J155" s="345"/>
      <c r="K155" s="345"/>
      <c r="L155" s="345"/>
      <c r="M155" s="345"/>
      <c r="N155" s="346" t="s">
        <v>1762</v>
      </c>
      <c r="O155" s="725" t="str">
        <f>VLOOKUP(Q155,'自主点検表（処遇）'!$A$5:$AE$3211,8,0)</f>
        <v>　申請が行われていない場合は、入所申込者の意思を踏まえて速やかに当該申請が行われるよう必要な援助を行っていますか。</v>
      </c>
      <c r="P155" s="295" t="str">
        <f t="shared" si="32"/>
        <v>✖</v>
      </c>
      <c r="Q155" s="687">
        <v>150</v>
      </c>
      <c r="R155" s="497" t="str">
        <f>VLOOKUP(Q155,'自主点検表（処遇）'!$AG$5:$AL$3211,2,0)</f>
        <v>いる・いない</v>
      </c>
      <c r="S155" s="377" t="s">
        <v>1731</v>
      </c>
      <c r="T155" s="368" t="str">
        <f t="shared" si="34"/>
        <v>要入力</v>
      </c>
      <c r="U155" s="371" t="str">
        <f>VLOOKUP(Q155,'自主点検表（処遇）'!$AG$5:$AL$3211,6,0)</f>
        <v>条例第66号 
第287条 第1項 
平11厚令39 
第6条 第1項</v>
      </c>
    </row>
    <row r="156" spans="2:21" ht="30" customHeight="1" thickBot="1">
      <c r="B156" s="1044">
        <f t="shared" si="31"/>
        <v>32</v>
      </c>
      <c r="C156" s="1045">
        <v>26</v>
      </c>
      <c r="D156" s="341"/>
      <c r="E156" s="342"/>
      <c r="F156" s="343"/>
      <c r="G156" s="344"/>
      <c r="H156" s="345"/>
      <c r="I156" s="345"/>
      <c r="J156" s="345"/>
      <c r="K156" s="345"/>
      <c r="L156" s="345"/>
      <c r="M156" s="345"/>
      <c r="N156" s="346" t="s">
        <v>1763</v>
      </c>
      <c r="O156" s="725" t="str">
        <f>VLOOKUP(Q156,'自主点検表（処遇）'!$A$5:$AE$3211,8,0)</f>
        <v>　要介護認定の更新の申請が、遅くとも要介護認定の有効期間の満了日の30日前には行われるよう必要な援助を行っていますか。</v>
      </c>
      <c r="P156" s="359" t="str">
        <f t="shared" si="32"/>
        <v>✖</v>
      </c>
      <c r="Q156" s="980">
        <v>151</v>
      </c>
      <c r="R156" s="500" t="str">
        <f>VLOOKUP(Q156,'自主点検表（処遇）'!$AG$5:$AL$3211,2,0)</f>
        <v>いる・いない</v>
      </c>
      <c r="S156" s="381" t="s">
        <v>1731</v>
      </c>
      <c r="T156" s="984" t="str">
        <f t="shared" si="34"/>
        <v>要入力</v>
      </c>
      <c r="U156" s="374" t="str">
        <f>VLOOKUP(Q156,'自主点検表（処遇）'!$AG$5:$AL$3211,6,0)</f>
        <v>条例第66号 
第287条 第2項 
平11厚令39 
第6条 第2項</v>
      </c>
    </row>
    <row r="157" spans="2:21" ht="30" customHeight="1">
      <c r="B157" s="1034">
        <f t="shared" si="31"/>
        <v>33</v>
      </c>
      <c r="C157" s="1035">
        <v>27</v>
      </c>
      <c r="D157" s="335"/>
      <c r="E157" s="336"/>
      <c r="F157" s="337"/>
      <c r="G157" s="338" t="s">
        <v>1783</v>
      </c>
      <c r="H157" s="339"/>
      <c r="I157" s="339"/>
      <c r="J157" s="339"/>
      <c r="K157" s="339"/>
      <c r="L157" s="339"/>
      <c r="M157" s="339"/>
      <c r="N157" s="340" t="s">
        <v>1760</v>
      </c>
      <c r="O157" s="731" t="str">
        <f>VLOOKUP(Q157,'自主点検表（処遇）'!$A$5:$AE$3211,8,0)</f>
        <v>　身体上又は精神上著しい障害があるために常時の介護を必要とし、かつ、居宅においてこれを受けることが困難な者に対し、指定施設サービスを提供していますか。</v>
      </c>
      <c r="P157" s="354" t="str">
        <f t="shared" si="32"/>
        <v>✖</v>
      </c>
      <c r="Q157" s="686">
        <v>152</v>
      </c>
      <c r="R157" s="496" t="str">
        <f>VLOOKUP(Q157,'自主点検表（処遇）'!$AG$5:$AL$3211,2,0)</f>
        <v>いる・いない</v>
      </c>
      <c r="S157" s="376" t="s">
        <v>1731</v>
      </c>
      <c r="T157" s="367" t="str">
        <f t="shared" si="34"/>
        <v>要入力</v>
      </c>
      <c r="U157" s="370" t="str">
        <f>VLOOKUP(Q157,'自主点検表（処遇）'!$AG$5:$AL$3211,6,0)</f>
        <v>条例第66号 
第288条 第1項
平11厚令39 
第7条 第1項</v>
      </c>
    </row>
    <row r="158" spans="2:21" ht="30" customHeight="1">
      <c r="B158" s="1036">
        <f t="shared" si="31"/>
        <v>33</v>
      </c>
      <c r="C158" s="1037">
        <v>27</v>
      </c>
      <c r="D158" s="341"/>
      <c r="E158" s="977"/>
      <c r="F158" s="343"/>
      <c r="G158" s="344"/>
      <c r="H158" s="978"/>
      <c r="I158" s="978"/>
      <c r="J158" s="978"/>
      <c r="K158" s="978"/>
      <c r="L158" s="978"/>
      <c r="M158" s="978"/>
      <c r="N158" s="979" t="s">
        <v>1762</v>
      </c>
      <c r="O158" s="725" t="str">
        <f>VLOOKUP(Q158,'自主点検表（処遇）'!$A$5:$AE$3211,8,0)</f>
        <v>　入所申込者の数が、入所定員から入所者の数を差し引いた数を超えている場合には、介護の必要の程度及び家族等の状況を勘案し、指定施設サービスを受ける必要性が高いと認められる入所申込者を優先的に入所させるよう努めていますか。</v>
      </c>
      <c r="P158" s="295" t="str">
        <f t="shared" si="32"/>
        <v>✖</v>
      </c>
      <c r="Q158" s="687">
        <v>153</v>
      </c>
      <c r="R158" s="497" t="str">
        <f>VLOOKUP(Q158,'自主点検表（処遇）'!$AG$5:$AL$3211,2,0)</f>
        <v>いる・いない</v>
      </c>
      <c r="S158" s="377" t="s">
        <v>1731</v>
      </c>
      <c r="T158" s="368" t="str">
        <f t="shared" si="34"/>
        <v>要入力</v>
      </c>
      <c r="U158" s="371" t="str">
        <f>VLOOKUP(Q158,'自主点検表（処遇）'!$AG$5:$AL$3211,6,0)</f>
        <v>条例第66号 
第288条 第2項
平11厚令39 
第7条 第2項</v>
      </c>
    </row>
    <row r="159" spans="2:21" ht="30" customHeight="1">
      <c r="B159" s="1042">
        <f t="shared" si="31"/>
        <v>33</v>
      </c>
      <c r="C159" s="1043">
        <v>27</v>
      </c>
      <c r="D159" s="341"/>
      <c r="E159" s="977"/>
      <c r="F159" s="343"/>
      <c r="G159" s="344"/>
      <c r="H159" s="978"/>
      <c r="I159" s="978"/>
      <c r="J159" s="1103" t="s">
        <v>1784</v>
      </c>
      <c r="K159" s="978"/>
      <c r="L159" s="978"/>
      <c r="M159" s="978"/>
      <c r="N159" s="1091" t="s">
        <v>2806</v>
      </c>
      <c r="O159" s="728" t="str">
        <f>VLOOKUP(Q159,'自主点検表（処遇）'!$A$5:$AE$3211,8,0)</f>
        <v>　入所検討委員会を定期に開催し、指定施設サービスを受ける必要性が高いと認められる入所申込者を優先的に入所させていますか。</v>
      </c>
      <c r="P159" s="298" t="str">
        <f t="shared" si="32"/>
        <v>✖</v>
      </c>
      <c r="Q159" s="689">
        <v>154</v>
      </c>
      <c r="R159" s="499" t="str">
        <f>VLOOKUP(Q159,'自主点検表（処遇）'!$AG$5:$AL$3211,2,0)</f>
        <v>いる・いない</v>
      </c>
      <c r="S159" s="380" t="s">
        <v>1731</v>
      </c>
      <c r="T159" s="383" t="str">
        <f t="shared" si="34"/>
        <v>要入力</v>
      </c>
      <c r="U159" s="373" t="str">
        <f>VLOOKUP(Q159,'自主点検表（処遇）'!$AG$5:$AL$3211,6,0)</f>
        <v>H26.12.12 老高発1212 第1号
「指定介護老人福祉施設の入所に関する指針について」
埼玉県特別養護老人ホーム優先入所指針について</v>
      </c>
    </row>
    <row r="160" spans="2:21" ht="30" customHeight="1">
      <c r="B160" s="1036">
        <f t="shared" si="31"/>
        <v>33</v>
      </c>
      <c r="C160" s="1037">
        <v>27</v>
      </c>
      <c r="D160" s="341"/>
      <c r="E160" s="342"/>
      <c r="F160" s="343"/>
      <c r="G160" s="344"/>
      <c r="H160" s="345"/>
      <c r="I160" s="345"/>
      <c r="J160" s="345"/>
      <c r="K160" s="345"/>
      <c r="L160" s="345"/>
      <c r="M160" s="345"/>
      <c r="N160" s="347"/>
      <c r="O160" s="728" t="str">
        <f>VLOOKUP(Q160,'自主点検表（処遇）'!$A$5:$AE$3211,8,0)</f>
        <v>② 優先入所の取扱規程を制定していますか。</v>
      </c>
      <c r="P160" s="295" t="str">
        <f t="shared" si="32"/>
        <v>✖</v>
      </c>
      <c r="Q160" s="687">
        <v>155</v>
      </c>
      <c r="R160" s="497" t="str">
        <f>VLOOKUP(Q160,'自主点検表（処遇）'!$AG$5:$AL$3211,2,0)</f>
        <v>いる・いない</v>
      </c>
      <c r="S160" s="377" t="s">
        <v>1731</v>
      </c>
      <c r="T160" s="368" t="str">
        <f t="shared" si="34"/>
        <v>要入力</v>
      </c>
      <c r="U160" s="371" t="str">
        <f>VLOOKUP(Q160,'自主点検表（処遇）'!$AG$5:$AL$3211,6,0)</f>
        <v>埼玉県
特別養護老人ホーム
優先入所指針（H29.4.1改正）</v>
      </c>
    </row>
    <row r="161" spans="2:21" ht="30" customHeight="1">
      <c r="B161" s="1036">
        <f t="shared" si="31"/>
        <v>33</v>
      </c>
      <c r="C161" s="1037">
        <v>27</v>
      </c>
      <c r="D161" s="341"/>
      <c r="E161" s="342"/>
      <c r="F161" s="343"/>
      <c r="G161" s="344"/>
      <c r="H161" s="345"/>
      <c r="I161" s="345"/>
      <c r="J161" s="345"/>
      <c r="K161" s="345"/>
      <c r="L161" s="345"/>
      <c r="M161" s="345"/>
      <c r="N161" s="347"/>
      <c r="O161" s="728" t="str">
        <f>VLOOKUP(Q161,'自主点検表（処遇）'!$A$5:$AE$3211,8,0)</f>
        <v>　また、この規程に特例入所に関する定め・様式はありますか。</v>
      </c>
      <c r="P161" s="295" t="str">
        <f t="shared" si="32"/>
        <v>✖</v>
      </c>
      <c r="Q161" s="687">
        <v>156</v>
      </c>
      <c r="R161" s="497" t="str">
        <f>VLOOKUP(Q161,'自主点検表（処遇）'!$AG$5:$AL$3211,2,0)</f>
        <v>ある・ない</v>
      </c>
      <c r="S161" s="377" t="s">
        <v>1814</v>
      </c>
      <c r="T161" s="368" t="str">
        <f>_xlfn.IFS(R161=S161,"適切",R161="ある・ない","要入力",R161="ない","不適切",R161="非該当","要確認")</f>
        <v>要入力</v>
      </c>
      <c r="U161" s="371">
        <f>VLOOKUP(Q161,'自主点検表（処遇）'!$AG$5:$AL$3211,6,0)</f>
        <v>0</v>
      </c>
    </row>
    <row r="162" spans="2:21" ht="30" customHeight="1">
      <c r="B162" s="1036">
        <f t="shared" si="31"/>
        <v>33</v>
      </c>
      <c r="C162" s="1037">
        <v>27</v>
      </c>
      <c r="D162" s="341"/>
      <c r="E162" s="342"/>
      <c r="F162" s="343"/>
      <c r="G162" s="344"/>
      <c r="H162" s="345"/>
      <c r="I162" s="345"/>
      <c r="J162" s="345"/>
      <c r="K162" s="345"/>
      <c r="L162" s="345"/>
      <c r="M162" s="345"/>
      <c r="N162" s="347"/>
      <c r="O162" s="728" t="str">
        <f>VLOOKUP(Q162,'自主点検表（処遇）'!$A$5:$AE$3211,8,0)</f>
        <v>③ 入所希望者又は家族等と面接を行い、入所希望者の心身の状況を確認していますか。</v>
      </c>
      <c r="P162" s="295" t="str">
        <f t="shared" si="32"/>
        <v>✖</v>
      </c>
      <c r="Q162" s="687">
        <v>157</v>
      </c>
      <c r="R162" s="497" t="str">
        <f>VLOOKUP(Q162,'自主点検表（処遇）'!$AG$5:$AL$3211,2,0)</f>
        <v>いる・いない</v>
      </c>
      <c r="S162" s="377" t="s">
        <v>1731</v>
      </c>
      <c r="T162" s="368" t="str">
        <f t="shared" ref="T162:T176" si="35">_xlfn.IFS(R162=S162,"適切",R162="いる・いない","要入力",R162="いない","不適切",R162="非該当","要確認")</f>
        <v>要入力</v>
      </c>
      <c r="U162" s="371">
        <f>VLOOKUP(Q162,'自主点検表（処遇）'!$AG$5:$AL$3211,6,0)</f>
        <v>0</v>
      </c>
    </row>
    <row r="163" spans="2:21" ht="30" customHeight="1">
      <c r="B163" s="1036">
        <f t="shared" si="31"/>
        <v>33</v>
      </c>
      <c r="C163" s="1037">
        <v>27</v>
      </c>
      <c r="D163" s="341"/>
      <c r="E163" s="342"/>
      <c r="F163" s="343"/>
      <c r="G163" s="344"/>
      <c r="H163" s="345"/>
      <c r="I163" s="345"/>
      <c r="J163" s="345"/>
      <c r="K163" s="345"/>
      <c r="L163" s="345"/>
      <c r="M163" s="345"/>
      <c r="N163" s="347"/>
      <c r="O163" s="728" t="str">
        <f>VLOOKUP(Q163,'自主点検表（処遇）'!$A$5:$AE$3211,8,0)</f>
        <v>④ 要介護１又は２の者からの申込があった場合、保険者市町村に文書で報告してい
　ますか。</v>
      </c>
      <c r="P163" s="295" t="str">
        <f t="shared" si="32"/>
        <v>✖</v>
      </c>
      <c r="Q163" s="687">
        <v>158</v>
      </c>
      <c r="R163" s="497" t="str">
        <f>VLOOKUP(Q163,'自主点検表（処遇）'!$AG$5:$AL$3211,2,0)</f>
        <v>いる・いない</v>
      </c>
      <c r="S163" s="377" t="s">
        <v>1731</v>
      </c>
      <c r="T163" s="368" t="str">
        <f t="shared" si="35"/>
        <v>要入力</v>
      </c>
      <c r="U163" s="371">
        <f>VLOOKUP(Q163,'自主点検表（処遇）'!$AG$5:$AL$3211,6,0)</f>
        <v>0</v>
      </c>
    </row>
    <row r="164" spans="2:21" ht="30" customHeight="1">
      <c r="B164" s="1036">
        <f t="shared" si="31"/>
        <v>33</v>
      </c>
      <c r="C164" s="1037">
        <v>27</v>
      </c>
      <c r="D164" s="341"/>
      <c r="E164" s="342"/>
      <c r="F164" s="343"/>
      <c r="G164" s="344"/>
      <c r="H164" s="345"/>
      <c r="I164" s="345"/>
      <c r="J164" s="345"/>
      <c r="K164" s="345"/>
      <c r="L164" s="345"/>
      <c r="M164" s="345"/>
      <c r="N164" s="347"/>
      <c r="O164" s="728" t="str">
        <f>VLOOKUP(Q164,'自主点検表（処遇）'!$A$5:$AE$3211,8,0)</f>
        <v>⑤ 入所申込者に対し、入所順位決定の手続き及び入所の必要性を評価する基準等に
　ついて説明を行い、文書による署名を受けていますか。</v>
      </c>
      <c r="P164" s="295" t="str">
        <f t="shared" si="32"/>
        <v>✖</v>
      </c>
      <c r="Q164" s="687">
        <v>159</v>
      </c>
      <c r="R164" s="497" t="str">
        <f>VLOOKUP(Q164,'自主点検表（処遇）'!$AG$5:$AL$3211,2,0)</f>
        <v>いる・いない</v>
      </c>
      <c r="S164" s="377" t="s">
        <v>1731</v>
      </c>
      <c r="T164" s="368" t="str">
        <f t="shared" si="35"/>
        <v>要入力</v>
      </c>
      <c r="U164" s="371">
        <f>VLOOKUP(Q164,'自主点検表（処遇）'!$AG$5:$AL$3211,6,0)</f>
        <v>0</v>
      </c>
    </row>
    <row r="165" spans="2:21" ht="30" customHeight="1">
      <c r="B165" s="1036">
        <f t="shared" si="31"/>
        <v>33</v>
      </c>
      <c r="C165" s="1037">
        <v>27</v>
      </c>
      <c r="D165" s="341"/>
      <c r="E165" s="342"/>
      <c r="F165" s="343"/>
      <c r="G165" s="344"/>
      <c r="H165" s="345"/>
      <c r="I165" s="345"/>
      <c r="J165" s="345"/>
      <c r="K165" s="345"/>
      <c r="L165" s="345"/>
      <c r="M165" s="345"/>
      <c r="N165" s="347"/>
      <c r="O165" s="728" t="str">
        <f>VLOOKUP(Q165,'自主点検表（処遇）'!$A$5:$AE$3211,8,0)</f>
        <v>⑥ 入所順位を決定するため、合議制の入所検討委員会を設置していますか。</v>
      </c>
      <c r="P165" s="295" t="str">
        <f t="shared" si="32"/>
        <v>✖</v>
      </c>
      <c r="Q165" s="687">
        <v>160</v>
      </c>
      <c r="R165" s="497" t="str">
        <f>VLOOKUP(Q165,'自主点検表（処遇）'!$AG$5:$AL$3211,2,0)</f>
        <v>いる・いない</v>
      </c>
      <c r="S165" s="377" t="s">
        <v>1731</v>
      </c>
      <c r="T165" s="368" t="str">
        <f t="shared" si="35"/>
        <v>要入力</v>
      </c>
      <c r="U165" s="371">
        <f>VLOOKUP(Q165,'自主点検表（処遇）'!$AG$5:$AL$3211,6,0)</f>
        <v>0</v>
      </c>
    </row>
    <row r="166" spans="2:21" ht="30" customHeight="1">
      <c r="B166" s="1036">
        <f t="shared" si="31"/>
        <v>33</v>
      </c>
      <c r="C166" s="1037">
        <v>27</v>
      </c>
      <c r="D166" s="341"/>
      <c r="E166" s="342"/>
      <c r="F166" s="343"/>
      <c r="G166" s="344"/>
      <c r="H166" s="345"/>
      <c r="I166" s="345"/>
      <c r="J166" s="345"/>
      <c r="K166" s="345"/>
      <c r="L166" s="345"/>
      <c r="M166" s="345"/>
      <c r="N166" s="347"/>
      <c r="O166" s="728" t="str">
        <f>VLOOKUP(Q166,'自主点検表（処遇）'!$A$5:$AE$3211,8,0)</f>
        <v>⑦ 申込受付後に最初に開催される入所検討委員会で決定された入所順位を申込者に
　通知していますか。</v>
      </c>
      <c r="P166" s="295" t="str">
        <f t="shared" si="32"/>
        <v>✖</v>
      </c>
      <c r="Q166" s="687">
        <v>161</v>
      </c>
      <c r="R166" s="497" t="str">
        <f>VLOOKUP(Q166,'自主点検表（処遇）'!$AG$5:$AL$3211,2,0)</f>
        <v>いる・いない</v>
      </c>
      <c r="S166" s="377" t="s">
        <v>1731</v>
      </c>
      <c r="T166" s="368" t="str">
        <f t="shared" si="35"/>
        <v>要入力</v>
      </c>
      <c r="U166" s="371">
        <f>VLOOKUP(Q166,'自主点検表（処遇）'!$AG$5:$AL$3211,6,0)</f>
        <v>0</v>
      </c>
    </row>
    <row r="167" spans="2:21" ht="30" customHeight="1">
      <c r="B167" s="1036">
        <f t="shared" si="31"/>
        <v>33</v>
      </c>
      <c r="C167" s="1037">
        <v>27</v>
      </c>
      <c r="D167" s="341"/>
      <c r="E167" s="342"/>
      <c r="F167" s="343"/>
      <c r="G167" s="344"/>
      <c r="H167" s="345"/>
      <c r="I167" s="345"/>
      <c r="J167" s="345"/>
      <c r="K167" s="345"/>
      <c r="L167" s="345"/>
      <c r="M167" s="345"/>
      <c r="N167" s="347"/>
      <c r="O167" s="728" t="str">
        <f>VLOOKUP(Q167,'自主点検表（処遇）'!$A$5:$AE$3211,8,0)</f>
        <v>⑧ 委員会は開催ごとに議事録を作成し、２年間保管していますか。
　 また、議事録には順位決定に至るまでの審議内容（発言）が記載されていますか。</v>
      </c>
      <c r="P167" s="295" t="str">
        <f t="shared" si="32"/>
        <v>✖</v>
      </c>
      <c r="Q167" s="687">
        <v>162</v>
      </c>
      <c r="R167" s="497" t="str">
        <f>VLOOKUP(Q167,'自主点検表（処遇）'!$AG$5:$AL$3211,2,0)</f>
        <v>いる・いない</v>
      </c>
      <c r="S167" s="377" t="s">
        <v>1731</v>
      </c>
      <c r="T167" s="368" t="str">
        <f t="shared" si="35"/>
        <v>要入力</v>
      </c>
      <c r="U167" s="371">
        <f>VLOOKUP(Q167,'自主点検表（処遇）'!$AG$5:$AL$3211,6,0)</f>
        <v>0</v>
      </c>
    </row>
    <row r="168" spans="2:21" ht="30" customHeight="1" thickBot="1">
      <c r="B168" s="1038">
        <f t="shared" si="31"/>
        <v>33</v>
      </c>
      <c r="C168" s="1039">
        <v>27</v>
      </c>
      <c r="D168" s="348"/>
      <c r="E168" s="349"/>
      <c r="F168" s="350"/>
      <c r="G168" s="351"/>
      <c r="H168" s="352"/>
      <c r="I168" s="352"/>
      <c r="J168" s="352"/>
      <c r="K168" s="352"/>
      <c r="L168" s="352"/>
      <c r="M168" s="352"/>
      <c r="N168" s="353"/>
      <c r="O168" s="729" t="str">
        <f>VLOOKUP(Q168,'自主点検表（処遇）'!$A$5:$AE$3211,8,0)</f>
        <v>⑨ 委員には入所順位決定の公平性・中立性が保てるよう第三者を加えていますか。</v>
      </c>
      <c r="P168" s="296" t="str">
        <f t="shared" si="32"/>
        <v>✖</v>
      </c>
      <c r="Q168" s="688">
        <v>163</v>
      </c>
      <c r="R168" s="498" t="str">
        <f>VLOOKUP(Q168,'自主点検表（処遇）'!$AG$5:$AL$3211,2,0)</f>
        <v>いる・いない</v>
      </c>
      <c r="S168" s="378" t="s">
        <v>1731</v>
      </c>
      <c r="T168" s="379" t="str">
        <f t="shared" si="35"/>
        <v>要入力</v>
      </c>
      <c r="U168" s="372">
        <f>VLOOKUP(Q168,'自主点検表（処遇）'!$AG$5:$AL$3211,6,0)</f>
        <v>0</v>
      </c>
    </row>
    <row r="169" spans="2:21" ht="30" customHeight="1">
      <c r="B169" s="1034">
        <f t="shared" si="31"/>
        <v>34</v>
      </c>
      <c r="C169" s="1035">
        <v>28</v>
      </c>
      <c r="D169" s="335"/>
      <c r="E169" s="336"/>
      <c r="F169" s="337"/>
      <c r="G169" s="338"/>
      <c r="H169" s="339"/>
      <c r="I169" s="339"/>
      <c r="J169" s="339" t="s">
        <v>1791</v>
      </c>
      <c r="K169" s="339"/>
      <c r="L169" s="339"/>
      <c r="M169" s="339"/>
      <c r="N169" s="340" t="s">
        <v>1764</v>
      </c>
      <c r="O169" s="731" t="str">
        <f>VLOOKUP(Q169,'自主点検表（処遇）'!$A$5:$AE$3211,8,0)</f>
        <v>　入所申込者の入所に際しては、居宅介護支援事業者に対する照会等により、申込者の心身の状況、生活歴、病歴、指定居宅サービス等の利用状況等の把握に努めていますか。</v>
      </c>
      <c r="P169" s="354" t="str">
        <f t="shared" si="32"/>
        <v>✖</v>
      </c>
      <c r="Q169" s="686">
        <v>164</v>
      </c>
      <c r="R169" s="496" t="str">
        <f>VLOOKUP(Q169,'自主点検表（処遇）'!$AG$5:$AL$3211,2,0)</f>
        <v>いる・いない</v>
      </c>
      <c r="S169" s="376" t="s">
        <v>1731</v>
      </c>
      <c r="T169" s="367" t="str">
        <f t="shared" si="35"/>
        <v>要入力</v>
      </c>
      <c r="U169" s="370" t="str">
        <f>VLOOKUP(Q169,'自主点検表（処遇）'!$AG$5:$AL$3211,6,0)</f>
        <v>条例第66号 
第288条 第3項 
平11厚令39 
第7条 第3項</v>
      </c>
    </row>
    <row r="170" spans="2:21" ht="30" customHeight="1">
      <c r="B170" s="1036">
        <f t="shared" si="31"/>
        <v>34</v>
      </c>
      <c r="C170" s="1037">
        <v>28</v>
      </c>
      <c r="D170" s="341"/>
      <c r="E170" s="342"/>
      <c r="F170" s="343"/>
      <c r="G170" s="344"/>
      <c r="H170" s="345"/>
      <c r="I170" s="345"/>
      <c r="J170" s="345"/>
      <c r="K170" s="345"/>
      <c r="L170" s="345"/>
      <c r="M170" s="345"/>
      <c r="N170" s="346" t="s">
        <v>1765</v>
      </c>
      <c r="O170" s="725" t="str">
        <f>VLOOKUP(Q170,'自主点検表（処遇）'!$A$5:$AE$3211,8,0)</f>
        <v>　入所者の心身の状況、その置かれている環境等に照らし、居宅において日常生活を営むことができるかどうかについて定期的に検討していますか。</v>
      </c>
      <c r="P170" s="295" t="str">
        <f t="shared" si="32"/>
        <v>✖</v>
      </c>
      <c r="Q170" s="687">
        <v>165</v>
      </c>
      <c r="R170" s="497" t="str">
        <f>VLOOKUP(Q170,'自主点検表（処遇）'!$AG$5:$AL$3211,2,0)</f>
        <v>いる・いない</v>
      </c>
      <c r="S170" s="377" t="s">
        <v>1731</v>
      </c>
      <c r="T170" s="368" t="str">
        <f t="shared" si="35"/>
        <v>要入力</v>
      </c>
      <c r="U170" s="371" t="str">
        <f>VLOOKUP(Q170,'自主点検表（処遇）'!$AG$5:$AL$3211,6,0)</f>
        <v>条例第66号 
第288条 第4項 
平11厚令39 
第7条 第4項</v>
      </c>
    </row>
    <row r="171" spans="2:21" ht="30" customHeight="1">
      <c r="B171" s="1036">
        <f t="shared" si="31"/>
        <v>34</v>
      </c>
      <c r="C171" s="1037">
        <v>28</v>
      </c>
      <c r="D171" s="341"/>
      <c r="E171" s="342"/>
      <c r="F171" s="343"/>
      <c r="G171" s="344"/>
      <c r="H171" s="345"/>
      <c r="I171" s="345"/>
      <c r="J171" s="345"/>
      <c r="K171" s="345"/>
      <c r="L171" s="345"/>
      <c r="M171" s="345"/>
      <c r="N171" s="346" t="s">
        <v>1766</v>
      </c>
      <c r="O171" s="725" t="str">
        <f>VLOOKUP(Q171,'自主点検表（処遇）'!$A$5:$AE$3211,8,0)</f>
        <v>　上記の検討に当たっては、生活相談員、介護職員、看護職員、介護支援専門員等の従業者の間で協議していますか。</v>
      </c>
      <c r="P171" s="295" t="str">
        <f t="shared" si="32"/>
        <v>✖</v>
      </c>
      <c r="Q171" s="687">
        <v>166</v>
      </c>
      <c r="R171" s="497" t="str">
        <f>VLOOKUP(Q171,'自主点検表（処遇）'!$AG$5:$AL$3211,2,0)</f>
        <v>いる・いない</v>
      </c>
      <c r="S171" s="377" t="s">
        <v>1731</v>
      </c>
      <c r="T171" s="368" t="str">
        <f t="shared" si="35"/>
        <v>要入力</v>
      </c>
      <c r="U171" s="371" t="str">
        <f>VLOOKUP(Q171,'自主点検表（処遇）'!$AG$5:$AL$3211,6,0)</f>
        <v>条例第66号 
第288条 第5項 
平11厚令39 
第7条 第5項</v>
      </c>
    </row>
    <row r="172" spans="2:21" ht="30" customHeight="1">
      <c r="B172" s="1036">
        <f t="shared" si="31"/>
        <v>34</v>
      </c>
      <c r="C172" s="1037">
        <v>28</v>
      </c>
      <c r="D172" s="341"/>
      <c r="E172" s="342"/>
      <c r="F172" s="343"/>
      <c r="G172" s="344"/>
      <c r="H172" s="345"/>
      <c r="I172" s="345"/>
      <c r="J172" s="345"/>
      <c r="K172" s="345"/>
      <c r="L172" s="345"/>
      <c r="M172" s="345"/>
      <c r="N172" s="346" t="s">
        <v>1767</v>
      </c>
      <c r="O172" s="725" t="str">
        <f>VLOOKUP(Q172,'自主点検表（処遇）'!$A$5:$AE$3211,8,0)</f>
        <v>　入所者が、心身の状況、その置かれている環境等に照らし、居宅において日常生活を営むことができると認められる場合は、入所者や家族の希望、退所後に置かれることとなる環境等を勘案し、円滑な退所のために必要な援助を行っていますか。</v>
      </c>
      <c r="P172" s="295" t="str">
        <f t="shared" si="32"/>
        <v>✖</v>
      </c>
      <c r="Q172" s="687">
        <v>167</v>
      </c>
      <c r="R172" s="497" t="str">
        <f>VLOOKUP(Q172,'自主点検表（処遇）'!$AG$5:$AL$3211,2,0)</f>
        <v>いる・いない</v>
      </c>
      <c r="S172" s="377" t="s">
        <v>1731</v>
      </c>
      <c r="T172" s="368" t="str">
        <f t="shared" si="35"/>
        <v>要入力</v>
      </c>
      <c r="U172" s="371" t="str">
        <f>VLOOKUP(Q172,'自主点検表（処遇）'!$AG$5:$AL$3211,6,0)</f>
        <v>条例第66号 
第288条 第6項 
平11厚令39 
第7条 第6項</v>
      </c>
    </row>
    <row r="173" spans="2:21" ht="30" customHeight="1">
      <c r="B173" s="1036">
        <f t="shared" si="31"/>
        <v>34</v>
      </c>
      <c r="C173" s="1037">
        <v>28</v>
      </c>
      <c r="D173" s="341"/>
      <c r="E173" s="342"/>
      <c r="F173" s="343"/>
      <c r="G173" s="344"/>
      <c r="H173" s="345"/>
      <c r="I173" s="345"/>
      <c r="J173" s="345"/>
      <c r="K173" s="345"/>
      <c r="L173" s="345"/>
      <c r="M173" s="345"/>
      <c r="N173" s="346" t="s">
        <v>1768</v>
      </c>
      <c r="O173" s="725" t="str">
        <f>VLOOKUP(Q173,'自主点検表（処遇）'!$A$5:$AE$3211,8,0)</f>
        <v>　入所者の退所に際しては、居宅サービス計画の作成等の援助に資するため、居宅介護支援事業者に対する情報の提供に努めるほか、保健医療サービス又は福祉サービスを提供する者との密接な連携に努めていますか。</v>
      </c>
      <c r="P173" s="295" t="str">
        <f t="shared" si="32"/>
        <v>✖</v>
      </c>
      <c r="Q173" s="687">
        <v>168</v>
      </c>
      <c r="R173" s="497" t="str">
        <f>VLOOKUP(Q173,'自主点検表（処遇）'!$AG$5:$AL$3211,2,0)</f>
        <v>いる・いない</v>
      </c>
      <c r="S173" s="377" t="s">
        <v>1731</v>
      </c>
      <c r="T173" s="368" t="str">
        <f t="shared" si="35"/>
        <v>要入力</v>
      </c>
      <c r="U173" s="371" t="str">
        <f>VLOOKUP(Q173,'自主点検表（処遇）'!$AG$5:$AL$3211,6,0)</f>
        <v>条例第66号 
第288条 第7項 
平11厚令39 
第7条 第7項</v>
      </c>
    </row>
    <row r="174" spans="2:21" ht="30" customHeight="1">
      <c r="B174" s="1036">
        <f t="shared" si="31"/>
        <v>34</v>
      </c>
      <c r="C174" s="1037">
        <v>28</v>
      </c>
      <c r="D174" s="341"/>
      <c r="E174" s="342"/>
      <c r="F174" s="343"/>
      <c r="G174" s="344" t="s">
        <v>1793</v>
      </c>
      <c r="H174" s="345"/>
      <c r="I174" s="345"/>
      <c r="J174" s="345"/>
      <c r="K174" s="345"/>
      <c r="L174" s="345"/>
      <c r="M174" s="345"/>
      <c r="N174" s="346" t="s">
        <v>1760</v>
      </c>
      <c r="O174" s="725" t="str">
        <f>VLOOKUP(Q174,'自主点検表（処遇）'!$A$5:$AE$3211,8,0)</f>
        <v xml:space="preserve">　入所に際しては、入所者の被保険者証に入所の年月日並びに指定施設の種類及び名称を、退所に際しては退所の年月日を記載していますか。 </v>
      </c>
      <c r="P174" s="295" t="str">
        <f t="shared" si="32"/>
        <v>✖</v>
      </c>
      <c r="Q174" s="687">
        <v>169</v>
      </c>
      <c r="R174" s="497" t="str">
        <f>VLOOKUP(Q174,'自主点検表（処遇）'!$AG$5:$AL$3211,2,0)</f>
        <v>いる・いない</v>
      </c>
      <c r="S174" s="377" t="s">
        <v>1731</v>
      </c>
      <c r="T174" s="368" t="str">
        <f t="shared" si="35"/>
        <v>要入力</v>
      </c>
      <c r="U174" s="371" t="str">
        <f>VLOOKUP(Q174,'自主点検表（処遇）'!$AG$5:$AL$3211,6,0)</f>
        <v>条例第66号 
第289条 第1項 
平11厚令39 
第8条 第1項</v>
      </c>
    </row>
    <row r="175" spans="2:21" ht="30" customHeight="1" thickBot="1">
      <c r="B175" s="1044">
        <f t="shared" si="31"/>
        <v>34</v>
      </c>
      <c r="C175" s="1045">
        <v>28</v>
      </c>
      <c r="D175" s="341"/>
      <c r="E175" s="342"/>
      <c r="F175" s="343"/>
      <c r="G175" s="344"/>
      <c r="H175" s="345"/>
      <c r="I175" s="345"/>
      <c r="J175" s="345"/>
      <c r="K175" s="345"/>
      <c r="L175" s="345"/>
      <c r="M175" s="345"/>
      <c r="N175" s="346" t="s">
        <v>1762</v>
      </c>
      <c r="O175" s="725" t="str">
        <f>VLOOKUP(Q175,'自主点検表（処遇）'!$A$5:$AE$3211,8,0)</f>
        <v>　指定施設サービスを提供した際には、提供した具体的なサービスの内容等を記録し、その完結の日から2年間保存していますか。</v>
      </c>
      <c r="P175" s="359" t="str">
        <f t="shared" si="32"/>
        <v>✖</v>
      </c>
      <c r="Q175" s="980">
        <v>170</v>
      </c>
      <c r="R175" s="500" t="str">
        <f>VLOOKUP(Q175,'自主点検表（処遇）'!$AG$5:$AL$3211,2,0)</f>
        <v>いる・いない</v>
      </c>
      <c r="S175" s="381" t="s">
        <v>1731</v>
      </c>
      <c r="T175" s="984" t="str">
        <f t="shared" si="35"/>
        <v>要入力</v>
      </c>
      <c r="U175" s="374" t="str">
        <f>VLOOKUP(Q175,'自主点検表（処遇）'!$AG$5:$AL$3211,6,0)</f>
        <v>条例第66号 
第289条 第2項 
平11厚令39 
第8条 第2項</v>
      </c>
    </row>
    <row r="176" spans="2:21" ht="30" customHeight="1">
      <c r="B176" s="1034">
        <f t="shared" si="31"/>
        <v>35</v>
      </c>
      <c r="C176" s="1035">
        <v>29</v>
      </c>
      <c r="D176" s="335"/>
      <c r="E176" s="336"/>
      <c r="F176" s="337"/>
      <c r="G176" s="338" t="s">
        <v>1794</v>
      </c>
      <c r="H176" s="339"/>
      <c r="I176" s="339"/>
      <c r="J176" s="339"/>
      <c r="K176" s="339"/>
      <c r="L176" s="339"/>
      <c r="M176" s="339"/>
      <c r="N176" s="340" t="s">
        <v>1760</v>
      </c>
      <c r="O176" s="731" t="str">
        <f>VLOOKUP(Q176,'自主点検表（処遇）'!$A$5:$AE$3211,8,0)</f>
        <v>　法定代理受領サービスとして提供される指定施設サービスについての入所者負担として法48条第２項に規定する厚生労働大臣が定める基準により算定した費用(食事の提供に要する費用、居住に要する費用その他の日常生活に要する費用として厚生労働省令で定める費用を除いて算定)の額を除いた額の１、２又は３割（法第50条又は法第69条の規定の適用により保険給付の率が異なる場合については、それに応じた割合）の支払いを受けていますか。</v>
      </c>
      <c r="P176" s="354" t="str">
        <f t="shared" si="32"/>
        <v>✖</v>
      </c>
      <c r="Q176" s="686">
        <v>171</v>
      </c>
      <c r="R176" s="496" t="str">
        <f>VLOOKUP(Q176,'自主点検表（処遇）'!$AG$5:$AL$3211,2,0)</f>
        <v>いる・いない</v>
      </c>
      <c r="S176" s="376" t="s">
        <v>1731</v>
      </c>
      <c r="T176" s="367" t="str">
        <f t="shared" si="35"/>
        <v>要入力</v>
      </c>
      <c r="U176" s="370" t="str">
        <f>VLOOKUP(Q176,'自主点検表（処遇）'!$AG$5:$AL$3211,6,0)</f>
        <v>条例第66号 
第323条 第1項 
平11厚令39 
第9条 第1項</v>
      </c>
    </row>
    <row r="177" spans="2:21" ht="30" customHeight="1">
      <c r="B177" s="1042">
        <f t="shared" si="31"/>
        <v>35</v>
      </c>
      <c r="C177" s="1043">
        <v>29</v>
      </c>
      <c r="D177" s="341"/>
      <c r="E177" s="342"/>
      <c r="F177" s="343"/>
      <c r="G177" s="344"/>
      <c r="H177" s="345"/>
      <c r="I177" s="345"/>
      <c r="J177" s="345"/>
      <c r="K177" s="345"/>
      <c r="L177" s="345"/>
      <c r="M177" s="345"/>
      <c r="N177" s="346" t="s">
        <v>1762</v>
      </c>
      <c r="O177" s="725" t="str">
        <f>VLOOKUP(Q177,'自主点検表（処遇）'!$A$5:$AE$3211,8,0)</f>
        <v>　法定代理受領サービスに該当しない指定施設サービスを提供した際に入所者から支払いを受ける利用料の額と、法定代理受領サービスである指定施設サービスに係る費用の額との間に、一方の管理経費の他方への転嫁等による不合理な差額を設けていませんか。</v>
      </c>
      <c r="P177" s="298" t="str">
        <f t="shared" si="32"/>
        <v>✖</v>
      </c>
      <c r="Q177" s="689">
        <v>172</v>
      </c>
      <c r="R177" s="499" t="str">
        <f>VLOOKUP(Q177,'自主点検表（処遇）'!$AG$5:$AL$3211,2,0)</f>
        <v>いない・いる</v>
      </c>
      <c r="S177" s="380" t="s">
        <v>1732</v>
      </c>
      <c r="T177" s="383" t="str">
        <f>_xlfn.IFS(R177=S177,"適切",R177="いない・いる","要入力",R177="いる","不適切",R177="非該当","要確認")</f>
        <v>要入力</v>
      </c>
      <c r="U177" s="373" t="str">
        <f>VLOOKUP(Q177,'自主点検表（処遇）'!$AG$5:$AL$3211,6,0)</f>
        <v>条例第66号 
第323条 第2項 
平11厚令39 
第9条 第2項</v>
      </c>
    </row>
    <row r="178" spans="2:21" ht="30" customHeight="1" thickBot="1">
      <c r="B178" s="1038">
        <f t="shared" si="31"/>
        <v>35</v>
      </c>
      <c r="C178" s="1039">
        <v>29</v>
      </c>
      <c r="D178" s="348"/>
      <c r="E178" s="349"/>
      <c r="F178" s="350"/>
      <c r="G178" s="351"/>
      <c r="H178" s="352"/>
      <c r="I178" s="352"/>
      <c r="J178" s="352" t="s">
        <v>1795</v>
      </c>
      <c r="K178" s="352"/>
      <c r="L178" s="352"/>
      <c r="M178" s="352"/>
      <c r="N178" s="356" t="s">
        <v>1763</v>
      </c>
      <c r="O178" s="726" t="str">
        <f>VLOOKUP(Q178,'自主点検表（処遇）'!$A$5:$AE$3211,8,0)</f>
        <v>　次に掲げる費用以外の支払いを受けていませんか。</v>
      </c>
      <c r="P178" s="296" t="str">
        <f t="shared" si="32"/>
        <v>✖</v>
      </c>
      <c r="Q178" s="688">
        <v>173</v>
      </c>
      <c r="R178" s="498" t="str">
        <f>VLOOKUP(Q178,'自主点検表（処遇）'!$AG$5:$AL$3211,2,0)</f>
        <v>いない・いる</v>
      </c>
      <c r="S178" s="378" t="s">
        <v>1732</v>
      </c>
      <c r="T178" s="379" t="str">
        <f>_xlfn.IFS(R178=S178,"適切",R178="いない・いる","要入力",R178="いる","不適切",R178="非該当","要確認")</f>
        <v>要入力</v>
      </c>
      <c r="U178" s="372" t="str">
        <f>VLOOKUP(Q178,'自主点検表（処遇）'!$AG$5:$AL$3211,6,0)</f>
        <v>条例第66号 
第323条 第3項 
平11厚令39 
第9条 第3項 
埼玉県告示 
第1746号、 
1747号準用 
平成17厚告419</v>
      </c>
    </row>
    <row r="179" spans="2:21" ht="30" customHeight="1">
      <c r="B179" s="1034">
        <f t="shared" si="31"/>
        <v>36</v>
      </c>
      <c r="C179" s="1035">
        <v>30</v>
      </c>
      <c r="D179" s="335"/>
      <c r="E179" s="336"/>
      <c r="F179" s="337"/>
      <c r="G179" s="338"/>
      <c r="H179" s="339"/>
      <c r="I179" s="339"/>
      <c r="J179" s="339"/>
      <c r="K179" s="339"/>
      <c r="L179" s="339"/>
      <c r="M179" s="339"/>
      <c r="N179" s="1089" t="s">
        <v>2805</v>
      </c>
      <c r="O179" s="730" t="str">
        <f>VLOOKUP(Q179,'自主点検表（処遇）'!$A$5:$AE$3211,8,0)</f>
        <v>ア 「その他の日常生活費」は、入所者又はその家族等の自由な選択に基づき、施設が
　提供するサービスの一環として提供する日常生活上の便宜に係る経費に限っていま
　すか。</v>
      </c>
      <c r="P179" s="354" t="str">
        <f t="shared" si="32"/>
        <v>✖</v>
      </c>
      <c r="Q179" s="686">
        <v>174</v>
      </c>
      <c r="R179" s="496" t="str">
        <f>VLOOKUP(Q179,'自主点検表（処遇）'!$AG$5:$AL$3211,2,0)</f>
        <v>いる・いない</v>
      </c>
      <c r="S179" s="376" t="s">
        <v>1731</v>
      </c>
      <c r="T179" s="367" t="str">
        <f>_xlfn.IFS(R179=S179,"適切",R179="いる・いない","要入力",R179="いない","不適切",R179="非該当","要確認")</f>
        <v>要入力</v>
      </c>
      <c r="U179" s="370" t="str">
        <f>VLOOKUP(Q179,'自主点検表（処遇）'!$AG$5:$AL$3211,6,0)</f>
        <v>平12老企54の1</v>
      </c>
    </row>
    <row r="180" spans="2:21" ht="30" customHeight="1" thickBot="1">
      <c r="B180" s="1038">
        <f t="shared" si="31"/>
        <v>36</v>
      </c>
      <c r="C180" s="1039">
        <v>30</v>
      </c>
      <c r="D180" s="348"/>
      <c r="E180" s="349"/>
      <c r="F180" s="350"/>
      <c r="G180" s="351"/>
      <c r="H180" s="352"/>
      <c r="I180" s="352"/>
      <c r="J180" s="352"/>
      <c r="K180" s="352"/>
      <c r="L180" s="352"/>
      <c r="M180" s="352"/>
      <c r="N180" s="353"/>
      <c r="O180" s="729" t="str">
        <f>VLOOKUP(Q180,'自主点検表（処遇）'!$A$5:$AE$3211,8,0)</f>
        <v>イ 施設が行う便宜の供与であっても、サービスの提供と関係のないもの（利用者等
　の嗜好品の購入等）については、「その他の日常生活費」と区別していますか。</v>
      </c>
      <c r="P180" s="296" t="str">
        <f t="shared" si="32"/>
        <v>✖</v>
      </c>
      <c r="Q180" s="688">
        <v>175</v>
      </c>
      <c r="R180" s="498" t="str">
        <f>VLOOKUP(Q180,'自主点検表（処遇）'!$AG$5:$AL$3211,2,0)</f>
        <v>いる・いない</v>
      </c>
      <c r="S180" s="378" t="s">
        <v>1731</v>
      </c>
      <c r="T180" s="379" t="str">
        <f>_xlfn.IFS(R180=S180,"適切",R180="いる・いない","要入力",R180="いない","不適切",R180="非該当","要確認")</f>
        <v>要入力</v>
      </c>
      <c r="U180" s="372" t="str">
        <f>VLOOKUP(Q180,'自主点検表（処遇）'!$AG$5:$AL$3211,6,0)</f>
        <v>平12老企54の1</v>
      </c>
    </row>
    <row r="181" spans="2:21" ht="30" customHeight="1">
      <c r="B181" s="1034">
        <f t="shared" si="31"/>
        <v>37</v>
      </c>
      <c r="C181" s="1035">
        <v>31</v>
      </c>
      <c r="D181" s="335"/>
      <c r="E181" s="336"/>
      <c r="F181" s="337"/>
      <c r="G181" s="338"/>
      <c r="H181" s="339"/>
      <c r="I181" s="339"/>
      <c r="J181" s="339"/>
      <c r="K181" s="339"/>
      <c r="L181" s="339"/>
      <c r="M181" s="339"/>
      <c r="N181" s="358"/>
      <c r="O181" s="730" t="str">
        <f>VLOOKUP(Q181,'自主点検表（処遇）'!$A$5:$AE$3211,8,0)</f>
        <v>ウ 「その他の日常生活費」は、保険給付の対象となっているサービスと重複してい
　ませんか。</v>
      </c>
      <c r="P181" s="354" t="str">
        <f t="shared" si="32"/>
        <v>✖</v>
      </c>
      <c r="Q181" s="686">
        <v>176</v>
      </c>
      <c r="R181" s="496" t="str">
        <f>VLOOKUP(Q181,'自主点検表（処遇）'!$AG$5:$AL$3211,2,0)</f>
        <v>いない・いる</v>
      </c>
      <c r="S181" s="376" t="s">
        <v>1732</v>
      </c>
      <c r="T181" s="367" t="str">
        <f t="shared" ref="T181:T182" si="36">_xlfn.IFS(R181=S181,"適切",R181="いない・いる","要入力",R181="いる","不適切",R181="非該当","要確認")</f>
        <v>要入力</v>
      </c>
      <c r="U181" s="370" t="str">
        <f>VLOOKUP(Q181,'自主点検表（処遇）'!$AG$5:$AL$3211,6,0)</f>
        <v>平12老企54の2の①</v>
      </c>
    </row>
    <row r="182" spans="2:21" ht="30" customHeight="1">
      <c r="B182" s="1036">
        <f t="shared" si="31"/>
        <v>37</v>
      </c>
      <c r="C182" s="1037">
        <v>31</v>
      </c>
      <c r="D182" s="341"/>
      <c r="E182" s="342"/>
      <c r="F182" s="343"/>
      <c r="G182" s="344"/>
      <c r="H182" s="345"/>
      <c r="I182" s="345"/>
      <c r="J182" s="345"/>
      <c r="K182" s="345"/>
      <c r="L182" s="345"/>
      <c r="M182" s="345"/>
      <c r="N182" s="347"/>
      <c r="O182" s="728" t="str">
        <f>VLOOKUP(Q182,'自主点検表（処遇）'!$A$5:$AE$3211,8,0)</f>
        <v>エ 保険給付の対象となっているサービスと明確に区分されない曖昧な名目による費
　用（お世話料、管理協力費、共益費、施設利用補償金等）を受領していませんか。</v>
      </c>
      <c r="P182" s="295" t="str">
        <f t="shared" si="32"/>
        <v>✖</v>
      </c>
      <c r="Q182" s="687">
        <v>177</v>
      </c>
      <c r="R182" s="497" t="str">
        <f>VLOOKUP(Q182,'自主点検表（処遇）'!$AG$5:$AL$3211,2,0)</f>
        <v>いない・いる</v>
      </c>
      <c r="S182" s="377" t="s">
        <v>1732</v>
      </c>
      <c r="T182" s="368" t="str">
        <f t="shared" si="36"/>
        <v>要入力</v>
      </c>
      <c r="U182" s="371" t="str">
        <f>VLOOKUP(Q182,'自主点検表（処遇）'!$AG$5:$AL$3211,6,0)</f>
        <v>平12老企54の2の②</v>
      </c>
    </row>
    <row r="183" spans="2:21" ht="30" customHeight="1">
      <c r="B183" s="1036">
        <f t="shared" si="31"/>
        <v>37</v>
      </c>
      <c r="C183" s="1037">
        <v>31</v>
      </c>
      <c r="D183" s="341"/>
      <c r="E183" s="342"/>
      <c r="F183" s="343"/>
      <c r="G183" s="344"/>
      <c r="H183" s="345"/>
      <c r="I183" s="345"/>
      <c r="J183" s="345"/>
      <c r="K183" s="345"/>
      <c r="L183" s="345"/>
      <c r="M183" s="345"/>
      <c r="N183" s="347"/>
      <c r="O183" s="728" t="str">
        <f>VLOOKUP(Q183,'自主点検表（処遇）'!$A$5:$AE$3211,8,0)</f>
        <v>オ 「その他の日常生活費」の対象となる便宜は、利用者又はその家族等の自由な選
　択に基づいて行われていますか。</v>
      </c>
      <c r="P183" s="295" t="str">
        <f t="shared" si="32"/>
        <v>✖</v>
      </c>
      <c r="Q183" s="687">
        <v>178</v>
      </c>
      <c r="R183" s="497" t="str">
        <f>VLOOKUP(Q183,'自主点検表（処遇）'!$AG$5:$AL$3211,2,0)</f>
        <v>いる・いない</v>
      </c>
      <c r="S183" s="377" t="s">
        <v>1731</v>
      </c>
      <c r="T183" s="368" t="str">
        <f>_xlfn.IFS(R183=S183,"適切",R183="いる・いない","要入力",R183="いない","不適切",R183="非該当","要確認")</f>
        <v>要入力</v>
      </c>
      <c r="U183" s="371" t="str">
        <f>VLOOKUP(Q183,'自主点検表（処遇）'!$AG$5:$AL$3211,6,0)</f>
        <v>平12老企54の2の③</v>
      </c>
    </row>
    <row r="184" spans="2:21" ht="30" customHeight="1">
      <c r="B184" s="1036">
        <f t="shared" si="31"/>
        <v>37</v>
      </c>
      <c r="C184" s="1037">
        <v>31</v>
      </c>
      <c r="D184" s="341"/>
      <c r="E184" s="342"/>
      <c r="F184" s="343"/>
      <c r="G184" s="344"/>
      <c r="H184" s="345"/>
      <c r="I184" s="345"/>
      <c r="J184" s="345"/>
      <c r="K184" s="345"/>
      <c r="L184" s="345"/>
      <c r="M184" s="345"/>
      <c r="N184" s="347"/>
      <c r="O184" s="728" t="str">
        <f>VLOOKUP(Q184,'自主点検表（処遇）'!$A$5:$AE$3211,8,0)</f>
        <v>カ 「その他の日常生活費」の受領について利用者等又はその家族等に事前に十分な
　説明を行い、その同意を得ていますか。</v>
      </c>
      <c r="P184" s="295" t="str">
        <f t="shared" si="32"/>
        <v>✖</v>
      </c>
      <c r="Q184" s="687">
        <v>179</v>
      </c>
      <c r="R184" s="497" t="str">
        <f>VLOOKUP(Q184,'自主点検表（処遇）'!$AG$5:$AL$3211,2,0)</f>
        <v>いる・いない</v>
      </c>
      <c r="S184" s="377" t="s">
        <v>1731</v>
      </c>
      <c r="T184" s="368" t="str">
        <f>_xlfn.IFS(R184=S184,"適切",R184="いる・いない","要入力",R184="いない","不適切",R184="非該当","要確認")</f>
        <v>要入力</v>
      </c>
      <c r="U184" s="371" t="str">
        <f>VLOOKUP(Q184,'自主点検表（処遇）'!$AG$5:$AL$3211,6,0)</f>
        <v>平12老企54の2の③</v>
      </c>
    </row>
    <row r="185" spans="2:21" ht="30" customHeight="1">
      <c r="B185" s="1036">
        <f t="shared" si="31"/>
        <v>37</v>
      </c>
      <c r="C185" s="1037">
        <v>31</v>
      </c>
      <c r="D185" s="341"/>
      <c r="E185" s="342"/>
      <c r="F185" s="343"/>
      <c r="G185" s="344"/>
      <c r="H185" s="345"/>
      <c r="I185" s="345"/>
      <c r="J185" s="345"/>
      <c r="K185" s="345"/>
      <c r="L185" s="345"/>
      <c r="M185" s="345"/>
      <c r="N185" s="347"/>
      <c r="O185" s="728" t="str">
        <f>VLOOKUP(Q185,'自主点検表（処遇）'!$A$5:$AE$3211,8,0)</f>
        <v>キ 「その他の日常生活費」の受領は、その対象となる便宜を行うための実費相当額
　の範囲内としていますか。</v>
      </c>
      <c r="P185" s="295" t="str">
        <f t="shared" si="32"/>
        <v>✖</v>
      </c>
      <c r="Q185" s="687">
        <v>180</v>
      </c>
      <c r="R185" s="497" t="str">
        <f>VLOOKUP(Q185,'自主点検表（処遇）'!$AG$5:$AL$3211,2,0)</f>
        <v>いる・いない</v>
      </c>
      <c r="S185" s="377" t="s">
        <v>1731</v>
      </c>
      <c r="T185" s="368" t="str">
        <f>_xlfn.IFS(R185=S185,"適切",R185="いる・いない","要入力",R185="いない","不適切",R185="非該当","要確認")</f>
        <v>要入力</v>
      </c>
      <c r="U185" s="371" t="str">
        <f>VLOOKUP(Q185,'自主点検表（処遇）'!$AG$5:$AL$3211,6,0)</f>
        <v>平12老企54の2の④</v>
      </c>
    </row>
    <row r="186" spans="2:21" ht="30" customHeight="1">
      <c r="B186" s="1036">
        <f t="shared" si="31"/>
        <v>37</v>
      </c>
      <c r="C186" s="1037">
        <v>31</v>
      </c>
      <c r="D186" s="341"/>
      <c r="E186" s="342"/>
      <c r="F186" s="343"/>
      <c r="G186" s="344"/>
      <c r="H186" s="345"/>
      <c r="I186" s="345"/>
      <c r="J186" s="345"/>
      <c r="K186" s="345"/>
      <c r="L186" s="345"/>
      <c r="M186" s="345"/>
      <c r="N186" s="347"/>
      <c r="O186" s="728" t="str">
        <f>VLOOKUP(Q186,'自主点検表（処遇）'!$A$5:$AE$3211,8,0)</f>
        <v>ク 「その他の日常生活費」の対象となる便宜及びその額は施設の運営規程において
　定め、サービスの選択に資すると認められる重要事項として、施設の見やすい場所
　に掲示していますか。</v>
      </c>
      <c r="P186" s="295" t="str">
        <f t="shared" si="32"/>
        <v>✖</v>
      </c>
      <c r="Q186" s="687">
        <v>181</v>
      </c>
      <c r="R186" s="497" t="str">
        <f>VLOOKUP(Q186,'自主点検表（処遇）'!$AG$5:$AL$3211,2,0)</f>
        <v>いる・いない</v>
      </c>
      <c r="S186" s="377" t="s">
        <v>1731</v>
      </c>
      <c r="T186" s="368" t="str">
        <f>_xlfn.IFS(R186=S186,"適切",R186="いる・いない","要入力",R186="いない","不適切",R186="非該当","要確認")</f>
        <v>要入力</v>
      </c>
      <c r="U186" s="371" t="str">
        <f>VLOOKUP(Q186,'自主点検表（処遇）'!$AG$5:$AL$3211,6,0)</f>
        <v>平12老企54の2の⑤</v>
      </c>
    </row>
    <row r="187" spans="2:21" ht="30" customHeight="1">
      <c r="B187" s="1036">
        <f t="shared" si="31"/>
        <v>37</v>
      </c>
      <c r="C187" s="1037">
        <v>31</v>
      </c>
      <c r="D187" s="341"/>
      <c r="E187" s="342"/>
      <c r="F187" s="343"/>
      <c r="G187" s="344"/>
      <c r="H187" s="345"/>
      <c r="I187" s="345"/>
      <c r="J187" s="345"/>
      <c r="K187" s="345"/>
      <c r="L187" s="345"/>
      <c r="M187" s="345"/>
      <c r="N187" s="347"/>
      <c r="O187" s="728" t="str">
        <f>VLOOKUP(Q187,'自主点検表（処遇）'!$A$5:$AE$3211,8,0)</f>
        <v>　また、「実費」という形での定めは、その都度変動する性質の「その他の日常生活費」の額に限っていますか。</v>
      </c>
      <c r="P187" s="295" t="str">
        <f t="shared" si="32"/>
        <v>✖</v>
      </c>
      <c r="Q187" s="687">
        <v>182</v>
      </c>
      <c r="R187" s="497" t="str">
        <f>VLOOKUP(Q187,'自主点検表（処遇）'!$AG$5:$AL$3211,2,0)</f>
        <v>いる・いない</v>
      </c>
      <c r="S187" s="377" t="s">
        <v>1731</v>
      </c>
      <c r="T187" s="368" t="str">
        <f>_xlfn.IFS(R187=S187,"適切",R187="いる・いない","要入力",R187="いない","不適切",R187="非該当","要確認")</f>
        <v>要入力</v>
      </c>
      <c r="U187" s="371" t="str">
        <f>VLOOKUP(Q187,'自主点検表（処遇）'!$AG$5:$AL$3211,6,0)</f>
        <v>平12老企54の2の⑤</v>
      </c>
    </row>
    <row r="188" spans="2:21" ht="30" customHeight="1">
      <c r="B188" s="1036">
        <f t="shared" si="31"/>
        <v>37</v>
      </c>
      <c r="C188" s="1037">
        <v>31</v>
      </c>
      <c r="D188" s="341"/>
      <c r="E188" s="342"/>
      <c r="F188" s="343"/>
      <c r="G188" s="344"/>
      <c r="H188" s="345"/>
      <c r="I188" s="345"/>
      <c r="J188" s="345"/>
      <c r="K188" s="345"/>
      <c r="L188" s="345"/>
      <c r="M188" s="345"/>
      <c r="N188" s="347"/>
      <c r="O188" s="728" t="str">
        <f>VLOOKUP(Q188,'自主点検表（処遇）'!$A$5:$AE$3211,8,0)</f>
        <v>ケ 個人用の日用品等を施設がすべての利用者に対して一律に提供し、すべての利用
　者からその費用を画一的に徴収していませんか。</v>
      </c>
      <c r="P188" s="295" t="str">
        <f t="shared" si="32"/>
        <v>✖</v>
      </c>
      <c r="Q188" s="687">
        <v>183</v>
      </c>
      <c r="R188" s="497" t="str">
        <f>VLOOKUP(Q188,'自主点検表（処遇）'!$AG$5:$AL$3211,2,0)</f>
        <v>いない・いる</v>
      </c>
      <c r="S188" s="377" t="s">
        <v>1732</v>
      </c>
      <c r="T188" s="368" t="str">
        <f>_xlfn.IFS(R188=S188,"適切",R188="いない・いる","要入力",R188="いる","不適切",R188="非該当","要確認")</f>
        <v>要入力</v>
      </c>
      <c r="U188" s="371" t="str">
        <f>VLOOKUP(Q188,'自主点検表（処遇）'!$AG$5:$AL$3211,6,0)</f>
        <v>平12老企54 
別紙(6)の①</v>
      </c>
    </row>
    <row r="189" spans="2:21" ht="30" customHeight="1">
      <c r="B189" s="1036">
        <f t="shared" si="31"/>
        <v>37</v>
      </c>
      <c r="C189" s="1037">
        <v>31</v>
      </c>
      <c r="D189" s="341"/>
      <c r="E189" s="342"/>
      <c r="F189" s="343"/>
      <c r="G189" s="344"/>
      <c r="H189" s="345"/>
      <c r="I189" s="345"/>
      <c r="J189" s="345"/>
      <c r="K189" s="345"/>
      <c r="L189" s="345"/>
      <c r="M189" s="345"/>
      <c r="N189" s="347"/>
      <c r="O189" s="728" t="str">
        <f>VLOOKUP(Q189,'自主点検表（処遇）'!$A$5:$AE$3211,8,0)</f>
        <v>コ すべての利用者に一律に提供される教養娯楽に係る費用（共用の談話室等にある
　テレビやカラオケ設備の使用料、共用の雑誌、新聞、ＣＤ等の費用等）を「その
　他の日常生活費」として徴収していませんか。</v>
      </c>
      <c r="P189" s="295" t="str">
        <f t="shared" si="32"/>
        <v>✖</v>
      </c>
      <c r="Q189" s="687">
        <v>184</v>
      </c>
      <c r="R189" s="497" t="str">
        <f>VLOOKUP(Q189,'自主点検表（処遇）'!$AG$5:$AL$3211,2,0)</f>
        <v>いない・いる</v>
      </c>
      <c r="S189" s="377" t="s">
        <v>1732</v>
      </c>
      <c r="T189" s="368" t="str">
        <f>_xlfn.IFS(R189=S189,"適切",R189="いない・いる","要入力",R189="いる","不適切",R189="非該当","要確認")</f>
        <v>要入力</v>
      </c>
      <c r="U189" s="371" t="str">
        <f>VLOOKUP(Q189,'自主点検表（処遇）'!$AG$5:$AL$3211,6,0)</f>
        <v>平12老企54 
別紙(6)の②</v>
      </c>
    </row>
    <row r="190" spans="2:21" ht="30" customHeight="1">
      <c r="B190" s="1036">
        <f t="shared" si="31"/>
        <v>37</v>
      </c>
      <c r="C190" s="1037">
        <v>31</v>
      </c>
      <c r="D190" s="341"/>
      <c r="E190" s="342"/>
      <c r="F190" s="343"/>
      <c r="G190" s="344"/>
      <c r="H190" s="345"/>
      <c r="I190" s="345"/>
      <c r="J190" s="345"/>
      <c r="K190" s="345"/>
      <c r="L190" s="345"/>
      <c r="M190" s="345"/>
      <c r="N190" s="347"/>
      <c r="O190" s="728" t="str">
        <f>VLOOKUP(Q190,'自主点検表（処遇）'!$A$5:$AE$3211,8,0)</f>
        <v>サ 指定施設の入所者及び短期入所生活介護の利用者のおむつに係る費用について
　は、保険給付の対象とされていることから、おむつ代を始め、おむつカバー代及び
　これらに係る洗濯代、処理費用等おむつに係る費用は一切徴収していませんか。</v>
      </c>
      <c r="P190" s="295" t="str">
        <f t="shared" si="32"/>
        <v>✖</v>
      </c>
      <c r="Q190" s="687">
        <v>185</v>
      </c>
      <c r="R190" s="497" t="str">
        <f>VLOOKUP(Q190,'自主点検表（処遇）'!$AG$5:$AL$3211,2,0)</f>
        <v>いない・いる</v>
      </c>
      <c r="S190" s="377" t="s">
        <v>1732</v>
      </c>
      <c r="T190" s="368" t="str">
        <f>_xlfn.IFS(R190=S190,"適切",R190="いない・いる","要入力",R190="いる","不適切",R190="非該当","要確認")</f>
        <v>要入力</v>
      </c>
      <c r="U190" s="371" t="str">
        <f>VLOOKUP(Q190,'自主点検表（処遇）'!$AG$5:$AL$3211,6,0)</f>
        <v>平12老企54 
別紙(6)の④ 
平12老振25</v>
      </c>
    </row>
    <row r="191" spans="2:21" ht="30" customHeight="1">
      <c r="B191" s="1036">
        <f t="shared" si="31"/>
        <v>37</v>
      </c>
      <c r="C191" s="1037">
        <v>31</v>
      </c>
      <c r="D191" s="341"/>
      <c r="E191" s="342"/>
      <c r="F191" s="343"/>
      <c r="G191" s="344"/>
      <c r="H191" s="345"/>
      <c r="I191" s="345"/>
      <c r="J191" s="345"/>
      <c r="K191" s="345"/>
      <c r="L191" s="345"/>
      <c r="M191" s="345"/>
      <c r="N191" s="346" t="s">
        <v>1765</v>
      </c>
      <c r="O191" s="725" t="str">
        <f>VLOOKUP(Q191,'自主点検表（処遇）'!$A$5:$AE$3211,8,0)</f>
        <v>　上記 (3)ア～カに掲げる費用の額に係るサービスの提供に当たっては、あらかじめ、入所者又は家族に対し、当該サービスの内容及び費用について説明を行い、入所者の
同意を得ていますか。</v>
      </c>
      <c r="P191" s="295" t="str">
        <f t="shared" si="32"/>
        <v>✖</v>
      </c>
      <c r="Q191" s="687">
        <v>186</v>
      </c>
      <c r="R191" s="497" t="str">
        <f>VLOOKUP(Q191,'自主点検表（処遇）'!$AG$5:$AL$3211,2,0)</f>
        <v>いる・いない</v>
      </c>
      <c r="S191" s="377" t="s">
        <v>1731</v>
      </c>
      <c r="T191" s="368" t="str">
        <f>_xlfn.IFS(R191=S191,"適切",R191="いる・いない","要入力",R191="いない","不適切",R191="非該当","要確認")</f>
        <v>要入力</v>
      </c>
      <c r="U191" s="371" t="str">
        <f>VLOOKUP(Q191,'自主点検表（処遇）'!$AG$5:$AL$3211,6,0)</f>
        <v>条例第66号 
第323条 第5項
平11厚令39 
第9条 第5項</v>
      </c>
    </row>
    <row r="192" spans="2:21" ht="30" customHeight="1">
      <c r="B192" s="1044">
        <f t="shared" si="31"/>
        <v>37</v>
      </c>
      <c r="C192" s="1045">
        <v>31</v>
      </c>
      <c r="D192" s="341"/>
      <c r="E192" s="977"/>
      <c r="F192" s="343"/>
      <c r="G192" s="344"/>
      <c r="H192" s="978"/>
      <c r="I192" s="978"/>
      <c r="J192" s="978"/>
      <c r="K192" s="978"/>
      <c r="L192" s="978"/>
      <c r="M192" s="978"/>
      <c r="N192" s="979" t="s">
        <v>1766</v>
      </c>
      <c r="O192" s="725" t="str">
        <f>VLOOKUP(Q192,'自主点検表（処遇）'!$A$5:$AE$3211,8,0)</f>
        <v>　上記 (3)ア～カに掲げる費用の額について、運営規程と異なる内容で徴収しているものはありませんか。</v>
      </c>
      <c r="P192" s="359" t="str">
        <f t="shared" si="32"/>
        <v>✖</v>
      </c>
      <c r="Q192" s="980">
        <v>187</v>
      </c>
      <c r="R192" s="500" t="str">
        <f>VLOOKUP(Q192,'自主点検表（処遇）'!$AG$5:$AL$3211,2,0)</f>
        <v>ない・ある</v>
      </c>
      <c r="S192" s="381" t="s">
        <v>1820</v>
      </c>
      <c r="T192" s="384" t="str">
        <f>_xlfn.IFS(R192=S192,"適切",R192="ない・ある","要入力",R192="ある","不適切",R192="非該当","要確認")</f>
        <v>要入力</v>
      </c>
      <c r="U192" s="374" t="str">
        <f>VLOOKUP(Q192,'自主点検表（処遇）'!$AG$5:$AL$3211,6,0)</f>
        <v>条例第66号 
第328条 第5号</v>
      </c>
    </row>
    <row r="193" spans="2:21" ht="30" customHeight="1" thickBot="1">
      <c r="B193" s="1038">
        <f t="shared" si="31"/>
        <v>37</v>
      </c>
      <c r="C193" s="1039">
        <v>31</v>
      </c>
      <c r="D193" s="348"/>
      <c r="E193" s="349"/>
      <c r="F193" s="350"/>
      <c r="G193" s="351"/>
      <c r="H193" s="352"/>
      <c r="I193" s="352"/>
      <c r="J193" s="352"/>
      <c r="K193" s="352"/>
      <c r="L193" s="352"/>
      <c r="M193" s="352"/>
      <c r="N193" s="356" t="s">
        <v>1767</v>
      </c>
      <c r="O193" s="726" t="str">
        <f>VLOOKUP(Q193,'自主点検表（処遇）'!$A$5:$AE$3211,8,0)</f>
        <v>　指定施設サービスその他のサービスの提供に要した費用につきその支払いを受ける際、当該支払いをした入所者に対し、厚生労働省令（施行規則第82条）に定めるところにより、領収証を交付していますか。</v>
      </c>
      <c r="P193" s="296" t="str">
        <f t="shared" si="32"/>
        <v>✖</v>
      </c>
      <c r="Q193" s="688">
        <v>188</v>
      </c>
      <c r="R193" s="498" t="str">
        <f>VLOOKUP(Q193,'自主点検表（処遇）'!$AG$5:$AL$3211,2,0)</f>
        <v>いる・いない</v>
      </c>
      <c r="S193" s="378" t="s">
        <v>1731</v>
      </c>
      <c r="T193" s="991" t="str">
        <f t="shared" ref="T193:T211" si="37">_xlfn.IFS(R193=S193,"適切",R193="いる・いない","要入力",R193="いない","不適切",R193="非該当","要確認")</f>
        <v>要入力</v>
      </c>
      <c r="U193" s="372" t="str">
        <f>VLOOKUP(Q193,'自主点検表（処遇）'!$AG$5:$AL$3211,6,0)</f>
        <v xml:space="preserve">平11厚令39  
第23条 第4号  
法第48条 第7項 </v>
      </c>
    </row>
    <row r="194" spans="2:21" ht="30" customHeight="1">
      <c r="B194" s="1042">
        <f t="shared" si="31"/>
        <v>38</v>
      </c>
      <c r="C194" s="1043">
        <v>32</v>
      </c>
      <c r="D194" s="341"/>
      <c r="E194" s="342"/>
      <c r="F194" s="343"/>
      <c r="G194" s="344"/>
      <c r="H194" s="345"/>
      <c r="I194" s="345"/>
      <c r="J194" s="345"/>
      <c r="K194" s="345"/>
      <c r="L194" s="345"/>
      <c r="M194" s="345"/>
      <c r="N194" s="346" t="s">
        <v>1768</v>
      </c>
      <c r="O194" s="725" t="str">
        <f>VLOOKUP(Q194,'自主点検表（処遇）'!$A$5:$AE$3211,8,0)</f>
        <v>　領収証には指定施設サービスについて入所者から支払いを受けた費用の額のうち、法第48条第２項に規定する厚生労働大臣が定める基準により算定した費用の額（その額が現にサービスに要した費用を超える場合には現にサービスに要した費用の額）の100分の10、20又は30に相当する額、標準負担額及びその他の費用の額を区分して記載し、当該その他の費用の額についてはそれぞれ個別の費用ごとに区分して記載していますか。</v>
      </c>
      <c r="P194" s="298" t="str">
        <f t="shared" si="32"/>
        <v>✖</v>
      </c>
      <c r="Q194" s="689">
        <v>189</v>
      </c>
      <c r="R194" s="499" t="str">
        <f>VLOOKUP(Q194,'自主点検表（処遇）'!$AG$5:$AL$3211,2,0)</f>
        <v>いる・いない</v>
      </c>
      <c r="S194" s="380" t="s">
        <v>1731</v>
      </c>
      <c r="T194" s="383" t="str">
        <f t="shared" si="37"/>
        <v>要入力</v>
      </c>
      <c r="U194" s="373" t="str">
        <f>VLOOKUP(Q194,'自主点検表（処遇）'!$AG$5:$AL$3211,6,0)</f>
        <v xml:space="preserve">施行規則 第82条 </v>
      </c>
    </row>
    <row r="195" spans="2:21" ht="30" customHeight="1">
      <c r="B195" s="1036">
        <f t="shared" si="31"/>
        <v>38</v>
      </c>
      <c r="C195" s="1037">
        <v>32</v>
      </c>
      <c r="D195" s="341"/>
      <c r="E195" s="342"/>
      <c r="F195" s="343"/>
      <c r="G195" s="344"/>
      <c r="H195" s="345"/>
      <c r="I195" s="345"/>
      <c r="J195" s="345"/>
      <c r="K195" s="345"/>
      <c r="L195" s="345"/>
      <c r="M195" s="345"/>
      <c r="N195" s="346" t="s">
        <v>1792</v>
      </c>
      <c r="O195" s="725" t="str">
        <f>VLOOKUP(Q195,'自主点検表（処遇）'!$A$5:$AE$3211,8,0)</f>
        <v>　利用者の選定に基づき提供されるサービス（特別な居室や特別な食事の提供）以外のサービスの費用について、非課税としていますか。</v>
      </c>
      <c r="P195" s="295" t="str">
        <f t="shared" si="32"/>
        <v>✖</v>
      </c>
      <c r="Q195" s="687">
        <v>190</v>
      </c>
      <c r="R195" s="497" t="str">
        <f>VLOOKUP(Q195,'自主点検表（処遇）'!$AG$5:$AL$3211,2,0)</f>
        <v>いる・いない</v>
      </c>
      <c r="S195" s="377" t="s">
        <v>1731</v>
      </c>
      <c r="T195" s="368" t="str">
        <f t="shared" si="37"/>
        <v>要入力</v>
      </c>
      <c r="U195" s="371" t="str">
        <f>VLOOKUP(Q195,'自主点検表（処遇）'!$AG$5:$AL$3211,6,0)</f>
        <v>消費税法 第6条 
消費税法施行令 
第14条の2</v>
      </c>
    </row>
    <row r="196" spans="2:21" ht="30" customHeight="1">
      <c r="B196" s="1036">
        <f t="shared" si="31"/>
        <v>38</v>
      </c>
      <c r="C196" s="1037">
        <v>32</v>
      </c>
      <c r="D196" s="341"/>
      <c r="E196" s="342"/>
      <c r="F196" s="343"/>
      <c r="G196" s="344"/>
      <c r="H196" s="345"/>
      <c r="I196" s="345"/>
      <c r="J196" s="345"/>
      <c r="K196" s="345"/>
      <c r="L196" s="345"/>
      <c r="M196" s="345"/>
      <c r="N196" s="346" t="s">
        <v>1796</v>
      </c>
      <c r="O196" s="725" t="str">
        <f>VLOOKUP(Q196,'自主点検表（処遇）'!$A$5:$AE$3211,8,0)</f>
        <v>　上記(3)ウの特別な室料を徴収する場合には、次の基準を満たしていますか。</v>
      </c>
      <c r="P196" s="295" t="str">
        <f t="shared" si="32"/>
        <v>✖</v>
      </c>
      <c r="Q196" s="687">
        <v>191</v>
      </c>
      <c r="R196" s="497" t="str">
        <f>VLOOKUP(Q196,'自主点検表（処遇）'!$AG$5:$AL$3211,2,0)</f>
        <v>いる・いない</v>
      </c>
      <c r="S196" s="377" t="s">
        <v>1731</v>
      </c>
      <c r="T196" s="368" t="str">
        <f t="shared" si="37"/>
        <v>要入力</v>
      </c>
      <c r="U196" s="371" t="str">
        <f>VLOOKUP(Q196,'自主点検表（処遇）'!$AG$5:$AL$3211,6,0)</f>
        <v>平成12厚告123</v>
      </c>
    </row>
    <row r="197" spans="2:21" ht="30" customHeight="1">
      <c r="B197" s="1044">
        <f t="shared" si="31"/>
        <v>38</v>
      </c>
      <c r="C197" s="1045">
        <v>32</v>
      </c>
      <c r="D197" s="341"/>
      <c r="E197" s="977"/>
      <c r="F197" s="343"/>
      <c r="G197" s="344"/>
      <c r="H197" s="978"/>
      <c r="I197" s="978"/>
      <c r="J197" s="978"/>
      <c r="K197" s="978"/>
      <c r="L197" s="978"/>
      <c r="M197" s="978"/>
      <c r="N197" s="985" t="s">
        <v>1797</v>
      </c>
      <c r="O197" s="728" t="str">
        <f>VLOOKUP(Q197,'自主点検表（処遇）'!$A$5:$AE$3211,8,0)</f>
        <v>　小口現金や通帳等の利用者からの預り金については、次の点を厳守して適切に管理していますか。</v>
      </c>
      <c r="P197" s="359" t="str">
        <f t="shared" si="32"/>
        <v>✖</v>
      </c>
      <c r="Q197" s="980">
        <v>192</v>
      </c>
      <c r="R197" s="500" t="str">
        <f>VLOOKUP(Q197,'自主点検表（処遇）'!$AG$5:$AL$3211,2,0)</f>
        <v>いる・いない</v>
      </c>
      <c r="S197" s="381" t="s">
        <v>1731</v>
      </c>
      <c r="T197" s="384" t="str">
        <f t="shared" si="37"/>
        <v>要入力</v>
      </c>
      <c r="U197" s="374" t="str">
        <f>VLOOKUP(Q197,'自主点検表（処遇）'!$AG$5:$AL$3211,6,0)</f>
        <v>平成12厚告123</v>
      </c>
    </row>
    <row r="198" spans="2:21" ht="30" customHeight="1">
      <c r="B198" s="1036">
        <f t="shared" si="31"/>
        <v>38</v>
      </c>
      <c r="C198" s="1037">
        <v>32</v>
      </c>
      <c r="D198" s="341"/>
      <c r="E198" s="977"/>
      <c r="F198" s="343"/>
      <c r="G198" s="344" t="s">
        <v>1798</v>
      </c>
      <c r="H198" s="978"/>
      <c r="I198" s="978"/>
      <c r="J198" s="978"/>
      <c r="K198" s="978"/>
      <c r="L198" s="978"/>
      <c r="M198" s="978"/>
      <c r="N198" s="979" t="s">
        <v>1760</v>
      </c>
      <c r="O198" s="725" t="str">
        <f>VLOOKUP(Q198,'自主点検表（処遇）'!$A$5:$AE$3211,8,0)</f>
        <v>　居住及び食事の提供に係る契約の締結に当たっては、入所者又はその家族に対し、その契約内容について文書により事前に説明を行っていますか。</v>
      </c>
      <c r="P198" s="295" t="str">
        <f t="shared" si="32"/>
        <v>✖</v>
      </c>
      <c r="Q198" s="687">
        <v>193</v>
      </c>
      <c r="R198" s="497" t="str">
        <f>VLOOKUP(Q198,'自主点検表（処遇）'!$AG$5:$AL$3211,2,0)</f>
        <v>いる・いない</v>
      </c>
      <c r="S198" s="377" t="s">
        <v>1731</v>
      </c>
      <c r="T198" s="368" t="str">
        <f t="shared" si="37"/>
        <v>要入力</v>
      </c>
      <c r="U198" s="371" t="str">
        <f>VLOOKUP(Q198,'自主点検表（処遇）'!$AG$5:$AL$3211,6,0)</f>
        <v>平17厚労告419
1のイ</v>
      </c>
    </row>
    <row r="199" spans="2:21" ht="30" customHeight="1">
      <c r="B199" s="1042">
        <f t="shared" ref="B199:B264" si="38">C199+6</f>
        <v>38</v>
      </c>
      <c r="C199" s="1037">
        <v>32</v>
      </c>
      <c r="D199" s="341"/>
      <c r="E199" s="977"/>
      <c r="F199" s="343"/>
      <c r="G199" s="344"/>
      <c r="H199" s="978"/>
      <c r="I199" s="978"/>
      <c r="J199" s="978"/>
      <c r="K199" s="978"/>
      <c r="L199" s="978"/>
      <c r="M199" s="978"/>
      <c r="N199" s="979" t="s">
        <v>1762</v>
      </c>
      <c r="O199" s="725" t="str">
        <f>VLOOKUP(Q199,'自主点検表（処遇）'!$A$5:$AE$3211,8,0)</f>
        <v>　その契約内容について、入所者等から文書により同意を得ていますか。</v>
      </c>
      <c r="P199" s="295" t="str">
        <f t="shared" ref="P199:P264" si="39">_xlfn.IFS(T199="不適切","★",T199="要入力","✖",T199="非該当","▲",T199="適切","",T199="","",T199="要確認","！")</f>
        <v>✖</v>
      </c>
      <c r="Q199" s="687">
        <v>194</v>
      </c>
      <c r="R199" s="497" t="str">
        <f>VLOOKUP(Q199,'自主点検表（処遇）'!$AG$5:$AL$3211,2,0)</f>
        <v>いる・いない</v>
      </c>
      <c r="S199" s="377" t="s">
        <v>1731</v>
      </c>
      <c r="T199" s="368" t="str">
        <f t="shared" si="37"/>
        <v>要入力</v>
      </c>
      <c r="U199" s="371" t="str">
        <f>VLOOKUP(Q199,'自主点検表（処遇）'!$AG$5:$AL$3211,6,0)</f>
        <v>平17厚労告419
1のロ</v>
      </c>
    </row>
    <row r="200" spans="2:21" ht="30" customHeight="1">
      <c r="B200" s="1036">
        <f t="shared" si="38"/>
        <v>38</v>
      </c>
      <c r="C200" s="1037">
        <v>32</v>
      </c>
      <c r="D200" s="341"/>
      <c r="E200" s="977"/>
      <c r="F200" s="343"/>
      <c r="G200" s="344"/>
      <c r="H200" s="978"/>
      <c r="I200" s="978"/>
      <c r="J200" s="978"/>
      <c r="K200" s="978"/>
      <c r="L200" s="978"/>
      <c r="M200" s="978"/>
      <c r="N200" s="979" t="s">
        <v>1763</v>
      </c>
      <c r="O200" s="725" t="str">
        <f>VLOOKUP(Q200,'自主点検表（処遇）'!$A$5:$AE$3211,8,0)</f>
        <v>　居住及び食事の提供に係る利用料について、その具体的内容、金額の設定及び変更に関し、運営規程への記載を行うとともに、施設内の見やすい場所に掲示を行っていますか。</v>
      </c>
      <c r="P200" s="295" t="str">
        <f t="shared" si="39"/>
        <v>✖</v>
      </c>
      <c r="Q200" s="687">
        <v>195</v>
      </c>
      <c r="R200" s="497" t="str">
        <f>VLOOKUP(Q200,'自主点検表（処遇）'!$AG$5:$AL$3211,2,0)</f>
        <v>いる・いない</v>
      </c>
      <c r="S200" s="377" t="s">
        <v>1731</v>
      </c>
      <c r="T200" s="368" t="str">
        <f t="shared" si="37"/>
        <v>要入力</v>
      </c>
      <c r="U200" s="371" t="str">
        <f>VLOOKUP(Q200,'自主点検表（処遇）'!$AG$5:$AL$3211,6,0)</f>
        <v>平17厚労告419
1のハ</v>
      </c>
    </row>
    <row r="201" spans="2:21" ht="30" customHeight="1">
      <c r="B201" s="1036">
        <f t="shared" si="38"/>
        <v>38</v>
      </c>
      <c r="C201" s="1037">
        <v>32</v>
      </c>
      <c r="D201" s="341"/>
      <c r="E201" s="977"/>
      <c r="F201" s="343"/>
      <c r="G201" s="344"/>
      <c r="H201" s="978"/>
      <c r="I201" s="978"/>
      <c r="J201" s="978"/>
      <c r="K201" s="978"/>
      <c r="L201" s="978"/>
      <c r="M201" s="978"/>
      <c r="N201" s="979" t="s">
        <v>1764</v>
      </c>
      <c r="O201" s="725" t="str">
        <f>VLOOKUP(Q201,'自主点検表（処遇）'!$A$5:$AE$3211,8,0)</f>
        <v>　居住費に係る利用料は、居室及び光熱費に相当する額を基本としていますか。</v>
      </c>
      <c r="P201" s="295" t="str">
        <f t="shared" si="39"/>
        <v>✖</v>
      </c>
      <c r="Q201" s="687">
        <v>196</v>
      </c>
      <c r="R201" s="497" t="str">
        <f>VLOOKUP(Q201,'自主点検表（処遇）'!$AG$5:$AL$3211,2,0)</f>
        <v>いる・いない</v>
      </c>
      <c r="S201" s="377" t="s">
        <v>1731</v>
      </c>
      <c r="T201" s="368" t="str">
        <f t="shared" si="37"/>
        <v>要入力</v>
      </c>
      <c r="U201" s="371" t="str">
        <f>VLOOKUP(Q201,'自主点検表（処遇）'!$AG$5:$AL$3211,6,0)</f>
        <v>平17厚労告419
2のイの(1)の(ⅰ)</v>
      </c>
    </row>
    <row r="202" spans="2:21" ht="30" customHeight="1" thickBot="1">
      <c r="B202" s="1044">
        <f t="shared" si="38"/>
        <v>38</v>
      </c>
      <c r="C202" s="1045">
        <v>32</v>
      </c>
      <c r="D202" s="341"/>
      <c r="E202" s="977"/>
      <c r="F202" s="343"/>
      <c r="G202" s="344"/>
      <c r="H202" s="978"/>
      <c r="I202" s="978"/>
      <c r="J202" s="978"/>
      <c r="K202" s="978"/>
      <c r="L202" s="978"/>
      <c r="M202" s="978"/>
      <c r="N202" s="979" t="s">
        <v>1765</v>
      </c>
      <c r="O202" s="725" t="str">
        <f>VLOOKUP(Q202,'自主点検表（処遇）'!$A$5:$AE$3211,8,0)</f>
        <v>　居住費に係る利用料の水準の設定に当たって勘案すべき事項は、次のとおりとしていますか。</v>
      </c>
      <c r="P202" s="359" t="str">
        <f t="shared" si="39"/>
        <v>✖</v>
      </c>
      <c r="Q202" s="980">
        <v>197</v>
      </c>
      <c r="R202" s="500" t="str">
        <f>VLOOKUP(Q202,'自主点検表（処遇）'!$AG$5:$AL$3211,2,0)</f>
        <v>いる・いない</v>
      </c>
      <c r="S202" s="381" t="s">
        <v>1731</v>
      </c>
      <c r="T202" s="384" t="str">
        <f t="shared" si="37"/>
        <v>要入力</v>
      </c>
      <c r="U202" s="374" t="str">
        <f>VLOOKUP(Q202,'自主点検表（処遇）'!$AG$5:$AL$3211,6,0)</f>
        <v>平17厚労告419
2のイの(2)の(ⅰ)(ⅱ)</v>
      </c>
    </row>
    <row r="203" spans="2:21" ht="30" customHeight="1">
      <c r="B203" s="1034">
        <f t="shared" si="38"/>
        <v>39</v>
      </c>
      <c r="C203" s="1035">
        <v>33</v>
      </c>
      <c r="D203" s="335"/>
      <c r="E203" s="336"/>
      <c r="F203" s="337"/>
      <c r="G203" s="338"/>
      <c r="H203" s="339"/>
      <c r="I203" s="339"/>
      <c r="J203" s="339"/>
      <c r="K203" s="339"/>
      <c r="L203" s="339"/>
      <c r="M203" s="339"/>
      <c r="N203" s="340" t="s">
        <v>1766</v>
      </c>
      <c r="O203" s="731" t="str">
        <f>VLOOKUP(Q203,'自主点検表（処遇）'!$A$5:$AE$3211,8,0)</f>
        <v>　食事の提供に係る利用料は、食材料費及び調理に係る費用に相当する額を基本としていますか。</v>
      </c>
      <c r="P203" s="354" t="str">
        <f t="shared" si="39"/>
        <v>✖</v>
      </c>
      <c r="Q203" s="686">
        <v>198</v>
      </c>
      <c r="R203" s="496" t="str">
        <f>VLOOKUP(Q203,'自主点検表（処遇）'!$AG$5:$AL$3211,2,0)</f>
        <v>いる・いない</v>
      </c>
      <c r="S203" s="376" t="s">
        <v>1731</v>
      </c>
      <c r="T203" s="367" t="str">
        <f t="shared" si="37"/>
        <v>要入力</v>
      </c>
      <c r="U203" s="370" t="str">
        <f>VLOOKUP(Q203,'自主点検表（処遇）'!$AG$5:$AL$3211,6,0)</f>
        <v>平17厚労告419
2のロ</v>
      </c>
    </row>
    <row r="204" spans="2:21" ht="30" customHeight="1">
      <c r="B204" s="1036">
        <f t="shared" si="38"/>
        <v>39</v>
      </c>
      <c r="C204" s="1037">
        <v>33</v>
      </c>
      <c r="D204" s="341"/>
      <c r="E204" s="977"/>
      <c r="F204" s="343"/>
      <c r="G204" s="344"/>
      <c r="H204" s="978"/>
      <c r="I204" s="978"/>
      <c r="J204" s="978"/>
      <c r="K204" s="978"/>
      <c r="L204" s="978"/>
      <c r="M204" s="978"/>
      <c r="N204" s="979" t="s">
        <v>1767</v>
      </c>
      <c r="O204" s="725" t="str">
        <f>VLOOKUP(Q204,'自主点検表（処遇）'!$A$5:$AE$3211,8,0)</f>
        <v>　入所者が選定する特別な居室等の提供又は特別な食事の提供に係る利用料は、上記の居住費及び食事の提供に係る利用料と明確に区分して受領していますか。</v>
      </c>
      <c r="P204" s="295" t="str">
        <f t="shared" si="39"/>
        <v>✖</v>
      </c>
      <c r="Q204" s="687">
        <v>199</v>
      </c>
      <c r="R204" s="497" t="str">
        <f>VLOOKUP(Q204,'自主点検表（処遇）'!$AG$5:$AL$3211,2,0)</f>
        <v>いる・いない</v>
      </c>
      <c r="S204" s="377" t="s">
        <v>1731</v>
      </c>
      <c r="T204" s="368" t="str">
        <f t="shared" si="37"/>
        <v>要入力</v>
      </c>
      <c r="U204" s="371" t="str">
        <f>VLOOKUP(Q204,'自主点検表（処遇）'!$AG$5:$AL$3211,6,0)</f>
        <v>平17厚労告419
3</v>
      </c>
    </row>
    <row r="205" spans="2:21" ht="30" customHeight="1">
      <c r="B205" s="1036">
        <f t="shared" si="38"/>
        <v>39</v>
      </c>
      <c r="C205" s="1037">
        <v>33</v>
      </c>
      <c r="D205" s="341"/>
      <c r="E205" s="977"/>
      <c r="F205" s="343"/>
      <c r="G205" s="344" t="s">
        <v>1799</v>
      </c>
      <c r="H205" s="978"/>
      <c r="I205" s="978"/>
      <c r="J205" s="978"/>
      <c r="K205" s="978"/>
      <c r="L205" s="978"/>
      <c r="M205" s="978"/>
      <c r="N205" s="985"/>
      <c r="O205" s="728" t="str">
        <f>VLOOKUP(Q205,'自主点検表（処遇）'!$A$5:$AE$3211,8,0)</f>
        <v>　法定代理受領サービスに該当しない指定施設サービスに係る費用の支払を受けた場合は、提供したサービスの内容、費用の額その他必要と認められる事項を記載した「サービス提供証明書」を入所者に対して交付していますか。</v>
      </c>
      <c r="P205" s="295" t="str">
        <f t="shared" si="39"/>
        <v>✖</v>
      </c>
      <c r="Q205" s="687">
        <v>200</v>
      </c>
      <c r="R205" s="497" t="str">
        <f>VLOOKUP(Q205,'自主点検表（処遇）'!$AG$5:$AL$3211,2,0)</f>
        <v>いる・いない</v>
      </c>
      <c r="S205" s="377" t="s">
        <v>1731</v>
      </c>
      <c r="T205" s="368" t="str">
        <f t="shared" si="37"/>
        <v>要入力</v>
      </c>
      <c r="U205" s="371" t="str">
        <f>VLOOKUP(Q205,'自主点検表（処遇）'!$AG$5:$AL$3211,6,0)</f>
        <v>条例第66号
第291条
平11厚令39
第10条</v>
      </c>
    </row>
    <row r="206" spans="2:21" ht="30" customHeight="1">
      <c r="B206" s="1042">
        <f t="shared" si="38"/>
        <v>39</v>
      </c>
      <c r="C206" s="1043">
        <v>33</v>
      </c>
      <c r="D206" s="341"/>
      <c r="E206" s="342"/>
      <c r="F206" s="343"/>
      <c r="G206" s="344" t="s">
        <v>2258</v>
      </c>
      <c r="H206" s="345"/>
      <c r="I206" s="345"/>
      <c r="J206" s="345"/>
      <c r="K206" s="345"/>
      <c r="L206" s="345"/>
      <c r="M206" s="345"/>
      <c r="N206" s="346" t="s">
        <v>1760</v>
      </c>
      <c r="O206" s="725" t="str">
        <f>VLOOKUP(Q206,'自主点検表（処遇）'!$A$5:$AE$3211,8,0)</f>
        <v>　入居者が、その有する能力に応じて、自らの生活様式及び生活習慣に沿って自律的な日常生活を営むことができるようにするため、施設サービス計画に基づき、入居者の日常生活上の活動について必要な援助を行うことにより、入居者の日常生活を支援していますか。</v>
      </c>
      <c r="P206" s="298" t="str">
        <f t="shared" si="39"/>
        <v>✖</v>
      </c>
      <c r="Q206" s="689">
        <v>201</v>
      </c>
      <c r="R206" s="499" t="str">
        <f>VLOOKUP(Q206,'自主点検表（処遇）'!$AG$5:$AL$3211,2,0)</f>
        <v>いる・いない</v>
      </c>
      <c r="S206" s="380" t="s">
        <v>1731</v>
      </c>
      <c r="T206" s="383" t="str">
        <f t="shared" si="37"/>
        <v>要入力</v>
      </c>
      <c r="U206" s="373" t="str">
        <f>VLOOKUP(Q206,'自主点検表（処遇）'!$AG$5:$AL$3211,6,0)</f>
        <v>条例第66号 
第324条 
平11厚令39 
第42条 第1項</v>
      </c>
    </row>
    <row r="207" spans="2:21" ht="30" customHeight="1">
      <c r="B207" s="1042">
        <f t="shared" si="38"/>
        <v>39</v>
      </c>
      <c r="C207" s="1043">
        <v>33</v>
      </c>
      <c r="D207" s="341"/>
      <c r="E207" s="342"/>
      <c r="F207" s="343"/>
      <c r="G207" s="344"/>
      <c r="H207" s="345"/>
      <c r="I207" s="345"/>
      <c r="J207" s="345"/>
      <c r="K207" s="345"/>
      <c r="L207" s="345"/>
      <c r="M207" s="345"/>
      <c r="N207" s="346" t="s">
        <v>365</v>
      </c>
      <c r="O207" s="725" t="str">
        <f>VLOOKUP(Q207,'自主点検表（処遇）'!$A$5:$AE$3211,8,0)</f>
        <v>　１人１人の入居者について、個性、心身の状況、入居に至るまでの生活歴とその中で培われてきた生活様式や生活習慣を具体的に把握した上で、その日常生活上の活動を適切に援助していますか。</v>
      </c>
      <c r="P207" s="298" t="str">
        <f t="shared" si="39"/>
        <v>✖</v>
      </c>
      <c r="Q207" s="689">
        <v>202</v>
      </c>
      <c r="R207" s="499" t="str">
        <f>VLOOKUP(Q207,'自主点検表（処遇）'!$AG$5:$AL$3211,2,0)</f>
        <v>いる・いない</v>
      </c>
      <c r="S207" s="380" t="s">
        <v>1731</v>
      </c>
      <c r="T207" s="383" t="str">
        <f t="shared" ref="T207" si="40">_xlfn.IFS(R207=S207,"適切",R207="いる・いない","要入力",R207="いない","不適切",R207="非該当","要確認")</f>
        <v>要入力</v>
      </c>
      <c r="U207" s="373" t="str">
        <f>VLOOKUP(Q207,'自主点検表（処遇）'!$AG$5:$AL$3211,6,0)</f>
        <v>平12老企43 
第5の5の(1)</v>
      </c>
    </row>
    <row r="208" spans="2:21" ht="30" customHeight="1">
      <c r="B208" s="1042">
        <f t="shared" si="38"/>
        <v>39</v>
      </c>
      <c r="C208" s="1043">
        <v>33</v>
      </c>
      <c r="D208" s="341"/>
      <c r="E208" s="342"/>
      <c r="F208" s="343"/>
      <c r="G208" s="344"/>
      <c r="H208" s="345"/>
      <c r="I208" s="345"/>
      <c r="J208" s="345"/>
      <c r="K208" s="345"/>
      <c r="L208" s="345"/>
      <c r="M208" s="345"/>
      <c r="N208" s="346" t="s">
        <v>847</v>
      </c>
      <c r="O208" s="725" t="str">
        <f>VLOOKUP(Q208,'自主点検表（処遇）'!$A$5:$AE$3211,8,0)</f>
        <v xml:space="preserve"> 　入居者の意向に関わりなく集団で行うゲームや、日常生活動作にない動作を通じた機能訓練など、家庭の中では通常行われないことを行っていませんか。</v>
      </c>
      <c r="P208" s="298" t="str">
        <f t="shared" si="39"/>
        <v>✖</v>
      </c>
      <c r="Q208" s="689">
        <v>203</v>
      </c>
      <c r="R208" s="499" t="str">
        <f>VLOOKUP(Q208,'自主点検表（処遇）'!$AG$5:$AL$3211,2,0)</f>
        <v>いない・いる</v>
      </c>
      <c r="S208" s="380" t="s">
        <v>1732</v>
      </c>
      <c r="T208" s="383" t="str">
        <f>_xlfn.IFS(R208=S208,"適切",R208="いない・いる","要入力",R208="いる","不適切",R208="非該当","要確認")</f>
        <v>要入力</v>
      </c>
      <c r="U208" s="373" t="str">
        <f>VLOOKUP(Q208,'自主点検表（処遇）'!$AG$5:$AL$3211,6,0)</f>
        <v>平12老企43 
第5の5の(1)</v>
      </c>
    </row>
    <row r="209" spans="2:21" ht="30" customHeight="1">
      <c r="B209" s="1042">
        <f t="shared" si="38"/>
        <v>39</v>
      </c>
      <c r="C209" s="1043">
        <v>33</v>
      </c>
      <c r="D209" s="341"/>
      <c r="E209" s="342"/>
      <c r="F209" s="343"/>
      <c r="G209" s="344"/>
      <c r="H209" s="345"/>
      <c r="I209" s="345"/>
      <c r="J209" s="345"/>
      <c r="K209" s="345"/>
      <c r="L209" s="345"/>
      <c r="M209" s="345"/>
      <c r="N209" s="346" t="s">
        <v>848</v>
      </c>
      <c r="O209" s="725" t="str">
        <f>VLOOKUP(Q209,'自主点検表（処遇）'!$A$5:$AE$3211,8,0)</f>
        <v xml:space="preserve">　各ユニットにおいて入居者が相互に社会的関係を築き、それぞれの役割を持って生活を営むことができるように配慮していますか。                     </v>
      </c>
      <c r="P209" s="298" t="str">
        <f t="shared" si="39"/>
        <v>✖</v>
      </c>
      <c r="Q209" s="689">
        <v>204</v>
      </c>
      <c r="R209" s="499" t="str">
        <f>VLOOKUP(Q209,'自主点検表（処遇）'!$AG$5:$AL$3211,2,0)</f>
        <v>いる・いない</v>
      </c>
      <c r="S209" s="380" t="s">
        <v>1731</v>
      </c>
      <c r="T209" s="383" t="str">
        <f t="shared" ref="T209" si="41">_xlfn.IFS(R209=S209,"適切",R209="いる・いない","要入力",R209="いない","不適切",R209="非該当","要確認")</f>
        <v>要入力</v>
      </c>
      <c r="U209" s="373" t="str">
        <f>VLOOKUP(Q209,'自主点検表（処遇）'!$AG$5:$AL$3211,6,0)</f>
        <v>条例第66号 
第324条 
平11厚令39 
第42条 第2項</v>
      </c>
    </row>
    <row r="210" spans="2:21" ht="30" customHeight="1">
      <c r="B210" s="1042">
        <f t="shared" si="38"/>
        <v>39</v>
      </c>
      <c r="C210" s="1043">
        <v>33</v>
      </c>
      <c r="D210" s="341"/>
      <c r="E210" s="342"/>
      <c r="F210" s="343"/>
      <c r="G210" s="344"/>
      <c r="H210" s="345"/>
      <c r="I210" s="345"/>
      <c r="J210" s="345"/>
      <c r="K210" s="345"/>
      <c r="L210" s="345"/>
      <c r="M210" s="345"/>
      <c r="N210" s="346" t="s">
        <v>829</v>
      </c>
      <c r="O210" s="725" t="str">
        <f>VLOOKUP(Q210,'自主点検表（処遇）'!$A$5:$AE$3211,8,0)</f>
        <v xml:space="preserve">　入居者相互の信頼関係が醸成されるよう配慮することが必要ですが、同時に、入居者が他の入居者の生活に過度に干渉し、自律的な生活を損なうことのないように、入居者のプライバシーに配慮していますか。 </v>
      </c>
      <c r="P210" s="298" t="str">
        <f t="shared" si="39"/>
        <v>✖</v>
      </c>
      <c r="Q210" s="689">
        <v>205</v>
      </c>
      <c r="R210" s="499" t="str">
        <f>VLOOKUP(Q210,'自主点検表（処遇）'!$AG$5:$AL$3211,2,0)</f>
        <v>いる・いない</v>
      </c>
      <c r="S210" s="380" t="s">
        <v>1731</v>
      </c>
      <c r="T210" s="383" t="str">
        <f t="shared" ref="T210" si="42">_xlfn.IFS(R210=S210,"適切",R210="いる・いない","要入力",R210="いない","不適切",R210="非該当","要確認")</f>
        <v>要入力</v>
      </c>
      <c r="U210" s="373" t="str">
        <f>VLOOKUP(Q210,'自主点検表（処遇）'!$AG$5:$AL$3211,6,0)</f>
        <v>条例第66号 
第324条 
平11厚令39 
第42条 第2項</v>
      </c>
    </row>
    <row r="211" spans="2:21" ht="30" customHeight="1">
      <c r="B211" s="1042">
        <f t="shared" si="38"/>
        <v>39</v>
      </c>
      <c r="C211" s="1043">
        <v>33</v>
      </c>
      <c r="D211" s="341"/>
      <c r="E211" s="342"/>
      <c r="F211" s="343"/>
      <c r="G211" s="344"/>
      <c r="H211" s="345"/>
      <c r="I211" s="345"/>
      <c r="J211" s="345"/>
      <c r="K211" s="345"/>
      <c r="L211" s="345"/>
      <c r="M211" s="345"/>
      <c r="N211" s="346" t="s">
        <v>836</v>
      </c>
      <c r="O211" s="725" t="str">
        <f>VLOOKUP(Q211,'自主点検表（処遇）'!$A$5:$AE$3211,8,0)</f>
        <v xml:space="preserve">　入居者の自立した生活を支援することを基本として、入居者の要介護状態の軽減又は悪化の防止に資するよう、その者の心身の状況等を常に把握していますか。    </v>
      </c>
      <c r="P211" s="298" t="str">
        <f t="shared" si="39"/>
        <v>✖</v>
      </c>
      <c r="Q211" s="689">
        <v>206</v>
      </c>
      <c r="R211" s="499" t="str">
        <f>VLOOKUP(Q211,'自主点検表（処遇）'!$AG$5:$AL$3211,2,0)</f>
        <v>いる・いない</v>
      </c>
      <c r="S211" s="380" t="s">
        <v>1731</v>
      </c>
      <c r="T211" s="383" t="str">
        <f t="shared" si="37"/>
        <v>要入力</v>
      </c>
      <c r="U211" s="373" t="str">
        <f>VLOOKUP(Q211,'自主点検表（処遇）'!$AG$5:$AL$3211,6,0)</f>
        <v>条例第66号 
第324条 
平11厚令39 
第42条 第4項</v>
      </c>
    </row>
    <row r="212" spans="2:21" ht="30" customHeight="1" thickBot="1">
      <c r="B212" s="1042">
        <f t="shared" si="38"/>
        <v>39</v>
      </c>
      <c r="C212" s="1043">
        <v>33</v>
      </c>
      <c r="D212" s="341"/>
      <c r="E212" s="342"/>
      <c r="F212" s="343"/>
      <c r="G212" s="344"/>
      <c r="H212" s="345"/>
      <c r="I212" s="345"/>
      <c r="J212" s="345"/>
      <c r="K212" s="345"/>
      <c r="L212" s="345"/>
      <c r="M212" s="345"/>
      <c r="N212" s="346" t="s">
        <v>841</v>
      </c>
      <c r="O212" s="725" t="str">
        <f>VLOOKUP(Q212,'自主点検表（処遇）'!$A$5:$AE$3211,8,0)</f>
        <v>　入居者又はその家族に対し、サービスの提供方法等について、 理解しやすいように説明していますか。</v>
      </c>
      <c r="P212" s="298" t="str">
        <f t="shared" si="39"/>
        <v>✖</v>
      </c>
      <c r="Q212" s="689">
        <v>207</v>
      </c>
      <c r="R212" s="499" t="str">
        <f>VLOOKUP(Q212,'自主点検表（処遇）'!$AG$5:$AL$3211,2,0)</f>
        <v>いる・いない</v>
      </c>
      <c r="S212" s="380" t="s">
        <v>1731</v>
      </c>
      <c r="T212" s="383" t="str">
        <f t="shared" ref="T212" si="43">_xlfn.IFS(R212=S212,"適切",R212="いる・いない","要入力",R212="いない","不適切",R212="非該当","要確認")</f>
        <v>要入力</v>
      </c>
      <c r="U212" s="373" t="str">
        <f>VLOOKUP(Q212,'自主点検表（処遇）'!$AG$5:$AL$3211,6,0)</f>
        <v>条例第66号 
第324条 
平11厚令39 
第42条 第5項</v>
      </c>
    </row>
    <row r="213" spans="2:21" ht="30" customHeight="1">
      <c r="B213" s="1034">
        <f t="shared" si="38"/>
        <v>40</v>
      </c>
      <c r="C213" s="1035">
        <v>34</v>
      </c>
      <c r="D213" s="335"/>
      <c r="E213" s="336"/>
      <c r="F213" s="337"/>
      <c r="G213" s="338" t="s">
        <v>1800</v>
      </c>
      <c r="H213" s="339"/>
      <c r="I213" s="339"/>
      <c r="J213" s="339"/>
      <c r="K213" s="339"/>
      <c r="L213" s="339"/>
      <c r="M213" s="339"/>
      <c r="N213" s="340" t="s">
        <v>1760</v>
      </c>
      <c r="O213" s="731" t="str">
        <f>VLOOKUP(Q213,'自主点検表（処遇）'!$A$5:$AE$3211,8,0)</f>
        <v>　指定施設サービスの提供に当たっては、当該入所者又は他の入所者等の生命又は身体を保護するため緊急やむを得ない場合を除き、身体的拘束その他入所者の行動を制限する行為を行っていませんか。</v>
      </c>
      <c r="P213" s="354" t="str">
        <f t="shared" si="39"/>
        <v>✖</v>
      </c>
      <c r="Q213" s="686">
        <v>208</v>
      </c>
      <c r="R213" s="496" t="str">
        <f>VLOOKUP(Q213,'自主点検表（処遇）'!$AG$5:$AL$3211,2,0)</f>
        <v>いない・いる</v>
      </c>
      <c r="S213" s="376" t="s">
        <v>1732</v>
      </c>
      <c r="T213" s="367" t="str">
        <f>_xlfn.IFS(R213=S213,"適切",R213="いない・いる","要入力",R213="いる","不適切",R213="非該当","要確認")</f>
        <v>要入力</v>
      </c>
      <c r="U213" s="370" t="str">
        <f>VLOOKUP(Q213,'自主点検表（処遇）'!$AG$5:$AL$3211,6,0)</f>
        <v>条例第66号 
第324条 
平11厚令39 
第42条 第6項</v>
      </c>
    </row>
    <row r="214" spans="2:21" ht="30" customHeight="1">
      <c r="B214" s="1044">
        <f t="shared" si="38"/>
        <v>40</v>
      </c>
      <c r="C214" s="1045">
        <v>34</v>
      </c>
      <c r="D214" s="341"/>
      <c r="E214" s="977"/>
      <c r="F214" s="343"/>
      <c r="G214" s="344"/>
      <c r="H214" s="978"/>
      <c r="I214" s="978"/>
      <c r="J214" s="978"/>
      <c r="K214" s="978"/>
      <c r="L214" s="978"/>
      <c r="M214" s="978"/>
      <c r="N214" s="979" t="s">
        <v>1762</v>
      </c>
      <c r="O214" s="725" t="str">
        <f>VLOOKUP(Q214,'自主点検表（処遇）'!$A$5:$AE$3211,8,0)</f>
        <v>　管理者及び各職種の従業者で構成する「身体的拘束等の適正化のための対策を検討する委員会」（以下「身体的拘束等適正化検討委員会」）を設置し、施設全体で身体的拘束等廃止に取り組んでいますか。</v>
      </c>
      <c r="P214" s="359" t="str">
        <f t="shared" si="39"/>
        <v>✖</v>
      </c>
      <c r="Q214" s="980">
        <v>209</v>
      </c>
      <c r="R214" s="500" t="str">
        <f>VLOOKUP(Q214,'自主点検表（処遇）'!$AG$5:$AL$3211,2,0)</f>
        <v>いる・いない</v>
      </c>
      <c r="S214" s="381" t="s">
        <v>1731</v>
      </c>
      <c r="T214" s="384" t="str">
        <f t="shared" ref="T214:T247" si="44">_xlfn.IFS(R214=S214,"適切",R214="いる・いない","要入力",R214="いない","不適切",R214="非該当","要確認")</f>
        <v>要入力</v>
      </c>
      <c r="U214" s="374" t="str">
        <f>VLOOKUP(Q214,'自主点検表（処遇）'!$AG$5:$AL$3211,6,0)</f>
        <v>平11厚令39 
第42条 第8項 
平13老発155の3､5</v>
      </c>
    </row>
    <row r="215" spans="2:21" ht="30" customHeight="1" thickBot="1">
      <c r="B215" s="1040">
        <f t="shared" ref="B215" si="45">C215+6</f>
        <v>40</v>
      </c>
      <c r="C215" s="1039">
        <v>34</v>
      </c>
      <c r="D215" s="348"/>
      <c r="E215" s="349"/>
      <c r="F215" s="350"/>
      <c r="G215" s="351"/>
      <c r="H215" s="352"/>
      <c r="I215" s="352"/>
      <c r="J215" s="352"/>
      <c r="K215" s="352"/>
      <c r="L215" s="352"/>
      <c r="M215" s="352"/>
      <c r="N215" s="1013" t="s">
        <v>2806</v>
      </c>
      <c r="O215" s="726"/>
      <c r="P215" s="357"/>
      <c r="Q215" s="1110"/>
      <c r="R215" s="1111"/>
      <c r="S215" s="1112"/>
      <c r="T215" s="1112"/>
      <c r="U215" s="334"/>
    </row>
    <row r="216" spans="2:21" ht="30" customHeight="1">
      <c r="B216" s="1034">
        <f t="shared" si="38"/>
        <v>41</v>
      </c>
      <c r="C216" s="1035">
        <v>35</v>
      </c>
      <c r="D216" s="335"/>
      <c r="E216" s="336"/>
      <c r="F216" s="337"/>
      <c r="G216" s="338"/>
      <c r="H216" s="339"/>
      <c r="I216" s="339"/>
      <c r="J216" s="339"/>
      <c r="K216" s="339"/>
      <c r="L216" s="339"/>
      <c r="M216" s="339"/>
      <c r="N216" s="1089"/>
      <c r="O216" s="730" t="str">
        <f>VLOOKUP(Q216,'自主点検表（処遇）'!$A$5:$AE$3211,8,0)</f>
        <v>①</v>
      </c>
      <c r="P216" s="354" t="str">
        <f t="shared" si="39"/>
        <v>✖</v>
      </c>
      <c r="Q216" s="686">
        <v>210</v>
      </c>
      <c r="R216" s="496" t="str">
        <f>VLOOKUP(Q216,'自主点検表（処遇）'!$AG$5:$AL$3211,2,0)</f>
        <v>いる・いない</v>
      </c>
      <c r="S216" s="376" t="s">
        <v>1731</v>
      </c>
      <c r="T216" s="367" t="str">
        <f t="shared" si="44"/>
        <v>要入力</v>
      </c>
      <c r="U216" s="370" t="str">
        <f>VLOOKUP(Q216,'自主点検表（処遇）'!$AG$5:$AL$3211,6,0)</f>
        <v>平11厚令39 
第42条 第8項 第1号</v>
      </c>
    </row>
    <row r="217" spans="2:21" ht="30" customHeight="1">
      <c r="B217" s="1036">
        <f t="shared" si="38"/>
        <v>41</v>
      </c>
      <c r="C217" s="1037">
        <v>35</v>
      </c>
      <c r="D217" s="341"/>
      <c r="E217" s="342"/>
      <c r="F217" s="343"/>
      <c r="G217" s="344"/>
      <c r="H217" s="345"/>
      <c r="I217" s="345"/>
      <c r="J217" s="345"/>
      <c r="K217" s="345"/>
      <c r="L217" s="345"/>
      <c r="M217" s="345"/>
      <c r="N217" s="347"/>
      <c r="O217" s="728" t="str">
        <f>VLOOKUP(Q217,'自主点検表（処遇）'!$A$5:$AE$3211,8,0)</f>
        <v>②</v>
      </c>
      <c r="P217" s="295" t="str">
        <f t="shared" si="39"/>
        <v>✖</v>
      </c>
      <c r="Q217" s="687">
        <v>211</v>
      </c>
      <c r="R217" s="497" t="str">
        <f>VLOOKUP(Q217,'自主点検表（処遇）'!$AG$5:$AL$3211,2,0)</f>
        <v>いる・いない</v>
      </c>
      <c r="S217" s="377" t="s">
        <v>1731</v>
      </c>
      <c r="T217" s="368" t="str">
        <f t="shared" si="44"/>
        <v>要入力</v>
      </c>
      <c r="U217" s="371" t="str">
        <f>VLOOKUP(Q217,'自主点検表（処遇）'!$AG$5:$AL$3211,6,0)</f>
        <v>平11厚令39 
第42条 第8項 第1号</v>
      </c>
    </row>
    <row r="218" spans="2:21" ht="30" customHeight="1">
      <c r="B218" s="1036">
        <f t="shared" si="38"/>
        <v>41</v>
      </c>
      <c r="C218" s="1037">
        <v>35</v>
      </c>
      <c r="D218" s="341"/>
      <c r="E218" s="342"/>
      <c r="F218" s="343"/>
      <c r="G218" s="344"/>
      <c r="H218" s="345"/>
      <c r="I218" s="345"/>
      <c r="J218" s="345"/>
      <c r="K218" s="345"/>
      <c r="L218" s="345"/>
      <c r="M218" s="345"/>
      <c r="N218" s="347"/>
      <c r="O218" s="728" t="str">
        <f>VLOOKUP(Q218,'自主点検表（処遇）'!$A$5:$AE$3211,8,0)</f>
        <v>③</v>
      </c>
      <c r="P218" s="295" t="str">
        <f t="shared" si="39"/>
        <v>✖</v>
      </c>
      <c r="Q218" s="687">
        <v>212</v>
      </c>
      <c r="R218" s="497" t="str">
        <f>VLOOKUP(Q218,'自主点検表（処遇）'!$AG$5:$AL$3211,2,0)</f>
        <v>いる・いない</v>
      </c>
      <c r="S218" s="377" t="s">
        <v>1731</v>
      </c>
      <c r="T218" s="368" t="str">
        <f t="shared" si="44"/>
        <v>要入力</v>
      </c>
      <c r="U218" s="371" t="str">
        <f>VLOOKUP(Q218,'自主点検表（処遇）'!$AG$5:$AL$3211,6,0)</f>
        <v>平11厚令39 
第42条 第8項 第2号</v>
      </c>
    </row>
    <row r="219" spans="2:21" ht="30" customHeight="1">
      <c r="B219" s="1036">
        <f t="shared" si="38"/>
        <v>41</v>
      </c>
      <c r="C219" s="1037">
        <v>35</v>
      </c>
      <c r="D219" s="341"/>
      <c r="E219" s="342"/>
      <c r="F219" s="343"/>
      <c r="G219" s="344"/>
      <c r="H219" s="345"/>
      <c r="I219" s="345"/>
      <c r="J219" s="345"/>
      <c r="K219" s="345"/>
      <c r="L219" s="345"/>
      <c r="M219" s="345"/>
      <c r="N219" s="347"/>
      <c r="O219" s="728" t="str">
        <f>VLOOKUP(Q219,'自主点検表（処遇）'!$A$5:$AE$3211,8,0)</f>
        <v>④</v>
      </c>
      <c r="P219" s="295" t="str">
        <f t="shared" si="39"/>
        <v>✖</v>
      </c>
      <c r="Q219" s="687">
        <v>213</v>
      </c>
      <c r="R219" s="497" t="str">
        <f>VLOOKUP(Q219,'自主点検表（処遇）'!$AG$5:$AL$3211,2,0)</f>
        <v>いる・いない</v>
      </c>
      <c r="S219" s="377" t="s">
        <v>1731</v>
      </c>
      <c r="T219" s="368" t="str">
        <f t="shared" si="44"/>
        <v>要入力</v>
      </c>
      <c r="U219" s="371" t="str">
        <f>VLOOKUP(Q219,'自主点検表（処遇）'!$AG$5:$AL$3211,6,0)</f>
        <v>平11厚令39 
第42条 第8項 第3号</v>
      </c>
    </row>
    <row r="220" spans="2:21" ht="30" customHeight="1">
      <c r="B220" s="1036">
        <f t="shared" si="38"/>
        <v>41</v>
      </c>
      <c r="C220" s="1037">
        <v>35</v>
      </c>
      <c r="D220" s="341"/>
      <c r="E220" s="342"/>
      <c r="F220" s="343"/>
      <c r="G220" s="344"/>
      <c r="H220" s="345"/>
      <c r="I220" s="345"/>
      <c r="J220" s="345"/>
      <c r="K220" s="345"/>
      <c r="L220" s="345"/>
      <c r="M220" s="345"/>
      <c r="N220" s="347"/>
      <c r="O220" s="728" t="str">
        <f>VLOOKUP(Q220,'自主点検表（処遇）'!$A$5:$AE$3211,8,0)</f>
        <v>⑤</v>
      </c>
      <c r="P220" s="295" t="str">
        <f t="shared" si="39"/>
        <v>✖</v>
      </c>
      <c r="Q220" s="687">
        <v>214</v>
      </c>
      <c r="R220" s="497" t="str">
        <f>VLOOKUP(Q220,'自主点検表（処遇）'!$AG$5:$AL$3211,2,0)</f>
        <v>いる・いない</v>
      </c>
      <c r="S220" s="377" t="s">
        <v>1731</v>
      </c>
      <c r="T220" s="368" t="str">
        <f t="shared" si="44"/>
        <v>要入力</v>
      </c>
      <c r="U220" s="371" t="str">
        <f>VLOOKUP(Q220,'自主点検表（処遇）'!$AG$5:$AL$3211,6,0)</f>
        <v>平13老発155
の3</v>
      </c>
    </row>
    <row r="221" spans="2:21" ht="30" customHeight="1">
      <c r="B221" s="1036">
        <f t="shared" si="38"/>
        <v>41</v>
      </c>
      <c r="C221" s="1037">
        <v>35</v>
      </c>
      <c r="D221" s="341"/>
      <c r="E221" s="342"/>
      <c r="F221" s="343"/>
      <c r="G221" s="344"/>
      <c r="H221" s="345"/>
      <c r="I221" s="345"/>
      <c r="J221" s="345"/>
      <c r="K221" s="345"/>
      <c r="L221" s="345"/>
      <c r="M221" s="345"/>
      <c r="N221" s="347"/>
      <c r="O221" s="728" t="str">
        <f>VLOOKUP(Q221,'自主点検表（処遇）'!$A$5:$AE$3211,8,0)</f>
        <v>⑥</v>
      </c>
      <c r="P221" s="295" t="str">
        <f t="shared" si="39"/>
        <v>✖</v>
      </c>
      <c r="Q221" s="687">
        <v>215</v>
      </c>
      <c r="R221" s="497" t="str">
        <f>VLOOKUP(Q221,'自主点検表（処遇）'!$AG$5:$AL$3211,2,0)</f>
        <v>いる・いない</v>
      </c>
      <c r="S221" s="377" t="s">
        <v>1731</v>
      </c>
      <c r="T221" s="368" t="str">
        <f t="shared" si="44"/>
        <v>要入力</v>
      </c>
      <c r="U221" s="371" t="str">
        <f>VLOOKUP(Q221,'自主点検表（処遇）'!$AG$5:$AL$3211,6,0)</f>
        <v>平13老発155
の3</v>
      </c>
    </row>
    <row r="222" spans="2:21" ht="30" customHeight="1">
      <c r="B222" s="1036">
        <f t="shared" si="38"/>
        <v>41</v>
      </c>
      <c r="C222" s="1037">
        <v>35</v>
      </c>
      <c r="D222" s="341"/>
      <c r="E222" s="342"/>
      <c r="F222" s="343"/>
      <c r="G222" s="344"/>
      <c r="H222" s="345"/>
      <c r="I222" s="345"/>
      <c r="J222" s="345"/>
      <c r="K222" s="345"/>
      <c r="L222" s="345"/>
      <c r="M222" s="345"/>
      <c r="N222" s="347"/>
      <c r="O222" s="728" t="str">
        <f>VLOOKUP(Q222,'自主点検表（処遇）'!$A$5:$AE$3211,8,0)</f>
        <v>(a) 委員会のメンバーについては、幅広い職種（例えば、施設長、事務長、医師、
　看護職員、介護職員、生活相談員）により構成していますか。</v>
      </c>
      <c r="P222" s="295" t="str">
        <f t="shared" si="39"/>
        <v>✖</v>
      </c>
      <c r="Q222" s="687">
        <v>216</v>
      </c>
      <c r="R222" s="497" t="str">
        <f>VLOOKUP(Q222,'自主点検表（処遇）'!$AG$5:$AL$3211,2,0)</f>
        <v>いる・いない</v>
      </c>
      <c r="S222" s="377" t="s">
        <v>1731</v>
      </c>
      <c r="T222" s="368" t="str">
        <f t="shared" si="44"/>
        <v>要入力</v>
      </c>
      <c r="U222" s="371" t="str">
        <f>VLOOKUP(Q222,'自主点検表（処遇）'!$AG$5:$AL$3211,6,0)</f>
        <v>平11厚令39 
第42条 第8項 第1号 
平12厚令43 
第5の5の(4)</v>
      </c>
    </row>
    <row r="223" spans="2:21" ht="30" customHeight="1">
      <c r="B223" s="1036">
        <f t="shared" si="38"/>
        <v>41</v>
      </c>
      <c r="C223" s="1037">
        <v>35</v>
      </c>
      <c r="D223" s="341"/>
      <c r="E223" s="342"/>
      <c r="F223" s="343"/>
      <c r="G223" s="344"/>
      <c r="H223" s="345"/>
      <c r="I223" s="345"/>
      <c r="J223" s="345"/>
      <c r="K223" s="345"/>
      <c r="L223" s="345"/>
      <c r="M223" s="345"/>
      <c r="N223" s="347"/>
      <c r="O223" s="728" t="str">
        <f>VLOOKUP(Q223,'自主点検表（処遇）'!$A$5:$AE$3211,8,0)</f>
        <v>(b) (a)の構成メンバーの責務及び役割分担を明確にするとともに、専任の身体的拘束
　等適正化対応策を担当する者を定めていますか。</v>
      </c>
      <c r="P223" s="295" t="str">
        <f t="shared" si="39"/>
        <v>✖</v>
      </c>
      <c r="Q223" s="687">
        <v>217</v>
      </c>
      <c r="R223" s="497" t="str">
        <f>VLOOKUP(Q223,'自主点検表（処遇）'!$AG$5:$AL$3211,2,0)</f>
        <v>いる・いない</v>
      </c>
      <c r="S223" s="377" t="s">
        <v>1731</v>
      </c>
      <c r="T223" s="368" t="str">
        <f t="shared" si="44"/>
        <v>要入力</v>
      </c>
      <c r="U223" s="371">
        <f>VLOOKUP(Q223,'自主点検表（処遇）'!$AG$5:$AL$3211,6,0)</f>
        <v>0</v>
      </c>
    </row>
    <row r="224" spans="2:21" ht="30" customHeight="1" thickBot="1">
      <c r="B224" s="1038">
        <f t="shared" si="38"/>
        <v>41</v>
      </c>
      <c r="C224" s="1039">
        <v>35</v>
      </c>
      <c r="D224" s="348"/>
      <c r="E224" s="349"/>
      <c r="F224" s="350"/>
      <c r="G224" s="351"/>
      <c r="H224" s="352"/>
      <c r="I224" s="352"/>
      <c r="J224" s="352"/>
      <c r="K224" s="352"/>
      <c r="L224" s="352"/>
      <c r="M224" s="352"/>
      <c r="N224" s="353"/>
      <c r="O224" s="729" t="str">
        <f>VLOOKUP(Q224,'自主点検表（処遇）'!$A$5:$AE$3211,8,0)</f>
        <v>(c) 身体的拘束等適正化検討委員会は、運営委員会など他の委員会と独立して設置・
　運営していますか。（ただし、関係する職種、取り扱う事項等が相互に関係が深い
　と認められる他の会議体を設置している場合、これと一体的に設置・運営すること
　として差し支えありません。）</v>
      </c>
      <c r="P224" s="296" t="str">
        <f t="shared" si="39"/>
        <v>✖</v>
      </c>
      <c r="Q224" s="688">
        <v>218</v>
      </c>
      <c r="R224" s="498" t="str">
        <f>VLOOKUP(Q224,'自主点検表（処遇）'!$AG$5:$AL$3211,2,0)</f>
        <v>いる・いない</v>
      </c>
      <c r="S224" s="378" t="s">
        <v>1731</v>
      </c>
      <c r="T224" s="379" t="str">
        <f t="shared" si="44"/>
        <v>要入力</v>
      </c>
      <c r="U224" s="372" t="str">
        <f>VLOOKUP(Q224,'自主点検表（処遇）'!$AG$5:$AL$3211,6,0)</f>
        <v>平11厚令39 
第42条 第8項 第1号 
平12老企43
第5の5の(4)</v>
      </c>
    </row>
    <row r="225" spans="2:21" ht="30" customHeight="1">
      <c r="B225" s="1034">
        <f t="shared" si="38"/>
        <v>42</v>
      </c>
      <c r="C225" s="1035">
        <v>36</v>
      </c>
      <c r="D225" s="335"/>
      <c r="E225" s="336"/>
      <c r="F225" s="337"/>
      <c r="G225" s="338"/>
      <c r="H225" s="339"/>
      <c r="I225" s="339"/>
      <c r="J225" s="339"/>
      <c r="K225" s="339"/>
      <c r="L225" s="339"/>
      <c r="M225" s="339"/>
      <c r="N225" s="358"/>
      <c r="O225" s="730" t="str">
        <f>VLOOKUP(Q225,'自主点検表（処遇）'!$A$5:$AE$3211,8,0)</f>
        <v xml:space="preserve">　身体的拘束等の適正化のための指針（又は「身体的拘束等廃止に向けた改善計画」など）については、以下の内容を盛り込んでいますか。 </v>
      </c>
      <c r="P225" s="354" t="str">
        <f t="shared" si="39"/>
        <v>✖</v>
      </c>
      <c r="Q225" s="686">
        <v>219</v>
      </c>
      <c r="R225" s="496" t="str">
        <f>VLOOKUP(Q225,'自主点検表（処遇）'!$AG$5:$AL$3211,2,0)</f>
        <v>いる・いない</v>
      </c>
      <c r="S225" s="376" t="s">
        <v>1731</v>
      </c>
      <c r="T225" s="367" t="str">
        <f t="shared" si="44"/>
        <v>要入力</v>
      </c>
      <c r="U225" s="370" t="str">
        <f>VLOOKUP(Q225,'自主点検表（処遇）'!$AG$5:$AL$3211,6,0)</f>
        <v>平11厚令39 
第42条 第8項 第2号
平12老企43 
第5の5の(5)</v>
      </c>
    </row>
    <row r="226" spans="2:21" ht="30" customHeight="1" thickBot="1">
      <c r="B226" s="1038">
        <f t="shared" si="38"/>
        <v>42</v>
      </c>
      <c r="C226" s="1039">
        <v>36</v>
      </c>
      <c r="D226" s="348"/>
      <c r="E226" s="349"/>
      <c r="F226" s="350"/>
      <c r="G226" s="351"/>
      <c r="H226" s="352"/>
      <c r="I226" s="352"/>
      <c r="J226" s="352"/>
      <c r="K226" s="352"/>
      <c r="L226" s="352"/>
      <c r="M226" s="352"/>
      <c r="N226" s="353"/>
      <c r="O226" s="729" t="str">
        <f>VLOOKUP(Q226,'自主点検表（処遇）'!$A$5:$AE$3211,8,0)</f>
        <v>【身体的拘束等の適正化のための従業者に対する研修について】</v>
      </c>
      <c r="P226" s="296" t="str">
        <f t="shared" si="39"/>
        <v>✖</v>
      </c>
      <c r="Q226" s="688">
        <v>220</v>
      </c>
      <c r="R226" s="498" t="str">
        <f>VLOOKUP(Q226,'自主点検表（処遇）'!$AG$5:$AL$3211,2,0)</f>
        <v>いる・いない</v>
      </c>
      <c r="S226" s="378" t="s">
        <v>1731</v>
      </c>
      <c r="T226" s="379" t="str">
        <f t="shared" si="44"/>
        <v>要入力</v>
      </c>
      <c r="U226" s="372" t="str">
        <f>VLOOKUP(Q226,'自主点検表（処遇）'!$AG$5:$AL$3211,6,0)</f>
        <v>平11厚令39 
第42条 第8項 第3号 
平12老企43 
第5の5の(6)</v>
      </c>
    </row>
    <row r="227" spans="2:21" ht="30" customHeight="1">
      <c r="B227" s="1050">
        <f t="shared" si="38"/>
        <v>43</v>
      </c>
      <c r="C227" s="1051">
        <v>37</v>
      </c>
      <c r="D227" s="335"/>
      <c r="E227" s="336"/>
      <c r="F227" s="337"/>
      <c r="G227" s="338"/>
      <c r="H227" s="339"/>
      <c r="I227" s="339"/>
      <c r="J227" s="339"/>
      <c r="K227" s="339"/>
      <c r="L227" s="339"/>
      <c r="M227" s="339"/>
      <c r="N227" s="1089" t="s">
        <v>848</v>
      </c>
      <c r="O227" s="730" t="str">
        <f>VLOOKUP(Q227,'自主点検表（処遇）'!$A$5:$AE$3211,8,0)</f>
        <v>　緊急やむを得ず身体的拘束等を行う場合には、その態様及び時間、利用者の心身の状況並びに緊急やむを得なかった理由を記録していますか。</v>
      </c>
      <c r="P227" s="354" t="str">
        <f t="shared" si="39"/>
        <v>✖</v>
      </c>
      <c r="Q227" s="686">
        <v>221</v>
      </c>
      <c r="R227" s="496" t="str">
        <f>VLOOKUP(Q227,'自主点検表（処遇）'!$AG$5:$AL$3211,2,0)</f>
        <v>いる・いない</v>
      </c>
      <c r="S227" s="376" t="s">
        <v>1731</v>
      </c>
      <c r="T227" s="367" t="str">
        <f t="shared" si="44"/>
        <v>要入力</v>
      </c>
      <c r="U227" s="370" t="str">
        <f>VLOOKUP(Q227,'自主点検表（処遇）'!$AG$5:$AL$3211,6,0)</f>
        <v>条例第66号
第292条 
平11厚令39 
第42条 第7項</v>
      </c>
    </row>
    <row r="228" spans="2:21" ht="30" customHeight="1">
      <c r="B228" s="1042">
        <f t="shared" si="38"/>
        <v>43</v>
      </c>
      <c r="C228" s="1043">
        <v>37</v>
      </c>
      <c r="D228" s="341"/>
      <c r="E228" s="342"/>
      <c r="F228" s="343"/>
      <c r="G228" s="344"/>
      <c r="H228" s="345"/>
      <c r="I228" s="345"/>
      <c r="J228" s="345"/>
      <c r="K228" s="345"/>
      <c r="L228" s="345"/>
      <c r="M228" s="345"/>
      <c r="N228" s="347"/>
      <c r="O228" s="728" t="str">
        <f>VLOOKUP(Q228,'自主点検表（処遇）'!$A$5:$AE$3211,8,0)</f>
        <v>　なお、「身体拘束ゼロへの手引き」に例示されている「緊急やむを得ない身体拘束に関する説明書」などを参考にして、文書により家族等にわかりやすく説明し、原則として拘束開始時かそれ以前に同意を得ていますか。</v>
      </c>
      <c r="P228" s="298" t="str">
        <f t="shared" si="39"/>
        <v>✖</v>
      </c>
      <c r="Q228" s="689">
        <v>222</v>
      </c>
      <c r="R228" s="499" t="str">
        <f>VLOOKUP(Q228,'自主点検表（処遇）'!$AG$5:$AL$3211,2,0)</f>
        <v>いる・いない</v>
      </c>
      <c r="S228" s="380" t="s">
        <v>1731</v>
      </c>
      <c r="T228" s="383" t="str">
        <f t="shared" si="44"/>
        <v>要入力</v>
      </c>
      <c r="U228" s="373" t="str">
        <f>VLOOKUP(Q228,'自主点検表（処遇）'!$AG$5:$AL$3211,6,0)</f>
        <v>平13老発155 
の6の(1)(2)</v>
      </c>
    </row>
    <row r="229" spans="2:21" ht="30" customHeight="1">
      <c r="B229" s="1036">
        <f t="shared" si="38"/>
        <v>43</v>
      </c>
      <c r="C229" s="1037">
        <v>37</v>
      </c>
      <c r="D229" s="341"/>
      <c r="E229" s="342"/>
      <c r="F229" s="343"/>
      <c r="G229" s="344"/>
      <c r="H229" s="345"/>
      <c r="I229" s="345"/>
      <c r="J229" s="345"/>
      <c r="K229" s="345"/>
      <c r="L229" s="345"/>
      <c r="M229" s="345"/>
      <c r="N229" s="347"/>
      <c r="O229" s="728" t="str">
        <f>VLOOKUP(Q229,'自主点検表（処遇）'!$A$5:$AE$3211,8,0)</f>
        <v>　上記の説明書について、次の点について適切に取り扱い、作成及び同意を得ていますか。</v>
      </c>
      <c r="P229" s="295" t="str">
        <f t="shared" si="39"/>
        <v>✖</v>
      </c>
      <c r="Q229" s="687">
        <v>223</v>
      </c>
      <c r="R229" s="497" t="str">
        <f>VLOOKUP(Q229,'自主点検表（処遇）'!$AG$5:$AL$3211,2,0)</f>
        <v>いる・いない</v>
      </c>
      <c r="S229" s="377" t="s">
        <v>1731</v>
      </c>
      <c r="T229" s="368" t="str">
        <f t="shared" si="44"/>
        <v>要入力</v>
      </c>
      <c r="U229" s="371" t="str">
        <f>VLOOKUP(Q229,'自主点検表（処遇）'!$AG$5:$AL$3211,6,0)</f>
        <v>身体拘束ゼロへの
手引き</v>
      </c>
    </row>
    <row r="230" spans="2:21" ht="30" customHeight="1" thickBot="1">
      <c r="B230" s="1038">
        <f t="shared" si="38"/>
        <v>43</v>
      </c>
      <c r="C230" s="1039">
        <v>37</v>
      </c>
      <c r="D230" s="348"/>
      <c r="E230" s="349"/>
      <c r="F230" s="350"/>
      <c r="G230" s="351"/>
      <c r="H230" s="352"/>
      <c r="I230" s="352"/>
      <c r="J230" s="366"/>
      <c r="K230" s="366"/>
      <c r="L230" s="366"/>
      <c r="M230" s="352"/>
      <c r="N230" s="1013" t="s">
        <v>2848</v>
      </c>
      <c r="O230" s="729" t="str">
        <f>VLOOKUP(Q230,'自主点検表（処遇）'!$A$5:$AE$3211,8,0)</f>
        <v>　緊急やむを得ず身体的拘束等を行った場合には、「身体拘束ゼロへの手引き」に例示されている「緊急やむを得ない身体拘束に関する経過観察・再検討記録」などを参考にして、利用者の日々の心身の状態等の観察、拘束の必要性や方法に係わる再検討を行うごとに逐次その記録を加えるとともに、従業者間、家族等関係者の間で直近の情報を共有していますか。</v>
      </c>
      <c r="P230" s="296" t="str">
        <f t="shared" si="39"/>
        <v>✖</v>
      </c>
      <c r="Q230" s="688">
        <v>224</v>
      </c>
      <c r="R230" s="498" t="str">
        <f>VLOOKUP(Q230,'自主点検表（処遇）'!$AG$5:$AL$3211,2,0)</f>
        <v>いる・いない</v>
      </c>
      <c r="S230" s="378" t="s">
        <v>1731</v>
      </c>
      <c r="T230" s="379" t="str">
        <f t="shared" si="44"/>
        <v>要入力</v>
      </c>
      <c r="U230" s="372" t="str">
        <f>VLOOKUP(Q230,'自主点検表（処遇）'!$AG$5:$AL$3211,6,0)</f>
        <v>平13老発155
の6の(2)</v>
      </c>
    </row>
    <row r="231" spans="2:21" ht="30" customHeight="1">
      <c r="B231" s="1034">
        <f t="shared" si="38"/>
        <v>44</v>
      </c>
      <c r="C231" s="1035">
        <v>38</v>
      </c>
      <c r="D231" s="335"/>
      <c r="E231" s="336"/>
      <c r="F231" s="337"/>
      <c r="G231" s="996" t="s">
        <v>2635</v>
      </c>
      <c r="H231" s="339"/>
      <c r="I231" s="339"/>
      <c r="J231" s="339"/>
      <c r="K231" s="339"/>
      <c r="L231" s="339"/>
      <c r="M231" s="339"/>
      <c r="N231" s="340" t="s">
        <v>1760</v>
      </c>
      <c r="O231" s="731" t="str">
        <f>VLOOKUP(Q231,'自主点検表（処遇）'!$A$5:$AE$3211,8,0)</f>
        <v>　事業所の従業員は高齢者虐待を発見しやすい立場にあることを自覚し、高齢者虐待の早期発見に努めていますか。</v>
      </c>
      <c r="P231" s="354" t="str">
        <f t="shared" si="39"/>
        <v>✖</v>
      </c>
      <c r="Q231" s="686">
        <v>225</v>
      </c>
      <c r="R231" s="496" t="str">
        <f>VLOOKUP(Q231,'自主点検表（処遇）'!$AG$5:$AL$3211,2,0)</f>
        <v>いる・いない</v>
      </c>
      <c r="S231" s="376" t="s">
        <v>1731</v>
      </c>
      <c r="T231" s="367" t="str">
        <f t="shared" si="44"/>
        <v>要入力</v>
      </c>
      <c r="U231" s="370" t="str">
        <f>VLOOKUP(Q231,'自主点検表（処遇）'!$AG$5:$AL$3211,6,0)</f>
        <v>高齢者虐待防止法 
第5条</v>
      </c>
    </row>
    <row r="232" spans="2:21" ht="30" customHeight="1">
      <c r="B232" s="1036">
        <f t="shared" si="38"/>
        <v>44</v>
      </c>
      <c r="C232" s="1037">
        <v>38</v>
      </c>
      <c r="D232" s="341"/>
      <c r="E232" s="342"/>
      <c r="F232" s="343"/>
      <c r="G232" s="344"/>
      <c r="H232" s="345"/>
      <c r="I232" s="345"/>
      <c r="J232" s="345"/>
      <c r="K232" s="345"/>
      <c r="L232" s="345"/>
      <c r="M232" s="345"/>
      <c r="N232" s="346" t="s">
        <v>1762</v>
      </c>
      <c r="O232" s="725" t="str">
        <f>VLOOKUP(Q232,'自主点検表（処遇）'!$A$5:$AE$3211,8,0)</f>
        <v>　高齢者虐待の防止について、従業者への研修の実施、サービスの提供を受ける利用者及びその家族からの苦情の処理の体制の整備等、虐待の防止のための措置を講じていますか。</v>
      </c>
      <c r="P232" s="295" t="str">
        <f t="shared" si="39"/>
        <v>✖</v>
      </c>
      <c r="Q232" s="687">
        <v>226</v>
      </c>
      <c r="R232" s="497" t="str">
        <f>VLOOKUP(Q232,'自主点検表（処遇）'!$AG$5:$AL$3211,2,0)</f>
        <v>いる・いない</v>
      </c>
      <c r="S232" s="377" t="s">
        <v>1731</v>
      </c>
      <c r="T232" s="368" t="str">
        <f t="shared" si="44"/>
        <v>要入力</v>
      </c>
      <c r="U232" s="371" t="str">
        <f>VLOOKUP(Q232,'自主点検表（処遇）'!$AG$5:$AL$3211,6,0)</f>
        <v>高齢者虐待防止法 
第20条</v>
      </c>
    </row>
    <row r="233" spans="2:21" ht="30" customHeight="1">
      <c r="B233" s="1036">
        <f t="shared" si="38"/>
        <v>44</v>
      </c>
      <c r="C233" s="1037">
        <v>38</v>
      </c>
      <c r="D233" s="341"/>
      <c r="E233" s="342"/>
      <c r="F233" s="343"/>
      <c r="G233" s="344"/>
      <c r="H233" s="345"/>
      <c r="I233" s="345"/>
      <c r="J233" s="345"/>
      <c r="K233" s="345"/>
      <c r="L233" s="345"/>
      <c r="M233" s="345"/>
      <c r="N233" s="346" t="s">
        <v>1763</v>
      </c>
      <c r="O233" s="725" t="str">
        <f>VLOOKUP(Q233,'自主点検表（処遇）'!$A$5:$AE$3211,8,0)</f>
        <v>　高齢者虐待を受けたと思われる入居者を発見した場合は、速やかに、市町村に通報していますか。</v>
      </c>
      <c r="P233" s="295" t="str">
        <f t="shared" si="39"/>
        <v>✖</v>
      </c>
      <c r="Q233" s="687">
        <v>227</v>
      </c>
      <c r="R233" s="497" t="str">
        <f>VLOOKUP(Q233,'自主点検表（処遇）'!$AG$5:$AL$3211,2,0)</f>
        <v>いる・いない</v>
      </c>
      <c r="S233" s="377" t="s">
        <v>1731</v>
      </c>
      <c r="T233" s="368" t="str">
        <f t="shared" si="44"/>
        <v>要入力</v>
      </c>
      <c r="U233" s="371" t="str">
        <f>VLOOKUP(Q233,'自主点検表（処遇）'!$AG$5:$AL$3211,6,0)</f>
        <v>高齢者虐待防止法 
第21条</v>
      </c>
    </row>
    <row r="234" spans="2:21" ht="30" customHeight="1" thickBot="1">
      <c r="B234" s="1038">
        <f t="shared" si="38"/>
        <v>44</v>
      </c>
      <c r="C234" s="1039">
        <v>38</v>
      </c>
      <c r="D234" s="348"/>
      <c r="E234" s="349"/>
      <c r="F234" s="350"/>
      <c r="G234" s="351"/>
      <c r="H234" s="352"/>
      <c r="I234" s="352"/>
      <c r="J234" s="352"/>
      <c r="K234" s="352"/>
      <c r="L234" s="352"/>
      <c r="M234" s="352"/>
      <c r="N234" s="346" t="s">
        <v>848</v>
      </c>
      <c r="O234" s="729" t="str">
        <f>VLOOKUP(Q234,'自主点検表（処遇）'!$A$5:$AE$3211,8,0)</f>
        <v>①</v>
      </c>
      <c r="P234" s="296" t="str">
        <f t="shared" si="39"/>
        <v>✖</v>
      </c>
      <c r="Q234" s="688">
        <v>228</v>
      </c>
      <c r="R234" s="498" t="str">
        <f>VLOOKUP(Q234,'自主点検表（処遇）'!$AG$5:$AL$3211,2,0)</f>
        <v>いる・いない</v>
      </c>
      <c r="S234" s="378" t="s">
        <v>1731</v>
      </c>
      <c r="T234" s="379" t="str">
        <f t="shared" si="44"/>
        <v>要入力</v>
      </c>
      <c r="U234" s="372" t="str">
        <f>VLOOKUP(Q234,'自主点検表（処遇）'!$AG$5:$AL$3211,6,0)</f>
        <v>平11厚令39 
第35条の2 
第1項 第1号 
平12老企43
第4の38①</v>
      </c>
    </row>
    <row r="235" spans="2:21" ht="30" customHeight="1">
      <c r="B235" s="1034">
        <f t="shared" si="38"/>
        <v>45</v>
      </c>
      <c r="C235" s="1035">
        <v>39</v>
      </c>
      <c r="D235" s="335"/>
      <c r="E235" s="336"/>
      <c r="F235" s="337"/>
      <c r="G235" s="338"/>
      <c r="H235" s="339"/>
      <c r="I235" s="339"/>
      <c r="J235" s="339"/>
      <c r="K235" s="339"/>
      <c r="L235" s="339"/>
      <c r="M235" s="339"/>
      <c r="N235" s="358"/>
      <c r="O235" s="730" t="str">
        <f>VLOOKUP(Q235,'自主点検表（処遇）'!$A$5:$AE$3211,8,0)</f>
        <v>②</v>
      </c>
      <c r="P235" s="354" t="str">
        <f t="shared" si="39"/>
        <v>✖</v>
      </c>
      <c r="Q235" s="686">
        <v>229</v>
      </c>
      <c r="R235" s="496" t="str">
        <f>VLOOKUP(Q235,'自主点検表（処遇）'!$AG$5:$AL$3211,2,0)</f>
        <v>いる・いない</v>
      </c>
      <c r="S235" s="376" t="s">
        <v>1731</v>
      </c>
      <c r="T235" s="367" t="str">
        <f t="shared" si="44"/>
        <v>要入力</v>
      </c>
      <c r="U235" s="370" t="str">
        <f>VLOOKUP(Q235,'自主点検表（処遇）'!$AG$5:$AL$3211,6,0)</f>
        <v>条例第66号
第317条の2
平11厚令39
第35条の2</v>
      </c>
    </row>
    <row r="236" spans="2:21" ht="30" customHeight="1">
      <c r="B236" s="1036">
        <f t="shared" si="38"/>
        <v>45</v>
      </c>
      <c r="C236" s="1037">
        <v>39</v>
      </c>
      <c r="D236" s="341"/>
      <c r="E236" s="342"/>
      <c r="F236" s="343"/>
      <c r="G236" s="344"/>
      <c r="H236" s="345"/>
      <c r="I236" s="345"/>
      <c r="J236" s="345"/>
      <c r="K236" s="345"/>
      <c r="L236" s="345"/>
      <c r="M236" s="345"/>
      <c r="N236" s="347"/>
      <c r="O236" s="728" t="str">
        <f>VLOOKUP(Q236,'自主点検表（処遇）'!$A$5:$AE$3211,8,0)</f>
        <v>③</v>
      </c>
      <c r="P236" s="295" t="str">
        <f t="shared" si="39"/>
        <v>✖</v>
      </c>
      <c r="Q236" s="687">
        <v>230</v>
      </c>
      <c r="R236" s="497" t="str">
        <f>VLOOKUP(Q236,'自主点検表（処遇）'!$AG$5:$AL$3211,2,0)</f>
        <v>いる・いない</v>
      </c>
      <c r="S236" s="377" t="s">
        <v>1731</v>
      </c>
      <c r="T236" s="368" t="str">
        <f t="shared" si="44"/>
        <v>要入力</v>
      </c>
      <c r="U236" s="371" t="str">
        <f>VLOOKUP(Q236,'自主点検表（処遇）'!$AG$5:$AL$3211,6,0)</f>
        <v>第1項第2号
平12老企43
第4の38②</v>
      </c>
    </row>
    <row r="237" spans="2:21" ht="30" customHeight="1">
      <c r="B237" s="1036">
        <f t="shared" si="38"/>
        <v>45</v>
      </c>
      <c r="C237" s="1037">
        <v>39</v>
      </c>
      <c r="D237" s="341"/>
      <c r="E237" s="342"/>
      <c r="F237" s="343"/>
      <c r="G237" s="344"/>
      <c r="H237" s="345"/>
      <c r="I237" s="345"/>
      <c r="J237" s="345"/>
      <c r="K237" s="345"/>
      <c r="L237" s="345"/>
      <c r="M237" s="345"/>
      <c r="N237" s="347"/>
      <c r="O237" s="728" t="str">
        <f>VLOOKUP(Q237,'自主点検表（処遇）'!$A$5:$AE$3211,8,0)</f>
        <v>④</v>
      </c>
      <c r="P237" s="295" t="str">
        <f t="shared" si="39"/>
        <v>✖</v>
      </c>
      <c r="Q237" s="687">
        <v>231</v>
      </c>
      <c r="R237" s="497" t="str">
        <f>VLOOKUP(Q237,'自主点検表（処遇）'!$AG$5:$AL$3211,2,0)</f>
        <v>いる・いない</v>
      </c>
      <c r="S237" s="377" t="s">
        <v>1731</v>
      </c>
      <c r="T237" s="368" t="str">
        <f t="shared" si="44"/>
        <v>要入力</v>
      </c>
      <c r="U237" s="371" t="str">
        <f>VLOOKUP(Q237,'自主点検表（処遇）'!$AG$5:$AL$3211,6,0)</f>
        <v>条例第66号
第317条の2
平11厚令39
第35条の2
第1項 第3号
平12老企43
第4の38③</v>
      </c>
    </row>
    <row r="238" spans="2:21" ht="30" customHeight="1" thickBot="1">
      <c r="B238" s="1038">
        <f t="shared" si="38"/>
        <v>45</v>
      </c>
      <c r="C238" s="1039">
        <v>39</v>
      </c>
      <c r="D238" s="348"/>
      <c r="E238" s="349"/>
      <c r="F238" s="350"/>
      <c r="G238" s="351"/>
      <c r="H238" s="352"/>
      <c r="I238" s="352"/>
      <c r="J238" s="352"/>
      <c r="K238" s="352"/>
      <c r="L238" s="352"/>
      <c r="M238" s="352"/>
      <c r="N238" s="353"/>
      <c r="O238" s="729" t="str">
        <f>VLOOKUP(Q238,'自主点検表（処遇）'!$A$5:$AE$3211,8,0)</f>
        <v>⑤</v>
      </c>
      <c r="P238" s="296" t="str">
        <f t="shared" si="39"/>
        <v>✖</v>
      </c>
      <c r="Q238" s="688">
        <v>232</v>
      </c>
      <c r="R238" s="498" t="str">
        <f>VLOOKUP(Q238,'自主点検表（処遇）'!$AG$5:$AL$3211,2,0)</f>
        <v>いる・いない</v>
      </c>
      <c r="S238" s="378" t="s">
        <v>1731</v>
      </c>
      <c r="T238" s="379" t="str">
        <f t="shared" si="44"/>
        <v>要入力</v>
      </c>
      <c r="U238" s="372" t="str">
        <f>VLOOKUP(Q238,'自主点検表（処遇）'!$AG$5:$AL$3211,6,0)</f>
        <v>平11厚令39
第35条の2
第1項 第4号
平12老企43
第4の38④</v>
      </c>
    </row>
    <row r="239" spans="2:21" ht="30" customHeight="1" thickBot="1">
      <c r="B239" s="1048">
        <f t="shared" si="38"/>
        <v>47</v>
      </c>
      <c r="C239" s="1049">
        <v>41</v>
      </c>
      <c r="D239" s="360"/>
      <c r="E239" s="361"/>
      <c r="F239" s="362"/>
      <c r="G239" s="997" t="s">
        <v>2636</v>
      </c>
      <c r="H239" s="363"/>
      <c r="I239" s="363"/>
      <c r="J239" s="363"/>
      <c r="K239" s="363"/>
      <c r="L239" s="363"/>
      <c r="M239" s="363"/>
      <c r="N239" s="365"/>
      <c r="O239" s="999" t="str">
        <f>VLOOKUP(Q239,'自主点検表（処遇）'!$A$5:$AE$3211,8,0)</f>
        <v>　業務の効率化、介護サービスの質の向上その他の生産性の向上に資する取組の促進を図るため、利用者の安全並びに介護サービスの質の確保及び職員の負担軽減に資する方策を検討するための委員会（テレビ電話装置等を活用して行うことができるものとする。）を定期的に開催していますか。</v>
      </c>
      <c r="P239" s="364" t="str">
        <f t="shared" si="39"/>
        <v>✖</v>
      </c>
      <c r="Q239" s="998">
        <v>2321</v>
      </c>
      <c r="R239" s="501" t="str">
        <f>VLOOKUP(Q239,'自主点検表（処遇）'!$AG$5:$AL$3211,2,0)</f>
        <v>いる・いない</v>
      </c>
      <c r="S239" s="382" t="s">
        <v>1731</v>
      </c>
      <c r="T239" s="385" t="str">
        <f t="shared" si="44"/>
        <v>要入力</v>
      </c>
      <c r="U239" s="1019" t="str">
        <f>VLOOKUP(Q239,'自主点検表（処遇）'!$AG$5:$AL$3211,6,0)</f>
        <v>条例第66号
第317条の3
平11厚令39
第35条の3
平12老企43
第4の39</v>
      </c>
    </row>
    <row r="240" spans="2:21" ht="30" customHeight="1" thickBot="1">
      <c r="B240" s="1048">
        <f t="shared" si="38"/>
        <v>48</v>
      </c>
      <c r="C240" s="1049">
        <v>42</v>
      </c>
      <c r="D240" s="360"/>
      <c r="E240" s="361"/>
      <c r="F240" s="362"/>
      <c r="G240" s="1000" t="s">
        <v>2637</v>
      </c>
      <c r="H240" s="363"/>
      <c r="I240" s="363"/>
      <c r="J240" s="363"/>
      <c r="K240" s="363"/>
      <c r="L240" s="363"/>
      <c r="M240" s="363"/>
      <c r="N240" s="365"/>
      <c r="O240" s="732" t="str">
        <f>VLOOKUP(Q240,'自主点検表（処遇）'!$A$5:$AE$3211,8,0)</f>
        <v>　施設では、自らその提供する指定施設サービスの質の評価を行い、常にその改善を図っていますか。</v>
      </c>
      <c r="P240" s="364" t="str">
        <f t="shared" ref="P240" si="46">_xlfn.IFS(T240="不適切","★",T240="要入力","✖",T240="非該当","▲",T240="適切","",T240="","",T240="要確認","！")</f>
        <v>✖</v>
      </c>
      <c r="Q240" s="691">
        <v>233</v>
      </c>
      <c r="R240" s="501" t="str">
        <f>VLOOKUP(Q240,'自主点検表（処遇）'!$AG$5:$AL$3211,2,0)</f>
        <v>いる・いない</v>
      </c>
      <c r="S240" s="382" t="s">
        <v>1731</v>
      </c>
      <c r="T240" s="385" t="str">
        <f t="shared" ref="T240" si="47">_xlfn.IFS(R240=S240,"適切",R240="いる・いない","要入力",R240="いない","不適切",R240="非該当","要確認")</f>
        <v>要入力</v>
      </c>
      <c r="U240" s="375" t="str">
        <f>VLOOKUP(Q240,'自主点検表（処遇）'!$AG$5:$AL$3211,6,0)</f>
        <v>条例第66号 
第324条 
平11厚令39 
第42条 第9項</v>
      </c>
    </row>
    <row r="241" spans="2:21" ht="30" customHeight="1">
      <c r="B241" s="1050">
        <f t="shared" si="38"/>
        <v>49</v>
      </c>
      <c r="C241" s="1051">
        <v>43</v>
      </c>
      <c r="D241" s="335"/>
      <c r="E241" s="336"/>
      <c r="F241" s="337"/>
      <c r="G241" s="1001" t="s">
        <v>2638</v>
      </c>
      <c r="H241" s="339"/>
      <c r="I241" s="339"/>
      <c r="J241" s="339"/>
      <c r="K241" s="339"/>
      <c r="L241" s="339"/>
      <c r="M241" s="339"/>
      <c r="N241" s="340" t="s">
        <v>1760</v>
      </c>
      <c r="O241" s="731" t="str">
        <f>VLOOKUP(Q241,'自主点検表（処遇）'!$A$5:$AE$3211,8,0)</f>
        <v>　管理者は、介護支援専門員に施設サービス計画の作成に関する業務の主要な過程を担当させていますか。</v>
      </c>
      <c r="P241" s="354" t="str">
        <f t="shared" si="39"/>
        <v>✖</v>
      </c>
      <c r="Q241" s="686">
        <v>234</v>
      </c>
      <c r="R241" s="496" t="str">
        <f>VLOOKUP(Q241,'自主点検表（処遇）'!$AG$5:$AL$3211,2,0)</f>
        <v>いる・いない</v>
      </c>
      <c r="S241" s="376" t="s">
        <v>1731</v>
      </c>
      <c r="T241" s="367" t="str">
        <f t="shared" si="44"/>
        <v>要入力</v>
      </c>
      <c r="U241" s="370" t="str">
        <f>VLOOKUP(Q241,'自主点検表（処遇）'!$AG$5:$AL$3211,6,0)</f>
        <v>条例第66号
第293条 第1項
平11厚令39
第12条 第1項
平12老企43
第4の11</v>
      </c>
    </row>
    <row r="242" spans="2:21" ht="30" customHeight="1">
      <c r="B242" s="1052">
        <f t="shared" si="38"/>
        <v>49</v>
      </c>
      <c r="C242" s="1053">
        <v>43</v>
      </c>
      <c r="D242" s="341"/>
      <c r="E242" s="342"/>
      <c r="F242" s="343"/>
      <c r="G242" s="344"/>
      <c r="H242" s="345"/>
      <c r="I242" s="345"/>
      <c r="J242" s="345"/>
      <c r="K242" s="345"/>
      <c r="L242" s="345"/>
      <c r="M242" s="345"/>
      <c r="N242" s="346" t="s">
        <v>1762</v>
      </c>
      <c r="O242" s="725" t="str">
        <f>VLOOKUP(Q242,'自主点検表（処遇）'!$A$5:$AE$3211,8,0)</f>
        <v xml:space="preserve">　施設サービス計画の作成及びその実施に当たっては、いたずらにこれを入居者に強制することのないよう留意していますか。  </v>
      </c>
      <c r="P242" s="295" t="str">
        <f t="shared" si="39"/>
        <v>✖</v>
      </c>
      <c r="Q242" s="687">
        <v>235</v>
      </c>
      <c r="R242" s="497" t="str">
        <f>VLOOKUP(Q242,'自主点検表（処遇）'!$AG$5:$AL$3211,2,0)</f>
        <v>いる・いない</v>
      </c>
      <c r="S242" s="377" t="s">
        <v>1731</v>
      </c>
      <c r="T242" s="368" t="str">
        <f t="shared" si="44"/>
        <v>要入力</v>
      </c>
      <c r="U242" s="371">
        <f>VLOOKUP(Q242,'自主点検表（処遇）'!$AG$5:$AL$3211,6,0)</f>
        <v>0</v>
      </c>
    </row>
    <row r="243" spans="2:21" ht="30" customHeight="1">
      <c r="B243" s="1052">
        <f t="shared" si="38"/>
        <v>49</v>
      </c>
      <c r="C243" s="1053">
        <v>43</v>
      </c>
      <c r="D243" s="341"/>
      <c r="E243" s="342"/>
      <c r="F243" s="343"/>
      <c r="G243" s="344"/>
      <c r="H243" s="345"/>
      <c r="I243" s="345"/>
      <c r="J243" s="345"/>
      <c r="K243" s="345"/>
      <c r="L243" s="345"/>
      <c r="M243" s="345"/>
      <c r="N243" s="346" t="s">
        <v>1763</v>
      </c>
      <c r="O243" s="725" t="str">
        <f>VLOOKUP(Q243,'自主点検表（処遇）'!$A$5:$AE$3211,8,0)</f>
        <v>　施設サービス計画に関する業務を担当する介護支援専門員 (以下「計画担当介護支援専門員」という。)は、施設サービス計画の作成に当たっては、入居者の日常生活全般を支援する観点から、当該地域の住民による自発的な活動によるサービス等の利用も含めて施設サービス計画上に位置付けるよう努めていますか。</v>
      </c>
      <c r="P243" s="295" t="str">
        <f t="shared" si="39"/>
        <v>✖</v>
      </c>
      <c r="Q243" s="687">
        <v>236</v>
      </c>
      <c r="R243" s="497" t="str">
        <f>VLOOKUP(Q243,'自主点検表（処遇）'!$AG$5:$AL$3211,2,0)</f>
        <v>いる・いない</v>
      </c>
      <c r="S243" s="377" t="s">
        <v>1731</v>
      </c>
      <c r="T243" s="368" t="str">
        <f t="shared" si="44"/>
        <v>要入力</v>
      </c>
      <c r="U243" s="371" t="str">
        <f>VLOOKUP(Q243,'自主点検表（処遇）'!$AG$5:$AL$3211,6,0)</f>
        <v>条例第66号
第293条 第2項
平11厚令39
第12条 第2項</v>
      </c>
    </row>
    <row r="244" spans="2:21" ht="30" customHeight="1" thickBot="1">
      <c r="B244" s="1054">
        <f t="shared" si="38"/>
        <v>49</v>
      </c>
      <c r="C244" s="1055">
        <v>43</v>
      </c>
      <c r="D244" s="348"/>
      <c r="E244" s="349"/>
      <c r="F244" s="350"/>
      <c r="G244" s="351"/>
      <c r="H244" s="352"/>
      <c r="I244" s="352"/>
      <c r="J244" s="352"/>
      <c r="K244" s="352"/>
      <c r="L244" s="352"/>
      <c r="M244" s="352"/>
      <c r="N244" s="356" t="s">
        <v>1764</v>
      </c>
      <c r="O244" s="726" t="str">
        <f>VLOOKUP(Q244,'自主点検表（処遇）'!$A$5:$AE$3211,8,0)</f>
        <v>　計画担当介護支援専門員は、施設サービス計画の作成に当たっては、適切な方法により、入居者について、その有する能力、その置かれている環境等の評価を通じて、入居者が現に抱える問題点を明らかにし、入居者が自立した日常生活を営むことができるように支援する上で解決すべき課題を把握していますか。</v>
      </c>
      <c r="P244" s="296" t="str">
        <f t="shared" si="39"/>
        <v>✖</v>
      </c>
      <c r="Q244" s="688">
        <v>237</v>
      </c>
      <c r="R244" s="498" t="str">
        <f>VLOOKUP(Q244,'自主点検表（処遇）'!$AG$5:$AL$3211,2,0)</f>
        <v>いる・いない</v>
      </c>
      <c r="S244" s="378" t="s">
        <v>1731</v>
      </c>
      <c r="T244" s="379" t="str">
        <f t="shared" si="44"/>
        <v>要入力</v>
      </c>
      <c r="U244" s="372" t="str">
        <f>VLOOKUP(Q244,'自主点検表（処遇）'!$AG$5:$AL$3211,6,0)</f>
        <v>条例第66号
第293条 第3項
平11厚令39
第12条 第3項</v>
      </c>
    </row>
    <row r="245" spans="2:21" ht="30" customHeight="1">
      <c r="B245" s="1050">
        <f t="shared" si="38"/>
        <v>50</v>
      </c>
      <c r="C245" s="1051">
        <v>44</v>
      </c>
      <c r="D245" s="335"/>
      <c r="E245" s="336"/>
      <c r="F245" s="337"/>
      <c r="G245" s="338"/>
      <c r="H245" s="339"/>
      <c r="I245" s="339"/>
      <c r="J245" s="339"/>
      <c r="K245" s="339"/>
      <c r="L245" s="339"/>
      <c r="M245" s="339"/>
      <c r="N245" s="340" t="s">
        <v>1765</v>
      </c>
      <c r="O245" s="731" t="str">
        <f>VLOOKUP(Q245,'自主点検表（処遇）'!$A$5:$AE$3211,8,0)</f>
        <v>　計画担当介護支援専門員は、上記(4)に規定する解決すべき課題の把握(以下「アセスメント」という。)に当たっては、入居者及びその家族に面接して行っていますか。</v>
      </c>
      <c r="P245" s="354" t="str">
        <f t="shared" si="39"/>
        <v>✖</v>
      </c>
      <c r="Q245" s="686">
        <v>238</v>
      </c>
      <c r="R245" s="496" t="str">
        <f>VLOOKUP(Q245,'自主点検表（処遇）'!$AG$5:$AL$3211,2,0)</f>
        <v>いる・いない</v>
      </c>
      <c r="S245" s="376" t="s">
        <v>1731</v>
      </c>
      <c r="T245" s="367" t="str">
        <f t="shared" si="44"/>
        <v>要入力</v>
      </c>
      <c r="U245" s="370" t="str">
        <f>VLOOKUP(Q245,'自主点検表（処遇）'!$AG$5:$AL$3211,6,0)</f>
        <v>条例第66号
第293条 第4項
平11厚令39
第12条 第4項</v>
      </c>
    </row>
    <row r="246" spans="2:21" ht="30" customHeight="1">
      <c r="B246" s="1052">
        <f t="shared" si="38"/>
        <v>50</v>
      </c>
      <c r="C246" s="1053">
        <v>44</v>
      </c>
      <c r="D246" s="341"/>
      <c r="E246" s="342"/>
      <c r="F246" s="343"/>
      <c r="G246" s="344"/>
      <c r="H246" s="345"/>
      <c r="I246" s="345"/>
      <c r="J246" s="345"/>
      <c r="K246" s="345"/>
      <c r="L246" s="345"/>
      <c r="M246" s="345"/>
      <c r="N246" s="347"/>
      <c r="O246" s="728" t="str">
        <f>VLOOKUP(Q246,'自主点検表（処遇）'!$A$5:$AE$3211,8,0)</f>
        <v>　アセスメントに当たっては、計画担当介護支援専門員は、面接の趣旨を入居者及びその家族に対して十分に説明し、理解を得ていますか。</v>
      </c>
      <c r="P246" s="295" t="str">
        <f t="shared" si="39"/>
        <v>✖</v>
      </c>
      <c r="Q246" s="687">
        <v>239</v>
      </c>
      <c r="R246" s="497" t="str">
        <f>VLOOKUP(Q246,'自主点検表（処遇）'!$AG$5:$AL$3211,2,0)</f>
        <v>いる・いない</v>
      </c>
      <c r="S246" s="377" t="s">
        <v>1731</v>
      </c>
      <c r="T246" s="368" t="str">
        <f t="shared" si="44"/>
        <v>要入力</v>
      </c>
      <c r="U246" s="371">
        <f>VLOOKUP(Q246,'自主点検表（処遇）'!$AG$5:$AL$3211,6,0)</f>
        <v>0</v>
      </c>
    </row>
    <row r="247" spans="2:21" ht="30" customHeight="1" thickBot="1">
      <c r="B247" s="1054">
        <f t="shared" si="38"/>
        <v>50</v>
      </c>
      <c r="C247" s="1055">
        <v>44</v>
      </c>
      <c r="D247" s="348"/>
      <c r="E247" s="349"/>
      <c r="F247" s="350"/>
      <c r="G247" s="351"/>
      <c r="H247" s="352"/>
      <c r="I247" s="352"/>
      <c r="J247" s="352"/>
      <c r="K247" s="352"/>
      <c r="L247" s="352"/>
      <c r="M247" s="352"/>
      <c r="N247" s="356" t="s">
        <v>1766</v>
      </c>
      <c r="O247" s="726" t="str">
        <f>VLOOKUP(Q247,'自主点検表（処遇）'!$A$5:$AE$3211,8,0)</f>
        <v>　計画担当介護支援専門員は、入居者の希望、入居者についてのアセスメントの結果及び医師の治療方針に基づき、入居者の家族の希望を勘案して、入居者及びその家族の生活に対する意向、総合的な援助の方針、生活全般の解決すべき課題、指定施設サービスの目標及びその達成時期、サービスの内容、サービスを提供する上での留意事項等を記載した施設サービス計画の原案を作成していますか。</v>
      </c>
      <c r="P247" s="296" t="str">
        <f t="shared" si="39"/>
        <v>✖</v>
      </c>
      <c r="Q247" s="688">
        <v>240</v>
      </c>
      <c r="R247" s="498" t="str">
        <f>VLOOKUP(Q247,'自主点検表（処遇）'!$AG$5:$AL$3211,2,0)</f>
        <v>いる・いない</v>
      </c>
      <c r="S247" s="378" t="s">
        <v>1731</v>
      </c>
      <c r="T247" s="379" t="str">
        <f t="shared" si="44"/>
        <v>要入力</v>
      </c>
      <c r="U247" s="372" t="str">
        <f>VLOOKUP(Q247,'自主点検表（処遇）'!$AG$5:$AL$3211,6,0)</f>
        <v>条例第66号
第293条 第5項
平11厚令39
第12条 第5項</v>
      </c>
    </row>
    <row r="248" spans="2:21" ht="30" customHeight="1">
      <c r="B248" s="1050">
        <f t="shared" si="38"/>
        <v>51</v>
      </c>
      <c r="C248" s="1051">
        <v>45</v>
      </c>
      <c r="D248" s="335"/>
      <c r="E248" s="336"/>
      <c r="F248" s="337"/>
      <c r="G248" s="338"/>
      <c r="H248" s="339"/>
      <c r="I248" s="339"/>
      <c r="J248" s="339"/>
      <c r="K248" s="339"/>
      <c r="L248" s="339"/>
      <c r="M248" s="339"/>
      <c r="N248" s="340" t="s">
        <v>1767</v>
      </c>
      <c r="O248" s="731" t="str">
        <f>VLOOKUP(Q248,'自主点検表（処遇）'!$A$5:$AE$3211,8,0)</f>
        <v>　計画担当介護支援専門員は、サービス担当者会議(入居者に対する指定施設サービスの提供に当たる他の担当者(医師、生活相談員、介護職員、看護職員、機能訓練指導員及び管理栄養士等の当該入居者の介護及び生活状況等に関係する者)を招集して行う会議（テレビ電話装置等を活用して行うことができるものとする。
　ただし、入所者又はその家族（以下この号において「入所者等」という。））が参加する場合にあっては、テレビ電話装置等の活用について当該入所者等の同意を得なければならない。）をいう。以下同じ。）の開催、担当者に対する照会等により、当該施設サービス計画の原案の内容について、担当者から、専門的な見地からの意見を求めていますか。</v>
      </c>
      <c r="P248" s="354" t="str">
        <f t="shared" si="39"/>
        <v>✖</v>
      </c>
      <c r="Q248" s="686">
        <v>241</v>
      </c>
      <c r="R248" s="496" t="str">
        <f>VLOOKUP(Q248,'自主点検表（処遇）'!$AG$5:$AL$3211,2,0)</f>
        <v>いる・いない</v>
      </c>
      <c r="S248" s="376" t="s">
        <v>1731</v>
      </c>
      <c r="T248" s="367" t="str">
        <f t="shared" ref="T248:T282" si="48">_xlfn.IFS(R248=S248,"適切",R248="いる・いない","要入力",R248="いない","不適切",R248="非該当","要確認")</f>
        <v>要入力</v>
      </c>
      <c r="U248" s="370" t="str">
        <f>VLOOKUP(Q248,'自主点検表（処遇）'!$AG$5:$AL$3211,6,0)</f>
        <v>条例第66号 
第293条 第6項 
平11厚令39 
第12条 第6項</v>
      </c>
    </row>
    <row r="249" spans="2:21" ht="30" customHeight="1" thickBot="1">
      <c r="B249" s="1060">
        <f t="shared" si="38"/>
        <v>51</v>
      </c>
      <c r="C249" s="1061">
        <v>45</v>
      </c>
      <c r="D249" s="341"/>
      <c r="E249" s="342"/>
      <c r="F249" s="343"/>
      <c r="G249" s="344"/>
      <c r="H249" s="345"/>
      <c r="I249" s="345"/>
      <c r="J249" s="345"/>
      <c r="K249" s="345"/>
      <c r="L249" s="345"/>
      <c r="M249" s="345"/>
      <c r="N249" s="346" t="s">
        <v>1768</v>
      </c>
      <c r="O249" s="725" t="str">
        <f>VLOOKUP(Q249,'自主点検表（処遇）'!$A$5:$AE$3211,8,0)</f>
        <v>　計画担当介護支援専門員は、施設サービス計画の原案の内容について、入居者又はその家族に対して説明し、文書により入居者の同意を得ていますか。</v>
      </c>
      <c r="P249" s="359" t="str">
        <f t="shared" si="39"/>
        <v>✖</v>
      </c>
      <c r="Q249" s="980">
        <v>242</v>
      </c>
      <c r="R249" s="500" t="str">
        <f>VLOOKUP(Q249,'自主点検表（処遇）'!$AG$5:$AL$3211,2,0)</f>
        <v>いる・いない</v>
      </c>
      <c r="S249" s="381" t="s">
        <v>1731</v>
      </c>
      <c r="T249" s="384" t="str">
        <f t="shared" si="48"/>
        <v>要入力</v>
      </c>
      <c r="U249" s="374" t="str">
        <f>VLOOKUP(Q249,'自主点検表（処遇）'!$AG$5:$AL$3211,6,0)</f>
        <v>条例第66号 
第293条 第7項 
平11厚令39 
第12条 第7項 
平12老企43 
第4の11の(7)</v>
      </c>
    </row>
    <row r="250" spans="2:21" ht="30" customHeight="1">
      <c r="B250" s="1050">
        <f t="shared" si="38"/>
        <v>52</v>
      </c>
      <c r="C250" s="1051">
        <v>46</v>
      </c>
      <c r="D250" s="335"/>
      <c r="E250" s="336"/>
      <c r="F250" s="337"/>
      <c r="G250" s="338"/>
      <c r="H250" s="339"/>
      <c r="I250" s="339"/>
      <c r="J250" s="339"/>
      <c r="K250" s="339"/>
      <c r="L250" s="339"/>
      <c r="M250" s="339"/>
      <c r="N250" s="340" t="s">
        <v>1792</v>
      </c>
      <c r="O250" s="731" t="str">
        <f>VLOOKUP(Q250,'自主点検表（処遇）'!$A$5:$AE$3211,8,0)</f>
        <v>　計画担当介護支援専門員は、施設サービス計画を作成した際には、当該施設サービス計画を入居者に交付していますか。</v>
      </c>
      <c r="P250" s="354" t="str">
        <f t="shared" si="39"/>
        <v>✖</v>
      </c>
      <c r="Q250" s="686">
        <v>243</v>
      </c>
      <c r="R250" s="496" t="str">
        <f>VLOOKUP(Q250,'自主点検表（処遇）'!$AG$5:$AL$3211,2,0)</f>
        <v>いる・いない</v>
      </c>
      <c r="S250" s="376" t="s">
        <v>1731</v>
      </c>
      <c r="T250" s="367" t="str">
        <f t="shared" si="48"/>
        <v>要入力</v>
      </c>
      <c r="U250" s="370" t="str">
        <f>VLOOKUP(Q250,'自主点検表（処遇）'!$AG$5:$AL$3211,6,0)</f>
        <v>条例第66号 
第293条 第8項 
平11厚令39 
第12条 第8項</v>
      </c>
    </row>
    <row r="251" spans="2:21" ht="30" customHeight="1">
      <c r="B251" s="1056">
        <f t="shared" si="38"/>
        <v>52</v>
      </c>
      <c r="C251" s="1057">
        <v>46</v>
      </c>
      <c r="D251" s="341"/>
      <c r="E251" s="977"/>
      <c r="F251" s="343"/>
      <c r="G251" s="344"/>
      <c r="H251" s="978"/>
      <c r="I251" s="978"/>
      <c r="J251" s="978"/>
      <c r="K251" s="978"/>
      <c r="L251" s="978"/>
      <c r="M251" s="978"/>
      <c r="N251" s="979" t="s">
        <v>1796</v>
      </c>
      <c r="O251" s="725" t="str">
        <f>VLOOKUP(Q251,'自主点検表（処遇）'!$A$5:$AE$3211,8,0)</f>
        <v>　計画担当介護支援専門員は、施設サービス計画の作成後、施設サービス計画の実施状況の把握(入居者についての継続的なアセスメントを含む。以下「モニタリング」という。) を行い、必要に応じて施設サービス計画の変更を行っていますか。</v>
      </c>
      <c r="P251" s="298" t="str">
        <f t="shared" si="39"/>
        <v>✖</v>
      </c>
      <c r="Q251" s="689">
        <v>244</v>
      </c>
      <c r="R251" s="499" t="str">
        <f>VLOOKUP(Q251,'自主点検表（処遇）'!$AG$5:$AL$3211,2,0)</f>
        <v>いる・いない</v>
      </c>
      <c r="S251" s="380" t="s">
        <v>1731</v>
      </c>
      <c r="T251" s="383" t="str">
        <f t="shared" si="48"/>
        <v>要入力</v>
      </c>
      <c r="U251" s="373" t="str">
        <f>VLOOKUP(Q251,'自主点検表（処遇）'!$AG$5:$AL$3211,6,0)</f>
        <v>条例第66号 
第293条 第9項 
平11老企39 
第12条 第9項</v>
      </c>
    </row>
    <row r="252" spans="2:21" ht="30" customHeight="1">
      <c r="B252" s="1052">
        <f t="shared" si="38"/>
        <v>52</v>
      </c>
      <c r="C252" s="1053">
        <v>46</v>
      </c>
      <c r="D252" s="341"/>
      <c r="E252" s="342"/>
      <c r="F252" s="343"/>
      <c r="G252" s="344"/>
      <c r="H252" s="345"/>
      <c r="I252" s="345"/>
      <c r="J252" s="345"/>
      <c r="K252" s="345"/>
      <c r="L252" s="345"/>
      <c r="M252" s="345"/>
      <c r="N252" s="346" t="s">
        <v>1803</v>
      </c>
      <c r="O252" s="725" t="str">
        <f>VLOOKUP(Q252,'自主点検表（処遇）'!$A$5:$AE$3211,8,0)</f>
        <v>ア</v>
      </c>
      <c r="P252" s="295" t="str">
        <f t="shared" si="39"/>
        <v>✖</v>
      </c>
      <c r="Q252" s="687">
        <v>245</v>
      </c>
      <c r="R252" s="497" t="str">
        <f>VLOOKUP(Q252,'自主点検表（処遇）'!$AG$5:$AL$3211,2,0)</f>
        <v>いる・いない</v>
      </c>
      <c r="S252" s="377" t="s">
        <v>1731</v>
      </c>
      <c r="T252" s="368" t="str">
        <f t="shared" si="48"/>
        <v>要入力</v>
      </c>
      <c r="U252" s="371">
        <f>VLOOKUP(Q252,'自主点検表（処遇）'!$AG$5:$AL$3211,6,0)</f>
        <v>0</v>
      </c>
    </row>
    <row r="253" spans="2:21" ht="30" customHeight="1" thickBot="1">
      <c r="B253" s="1054">
        <f t="shared" si="38"/>
        <v>52</v>
      </c>
      <c r="C253" s="1055">
        <v>46</v>
      </c>
      <c r="D253" s="348"/>
      <c r="E253" s="349"/>
      <c r="F253" s="350"/>
      <c r="G253" s="351"/>
      <c r="H253" s="352"/>
      <c r="I253" s="352"/>
      <c r="J253" s="352"/>
      <c r="K253" s="352"/>
      <c r="L253" s="352"/>
      <c r="M253" s="352"/>
      <c r="N253" s="353"/>
      <c r="O253" s="729" t="str">
        <f>VLOOKUP(Q253,'自主点検表（処遇）'!$A$5:$AE$3211,8,0)</f>
        <v>イ</v>
      </c>
      <c r="P253" s="296" t="str">
        <f t="shared" si="39"/>
        <v>✖</v>
      </c>
      <c r="Q253" s="688">
        <v>246</v>
      </c>
      <c r="R253" s="498" t="str">
        <f>VLOOKUP(Q253,'自主点検表（処遇）'!$AG$5:$AL$3211,2,0)</f>
        <v>いる・いない</v>
      </c>
      <c r="S253" s="378" t="s">
        <v>1731</v>
      </c>
      <c r="T253" s="379" t="str">
        <f t="shared" si="48"/>
        <v>要入力</v>
      </c>
      <c r="U253" s="372">
        <f>VLOOKUP(Q253,'自主点検表（処遇）'!$AG$5:$AL$3211,6,0)</f>
        <v>0</v>
      </c>
    </row>
    <row r="254" spans="2:21" ht="30" customHeight="1">
      <c r="B254" s="1050">
        <f t="shared" si="38"/>
        <v>53</v>
      </c>
      <c r="C254" s="1051">
        <v>47</v>
      </c>
      <c r="D254" s="335"/>
      <c r="E254" s="336"/>
      <c r="F254" s="337"/>
      <c r="G254" s="338"/>
      <c r="H254" s="339"/>
      <c r="I254" s="339"/>
      <c r="J254" s="339"/>
      <c r="K254" s="339"/>
      <c r="L254" s="339"/>
      <c r="M254" s="339"/>
      <c r="N254" s="340" t="s">
        <v>1804</v>
      </c>
      <c r="O254" s="731" t="str">
        <f>VLOOKUP(Q254,'自主点検表（処遇）'!$A$5:$AE$3211,8,0)</f>
        <v>ア</v>
      </c>
      <c r="P254" s="354" t="str">
        <f t="shared" si="39"/>
        <v>✖</v>
      </c>
      <c r="Q254" s="686">
        <v>247</v>
      </c>
      <c r="R254" s="496" t="str">
        <f>VLOOKUP(Q254,'自主点検表（処遇）'!$AG$5:$AL$3211,2,0)</f>
        <v>いる・いない</v>
      </c>
      <c r="S254" s="376" t="s">
        <v>1731</v>
      </c>
      <c r="T254" s="367" t="str">
        <f t="shared" si="48"/>
        <v>要入力</v>
      </c>
      <c r="U254" s="370">
        <f>VLOOKUP(Q254,'自主点検表（処遇）'!$AG$5:$AL$3211,6,0)</f>
        <v>0</v>
      </c>
    </row>
    <row r="255" spans="2:21" ht="30" customHeight="1">
      <c r="B255" s="1052">
        <f t="shared" si="38"/>
        <v>53</v>
      </c>
      <c r="C255" s="1053">
        <v>47</v>
      </c>
      <c r="D255" s="341"/>
      <c r="E255" s="342"/>
      <c r="F255" s="343"/>
      <c r="G255" s="344"/>
      <c r="H255" s="345"/>
      <c r="I255" s="345"/>
      <c r="J255" s="345"/>
      <c r="K255" s="345"/>
      <c r="L255" s="345"/>
      <c r="M255" s="345"/>
      <c r="N255" s="347"/>
      <c r="O255" s="728" t="str">
        <f>VLOOKUP(Q255,'自主点検表（処遇）'!$A$5:$AE$3211,8,0)</f>
        <v>イ</v>
      </c>
      <c r="P255" s="295" t="str">
        <f t="shared" si="39"/>
        <v>✖</v>
      </c>
      <c r="Q255" s="687">
        <v>248</v>
      </c>
      <c r="R255" s="497" t="str">
        <f>VLOOKUP(Q255,'自主点検表（処遇）'!$AG$5:$AL$3211,2,0)</f>
        <v>いる・いない</v>
      </c>
      <c r="S255" s="377" t="s">
        <v>1731</v>
      </c>
      <c r="T255" s="368" t="str">
        <f t="shared" si="48"/>
        <v>要入力</v>
      </c>
      <c r="U255" s="371">
        <f>VLOOKUP(Q255,'自主点検表（処遇）'!$AG$5:$AL$3211,6,0)</f>
        <v>0</v>
      </c>
    </row>
    <row r="256" spans="2:21" ht="30" customHeight="1" thickBot="1">
      <c r="B256" s="1054">
        <f t="shared" si="38"/>
        <v>53</v>
      </c>
      <c r="C256" s="1055">
        <v>47</v>
      </c>
      <c r="D256" s="348"/>
      <c r="E256" s="349"/>
      <c r="F256" s="350"/>
      <c r="G256" s="351"/>
      <c r="H256" s="352"/>
      <c r="I256" s="352"/>
      <c r="J256" s="352"/>
      <c r="K256" s="352"/>
      <c r="L256" s="352"/>
      <c r="M256" s="352"/>
      <c r="N256" s="356" t="s">
        <v>1805</v>
      </c>
      <c r="O256" s="726" t="str">
        <f>VLOOKUP(Q256,'自主点検表（処遇）'!$A$5:$AE$3211,8,0)</f>
        <v>　上記(10)の施設サービス計画の変更に当たっても、上記(2)から(9)について行っていますか。</v>
      </c>
      <c r="P256" s="296" t="str">
        <f t="shared" si="39"/>
        <v>✖</v>
      </c>
      <c r="Q256" s="688">
        <v>249</v>
      </c>
      <c r="R256" s="498" t="str">
        <f>VLOOKUP(Q256,'自主点検表（処遇）'!$AG$5:$AL$3211,2,0)</f>
        <v>いる・いない</v>
      </c>
      <c r="S256" s="378" t="s">
        <v>1731</v>
      </c>
      <c r="T256" s="379" t="str">
        <f t="shared" si="48"/>
        <v>要入力</v>
      </c>
      <c r="U256" s="372" t="str">
        <f>VLOOKUP(Q256,'自主点検表（処遇）'!$AG$5:$AL$3211,6,0)</f>
        <v>条例第66号 
第293条 第12項 
平11厚令39 
第12条 第12項</v>
      </c>
    </row>
    <row r="257" spans="2:21" ht="30" customHeight="1">
      <c r="B257" s="1050">
        <f t="shared" si="38"/>
        <v>54</v>
      </c>
      <c r="C257" s="1051">
        <v>48</v>
      </c>
      <c r="D257" s="335"/>
      <c r="E257" s="336"/>
      <c r="F257" s="337"/>
      <c r="G257" s="1001" t="s">
        <v>2639</v>
      </c>
      <c r="H257" s="339"/>
      <c r="I257" s="339"/>
      <c r="J257" s="339" t="s">
        <v>1806</v>
      </c>
      <c r="K257" s="339"/>
      <c r="L257" s="339"/>
      <c r="M257" s="339"/>
      <c r="N257" s="346" t="s">
        <v>150</v>
      </c>
      <c r="O257" s="730" t="str">
        <f>VLOOKUP(Q257,'自主点検表（処遇）'!$A$5:$AE$3211,8,0)</f>
        <v>　介護は、各ユニットにおいて入居者が相互に社会的関係を築き、自律的な日常生活を営むことを支援するよう、入居者の心身の状況等に応じ、適切な技術をもって行っていますか。</v>
      </c>
      <c r="P257" s="354" t="str">
        <f t="shared" si="39"/>
        <v>✖</v>
      </c>
      <c r="Q257" s="686">
        <v>250</v>
      </c>
      <c r="R257" s="496" t="str">
        <f>VLOOKUP(Q257,'自主点検表（処遇）'!$AG$5:$AL$3211,2,0)</f>
        <v>いる・いない</v>
      </c>
      <c r="S257" s="376" t="s">
        <v>1731</v>
      </c>
      <c r="T257" s="367" t="str">
        <f t="shared" si="48"/>
        <v>要入力</v>
      </c>
      <c r="U257" s="370" t="str">
        <f>VLOOKUP(Q257,'自主点検表（処遇）'!$AG$5:$AL$3211,6,0)</f>
        <v>条例第66号 
第325条 
平11厚令39 
第43条 第1項</v>
      </c>
    </row>
    <row r="258" spans="2:21" ht="30" customHeight="1">
      <c r="B258" s="1052">
        <f t="shared" si="38"/>
        <v>54</v>
      </c>
      <c r="C258" s="1053">
        <v>48</v>
      </c>
      <c r="D258" s="341"/>
      <c r="E258" s="342"/>
      <c r="F258" s="343"/>
      <c r="G258" s="344"/>
      <c r="H258" s="345"/>
      <c r="I258" s="345"/>
      <c r="J258" s="345"/>
      <c r="K258" s="345"/>
      <c r="L258" s="345"/>
      <c r="M258" s="345"/>
      <c r="N258" s="346" t="s">
        <v>365</v>
      </c>
      <c r="O258" s="728" t="str">
        <f>VLOOKUP(Q258,'自主点検表（処遇）'!$A$5:$AE$3211,8,0)</f>
        <v>　入居者の日常生活上の活動への援助が過剰なものとなることのないように留意していますか。</v>
      </c>
      <c r="P258" s="295" t="str">
        <f t="shared" si="39"/>
        <v>✖</v>
      </c>
      <c r="Q258" s="687">
        <v>251</v>
      </c>
      <c r="R258" s="497" t="str">
        <f>VLOOKUP(Q258,'自主点検表（処遇）'!$AG$5:$AL$3211,2,0)</f>
        <v>いる・いない</v>
      </c>
      <c r="S258" s="377" t="s">
        <v>1731</v>
      </c>
      <c r="T258" s="368" t="str">
        <f t="shared" si="48"/>
        <v>要入力</v>
      </c>
      <c r="U258" s="371" t="str">
        <f>VLOOKUP(Q258,'自主点検表（処遇）'!$AG$5:$AL$3211,6,0)</f>
        <v>平12老企43 
第5の6の(1)</v>
      </c>
    </row>
    <row r="259" spans="2:21" ht="30" customHeight="1">
      <c r="B259" s="1052">
        <f t="shared" si="38"/>
        <v>54</v>
      </c>
      <c r="C259" s="1053">
        <v>48</v>
      </c>
      <c r="D259" s="341"/>
      <c r="E259" s="342"/>
      <c r="F259" s="343"/>
      <c r="G259" s="344"/>
      <c r="H259" s="345"/>
      <c r="I259" s="345"/>
      <c r="J259" s="345"/>
      <c r="K259" s="345"/>
      <c r="L259" s="345"/>
      <c r="M259" s="345"/>
      <c r="N259" s="346" t="s">
        <v>847</v>
      </c>
      <c r="O259" s="725" t="str">
        <f>VLOOKUP(Q259,'自主点検表（処遇）'!$A$5:$AE$3211,8,0)</f>
        <v>　単に入居者が家事の中で役割を持つことを支援するにとどまらず、例えば、入居者相互の間で、頼り、頼られるといった精神的な面での役割が生まれることを支援していますか。</v>
      </c>
      <c r="P259" s="295" t="str">
        <f t="shared" si="39"/>
        <v>✖</v>
      </c>
      <c r="Q259" s="687">
        <v>252</v>
      </c>
      <c r="R259" s="497" t="str">
        <f>VLOOKUP(Q259,'自主点検表（処遇）'!$AG$5:$AL$3211,2,0)</f>
        <v>いる・いない</v>
      </c>
      <c r="S259" s="377" t="s">
        <v>1731</v>
      </c>
      <c r="T259" s="368" t="str">
        <f t="shared" si="48"/>
        <v>要入力</v>
      </c>
      <c r="U259" s="371" t="str">
        <f>VLOOKUP(Q259,'自主点検表（処遇）'!$AG$5:$AL$3211,6,0)</f>
        <v>平12老企43 
第5の6の(1)</v>
      </c>
    </row>
    <row r="260" spans="2:21" ht="30" customHeight="1">
      <c r="B260" s="1052">
        <f t="shared" si="38"/>
        <v>54</v>
      </c>
      <c r="C260" s="1053">
        <v>48</v>
      </c>
      <c r="D260" s="341"/>
      <c r="E260" s="342"/>
      <c r="F260" s="343"/>
      <c r="G260" s="344"/>
      <c r="H260" s="345"/>
      <c r="I260" s="345"/>
      <c r="J260" s="345"/>
      <c r="K260" s="345"/>
      <c r="L260" s="345"/>
      <c r="M260" s="345"/>
      <c r="N260" s="346" t="s">
        <v>848</v>
      </c>
      <c r="O260" s="725" t="str">
        <f>VLOOKUP(Q260,'自主点検表（処遇）'!$A$5:$AE$3211,8,0)</f>
        <v>　ユニットでは、入居者の日常生活における家事（食事の簡単な下準備や配膳、後片付け、清掃やゴミ出しなど）を、入居者が、その心身の状況等に応じて、それぞれの役割を持って行うよう適切に支援していますか。</v>
      </c>
      <c r="P260" s="295" t="str">
        <f t="shared" si="39"/>
        <v>✖</v>
      </c>
      <c r="Q260" s="687">
        <v>253</v>
      </c>
      <c r="R260" s="497" t="str">
        <f>VLOOKUP(Q260,'自主点検表（処遇）'!$AG$5:$AL$3211,2,0)</f>
        <v>いる・いない</v>
      </c>
      <c r="S260" s="377" t="s">
        <v>1731</v>
      </c>
      <c r="T260" s="368" t="str">
        <f t="shared" ref="T260" si="49">_xlfn.IFS(R260=S260,"適切",R260="いる・いない","要入力",R260="いない","不適切",R260="非該当","要確認")</f>
        <v>要入力</v>
      </c>
      <c r="U260" s="371" t="str">
        <f>VLOOKUP(Q260,'自主点検表（処遇）'!$AG$5:$AL$3211,6,0)</f>
        <v>条例第66号 
第325条 
平11厚令39 
第43条 第2項 
平12老企43 
第5の6の(2)</v>
      </c>
    </row>
    <row r="261" spans="2:21" ht="30" customHeight="1">
      <c r="B261" s="1052">
        <f t="shared" si="38"/>
        <v>54</v>
      </c>
      <c r="C261" s="1053">
        <v>48</v>
      </c>
      <c r="D261" s="341"/>
      <c r="E261" s="342"/>
      <c r="F261" s="343"/>
      <c r="G261" s="344"/>
      <c r="H261" s="345"/>
      <c r="I261" s="345"/>
      <c r="J261" s="345" t="s">
        <v>881</v>
      </c>
      <c r="K261" s="345"/>
      <c r="L261" s="345"/>
      <c r="M261" s="345"/>
      <c r="N261" s="346" t="s">
        <v>150</v>
      </c>
      <c r="O261" s="725" t="str">
        <f>VLOOKUP(Q261,'自主点検表（処遇）'!$A$5:$AE$3211,8,0)</f>
        <v>　入居者が身体の清潔を維持し、精神的に快適な生活を営むことができるよう、適切な方法により、入居者に入浴の機会を提供していますか。</v>
      </c>
      <c r="P261" s="295" t="str">
        <f t="shared" si="39"/>
        <v>✖</v>
      </c>
      <c r="Q261" s="687">
        <v>254</v>
      </c>
      <c r="R261" s="497" t="str">
        <f>VLOOKUP(Q261,'自主点検表（処遇）'!$AG$5:$AL$3211,2,0)</f>
        <v>いる・いない</v>
      </c>
      <c r="S261" s="377" t="s">
        <v>1731</v>
      </c>
      <c r="T261" s="368" t="str">
        <f t="shared" ref="T261" si="50">_xlfn.IFS(R261=S261,"適切",R261="いる・いない","要入力",R261="いない","不適切",R261="非該当","要確認")</f>
        <v>要入力</v>
      </c>
      <c r="U261" s="371" t="str">
        <f>VLOOKUP(Q261,'自主点検表（処遇）'!$AG$5:$AL$3211,6,0)</f>
        <v>条例第66号 
第325条 
平11厚令39 
第43条 第3項</v>
      </c>
    </row>
    <row r="262" spans="2:21" ht="30" customHeight="1">
      <c r="B262" s="1052">
        <f t="shared" si="38"/>
        <v>54</v>
      </c>
      <c r="C262" s="1053">
        <v>48</v>
      </c>
      <c r="D262" s="341"/>
      <c r="E262" s="342"/>
      <c r="F262" s="343"/>
      <c r="G262" s="344"/>
      <c r="H262" s="345"/>
      <c r="I262" s="345"/>
      <c r="J262" s="345"/>
      <c r="K262" s="345"/>
      <c r="L262" s="345"/>
      <c r="M262" s="345"/>
      <c r="N262" s="346"/>
      <c r="O262" s="725" t="str">
        <f>VLOOKUP(Q262,'自主点検表（処遇）'!$A$5:$AE$3211,8,0)</f>
        <v>　ただし、やむを得ない場合には、清拭を行うことをもって入浴の機会の提供に代えていますか。</v>
      </c>
      <c r="P262" s="295" t="str">
        <f t="shared" si="39"/>
        <v>✖</v>
      </c>
      <c r="Q262" s="687">
        <v>255</v>
      </c>
      <c r="R262" s="497" t="str">
        <f>VLOOKUP(Q262,'自主点検表（処遇）'!$AG$5:$AL$3211,2,0)</f>
        <v>いる・いない</v>
      </c>
      <c r="S262" s="377" t="s">
        <v>1731</v>
      </c>
      <c r="T262" s="368" t="str">
        <f t="shared" si="48"/>
        <v>要入力</v>
      </c>
      <c r="U262" s="371" t="str">
        <f>VLOOKUP(Q262,'自主点検表（処遇）'!$AG$5:$AL$3211,6,0)</f>
        <v>平12老企43 
第5の6の(3)</v>
      </c>
    </row>
    <row r="263" spans="2:21" ht="30" customHeight="1">
      <c r="B263" s="1052">
        <f t="shared" si="38"/>
        <v>54</v>
      </c>
      <c r="C263" s="1053">
        <v>48</v>
      </c>
      <c r="D263" s="341"/>
      <c r="E263" s="342"/>
      <c r="F263" s="343"/>
      <c r="G263" s="344"/>
      <c r="H263" s="345"/>
      <c r="I263" s="345"/>
      <c r="J263" s="345"/>
      <c r="K263" s="345"/>
      <c r="L263" s="345"/>
      <c r="M263" s="345"/>
      <c r="N263" s="346" t="s">
        <v>365</v>
      </c>
      <c r="O263" s="728" t="str">
        <f>VLOOKUP(Q263,'自主点検表（処遇）'!$A$5:$AE$3211,8,0)</f>
        <v>　入浴は、単に身体の清潔を維持するだけでなく、入居者が精神的に快適な生活を営む上でも重要なものであることから、こうした観点に照らして「適切な方法により」行っていますか。</v>
      </c>
      <c r="P263" s="295" t="str">
        <f t="shared" si="39"/>
        <v>✖</v>
      </c>
      <c r="Q263" s="687">
        <v>256</v>
      </c>
      <c r="R263" s="497" t="str">
        <f>VLOOKUP(Q263,'自主点検表（処遇）'!$AG$5:$AL$3211,2,0)</f>
        <v>いる・いない</v>
      </c>
      <c r="S263" s="377" t="s">
        <v>1731</v>
      </c>
      <c r="T263" s="368" t="str">
        <f t="shared" si="48"/>
        <v>要入力</v>
      </c>
      <c r="U263" s="371" t="str">
        <f>VLOOKUP(Q263,'自主点検表（処遇）'!$AG$5:$AL$3211,6,0)</f>
        <v>平12老企43 
第5の6の(3)</v>
      </c>
    </row>
    <row r="264" spans="2:21" ht="30" customHeight="1" thickBot="1">
      <c r="B264" s="1054">
        <f t="shared" si="38"/>
        <v>54</v>
      </c>
      <c r="C264" s="1055">
        <v>48</v>
      </c>
      <c r="D264" s="348"/>
      <c r="E264" s="349"/>
      <c r="F264" s="350"/>
      <c r="G264" s="351"/>
      <c r="H264" s="352"/>
      <c r="I264" s="352"/>
      <c r="J264" s="352"/>
      <c r="K264" s="352"/>
      <c r="L264" s="352"/>
      <c r="M264" s="352"/>
      <c r="N264" s="356" t="s">
        <v>847</v>
      </c>
      <c r="O264" s="729" t="str">
        <f>VLOOKUP(Q264,'自主点検表（処遇）'!$A$5:$AE$3211,8,0)</f>
        <v>　一律の入浴回数を設けるのではなく、個浴の実施など入居者の意向に応じることができるだけの入浴機会を設けていますか。</v>
      </c>
      <c r="P264" s="296" t="str">
        <f t="shared" si="39"/>
        <v>✖</v>
      </c>
      <c r="Q264" s="688">
        <v>257</v>
      </c>
      <c r="R264" s="498" t="str">
        <f>VLOOKUP(Q264,'自主点検表（処遇）'!$AG$5:$AL$3211,2,0)</f>
        <v>いる・いない</v>
      </c>
      <c r="S264" s="378" t="s">
        <v>1731</v>
      </c>
      <c r="T264" s="379" t="str">
        <f t="shared" ref="T264:T265" si="51">_xlfn.IFS(R264=S264,"適切",R264="いる・いない","要入力",R264="いない","不適切",R264="非該当","要確認")</f>
        <v>要入力</v>
      </c>
      <c r="U264" s="372" t="str">
        <f>VLOOKUP(Q264,'自主点検表（処遇）'!$AG$5:$AL$3211,6,0)</f>
        <v>平12老企43 
第5の6の(3)</v>
      </c>
    </row>
    <row r="265" spans="2:21" ht="30" customHeight="1">
      <c r="B265" s="1056">
        <f t="shared" ref="B265:B328" si="52">C265+6</f>
        <v>55</v>
      </c>
      <c r="C265" s="1057">
        <v>49</v>
      </c>
      <c r="D265" s="341"/>
      <c r="E265" s="342"/>
      <c r="F265" s="343"/>
      <c r="G265" s="344"/>
      <c r="H265" s="345"/>
      <c r="I265" s="345"/>
      <c r="J265" s="345"/>
      <c r="K265" s="345"/>
      <c r="L265" s="345"/>
      <c r="M265" s="345"/>
      <c r="N265" s="347"/>
      <c r="O265" s="728" t="str">
        <f>VLOOKUP(Q265,'自主点検表（処遇）'!$A$5:$AE$3211,8,0)</f>
        <v>　介護を要する者に対する入浴サービスについては常に事故の危険性があることから、たとえ短時間であっても職員が目を離すことがないよう、事故防止の検討や研修を十分実施していますか。</v>
      </c>
      <c r="P265" s="298" t="str">
        <f t="shared" ref="P265:P328" si="53">_xlfn.IFS(T265="不適切","★",T265="要入力","✖",T265="非該当","▲",T265="適切","",T265="","",T265="要確認","！")</f>
        <v>✖</v>
      </c>
      <c r="Q265" s="689">
        <v>258</v>
      </c>
      <c r="R265" s="499" t="str">
        <f>VLOOKUP(Q265,'自主点検表（処遇）'!$AG$5:$AL$3211,2,0)</f>
        <v>いる・いない</v>
      </c>
      <c r="S265" s="380" t="s">
        <v>1731</v>
      </c>
      <c r="T265" s="383" t="str">
        <f t="shared" si="51"/>
        <v>要入力</v>
      </c>
      <c r="U265" s="373" t="str">
        <f>VLOOKUP(Q265,'自主点検表（処遇）'!$AG$5:$AL$3211,6,0)</f>
        <v>条例第66号 
第317条 
平11厚令39 
第35条 第1項</v>
      </c>
    </row>
    <row r="266" spans="2:21" ht="30" customHeight="1">
      <c r="B266" s="1052">
        <f t="shared" si="52"/>
        <v>55</v>
      </c>
      <c r="C266" s="1053">
        <v>49</v>
      </c>
      <c r="D266" s="341"/>
      <c r="E266" s="342"/>
      <c r="F266" s="343"/>
      <c r="G266" s="344"/>
      <c r="H266" s="345"/>
      <c r="I266" s="345"/>
      <c r="J266" s="345"/>
      <c r="K266" s="345"/>
      <c r="L266" s="345"/>
      <c r="M266" s="345"/>
      <c r="N266" s="347"/>
      <c r="O266" s="728" t="str">
        <f>VLOOKUP(Q266,'自主点検表（処遇）'!$A$5:$AE$3211,8,0)</f>
        <v>ア</v>
      </c>
      <c r="P266" s="295" t="str">
        <f t="shared" si="53"/>
        <v>✖</v>
      </c>
      <c r="Q266" s="687">
        <v>259</v>
      </c>
      <c r="R266" s="497" t="str">
        <f>VLOOKUP(Q266,'自主点検表（処遇）'!$AG$5:$AL$3211,2,0)</f>
        <v>いる・いない</v>
      </c>
      <c r="S266" s="377" t="s">
        <v>1731</v>
      </c>
      <c r="T266" s="368" t="str">
        <f t="shared" si="48"/>
        <v>要入力</v>
      </c>
      <c r="U266" s="371">
        <f>VLOOKUP(Q266,'自主点検表（処遇）'!$AG$5:$AL$3211,6,0)</f>
        <v>0</v>
      </c>
    </row>
    <row r="267" spans="2:21" ht="30" customHeight="1">
      <c r="B267" s="1052">
        <f t="shared" si="52"/>
        <v>55</v>
      </c>
      <c r="C267" s="1053">
        <v>49</v>
      </c>
      <c r="D267" s="341"/>
      <c r="E267" s="342"/>
      <c r="F267" s="343"/>
      <c r="G267" s="344"/>
      <c r="H267" s="345"/>
      <c r="I267" s="345"/>
      <c r="J267" s="345"/>
      <c r="K267" s="345"/>
      <c r="L267" s="345"/>
      <c r="M267" s="345"/>
      <c r="N267" s="347"/>
      <c r="O267" s="728" t="str">
        <f>VLOOKUP(Q267,'自主点検表（処遇）'!$A$5:$AE$3211,8,0)</f>
        <v>イ</v>
      </c>
      <c r="P267" s="295" t="str">
        <f t="shared" si="53"/>
        <v>✖</v>
      </c>
      <c r="Q267" s="687">
        <v>260</v>
      </c>
      <c r="R267" s="497" t="str">
        <f>VLOOKUP(Q267,'自主点検表（処遇）'!$AG$5:$AL$3211,2,0)</f>
        <v>いる・いない</v>
      </c>
      <c r="S267" s="377" t="s">
        <v>1731</v>
      </c>
      <c r="T267" s="368" t="str">
        <f t="shared" si="48"/>
        <v>要入力</v>
      </c>
      <c r="U267" s="371">
        <f>VLOOKUP(Q267,'自主点検表（処遇）'!$AG$5:$AL$3211,6,0)</f>
        <v>0</v>
      </c>
    </row>
    <row r="268" spans="2:21" ht="30" customHeight="1">
      <c r="B268" s="1052">
        <f t="shared" si="52"/>
        <v>55</v>
      </c>
      <c r="C268" s="1053">
        <v>49</v>
      </c>
      <c r="D268" s="341"/>
      <c r="E268" s="342"/>
      <c r="F268" s="343"/>
      <c r="G268" s="344"/>
      <c r="H268" s="345"/>
      <c r="I268" s="345"/>
      <c r="J268" s="345"/>
      <c r="K268" s="345"/>
      <c r="L268" s="345"/>
      <c r="M268" s="345"/>
      <c r="N268" s="347"/>
      <c r="O268" s="728" t="str">
        <f>VLOOKUP(Q268,'自主点検表（処遇）'!$A$5:$AE$3211,8,0)</f>
        <v>ウ</v>
      </c>
      <c r="P268" s="295" t="str">
        <f t="shared" si="53"/>
        <v>✖</v>
      </c>
      <c r="Q268" s="687">
        <v>261</v>
      </c>
      <c r="R268" s="497" t="str">
        <f>VLOOKUP(Q268,'自主点検表（処遇）'!$AG$5:$AL$3211,2,0)</f>
        <v>いる・いない</v>
      </c>
      <c r="S268" s="377" t="s">
        <v>1731</v>
      </c>
      <c r="T268" s="368" t="str">
        <f t="shared" si="48"/>
        <v>要入力</v>
      </c>
      <c r="U268" s="371">
        <f>VLOOKUP(Q268,'自主点検表（処遇）'!$AG$5:$AL$3211,6,0)</f>
        <v>0</v>
      </c>
    </row>
    <row r="269" spans="2:21" ht="30" customHeight="1" thickBot="1">
      <c r="B269" s="1058">
        <f t="shared" si="52"/>
        <v>55</v>
      </c>
      <c r="C269" s="1059">
        <v>49</v>
      </c>
      <c r="D269" s="348"/>
      <c r="E269" s="349"/>
      <c r="F269" s="350"/>
      <c r="G269" s="351"/>
      <c r="H269" s="352"/>
      <c r="I269" s="352"/>
      <c r="J269" s="352"/>
      <c r="K269" s="352"/>
      <c r="L269" s="352"/>
      <c r="M269" s="352"/>
      <c r="N269" s="353"/>
      <c r="O269" s="729" t="str">
        <f>VLOOKUP(Q269,'自主点検表（処遇）'!$A$5:$AE$3211,8,0)</f>
        <v>　入浴中の死亡事故については、その都度注意喚起の通知を発しましたが、その後
も入浴時の重大事故が連続して発生しました。
  このような事故を防止するための通知の回覧等だけでなく、実際に浴室において
事故防止研修を行っていますか。</v>
      </c>
      <c r="P269" s="357" t="str">
        <f t="shared" si="53"/>
        <v>✖</v>
      </c>
      <c r="Q269" s="690">
        <v>262</v>
      </c>
      <c r="R269" s="315" t="str">
        <f>VLOOKUP(Q269,'自主点検表（処遇）'!$AG$5:$AL$3211,2,0)</f>
        <v>いる・いない</v>
      </c>
      <c r="S269" s="647" t="s">
        <v>1731</v>
      </c>
      <c r="T269" s="662" t="str">
        <f t="shared" si="48"/>
        <v>要入力</v>
      </c>
      <c r="U269" s="334">
        <f>VLOOKUP(Q269,'自主点検表（処遇）'!$AG$5:$AL$3211,6,0)</f>
        <v>0</v>
      </c>
    </row>
    <row r="270" spans="2:21" ht="30" customHeight="1">
      <c r="B270" s="1056">
        <f t="shared" si="52"/>
        <v>56</v>
      </c>
      <c r="C270" s="1057">
        <v>50</v>
      </c>
      <c r="D270" s="341"/>
      <c r="E270" s="342"/>
      <c r="F270" s="343"/>
      <c r="G270" s="344"/>
      <c r="H270" s="345"/>
      <c r="I270" s="345"/>
      <c r="J270" s="1090" t="s">
        <v>2807</v>
      </c>
      <c r="K270" s="345"/>
      <c r="L270" s="345"/>
      <c r="M270" s="345"/>
      <c r="N270" s="346" t="s">
        <v>1760</v>
      </c>
      <c r="O270" s="725" t="str">
        <f>VLOOKUP(Q270,'自主点検表（処遇）'!$A$5:$AE$3211,8,0)</f>
        <v>　入所者に対し、心身の状況に応じて、適切な方法により、排せつの自立について必要な援助を行っていますか。</v>
      </c>
      <c r="P270" s="298" t="str">
        <f t="shared" si="53"/>
        <v>✖</v>
      </c>
      <c r="Q270" s="689">
        <v>263</v>
      </c>
      <c r="R270" s="499" t="str">
        <f>VLOOKUP(Q270,'自主点検表（処遇）'!$AG$5:$AL$3211,2,0)</f>
        <v>いる・いない</v>
      </c>
      <c r="S270" s="380" t="s">
        <v>1731</v>
      </c>
      <c r="T270" s="383" t="str">
        <f t="shared" si="48"/>
        <v>要入力</v>
      </c>
      <c r="U270" s="373" t="str">
        <f>VLOOKUP(Q270,'自主点検表（処遇）'!$AG$5:$AL$3211,6,0)</f>
        <v>条例第66号 
第325条 
平11厚令39 
第43条 第4項</v>
      </c>
    </row>
    <row r="271" spans="2:21" ht="30" customHeight="1">
      <c r="B271" s="1052">
        <f t="shared" si="52"/>
        <v>56</v>
      </c>
      <c r="C271" s="1053">
        <v>50</v>
      </c>
      <c r="D271" s="341"/>
      <c r="E271" s="342"/>
      <c r="F271" s="343"/>
      <c r="G271" s="344"/>
      <c r="H271" s="345"/>
      <c r="I271" s="345"/>
      <c r="J271" s="345"/>
      <c r="K271" s="345"/>
      <c r="L271" s="345"/>
      <c r="M271" s="345"/>
      <c r="N271" s="346" t="s">
        <v>1762</v>
      </c>
      <c r="O271" s="725" t="str">
        <f>VLOOKUP(Q271,'自主点検表（処遇）'!$A$5:$AE$3211,8,0)</f>
        <v>　排せつの介護は、入所者の心身の状況や排せつ状況などをもとに、自立支援の観点から、トイレ誘導や排せつ介助等について適切な方法により実施していますか。</v>
      </c>
      <c r="P271" s="295" t="str">
        <f t="shared" si="53"/>
        <v>✖</v>
      </c>
      <c r="Q271" s="687">
        <v>264</v>
      </c>
      <c r="R271" s="497" t="str">
        <f>VLOOKUP(Q271,'自主点検表（処遇）'!$AG$5:$AL$3211,2,0)</f>
        <v>いる・いない</v>
      </c>
      <c r="S271" s="377" t="s">
        <v>1731</v>
      </c>
      <c r="T271" s="368" t="str">
        <f t="shared" si="48"/>
        <v>要入力</v>
      </c>
      <c r="U271" s="371" t="str">
        <f>VLOOKUP(Q271,'自主点検表（処遇）'!$AG$5:$AL$3211,6,0)</f>
        <v>平12老企43
第4の12の(3)</v>
      </c>
    </row>
    <row r="272" spans="2:21" ht="30" customHeight="1">
      <c r="B272" s="1052">
        <f t="shared" si="52"/>
        <v>56</v>
      </c>
      <c r="C272" s="1053">
        <v>50</v>
      </c>
      <c r="D272" s="341"/>
      <c r="E272" s="342"/>
      <c r="F272" s="343"/>
      <c r="G272" s="344"/>
      <c r="H272" s="345"/>
      <c r="I272" s="345"/>
      <c r="J272" s="345"/>
      <c r="K272" s="345"/>
      <c r="L272" s="345"/>
      <c r="M272" s="345"/>
      <c r="N272" s="346" t="s">
        <v>1763</v>
      </c>
      <c r="O272" s="725" t="str">
        <f>VLOOKUP(Q272,'自主点検表（処遇）'!$A$5:$AE$3211,8,0)</f>
        <v>　おむつを使用せざるを得ない入所者のおむつを適切に取り替えていますか。</v>
      </c>
      <c r="P272" s="295" t="str">
        <f t="shared" si="53"/>
        <v>✖</v>
      </c>
      <c r="Q272" s="687">
        <v>265</v>
      </c>
      <c r="R272" s="497" t="str">
        <f>VLOOKUP(Q272,'自主点検表（処遇）'!$AG$5:$AL$3211,2,0)</f>
        <v>いる・いない</v>
      </c>
      <c r="S272" s="377" t="s">
        <v>1731</v>
      </c>
      <c r="T272" s="368" t="str">
        <f t="shared" si="48"/>
        <v>要入力</v>
      </c>
      <c r="U272" s="371" t="str">
        <f>VLOOKUP(Q272,'自主点検表（処遇）'!$AG$5:$AL$3211,6,0)</f>
        <v>条例第66号
第325条
平11厚令39
第43条 第5項</v>
      </c>
    </row>
    <row r="273" spans="2:21" ht="30" customHeight="1" thickBot="1">
      <c r="B273" s="1054">
        <f t="shared" si="52"/>
        <v>56</v>
      </c>
      <c r="C273" s="1055">
        <v>50</v>
      </c>
      <c r="D273" s="348"/>
      <c r="E273" s="349"/>
      <c r="F273" s="350"/>
      <c r="G273" s="351"/>
      <c r="H273" s="352"/>
      <c r="I273" s="352"/>
      <c r="J273" s="352"/>
      <c r="K273" s="352"/>
      <c r="L273" s="352"/>
      <c r="M273" s="352"/>
      <c r="N273" s="356" t="s">
        <v>1764</v>
      </c>
      <c r="O273" s="726" t="str">
        <f>VLOOKUP(Q273,'自主点検表（処遇）'!$A$5:$AE$3211,8,0)</f>
        <v>　入所者がおむつを使用せざるを得ない場合には、その心身及び活動の状況に適したおむつを提供するとともに、おむつ交換に当たっては、頻繁に行えばよいということではなく、入所者の排せつ状況を踏まえて実施していますか。</v>
      </c>
      <c r="P273" s="296" t="str">
        <f t="shared" si="53"/>
        <v>✖</v>
      </c>
      <c r="Q273" s="688">
        <v>266</v>
      </c>
      <c r="R273" s="498" t="str">
        <f>VLOOKUP(Q273,'自主点検表（処遇）'!$AG$5:$AL$3211,2,0)</f>
        <v>いる・いない</v>
      </c>
      <c r="S273" s="378" t="s">
        <v>1731</v>
      </c>
      <c r="T273" s="379" t="str">
        <f t="shared" si="48"/>
        <v>要入力</v>
      </c>
      <c r="U273" s="372" t="str">
        <f>VLOOKUP(Q273,'自主点検表（処遇）'!$AG$5:$AL$3211,6,0)</f>
        <v>平12老企43
第4の12の(4)</v>
      </c>
    </row>
    <row r="274" spans="2:21" ht="30" customHeight="1">
      <c r="B274" s="1050">
        <f t="shared" si="52"/>
        <v>57</v>
      </c>
      <c r="C274" s="1051">
        <v>51</v>
      </c>
      <c r="D274" s="335"/>
      <c r="E274" s="336"/>
      <c r="F274" s="337"/>
      <c r="G274" s="338"/>
      <c r="H274" s="339"/>
      <c r="I274" s="339"/>
      <c r="J274" s="339" t="s">
        <v>1807</v>
      </c>
      <c r="K274" s="339"/>
      <c r="L274" s="339"/>
      <c r="M274" s="339"/>
      <c r="N274" s="340" t="s">
        <v>1760</v>
      </c>
      <c r="O274" s="731" t="str">
        <f>VLOOKUP(Q274,'自主点検表（処遇）'!$A$5:$AE$3211,8,0)</f>
        <v>　褥瘡が発生しないよう適切な介護を行うとともに、その発生を予防するための体制を整備していますか。</v>
      </c>
      <c r="P274" s="354" t="str">
        <f t="shared" si="53"/>
        <v>✖</v>
      </c>
      <c r="Q274" s="686">
        <v>267</v>
      </c>
      <c r="R274" s="496" t="str">
        <f>VLOOKUP(Q274,'自主点検表（処遇）'!$AG$5:$AL$3211,2,0)</f>
        <v>いる・いない</v>
      </c>
      <c r="S274" s="376" t="s">
        <v>1731</v>
      </c>
      <c r="T274" s="367" t="str">
        <f t="shared" si="48"/>
        <v>要入力</v>
      </c>
      <c r="U274" s="370" t="str">
        <f>VLOOKUP(Q274,'自主点検表（処遇）'!$AG$5:$AL$3211,6,0)</f>
        <v>条例第66号 
第325条 
平11厚令39 
第43条 第6項 
平12老企43 
第6の(4)</v>
      </c>
    </row>
    <row r="275" spans="2:21" ht="30" customHeight="1">
      <c r="B275" s="1052">
        <f t="shared" si="52"/>
        <v>57</v>
      </c>
      <c r="C275" s="1053">
        <v>51</v>
      </c>
      <c r="D275" s="341"/>
      <c r="E275" s="342"/>
      <c r="F275" s="343"/>
      <c r="G275" s="344"/>
      <c r="H275" s="345"/>
      <c r="I275" s="345"/>
      <c r="J275" s="345"/>
      <c r="K275" s="345"/>
      <c r="L275" s="345"/>
      <c r="M275" s="345"/>
      <c r="N275" s="346" t="s">
        <v>1762</v>
      </c>
      <c r="O275" s="725" t="str">
        <f>VLOOKUP(Q275,'自主点検表（処遇）'!$A$5:$AE$3211,8,0)</f>
        <v>ア</v>
      </c>
      <c r="P275" s="295" t="str">
        <f t="shared" si="53"/>
        <v>✖</v>
      </c>
      <c r="Q275" s="687">
        <v>268</v>
      </c>
      <c r="R275" s="497" t="str">
        <f>VLOOKUP(Q275,'自主点検表（処遇）'!$AG$5:$AL$3211,2,0)</f>
        <v>いる・いない</v>
      </c>
      <c r="S275" s="377" t="s">
        <v>1731</v>
      </c>
      <c r="T275" s="368" t="str">
        <f t="shared" si="48"/>
        <v>要入力</v>
      </c>
      <c r="U275" s="371" t="str">
        <f>VLOOKUP(Q275,'自主点検表（処遇）'!$AG$5:$AL$3211,6,0)</f>
        <v>平12老企43
第6の(4)</v>
      </c>
    </row>
    <row r="276" spans="2:21" ht="30" customHeight="1">
      <c r="B276" s="1052">
        <f t="shared" si="52"/>
        <v>57</v>
      </c>
      <c r="C276" s="1053">
        <v>51</v>
      </c>
      <c r="D276" s="341"/>
      <c r="E276" s="342"/>
      <c r="F276" s="343"/>
      <c r="G276" s="344"/>
      <c r="H276" s="345"/>
      <c r="I276" s="345"/>
      <c r="J276" s="345"/>
      <c r="K276" s="345"/>
      <c r="L276" s="345"/>
      <c r="M276" s="345"/>
      <c r="N276" s="347"/>
      <c r="O276" s="728" t="str">
        <f>VLOOKUP(Q276,'自主点検表（処遇）'!$A$5:$AE$3211,8,0)</f>
        <v>イ</v>
      </c>
      <c r="P276" s="295" t="str">
        <f t="shared" si="53"/>
        <v>✖</v>
      </c>
      <c r="Q276" s="687">
        <v>269</v>
      </c>
      <c r="R276" s="497" t="str">
        <f>VLOOKUP(Q276,'自主点検表（処遇）'!$AG$5:$AL$3211,2,0)</f>
        <v>いる・いない</v>
      </c>
      <c r="S276" s="377" t="s">
        <v>1731</v>
      </c>
      <c r="T276" s="368" t="str">
        <f t="shared" si="48"/>
        <v>要入力</v>
      </c>
      <c r="U276" s="371" t="str">
        <f>VLOOKUP(Q276,'自主点検表（処遇）'!$AG$5:$AL$3211,6,0)</f>
        <v>平12老企43
第6の(4)</v>
      </c>
    </row>
    <row r="277" spans="2:21" ht="30" customHeight="1">
      <c r="B277" s="1052">
        <f t="shared" si="52"/>
        <v>57</v>
      </c>
      <c r="C277" s="1053">
        <v>51</v>
      </c>
      <c r="D277" s="341"/>
      <c r="E277" s="342"/>
      <c r="F277" s="343"/>
      <c r="G277" s="344"/>
      <c r="H277" s="345"/>
      <c r="I277" s="345"/>
      <c r="J277" s="345"/>
      <c r="K277" s="345"/>
      <c r="L277" s="345"/>
      <c r="M277" s="345"/>
      <c r="N277" s="347"/>
      <c r="O277" s="728" t="str">
        <f>VLOOKUP(Q277,'自主点検表（処遇）'!$A$5:$AE$3211,8,0)</f>
        <v>ウ</v>
      </c>
      <c r="P277" s="295" t="str">
        <f t="shared" si="53"/>
        <v>✖</v>
      </c>
      <c r="Q277" s="687">
        <v>270</v>
      </c>
      <c r="R277" s="497" t="str">
        <f>VLOOKUP(Q277,'自主点検表（処遇）'!$AG$5:$AL$3211,2,0)</f>
        <v>いる・いない</v>
      </c>
      <c r="S277" s="377" t="s">
        <v>1731</v>
      </c>
      <c r="T277" s="368" t="str">
        <f t="shared" si="48"/>
        <v>要入力</v>
      </c>
      <c r="U277" s="371" t="str">
        <f>VLOOKUP(Q277,'自主点検表（処遇）'!$AG$5:$AL$3211,6,0)</f>
        <v>平12老企43
第6の(4)</v>
      </c>
    </row>
    <row r="278" spans="2:21" ht="30" customHeight="1">
      <c r="B278" s="1052">
        <f t="shared" si="52"/>
        <v>57</v>
      </c>
      <c r="C278" s="1053">
        <v>51</v>
      </c>
      <c r="D278" s="341"/>
      <c r="E278" s="342"/>
      <c r="F278" s="343"/>
      <c r="G278" s="344"/>
      <c r="H278" s="345"/>
      <c r="I278" s="345"/>
      <c r="J278" s="345"/>
      <c r="K278" s="345"/>
      <c r="L278" s="345"/>
      <c r="M278" s="345"/>
      <c r="N278" s="347"/>
      <c r="O278" s="728" t="str">
        <f>VLOOKUP(Q278,'自主点検表（処遇）'!$A$5:$AE$3211,8,0)</f>
        <v>エ</v>
      </c>
      <c r="P278" s="295" t="str">
        <f t="shared" si="53"/>
        <v>✖</v>
      </c>
      <c r="Q278" s="687">
        <v>271</v>
      </c>
      <c r="R278" s="497" t="str">
        <f>VLOOKUP(Q278,'自主点検表（処遇）'!$AG$5:$AL$3211,2,0)</f>
        <v>いる・いない</v>
      </c>
      <c r="S278" s="377" t="s">
        <v>1731</v>
      </c>
      <c r="T278" s="368" t="str">
        <f t="shared" si="48"/>
        <v>要入力</v>
      </c>
      <c r="U278" s="371" t="str">
        <f>VLOOKUP(Q278,'自主点検表（処遇）'!$AG$5:$AL$3211,6,0)</f>
        <v>平12老企43
第6の(4)</v>
      </c>
    </row>
    <row r="279" spans="2:21" ht="30" customHeight="1">
      <c r="B279" s="1052">
        <f t="shared" si="52"/>
        <v>57</v>
      </c>
      <c r="C279" s="1053">
        <v>51</v>
      </c>
      <c r="D279" s="341"/>
      <c r="E279" s="342"/>
      <c r="F279" s="343"/>
      <c r="G279" s="344"/>
      <c r="H279" s="345"/>
      <c r="I279" s="345"/>
      <c r="J279" s="345"/>
      <c r="K279" s="345"/>
      <c r="L279" s="345"/>
      <c r="M279" s="345"/>
      <c r="N279" s="347"/>
      <c r="O279" s="728" t="str">
        <f>VLOOKUP(Q279,'自主点検表（処遇）'!$A$5:$AE$3211,8,0)</f>
        <v>オ</v>
      </c>
      <c r="P279" s="295" t="str">
        <f t="shared" si="53"/>
        <v>✖</v>
      </c>
      <c r="Q279" s="687">
        <v>272</v>
      </c>
      <c r="R279" s="497" t="str">
        <f>VLOOKUP(Q279,'自主点検表（処遇）'!$AG$5:$AL$3211,2,0)</f>
        <v>いる・いない</v>
      </c>
      <c r="S279" s="377" t="s">
        <v>1731</v>
      </c>
      <c r="T279" s="368" t="str">
        <f t="shared" si="48"/>
        <v>要入力</v>
      </c>
      <c r="U279" s="371" t="str">
        <f>VLOOKUP(Q279,'自主点検表（処遇）'!$AG$5:$AL$3211,6,0)</f>
        <v>平12老企43
第6の(4)</v>
      </c>
    </row>
    <row r="280" spans="2:21" ht="30" customHeight="1">
      <c r="B280" s="1052">
        <f t="shared" si="52"/>
        <v>57</v>
      </c>
      <c r="C280" s="1053">
        <v>51</v>
      </c>
      <c r="D280" s="341"/>
      <c r="E280" s="342"/>
      <c r="F280" s="343"/>
      <c r="G280" s="344"/>
      <c r="H280" s="345"/>
      <c r="I280" s="345"/>
      <c r="J280" s="345"/>
      <c r="K280" s="345"/>
      <c r="L280" s="345"/>
      <c r="M280" s="345"/>
      <c r="N280" s="347"/>
      <c r="O280" s="735">
        <f>VLOOKUP(Q280,'自主点検表（処遇）'!$A$5:$AE$3211,8,0)</f>
        <v>0</v>
      </c>
      <c r="P280" s="295" t="str">
        <f t="shared" si="53"/>
        <v>✖</v>
      </c>
      <c r="Q280" s="687">
        <v>273</v>
      </c>
      <c r="R280" s="497" t="str">
        <f>VLOOKUP(Q280,'自主点検表（処遇）'!$AG$5:$AL$3211,2,0)</f>
        <v>いる・いない</v>
      </c>
      <c r="S280" s="377" t="s">
        <v>1731</v>
      </c>
      <c r="T280" s="368" t="str">
        <f t="shared" si="48"/>
        <v>要入力</v>
      </c>
      <c r="U280" s="371" t="str">
        <f>VLOOKUP(Q280,'自主点検表（処遇）'!$AG$5:$AL$3211,6,0)</f>
        <v>平12老企43
第6の(4)</v>
      </c>
    </row>
    <row r="281" spans="2:21" ht="30" customHeight="1" thickBot="1">
      <c r="B281" s="1054">
        <f t="shared" si="52"/>
        <v>57</v>
      </c>
      <c r="C281" s="1055">
        <v>51</v>
      </c>
      <c r="D281" s="348"/>
      <c r="E281" s="349"/>
      <c r="F281" s="350"/>
      <c r="G281" s="351"/>
      <c r="H281" s="352"/>
      <c r="I281" s="352"/>
      <c r="J281" s="352" t="s">
        <v>1808</v>
      </c>
      <c r="K281" s="352"/>
      <c r="L281" s="352"/>
      <c r="M281" s="352"/>
      <c r="N281" s="353"/>
      <c r="O281" s="729" t="str">
        <f>VLOOKUP(Q281,'自主点検表（処遇）'!$A$5:$AE$3211,8,0)</f>
        <v>　指定施設は、入居者にとっての生活の場であることから、入居者に対し、上記のほか、通常の１日の生活の流れに沿って、離床、着替え、整容等の介護（心身の状況に応じた日常生活上の世話）を適切に行っていますか。</v>
      </c>
      <c r="P281" s="296" t="str">
        <f t="shared" si="53"/>
        <v>✖</v>
      </c>
      <c r="Q281" s="688">
        <v>274</v>
      </c>
      <c r="R281" s="498" t="str">
        <f>VLOOKUP(Q281,'自主点検表（処遇）'!$AG$5:$AL$3211,2,0)</f>
        <v>いる・いない</v>
      </c>
      <c r="S281" s="378" t="s">
        <v>1731</v>
      </c>
      <c r="T281" s="379" t="str">
        <f t="shared" si="48"/>
        <v>要入力</v>
      </c>
      <c r="U281" s="372" t="str">
        <f>VLOOKUP(Q281,'自主点検表（処遇）'!$AG$5:$AL$3211,6,0)</f>
        <v>条例第66号 
第325条 
平11厚令39 
第43条 第7項 
平12老企43第6の(4)</v>
      </c>
    </row>
    <row r="282" spans="2:21" ht="30" customHeight="1">
      <c r="B282" s="1056">
        <f t="shared" si="52"/>
        <v>58</v>
      </c>
      <c r="C282" s="1057">
        <v>52</v>
      </c>
      <c r="D282" s="341"/>
      <c r="E282" s="342"/>
      <c r="F282" s="343"/>
      <c r="G282" s="344"/>
      <c r="H282" s="345"/>
      <c r="I282" s="345"/>
      <c r="J282" s="345" t="s">
        <v>1809</v>
      </c>
      <c r="K282" s="345"/>
      <c r="L282" s="345"/>
      <c r="M282" s="345"/>
      <c r="N282" s="347"/>
      <c r="O282" s="728" t="str">
        <f>VLOOKUP(Q282,'自主点検表（処遇）'!$A$5:$AE$3211,8,0)</f>
        <v>　常時１人以上の常勤の介護職員を介護に従事させていますか。</v>
      </c>
      <c r="P282" s="298" t="str">
        <f t="shared" si="53"/>
        <v>✖</v>
      </c>
      <c r="Q282" s="689">
        <v>275</v>
      </c>
      <c r="R282" s="499" t="str">
        <f>VLOOKUP(Q282,'自主点検表（処遇）'!$AG$5:$AL$3211,2,0)</f>
        <v>いる・いない</v>
      </c>
      <c r="S282" s="380" t="s">
        <v>1731</v>
      </c>
      <c r="T282" s="383" t="str">
        <f t="shared" si="48"/>
        <v>要入力</v>
      </c>
      <c r="U282" s="373" t="str">
        <f>VLOOKUP(Q282,'自主点検表（処遇）'!$AG$5:$AL$3211,6,0)</f>
        <v>条例第66号 
第325条 
平11厚令39 
第43条 第8項</v>
      </c>
    </row>
    <row r="283" spans="2:21" ht="30" customHeight="1" thickBot="1">
      <c r="B283" s="1054">
        <f t="shared" si="52"/>
        <v>58</v>
      </c>
      <c r="C283" s="1055">
        <v>52</v>
      </c>
      <c r="D283" s="348"/>
      <c r="E283" s="349"/>
      <c r="F283" s="350"/>
      <c r="G283" s="351"/>
      <c r="H283" s="352"/>
      <c r="I283" s="352"/>
      <c r="J283" s="352" t="s">
        <v>1810</v>
      </c>
      <c r="K283" s="352"/>
      <c r="L283" s="352"/>
      <c r="M283" s="352"/>
      <c r="N283" s="353"/>
      <c r="O283" s="729" t="str">
        <f>VLOOKUP(Q283,'自主点検表（処遇）'!$A$5:$AE$3211,8,0)</f>
        <v>　入居者に対し、入居者の負担により、当該指定施設の従業者以外の者による介護を受けさせていませんか。</v>
      </c>
      <c r="P283" s="296" t="str">
        <f t="shared" si="53"/>
        <v>✖</v>
      </c>
      <c r="Q283" s="688">
        <v>276</v>
      </c>
      <c r="R283" s="498" t="str">
        <f>VLOOKUP(Q283,'自主点検表（処遇）'!$AG$5:$AL$3211,2,0)</f>
        <v>いない・いる</v>
      </c>
      <c r="S283" s="377" t="s">
        <v>1732</v>
      </c>
      <c r="T283" s="368" t="str">
        <f>_xlfn.IFS(R283=S283,"適切",R283="いない・いる","要入力",R283="いる","不適切",R283="非該当","要確認")</f>
        <v>要入力</v>
      </c>
      <c r="U283" s="372" t="str">
        <f>VLOOKUP(Q283,'自主点検表（処遇）'!$AG$5:$AL$3211,6,0)</f>
        <v>条例第66号 
第325条 
平11厚令39 
第43条 第9項</v>
      </c>
    </row>
    <row r="284" spans="2:21" ht="30" customHeight="1">
      <c r="B284" s="1050">
        <f t="shared" si="52"/>
        <v>59</v>
      </c>
      <c r="C284" s="1051">
        <v>53</v>
      </c>
      <c r="D284" s="335"/>
      <c r="E284" s="336"/>
      <c r="F284" s="337"/>
      <c r="G284" s="1001" t="s">
        <v>2640</v>
      </c>
      <c r="H284" s="339"/>
      <c r="I284" s="339"/>
      <c r="J284" s="339"/>
      <c r="K284" s="339"/>
      <c r="L284" s="339"/>
      <c r="M284" s="339"/>
      <c r="N284" s="358"/>
      <c r="O284" s="730" t="str">
        <f>VLOOKUP(Q284,'自主点検表（処遇）'!$A$5:$AE$3211,8,0)</f>
        <v>　平成２４年４月１日から「社会福祉士及び介護福祉士法（以下「士士法」）」に基づき、認定特定行為業務従事者の認定を受けた介護職員等（介護福祉士に限らずすべての介護職員が対象）が、登録特定行為事業者として登録した施設等で、たんの吸引等を実施することができるようになりましたが、該当しますか。</v>
      </c>
      <c r="P284" s="354"/>
      <c r="Q284" s="686">
        <v>277</v>
      </c>
      <c r="R284" s="496" t="str">
        <f>VLOOKUP(Q284,'自主点検表（処遇）'!$AG$5:$AL$3211,2,0)</f>
        <v>該当・非該当</v>
      </c>
      <c r="S284" s="367"/>
      <c r="T284" s="367"/>
      <c r="U284" s="370" t="str">
        <f>VLOOKUP(Q284,'自主点検表（処遇）'!$AG$5:$AL$3211,6,0)</f>
        <v xml:space="preserve">社会福祉士及び
介護福祉士法 
（士士法） 
第48条の2、3 
同法施行規則 
第26条の2、3 </v>
      </c>
    </row>
    <row r="285" spans="2:21" ht="30" customHeight="1">
      <c r="B285" s="1052">
        <f t="shared" si="52"/>
        <v>59</v>
      </c>
      <c r="C285" s="1053">
        <v>53</v>
      </c>
      <c r="D285" s="341"/>
      <c r="E285" s="342"/>
      <c r="F285" s="343"/>
      <c r="G285" s="344"/>
      <c r="H285" s="345"/>
      <c r="I285" s="345"/>
      <c r="J285" s="345"/>
      <c r="K285" s="345"/>
      <c r="L285" s="345"/>
      <c r="M285" s="347">
        <v>1</v>
      </c>
      <c r="N285" s="347" t="s">
        <v>1801</v>
      </c>
      <c r="O285" s="735">
        <f>VLOOKUP(Q285,'自主点検表（処遇）'!$A$5:$AE$3211,8,0)</f>
        <v>0</v>
      </c>
      <c r="P285" s="295" t="str">
        <f t="shared" si="53"/>
        <v>✖</v>
      </c>
      <c r="Q285" s="687">
        <v>278</v>
      </c>
      <c r="R285" s="497" t="str">
        <f>VLOOKUP(Q285,'自主点検表（処遇）'!$AG$5:$AL$3211,2,0)</f>
        <v>いる・いない</v>
      </c>
      <c r="S285" s="377" t="s">
        <v>1731</v>
      </c>
      <c r="T285" s="368" t="str">
        <f t="shared" ref="T285:T304" si="54">_xlfn.IFS(R285=S285,"適切",R285="いる・いない","要入力",R285="いない","不適切",R285="非該当","要確認")</f>
        <v>要入力</v>
      </c>
      <c r="U285" s="371" t="str">
        <f>VLOOKUP(Q285,'自主点検表（処遇）'!$AG$5:$AL$3211,6,0)</f>
        <v xml:space="preserve">士士法施行規則 
第26条の3 
第2項 第1号 </v>
      </c>
    </row>
    <row r="286" spans="2:21" ht="30" customHeight="1">
      <c r="B286" s="1052">
        <f t="shared" si="52"/>
        <v>59</v>
      </c>
      <c r="C286" s="1053">
        <v>53</v>
      </c>
      <c r="D286" s="341"/>
      <c r="E286" s="342"/>
      <c r="F286" s="343"/>
      <c r="G286" s="344"/>
      <c r="H286" s="345"/>
      <c r="I286" s="345"/>
      <c r="J286" s="345"/>
      <c r="K286" s="345"/>
      <c r="L286" s="345"/>
      <c r="M286" s="347">
        <v>2</v>
      </c>
      <c r="N286" s="347" t="s">
        <v>1801</v>
      </c>
      <c r="O286" s="735">
        <f>VLOOKUP(Q286,'自主点検表（処遇）'!$A$5:$AE$3211,8,0)</f>
        <v>0</v>
      </c>
      <c r="P286" s="295" t="str">
        <f t="shared" si="53"/>
        <v>✖</v>
      </c>
      <c r="Q286" s="687">
        <v>279</v>
      </c>
      <c r="R286" s="497" t="str">
        <f>VLOOKUP(Q286,'自主点検表（処遇）'!$AG$5:$AL$3211,2,0)</f>
        <v>いる・いない</v>
      </c>
      <c r="S286" s="377" t="s">
        <v>1731</v>
      </c>
      <c r="T286" s="368" t="str">
        <f t="shared" si="54"/>
        <v>要入力</v>
      </c>
      <c r="U286" s="371">
        <f>VLOOKUP(Q286,'自主点検表（処遇）'!$AG$5:$AL$3211,6,0)</f>
        <v>0</v>
      </c>
    </row>
    <row r="287" spans="2:21" ht="30" customHeight="1">
      <c r="B287" s="1052">
        <f t="shared" si="52"/>
        <v>59</v>
      </c>
      <c r="C287" s="1053">
        <v>53</v>
      </c>
      <c r="D287" s="341"/>
      <c r="E287" s="342"/>
      <c r="F287" s="343"/>
      <c r="G287" s="344"/>
      <c r="H287" s="345"/>
      <c r="I287" s="345"/>
      <c r="J287" s="345"/>
      <c r="K287" s="345"/>
      <c r="L287" s="345"/>
      <c r="M287" s="347"/>
      <c r="N287" s="347" t="s">
        <v>1788</v>
      </c>
      <c r="O287" s="735">
        <f>VLOOKUP(Q287,'自主点検表（処遇）'!$A$5:$AE$3211,8,0)</f>
        <v>0</v>
      </c>
      <c r="P287" s="295" t="str">
        <f t="shared" si="53"/>
        <v>✖</v>
      </c>
      <c r="Q287" s="687">
        <v>280</v>
      </c>
      <c r="R287" s="497" t="str">
        <f>VLOOKUP(Q287,'自主点検表（処遇）'!$AG$5:$AL$3211,2,0)</f>
        <v>いる・いない</v>
      </c>
      <c r="S287" s="377" t="s">
        <v>1731</v>
      </c>
      <c r="T287" s="368" t="str">
        <f t="shared" si="54"/>
        <v>要入力</v>
      </c>
      <c r="U287" s="371">
        <f>VLOOKUP(Q287,'自主点検表（処遇）'!$AG$5:$AL$3211,6,0)</f>
        <v>0</v>
      </c>
    </row>
    <row r="288" spans="2:21" ht="30" customHeight="1">
      <c r="B288" s="1052">
        <f t="shared" si="52"/>
        <v>59</v>
      </c>
      <c r="C288" s="1053">
        <v>53</v>
      </c>
      <c r="D288" s="341"/>
      <c r="E288" s="342"/>
      <c r="F288" s="343"/>
      <c r="G288" s="344"/>
      <c r="H288" s="345"/>
      <c r="I288" s="345"/>
      <c r="J288" s="345"/>
      <c r="K288" s="345"/>
      <c r="L288" s="345"/>
      <c r="M288" s="347"/>
      <c r="N288" s="347" t="s">
        <v>1801</v>
      </c>
      <c r="O288" s="735">
        <f>VLOOKUP(Q288,'自主点検表（処遇）'!$A$5:$AE$3211,8,0)</f>
        <v>0</v>
      </c>
      <c r="P288" s="295" t="str">
        <f t="shared" si="53"/>
        <v>✖</v>
      </c>
      <c r="Q288" s="687">
        <v>281</v>
      </c>
      <c r="R288" s="497" t="str">
        <f>VLOOKUP(Q288,'自主点検表（処遇）'!$AG$5:$AL$3211,2,0)</f>
        <v>いる・いない</v>
      </c>
      <c r="S288" s="377" t="s">
        <v>1731</v>
      </c>
      <c r="T288" s="368" t="str">
        <f t="shared" si="54"/>
        <v>要入力</v>
      </c>
      <c r="U288" s="371" t="str">
        <f>VLOOKUP(Q288,'自主点検表（処遇）'!$AG$5:$AL$3211,6,0)</f>
        <v xml:space="preserve">士士法施行規則 
第26条の3 
第1項 第1号 </v>
      </c>
    </row>
    <row r="289" spans="2:21" ht="30" customHeight="1">
      <c r="B289" s="1052">
        <f t="shared" si="52"/>
        <v>59</v>
      </c>
      <c r="C289" s="1053">
        <v>53</v>
      </c>
      <c r="D289" s="341"/>
      <c r="E289" s="342"/>
      <c r="F289" s="343"/>
      <c r="G289" s="344"/>
      <c r="H289" s="345"/>
      <c r="I289" s="345"/>
      <c r="J289" s="345"/>
      <c r="K289" s="345"/>
      <c r="L289" s="345"/>
      <c r="M289" s="347"/>
      <c r="N289" s="347" t="s">
        <v>1788</v>
      </c>
      <c r="O289" s="735">
        <f>VLOOKUP(Q289,'自主点検表（処遇）'!$A$5:$AE$3211,8,0)</f>
        <v>0</v>
      </c>
      <c r="P289" s="295" t="str">
        <f t="shared" si="53"/>
        <v>✖</v>
      </c>
      <c r="Q289" s="687">
        <v>282</v>
      </c>
      <c r="R289" s="497" t="str">
        <f>VLOOKUP(Q289,'自主点検表（処遇）'!$AG$5:$AL$3211,2,0)</f>
        <v>いる・いない</v>
      </c>
      <c r="S289" s="377" t="s">
        <v>1731</v>
      </c>
      <c r="T289" s="368" t="str">
        <f t="shared" si="54"/>
        <v>要入力</v>
      </c>
      <c r="U289" s="371" t="str">
        <f>VLOOKUP(Q289,'自主点検表（処遇）'!$AG$5:$AL$3211,6,0)</f>
        <v xml:space="preserve">士士法施行規則 
第26条の3 
第1項 第3号 </v>
      </c>
    </row>
    <row r="290" spans="2:21" ht="30" customHeight="1">
      <c r="B290" s="1052">
        <f t="shared" si="52"/>
        <v>59</v>
      </c>
      <c r="C290" s="1053">
        <v>53</v>
      </c>
      <c r="D290" s="341"/>
      <c r="E290" s="342"/>
      <c r="F290" s="343"/>
      <c r="G290" s="344"/>
      <c r="H290" s="345"/>
      <c r="I290" s="345"/>
      <c r="J290" s="345"/>
      <c r="K290" s="345"/>
      <c r="L290" s="345"/>
      <c r="M290" s="347"/>
      <c r="N290" s="347" t="s">
        <v>1787</v>
      </c>
      <c r="O290" s="735">
        <f>VLOOKUP(Q290,'自主点検表（処遇）'!$A$5:$AE$3211,8,0)</f>
        <v>0</v>
      </c>
      <c r="P290" s="295" t="str">
        <f t="shared" si="53"/>
        <v>✖</v>
      </c>
      <c r="Q290" s="687">
        <v>283</v>
      </c>
      <c r="R290" s="497" t="str">
        <f>VLOOKUP(Q290,'自主点検表（処遇）'!$AG$5:$AL$3211,2,0)</f>
        <v>いる・いない</v>
      </c>
      <c r="S290" s="377" t="s">
        <v>1731</v>
      </c>
      <c r="T290" s="368" t="str">
        <f t="shared" si="54"/>
        <v>要入力</v>
      </c>
      <c r="U290" s="371" t="str">
        <f>VLOOKUP(Q290,'自主点検表（処遇）'!$AG$5:$AL$3211,6,0)</f>
        <v xml:space="preserve">士士法施行規則 
第26条の3 
第2項 第6号 </v>
      </c>
    </row>
    <row r="291" spans="2:21" ht="30" customHeight="1">
      <c r="B291" s="1052">
        <f t="shared" si="52"/>
        <v>59</v>
      </c>
      <c r="C291" s="1053">
        <v>53</v>
      </c>
      <c r="D291" s="341"/>
      <c r="E291" s="342"/>
      <c r="F291" s="343"/>
      <c r="G291" s="344"/>
      <c r="H291" s="345"/>
      <c r="I291" s="345"/>
      <c r="J291" s="345"/>
      <c r="K291" s="345"/>
      <c r="L291" s="345"/>
      <c r="M291" s="347"/>
      <c r="N291" s="347" t="s">
        <v>1786</v>
      </c>
      <c r="O291" s="735">
        <f>VLOOKUP(Q291,'自主点検表（処遇）'!$A$5:$AE$3211,8,0)</f>
        <v>0</v>
      </c>
      <c r="P291" s="295" t="str">
        <f t="shared" si="53"/>
        <v>✖</v>
      </c>
      <c r="Q291" s="687">
        <v>284</v>
      </c>
      <c r="R291" s="497" t="str">
        <f>VLOOKUP(Q291,'自主点検表（処遇）'!$AG$5:$AL$3211,2,0)</f>
        <v>いる・いない</v>
      </c>
      <c r="S291" s="377" t="s">
        <v>1731</v>
      </c>
      <c r="T291" s="368" t="str">
        <f t="shared" si="54"/>
        <v>要入力</v>
      </c>
      <c r="U291" s="371" t="str">
        <f>VLOOKUP(Q291,'自主点検表（処遇）'!$AG$5:$AL$3211,6,0)</f>
        <v xml:space="preserve">士士法施行規則 
第26条の3 
第1項 第4号 </v>
      </c>
    </row>
    <row r="292" spans="2:21" ht="30" customHeight="1">
      <c r="B292" s="1052">
        <f t="shared" si="52"/>
        <v>59</v>
      </c>
      <c r="C292" s="1053">
        <v>53</v>
      </c>
      <c r="D292" s="341"/>
      <c r="E292" s="342"/>
      <c r="F292" s="343"/>
      <c r="G292" s="344"/>
      <c r="H292" s="345"/>
      <c r="I292" s="345"/>
      <c r="J292" s="345"/>
      <c r="K292" s="345"/>
      <c r="L292" s="345"/>
      <c r="M292" s="347"/>
      <c r="N292" s="347" t="s">
        <v>1785</v>
      </c>
      <c r="O292" s="735">
        <f>VLOOKUP(Q292,'自主点検表（処遇）'!$A$5:$AE$3211,8,0)</f>
        <v>0</v>
      </c>
      <c r="P292" s="295" t="str">
        <f t="shared" si="53"/>
        <v>✖</v>
      </c>
      <c r="Q292" s="687">
        <v>285</v>
      </c>
      <c r="R292" s="497" t="str">
        <f>VLOOKUP(Q292,'自主点検表（処遇）'!$AG$5:$AL$3211,2,0)</f>
        <v>いる・いない</v>
      </c>
      <c r="S292" s="377" t="s">
        <v>1731</v>
      </c>
      <c r="T292" s="368" t="str">
        <f t="shared" si="54"/>
        <v>要入力</v>
      </c>
      <c r="U292" s="371" t="str">
        <f>VLOOKUP(Q292,'自主点検表（処遇）'!$AG$5:$AL$3211,6,0)</f>
        <v xml:space="preserve">士士法施行規則 
第26条の3 
第2項 第3号 </v>
      </c>
    </row>
    <row r="293" spans="2:21" ht="30" customHeight="1" thickBot="1">
      <c r="B293" s="1054">
        <f t="shared" si="52"/>
        <v>59</v>
      </c>
      <c r="C293" s="1055">
        <v>53</v>
      </c>
      <c r="D293" s="348"/>
      <c r="E293" s="349"/>
      <c r="F293" s="350"/>
      <c r="G293" s="351"/>
      <c r="H293" s="352"/>
      <c r="I293" s="352"/>
      <c r="J293" s="352"/>
      <c r="K293" s="352"/>
      <c r="L293" s="352"/>
      <c r="M293" s="353"/>
      <c r="N293" s="353" t="s">
        <v>1789</v>
      </c>
      <c r="O293" s="737">
        <f>VLOOKUP(Q293,'自主点検表（処遇）'!$A$5:$AE$3211,8,0)</f>
        <v>0</v>
      </c>
      <c r="P293" s="296" t="str">
        <f t="shared" si="53"/>
        <v>✖</v>
      </c>
      <c r="Q293" s="688">
        <v>286</v>
      </c>
      <c r="R293" s="498" t="str">
        <f>VLOOKUP(Q293,'自主点検表（処遇）'!$AG$5:$AL$3211,2,0)</f>
        <v>いる・いない</v>
      </c>
      <c r="S293" s="378" t="s">
        <v>1731</v>
      </c>
      <c r="T293" s="379" t="str">
        <f t="shared" si="54"/>
        <v>要入力</v>
      </c>
      <c r="U293" s="372" t="str">
        <f>VLOOKUP(Q293,'自主点検表（処遇）'!$AG$5:$AL$3211,6,0)</f>
        <v xml:space="preserve">士士法施行規則 
第26条の3 
第1項 第6号 </v>
      </c>
    </row>
    <row r="294" spans="2:21" ht="30" customHeight="1">
      <c r="B294" s="1050">
        <f t="shared" si="52"/>
        <v>60</v>
      </c>
      <c r="C294" s="1051">
        <v>54</v>
      </c>
      <c r="D294" s="335"/>
      <c r="E294" s="336"/>
      <c r="F294" s="337"/>
      <c r="G294" s="1001" t="s">
        <v>2641</v>
      </c>
      <c r="H294" s="339"/>
      <c r="I294" s="339"/>
      <c r="J294" s="345" t="s">
        <v>2368</v>
      </c>
      <c r="K294" s="339"/>
      <c r="L294" s="339"/>
      <c r="M294" s="339"/>
      <c r="N294" s="340" t="s">
        <v>1760</v>
      </c>
      <c r="O294" s="730" t="str">
        <f>VLOOKUP(Q294,'自主点検表（処遇）'!$A$5:$AE$3211,8,0)</f>
        <v>　栄養並びに入居者の心身の状況及び嗜好を考慮した食事を提供していますか。</v>
      </c>
      <c r="P294" s="354" t="str">
        <f t="shared" si="53"/>
        <v>✖</v>
      </c>
      <c r="Q294" s="686">
        <v>287</v>
      </c>
      <c r="R294" s="496" t="str">
        <f>VLOOKUP(Q294,'自主点検表（処遇）'!$AG$5:$AL$3211,2,0)</f>
        <v>いる・いない</v>
      </c>
      <c r="S294" s="376" t="s">
        <v>1731</v>
      </c>
      <c r="T294" s="367" t="str">
        <f t="shared" si="54"/>
        <v>要入力</v>
      </c>
      <c r="U294" s="370" t="str">
        <f>VLOOKUP(Q294,'自主点検表（処遇）'!$AG$5:$AL$3211,6,0)</f>
        <v>平12老企43 
第4の13の(1)</v>
      </c>
    </row>
    <row r="295" spans="2:21" ht="30" customHeight="1">
      <c r="B295" s="1052">
        <f t="shared" si="52"/>
        <v>60</v>
      </c>
      <c r="C295" s="1053">
        <v>54</v>
      </c>
      <c r="D295" s="341"/>
      <c r="E295" s="342"/>
      <c r="F295" s="343"/>
      <c r="G295" s="344"/>
      <c r="H295" s="345"/>
      <c r="I295" s="345"/>
      <c r="J295" s="345"/>
      <c r="K295" s="345"/>
      <c r="L295" s="345"/>
      <c r="M295" s="345"/>
      <c r="N295" s="346" t="s">
        <v>1762</v>
      </c>
      <c r="O295" s="728" t="str">
        <f>VLOOKUP(Q295,'自主点検表（処遇）'!$A$5:$AE$3211,8,0)</f>
        <v>　入居者ごとの栄養状態を定期的に把握し、個々の入居者の栄養状態に応じて行うように努めるとともに、摂食・嚥下機能その他の入居者の身体の状況や食形態、嗜好等にも配慮した適切な栄養量及び内容としていますか。</v>
      </c>
      <c r="P295" s="295" t="str">
        <f t="shared" si="53"/>
        <v>✖</v>
      </c>
      <c r="Q295" s="687">
        <v>288</v>
      </c>
      <c r="R295" s="497" t="str">
        <f>VLOOKUP(Q295,'自主点検表（処遇）'!$AG$5:$AL$3211,2,0)</f>
        <v>いる・いない</v>
      </c>
      <c r="S295" s="377" t="s">
        <v>1731</v>
      </c>
      <c r="T295" s="368" t="str">
        <f t="shared" si="54"/>
        <v>要入力</v>
      </c>
      <c r="U295" s="371" t="str">
        <f>VLOOKUP(Q295,'自主点検表（処遇）'!$AG$5:$AL$3211,6,0)</f>
        <v>平12老企43 
第5の7の(1)</v>
      </c>
    </row>
    <row r="296" spans="2:21" ht="30" customHeight="1">
      <c r="B296" s="1052">
        <f t="shared" si="52"/>
        <v>60</v>
      </c>
      <c r="C296" s="1053">
        <v>54</v>
      </c>
      <c r="D296" s="341"/>
      <c r="E296" s="342"/>
      <c r="F296" s="343"/>
      <c r="G296" s="344"/>
      <c r="H296" s="345"/>
      <c r="I296" s="345"/>
      <c r="J296" s="345"/>
      <c r="K296" s="345"/>
      <c r="L296" s="345"/>
      <c r="M296" s="345"/>
      <c r="N296" s="346" t="s">
        <v>1763</v>
      </c>
      <c r="O296" s="728" t="str">
        <f>VLOOKUP(Q296,'自主点検表（処遇）'!$A$5:$AE$3211,8,0)</f>
        <v>　施設側の都合で急かしたりすることなく、入居者が自分のペースで食事を摂ることができるよう十分な時間を確保していますか。</v>
      </c>
      <c r="P296" s="295" t="str">
        <f t="shared" si="53"/>
        <v>✖</v>
      </c>
      <c r="Q296" s="687">
        <v>289</v>
      </c>
      <c r="R296" s="497" t="str">
        <f>VLOOKUP(Q296,'自主点検表（処遇）'!$AG$5:$AL$3211,2,0)</f>
        <v>いる・いない</v>
      </c>
      <c r="S296" s="377" t="s">
        <v>1731</v>
      </c>
      <c r="T296" s="368" t="str">
        <f t="shared" si="54"/>
        <v>要入力</v>
      </c>
      <c r="U296" s="371" t="str">
        <f>VLOOKUP(Q296,'自主点検表（処遇）'!$AG$5:$AL$3211,6,0)</f>
        <v>条例第66号 
第326条 第2項 
平11厚令39 
第44条 第2項 
平12老企43 
第4の13の(1)</v>
      </c>
    </row>
    <row r="297" spans="2:21" ht="30" customHeight="1">
      <c r="B297" s="1052">
        <f t="shared" si="52"/>
        <v>60</v>
      </c>
      <c r="C297" s="1053">
        <v>54</v>
      </c>
      <c r="D297" s="341"/>
      <c r="E297" s="342"/>
      <c r="F297" s="343"/>
      <c r="G297" s="344"/>
      <c r="H297" s="345"/>
      <c r="I297" s="345"/>
      <c r="J297" s="345"/>
      <c r="K297" s="345"/>
      <c r="L297" s="345"/>
      <c r="M297" s="345"/>
      <c r="N297" s="346" t="s">
        <v>848</v>
      </c>
      <c r="O297" s="728" t="str">
        <f>VLOOKUP(Q297,'自主点検表（処遇）'!$A$5:$AE$3211,8,0)</f>
        <v>　入居者の心身の状況に応じて、適切な方法により、食事の自立について必要な支援を行っていますか。</v>
      </c>
      <c r="P297" s="295" t="str">
        <f t="shared" si="53"/>
        <v>✖</v>
      </c>
      <c r="Q297" s="687">
        <v>290</v>
      </c>
      <c r="R297" s="497" t="str">
        <f>VLOOKUP(Q297,'自主点検表（処遇）'!$AG$5:$AL$3211,2,0)</f>
        <v>いる・いない</v>
      </c>
      <c r="S297" s="377" t="s">
        <v>1731</v>
      </c>
      <c r="T297" s="368" t="str">
        <f t="shared" ref="T297" si="55">_xlfn.IFS(R297=S297,"適切",R297="いる・いない","要入力",R297="いない","不適切",R297="非該当","要確認")</f>
        <v>要入力</v>
      </c>
      <c r="U297" s="371" t="str">
        <f>VLOOKUP(Q297,'自主点検表（処遇）'!$AG$5:$AL$3211,6,0)</f>
        <v xml:space="preserve">条例第66号 
第326条 第3項 
平11厚令39 
第44条 第3項 </v>
      </c>
    </row>
    <row r="298" spans="2:21" ht="30" customHeight="1">
      <c r="B298" s="1052">
        <f t="shared" si="52"/>
        <v>60</v>
      </c>
      <c r="C298" s="1053">
        <v>54</v>
      </c>
      <c r="D298" s="341"/>
      <c r="E298" s="342"/>
      <c r="F298" s="343"/>
      <c r="G298" s="344"/>
      <c r="H298" s="345"/>
      <c r="I298" s="345"/>
      <c r="J298" s="345"/>
      <c r="K298" s="345"/>
      <c r="L298" s="345"/>
      <c r="M298" s="345"/>
      <c r="N298" s="346" t="s">
        <v>829</v>
      </c>
      <c r="O298" s="728" t="str">
        <f>VLOOKUP(Q298,'自主点検表（処遇）'!$A$5:$AE$3211,8,0)</f>
        <v>　入居者の食事は、自立の支援に配慮し、可能な限り離床して、ユニットの食堂で行われるよう努めていますか。</v>
      </c>
      <c r="P298" s="295" t="str">
        <f t="shared" si="53"/>
        <v>✖</v>
      </c>
      <c r="Q298" s="687">
        <v>291</v>
      </c>
      <c r="R298" s="497" t="str">
        <f>VLOOKUP(Q298,'自主点検表（処遇）'!$AG$5:$AL$3211,2,0)</f>
        <v>いる・いない</v>
      </c>
      <c r="S298" s="377" t="s">
        <v>1731</v>
      </c>
      <c r="T298" s="368" t="str">
        <f t="shared" ref="T298" si="56">_xlfn.IFS(R298=S298,"適切",R298="いる・いない","要入力",R298="いない","不適切",R298="非該当","要確認")</f>
        <v>要入力</v>
      </c>
      <c r="U298" s="371" t="str">
        <f>VLOOKUP(Q298,'自主点検表（処遇）'!$AG$5:$AL$3211,6,0)</f>
        <v xml:space="preserve">平12老企43 
第4の13の(1) 
平11厚令39 
第44条 第3項 </v>
      </c>
    </row>
    <row r="299" spans="2:21" ht="30" customHeight="1">
      <c r="B299" s="1052">
        <f t="shared" si="52"/>
        <v>60</v>
      </c>
      <c r="C299" s="1053">
        <v>54</v>
      </c>
      <c r="D299" s="341"/>
      <c r="E299" s="342"/>
      <c r="F299" s="343"/>
      <c r="G299" s="344"/>
      <c r="H299" s="345"/>
      <c r="I299" s="345"/>
      <c r="J299" s="345"/>
      <c r="K299" s="345"/>
      <c r="L299" s="345"/>
      <c r="M299" s="345"/>
      <c r="N299" s="346" t="s">
        <v>836</v>
      </c>
      <c r="O299" s="728" t="str">
        <f>VLOOKUP(Q299,'自主点検表（処遇）'!$A$5:$AE$3211,8,0)</f>
        <v xml:space="preserve">　入居者の生活習慣を尊重した適切な時間に食事を提供するとともに、入居者がその心身の状況に応じてできる限り自立して食事を摂ることができるよう必要な時間を確保していますか。 </v>
      </c>
      <c r="P299" s="295" t="str">
        <f t="shared" si="53"/>
        <v>✖</v>
      </c>
      <c r="Q299" s="687">
        <v>292</v>
      </c>
      <c r="R299" s="497" t="str">
        <f>VLOOKUP(Q299,'自主点検表（処遇）'!$AG$5:$AL$3211,2,0)</f>
        <v>いる・いない</v>
      </c>
      <c r="S299" s="377" t="s">
        <v>1731</v>
      </c>
      <c r="T299" s="368" t="str">
        <f t="shared" ref="T299" si="57">_xlfn.IFS(R299=S299,"適切",R299="いる・いない","要入力",R299="いない","不適切",R299="非該当","要確認")</f>
        <v>要入力</v>
      </c>
      <c r="U299" s="371" t="str">
        <f>VLOOKUP(Q299,'自主点検表（処遇）'!$AG$5:$AL$3211,6,0)</f>
        <v>平12老企43 
第5の7の(1)</v>
      </c>
    </row>
    <row r="300" spans="2:21" ht="30" customHeight="1">
      <c r="B300" s="1052">
        <f t="shared" si="52"/>
        <v>60</v>
      </c>
      <c r="C300" s="1053">
        <v>54</v>
      </c>
      <c r="D300" s="341"/>
      <c r="E300" s="342"/>
      <c r="F300" s="343"/>
      <c r="G300" s="344"/>
      <c r="H300" s="345"/>
      <c r="I300" s="345"/>
      <c r="J300" s="345"/>
      <c r="K300" s="345"/>
      <c r="L300" s="345"/>
      <c r="M300" s="345"/>
      <c r="N300" s="346" t="s">
        <v>841</v>
      </c>
      <c r="O300" s="728" t="str">
        <f>VLOOKUP(Q300,'自主点検表（処遇）'!$A$5:$AE$3211,8,0)</f>
        <v xml:space="preserve">　食事時間は適切なものとし、夕食時間は午後６時以降とすることが望ましいですが、早くても午後５時以降としていますか。（食事時間を記入（入力）して下さい）  </v>
      </c>
      <c r="P300" s="295" t="str">
        <f t="shared" si="53"/>
        <v>✖</v>
      </c>
      <c r="Q300" s="687">
        <v>293</v>
      </c>
      <c r="R300" s="497" t="str">
        <f>VLOOKUP(Q300,'自主点検表（処遇）'!$AG$5:$AL$3211,2,0)</f>
        <v>いる・いない</v>
      </c>
      <c r="S300" s="377" t="s">
        <v>1731</v>
      </c>
      <c r="T300" s="368" t="str">
        <f t="shared" ref="T300:T301" si="58">_xlfn.IFS(R300=S300,"適切",R300="いる・いない","要入力",R300="いない","不適切",R300="非該当","要確認")</f>
        <v>要入力</v>
      </c>
      <c r="U300" s="371" t="str">
        <f>VLOOKUP(Q300,'自主点検表（処遇）'!$AG$5:$AL$3211,6,0)</f>
        <v>平12老企43
第4の13の(3)</v>
      </c>
    </row>
    <row r="301" spans="2:21" ht="30" customHeight="1">
      <c r="B301" s="1060">
        <f t="shared" si="52"/>
        <v>60</v>
      </c>
      <c r="C301" s="1061">
        <v>54</v>
      </c>
      <c r="D301" s="341"/>
      <c r="E301" s="977"/>
      <c r="F301" s="343"/>
      <c r="G301" s="344"/>
      <c r="H301" s="978"/>
      <c r="I301" s="978"/>
      <c r="J301" s="978"/>
      <c r="K301" s="978"/>
      <c r="L301" s="978"/>
      <c r="M301" s="978"/>
      <c r="N301" s="979" t="s">
        <v>845</v>
      </c>
      <c r="O301" s="728" t="str">
        <f>VLOOKUP(Q301,'自主点検表（処遇）'!$A$5:$AE$3211,8,0)</f>
        <v>　入居者が相互に社会的関係を築くことができるよう、その意思を尊重しつつ、できる限り離床し、入居者が共同生活室で食事を摂ることを支援していますか。</v>
      </c>
      <c r="P301" s="359" t="str">
        <f t="shared" si="53"/>
        <v>✖</v>
      </c>
      <c r="Q301" s="980">
        <v>294</v>
      </c>
      <c r="R301" s="500" t="str">
        <f>VLOOKUP(Q301,'自主点検表（処遇）'!$AG$5:$AL$3211,2,0)</f>
        <v>いる・いない</v>
      </c>
      <c r="S301" s="381" t="s">
        <v>1731</v>
      </c>
      <c r="T301" s="384" t="str">
        <f t="shared" si="58"/>
        <v>要入力</v>
      </c>
      <c r="U301" s="374" t="str">
        <f>VLOOKUP(Q301,'自主点検表（処遇）'!$AG$5:$AL$3211,6,0)</f>
        <v>平11厚令39
第44条 第4項
平12老企43
第5の7の(2)</v>
      </c>
    </row>
    <row r="302" spans="2:21" ht="30" customHeight="1">
      <c r="B302" s="1052">
        <f t="shared" si="52"/>
        <v>60</v>
      </c>
      <c r="C302" s="1053">
        <v>54</v>
      </c>
      <c r="D302" s="341"/>
      <c r="E302" s="977"/>
      <c r="F302" s="343"/>
      <c r="G302" s="344"/>
      <c r="H302" s="978"/>
      <c r="I302" s="978"/>
      <c r="J302" s="978"/>
      <c r="K302" s="978"/>
      <c r="L302" s="978"/>
      <c r="M302" s="978"/>
      <c r="N302" s="979" t="s">
        <v>850</v>
      </c>
      <c r="O302" s="728" t="str">
        <f>VLOOKUP(Q302,'自主点検表（処遇）'!$A$5:$AE$3211,8,0)</f>
        <v>　その際、共同生活室で食事を摂るよう強制することはあってはならないので、十分留意していますか。</v>
      </c>
      <c r="P302" s="295" t="str">
        <f t="shared" si="53"/>
        <v>✖</v>
      </c>
      <c r="Q302" s="687">
        <v>295</v>
      </c>
      <c r="R302" s="497" t="str">
        <f>VLOOKUP(Q302,'自主点検表（処遇）'!$AG$5:$AL$3211,2,0)</f>
        <v>いる・いない</v>
      </c>
      <c r="S302" s="377" t="s">
        <v>1731</v>
      </c>
      <c r="T302" s="368" t="str">
        <f t="shared" ref="T302" si="59">_xlfn.IFS(R302=S302,"適切",R302="いる・いない","要入力",R302="いない","不適切",R302="非該当","要確認")</f>
        <v>要入力</v>
      </c>
      <c r="U302" s="371" t="str">
        <f>VLOOKUP(Q302,'自主点検表（処遇）'!$AG$5:$AL$3211,6,0)</f>
        <v>平12老企43
第5の7の(2)</v>
      </c>
    </row>
    <row r="303" spans="2:21" ht="30" customHeight="1">
      <c r="B303" s="1052">
        <f t="shared" si="52"/>
        <v>60</v>
      </c>
      <c r="C303" s="1053">
        <v>54</v>
      </c>
      <c r="D303" s="341"/>
      <c r="E303" s="977"/>
      <c r="F303" s="343"/>
      <c r="G303" s="344"/>
      <c r="H303" s="978"/>
      <c r="I303" s="978"/>
      <c r="J303" s="978" t="s">
        <v>1009</v>
      </c>
      <c r="K303" s="978"/>
      <c r="L303" s="978"/>
      <c r="M303" s="978"/>
      <c r="N303" s="979" t="s">
        <v>150</v>
      </c>
      <c r="O303" s="728" t="str">
        <f>VLOOKUP(Q303,'自主点検表（処遇）'!$A$5:$AE$3211,8,0)</f>
        <v>　調理は、あらかじめ作成された献立に従って行うとともに、その実施状況を明らかにしていますか。</v>
      </c>
      <c r="P303" s="295" t="str">
        <f t="shared" si="53"/>
        <v>✖</v>
      </c>
      <c r="Q303" s="687">
        <v>296</v>
      </c>
      <c r="R303" s="497" t="str">
        <f>VLOOKUP(Q303,'自主点検表（処遇）'!$AG$5:$AL$3211,2,0)</f>
        <v>いる・いない</v>
      </c>
      <c r="S303" s="377" t="s">
        <v>1731</v>
      </c>
      <c r="T303" s="368" t="str">
        <f t="shared" ref="T303" si="60">_xlfn.IFS(R303=S303,"適切",R303="いる・いない","要入力",R303="いない","不適切",R303="非該当","要確認")</f>
        <v>要入力</v>
      </c>
      <c r="U303" s="371" t="str">
        <f>VLOOKUP(Q303,'自主点検表（処遇）'!$AG$5:$AL$3211,6,0)</f>
        <v>平12老企43 
第4の13の(2)</v>
      </c>
    </row>
    <row r="304" spans="2:21" ht="30" customHeight="1">
      <c r="B304" s="1052">
        <f t="shared" si="52"/>
        <v>60</v>
      </c>
      <c r="C304" s="1053">
        <v>54</v>
      </c>
      <c r="D304" s="341"/>
      <c r="E304" s="977"/>
      <c r="F304" s="343"/>
      <c r="G304" s="344"/>
      <c r="H304" s="978"/>
      <c r="I304" s="978"/>
      <c r="J304" s="978"/>
      <c r="K304" s="978"/>
      <c r="L304" s="978"/>
      <c r="M304" s="978"/>
      <c r="N304" s="979" t="s">
        <v>6</v>
      </c>
      <c r="O304" s="728" t="str">
        <f>VLOOKUP(Q304,'自主点検表（処遇）'!$A$5:$AE$3211,8,0)</f>
        <v>　病弱者に対する献立については、必要に応じ、医師の指導を受けていますか。</v>
      </c>
      <c r="P304" s="295" t="str">
        <f t="shared" si="53"/>
        <v>✖</v>
      </c>
      <c r="Q304" s="687">
        <v>297</v>
      </c>
      <c r="R304" s="497" t="str">
        <f>VLOOKUP(Q304,'自主点検表（処遇）'!$AG$5:$AL$3211,2,0)</f>
        <v>いる・いない</v>
      </c>
      <c r="S304" s="377" t="s">
        <v>1731</v>
      </c>
      <c r="T304" s="368" t="str">
        <f t="shared" si="54"/>
        <v>要入力</v>
      </c>
      <c r="U304" s="371" t="str">
        <f>VLOOKUP(Q304,'自主点検表（処遇）'!$AG$5:$AL$3211,6,0)</f>
        <v>平12老企43 
第4の13の(4)</v>
      </c>
    </row>
    <row r="305" spans="2:21" ht="30" customHeight="1">
      <c r="B305" s="1052">
        <f t="shared" si="52"/>
        <v>60</v>
      </c>
      <c r="C305" s="1053">
        <v>54</v>
      </c>
      <c r="D305" s="341"/>
      <c r="E305" s="977"/>
      <c r="F305" s="343"/>
      <c r="G305" s="344"/>
      <c r="H305" s="978"/>
      <c r="I305" s="978"/>
      <c r="J305" s="978"/>
      <c r="K305" s="978"/>
      <c r="L305" s="978"/>
      <c r="M305" s="978"/>
      <c r="N305" s="979" t="s">
        <v>7</v>
      </c>
      <c r="O305" s="728" t="str">
        <f>VLOOKUP(Q305,'自主点検表（処遇）'!$A$5:$AE$3211,8,0)</f>
        <v>　食事提供に関する業務は指定施設自ら行っていますか。</v>
      </c>
      <c r="P305" s="295"/>
      <c r="Q305" s="687">
        <v>298</v>
      </c>
      <c r="R305" s="497" t="str">
        <f>VLOOKUP(Q305,'自主点検表（処遇）'!$AG$5:$AL$3211,2,0)</f>
        <v>いる・いない（委託等）</v>
      </c>
      <c r="S305" s="368"/>
      <c r="T305" s="368"/>
      <c r="U305" s="371" t="str">
        <f>VLOOKUP(Q305,'自主点検表（処遇）'!$AG$5:$AL$3211,6,0)</f>
        <v>平12老企43 
第4の13の(4)</v>
      </c>
    </row>
    <row r="306" spans="2:21" ht="30" customHeight="1" thickBot="1">
      <c r="B306" s="1054">
        <f t="shared" si="52"/>
        <v>60</v>
      </c>
      <c r="C306" s="1055">
        <v>54</v>
      </c>
      <c r="D306" s="348"/>
      <c r="E306" s="349"/>
      <c r="F306" s="350"/>
      <c r="G306" s="351"/>
      <c r="H306" s="352"/>
      <c r="I306" s="352"/>
      <c r="J306" s="352"/>
      <c r="K306" s="352"/>
      <c r="L306" s="352"/>
      <c r="M306" s="352"/>
      <c r="N306" s="356" t="s">
        <v>848</v>
      </c>
      <c r="O306" s="729" t="str">
        <f>VLOOKUP(Q306,'自主点検表（処遇）'!$A$5:$AE$3211,8,0)</f>
        <v>　なお、食事の提供に関する業務を第三者に委託しているとき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ますか。</v>
      </c>
      <c r="P306" s="296" t="str">
        <f t="shared" si="53"/>
        <v>✖</v>
      </c>
      <c r="Q306" s="688">
        <v>299</v>
      </c>
      <c r="R306" s="498" t="str">
        <f>VLOOKUP(Q306,'自主点検表（処遇）'!$AG$5:$AL$3211,2,0)</f>
        <v>いる・いない</v>
      </c>
      <c r="S306" s="378" t="s">
        <v>1731</v>
      </c>
      <c r="T306" s="379" t="str">
        <f t="shared" ref="T306:T361" si="61">_xlfn.IFS(R306=S306,"適切",R306="いる・いない","要入力",R306="いない","不適切",R306="非該当","要確認")</f>
        <v>要入力</v>
      </c>
      <c r="U306" s="372" t="str">
        <f>VLOOKUP(Q306,'自主点検表（処遇）'!$AG$5:$AL$3211,6,0)</f>
        <v>平12老企43 
第4の13の(4)</v>
      </c>
    </row>
    <row r="307" spans="2:21" ht="30" customHeight="1">
      <c r="B307" s="1056">
        <f t="shared" si="52"/>
        <v>61</v>
      </c>
      <c r="C307" s="1057">
        <v>55</v>
      </c>
      <c r="D307" s="341"/>
      <c r="E307" s="342"/>
      <c r="F307" s="343"/>
      <c r="G307" s="344"/>
      <c r="H307" s="345"/>
      <c r="I307" s="345"/>
      <c r="J307" s="345" t="s">
        <v>2642</v>
      </c>
      <c r="K307" s="345"/>
      <c r="L307" s="345"/>
      <c r="M307" s="345"/>
      <c r="N307" s="346" t="s">
        <v>1760</v>
      </c>
      <c r="O307" s="728" t="str">
        <f>VLOOKUP(Q307,'自主点検表（処遇）'!$A$5:$AE$3211,8,0)</f>
        <v>　食事提供については、入居者の嚥下や咀嚼の状況、食欲など心身の状態等を当該入居者の食事に的確に反映させるために、居室関係部門と食事関係部門との連絡が十分とられていますか。</v>
      </c>
      <c r="P307" s="298" t="str">
        <f t="shared" si="53"/>
        <v>✖</v>
      </c>
      <c r="Q307" s="689">
        <v>300</v>
      </c>
      <c r="R307" s="499" t="str">
        <f>VLOOKUP(Q307,'自主点検表（処遇）'!$AG$5:$AL$3211,2,0)</f>
        <v>いる・いない</v>
      </c>
      <c r="S307" s="380" t="s">
        <v>1731</v>
      </c>
      <c r="T307" s="383" t="str">
        <f t="shared" si="61"/>
        <v>要入力</v>
      </c>
      <c r="U307" s="373" t="str">
        <f>VLOOKUP(Q307,'自主点検表（処遇）'!$AG$5:$AL$3211,6,0)</f>
        <v>平12老企43 
第4の13の(5)</v>
      </c>
    </row>
    <row r="308" spans="2:21" ht="30" customHeight="1">
      <c r="B308" s="1052">
        <f t="shared" si="52"/>
        <v>61</v>
      </c>
      <c r="C308" s="1053">
        <v>55</v>
      </c>
      <c r="D308" s="341"/>
      <c r="E308" s="342"/>
      <c r="F308" s="343"/>
      <c r="G308" s="344"/>
      <c r="H308" s="345"/>
      <c r="I308" s="345"/>
      <c r="J308" s="345"/>
      <c r="K308" s="345"/>
      <c r="L308" s="345"/>
      <c r="M308" s="345"/>
      <c r="N308" s="346" t="s">
        <v>1762</v>
      </c>
      <c r="O308" s="728" t="str">
        <f>VLOOKUP(Q308,'自主点検表（処遇）'!$A$5:$AE$3211,8,0)</f>
        <v>　入居者に対しては適切な栄養食事相談を行っていますか。</v>
      </c>
      <c r="P308" s="295" t="str">
        <f t="shared" si="53"/>
        <v>✖</v>
      </c>
      <c r="Q308" s="687">
        <v>301</v>
      </c>
      <c r="R308" s="497" t="str">
        <f>VLOOKUP(Q308,'自主点検表（処遇）'!$AG$5:$AL$3211,2,0)</f>
        <v>いる・いない</v>
      </c>
      <c r="S308" s="377" t="s">
        <v>1731</v>
      </c>
      <c r="T308" s="368" t="str">
        <f t="shared" si="61"/>
        <v>要入力</v>
      </c>
      <c r="U308" s="371" t="str">
        <f>VLOOKUP(Q308,'自主点検表（処遇）'!$AG$5:$AL$3211,6,0)</f>
        <v>平12老企43 
第4の13の(6)</v>
      </c>
    </row>
    <row r="309" spans="2:21" ht="30" customHeight="1">
      <c r="B309" s="1052">
        <f t="shared" si="52"/>
        <v>61</v>
      </c>
      <c r="C309" s="1053">
        <v>55</v>
      </c>
      <c r="D309" s="341"/>
      <c r="E309" s="342"/>
      <c r="F309" s="343"/>
      <c r="G309" s="344"/>
      <c r="H309" s="345"/>
      <c r="I309" s="345"/>
      <c r="J309" s="345"/>
      <c r="K309" s="345"/>
      <c r="L309" s="345"/>
      <c r="M309" s="345"/>
      <c r="N309" s="346" t="s">
        <v>1763</v>
      </c>
      <c r="O309" s="728" t="str">
        <f>VLOOKUP(Q309,'自主点検表（処遇）'!$A$5:$AE$3211,8,0)</f>
        <v>　食事内容については、当該施設の医師又は栄養士若しくは管理栄養士（入所者が４０人を超えない指定施設であって、栄養士又は管理栄養士を配置していない施設においては連携を図っている他の社会福祉施設等の栄養士又は管理栄養士）を含む会議において検討が加えられていますか。</v>
      </c>
      <c r="P309" s="295" t="str">
        <f t="shared" si="53"/>
        <v>✖</v>
      </c>
      <c r="Q309" s="687">
        <v>302</v>
      </c>
      <c r="R309" s="497" t="str">
        <f>VLOOKUP(Q309,'自主点検表（処遇）'!$AG$5:$AL$3211,2,0)</f>
        <v>いる・いない</v>
      </c>
      <c r="S309" s="381" t="s">
        <v>1731</v>
      </c>
      <c r="T309" s="495" t="str">
        <f t="shared" si="61"/>
        <v>要入力</v>
      </c>
      <c r="U309" s="374" t="str">
        <f>VLOOKUP(Q309,'自主点検表（処遇）'!$AG$5:$AL$3211,6,0)</f>
        <v>平12老企43 
第4の13の(7)</v>
      </c>
    </row>
    <row r="310" spans="2:21" ht="30" customHeight="1">
      <c r="B310" s="1056">
        <f t="shared" si="52"/>
        <v>61</v>
      </c>
      <c r="C310" s="1057">
        <v>55</v>
      </c>
      <c r="D310" s="341"/>
      <c r="E310" s="342"/>
      <c r="F310" s="343"/>
      <c r="G310" s="1002" t="s">
        <v>2643</v>
      </c>
      <c r="H310" s="345"/>
      <c r="I310" s="345"/>
      <c r="J310" s="345"/>
      <c r="K310" s="345"/>
      <c r="L310" s="345"/>
      <c r="M310" s="345"/>
      <c r="N310" s="347"/>
      <c r="O310" s="728" t="str">
        <f>VLOOKUP(Q310,'自主点検表（処遇）'!$A$5:$AE$3211,8,0)</f>
        <v>　常に入居者の心身の状況、その置かれている環境等の的確な把握に努め、入居者又はその家族に対し、その相談に適切に応じるとともに、必要な助言その他の援助を行っていますか。</v>
      </c>
      <c r="P310" s="298" t="str">
        <f t="shared" si="53"/>
        <v>✖</v>
      </c>
      <c r="Q310" s="689">
        <v>303</v>
      </c>
      <c r="R310" s="499" t="str">
        <f>VLOOKUP(Q310,'自主点検表（処遇）'!$AG$5:$AL$3211,2,0)</f>
        <v>いる・いない</v>
      </c>
      <c r="S310" s="380" t="s">
        <v>1731</v>
      </c>
      <c r="T310" s="383" t="str">
        <f t="shared" si="61"/>
        <v>要入力</v>
      </c>
      <c r="U310" s="373" t="str">
        <f>VLOOKUP(Q310,'自主点検表（処遇）'!$AG$5:$AL$3211,6,0)</f>
        <v>条例第66号 
第296条 
平11厚令39 
第15条</v>
      </c>
    </row>
    <row r="311" spans="2:21" ht="30" customHeight="1">
      <c r="B311" s="1052">
        <f t="shared" si="52"/>
        <v>61</v>
      </c>
      <c r="C311" s="1053">
        <v>55</v>
      </c>
      <c r="D311" s="341"/>
      <c r="E311" s="342"/>
      <c r="F311" s="343"/>
      <c r="G311" s="1002" t="s">
        <v>2644</v>
      </c>
      <c r="H311" s="345"/>
      <c r="I311" s="345"/>
      <c r="J311" s="345"/>
      <c r="K311" s="345"/>
      <c r="L311" s="345"/>
      <c r="M311" s="345"/>
      <c r="N311" s="346" t="s">
        <v>1760</v>
      </c>
      <c r="O311" s="728" t="str">
        <f>VLOOKUP(Q311,'自主点検表（処遇）'!$A$5:$AE$3211,8,0)</f>
        <v>　ユニット型施設は、入居者の嗜好に応じた趣味、教養又は娯楽に係る活動の機会を提供するとともに、入居者が自律的に行うこれらの活動を支援していますか。</v>
      </c>
      <c r="P311" s="295" t="str">
        <f t="shared" si="53"/>
        <v>✖</v>
      </c>
      <c r="Q311" s="687">
        <v>304</v>
      </c>
      <c r="R311" s="497" t="str">
        <f>VLOOKUP(Q311,'自主点検表（処遇）'!$AG$5:$AL$3211,2,0)</f>
        <v>いる・いない</v>
      </c>
      <c r="S311" s="377" t="s">
        <v>1731</v>
      </c>
      <c r="T311" s="368" t="str">
        <f t="shared" si="61"/>
        <v>要入力</v>
      </c>
      <c r="U311" s="371" t="str">
        <f>VLOOKUP(Q311,'自主点検表（処遇）'!$AG$5:$AL$3211,6,0)</f>
        <v xml:space="preserve">条例第66号 
第327条 第1項 
平11厚令39 
第45条 第1項 </v>
      </c>
    </row>
    <row r="312" spans="2:21" ht="30" customHeight="1">
      <c r="B312" s="1060">
        <f t="shared" si="52"/>
        <v>61</v>
      </c>
      <c r="C312" s="1061">
        <v>55</v>
      </c>
      <c r="D312" s="341"/>
      <c r="E312" s="977"/>
      <c r="F312" s="343"/>
      <c r="G312" s="344"/>
      <c r="H312" s="978"/>
      <c r="I312" s="978"/>
      <c r="J312" s="978"/>
      <c r="K312" s="978"/>
      <c r="L312" s="978"/>
      <c r="M312" s="978"/>
      <c r="N312" s="979"/>
      <c r="O312" s="728" t="str">
        <f>VLOOKUP(Q312,'自主点検表（処遇）'!$A$5:$AE$3211,8,0)</f>
        <v>　入居者１人１人の嗜好を把握した上で、それに応じた趣味、教養又は娯楽に係る活動の機会を提供するとともに、同好会やクラブ活動などを含め、入居者が自律的に行うこれらの活動を支援していますか。</v>
      </c>
      <c r="P312" s="359" t="str">
        <f t="shared" si="53"/>
        <v>✖</v>
      </c>
      <c r="Q312" s="980">
        <v>305</v>
      </c>
      <c r="R312" s="500" t="str">
        <f>VLOOKUP(Q312,'自主点検表（処遇）'!$AG$5:$AL$3211,2,0)</f>
        <v>いる・いない</v>
      </c>
      <c r="S312" s="381" t="s">
        <v>1731</v>
      </c>
      <c r="T312" s="384" t="str">
        <f t="shared" ref="T312" si="62">_xlfn.IFS(R312=S312,"適切",R312="いる・いない","要入力",R312="いない","不適切",R312="非該当","要確認")</f>
        <v>要入力</v>
      </c>
      <c r="U312" s="374" t="str">
        <f>VLOOKUP(Q312,'自主点検表（処遇）'!$AG$5:$AL$3211,6,0)</f>
        <v>平12老企43 
第5の8の(1)</v>
      </c>
    </row>
    <row r="313" spans="2:21" ht="30" customHeight="1">
      <c r="B313" s="1052">
        <f t="shared" si="52"/>
        <v>61</v>
      </c>
      <c r="C313" s="1053">
        <v>55</v>
      </c>
      <c r="D313" s="341"/>
      <c r="E313" s="977"/>
      <c r="F313" s="343"/>
      <c r="G313" s="344"/>
      <c r="H313" s="978"/>
      <c r="I313" s="978"/>
      <c r="J313" s="978"/>
      <c r="K313" s="978"/>
      <c r="L313" s="978"/>
      <c r="M313" s="978"/>
      <c r="N313" s="979" t="s">
        <v>1762</v>
      </c>
      <c r="O313" s="728" t="str">
        <f>VLOOKUP(Q313,'自主点検表（処遇）'!$A$5:$AE$3211,8,0)</f>
        <v xml:space="preserve">　ユニット型指定介護老人福祉施設は、入居者が日常生活を営む上で必要な行政機関等に対する手続について、その者又はその家族が行うことが困難である場合は、その者の同意を得て、代わって行っていますか。 </v>
      </c>
      <c r="P313" s="295" t="str">
        <f t="shared" si="53"/>
        <v>✖</v>
      </c>
      <c r="Q313" s="687">
        <v>306</v>
      </c>
      <c r="R313" s="497" t="str">
        <f>VLOOKUP(Q313,'自主点検表（処遇）'!$AG$5:$AL$3211,2,0)</f>
        <v>いる・いない</v>
      </c>
      <c r="S313" s="377" t="s">
        <v>1731</v>
      </c>
      <c r="T313" s="368" t="str">
        <f t="shared" si="61"/>
        <v>要入力</v>
      </c>
      <c r="U313" s="371" t="str">
        <f>VLOOKUP(Q313,'自主点検表（処遇）'!$AG$5:$AL$3211,6,0)</f>
        <v xml:space="preserve">条例第66号 
第327条 第2項 
平11厚令39 
第45条 第2項 </v>
      </c>
    </row>
    <row r="314" spans="2:21" ht="30" customHeight="1">
      <c r="B314" s="1052">
        <f t="shared" si="52"/>
        <v>61</v>
      </c>
      <c r="C314" s="1053">
        <v>55</v>
      </c>
      <c r="D314" s="341"/>
      <c r="E314" s="977"/>
      <c r="F314" s="343"/>
      <c r="G314" s="344"/>
      <c r="H314" s="978"/>
      <c r="I314" s="978"/>
      <c r="J314" s="978"/>
      <c r="K314" s="978"/>
      <c r="L314" s="978"/>
      <c r="M314" s="978"/>
      <c r="N314" s="979"/>
      <c r="O314" s="728" t="str">
        <f>VLOOKUP(Q314,'自主点検表（処遇）'!$A$5:$AE$3211,8,0)</f>
        <v>　特に金銭にかかるものについては書面等をもって事前に同意を得るとともに、代行した後はその都度本人に確認を得ていますか。</v>
      </c>
      <c r="P314" s="295" t="str">
        <f t="shared" si="53"/>
        <v>✖</v>
      </c>
      <c r="Q314" s="687">
        <v>307</v>
      </c>
      <c r="R314" s="497" t="str">
        <f>VLOOKUP(Q314,'自主点検表（処遇）'!$AG$5:$AL$3211,2,0)</f>
        <v>いる・いない</v>
      </c>
      <c r="S314" s="377" t="s">
        <v>1731</v>
      </c>
      <c r="T314" s="368" t="str">
        <f t="shared" ref="T314" si="63">_xlfn.IFS(R314=S314,"適切",R314="いる・いない","要入力",R314="いない","不適切",R314="非該当","要確認")</f>
        <v>要入力</v>
      </c>
      <c r="U314" s="371" t="str">
        <f>VLOOKUP(Q314,'自主点検表（処遇）'!$AG$5:$AL$3211,6,0)</f>
        <v>平12老企43 
第5の8の(3)</v>
      </c>
    </row>
    <row r="315" spans="2:21" ht="30" customHeight="1">
      <c r="B315" s="1052">
        <f t="shared" si="52"/>
        <v>61</v>
      </c>
      <c r="C315" s="1053">
        <v>55</v>
      </c>
      <c r="D315" s="341"/>
      <c r="E315" s="977"/>
      <c r="F315" s="343"/>
      <c r="G315" s="344"/>
      <c r="H315" s="978"/>
      <c r="I315" s="978"/>
      <c r="J315" s="978"/>
      <c r="K315" s="978"/>
      <c r="L315" s="978"/>
      <c r="M315" s="978"/>
      <c r="N315" s="979" t="s">
        <v>1763</v>
      </c>
      <c r="O315" s="728" t="str">
        <f>VLOOKUP(Q315,'自主点検表（処遇）'!$A$5:$AE$3211,8,0)</f>
        <v>　ユニット型指定介護老人福祉施設は、常に入居者の家族との連携を図るとともに、入居者とその家族との交流等の機会を確保するよう努めていますか。</v>
      </c>
      <c r="P315" s="295" t="str">
        <f t="shared" si="53"/>
        <v>✖</v>
      </c>
      <c r="Q315" s="687">
        <v>308</v>
      </c>
      <c r="R315" s="497" t="str">
        <f>VLOOKUP(Q315,'自主点検表（処遇）'!$AG$5:$AL$3211,2,0)</f>
        <v>いる・いない</v>
      </c>
      <c r="S315" s="377" t="s">
        <v>1731</v>
      </c>
      <c r="T315" s="368" t="str">
        <f t="shared" si="61"/>
        <v>要入力</v>
      </c>
      <c r="U315" s="371" t="str">
        <f>VLOOKUP(Q315,'自主点検表（処遇）'!$AG$5:$AL$3211,6,0)</f>
        <v>条例第66号 
第327条 第3項 
平11厚令39 
第45条 第3項</v>
      </c>
    </row>
    <row r="316" spans="2:21" ht="30" customHeight="1">
      <c r="B316" s="1052">
        <f t="shared" si="52"/>
        <v>61</v>
      </c>
      <c r="C316" s="1053">
        <v>55</v>
      </c>
      <c r="D316" s="341"/>
      <c r="E316" s="977"/>
      <c r="F316" s="343"/>
      <c r="G316" s="344"/>
      <c r="H316" s="978"/>
      <c r="I316" s="978"/>
      <c r="J316" s="978"/>
      <c r="K316" s="978"/>
      <c r="L316" s="978"/>
      <c r="M316" s="978"/>
      <c r="N316" s="979"/>
      <c r="O316" s="728" t="str">
        <f>VLOOKUP(Q316,'自主点検表（処遇）'!$A$5:$AE$3211,8,0)</f>
        <v>　ユニット型施設の居室は､家族や友人が来訪・宿泊して入居者と交流するのに適した個室であることから、家族等ができるだけ気軽に来訪・宿泊することができるよう配慮していますか。</v>
      </c>
      <c r="P316" s="295" t="str">
        <f t="shared" si="53"/>
        <v>✖</v>
      </c>
      <c r="Q316" s="687">
        <v>309</v>
      </c>
      <c r="R316" s="497" t="str">
        <f>VLOOKUP(Q316,'自主点検表（処遇）'!$AG$5:$AL$3211,2,0)</f>
        <v>いる・いない</v>
      </c>
      <c r="S316" s="377" t="s">
        <v>1731</v>
      </c>
      <c r="T316" s="368" t="str">
        <f t="shared" ref="T316" si="64">_xlfn.IFS(R316=S316,"適切",R316="いる・いない","要入力",R316="いない","不適切",R316="非該当","要確認")</f>
        <v>要入力</v>
      </c>
      <c r="U316" s="371" t="str">
        <f>VLOOKUP(Q316,'自主点検表（処遇）'!$AG$5:$AL$3211,6,0)</f>
        <v>平12老企43 
第5の8の(2)</v>
      </c>
    </row>
    <row r="317" spans="2:21" ht="30" customHeight="1" thickBot="1">
      <c r="B317" s="1054">
        <f t="shared" si="52"/>
        <v>61</v>
      </c>
      <c r="C317" s="1055">
        <v>55</v>
      </c>
      <c r="D317" s="348"/>
      <c r="E317" s="349"/>
      <c r="F317" s="350"/>
      <c r="G317" s="351"/>
      <c r="H317" s="352"/>
      <c r="I317" s="352"/>
      <c r="J317" s="352"/>
      <c r="K317" s="352"/>
      <c r="L317" s="352"/>
      <c r="M317" s="352"/>
      <c r="N317" s="356"/>
      <c r="O317" s="729" t="str">
        <f>VLOOKUP(Q317,'自主点検表（処遇）'!$A$5:$AE$3211,8,0)</f>
        <v>　施設では、個室での家族や友人の宿泊を認めていますか。</v>
      </c>
      <c r="P317" s="296" t="str">
        <f t="shared" si="53"/>
        <v>✖</v>
      </c>
      <c r="Q317" s="688">
        <v>310</v>
      </c>
      <c r="R317" s="498" t="str">
        <f>VLOOKUP(Q317,'自主点検表（処遇）'!$AG$5:$AL$3211,2,0)</f>
        <v>いる・いない</v>
      </c>
      <c r="S317" s="378" t="s">
        <v>1731</v>
      </c>
      <c r="T317" s="379" t="str">
        <f t="shared" ref="T317" si="65">_xlfn.IFS(R317=S317,"適切",R317="いる・いない","要入力",R317="いない","不適切",R317="非該当","要確認")</f>
        <v>要入力</v>
      </c>
      <c r="U317" s="372" t="str">
        <f>VLOOKUP(Q317,'自主点検表（処遇）'!$AG$5:$AL$3211,6,0)</f>
        <v>平12老企43  
第5の8の(2)</v>
      </c>
    </row>
    <row r="318" spans="2:21" ht="30" customHeight="1">
      <c r="B318" s="1056">
        <f t="shared" si="52"/>
        <v>62</v>
      </c>
      <c r="C318" s="1057">
        <v>56</v>
      </c>
      <c r="D318" s="341"/>
      <c r="E318" s="342"/>
      <c r="F318" s="343"/>
      <c r="G318" s="344"/>
      <c r="H318" s="345"/>
      <c r="I318" s="345"/>
      <c r="J318" s="345"/>
      <c r="K318" s="345"/>
      <c r="L318" s="345"/>
      <c r="M318" s="345"/>
      <c r="N318" s="346" t="s">
        <v>1764</v>
      </c>
      <c r="O318" s="728" t="str">
        <f>VLOOKUP(Q318,'自主点検表（処遇）'!$A$5:$AE$3211,8,0)</f>
        <v>　入居者の生活を当該施設内で完結させてしまうことのないよう、入居者の希望や心身の状況を踏まえながら、買物や外食、図書館や公民館等の公共施設の利用、地域の行事への参加、友人宅の訪問、散歩など、入所者に多様な外出の機会を確保するよう努めていますか。</v>
      </c>
      <c r="P318" s="298" t="str">
        <f t="shared" si="53"/>
        <v>✖</v>
      </c>
      <c r="Q318" s="689">
        <v>311</v>
      </c>
      <c r="R318" s="499" t="str">
        <f>VLOOKUP(Q318,'自主点検表（処遇）'!$AG$5:$AL$3211,2,0)</f>
        <v>いる・いない</v>
      </c>
      <c r="S318" s="380" t="s">
        <v>1731</v>
      </c>
      <c r="T318" s="383" t="str">
        <f>_xlfn.IFS(R318=S318,"適切",R318="いる・いない","要入力",R318="いない","不適切",R318="非該当","要確認")</f>
        <v>要入力</v>
      </c>
      <c r="U318" s="373" t="str">
        <f>VLOOKUP(Q318,'自主点検表（処遇）'!$AG$5:$AL$3211,6,0)</f>
        <v>平12老企43 
第5の8の(3) 
平12老企43 
第4の15の(4)</v>
      </c>
    </row>
    <row r="319" spans="2:21" ht="30" customHeight="1">
      <c r="B319" s="1052">
        <f t="shared" si="52"/>
        <v>62</v>
      </c>
      <c r="C319" s="1053">
        <v>56</v>
      </c>
      <c r="D319" s="341"/>
      <c r="E319" s="342"/>
      <c r="F319" s="343"/>
      <c r="G319" s="344"/>
      <c r="H319" s="345"/>
      <c r="I319" s="345"/>
      <c r="J319" s="345"/>
      <c r="K319" s="345"/>
      <c r="L319" s="345"/>
      <c r="M319" s="345"/>
      <c r="N319" s="347"/>
      <c r="O319" s="728" t="str">
        <f>VLOOKUP(Q319,'自主点検表（処遇）'!$A$5:$AE$3211,8,0)</f>
        <v xml:space="preserve">　入居者の家族に対し、当該施設の会報の送付、当該施設が実施する行事への参加の呼びかけ等によって入所者とその家族が交流できる機会等を確保するよう努めていますか。また、入所者と家族の面会の場所や時間等についても、入所者やその家族の利便に配慮したものとするよう努めていますか。     </v>
      </c>
      <c r="P319" s="295" t="str">
        <f t="shared" si="53"/>
        <v>✖</v>
      </c>
      <c r="Q319" s="687">
        <v>312</v>
      </c>
      <c r="R319" s="497" t="str">
        <f>VLOOKUP(Q319,'自主点検表（処遇）'!$AG$5:$AL$3211,2,0)</f>
        <v>いる・いない</v>
      </c>
      <c r="S319" s="377" t="s">
        <v>1731</v>
      </c>
      <c r="T319" s="368" t="str">
        <f t="shared" si="61"/>
        <v>要入力</v>
      </c>
      <c r="U319" s="371" t="str">
        <f>VLOOKUP(Q319,'自主点検表（処遇）'!$AG$5:$AL$3211,6,0)</f>
        <v>平12老企43 
第5の8の(3)</v>
      </c>
    </row>
    <row r="320" spans="2:21" ht="30" customHeight="1">
      <c r="B320" s="1052">
        <f t="shared" si="52"/>
        <v>62</v>
      </c>
      <c r="C320" s="1053">
        <v>56</v>
      </c>
      <c r="D320" s="341"/>
      <c r="E320" s="342"/>
      <c r="F320" s="343"/>
      <c r="G320" s="1002" t="s">
        <v>2645</v>
      </c>
      <c r="H320" s="345"/>
      <c r="I320" s="345"/>
      <c r="J320" s="345"/>
      <c r="K320" s="345"/>
      <c r="L320" s="345"/>
      <c r="M320" s="345"/>
      <c r="N320" s="346" t="s">
        <v>1760</v>
      </c>
      <c r="O320" s="728" t="str">
        <f>VLOOKUP(Q320,'自主点検表（処遇）'!$A$5:$AE$3211,8,0)</f>
        <v>　入居者の所持金を、自己管理が可能な者についてまで一律に施設が管理していませんか。</v>
      </c>
      <c r="P320" s="295"/>
      <c r="Q320" s="687">
        <v>313</v>
      </c>
      <c r="R320" s="497" t="str">
        <f>VLOOKUP(Q320,'自主点検表（処遇）'!$AG$5:$AL$3211,2,0)</f>
        <v>いない・いる</v>
      </c>
      <c r="S320" s="368"/>
      <c r="T320" s="368"/>
      <c r="U320" s="371" t="str">
        <f>VLOOKUP(Q320,'自主点検表（処遇）'!$AG$5:$AL$3211,6,0)</f>
        <v>老人ホーム入所者の預り金及び遺留金品等の取扱いについて
（埼玉県福祉部長通知 昭和53年12月23日 老第1255号）</v>
      </c>
    </row>
    <row r="321" spans="2:21" ht="30" customHeight="1">
      <c r="B321" s="1052">
        <f t="shared" si="52"/>
        <v>62</v>
      </c>
      <c r="C321" s="1053">
        <v>56</v>
      </c>
      <c r="D321" s="341"/>
      <c r="E321" s="342"/>
      <c r="F321" s="343"/>
      <c r="G321" s="344"/>
      <c r="H321" s="345"/>
      <c r="I321" s="345"/>
      <c r="J321" s="345"/>
      <c r="K321" s="345"/>
      <c r="L321" s="345"/>
      <c r="M321" s="345"/>
      <c r="N321" s="346" t="s">
        <v>1762</v>
      </c>
      <c r="O321" s="728" t="str">
        <f>VLOOKUP(Q321,'自主点検表（処遇）'!$A$5:$AE$3211,8,0)</f>
        <v>　預金通帳及び印鑑の保管責任者がそれぞれ別に定められ、その保管場所が別々になっており、また、それを保管する金庫等の鍵についても別々に管理されていますか。</v>
      </c>
      <c r="P321" s="295" t="str">
        <f t="shared" si="53"/>
        <v>✖</v>
      </c>
      <c r="Q321" s="687">
        <v>314</v>
      </c>
      <c r="R321" s="497" t="str">
        <f>VLOOKUP(Q321,'自主点検表（処遇）'!$AG$5:$AL$3211,2,0)</f>
        <v>いる・いない</v>
      </c>
      <c r="S321" s="377" t="s">
        <v>1731</v>
      </c>
      <c r="T321" s="368" t="str">
        <f t="shared" si="61"/>
        <v>要入力</v>
      </c>
      <c r="U321" s="371">
        <f>VLOOKUP(Q321,'自主点検表（処遇）'!$AG$5:$AL$3211,6,0)</f>
        <v>0</v>
      </c>
    </row>
    <row r="322" spans="2:21" ht="30" customHeight="1">
      <c r="B322" s="1052">
        <f t="shared" si="52"/>
        <v>62</v>
      </c>
      <c r="C322" s="1053">
        <v>56</v>
      </c>
      <c r="D322" s="341"/>
      <c r="E322" s="342"/>
      <c r="F322" s="343"/>
      <c r="G322" s="344"/>
      <c r="H322" s="345"/>
      <c r="I322" s="345"/>
      <c r="J322" s="345"/>
      <c r="K322" s="345"/>
      <c r="L322" s="345"/>
      <c r="M322" s="345"/>
      <c r="N322" s="346" t="s">
        <v>1763</v>
      </c>
      <c r="O322" s="728" t="str">
        <f>VLOOKUP(Q322,'自主点検表（処遇）'!$A$5:$AE$3211,8,0)</f>
        <v>　預り金については、個人別出納帳、証拠書類（領収書）が整備されていますか。</v>
      </c>
      <c r="P322" s="295" t="str">
        <f t="shared" si="53"/>
        <v>✖</v>
      </c>
      <c r="Q322" s="687">
        <v>315</v>
      </c>
      <c r="R322" s="497" t="str">
        <f>VLOOKUP(Q322,'自主点検表（処遇）'!$AG$5:$AL$3211,2,0)</f>
        <v>いる・いない</v>
      </c>
      <c r="S322" s="377" t="s">
        <v>1731</v>
      </c>
      <c r="T322" s="368" t="str">
        <f t="shared" si="61"/>
        <v>要入力</v>
      </c>
      <c r="U322" s="371">
        <f>VLOOKUP(Q322,'自主点検表（処遇）'!$AG$5:$AL$3211,6,0)</f>
        <v>0</v>
      </c>
    </row>
    <row r="323" spans="2:21" ht="30" customHeight="1">
      <c r="B323" s="1052">
        <f t="shared" si="52"/>
        <v>62</v>
      </c>
      <c r="C323" s="1053">
        <v>56</v>
      </c>
      <c r="D323" s="341"/>
      <c r="E323" s="342"/>
      <c r="F323" s="343"/>
      <c r="G323" s="344"/>
      <c r="H323" s="345"/>
      <c r="I323" s="345"/>
      <c r="J323" s="345"/>
      <c r="K323" s="345"/>
      <c r="L323" s="345"/>
      <c r="M323" s="345"/>
      <c r="N323" s="346" t="s">
        <v>1764</v>
      </c>
      <c r="O323" s="728" t="str">
        <f>VLOOKUP(Q323,'自主点検表（処遇）'!$A$5:$AE$3211,8,0)</f>
        <v>　預り金の収支状況は、施設長により、定期的に点検していますか。</v>
      </c>
      <c r="P323" s="295" t="str">
        <f t="shared" si="53"/>
        <v>✖</v>
      </c>
      <c r="Q323" s="687">
        <v>316</v>
      </c>
      <c r="R323" s="497" t="str">
        <f>VLOOKUP(Q323,'自主点検表（処遇）'!$AG$5:$AL$3211,2,0)</f>
        <v>いる・いない</v>
      </c>
      <c r="S323" s="377" t="s">
        <v>1731</v>
      </c>
      <c r="T323" s="495" t="str">
        <f t="shared" si="61"/>
        <v>要入力</v>
      </c>
      <c r="U323" s="374">
        <f>VLOOKUP(Q323,'自主点検表（処遇）'!$AG$5:$AL$3211,6,0)</f>
        <v>0</v>
      </c>
    </row>
    <row r="324" spans="2:21" ht="30" customHeight="1">
      <c r="B324" s="1056">
        <f t="shared" si="52"/>
        <v>62</v>
      </c>
      <c r="C324" s="1057">
        <v>56</v>
      </c>
      <c r="D324" s="341"/>
      <c r="E324" s="342"/>
      <c r="F324" s="343"/>
      <c r="G324" s="344"/>
      <c r="H324" s="345"/>
      <c r="I324" s="345"/>
      <c r="J324" s="345"/>
      <c r="K324" s="345"/>
      <c r="L324" s="345"/>
      <c r="M324" s="345"/>
      <c r="N324" s="346" t="s">
        <v>1765</v>
      </c>
      <c r="O324" s="728" t="str">
        <f>VLOOKUP(Q324,'自主点検表（処遇）'!$A$5:$AE$3211,8,0)</f>
        <v>　預り金の収支状況を、定期的（年４回程度）に入居者（必要に応じて家族等）に知らせていますか。</v>
      </c>
      <c r="P324" s="298" t="str">
        <f t="shared" si="53"/>
        <v>✖</v>
      </c>
      <c r="Q324" s="689">
        <v>317</v>
      </c>
      <c r="R324" s="499" t="str">
        <f>VLOOKUP(Q324,'自主点検表（処遇）'!$AG$5:$AL$3211,2,0)</f>
        <v>いる・いない</v>
      </c>
      <c r="S324" s="380" t="s">
        <v>1731</v>
      </c>
      <c r="T324" s="383" t="str">
        <f t="shared" si="61"/>
        <v>要入力</v>
      </c>
      <c r="U324" s="373">
        <f>VLOOKUP(Q324,'自主点検表（処遇）'!$AG$5:$AL$3211,6,0)</f>
        <v>0</v>
      </c>
    </row>
    <row r="325" spans="2:21" ht="30" customHeight="1">
      <c r="B325" s="1052">
        <f t="shared" si="52"/>
        <v>62</v>
      </c>
      <c r="C325" s="1053">
        <v>56</v>
      </c>
      <c r="D325" s="341"/>
      <c r="E325" s="342"/>
      <c r="F325" s="343"/>
      <c r="G325" s="344"/>
      <c r="H325" s="345"/>
      <c r="I325" s="345"/>
      <c r="J325" s="345"/>
      <c r="K325" s="345"/>
      <c r="L325" s="345"/>
      <c r="M325" s="345"/>
      <c r="N325" s="346" t="s">
        <v>1766</v>
      </c>
      <c r="O325" s="728" t="str">
        <f>VLOOKUP(Q325,'自主点検表（処遇）'!$A$5:$AE$3211,8,0)</f>
        <v>　入居者が死亡した場合に、遺留金等の引き渡しは適切になされていますか。</v>
      </c>
      <c r="P325" s="295" t="str">
        <f t="shared" si="53"/>
        <v>✖</v>
      </c>
      <c r="Q325" s="687">
        <v>318</v>
      </c>
      <c r="R325" s="497" t="str">
        <f>VLOOKUP(Q325,'自主点検表（処遇）'!$AG$5:$AL$3211,2,0)</f>
        <v>いる・いない</v>
      </c>
      <c r="S325" s="377" t="s">
        <v>1731</v>
      </c>
      <c r="T325" s="368" t="str">
        <f t="shared" si="61"/>
        <v>要入力</v>
      </c>
      <c r="U325" s="371">
        <f>VLOOKUP(Q325,'自主点検表（処遇）'!$AG$5:$AL$3211,6,0)</f>
        <v>0</v>
      </c>
    </row>
    <row r="326" spans="2:21" ht="30" customHeight="1" thickBot="1">
      <c r="B326" s="1054">
        <f t="shared" si="52"/>
        <v>62</v>
      </c>
      <c r="C326" s="1055">
        <v>56</v>
      </c>
      <c r="D326" s="348"/>
      <c r="E326" s="349"/>
      <c r="F326" s="350"/>
      <c r="G326" s="351"/>
      <c r="H326" s="352"/>
      <c r="I326" s="352"/>
      <c r="J326" s="352"/>
      <c r="K326" s="352"/>
      <c r="L326" s="352"/>
      <c r="M326" s="352"/>
      <c r="N326" s="353"/>
      <c r="O326" s="729" t="str">
        <f>VLOOKUP(Q326,'自主点検表（処遇）'!$A$5:$AE$3211,8,0)</f>
        <v>また、引き渡し時の関係書類は整備されていますか。</v>
      </c>
      <c r="P326" s="296" t="str">
        <f t="shared" si="53"/>
        <v>✖</v>
      </c>
      <c r="Q326" s="688">
        <v>319</v>
      </c>
      <c r="R326" s="498" t="str">
        <f>VLOOKUP(Q326,'自主点検表（処遇）'!$AG$5:$AL$3211,2,0)</f>
        <v>いる・いない</v>
      </c>
      <c r="S326" s="378" t="s">
        <v>1731</v>
      </c>
      <c r="T326" s="379" t="str">
        <f t="shared" si="61"/>
        <v>要入力</v>
      </c>
      <c r="U326" s="372">
        <f>VLOOKUP(Q326,'自主点検表（処遇）'!$AG$5:$AL$3211,6,0)</f>
        <v>0</v>
      </c>
    </row>
    <row r="327" spans="2:21" ht="30" customHeight="1">
      <c r="B327" s="1056">
        <f t="shared" si="52"/>
        <v>63</v>
      </c>
      <c r="C327" s="1057">
        <v>57</v>
      </c>
      <c r="D327" s="341"/>
      <c r="E327" s="342"/>
      <c r="F327" s="343"/>
      <c r="G327" s="1002" t="s">
        <v>2646</v>
      </c>
      <c r="H327" s="345"/>
      <c r="I327" s="345"/>
      <c r="J327" s="345"/>
      <c r="K327" s="345"/>
      <c r="L327" s="345"/>
      <c r="M327" s="345"/>
      <c r="N327" s="346" t="s">
        <v>1760</v>
      </c>
      <c r="O327" s="728" t="str">
        <f>VLOOKUP(Q327,'自主点検表（処遇）'!$A$5:$AE$3211,8,0)</f>
        <v>　入居者に対し、その心身の状況等に応じて、日常生活を営むのに必要な機能を改善し、又はその減退を防止するための訓練を行っていますか。</v>
      </c>
      <c r="P327" s="298" t="str">
        <f t="shared" si="53"/>
        <v>✖</v>
      </c>
      <c r="Q327" s="689">
        <v>320</v>
      </c>
      <c r="R327" s="499" t="str">
        <f>VLOOKUP(Q327,'自主点検表（処遇）'!$AG$5:$AL$3211,2,0)</f>
        <v>いる・いない</v>
      </c>
      <c r="S327" s="380" t="s">
        <v>1731</v>
      </c>
      <c r="T327" s="383" t="str">
        <f t="shared" si="61"/>
        <v>要入力</v>
      </c>
      <c r="U327" s="373" t="str">
        <f>VLOOKUP(Q327,'自主点検表（処遇）'!$AG$5:$AL$3211,6,0)</f>
        <v>条例第66号 
第298条 
平11厚令39 
第17条</v>
      </c>
    </row>
    <row r="328" spans="2:21" ht="30" customHeight="1">
      <c r="B328" s="1052">
        <f t="shared" si="52"/>
        <v>63</v>
      </c>
      <c r="C328" s="1057">
        <v>57</v>
      </c>
      <c r="D328" s="341"/>
      <c r="E328" s="342"/>
      <c r="F328" s="343"/>
      <c r="G328" s="344"/>
      <c r="H328" s="345"/>
      <c r="I328" s="345"/>
      <c r="J328" s="345"/>
      <c r="K328" s="345"/>
      <c r="L328" s="345"/>
      <c r="M328" s="345"/>
      <c r="N328" s="346" t="s">
        <v>1762</v>
      </c>
      <c r="O328" s="728" t="str">
        <f>VLOOKUP(Q328,'自主点検表（処遇）'!$A$5:$AE$3211,8,0)</f>
        <v xml:space="preserve">　(1)の機能訓練は、機能訓練室における機能訓練に限るものではなく、日常生活の中での機能訓練やレクリエーション、行事の実施等を通じた機能訓練も含むものであり、これらについても十分に配慮していますか。 </v>
      </c>
      <c r="P328" s="295" t="str">
        <f t="shared" si="53"/>
        <v>✖</v>
      </c>
      <c r="Q328" s="687">
        <v>321</v>
      </c>
      <c r="R328" s="497" t="str">
        <f>VLOOKUP(Q328,'自主点検表（処遇）'!$AG$5:$AL$3211,2,0)</f>
        <v>いる・いない</v>
      </c>
      <c r="S328" s="377" t="s">
        <v>1731</v>
      </c>
      <c r="T328" s="368" t="str">
        <f t="shared" si="61"/>
        <v>要入力</v>
      </c>
      <c r="U328" s="371" t="str">
        <f>VLOOKUP(Q328,'自主点検表（処遇）'!$AG$5:$AL$3211,6,0)</f>
        <v>平12老企43 
第4の16</v>
      </c>
    </row>
    <row r="329" spans="2:21" ht="30" customHeight="1">
      <c r="B329" s="1060">
        <f t="shared" ref="B329:B407" si="66">C329+6</f>
        <v>63</v>
      </c>
      <c r="C329" s="1062">
        <v>57</v>
      </c>
      <c r="D329" s="341"/>
      <c r="E329" s="977"/>
      <c r="F329" s="343"/>
      <c r="G329" s="1002" t="s">
        <v>2647</v>
      </c>
      <c r="H329" s="978"/>
      <c r="I329" s="978"/>
      <c r="J329" s="978"/>
      <c r="K329" s="978"/>
      <c r="L329" s="978"/>
      <c r="M329" s="978"/>
      <c r="N329" s="979" t="s">
        <v>1760</v>
      </c>
      <c r="O329" s="728" t="str">
        <f>VLOOKUP(Q329,'自主点検表（処遇）'!$A$5:$AE$3211,8,0)</f>
        <v>　入所者の栄養状態の維持及び改善を図り、自立した日常生活を営むことができるよう、各入所者の状態に応じた栄養管理を計画的に行わなければならないと規定されていますが実施していますか。</v>
      </c>
      <c r="P329" s="359" t="str">
        <f t="shared" ref="P329:P407" si="67">_xlfn.IFS(T329="不適切","★",T329="要入力","✖",T329="非該当","▲",T329="適切","",T329="","",T329="要確認","！")</f>
        <v>✖</v>
      </c>
      <c r="Q329" s="980">
        <v>322</v>
      </c>
      <c r="R329" s="500" t="str">
        <f>VLOOKUP(Q329,'自主点検表（処遇）'!$AG$5:$AL$3211,2,0)</f>
        <v>いる・いない</v>
      </c>
      <c r="S329" s="381" t="s">
        <v>1731</v>
      </c>
      <c r="T329" s="384" t="str">
        <f t="shared" si="61"/>
        <v>要入力</v>
      </c>
      <c r="U329" s="374" t="str">
        <f>VLOOKUP(Q329,'自主点検表（処遇）'!$AG$5:$AL$3211,6,0)</f>
        <v>条例第66号 
第298条の2 
平11厚令39 
第17条の2 
平12老企43 
第4の17</v>
      </c>
    </row>
    <row r="330" spans="2:21" ht="30" customHeight="1" thickBot="1">
      <c r="B330" s="1054">
        <f t="shared" si="66"/>
        <v>63</v>
      </c>
      <c r="C330" s="1055">
        <v>57</v>
      </c>
      <c r="D330" s="348"/>
      <c r="E330" s="349"/>
      <c r="F330" s="350"/>
      <c r="G330" s="351"/>
      <c r="H330" s="352"/>
      <c r="I330" s="352"/>
      <c r="J330" s="352"/>
      <c r="K330" s="352"/>
      <c r="L330" s="352"/>
      <c r="M330" s="352"/>
      <c r="N330" s="356"/>
      <c r="O330" s="729">
        <f>VLOOKUP(Q330,'自主点検表（処遇）'!$A$5:$AE$3211,8,0)</f>
        <v>0</v>
      </c>
      <c r="P330" s="296" t="str">
        <f t="shared" si="67"/>
        <v>✖</v>
      </c>
      <c r="Q330" s="688">
        <v>323</v>
      </c>
      <c r="R330" s="498" t="str">
        <f>VLOOKUP(Q330,'自主点検表（処遇）'!$AG$5:$AL$3211,2,0)</f>
        <v>いる・いない</v>
      </c>
      <c r="S330" s="378" t="s">
        <v>1731</v>
      </c>
      <c r="T330" s="991" t="str">
        <f t="shared" si="61"/>
        <v>要入力</v>
      </c>
      <c r="U330" s="372">
        <f>VLOOKUP(Q330,'自主点検表（処遇）'!$AG$5:$AL$3211,6,0)</f>
        <v>0</v>
      </c>
    </row>
    <row r="331" spans="2:21" ht="30" customHeight="1">
      <c r="B331" s="1056">
        <f t="shared" si="66"/>
        <v>64</v>
      </c>
      <c r="C331" s="1057">
        <v>58</v>
      </c>
      <c r="D331" s="341"/>
      <c r="E331" s="342"/>
      <c r="F331" s="343"/>
      <c r="G331" s="1002" t="s">
        <v>2648</v>
      </c>
      <c r="H331" s="345"/>
      <c r="I331" s="345"/>
      <c r="J331" s="345"/>
      <c r="K331" s="345"/>
      <c r="L331" s="345"/>
      <c r="M331" s="345"/>
      <c r="N331" s="346" t="s">
        <v>1760</v>
      </c>
      <c r="O331" s="728" t="str">
        <f>VLOOKUP(Q331,'自主点検表（処遇）'!$A$5:$AE$3211,8,0)</f>
        <v>　入所者の口腔の健康の保持を図り、自立した日常生活を営むことができるよう、口腔衛生の管理体制を整備し、各入所者の状態に応じた口腔衛生の管理を計画的に行っていますか。</v>
      </c>
      <c r="P331" s="298" t="str">
        <f t="shared" si="67"/>
        <v>✖</v>
      </c>
      <c r="Q331" s="689">
        <v>324</v>
      </c>
      <c r="R331" s="499" t="str">
        <f>VLOOKUP(Q331,'自主点検表（処遇）'!$AG$5:$AL$3211,2,0)</f>
        <v>いる・いない</v>
      </c>
      <c r="S331" s="380" t="s">
        <v>1731</v>
      </c>
      <c r="T331" s="383" t="str">
        <f t="shared" si="61"/>
        <v>要入力</v>
      </c>
      <c r="U331" s="373" t="str">
        <f>VLOOKUP(Q331,'自主点検表（処遇）'!$AG$5:$AL$3211,6,0)</f>
        <v>条例第66号
第289条の3
平11厚令39
第17条の3</v>
      </c>
    </row>
    <row r="332" spans="2:21" ht="30" customHeight="1">
      <c r="B332" s="1056">
        <f t="shared" si="66"/>
        <v>64</v>
      </c>
      <c r="C332" s="1057">
        <v>58</v>
      </c>
      <c r="D332" s="341"/>
      <c r="E332" s="342"/>
      <c r="F332" s="343"/>
      <c r="G332" s="344"/>
      <c r="H332" s="345"/>
      <c r="I332" s="345"/>
      <c r="J332" s="345"/>
      <c r="K332" s="345"/>
      <c r="L332" s="345"/>
      <c r="M332" s="345"/>
      <c r="N332" s="346" t="s">
        <v>1762</v>
      </c>
      <c r="O332" s="728" t="str">
        <f>VLOOKUP(Q332,'自主点検表（処遇）'!$A$5:$AE$3211,8,0)</f>
        <v>ア</v>
      </c>
      <c r="P332" s="295" t="str">
        <f t="shared" si="67"/>
        <v>✖</v>
      </c>
      <c r="Q332" s="687">
        <v>325</v>
      </c>
      <c r="R332" s="497" t="str">
        <f>VLOOKUP(Q332,'自主点検表（処遇）'!$AG$5:$AL$3211,2,0)</f>
        <v>いる・いない</v>
      </c>
      <c r="S332" s="377" t="s">
        <v>1731</v>
      </c>
      <c r="T332" s="368" t="str">
        <f t="shared" si="61"/>
        <v>要入力</v>
      </c>
      <c r="U332" s="371" t="str">
        <f>VLOOKUP(Q332,'自主点検表（処遇）'!$AG$5:$AL$3211,6,0)</f>
        <v xml:space="preserve">平12老企43
第4の18の(1)
</v>
      </c>
    </row>
    <row r="333" spans="2:21" ht="30" customHeight="1">
      <c r="B333" s="1056">
        <f t="shared" si="66"/>
        <v>64</v>
      </c>
      <c r="C333" s="1057">
        <v>58</v>
      </c>
      <c r="D333" s="341"/>
      <c r="E333" s="342"/>
      <c r="F333" s="343"/>
      <c r="G333" s="344"/>
      <c r="H333" s="345"/>
      <c r="I333" s="345"/>
      <c r="J333" s="345"/>
      <c r="K333" s="345"/>
      <c r="L333" s="345"/>
      <c r="M333" s="345"/>
      <c r="N333" s="982"/>
      <c r="O333" s="1009" t="str">
        <f>VLOOKUP(Q333,'自主点検表（処遇）'!$A$5:$AE$3211,8,0)</f>
        <v>イ</v>
      </c>
      <c r="P333" s="295" t="str">
        <f t="shared" ref="P333" si="68">_xlfn.IFS(T333="不適切","★",T333="要入力","✖",T333="非該当","▲",T333="適切","",T333="","",T333="要確認","！")</f>
        <v>✖</v>
      </c>
      <c r="Q333" s="1008">
        <v>3251</v>
      </c>
      <c r="R333" s="497" t="str">
        <f>VLOOKUP(Q333,'自主点検表（処遇）'!$AG$5:$AL$3211,2,0)</f>
        <v>いる・いない</v>
      </c>
      <c r="S333" s="377" t="s">
        <v>1731</v>
      </c>
      <c r="T333" s="368" t="str">
        <f t="shared" ref="T333" si="69">_xlfn.IFS(R333=S333,"適切",R333="いる・いない","要入力",R333="いない","不適切",R333="非該当","要確認")</f>
        <v>要入力</v>
      </c>
      <c r="U333" s="1022" t="str">
        <f>VLOOKUP(Q333,'自主点検表（処遇）'!$AG$5:$AL$3211,6,0)</f>
        <v xml:space="preserve">平12老企43
第4の18の(2)
</v>
      </c>
    </row>
    <row r="334" spans="2:21" ht="30" customHeight="1">
      <c r="B334" s="1056">
        <f t="shared" si="66"/>
        <v>64</v>
      </c>
      <c r="C334" s="1057">
        <v>58</v>
      </c>
      <c r="D334" s="341"/>
      <c r="E334" s="342"/>
      <c r="F334" s="343"/>
      <c r="G334" s="344"/>
      <c r="H334" s="345"/>
      <c r="I334" s="345"/>
      <c r="J334" s="345"/>
      <c r="K334" s="345"/>
      <c r="L334" s="345"/>
      <c r="M334" s="345"/>
      <c r="N334" s="347"/>
      <c r="O334" s="1011" t="str">
        <f>VLOOKUP(Q334,'自主点検表（処遇）'!$A$5:$AE$3211,8,0)</f>
        <v>ウ</v>
      </c>
      <c r="P334" s="295" t="str">
        <f t="shared" si="67"/>
        <v>✖</v>
      </c>
      <c r="Q334" s="687">
        <v>326</v>
      </c>
      <c r="R334" s="497" t="str">
        <f>VLOOKUP(Q334,'自主点検表（処遇）'!$AG$5:$AL$3211,2,0)</f>
        <v>いる・いない</v>
      </c>
      <c r="S334" s="377" t="s">
        <v>1731</v>
      </c>
      <c r="T334" s="368" t="str">
        <f t="shared" ref="T334" si="70">_xlfn.IFS(R334=S334,"適切",R334="いる・いない","要入力",R334="いない","不適切",R334="非該当","要確認")</f>
        <v>要入力</v>
      </c>
      <c r="U334" s="371" t="str">
        <f>VLOOKUP(Q334,'自主点検表（処遇）'!$AG$5:$AL$3211,6,0)</f>
        <v xml:space="preserve">平12老企43
第4の18の(3)
</v>
      </c>
    </row>
    <row r="335" spans="2:21" ht="30" customHeight="1">
      <c r="B335" s="1063">
        <f t="shared" si="66"/>
        <v>64</v>
      </c>
      <c r="C335" s="1062">
        <v>58</v>
      </c>
      <c r="D335" s="341"/>
      <c r="E335" s="977"/>
      <c r="F335" s="343"/>
      <c r="G335" s="344"/>
      <c r="H335" s="978"/>
      <c r="I335" s="978"/>
      <c r="J335" s="978"/>
      <c r="K335" s="978"/>
      <c r="L335" s="978"/>
      <c r="M335" s="978"/>
      <c r="N335" s="985"/>
      <c r="O335" s="1011" t="str">
        <f>VLOOKUP(Q335,'自主点検表（処遇）'!$A$5:$AE$3211,8,0)</f>
        <v>エ</v>
      </c>
      <c r="P335" s="359" t="str">
        <f t="shared" si="67"/>
        <v>✖</v>
      </c>
      <c r="Q335" s="980">
        <v>327</v>
      </c>
      <c r="R335" s="500" t="str">
        <f>VLOOKUP(Q335,'自主点検表（処遇）'!$AG$5:$AL$3211,2,0)</f>
        <v>いる・いない</v>
      </c>
      <c r="S335" s="381" t="s">
        <v>1731</v>
      </c>
      <c r="T335" s="384" t="str">
        <f t="shared" si="61"/>
        <v>要入力</v>
      </c>
      <c r="U335" s="374" t="str">
        <f>VLOOKUP(Q335,'自主点検表（処遇）'!$AG$5:$AL$3211,6,0)</f>
        <v xml:space="preserve">平12老企43
第4の18の(4)
</v>
      </c>
    </row>
    <row r="336" spans="2:21" ht="30" customHeight="1" thickBot="1">
      <c r="B336" s="1063">
        <f t="shared" si="66"/>
        <v>64</v>
      </c>
      <c r="C336" s="1062">
        <v>58</v>
      </c>
      <c r="D336" s="341"/>
      <c r="E336" s="977"/>
      <c r="F336" s="343"/>
      <c r="G336" s="344"/>
      <c r="H336" s="978"/>
      <c r="I336" s="978"/>
      <c r="J336" s="978"/>
      <c r="K336" s="978"/>
      <c r="L336" s="978"/>
      <c r="M336" s="978"/>
      <c r="N336" s="985"/>
      <c r="O336" s="1011"/>
      <c r="P336" s="359" t="str">
        <f t="shared" ref="P336" si="71">_xlfn.IFS(T336="不適切","★",T336="要入力","✖",T336="非該当","▲",T336="適切","",T336="","",T336="要確認","！")</f>
        <v>✖</v>
      </c>
      <c r="Q336" s="1015">
        <v>3271</v>
      </c>
      <c r="R336" s="500" t="str">
        <f>VLOOKUP(Q336,'自主点検表（処遇）'!$AG$5:$AL$3211,2,0)</f>
        <v>いる・いない</v>
      </c>
      <c r="S336" s="381" t="s">
        <v>1731</v>
      </c>
      <c r="T336" s="384" t="str">
        <f t="shared" ref="T336" si="72">_xlfn.IFS(R336=S336,"適切",R336="いる・いない","要入力",R336="いない","不適切",R336="非該当","要確認")</f>
        <v>要入力</v>
      </c>
      <c r="U336" s="1021">
        <f>VLOOKUP(Q336,'自主点検表（処遇）'!$AG$5:$AL$3211,6,0)</f>
        <v>0</v>
      </c>
    </row>
    <row r="337" spans="2:21" ht="30" customHeight="1">
      <c r="B337" s="1050">
        <f t="shared" si="66"/>
        <v>65</v>
      </c>
      <c r="C337" s="1051">
        <v>59</v>
      </c>
      <c r="D337" s="335"/>
      <c r="E337" s="336"/>
      <c r="F337" s="337"/>
      <c r="G337" s="1001" t="s">
        <v>2649</v>
      </c>
      <c r="H337" s="339"/>
      <c r="I337" s="339"/>
      <c r="J337" s="339"/>
      <c r="K337" s="339"/>
      <c r="L337" s="339"/>
      <c r="M337" s="339"/>
      <c r="N337" s="1089" t="s">
        <v>150</v>
      </c>
      <c r="O337" s="730" t="str">
        <f>VLOOKUP(Q337,'自主点検表（処遇）'!$A$5:$AE$3211,8,0)</f>
        <v>　指定施設の医師又は看護職員は、常に入居者の健康の状況に注意し、必要に応じて健康保持のための適切な措置を採っていますか。</v>
      </c>
      <c r="P337" s="354" t="str">
        <f t="shared" si="67"/>
        <v>✖</v>
      </c>
      <c r="Q337" s="686">
        <v>328</v>
      </c>
      <c r="R337" s="496" t="str">
        <f>VLOOKUP(Q337,'自主点検表（処遇）'!$AG$5:$AL$3211,2,0)</f>
        <v>いる・いない</v>
      </c>
      <c r="S337" s="376" t="s">
        <v>1731</v>
      </c>
      <c r="T337" s="367" t="str">
        <f t="shared" si="61"/>
        <v>要入力</v>
      </c>
      <c r="U337" s="370" t="str">
        <f>VLOOKUP(Q337,'自主点検表（処遇）'!$AG$5:$AL$3211,6,0)</f>
        <v>条例第66号
第299条
平11厚令39
第18条</v>
      </c>
    </row>
    <row r="338" spans="2:21" ht="30" customHeight="1">
      <c r="B338" s="1052">
        <f t="shared" ref="B338" si="73">C338+6</f>
        <v>65</v>
      </c>
      <c r="C338" s="1053">
        <v>59</v>
      </c>
      <c r="D338" s="341"/>
      <c r="E338" s="977"/>
      <c r="F338" s="343"/>
      <c r="G338" s="344"/>
      <c r="H338" s="978"/>
      <c r="I338" s="978"/>
      <c r="J338" s="978"/>
      <c r="K338" s="978"/>
      <c r="L338" s="978"/>
      <c r="M338" s="978"/>
      <c r="N338" s="1142" t="s">
        <v>365</v>
      </c>
      <c r="O338" s="728" t="str">
        <f>VLOOKUP(Q338,'自主点検表（処遇）'!$A$5:$AE$3211,8,0)</f>
        <v xml:space="preserve">　感染症の予防及び感染症の患者に対する医療に関する法律(感染症予防法）及び同施行令に基づき、入居者に対して結核に係る定期の健康診断を行っていますか。 </v>
      </c>
      <c r="P338" s="295" t="str">
        <f t="shared" ref="P338" si="74">_xlfn.IFS(T338="不適切","★",T338="要入力","✖",T338="非該当","▲",T338="適切","",T338="","",T338="要確認","！")</f>
        <v>✖</v>
      </c>
      <c r="Q338" s="687">
        <v>329</v>
      </c>
      <c r="R338" s="497" t="str">
        <f>VLOOKUP(Q338,'自主点検表（処遇）'!$AG$5:$AL$3211,2,0)</f>
        <v>いる・いない</v>
      </c>
      <c r="S338" s="377" t="s">
        <v>1731</v>
      </c>
      <c r="T338" s="495" t="str">
        <f t="shared" ref="T338" si="75">_xlfn.IFS(R338=S338,"適切",R338="いる・いない","要入力",R338="いない","不適切",R338="非該当","要確認")</f>
        <v>要入力</v>
      </c>
      <c r="U338" s="371" t="str">
        <f>VLOOKUP(Q338,'自主点検表（処遇）'!$AG$5:$AL$3211,6,0)</f>
        <v>感染症予防法
第53条の2
同施行令
第11条、第12条</v>
      </c>
    </row>
    <row r="339" spans="2:21" ht="30" customHeight="1">
      <c r="B339" s="1052">
        <f t="shared" si="66"/>
        <v>65</v>
      </c>
      <c r="C339" s="1053">
        <v>59</v>
      </c>
      <c r="D339" s="341"/>
      <c r="E339" s="977"/>
      <c r="F339" s="343"/>
      <c r="G339" s="344"/>
      <c r="H339" s="978"/>
      <c r="I339" s="978"/>
      <c r="J339" s="978"/>
      <c r="K339" s="978"/>
      <c r="L339" s="978"/>
      <c r="M339" s="978"/>
      <c r="N339" s="1142" t="s">
        <v>847</v>
      </c>
      <c r="O339" s="1011" t="str">
        <f>VLOOKUP(Q339,'自主点検表（処遇）'!$A$5:$AE$3211,8,0)</f>
        <v>　入居者及び職員の結核に係る定期健康診断結果について保健所に届けていますか。</v>
      </c>
      <c r="P339" s="295" t="str">
        <f t="shared" si="67"/>
        <v>✖</v>
      </c>
      <c r="Q339" s="1008">
        <v>3291</v>
      </c>
      <c r="R339" s="497" t="str">
        <f>VLOOKUP(Q339,'自主点検表（処遇）'!$AG$5:$AL$3211,2,0)</f>
        <v>いる・いない</v>
      </c>
      <c r="S339" s="377" t="s">
        <v>1731</v>
      </c>
      <c r="T339" s="495" t="str">
        <f t="shared" si="61"/>
        <v>要入力</v>
      </c>
      <c r="U339" s="1022" t="str">
        <f>VLOOKUP(Q339,'自主点検表（処遇）'!$AG$5:$AL$3211,6,0)</f>
        <v>感染症予防法
第53条の7</v>
      </c>
    </row>
    <row r="340" spans="2:21" ht="30" customHeight="1">
      <c r="B340" s="1056">
        <f t="shared" si="66"/>
        <v>65</v>
      </c>
      <c r="C340" s="1057">
        <v>59</v>
      </c>
      <c r="D340" s="341"/>
      <c r="E340" s="342"/>
      <c r="F340" s="343"/>
      <c r="G340" s="1002" t="s">
        <v>2650</v>
      </c>
      <c r="H340" s="345"/>
      <c r="I340" s="345"/>
      <c r="J340" s="345"/>
      <c r="K340" s="345"/>
      <c r="L340" s="345"/>
      <c r="M340" s="345"/>
      <c r="N340" s="346" t="s">
        <v>1760</v>
      </c>
      <c r="O340" s="728" t="str">
        <f>VLOOKUP(Q340,'自主点検表（処遇）'!$A$5:$AE$3211,8,0)</f>
        <v>「退院することが明らかに見込まれるとき」に該当するか否かは、入居者の入院先の病院又は診療所の当該主治医に確認するなどの方法により判断していますか。</v>
      </c>
      <c r="P340" s="298" t="str">
        <f t="shared" si="67"/>
        <v>✖</v>
      </c>
      <c r="Q340" s="689">
        <v>330</v>
      </c>
      <c r="R340" s="499" t="str">
        <f>VLOOKUP(Q340,'自主点検表（処遇）'!$AG$5:$AL$3211,2,0)</f>
        <v>いる・いない</v>
      </c>
      <c r="S340" s="380" t="s">
        <v>1731</v>
      </c>
      <c r="T340" s="383" t="str">
        <f t="shared" si="61"/>
        <v>要入力</v>
      </c>
      <c r="U340" s="373" t="str">
        <f>VLOOKUP(Q340,'自主点検表（処遇）'!$AG$5:$AL$3211,6,0)</f>
        <v>平12老企43
第4の20の(1)</v>
      </c>
    </row>
    <row r="341" spans="2:21" ht="30" customHeight="1">
      <c r="B341" s="1052">
        <f t="shared" si="66"/>
        <v>65</v>
      </c>
      <c r="C341" s="1053">
        <v>59</v>
      </c>
      <c r="D341" s="341"/>
      <c r="E341" s="342"/>
      <c r="F341" s="343"/>
      <c r="G341" s="344"/>
      <c r="H341" s="345"/>
      <c r="I341" s="345"/>
      <c r="J341" s="345"/>
      <c r="K341" s="345"/>
      <c r="L341" s="345"/>
      <c r="M341" s="345"/>
      <c r="N341" s="346" t="s">
        <v>1762</v>
      </c>
      <c r="O341" s="728" t="str">
        <f>VLOOKUP(Q341,'自主点検表（処遇）'!$A$5:$AE$3211,8,0)</f>
        <v>「やむを得ない事情がある場合」とは、単に当初予定の退院日に満床であることをもってやむを得ない事情として該当するものではなく、例えば、入所者の退院が予定より早まるなどの理由により、ベッドの確保が間に合わない場合等としていますか。</v>
      </c>
      <c r="P341" s="295" t="str">
        <f t="shared" si="67"/>
        <v>✖</v>
      </c>
      <c r="Q341" s="687">
        <v>331</v>
      </c>
      <c r="R341" s="497" t="str">
        <f>VLOOKUP(Q341,'自主点検表（処遇）'!$AG$5:$AL$3211,2,0)</f>
        <v>いる・いない</v>
      </c>
      <c r="S341" s="377" t="s">
        <v>1731</v>
      </c>
      <c r="T341" s="368" t="str">
        <f t="shared" si="61"/>
        <v>要入力</v>
      </c>
      <c r="U341" s="371">
        <f>VLOOKUP(Q341,'自主点検表（処遇）'!$AG$5:$AL$3211,6,0)</f>
        <v>0</v>
      </c>
    </row>
    <row r="342" spans="2:21" ht="30" customHeight="1">
      <c r="B342" s="1052">
        <f t="shared" si="66"/>
        <v>65</v>
      </c>
      <c r="C342" s="1053">
        <v>59</v>
      </c>
      <c r="D342" s="341"/>
      <c r="E342" s="342"/>
      <c r="F342" s="343"/>
      <c r="G342" s="344"/>
      <c r="H342" s="345"/>
      <c r="I342" s="345"/>
      <c r="J342" s="345"/>
      <c r="K342" s="345"/>
      <c r="L342" s="345"/>
      <c r="M342" s="345"/>
      <c r="N342" s="346" t="s">
        <v>1763</v>
      </c>
      <c r="O342" s="728" t="str">
        <f>VLOOKUP(Q342,'自主点検表（処遇）'!$A$5:$AE$3211,8,0)</f>
        <v>　施設側の都合は、基本的には該当しないことに留意していますか。</v>
      </c>
      <c r="P342" s="295" t="str">
        <f t="shared" si="67"/>
        <v>✖</v>
      </c>
      <c r="Q342" s="687">
        <v>332</v>
      </c>
      <c r="R342" s="497" t="str">
        <f>VLOOKUP(Q342,'自主点検表（処遇）'!$AG$5:$AL$3211,2,0)</f>
        <v>いる・いない</v>
      </c>
      <c r="S342" s="377" t="s">
        <v>1731</v>
      </c>
      <c r="T342" s="368" t="str">
        <f t="shared" si="61"/>
        <v>要入力</v>
      </c>
      <c r="U342" s="371" t="str">
        <f>VLOOKUP(Q342,'自主点検表（処遇）'!$AG$5:$AL$3211,6,0)</f>
        <v>平12老企43
第4の20の(3)</v>
      </c>
    </row>
    <row r="343" spans="2:21" ht="30" customHeight="1">
      <c r="B343" s="1052">
        <f t="shared" si="66"/>
        <v>65</v>
      </c>
      <c r="C343" s="1053">
        <v>59</v>
      </c>
      <c r="D343" s="341"/>
      <c r="E343" s="342"/>
      <c r="F343" s="343"/>
      <c r="G343" s="344"/>
      <c r="H343" s="345"/>
      <c r="I343" s="345"/>
      <c r="J343" s="345"/>
      <c r="K343" s="345"/>
      <c r="L343" s="345"/>
      <c r="M343" s="345"/>
      <c r="N343" s="346" t="s">
        <v>1764</v>
      </c>
      <c r="O343" s="728" t="str">
        <f>VLOOKUP(Q343,'自主点検表（処遇）'!$A$5:$AE$3211,8,0)</f>
        <v xml:space="preserve">　なお、上記の例示の場合であっても、再入居が可能なベッドの確保が出来るまでの間、短期入所の利用を検討するなどにより、入居者の生活に支障を来さないよう努めていますか。  </v>
      </c>
      <c r="P343" s="295" t="str">
        <f t="shared" si="67"/>
        <v>✖</v>
      </c>
      <c r="Q343" s="687">
        <v>333</v>
      </c>
      <c r="R343" s="497" t="str">
        <f>VLOOKUP(Q343,'自主点検表（処遇）'!$AG$5:$AL$3211,2,0)</f>
        <v>いる・いない</v>
      </c>
      <c r="S343" s="377" t="s">
        <v>1731</v>
      </c>
      <c r="T343" s="368" t="str">
        <f t="shared" si="61"/>
        <v>要入力</v>
      </c>
      <c r="U343" s="371" t="str">
        <f>VLOOKUP(Q343,'自主点検表（処遇）'!$AG$5:$AL$3211,6,0)</f>
        <v>平12老企43
第4の20の(3)</v>
      </c>
    </row>
    <row r="344" spans="2:21" ht="30" customHeight="1">
      <c r="B344" s="1052">
        <f t="shared" si="66"/>
        <v>65</v>
      </c>
      <c r="C344" s="1053">
        <v>59</v>
      </c>
      <c r="D344" s="341"/>
      <c r="E344" s="342"/>
      <c r="F344" s="343"/>
      <c r="G344" s="344"/>
      <c r="H344" s="345"/>
      <c r="I344" s="345"/>
      <c r="J344" s="345"/>
      <c r="K344" s="345"/>
      <c r="L344" s="345"/>
      <c r="M344" s="345"/>
      <c r="N344" s="346" t="s">
        <v>1765</v>
      </c>
      <c r="O344" s="728" t="str">
        <f>VLOOKUP(Q344,'自主点検表（処遇）'!$A$5:$AE$3211,8,0)</f>
        <v>　入居者の入院期間中のベッドは、短期入所事業等に利用しても差し支えありませんが、当該入所者が退院する際に円滑に再入所できるよう、その利用は計画的なものとしていますか。</v>
      </c>
      <c r="P344" s="295" t="str">
        <f t="shared" si="67"/>
        <v>✖</v>
      </c>
      <c r="Q344" s="687">
        <v>334</v>
      </c>
      <c r="R344" s="497" t="str">
        <f>VLOOKUP(Q344,'自主点検表（処遇）'!$AG$5:$AL$3211,2,0)</f>
        <v>いる・いない</v>
      </c>
      <c r="S344" s="377" t="s">
        <v>1731</v>
      </c>
      <c r="T344" s="368" t="str">
        <f t="shared" si="61"/>
        <v>要入力</v>
      </c>
      <c r="U344" s="371" t="str">
        <f>VLOOKUP(Q344,'自主点検表（処遇）'!$AG$5:$AL$3211,6,0)</f>
        <v>平12老企43 
第4の20の(4)</v>
      </c>
    </row>
    <row r="345" spans="2:21" ht="30" customHeight="1" thickBot="1">
      <c r="B345" s="1054">
        <f t="shared" si="66"/>
        <v>65</v>
      </c>
      <c r="C345" s="1055">
        <v>59</v>
      </c>
      <c r="D345" s="348"/>
      <c r="E345" s="349"/>
      <c r="F345" s="350"/>
      <c r="G345" s="1003" t="s">
        <v>2651</v>
      </c>
      <c r="H345" s="352"/>
      <c r="I345" s="352"/>
      <c r="J345" s="352"/>
      <c r="K345" s="352"/>
      <c r="L345" s="352"/>
      <c r="M345" s="352"/>
      <c r="N345" s="353"/>
      <c r="O345" s="729" t="str">
        <f>VLOOKUP(Q345,'自主点検表（処遇）'!$A$5:$AE$3211,8,0)</f>
        <v>　入居者が次の各号のいずれかに該当する場合は、遅滞なく、意見を付してその旨を市町村に通知していますか。</v>
      </c>
      <c r="P345" s="296" t="str">
        <f t="shared" si="67"/>
        <v>✖</v>
      </c>
      <c r="Q345" s="688">
        <v>335</v>
      </c>
      <c r="R345" s="498" t="str">
        <f>VLOOKUP(Q345,'自主点検表（処遇）'!$AG$5:$AL$3211,2,0)</f>
        <v>いる・いない</v>
      </c>
      <c r="S345" s="378" t="s">
        <v>1731</v>
      </c>
      <c r="T345" s="379" t="str">
        <f t="shared" si="61"/>
        <v>要入力</v>
      </c>
      <c r="U345" s="372" t="str">
        <f>VLOOKUP(Q345,'自主点検表（処遇）'!$AG$5:$AL$3211,6,0)</f>
        <v>条例第66号 
第301条 
平11厚令39 
第20条 
平12老企43 
第4の21</v>
      </c>
    </row>
    <row r="346" spans="2:21" ht="30" customHeight="1">
      <c r="B346" s="1056">
        <f t="shared" si="66"/>
        <v>66</v>
      </c>
      <c r="C346" s="1057">
        <v>60</v>
      </c>
      <c r="D346" s="341"/>
      <c r="E346" s="342"/>
      <c r="F346" s="343"/>
      <c r="G346" s="1002" t="s">
        <v>2652</v>
      </c>
      <c r="H346" s="345"/>
      <c r="I346" s="345"/>
      <c r="J346" s="345"/>
      <c r="K346" s="345"/>
      <c r="L346" s="345"/>
      <c r="M346" s="345"/>
      <c r="N346" s="347"/>
      <c r="O346" s="728" t="str">
        <f>VLOOKUP(Q346,'自主点検表（処遇）'!$A$5:$AE$3211,8,0)</f>
        <v>　専ら当該指定施設の職務に従事する常勤の者が管理者になっていますか。</v>
      </c>
      <c r="P346" s="298" t="str">
        <f t="shared" si="67"/>
        <v>✖</v>
      </c>
      <c r="Q346" s="689">
        <v>336</v>
      </c>
      <c r="R346" s="499" t="str">
        <f>VLOOKUP(Q346,'自主点検表（処遇）'!$AG$5:$AL$3211,2,0)</f>
        <v>いる・いない</v>
      </c>
      <c r="S346" s="380" t="s">
        <v>1731</v>
      </c>
      <c r="T346" s="383" t="str">
        <f t="shared" si="61"/>
        <v>要入力</v>
      </c>
      <c r="U346" s="373" t="str">
        <f>VLOOKUP(Q346,'自主点検表（処遇）'!$AG$5:$AL$3211,6,0)</f>
        <v>条例第66号 
第302条</v>
      </c>
    </row>
    <row r="347" spans="2:21" ht="30" customHeight="1">
      <c r="B347" s="1056">
        <f t="shared" si="66"/>
        <v>66</v>
      </c>
      <c r="C347" s="1057">
        <v>60</v>
      </c>
      <c r="D347" s="341"/>
      <c r="E347" s="342"/>
      <c r="F347" s="343"/>
      <c r="G347" s="1002"/>
      <c r="H347" s="345"/>
      <c r="I347" s="345"/>
      <c r="J347" s="345"/>
      <c r="K347" s="345"/>
      <c r="L347" s="345"/>
      <c r="M347" s="345"/>
      <c r="N347" s="982" t="s">
        <v>150</v>
      </c>
      <c r="O347" s="1011" t="str">
        <f>VLOOKUP(Q347,'自主点検表（処遇）'!$A$5:$AE$3211,8,0)</f>
        <v>　当該指定介護老人福祉施設の従業者としての職務に従事する場合</v>
      </c>
      <c r="P347" s="298"/>
      <c r="Q347" s="1010">
        <v>3361</v>
      </c>
      <c r="R347" s="499" t="str">
        <f>VLOOKUP(Q347,'自主点検表（処遇）'!$AG$5:$AL$3211,2,0)</f>
        <v>該当・非該当</v>
      </c>
      <c r="S347" s="1113"/>
      <c r="T347" s="1113"/>
      <c r="U347" s="1023" t="str">
        <f>VLOOKUP(Q347,'自主点検表（処遇）'!$AG$5:$AL$3211,6,0)</f>
        <v>平12老企43 
第4の23の(1)</v>
      </c>
    </row>
    <row r="348" spans="2:21" ht="30" customHeight="1">
      <c r="B348" s="1056">
        <f t="shared" si="66"/>
        <v>66</v>
      </c>
      <c r="C348" s="1057">
        <v>60</v>
      </c>
      <c r="D348" s="341"/>
      <c r="E348" s="342"/>
      <c r="F348" s="343"/>
      <c r="G348" s="1002"/>
      <c r="H348" s="345"/>
      <c r="I348" s="345"/>
      <c r="J348" s="345"/>
      <c r="K348" s="345"/>
      <c r="L348" s="345"/>
      <c r="M348" s="345"/>
      <c r="N348" s="982" t="s">
        <v>365</v>
      </c>
      <c r="O348" s="1011" t="str">
        <f>VLOOKUP(Q348,'自主点検表（処遇）'!$A$5:$AE$3211,8,0)</f>
        <v>　同一の事業者によって設置された他の事業所、施設等の管理者又は従業者としての職務に従事する場合であって、当該他の事業所、施設等の管理者又は従業者としての職務に従事する時間帯も、当該指定介護老人福祉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v>
      </c>
      <c r="P348" s="298"/>
      <c r="Q348" s="1010">
        <v>3362</v>
      </c>
      <c r="R348" s="499" t="str">
        <f>VLOOKUP(Q348,'自主点検表（処遇）'!$AG$5:$AL$3211,2,0)</f>
        <v>該当・非該当</v>
      </c>
      <c r="S348" s="1113"/>
      <c r="T348" s="1113"/>
      <c r="U348" s="1023" t="str">
        <f>VLOOKUP(Q348,'自主点検表（処遇）'!$AG$5:$AL$3211,6,0)</f>
        <v>平12老企43 
第4の23の(2)</v>
      </c>
    </row>
    <row r="349" spans="2:21" ht="30" customHeight="1">
      <c r="B349" s="1056">
        <f t="shared" si="66"/>
        <v>66</v>
      </c>
      <c r="C349" s="1057">
        <v>60</v>
      </c>
      <c r="D349" s="341"/>
      <c r="E349" s="342"/>
      <c r="F349" s="343"/>
      <c r="G349" s="1002"/>
      <c r="H349" s="345"/>
      <c r="I349" s="345"/>
      <c r="J349" s="345"/>
      <c r="K349" s="345"/>
      <c r="L349" s="345"/>
      <c r="M349" s="345"/>
      <c r="N349" s="982" t="s">
        <v>847</v>
      </c>
      <c r="O349" s="1011" t="str">
        <f>VLOOKUP(Q349,'自主点検表（処遇）'!$A$5:$AE$3211,8,0)</f>
        <v>　当該指定介護老人福祉施設がサテライト型居住施設の本体施設である場合であって、当該サテライト型居住施設の管理者又は従業者としての職務に従事する場合</v>
      </c>
      <c r="P349" s="298"/>
      <c r="Q349" s="1010">
        <v>3363</v>
      </c>
      <c r="R349" s="499" t="str">
        <f>VLOOKUP(Q349,'自主点検表（処遇）'!$AG$5:$AL$3211,2,0)</f>
        <v>該当・非該当</v>
      </c>
      <c r="S349" s="1113"/>
      <c r="T349" s="1113"/>
      <c r="U349" s="1023" t="str">
        <f>VLOOKUP(Q349,'自主点検表（処遇）'!$AG$5:$AL$3211,6,0)</f>
        <v>平12老企43 
第4の23の(3)</v>
      </c>
    </row>
    <row r="350" spans="2:21" ht="30" customHeight="1">
      <c r="B350" s="1052">
        <f t="shared" si="66"/>
        <v>66</v>
      </c>
      <c r="C350" s="1053">
        <v>60</v>
      </c>
      <c r="D350" s="341"/>
      <c r="E350" s="342"/>
      <c r="F350" s="343"/>
      <c r="G350" s="1002" t="s">
        <v>2653</v>
      </c>
      <c r="H350" s="345"/>
      <c r="I350" s="345"/>
      <c r="J350" s="345"/>
      <c r="K350" s="345"/>
      <c r="L350" s="345"/>
      <c r="M350" s="345"/>
      <c r="N350" s="346" t="s">
        <v>1760</v>
      </c>
      <c r="O350" s="728" t="str">
        <f>VLOOKUP(Q350,'自主点検表（処遇）'!$A$5:$AE$3211,8,0)</f>
        <v>　管理者は、 介護保険法の基本理念を踏まえた利用者本位のサービス提供を行うため、利用者へのサービス提供の場面等で生じる事象を適時かつ適切に把握しながら、当該指定施設の従業者の管理、業務の実施状況の把握その他の管理を一元的に行っていますか。</v>
      </c>
      <c r="P350" s="295" t="str">
        <f t="shared" si="67"/>
        <v>✖</v>
      </c>
      <c r="Q350" s="687">
        <v>337</v>
      </c>
      <c r="R350" s="497" t="str">
        <f>VLOOKUP(Q350,'自主点検表（処遇）'!$AG$5:$AL$3211,2,0)</f>
        <v>いる・いない</v>
      </c>
      <c r="S350" s="377" t="s">
        <v>1731</v>
      </c>
      <c r="T350" s="368" t="str">
        <f t="shared" si="61"/>
        <v>要入力</v>
      </c>
      <c r="U350" s="371" t="str">
        <f>VLOOKUP(Q350,'自主点検表（処遇）'!$AG$5:$AL$3211,6,0)</f>
        <v>条例第66号 
第303条 第1項 
平11厚令39 
第22条 第1項
平12老企43
第4の24</v>
      </c>
    </row>
    <row r="351" spans="2:21" ht="30" customHeight="1" thickBot="1">
      <c r="B351" s="1054">
        <f t="shared" si="66"/>
        <v>66</v>
      </c>
      <c r="C351" s="1055">
        <v>60</v>
      </c>
      <c r="D351" s="348"/>
      <c r="E351" s="349"/>
      <c r="F351" s="350"/>
      <c r="G351" s="351"/>
      <c r="H351" s="352"/>
      <c r="I351" s="352"/>
      <c r="J351" s="352"/>
      <c r="K351" s="352"/>
      <c r="L351" s="352"/>
      <c r="M351" s="352"/>
      <c r="N351" s="356" t="s">
        <v>1762</v>
      </c>
      <c r="O351" s="729" t="str">
        <f>VLOOKUP(Q351,'自主点検表（処遇）'!$A$5:$AE$3211,8,0)</f>
        <v>　管理者は、従業者に指定施設の「運営に関する基準」を遵守させるために必要な指揮命令を行っていますか。</v>
      </c>
      <c r="P351" s="296" t="str">
        <f t="shared" si="67"/>
        <v>✖</v>
      </c>
      <c r="Q351" s="688">
        <v>338</v>
      </c>
      <c r="R351" s="498" t="str">
        <f>VLOOKUP(Q351,'自主点検表（処遇）'!$AG$5:$AL$3211,2,0)</f>
        <v>いる・いない</v>
      </c>
      <c r="S351" s="378" t="s">
        <v>1731</v>
      </c>
      <c r="T351" s="379" t="str">
        <f t="shared" si="61"/>
        <v>要入力</v>
      </c>
      <c r="U351" s="372" t="str">
        <f>VLOOKUP(Q351,'自主点検表（処遇）'!$AG$5:$AL$3211,6,0)</f>
        <v>条例第66号 
第303条 第2項 
平11厚令39 
第22条 第2項</v>
      </c>
    </row>
    <row r="352" spans="2:21" ht="30" customHeight="1">
      <c r="B352" s="1050">
        <f t="shared" si="66"/>
        <v>67</v>
      </c>
      <c r="C352" s="1051">
        <v>61</v>
      </c>
      <c r="D352" s="335"/>
      <c r="E352" s="336"/>
      <c r="F352" s="337"/>
      <c r="G352" s="1001" t="s">
        <v>2654</v>
      </c>
      <c r="H352" s="339"/>
      <c r="I352" s="339"/>
      <c r="J352" s="339"/>
      <c r="K352" s="339"/>
      <c r="L352" s="339"/>
      <c r="M352" s="339"/>
      <c r="N352" s="340" t="s">
        <v>1760</v>
      </c>
      <c r="O352" s="730" t="str">
        <f>VLOOKUP(Q352,'自主点検表（処遇）'!$A$5:$AE$3211,8,0)</f>
        <v>　入所申込者の入所に際し、その者に係る居宅介護支援事業者に対する照会等により、その者の心身の状況、生活歴、病歴、指定居宅サービス等の利用状況等を把握していますか。</v>
      </c>
      <c r="P352" s="354" t="str">
        <f t="shared" si="67"/>
        <v>✖</v>
      </c>
      <c r="Q352" s="686">
        <v>339</v>
      </c>
      <c r="R352" s="496" t="str">
        <f>VLOOKUP(Q352,'自主点検表（処遇）'!$AG$5:$AL$3211,2,0)</f>
        <v>いる・いない</v>
      </c>
      <c r="S352" s="376" t="s">
        <v>1731</v>
      </c>
      <c r="T352" s="367" t="str">
        <f t="shared" si="61"/>
        <v>要入力</v>
      </c>
      <c r="U352" s="370" t="str">
        <f>VLOOKUP(Q352,'自主点検表（処遇）'!$AG$5:$AL$3211,6,0)</f>
        <v xml:space="preserve">条例第66号 
第288条 第3項 
平11厚令39 
第７条 第3項 
平12老企43 
第4の6 </v>
      </c>
    </row>
    <row r="353" spans="2:21" ht="30" customHeight="1">
      <c r="B353" s="1052">
        <f t="shared" si="66"/>
        <v>67</v>
      </c>
      <c r="C353" s="1053">
        <v>61</v>
      </c>
      <c r="D353" s="341"/>
      <c r="E353" s="342"/>
      <c r="F353" s="343"/>
      <c r="G353" s="344"/>
      <c r="H353" s="345"/>
      <c r="I353" s="345"/>
      <c r="J353" s="345"/>
      <c r="K353" s="345"/>
      <c r="L353" s="345"/>
      <c r="M353" s="345"/>
      <c r="N353" s="346" t="s">
        <v>1762</v>
      </c>
      <c r="O353" s="728" t="str">
        <f>VLOOKUP(Q353,'自主点検表（処遇）'!$A$5:$AE$3211,8,0)</f>
        <v>　入居者の心身の状況、その置かれている環境等に照らし、その者が居宅において日常生活を営むことができるかどうかについて、生活相談員、介護職員、看護職員等を交えて定期的に検討していますか。</v>
      </c>
      <c r="P353" s="295" t="str">
        <f t="shared" si="67"/>
        <v>✖</v>
      </c>
      <c r="Q353" s="687">
        <v>340</v>
      </c>
      <c r="R353" s="497" t="str">
        <f>VLOOKUP(Q353,'自主点検表（処遇）'!$AG$5:$AL$3211,2,0)</f>
        <v>いる・いない</v>
      </c>
      <c r="S353" s="377" t="s">
        <v>1731</v>
      </c>
      <c r="T353" s="368" t="str">
        <f t="shared" si="61"/>
        <v>要入力</v>
      </c>
      <c r="U353" s="371" t="str">
        <f>VLOOKUP(Q353,'自主点検表（処遇）'!$AG$5:$AL$3211,6,0)</f>
        <v>条例第66号 
第304条 第2号 
平11厚令39 
第22条の2 第2号</v>
      </c>
    </row>
    <row r="354" spans="2:21" ht="30" customHeight="1">
      <c r="B354" s="1052">
        <f t="shared" si="66"/>
        <v>67</v>
      </c>
      <c r="C354" s="1053">
        <v>61</v>
      </c>
      <c r="D354" s="341"/>
      <c r="E354" s="342"/>
      <c r="F354" s="343"/>
      <c r="G354" s="344"/>
      <c r="H354" s="345"/>
      <c r="I354" s="345"/>
      <c r="J354" s="345"/>
      <c r="K354" s="345"/>
      <c r="L354" s="345"/>
      <c r="M354" s="345"/>
      <c r="N354" s="346" t="s">
        <v>1763</v>
      </c>
      <c r="O354" s="728" t="str">
        <f>VLOOKUP(Q354,'自主点検表（処遇）'!$A$5:$AE$3211,8,0)</f>
        <v>　上記の検討の結果、その心身の状況、その置かれている環境等に照らし、居宅において日常生活を営むことができると認められる入居者に対し、その者及びその家族の希望、その者が退所後に置かれることとなる環境等を勘案し、その者の円滑な退所のために必要な援助を行わなければなりません。
　その場合、入居者の退所に際しての必要な援助として、居宅サービス計画の作成等の援助に資するため、居宅介護支援事業者に対して情報を提供するほか、保健医療サービス又は福祉サービスを提供する者と密接に連携を図っていますか。</v>
      </c>
      <c r="P354" s="295" t="str">
        <f t="shared" si="67"/>
        <v>✖</v>
      </c>
      <c r="Q354" s="687">
        <v>341</v>
      </c>
      <c r="R354" s="497" t="str">
        <f>VLOOKUP(Q354,'自主点検表（処遇）'!$AG$5:$AL$3211,2,0)</f>
        <v>いる・いない</v>
      </c>
      <c r="S354" s="377" t="s">
        <v>1731</v>
      </c>
      <c r="T354" s="368" t="str">
        <f t="shared" si="61"/>
        <v>要入力</v>
      </c>
      <c r="U354" s="371" t="str">
        <f>VLOOKUP(Q354,'自主点検表（処遇）'!$AG$5:$AL$3211,6,0)</f>
        <v>条例第66号 
第304条 
第1項第3号、第4号 
平11厚令39 
第22条の2 第3号 
第22条の2 第4号</v>
      </c>
    </row>
    <row r="355" spans="2:21" ht="30" customHeight="1">
      <c r="B355" s="1052">
        <f t="shared" si="66"/>
        <v>67</v>
      </c>
      <c r="C355" s="1053">
        <v>61</v>
      </c>
      <c r="D355" s="341"/>
      <c r="E355" s="342"/>
      <c r="F355" s="343"/>
      <c r="G355" s="344"/>
      <c r="H355" s="345"/>
      <c r="I355" s="345"/>
      <c r="J355" s="345"/>
      <c r="K355" s="345"/>
      <c r="L355" s="345"/>
      <c r="M355" s="345"/>
      <c r="N355" s="346" t="s">
        <v>1764</v>
      </c>
      <c r="O355" s="728" t="str">
        <f>VLOOKUP(Q355,'自主点検表（処遇）'!$A$5:$AE$3211,8,0)</f>
        <v>　計画担当介護支援専門員は、身体的拘束等を行う場合には、
その態様及び時間、その際の入居者の心身の状況並びに緊急やむを得ない理由を記録していますか。　　(P43参照)</v>
      </c>
      <c r="P355" s="295" t="str">
        <f t="shared" si="67"/>
        <v>✖</v>
      </c>
      <c r="Q355" s="687">
        <v>342</v>
      </c>
      <c r="R355" s="497" t="str">
        <f>VLOOKUP(Q355,'自主点検表（処遇）'!$AG$5:$AL$3211,2,0)</f>
        <v>いる・いない</v>
      </c>
      <c r="S355" s="377" t="s">
        <v>1731</v>
      </c>
      <c r="T355" s="368" t="str">
        <f t="shared" si="61"/>
        <v>要入力</v>
      </c>
      <c r="U355" s="371" t="str">
        <f>VLOOKUP(Q355,'自主点検表（処遇）'!$AG$5:$AL$3211,6,0)</f>
        <v>条例第66号
第304条 第1項 第5号
平11厚令39
第22条の2 第5号</v>
      </c>
    </row>
    <row r="356" spans="2:21" ht="30" customHeight="1">
      <c r="B356" s="1060">
        <f t="shared" si="66"/>
        <v>67</v>
      </c>
      <c r="C356" s="1061">
        <v>61</v>
      </c>
      <c r="D356" s="341"/>
      <c r="E356" s="977"/>
      <c r="F356" s="343"/>
      <c r="G356" s="344"/>
      <c r="H356" s="978"/>
      <c r="I356" s="978"/>
      <c r="J356" s="978"/>
      <c r="K356" s="978"/>
      <c r="L356" s="978"/>
      <c r="M356" s="978"/>
      <c r="N356" s="979" t="s">
        <v>1765</v>
      </c>
      <c r="O356" s="728" t="str">
        <f>VLOOKUP(Q356,'自主点検表（処遇）'!$A$5:$AE$3211,8,0)</f>
        <v>　入居者及びその家族から指定施設サービスに関する苦情を受け付けた場合、苦情の内容等を記録していますか。</v>
      </c>
      <c r="P356" s="359" t="str">
        <f t="shared" si="67"/>
        <v>✖</v>
      </c>
      <c r="Q356" s="980">
        <v>343</v>
      </c>
      <c r="R356" s="500" t="str">
        <f>VLOOKUP(Q356,'自主点検表（処遇）'!$AG$5:$AL$3211,2,0)</f>
        <v>いる・いない</v>
      </c>
      <c r="S356" s="381" t="s">
        <v>1731</v>
      </c>
      <c r="T356" s="384" t="str">
        <f t="shared" si="61"/>
        <v>要入力</v>
      </c>
      <c r="U356" s="374" t="str">
        <f>VLOOKUP(Q356,'自主点検表（処遇）'!$AG$5:$AL$3211,6,0)</f>
        <v>条例第66号
第304条 第1項 第6号
条例第66号
第315条 第2項
平11厚令39
第22条の2 第6号</v>
      </c>
    </row>
    <row r="357" spans="2:21" ht="30" customHeight="1" thickBot="1">
      <c r="B357" s="1054">
        <f t="shared" si="66"/>
        <v>67</v>
      </c>
      <c r="C357" s="1055">
        <v>61</v>
      </c>
      <c r="D357" s="348"/>
      <c r="E357" s="349"/>
      <c r="F357" s="350"/>
      <c r="G357" s="351"/>
      <c r="H357" s="352"/>
      <c r="I357" s="352"/>
      <c r="J357" s="352"/>
      <c r="K357" s="352"/>
      <c r="L357" s="352"/>
      <c r="M357" s="352"/>
      <c r="N357" s="356" t="s">
        <v>1766</v>
      </c>
      <c r="O357" s="729" t="str">
        <f>VLOOKUP(Q357,'自主点検表（処遇）'!$A$5:$AE$3211,8,0)</f>
        <v>　入居者に対する指定施設サービスの提供により事故が発生した場合、その事故の状況及び事故に際して採った処置について記録していますか。</v>
      </c>
      <c r="P357" s="296" t="str">
        <f t="shared" si="67"/>
        <v>✖</v>
      </c>
      <c r="Q357" s="688">
        <v>344</v>
      </c>
      <c r="R357" s="498" t="str">
        <f>VLOOKUP(Q357,'自主点検表（処遇）'!$AG$5:$AL$3211,2,0)</f>
        <v>いる・いない</v>
      </c>
      <c r="S357" s="378" t="s">
        <v>1731</v>
      </c>
      <c r="T357" s="991" t="str">
        <f t="shared" si="61"/>
        <v>要入力</v>
      </c>
      <c r="U357" s="372" t="str">
        <f>VLOOKUP(Q357,'自主点検表（処遇）'!$AG$5:$AL$3211,6,0)</f>
        <v>条例第66号
第304条 第1項 第7号
条例第66号
第317条
平11厚令39
第22条の2 第7号</v>
      </c>
    </row>
    <row r="358" spans="2:21" ht="30" customHeight="1">
      <c r="B358" s="1056">
        <f t="shared" si="66"/>
        <v>68</v>
      </c>
      <c r="C358" s="1057">
        <v>62</v>
      </c>
      <c r="D358" s="341"/>
      <c r="E358" s="342"/>
      <c r="F358" s="343"/>
      <c r="G358" s="1002" t="s">
        <v>2655</v>
      </c>
      <c r="H358" s="345"/>
      <c r="I358" s="345"/>
      <c r="J358" s="345"/>
      <c r="K358" s="345"/>
      <c r="L358" s="345"/>
      <c r="M358" s="345"/>
      <c r="N358" s="347"/>
      <c r="O358" s="728" t="str">
        <f>VLOOKUP(Q358,'自主点検表（処遇）'!$A$5:$AE$3211,8,0)</f>
        <v xml:space="preserve"> 　次に掲げる施設の運営についての重要事項に関する規程（運営規程）を定めていますか。</v>
      </c>
      <c r="P358" s="298" t="str">
        <f t="shared" si="67"/>
        <v>✖</v>
      </c>
      <c r="Q358" s="689">
        <v>345</v>
      </c>
      <c r="R358" s="499" t="str">
        <f>VLOOKUP(Q358,'自主点検表（処遇）'!$AG$5:$AL$3211,2,0)</f>
        <v>いる・いない</v>
      </c>
      <c r="S358" s="380" t="s">
        <v>1731</v>
      </c>
      <c r="T358" s="383" t="str">
        <f t="shared" si="61"/>
        <v>要入力</v>
      </c>
      <c r="U358" s="373" t="str">
        <f>VLOOKUP(Q358,'自主点検表（処遇）'!$AG$5:$AL$3211,6,0)</f>
        <v>条例第66号 
第328条 
平11厚令39 
第46条
平12老企43 
第5の9</v>
      </c>
    </row>
    <row r="359" spans="2:21" ht="30" customHeight="1">
      <c r="B359" s="1052">
        <f t="shared" si="66"/>
        <v>68</v>
      </c>
      <c r="C359" s="1053">
        <v>62</v>
      </c>
      <c r="D359" s="341"/>
      <c r="E359" s="342"/>
      <c r="F359" s="343"/>
      <c r="G359" s="1002" t="s">
        <v>2656</v>
      </c>
      <c r="H359" s="345"/>
      <c r="I359" s="345"/>
      <c r="J359" s="345"/>
      <c r="K359" s="345"/>
      <c r="L359" s="345"/>
      <c r="M359" s="345"/>
      <c r="N359" s="346" t="s">
        <v>1760</v>
      </c>
      <c r="O359" s="728" t="str">
        <f>VLOOKUP(Q359,'自主点検表（処遇）'!$A$5:$AE$3211,8,0)</f>
        <v>　指定施設は、入居者の病状の急変が生じた場合その他必要な場合のため、配置医師及び協力医療機関の協力を得て、あらかじめ、施設の配置医師（嘱託医）及び協力医療機関との連携方法その他の緊急時等における対応方針を定めていますか。</v>
      </c>
      <c r="P359" s="295" t="str">
        <f t="shared" si="67"/>
        <v>✖</v>
      </c>
      <c r="Q359" s="687">
        <v>346</v>
      </c>
      <c r="R359" s="497" t="str">
        <f>VLOOKUP(Q359,'自主点検表（処遇）'!$AG$5:$AL$3211,2,0)</f>
        <v>いる・いない</v>
      </c>
      <c r="S359" s="377" t="s">
        <v>1731</v>
      </c>
      <c r="T359" s="368" t="str">
        <f t="shared" si="61"/>
        <v>要入力</v>
      </c>
      <c r="U359" s="371" t="str">
        <f>VLOOKUP(Q359,'自主点検表（処遇）'!$AG$5:$AL$3211,6,0)</f>
        <v>条例66号 
第301条の2 
平11厚令39 
第20条の2 
平12老企43 
第4の22</v>
      </c>
    </row>
    <row r="360" spans="2:21" ht="30" customHeight="1">
      <c r="B360" s="1052">
        <f t="shared" si="66"/>
        <v>68</v>
      </c>
      <c r="C360" s="1053">
        <v>62</v>
      </c>
      <c r="D360" s="341"/>
      <c r="E360" s="342"/>
      <c r="F360" s="343"/>
      <c r="G360" s="1002"/>
      <c r="H360" s="345"/>
      <c r="I360" s="345"/>
      <c r="J360" s="345"/>
      <c r="K360" s="345"/>
      <c r="L360" s="345"/>
      <c r="M360" s="345"/>
      <c r="N360" s="982" t="s">
        <v>365</v>
      </c>
      <c r="O360" s="728" t="str">
        <f>VLOOKUP(Q360,'自主点検表（処遇）'!$A$5:$AE$3211,8,0)</f>
        <v>　当該対応方針について、１ 年に １ 回以上、配置医師及び協力医療機関の協力を得て見直しを行い、必要に応じて変更していますか。</v>
      </c>
      <c r="P360" s="295" t="str">
        <f t="shared" ref="P360" si="76">_xlfn.IFS(T360="不適切","★",T360="要入力","✖",T360="非該当","▲",T360="適切","",T360="","",T360="要確認","！")</f>
        <v>✖</v>
      </c>
      <c r="Q360" s="1008">
        <v>3461</v>
      </c>
      <c r="R360" s="497" t="str">
        <f>VLOOKUP(Q360,'自主点検表（処遇）'!$AG$5:$AL$3211,2,0)</f>
        <v>いる・いない</v>
      </c>
      <c r="S360" s="377" t="s">
        <v>1731</v>
      </c>
      <c r="T360" s="368" t="str">
        <f t="shared" ref="T360" si="77">_xlfn.IFS(R360=S360,"適切",R360="いる・いない","要入力",R360="いない","不適切",R360="非該当","要確認")</f>
        <v>要入力</v>
      </c>
      <c r="U360" s="1022" t="str">
        <f>VLOOKUP(Q360,'自主点検表（処遇）'!$AG$5:$AL$3211,6,0)</f>
        <v>平12老企43
第4の22の(1)</v>
      </c>
    </row>
    <row r="361" spans="2:21" ht="30" customHeight="1">
      <c r="B361" s="1060">
        <f t="shared" si="66"/>
        <v>68</v>
      </c>
      <c r="C361" s="1061">
        <v>62</v>
      </c>
      <c r="D361" s="341"/>
      <c r="E361" s="977"/>
      <c r="F361" s="343"/>
      <c r="G361" s="344"/>
      <c r="H361" s="978"/>
      <c r="I361" s="978"/>
      <c r="J361" s="978"/>
      <c r="K361" s="978"/>
      <c r="L361" s="978"/>
      <c r="M361" s="978"/>
      <c r="N361" s="1091" t="s">
        <v>847</v>
      </c>
      <c r="O361" s="728" t="str">
        <f>VLOOKUP(Q361,'自主点検表（処遇）'!$A$5:$AE$3211,8,0)</f>
        <v>　(1)の内容について運営規程に定めていますか。　</v>
      </c>
      <c r="P361" s="359" t="str">
        <f t="shared" si="67"/>
        <v>✖</v>
      </c>
      <c r="Q361" s="980">
        <v>347</v>
      </c>
      <c r="R361" s="500" t="str">
        <f>VLOOKUP(Q361,'自主点検表（処遇）'!$AG$5:$AL$3211,2,0)</f>
        <v>いる・いない</v>
      </c>
      <c r="S361" s="381" t="s">
        <v>1731</v>
      </c>
      <c r="T361" s="384" t="str">
        <f t="shared" si="61"/>
        <v>要入力</v>
      </c>
      <c r="U361" s="374" t="str">
        <f>VLOOKUP(Q361,'自主点検表（処遇）'!$AG$5:$AL$3211,6,0)</f>
        <v>条例65号 
第91条の2 
平11厚令39 
第23条</v>
      </c>
    </row>
    <row r="362" spans="2:21" ht="30" customHeight="1" thickBot="1">
      <c r="B362" s="1060">
        <f t="shared" ref="B362" si="78">C362+6</f>
        <v>68</v>
      </c>
      <c r="C362" s="1061">
        <v>62</v>
      </c>
      <c r="D362" s="348"/>
      <c r="E362" s="349"/>
      <c r="F362" s="350"/>
      <c r="G362" s="981" t="s">
        <v>2808</v>
      </c>
      <c r="H362" s="352"/>
      <c r="I362" s="352"/>
      <c r="J362" s="352"/>
      <c r="K362" s="352"/>
      <c r="L362" s="352"/>
      <c r="M362" s="352"/>
      <c r="N362" s="1013"/>
      <c r="O362" s="729"/>
      <c r="P362" s="1114"/>
      <c r="Q362" s="1115"/>
      <c r="R362" s="1116"/>
      <c r="S362" s="1109"/>
      <c r="T362" s="1109"/>
      <c r="U362" s="372"/>
    </row>
    <row r="363" spans="2:21" ht="30" customHeight="1">
      <c r="B363" s="1050">
        <f t="shared" si="66"/>
        <v>69</v>
      </c>
      <c r="C363" s="1051">
        <v>63</v>
      </c>
      <c r="D363" s="335"/>
      <c r="E363" s="336"/>
      <c r="F363" s="337"/>
      <c r="G363" s="1001" t="s">
        <v>2657</v>
      </c>
      <c r="H363" s="339"/>
      <c r="I363" s="339"/>
      <c r="J363" s="339"/>
      <c r="K363" s="339"/>
      <c r="L363" s="339"/>
      <c r="M363" s="339"/>
      <c r="N363" s="358"/>
      <c r="O363" s="730" t="str">
        <f>VLOOKUP(Q363,'自主点検表（処遇）'!$A$5:$AE$3211,8,0)</f>
        <v>　災害、虐待その他のやむを得ない事情が無いにも拘わらず、入所定員及び居室の定員を超えて入所させていませんか。</v>
      </c>
      <c r="P363" s="354" t="str">
        <f t="shared" si="67"/>
        <v>✖</v>
      </c>
      <c r="Q363" s="686">
        <v>348</v>
      </c>
      <c r="R363" s="496" t="str">
        <f>VLOOKUP(Q363,'自主点検表（処遇）'!$AG$5:$AL$3211,2,0)</f>
        <v>いない・いる</v>
      </c>
      <c r="S363" s="376" t="s">
        <v>1732</v>
      </c>
      <c r="T363" s="367" t="str">
        <f>_xlfn.IFS(R363=S363,"適切",R363="いない・いる","要入力",R363="いる","不適切",R363="非該当","要確認")</f>
        <v>要入力</v>
      </c>
      <c r="U363" s="370" t="str">
        <f>VLOOKUP(Q363,'自主点検表（処遇）'!$AG$5:$AL$3211,6,0)</f>
        <v>条例第66号
第307条
平11厚令39
第25条</v>
      </c>
    </row>
    <row r="364" spans="2:21" ht="30" customHeight="1">
      <c r="B364" s="1052">
        <f t="shared" si="66"/>
        <v>69</v>
      </c>
      <c r="C364" s="1053">
        <v>63</v>
      </c>
      <c r="D364" s="1004"/>
      <c r="E364" s="342"/>
      <c r="F364" s="343"/>
      <c r="G364" s="1092" t="s">
        <v>2812</v>
      </c>
      <c r="H364" s="345"/>
      <c r="I364" s="345"/>
      <c r="J364" s="345"/>
      <c r="K364" s="345"/>
      <c r="L364" s="345"/>
      <c r="M364" s="345"/>
      <c r="N364" s="347"/>
      <c r="O364" s="728" t="str">
        <f>VLOOKUP(Q364,'自主点検表（処遇）'!$A$5:$AE$3211,8,0)</f>
        <v>　非常災害に関する具体的計画を立て、非常災害時の関係機関への通報及び連携体制を整備し、それらを定期的に従業者に周知するとともに、定期的に避難、救出、その他必要な訓練を行っていますか。</v>
      </c>
      <c r="P364" s="295" t="str">
        <f t="shared" si="67"/>
        <v>✖</v>
      </c>
      <c r="Q364" s="687">
        <v>349</v>
      </c>
      <c r="R364" s="497" t="str">
        <f>VLOOKUP(Q364,'自主点検表（処遇）'!$AG$5:$AL$3211,2,0)</f>
        <v>いる・いない</v>
      </c>
      <c r="S364" s="377" t="s">
        <v>1731</v>
      </c>
      <c r="T364" s="368" t="str">
        <f t="shared" ref="T364:T396" si="79">_xlfn.IFS(R364=S364,"適切",R364="いる・いない","要入力",R364="いない","不適切",R364="非該当","要確認")</f>
        <v>要入力</v>
      </c>
      <c r="U364" s="371" t="str">
        <f>VLOOKUP(Q364,'自主点検表（処遇）'!$AG$5:$AL$3211,6,0)</f>
        <v>条例第66号
第308条 第1項
平11厚令39
第26条 第1項</v>
      </c>
    </row>
    <row r="365" spans="2:21" ht="30" customHeight="1">
      <c r="B365" s="1060">
        <f t="shared" si="66"/>
        <v>69</v>
      </c>
      <c r="C365" s="1061">
        <v>63</v>
      </c>
      <c r="D365" s="341"/>
      <c r="E365" s="977"/>
      <c r="F365" s="343"/>
      <c r="G365" s="344"/>
      <c r="H365" s="978"/>
      <c r="I365" s="978"/>
      <c r="J365" s="978"/>
      <c r="K365" s="978"/>
      <c r="L365" s="978"/>
      <c r="M365" s="978"/>
      <c r="N365" s="985"/>
      <c r="O365" s="728" t="str">
        <f>VLOOKUP(Q365,'自主点検表（処遇）'!$A$5:$AE$3211,8,0)</f>
        <v>　上記の訓練の実施に当たって地域住民の参加が得られるよう連携に努めていますか。</v>
      </c>
      <c r="P365" s="359" t="str">
        <f t="shared" si="67"/>
        <v>✖</v>
      </c>
      <c r="Q365" s="980">
        <v>350</v>
      </c>
      <c r="R365" s="500" t="str">
        <f>VLOOKUP(Q365,'自主点検表（処遇）'!$AG$5:$AL$3211,2,0)</f>
        <v>いる・いない</v>
      </c>
      <c r="S365" s="381" t="s">
        <v>1731</v>
      </c>
      <c r="T365" s="384" t="str">
        <f t="shared" si="79"/>
        <v>要入力</v>
      </c>
      <c r="U365" s="374" t="str">
        <f>VLOOKUP(Q365,'自主点検表（処遇）'!$AG$5:$AL$3211,6,0)</f>
        <v>条例第66号
第308条 第2項
平11厚令39
第26条 第2項</v>
      </c>
    </row>
    <row r="366" spans="2:21" ht="30" customHeight="1">
      <c r="B366" s="1052">
        <f t="shared" si="66"/>
        <v>69</v>
      </c>
      <c r="C366" s="1053">
        <v>63</v>
      </c>
      <c r="D366" s="341"/>
      <c r="E366" s="977"/>
      <c r="F366" s="343"/>
      <c r="G366" s="344" t="s">
        <v>2809</v>
      </c>
      <c r="H366" s="978"/>
      <c r="I366" s="978"/>
      <c r="J366" s="978" t="s">
        <v>1812</v>
      </c>
      <c r="K366" s="978"/>
      <c r="L366" s="978"/>
      <c r="M366" s="978"/>
      <c r="N366" s="985"/>
      <c r="O366" s="728" t="str">
        <f>VLOOKUP(Q366,'自主点検表（処遇）'!$A$5:$AE$3211,8,0)</f>
        <v>　空調設備等により施設内の適温の確保に努めていますか。</v>
      </c>
      <c r="P366" s="295" t="str">
        <f t="shared" si="67"/>
        <v>✖</v>
      </c>
      <c r="Q366" s="687">
        <v>351</v>
      </c>
      <c r="R366" s="497" t="str">
        <f>VLOOKUP(Q366,'自主点検表（処遇）'!$AG$5:$AL$3211,2,0)</f>
        <v>いる・いない</v>
      </c>
      <c r="S366" s="377" t="s">
        <v>1731</v>
      </c>
      <c r="T366" s="368" t="str">
        <f t="shared" si="79"/>
        <v>要入力</v>
      </c>
      <c r="U366" s="371" t="str">
        <f>VLOOKUP(Q366,'自主点検表（処遇）'!$AG$5:$AL$3211,6,0)</f>
        <v>平12老企43
第4の30の(1)の④</v>
      </c>
    </row>
    <row r="367" spans="2:21" ht="30" customHeight="1">
      <c r="B367" s="1052">
        <f t="shared" si="66"/>
        <v>69</v>
      </c>
      <c r="C367" s="1053">
        <v>63</v>
      </c>
      <c r="D367" s="341"/>
      <c r="E367" s="977"/>
      <c r="F367" s="343"/>
      <c r="G367" s="344"/>
      <c r="H367" s="978"/>
      <c r="I367" s="978"/>
      <c r="J367" s="978"/>
      <c r="K367" s="978"/>
      <c r="L367" s="978"/>
      <c r="M367" s="978"/>
      <c r="N367" s="985"/>
      <c r="O367" s="728" t="str">
        <f>VLOOKUP(Q367,'自主点検表（処遇）'!$A$5:$AE$3211,8,0)</f>
        <v>(注1)　 居室内やリビングなど、施設内の適当な場所に温度計、湿度計を設置し、
　　　客観的に温度、湿度の管理を行っていますか。</v>
      </c>
      <c r="P367" s="295" t="str">
        <f t="shared" si="67"/>
        <v>✖</v>
      </c>
      <c r="Q367" s="687">
        <v>352</v>
      </c>
      <c r="R367" s="497" t="str">
        <f>VLOOKUP(Q367,'自主点検表（処遇）'!$AG$5:$AL$3211,2,0)</f>
        <v>いる・いない</v>
      </c>
      <c r="S367" s="377" t="s">
        <v>1731</v>
      </c>
      <c r="T367" s="368" t="str">
        <f t="shared" si="79"/>
        <v>要入力</v>
      </c>
      <c r="U367" s="371">
        <f>VLOOKUP(Q367,'自主点検表（処遇）'!$AG$5:$AL$3211,6,0)</f>
        <v>0</v>
      </c>
    </row>
    <row r="368" spans="2:21" ht="30" customHeight="1" thickBot="1">
      <c r="B368" s="1054">
        <f t="shared" si="66"/>
        <v>69</v>
      </c>
      <c r="C368" s="1055">
        <v>63</v>
      </c>
      <c r="D368" s="348"/>
      <c r="E368" s="349"/>
      <c r="F368" s="350"/>
      <c r="G368" s="351"/>
      <c r="H368" s="352"/>
      <c r="I368" s="352"/>
      <c r="J368" s="352"/>
      <c r="K368" s="352"/>
      <c r="L368" s="352"/>
      <c r="M368" s="352"/>
      <c r="N368" s="353"/>
      <c r="O368" s="729" t="str">
        <f>VLOOKUP(Q368,'自主点検表（処遇）'!$A$5:$AE$3211,8,0)</f>
        <v>(注2)　 天井の空調吹出し口付近が、結露等により黒カビなどが付着することがあ
　　　りますが、周囲の天井付近についても定期に点検し、必要に応じて清掃を行
　　　っていますか。</v>
      </c>
      <c r="P368" s="296" t="str">
        <f t="shared" si="67"/>
        <v>✖</v>
      </c>
      <c r="Q368" s="688">
        <v>353</v>
      </c>
      <c r="R368" s="498" t="str">
        <f>VLOOKUP(Q368,'自主点検表（処遇）'!$AG$5:$AL$3211,2,0)</f>
        <v>いる・いない</v>
      </c>
      <c r="S368" s="378" t="s">
        <v>1731</v>
      </c>
      <c r="T368" s="991" t="str">
        <f t="shared" si="79"/>
        <v>要入力</v>
      </c>
      <c r="U368" s="372">
        <f>VLOOKUP(Q368,'自主点検表（処遇）'!$AG$5:$AL$3211,6,0)</f>
        <v>0</v>
      </c>
    </row>
    <row r="369" spans="2:21" ht="30" customHeight="1">
      <c r="B369" s="1056">
        <f t="shared" si="66"/>
        <v>70</v>
      </c>
      <c r="C369" s="1057">
        <v>64</v>
      </c>
      <c r="D369" s="341"/>
      <c r="E369" s="342"/>
      <c r="F369" s="343"/>
      <c r="G369" s="344"/>
      <c r="H369" s="345"/>
      <c r="I369" s="345"/>
      <c r="J369" s="345" t="s">
        <v>1813</v>
      </c>
      <c r="K369" s="345"/>
      <c r="L369" s="345"/>
      <c r="M369" s="345"/>
      <c r="N369" s="346" t="s">
        <v>1760</v>
      </c>
      <c r="O369" s="728" t="str">
        <f>VLOOKUP(Q369,'自主点検表（処遇）'!$A$5:$AE$3211,8,0)</f>
        <v>　医薬品及び医療機器の管理を適正に行っていますか。</v>
      </c>
      <c r="P369" s="298" t="str">
        <f t="shared" si="67"/>
        <v>✖</v>
      </c>
      <c r="Q369" s="689">
        <v>354</v>
      </c>
      <c r="R369" s="499" t="str">
        <f>VLOOKUP(Q369,'自主点検表（処遇）'!$AG$5:$AL$3211,2,0)</f>
        <v>いる・いない</v>
      </c>
      <c r="S369" s="380" t="s">
        <v>1731</v>
      </c>
      <c r="T369" s="383" t="str">
        <f t="shared" si="79"/>
        <v>要入力</v>
      </c>
      <c r="U369" s="373" t="str">
        <f>VLOOKUP(Q369,'自主点検表（処遇）'!$AG$5:$AL$3211,6,0)</f>
        <v>条例第66号 
第309条 
平11厚令39 
第27条 第1項</v>
      </c>
    </row>
    <row r="370" spans="2:21" ht="30" customHeight="1">
      <c r="B370" s="1052">
        <f t="shared" si="66"/>
        <v>70</v>
      </c>
      <c r="C370" s="1053">
        <v>64</v>
      </c>
      <c r="D370" s="341"/>
      <c r="E370" s="342"/>
      <c r="F370" s="343"/>
      <c r="G370" s="344"/>
      <c r="H370" s="345"/>
      <c r="I370" s="345"/>
      <c r="J370" s="345"/>
      <c r="K370" s="345"/>
      <c r="L370" s="345"/>
      <c r="M370" s="345"/>
      <c r="N370" s="346" t="s">
        <v>1762</v>
      </c>
      <c r="O370" s="728" t="str">
        <f>VLOOKUP(Q370,'自主点検表（処遇）'!$A$5:$AE$3211,8,0)</f>
        <v>　医務室等の保管場所について、職員の不在時は常時施錠するなど、入所者等が立ち入り、医薬品等による事故が発生することなどを未然に防ぐための措置を講じていますか。</v>
      </c>
      <c r="P370" s="295" t="str">
        <f t="shared" si="67"/>
        <v>✖</v>
      </c>
      <c r="Q370" s="687">
        <v>355</v>
      </c>
      <c r="R370" s="497" t="str">
        <f>VLOOKUP(Q370,'自主点検表（処遇）'!$AG$5:$AL$3211,2,0)</f>
        <v>いる・いない</v>
      </c>
      <c r="S370" s="377" t="s">
        <v>1731</v>
      </c>
      <c r="T370" s="368" t="str">
        <f t="shared" si="79"/>
        <v>要入力</v>
      </c>
      <c r="U370" s="371" t="str">
        <f>VLOOKUP(Q370,'自主点検表（処遇）'!$AG$5:$AL$3211,6,0)</f>
        <v>高介第2516-2</v>
      </c>
    </row>
    <row r="371" spans="2:21" ht="30" customHeight="1">
      <c r="B371" s="1052">
        <f t="shared" si="66"/>
        <v>70</v>
      </c>
      <c r="C371" s="1053">
        <v>64</v>
      </c>
      <c r="D371" s="341"/>
      <c r="E371" s="342"/>
      <c r="F371" s="343"/>
      <c r="G371" s="344"/>
      <c r="H371" s="345"/>
      <c r="I371" s="345"/>
      <c r="J371" s="345"/>
      <c r="K371" s="345"/>
      <c r="L371" s="345"/>
      <c r="M371" s="345"/>
      <c r="N371" s="346" t="s">
        <v>1763</v>
      </c>
      <c r="O371" s="728" t="str">
        <f>VLOOKUP(Q371,'自主点検表（処遇）'!$A$5:$AE$3211,8,0)</f>
        <v>　誤薬事故を防止するためのマニュアル等を作成していますか。また、投薬介助に係る全ての職員に内容を周知していますか。</v>
      </c>
      <c r="P371" s="295" t="str">
        <f t="shared" si="67"/>
        <v>✖</v>
      </c>
      <c r="Q371" s="687">
        <v>356</v>
      </c>
      <c r="R371" s="497" t="str">
        <f>VLOOKUP(Q371,'自主点検表（処遇）'!$AG$5:$AL$3211,2,0)</f>
        <v>いる・いない</v>
      </c>
      <c r="S371" s="377" t="s">
        <v>1731</v>
      </c>
      <c r="T371" s="368" t="str">
        <f t="shared" si="79"/>
        <v>要入力</v>
      </c>
      <c r="U371" s="371" t="str">
        <f>VLOOKUP(Q371,'自主点検表（処遇）'!$AG$5:$AL$3211,6,0)</f>
        <v>H27.2.20福祉監 
第3006号</v>
      </c>
    </row>
    <row r="372" spans="2:21" ht="30" customHeight="1">
      <c r="B372" s="1052">
        <f t="shared" si="66"/>
        <v>70</v>
      </c>
      <c r="C372" s="1053">
        <v>64</v>
      </c>
      <c r="D372" s="341"/>
      <c r="E372" s="342"/>
      <c r="F372" s="343"/>
      <c r="G372" s="344"/>
      <c r="H372" s="345"/>
      <c r="I372" s="345"/>
      <c r="J372" s="345"/>
      <c r="K372" s="345"/>
      <c r="L372" s="345"/>
      <c r="M372" s="345"/>
      <c r="N372" s="346" t="s">
        <v>1764</v>
      </c>
      <c r="O372" s="728" t="str">
        <f>VLOOKUP(Q372,'自主点検表（処遇）'!$A$5:$AE$3211,8,0)</f>
        <v>　投薬介助に際して、薬の種類や量を複数の者で確認し、確実な本人確認をするなど正しい配薬確認を行っていますか。</v>
      </c>
      <c r="P372" s="295" t="str">
        <f t="shared" si="67"/>
        <v>✖</v>
      </c>
      <c r="Q372" s="687">
        <v>357</v>
      </c>
      <c r="R372" s="497" t="str">
        <f>VLOOKUP(Q372,'自主点検表（処遇）'!$AG$5:$AL$3211,2,0)</f>
        <v>いる・いない</v>
      </c>
      <c r="S372" s="377" t="s">
        <v>1731</v>
      </c>
      <c r="T372" s="368" t="str">
        <f t="shared" si="79"/>
        <v>要入力</v>
      </c>
      <c r="U372" s="371" t="str">
        <f>VLOOKUP(Q372,'自主点検表（処遇）'!$AG$5:$AL$3211,6,0)</f>
        <v>H27.2.20福祉監 
第3006号</v>
      </c>
    </row>
    <row r="373" spans="2:21" ht="30" customHeight="1" thickBot="1">
      <c r="B373" s="1054">
        <f t="shared" si="66"/>
        <v>70</v>
      </c>
      <c r="C373" s="1055">
        <v>64</v>
      </c>
      <c r="D373" s="348"/>
      <c r="E373" s="349"/>
      <c r="F373" s="350"/>
      <c r="G373" s="351"/>
      <c r="H373" s="352"/>
      <c r="I373" s="352"/>
      <c r="J373" s="352"/>
      <c r="K373" s="352"/>
      <c r="L373" s="352"/>
      <c r="M373" s="352"/>
      <c r="N373" s="356" t="s">
        <v>1765</v>
      </c>
      <c r="O373" s="729" t="str">
        <f>VLOOKUP(Q373,'自主点検表（処遇）'!$A$5:$AE$3211,8,0)</f>
        <v>　感染症及び食中毒の予防及びまん延の防止のための対策を検討する委員会（テレビ電話装置等を活用して行うことができるものとする。）をおおむね３月に１回以上開催するとともに、その結果について、介護職員その他の従業者に周知徹底を図っていますか。</v>
      </c>
      <c r="P373" s="296" t="str">
        <f t="shared" si="67"/>
        <v>✖</v>
      </c>
      <c r="Q373" s="688">
        <v>358</v>
      </c>
      <c r="R373" s="498" t="str">
        <f>VLOOKUP(Q373,'自主点検表（処遇）'!$AG$5:$AL$3211,2,0)</f>
        <v>いる・いない</v>
      </c>
      <c r="S373" s="378" t="s">
        <v>1731</v>
      </c>
      <c r="T373" s="379" t="str">
        <f t="shared" si="79"/>
        <v>要入力</v>
      </c>
      <c r="U373" s="372" t="str">
        <f>VLOOKUP(Q373,'自主点検表（処遇）'!$AG$5:$AL$3211,6,0)</f>
        <v>平11厚令39 
第27条 第2項 
条例第66号 
第309条</v>
      </c>
    </row>
    <row r="374" spans="2:21" ht="30" customHeight="1">
      <c r="B374" s="1050">
        <f t="shared" si="66"/>
        <v>71</v>
      </c>
      <c r="C374" s="1051">
        <v>65</v>
      </c>
      <c r="D374" s="335"/>
      <c r="E374" s="336"/>
      <c r="F374" s="337"/>
      <c r="G374" s="338"/>
      <c r="H374" s="339"/>
      <c r="I374" s="339"/>
      <c r="J374" s="339"/>
      <c r="K374" s="339"/>
      <c r="L374" s="339"/>
      <c r="M374" s="339"/>
      <c r="N374" s="340" t="s">
        <v>1766</v>
      </c>
      <c r="O374" s="730" t="str">
        <f>VLOOKUP(Q374,'自主点検表（処遇）'!$A$5:$AE$3211,8,0)</f>
        <v>　感染症及び食中毒の予防及びまん延の防止のため次のような内容を盛り込んだ指針を整備していますか。</v>
      </c>
      <c r="P374" s="354" t="str">
        <f t="shared" si="67"/>
        <v>✖</v>
      </c>
      <c r="Q374" s="686">
        <v>359</v>
      </c>
      <c r="R374" s="496" t="str">
        <f>VLOOKUP(Q374,'自主点検表（処遇）'!$AG$5:$AL$3211,2,0)</f>
        <v>いる・いない</v>
      </c>
      <c r="S374" s="376" t="s">
        <v>1731</v>
      </c>
      <c r="T374" s="367" t="str">
        <f t="shared" si="79"/>
        <v>要入力</v>
      </c>
      <c r="U374" s="370" t="str">
        <f>VLOOKUP(Q374,'自主点検表（処遇）'!$AG$5:$AL$3211,6,0)</f>
        <v>条例第66号 
第309条 
平11厚令39 
第27条 第2項 第2号</v>
      </c>
    </row>
    <row r="375" spans="2:21" ht="30" customHeight="1">
      <c r="B375" s="1052">
        <f t="shared" si="66"/>
        <v>71</v>
      </c>
      <c r="C375" s="1053">
        <v>65</v>
      </c>
      <c r="D375" s="341"/>
      <c r="E375" s="342"/>
      <c r="F375" s="343"/>
      <c r="G375" s="344"/>
      <c r="H375" s="345"/>
      <c r="I375" s="345"/>
      <c r="J375" s="345"/>
      <c r="K375" s="345"/>
      <c r="L375" s="345"/>
      <c r="M375" s="345"/>
      <c r="N375" s="346" t="s">
        <v>1767</v>
      </c>
      <c r="O375" s="728" t="str">
        <f>VLOOKUP(Q375,'自主点検表（処遇）'!$A$5:$AE$3211,8,0)</f>
        <v>　介護職員その他の従業者に対し、感染症及び食中毒の予防及びまん延の防止のための研修並びに感染症の予防及びまん延の防止のための訓練を定期的に実施していますか。</v>
      </c>
      <c r="P375" s="295" t="str">
        <f t="shared" si="67"/>
        <v>✖</v>
      </c>
      <c r="Q375" s="687">
        <v>360</v>
      </c>
      <c r="R375" s="497" t="str">
        <f>VLOOKUP(Q375,'自主点検表（処遇）'!$AG$5:$AL$3211,2,0)</f>
        <v>いる・いない</v>
      </c>
      <c r="S375" s="377" t="s">
        <v>1731</v>
      </c>
      <c r="T375" s="368" t="str">
        <f t="shared" si="79"/>
        <v>要入力</v>
      </c>
      <c r="U375" s="371" t="str">
        <f>VLOOKUP(Q375,'自主点検表（処遇）'!$AG$5:$AL$3211,6,0)</f>
        <v>条例第66号
第309条
平11厚令39
第27条 第2項 第3号
平12老企43
第4の30の(2)の③④</v>
      </c>
    </row>
    <row r="376" spans="2:21" ht="30" customHeight="1">
      <c r="B376" s="1052">
        <f t="shared" si="66"/>
        <v>71</v>
      </c>
      <c r="C376" s="1053">
        <v>65</v>
      </c>
      <c r="D376" s="341"/>
      <c r="E376" s="342"/>
      <c r="F376" s="343"/>
      <c r="G376" s="344"/>
      <c r="H376" s="345"/>
      <c r="I376" s="345"/>
      <c r="J376" s="345"/>
      <c r="K376" s="345"/>
      <c r="L376" s="345"/>
      <c r="M376" s="345"/>
      <c r="N376" s="346" t="s">
        <v>1768</v>
      </c>
      <c r="O376" s="728" t="str">
        <f>VLOOKUP(Q376,'自主点検表（処遇）'!$A$5:$AE$3211,8,0)</f>
        <v>　感染者や既往者の入所に際し、感染対策担当者は、介護職員その他の従事者に対し、当該感染症に関する知識、対応等について周知を図っていますか。</v>
      </c>
      <c r="P376" s="295" t="str">
        <f t="shared" si="67"/>
        <v>✖</v>
      </c>
      <c r="Q376" s="687">
        <v>361</v>
      </c>
      <c r="R376" s="497" t="str">
        <f>VLOOKUP(Q376,'自主点検表（処遇）'!$AG$5:$AL$3211,2,0)</f>
        <v>いる・いない</v>
      </c>
      <c r="S376" s="377" t="s">
        <v>1731</v>
      </c>
      <c r="T376" s="368" t="str">
        <f t="shared" si="79"/>
        <v>要入力</v>
      </c>
      <c r="U376" s="371" t="str">
        <f>VLOOKUP(Q376,'自主点検表（処遇）'!$AG$5:$AL$3211,6,0)</f>
        <v>平12老企43
第4の30の(2)の⑤</v>
      </c>
    </row>
    <row r="377" spans="2:21" ht="30" customHeight="1">
      <c r="B377" s="1052">
        <f t="shared" si="66"/>
        <v>71</v>
      </c>
      <c r="C377" s="1053">
        <v>65</v>
      </c>
      <c r="D377" s="341"/>
      <c r="E377" s="342"/>
      <c r="F377" s="343"/>
      <c r="G377" s="344"/>
      <c r="H377" s="345"/>
      <c r="I377" s="345"/>
      <c r="J377" s="345"/>
      <c r="K377" s="345"/>
      <c r="L377" s="345"/>
      <c r="M377" s="345"/>
      <c r="N377" s="346" t="s">
        <v>1792</v>
      </c>
      <c r="O377" s="728" t="str">
        <f>VLOOKUP(Q377,'自主点検表（処遇）'!$A$5:$AE$3211,8,0)</f>
        <v>ア</v>
      </c>
      <c r="P377" s="295" t="str">
        <f t="shared" si="67"/>
        <v>✖</v>
      </c>
      <c r="Q377" s="687">
        <v>362</v>
      </c>
      <c r="R377" s="497" t="str">
        <f>VLOOKUP(Q377,'自主点検表（処遇）'!$AG$5:$AL$3211,2,0)</f>
        <v>いる・いない</v>
      </c>
      <c r="S377" s="377" t="s">
        <v>1731</v>
      </c>
      <c r="T377" s="368" t="str">
        <f t="shared" si="79"/>
        <v>要入力</v>
      </c>
      <c r="U377" s="371" t="str">
        <f>VLOOKUP(Q377,'自主点検表（処遇）'!$AG$5:$AL$3211,6,0)</f>
        <v>平18厚労告
268の一</v>
      </c>
    </row>
    <row r="378" spans="2:21" ht="30" customHeight="1">
      <c r="B378" s="1052">
        <f t="shared" si="66"/>
        <v>71</v>
      </c>
      <c r="C378" s="1053">
        <v>65</v>
      </c>
      <c r="D378" s="341"/>
      <c r="E378" s="342"/>
      <c r="F378" s="343"/>
      <c r="G378" s="344"/>
      <c r="H378" s="345"/>
      <c r="I378" s="345"/>
      <c r="J378" s="345"/>
      <c r="K378" s="345"/>
      <c r="L378" s="345"/>
      <c r="M378" s="345"/>
      <c r="N378" s="347"/>
      <c r="O378" s="728" t="str">
        <f>VLOOKUP(Q378,'自主点検表（処遇）'!$A$5:$AE$3211,8,0)</f>
        <v>イ</v>
      </c>
      <c r="P378" s="295" t="str">
        <f t="shared" si="67"/>
        <v>✖</v>
      </c>
      <c r="Q378" s="687">
        <v>363</v>
      </c>
      <c r="R378" s="497" t="str">
        <f>VLOOKUP(Q378,'自主点検表（処遇）'!$AG$5:$AL$3211,2,0)</f>
        <v>いる・いない</v>
      </c>
      <c r="S378" s="377" t="s">
        <v>1731</v>
      </c>
      <c r="T378" s="368" t="str">
        <f t="shared" si="79"/>
        <v>要入力</v>
      </c>
      <c r="U378" s="371" t="str">
        <f>VLOOKUP(Q378,'自主点検表（処遇）'!$AG$5:$AL$3211,6,0)</f>
        <v>平18厚労告
268の二</v>
      </c>
    </row>
    <row r="379" spans="2:21" ht="30" customHeight="1" thickBot="1">
      <c r="B379" s="1060">
        <f t="shared" si="66"/>
        <v>71</v>
      </c>
      <c r="C379" s="1061">
        <v>65</v>
      </c>
      <c r="D379" s="341"/>
      <c r="E379" s="342"/>
      <c r="F379" s="343"/>
      <c r="G379" s="344"/>
      <c r="H379" s="345"/>
      <c r="I379" s="345"/>
      <c r="J379" s="345"/>
      <c r="K379" s="345"/>
      <c r="L379" s="345"/>
      <c r="M379" s="345"/>
      <c r="N379" s="347"/>
      <c r="O379" s="728" t="str">
        <f>VLOOKUP(Q379,'自主点検表（処遇）'!$A$5:$AE$3211,8,0)</f>
        <v>ウ</v>
      </c>
      <c r="P379" s="359" t="str">
        <f t="shared" si="67"/>
        <v>✖</v>
      </c>
      <c r="Q379" s="980">
        <v>364</v>
      </c>
      <c r="R379" s="500" t="str">
        <f>VLOOKUP(Q379,'自主点検表（処遇）'!$AG$5:$AL$3211,2,0)</f>
        <v>いる・いない</v>
      </c>
      <c r="S379" s="381" t="s">
        <v>1731</v>
      </c>
      <c r="T379" s="384" t="str">
        <f t="shared" si="79"/>
        <v>要入力</v>
      </c>
      <c r="U379" s="374" t="str">
        <f>VLOOKUP(Q379,'自主点検表（処遇）'!$AG$5:$AL$3211,6,0)</f>
        <v>平18厚労告
268の三</v>
      </c>
    </row>
    <row r="380" spans="2:21" ht="30" customHeight="1">
      <c r="B380" s="1050">
        <f t="shared" si="66"/>
        <v>72</v>
      </c>
      <c r="C380" s="1051">
        <v>66</v>
      </c>
      <c r="D380" s="335"/>
      <c r="E380" s="336"/>
      <c r="F380" s="337"/>
      <c r="G380" s="338"/>
      <c r="H380" s="339"/>
      <c r="I380" s="339"/>
      <c r="J380" s="339"/>
      <c r="K380" s="339"/>
      <c r="L380" s="339"/>
      <c r="M380" s="339"/>
      <c r="N380" s="358"/>
      <c r="O380" s="730" t="str">
        <f>VLOOKUP(Q380,'自主点検表（処遇）'!$A$5:$AE$3211,8,0)</f>
        <v>エ</v>
      </c>
      <c r="P380" s="354" t="str">
        <f t="shared" si="67"/>
        <v>✖</v>
      </c>
      <c r="Q380" s="686">
        <v>365</v>
      </c>
      <c r="R380" s="496" t="str">
        <f>VLOOKUP(Q380,'自主点検表（処遇）'!$AG$5:$AL$3211,2,0)</f>
        <v>いる・いない</v>
      </c>
      <c r="S380" s="376" t="s">
        <v>1731</v>
      </c>
      <c r="T380" s="367" t="str">
        <f t="shared" si="79"/>
        <v>要入力</v>
      </c>
      <c r="U380" s="370" t="str">
        <f>VLOOKUP(Q380,'自主点検表（処遇）'!$AG$5:$AL$3211,6,0)</f>
        <v>平18厚労告
268の四</v>
      </c>
    </row>
    <row r="381" spans="2:21" ht="30" customHeight="1">
      <c r="B381" s="1056">
        <f t="shared" si="66"/>
        <v>72</v>
      </c>
      <c r="C381" s="1057">
        <v>66</v>
      </c>
      <c r="D381" s="341"/>
      <c r="E381" s="977"/>
      <c r="F381" s="343"/>
      <c r="G381" s="344"/>
      <c r="H381" s="978"/>
      <c r="I381" s="978"/>
      <c r="J381" s="978"/>
      <c r="K381" s="978"/>
      <c r="L381" s="978"/>
      <c r="M381" s="978"/>
      <c r="N381" s="985"/>
      <c r="O381" s="728" t="str">
        <f>VLOOKUP(Q381,'自主点検表（処遇）'!$A$5:$AE$3211,8,0)</f>
        <v>オ</v>
      </c>
      <c r="P381" s="298" t="str">
        <f t="shared" si="67"/>
        <v>✖</v>
      </c>
      <c r="Q381" s="689">
        <v>366</v>
      </c>
      <c r="R381" s="499" t="str">
        <f>VLOOKUP(Q381,'自主点検表（処遇）'!$AG$5:$AL$3211,2,0)</f>
        <v>いる・いない</v>
      </c>
      <c r="S381" s="380" t="s">
        <v>1731</v>
      </c>
      <c r="T381" s="383" t="str">
        <f t="shared" si="79"/>
        <v>要入力</v>
      </c>
      <c r="U381" s="373" t="str">
        <f>VLOOKUP(Q381,'自主点検表（処遇）'!$AG$5:$AL$3211,6,0)</f>
        <v>平18厚労告
268の五</v>
      </c>
    </row>
    <row r="382" spans="2:21" ht="30" customHeight="1">
      <c r="B382" s="1052">
        <f t="shared" si="66"/>
        <v>72</v>
      </c>
      <c r="C382" s="1053">
        <v>66</v>
      </c>
      <c r="D382" s="341"/>
      <c r="E382" s="977"/>
      <c r="F382" s="343"/>
      <c r="G382" s="344"/>
      <c r="H382" s="978"/>
      <c r="I382" s="978"/>
      <c r="J382" s="978"/>
      <c r="K382" s="978"/>
      <c r="L382" s="978"/>
      <c r="M382" s="978"/>
      <c r="N382" s="985"/>
      <c r="O382" s="728" t="str">
        <f>VLOOKUP(Q382,'自主点検表（処遇）'!$A$5:$AE$3211,8,0)</f>
        <v>カ</v>
      </c>
      <c r="P382" s="295" t="str">
        <f t="shared" si="67"/>
        <v>✖</v>
      </c>
      <c r="Q382" s="687">
        <v>367</v>
      </c>
      <c r="R382" s="497" t="str">
        <f>VLOOKUP(Q382,'自主点検表（処遇）'!$AG$5:$AL$3211,2,0)</f>
        <v>いる・いない</v>
      </c>
      <c r="S382" s="377" t="s">
        <v>1731</v>
      </c>
      <c r="T382" s="368" t="str">
        <f t="shared" si="79"/>
        <v>要入力</v>
      </c>
      <c r="U382" s="371" t="str">
        <f>VLOOKUP(Q382,'自主点検表（処遇）'!$AG$5:$AL$3211,6,0)</f>
        <v>平18厚労告
268の六</v>
      </c>
    </row>
    <row r="383" spans="2:21" ht="30" customHeight="1">
      <c r="B383" s="1056">
        <f t="shared" si="66"/>
        <v>72</v>
      </c>
      <c r="C383" s="1057">
        <v>66</v>
      </c>
      <c r="D383" s="341"/>
      <c r="E383" s="342"/>
      <c r="F383" s="343"/>
      <c r="G383" s="344"/>
      <c r="H383" s="345"/>
      <c r="I383" s="345"/>
      <c r="J383" s="345"/>
      <c r="K383" s="345"/>
      <c r="L383" s="345"/>
      <c r="M383" s="345"/>
      <c r="N383" s="347"/>
      <c r="O383" s="728" t="str">
        <f>VLOOKUP(Q383,'自主点検表（処遇）'!$A$5:$AE$3211,8,0)</f>
        <v>キ</v>
      </c>
      <c r="P383" s="298" t="str">
        <f t="shared" si="67"/>
        <v>✖</v>
      </c>
      <c r="Q383" s="689">
        <v>368</v>
      </c>
      <c r="R383" s="499" t="str">
        <f>VLOOKUP(Q383,'自主点検表（処遇）'!$AG$5:$AL$3211,2,0)</f>
        <v>いる・いない</v>
      </c>
      <c r="S383" s="380" t="s">
        <v>1731</v>
      </c>
      <c r="T383" s="383" t="str">
        <f t="shared" si="79"/>
        <v>要入力</v>
      </c>
      <c r="U383" s="373" t="str">
        <f>VLOOKUP(Q383,'自主点検表（処遇）'!$AG$5:$AL$3211,6,0)</f>
        <v>平18厚労告
268の七</v>
      </c>
    </row>
    <row r="384" spans="2:21" ht="30" customHeight="1">
      <c r="B384" s="1052">
        <f t="shared" si="66"/>
        <v>72</v>
      </c>
      <c r="C384" s="1053">
        <v>66</v>
      </c>
      <c r="D384" s="341"/>
      <c r="E384" s="342"/>
      <c r="F384" s="343"/>
      <c r="G384" s="344"/>
      <c r="H384" s="345"/>
      <c r="I384" s="345"/>
      <c r="J384" s="345"/>
      <c r="K384" s="345"/>
      <c r="L384" s="345"/>
      <c r="M384" s="345"/>
      <c r="N384" s="347"/>
      <c r="O384" s="728" t="str">
        <f>VLOOKUP(Q384,'自主点検表（処遇）'!$A$5:$AE$3211,8,0)</f>
        <v>ク</v>
      </c>
      <c r="P384" s="295" t="str">
        <f t="shared" si="67"/>
        <v>✖</v>
      </c>
      <c r="Q384" s="687">
        <v>369</v>
      </c>
      <c r="R384" s="497" t="str">
        <f>VLOOKUP(Q384,'自主点検表（処遇）'!$AG$5:$AL$3211,2,0)</f>
        <v>いる・いない</v>
      </c>
      <c r="S384" s="377" t="s">
        <v>1731</v>
      </c>
      <c r="T384" s="368" t="str">
        <f t="shared" si="79"/>
        <v>要入力</v>
      </c>
      <c r="U384" s="371" t="str">
        <f>VLOOKUP(Q384,'自主点検表（処遇）'!$AG$5:$AL$3211,6,0)</f>
        <v>平18厚労告
268の八</v>
      </c>
    </row>
    <row r="385" spans="2:21" ht="30" customHeight="1" thickBot="1">
      <c r="B385" s="1054">
        <f t="shared" si="66"/>
        <v>72</v>
      </c>
      <c r="C385" s="1055">
        <v>66</v>
      </c>
      <c r="D385" s="348"/>
      <c r="E385" s="349"/>
      <c r="F385" s="350"/>
      <c r="G385" s="351"/>
      <c r="H385" s="352"/>
      <c r="I385" s="352"/>
      <c r="J385" s="352"/>
      <c r="K385" s="352"/>
      <c r="L385" s="352"/>
      <c r="M385" s="352"/>
      <c r="N385" s="353"/>
      <c r="O385" s="729" t="str">
        <f>VLOOKUP(Q385,'自主点検表（処遇）'!$A$5:$AE$3211,8,0)</f>
        <v>　施設内の感染症拡大を未然に防ぐため、利用者だけでなく介護職員室等、施設内すべての場所で共用タオルの使用を禁止していますか。</v>
      </c>
      <c r="P385" s="296" t="str">
        <f t="shared" si="67"/>
        <v>✖</v>
      </c>
      <c r="Q385" s="688">
        <v>370</v>
      </c>
      <c r="R385" s="498" t="str">
        <f>VLOOKUP(Q385,'自主点検表（処遇）'!$AG$5:$AL$3211,2,0)</f>
        <v>いる・いない</v>
      </c>
      <c r="S385" s="378" t="s">
        <v>1731</v>
      </c>
      <c r="T385" s="379" t="str">
        <f t="shared" si="79"/>
        <v>要入力</v>
      </c>
      <c r="U385" s="372">
        <f>VLOOKUP(Q385,'自主点検表（処遇）'!$AG$5:$AL$3211,6,0)</f>
        <v>0</v>
      </c>
    </row>
    <row r="386" spans="2:21" ht="30" customHeight="1">
      <c r="B386" s="1056">
        <f t="shared" si="66"/>
        <v>73</v>
      </c>
      <c r="C386" s="1057">
        <v>67</v>
      </c>
      <c r="D386" s="1004"/>
      <c r="E386" s="342"/>
      <c r="F386" s="343"/>
      <c r="G386" s="1002" t="s">
        <v>2810</v>
      </c>
      <c r="H386" s="345"/>
      <c r="I386" s="345"/>
      <c r="J386" s="345"/>
      <c r="K386" s="345"/>
      <c r="L386" s="345"/>
      <c r="M386" s="345"/>
      <c r="N386" s="982" t="s">
        <v>2665</v>
      </c>
      <c r="O386" s="1011" t="str">
        <f>VLOOKUP(Q386,'自主点検表（処遇）'!$A$5:$AE$3211,8,0)</f>
        <v>　入所者の病状が急変した場合等において医師又は看護職員が相談対応を行う体制を、常時確保していること。</v>
      </c>
      <c r="P386" s="298" t="str">
        <f t="shared" si="67"/>
        <v>✖</v>
      </c>
      <c r="Q386" s="1010">
        <v>3711</v>
      </c>
      <c r="R386" s="499" t="str">
        <f>VLOOKUP(Q386,'自主点検表（処遇）'!$AG$5:$AL$3211,2,0)</f>
        <v>いる・いない</v>
      </c>
      <c r="S386" s="380" t="s">
        <v>1731</v>
      </c>
      <c r="T386" s="383" t="str">
        <f t="shared" si="79"/>
        <v>要入力</v>
      </c>
      <c r="U386" s="1021" t="str">
        <f>VLOOKUP(Q386,'自主点検表（処遇）'!$AG$5:$AL$3211,6,0)</f>
        <v>平11厚令39
第28条 第1項第1号</v>
      </c>
    </row>
    <row r="387" spans="2:21" ht="30" customHeight="1">
      <c r="B387" s="1056">
        <f t="shared" si="66"/>
        <v>73</v>
      </c>
      <c r="C387" s="1057">
        <v>67</v>
      </c>
      <c r="D387" s="1004"/>
      <c r="E387" s="342"/>
      <c r="F387" s="343"/>
      <c r="G387" s="344"/>
      <c r="H387" s="345"/>
      <c r="I387" s="345"/>
      <c r="J387" s="345"/>
      <c r="K387" s="345"/>
      <c r="L387" s="345"/>
      <c r="M387" s="345"/>
      <c r="N387" s="1014" t="s">
        <v>421</v>
      </c>
      <c r="O387" s="1011" t="str">
        <f>VLOOKUP(Q387,'自主点検表（処遇）'!$A$5:$AE$3211,8,0)</f>
        <v>　当該指定施設からの診療の求めがあった場合において診療を行う体制を、常時確保していること。</v>
      </c>
      <c r="P387" s="298" t="str">
        <f t="shared" ref="P387:P392" si="80">_xlfn.IFS(T387="不適切","★",T387="要入力","✖",T387="非該当","▲",T387="適切","",T387="","",T387="要確認","！")</f>
        <v>✖</v>
      </c>
      <c r="Q387" s="1010">
        <v>3712</v>
      </c>
      <c r="R387" s="499" t="str">
        <f>VLOOKUP(Q387,'自主点検表（処遇）'!$AG$5:$AL$3211,2,0)</f>
        <v>いる・いない</v>
      </c>
      <c r="S387" s="380" t="s">
        <v>1731</v>
      </c>
      <c r="T387" s="383" t="str">
        <f t="shared" ref="T387:T392" si="81">_xlfn.IFS(R387=S387,"適切",R387="いる・いない","要入力",R387="いない","不適切",R387="非該当","要確認")</f>
        <v>要入力</v>
      </c>
      <c r="U387" s="1021" t="str">
        <f>VLOOKUP(Q387,'自主点検表（処遇）'!$AG$5:$AL$3211,6,0)</f>
        <v>平11厚令39
第28条 第1項第2号</v>
      </c>
    </row>
    <row r="388" spans="2:21" ht="30" customHeight="1">
      <c r="B388" s="1056">
        <f t="shared" si="66"/>
        <v>73</v>
      </c>
      <c r="C388" s="1057">
        <v>67</v>
      </c>
      <c r="D388" s="1004"/>
      <c r="E388" s="342"/>
      <c r="F388" s="343"/>
      <c r="G388" s="344"/>
      <c r="H388" s="345"/>
      <c r="I388" s="345"/>
      <c r="J388" s="345"/>
      <c r="K388" s="345"/>
      <c r="L388" s="345"/>
      <c r="M388" s="345"/>
      <c r="N388" s="1014" t="s">
        <v>548</v>
      </c>
      <c r="O388" s="1011" t="str">
        <f>VLOOKUP(Q388,'自主点検表（処遇）'!$A$5:$AE$3211,8,0)</f>
        <v>　入所者の病状が急変した場合等において、当該指定施設の医師又は協力医療機関その他の医療機関の医師が診療を行い、入院を要すると認められた入所者の入院を原則として受け入れる体制を確保していること。</v>
      </c>
      <c r="P388" s="298" t="str">
        <f t="shared" si="80"/>
        <v>✖</v>
      </c>
      <c r="Q388" s="1010">
        <v>3713</v>
      </c>
      <c r="R388" s="499" t="str">
        <f>VLOOKUP(Q388,'自主点検表（処遇）'!$AG$5:$AL$3211,2,0)</f>
        <v>いる・いない</v>
      </c>
      <c r="S388" s="380" t="s">
        <v>1731</v>
      </c>
      <c r="T388" s="383" t="str">
        <f t="shared" si="81"/>
        <v>要入力</v>
      </c>
      <c r="U388" s="1021" t="str">
        <f>VLOOKUP(Q388,'自主点検表（処遇）'!$AG$5:$AL$3211,6,0)</f>
        <v>平11厚令39
第28条 第1項第3号</v>
      </c>
    </row>
    <row r="389" spans="2:21" ht="30" customHeight="1" thickBot="1">
      <c r="B389" s="1063">
        <f t="shared" si="66"/>
        <v>73</v>
      </c>
      <c r="C389" s="1062">
        <v>67</v>
      </c>
      <c r="D389" s="1004"/>
      <c r="E389" s="342"/>
      <c r="F389" s="343"/>
      <c r="G389" s="344"/>
      <c r="H389" s="345"/>
      <c r="I389" s="345"/>
      <c r="J389" s="345"/>
      <c r="K389" s="345"/>
      <c r="L389" s="345"/>
      <c r="M389" s="345"/>
      <c r="N389" s="982" t="s">
        <v>365</v>
      </c>
      <c r="O389" s="1011" t="str">
        <f>VLOOKUP(Q389,'自主点検表（処遇）'!$A$5:$AE$3211,8,0)</f>
        <v>　指定施設は、一年に一回以上、協力医療機関との間で、入所者の病状が急変した場合等の対応を確認するとともに、協力医療機関の名称等を、当該指定施設に係る指定を行った都道府県知事（指定都市及び中核市にあっては、指定都市又は中核市の市長）に届け出なければなりません。</v>
      </c>
      <c r="P389" s="992" t="str">
        <f t="shared" si="80"/>
        <v>✖</v>
      </c>
      <c r="Q389" s="1093">
        <v>3714</v>
      </c>
      <c r="R389" s="990" t="str">
        <f>VLOOKUP(Q389,'自主点検表（処遇）'!$AG$5:$AL$3211,2,0)</f>
        <v>いる・いない</v>
      </c>
      <c r="S389" s="994" t="s">
        <v>1731</v>
      </c>
      <c r="T389" s="995" t="str">
        <f t="shared" si="81"/>
        <v>要入力</v>
      </c>
      <c r="U389" s="1021" t="str">
        <f>VLOOKUP(Q389,'自主点検表（処遇）'!$AG$5:$AL$3211,6,0)</f>
        <v xml:space="preserve">条例第66号
第310条 第1項
平11厚令39
第28条 第2項
</v>
      </c>
    </row>
    <row r="390" spans="2:21" ht="30" customHeight="1">
      <c r="B390" s="1050">
        <f t="shared" si="66"/>
        <v>74</v>
      </c>
      <c r="C390" s="1051">
        <v>68</v>
      </c>
      <c r="D390" s="1006"/>
      <c r="E390" s="336"/>
      <c r="F390" s="337"/>
      <c r="G390" s="338"/>
      <c r="H390" s="339"/>
      <c r="I390" s="339"/>
      <c r="J390" s="339"/>
      <c r="K390" s="339"/>
      <c r="L390" s="339"/>
      <c r="M390" s="339"/>
      <c r="N390" s="1089" t="s">
        <v>847</v>
      </c>
      <c r="O390" s="1094" t="str">
        <f>VLOOKUP(Q390,'自主点検表（処遇）'!$A$5:$AE$3211,8,0)</f>
        <v>　指定施設は、感染症の予防及び感染症の患者に対する医療に関する法律（平成１０年法律第１１４号）第６条第１７項に規定する第二種協定指定医療機関（以下「第二種協定指定医療機関」という。）との間で、新興感染症（同条第７項に規定する新型インフルエンザ等感染症、同条第８項に規定する指定感染症又は同条第９項に規定する新感染症をいう。以下において同じ。）の発生時等の対応を取り決めるように努めなければなりません。</v>
      </c>
      <c r="P390" s="354" t="str">
        <f t="shared" si="80"/>
        <v>✖</v>
      </c>
      <c r="Q390" s="1095">
        <v>3715</v>
      </c>
      <c r="R390" s="496" t="str">
        <f>VLOOKUP(Q390,'自主点検表（処遇）'!$AG$5:$AL$3211,2,0)</f>
        <v>いる・いない</v>
      </c>
      <c r="S390" s="376" t="s">
        <v>1731</v>
      </c>
      <c r="T390" s="367" t="str">
        <f t="shared" si="81"/>
        <v>要入力</v>
      </c>
      <c r="U390" s="1096" t="str">
        <f>VLOOKUP(Q390,'自主点検表（処遇）'!$AG$5:$AL$3211,6,0)</f>
        <v xml:space="preserve">条例第66号
第310条 第1項
平11厚令39
第28条 第3項
</v>
      </c>
    </row>
    <row r="391" spans="2:21" ht="30" customHeight="1">
      <c r="B391" s="1056">
        <f t="shared" si="66"/>
        <v>74</v>
      </c>
      <c r="C391" s="1057">
        <v>68</v>
      </c>
      <c r="D391" s="1004"/>
      <c r="E391" s="342"/>
      <c r="F391" s="343"/>
      <c r="G391" s="344"/>
      <c r="H391" s="345"/>
      <c r="I391" s="345"/>
      <c r="J391" s="345"/>
      <c r="K391" s="345"/>
      <c r="L391" s="345"/>
      <c r="M391" s="345"/>
      <c r="N391" s="982" t="s">
        <v>848</v>
      </c>
      <c r="O391" s="1011" t="str">
        <f>VLOOKUP(Q391,'自主点検表（処遇）'!$A$5:$AE$3211,8,0)</f>
        <v>　指定施設は、協力医療機関が第二種協定指定医療機関である場合においては、当該第二種協定指定医療機関との間で、新興感染症の発生時等の対応について協議を行わなければなりません。</v>
      </c>
      <c r="P391" s="298" t="str">
        <f t="shared" si="80"/>
        <v>✖</v>
      </c>
      <c r="Q391" s="1010">
        <v>3716</v>
      </c>
      <c r="R391" s="499" t="str">
        <f>VLOOKUP(Q391,'自主点検表（処遇）'!$AG$5:$AL$3211,2,0)</f>
        <v>いる・いない</v>
      </c>
      <c r="S391" s="380" t="s">
        <v>1731</v>
      </c>
      <c r="T391" s="383" t="str">
        <f t="shared" si="81"/>
        <v>要入力</v>
      </c>
      <c r="U391" s="1021" t="str">
        <f>VLOOKUP(Q391,'自主点検表（処遇）'!$AG$5:$AL$3211,6,0)</f>
        <v xml:space="preserve">条例第66号
第310条 第1項
平11厚令39
第28条 第4項
</v>
      </c>
    </row>
    <row r="392" spans="2:21" ht="30" customHeight="1" thickBot="1">
      <c r="B392" s="1063">
        <f t="shared" si="66"/>
        <v>74</v>
      </c>
      <c r="C392" s="1062">
        <v>68</v>
      </c>
      <c r="D392" s="1004"/>
      <c r="E392" s="342"/>
      <c r="F392" s="343"/>
      <c r="G392" s="344"/>
      <c r="H392" s="345"/>
      <c r="I392" s="345"/>
      <c r="J392" s="345"/>
      <c r="K392" s="345"/>
      <c r="L392" s="345"/>
      <c r="M392" s="345"/>
      <c r="N392" s="982" t="s">
        <v>829</v>
      </c>
      <c r="O392" s="1011" t="str">
        <f>VLOOKUP(Q392,'自主点検表（処遇）'!$A$5:$AE$3211,8,0)</f>
        <v>　指定施設は、入所者が協力医療機関その他の医療機関に入院した後に、当該入所者の病状が軽快し、退院が可能となった場合においては、再び当該指定施設に速やかに入所させることができるように努めなければなりません。</v>
      </c>
      <c r="P392" s="992" t="str">
        <f t="shared" si="80"/>
        <v>✖</v>
      </c>
      <c r="Q392" s="993">
        <v>371</v>
      </c>
      <c r="R392" s="990" t="str">
        <f>VLOOKUP(Q392,'自主点検表（処遇）'!$AG$5:$AL$3211,2,0)</f>
        <v>いる・いない</v>
      </c>
      <c r="S392" s="994" t="s">
        <v>1731</v>
      </c>
      <c r="T392" s="995" t="str">
        <f t="shared" si="81"/>
        <v>要入力</v>
      </c>
      <c r="U392" s="680" t="str">
        <f>VLOOKUP(Q392,'自主点検表（処遇）'!$AG$5:$AL$3211,6,0)</f>
        <v xml:space="preserve">条例第66号
第310条 第1項
平11厚令39
第28条 第5項
</v>
      </c>
    </row>
    <row r="393" spans="2:21" ht="30" customHeight="1">
      <c r="B393" s="1050">
        <f t="shared" si="66"/>
        <v>75</v>
      </c>
      <c r="C393" s="1051">
        <v>69</v>
      </c>
      <c r="D393" s="335"/>
      <c r="E393" s="336"/>
      <c r="F393" s="337"/>
      <c r="G393" s="338"/>
      <c r="H393" s="339"/>
      <c r="I393" s="339"/>
      <c r="J393" s="339"/>
      <c r="K393" s="339"/>
      <c r="L393" s="339"/>
      <c r="M393" s="339"/>
      <c r="N393" s="1097" t="s">
        <v>836</v>
      </c>
      <c r="O393" s="730" t="str">
        <f>VLOOKUP(Q393,'自主点検表（処遇）'!$A$5:$AE$3211,8,0)</f>
        <v>　入所者の口腔衛生の観点から、あらかじめ、協力歯科医療機関を定めておくよう努めていますか。</v>
      </c>
      <c r="P393" s="354" t="str">
        <f t="shared" si="67"/>
        <v>✖</v>
      </c>
      <c r="Q393" s="686">
        <v>372</v>
      </c>
      <c r="R393" s="496" t="str">
        <f>VLOOKUP(Q393,'自主点検表（処遇）'!$AG$5:$AL$3211,2,0)</f>
        <v>いる・いない</v>
      </c>
      <c r="S393" s="376" t="s">
        <v>1731</v>
      </c>
      <c r="T393" s="1098" t="str">
        <f t="shared" si="79"/>
        <v>要入力</v>
      </c>
      <c r="U393" s="1099" t="str">
        <f>VLOOKUP(Q393,'自主点検表（処遇）'!$AG$5:$AL$3211,6,0)</f>
        <v>条例第66号
第310条 第2項
平11厚令39
第28条 第2項
平12老企43
第4の31</v>
      </c>
    </row>
    <row r="394" spans="2:21" ht="30" customHeight="1">
      <c r="B394" s="1056">
        <f t="shared" si="66"/>
        <v>75</v>
      </c>
      <c r="C394" s="1057">
        <v>69</v>
      </c>
      <c r="D394" s="1005"/>
      <c r="E394" s="342"/>
      <c r="F394" s="343"/>
      <c r="G394" s="1092" t="s">
        <v>2811</v>
      </c>
      <c r="H394" s="345"/>
      <c r="I394" s="345"/>
      <c r="J394" s="345"/>
      <c r="K394" s="345"/>
      <c r="L394" s="345"/>
      <c r="M394" s="345"/>
      <c r="N394" s="1016" t="s">
        <v>150</v>
      </c>
      <c r="O394" s="728" t="str">
        <f>VLOOKUP(Q394,'自主点検表（処遇）'!$A$5:$AE$3211,8,0)</f>
        <v>　施設内の見やすい場所に、運営規程の概要、従業者の勤務体制、協力医療機関、事故発生時の対応、苦情処理の体制、提供するサービスの第三者評価の実施状況、利用料その他の入所申込者のサービスの選択に資すると認められる重要事項を掲示していますか。</v>
      </c>
      <c r="P394" s="298" t="str">
        <f t="shared" si="67"/>
        <v>✖</v>
      </c>
      <c r="Q394" s="689">
        <v>373</v>
      </c>
      <c r="R394" s="499" t="str">
        <f>VLOOKUP(Q394,'自主点検表（処遇）'!$AG$5:$AL$3211,2,0)</f>
        <v>いる・いない</v>
      </c>
      <c r="S394" s="380" t="s">
        <v>1731</v>
      </c>
      <c r="T394" s="383" t="str">
        <f t="shared" si="79"/>
        <v>要入力</v>
      </c>
      <c r="U394" s="373" t="str">
        <f>VLOOKUP(Q394,'自主点検表（処遇）'!$AG$5:$AL$3211,6,0)</f>
        <v>条例第66号
第311条 第2項
平11厚令39
第29条 第1項
平12老企43
第4の32</v>
      </c>
    </row>
    <row r="395" spans="2:21" ht="30" customHeight="1">
      <c r="B395" s="1060">
        <f t="shared" si="66"/>
        <v>75</v>
      </c>
      <c r="C395" s="1061">
        <v>69</v>
      </c>
      <c r="D395" s="341"/>
      <c r="E395" s="342"/>
      <c r="F395" s="343"/>
      <c r="G395" s="344"/>
      <c r="H395" s="345"/>
      <c r="I395" s="345"/>
      <c r="J395" s="345"/>
      <c r="K395" s="345"/>
      <c r="L395" s="345"/>
      <c r="M395" s="345"/>
      <c r="N395" s="1017" t="s">
        <v>365</v>
      </c>
      <c r="O395" s="728" t="str">
        <f>VLOOKUP(Q395,'自主点検表（処遇）'!$A$5:$AE$3211,8,0)</f>
        <v>　掲示にあたっては、文字の大きさ、掲示物の様式等、見やすい形式のものとなっていますか。</v>
      </c>
      <c r="P395" s="359" t="str">
        <f t="shared" ref="P395" si="82">_xlfn.IFS(T395="不適切","★",T395="要入力","✖",T395="非該当","▲",T395="適切","",T395="","",T395="要確認","！")</f>
        <v>✖</v>
      </c>
      <c r="Q395" s="980">
        <v>374</v>
      </c>
      <c r="R395" s="500" t="str">
        <f>VLOOKUP(Q395,'自主点検表（処遇）'!$AG$5:$AL$3211,2,0)</f>
        <v>いる・いない</v>
      </c>
      <c r="S395" s="381" t="s">
        <v>1731</v>
      </c>
      <c r="T395" s="384" t="str">
        <f t="shared" ref="T395" si="83">_xlfn.IFS(R395=S395,"適切",R395="いる・いない","要入力",R395="いない","不適切",R395="非該当","要確認")</f>
        <v>要入力</v>
      </c>
      <c r="U395" s="374">
        <f>VLOOKUP(Q395,'自主点検表（処遇）'!$AG$5:$AL$3211,6,0)</f>
        <v>0</v>
      </c>
    </row>
    <row r="396" spans="2:21" ht="30" customHeight="1" thickBot="1">
      <c r="B396" s="1060">
        <f t="shared" si="66"/>
        <v>75</v>
      </c>
      <c r="C396" s="1061">
        <v>69</v>
      </c>
      <c r="D396" s="341"/>
      <c r="E396" s="342"/>
      <c r="F396" s="343"/>
      <c r="G396" s="344"/>
      <c r="H396" s="345"/>
      <c r="I396" s="345"/>
      <c r="J396" s="345"/>
      <c r="K396" s="345"/>
      <c r="L396" s="345"/>
      <c r="M396" s="345"/>
      <c r="N396" s="982" t="s">
        <v>847</v>
      </c>
      <c r="O396" s="1011" t="str">
        <f>VLOOKUP(Q396,'自主点検表（処遇）'!$A$5:$AE$3211,8,0)</f>
        <v>　指定施設は、原則として、重要事項をウェブサイトに掲載しなければなりません。
　重要事項をウェブサイトに掲載していますか。</v>
      </c>
      <c r="P396" s="359" t="str">
        <f t="shared" si="67"/>
        <v>✖</v>
      </c>
      <c r="Q396" s="1015">
        <v>3741</v>
      </c>
      <c r="R396" s="500" t="str">
        <f>VLOOKUP(Q396,'自主点検表（処遇）'!$AG$5:$AL$3211,2,0)</f>
        <v>いる・いない</v>
      </c>
      <c r="S396" s="381" t="s">
        <v>1731</v>
      </c>
      <c r="T396" s="384" t="str">
        <f t="shared" si="79"/>
        <v>要入力</v>
      </c>
      <c r="U396" s="1020" t="str">
        <f>VLOOKUP(Q396,'自主点検表（処遇）'!$AG$5:$AL$3211,6,0)</f>
        <v>条例第66号
第311条 第2項
平11厚令39
第29条 第3項</v>
      </c>
    </row>
    <row r="397" spans="2:21" ht="30" customHeight="1">
      <c r="B397" s="1050">
        <f t="shared" si="66"/>
        <v>76</v>
      </c>
      <c r="C397" s="1051">
        <v>70</v>
      </c>
      <c r="D397" s="1006"/>
      <c r="E397" s="336"/>
      <c r="F397" s="337"/>
      <c r="G397" s="1001" t="s">
        <v>2813</v>
      </c>
      <c r="H397" s="339"/>
      <c r="I397" s="339"/>
      <c r="J397" s="339"/>
      <c r="K397" s="339"/>
      <c r="L397" s="339"/>
      <c r="M397" s="339"/>
      <c r="N397" s="340" t="s">
        <v>1760</v>
      </c>
      <c r="O397" s="730" t="str">
        <f>VLOOKUP(Q397,'自主点検表（処遇）'!$A$5:$AE$3211,8,0)</f>
        <v>　従業者が、正当な理由がなく、その業務上知り得た入所者又はその家族の秘密を漏らしたことはありませんか。</v>
      </c>
      <c r="P397" s="354" t="str">
        <f t="shared" si="67"/>
        <v>✖</v>
      </c>
      <c r="Q397" s="686">
        <v>375</v>
      </c>
      <c r="R397" s="496" t="str">
        <f>VLOOKUP(Q397,'自主点検表（処遇）'!$AG$5:$AL$3211,2,0)</f>
        <v>ない・ある</v>
      </c>
      <c r="S397" s="376" t="s">
        <v>1820</v>
      </c>
      <c r="T397" s="367" t="str">
        <f>_xlfn.IFS(R397=S397,"適切",R397="ない・ある","要入力",R397="ある","不適切",R397="非該当","要確認")</f>
        <v>要入力</v>
      </c>
      <c r="U397" s="370" t="str">
        <f>VLOOKUP(Q397,'自主点検表（処遇）'!$AG$5:$AL$3211,6,0)</f>
        <v>条例第66号
第312条
平11厚令39
第30条 第1項
平12老企43
第4の33の(1)</v>
      </c>
    </row>
    <row r="398" spans="2:21" ht="30" customHeight="1">
      <c r="B398" s="1052">
        <f t="shared" si="66"/>
        <v>76</v>
      </c>
      <c r="C398" s="1053">
        <v>70</v>
      </c>
      <c r="D398" s="341"/>
      <c r="E398" s="977"/>
      <c r="F398" s="343"/>
      <c r="G398" s="344"/>
      <c r="H398" s="978"/>
      <c r="I398" s="978"/>
      <c r="J398" s="978"/>
      <c r="K398" s="978"/>
      <c r="L398" s="978"/>
      <c r="M398" s="978"/>
      <c r="N398" s="979" t="s">
        <v>1762</v>
      </c>
      <c r="O398" s="728" t="str">
        <f>VLOOKUP(Q398,'自主点検表（処遇）'!$A$5:$AE$3211,8,0)</f>
        <v>　従業者が、退職した後においても、正当な理由がなく、その業務上知り得た入所者又はその家族の秘密を漏らすことがないよう、雇用時に文書で取り決め、例えば違約金についての定めを置くなどの措置を講じていますか。</v>
      </c>
      <c r="P398" s="295" t="str">
        <f t="shared" si="67"/>
        <v>✖</v>
      </c>
      <c r="Q398" s="687">
        <v>376</v>
      </c>
      <c r="R398" s="497" t="str">
        <f>VLOOKUP(Q398,'自主点検表（処遇）'!$AG$5:$AL$3211,2,0)</f>
        <v>いる・いない</v>
      </c>
      <c r="S398" s="377" t="s">
        <v>1731</v>
      </c>
      <c r="T398" s="368" t="str">
        <f>_xlfn.IFS(R398=S398,"適切",R398="いる・いない","要入力",R398="いない","不適切",R398="非該当","要確認")</f>
        <v>要入力</v>
      </c>
      <c r="U398" s="371" t="str">
        <f>VLOOKUP(Q398,'自主点検表（処遇）'!$AG$5:$AL$3211,6,0)</f>
        <v>条例第66号
第312条
平11厚令39
第30条 第2項
平12老企43
第4の33の(2)</v>
      </c>
    </row>
    <row r="399" spans="2:21" ht="30" customHeight="1">
      <c r="B399" s="1052">
        <f t="shared" si="66"/>
        <v>76</v>
      </c>
      <c r="C399" s="1053">
        <v>70</v>
      </c>
      <c r="D399" s="341"/>
      <c r="E399" s="977"/>
      <c r="F399" s="343"/>
      <c r="G399" s="344"/>
      <c r="H399" s="978"/>
      <c r="I399" s="978"/>
      <c r="J399" s="978"/>
      <c r="K399" s="978"/>
      <c r="L399" s="978"/>
      <c r="M399" s="978"/>
      <c r="N399" s="979" t="s">
        <v>1763</v>
      </c>
      <c r="O399" s="728" t="str">
        <f>VLOOKUP(Q399,'自主点検表（処遇）'!$A$5:$AE$3211,8,0)</f>
        <v>　居宅介護支援事業者に対して、入所者に関する情報を提供する際には、あらかじめ文書により入所者の同意を得ていますか。</v>
      </c>
      <c r="P399" s="295" t="str">
        <f t="shared" si="67"/>
        <v>✖</v>
      </c>
      <c r="Q399" s="687">
        <v>377</v>
      </c>
      <c r="R399" s="497" t="str">
        <f>VLOOKUP(Q399,'自主点検表（処遇）'!$AG$5:$AL$3211,2,0)</f>
        <v>いる・いない</v>
      </c>
      <c r="S399" s="377" t="s">
        <v>1731</v>
      </c>
      <c r="T399" s="368" t="str">
        <f>_xlfn.IFS(R399=S399,"適切",R399="いる・いない","要入力",R399="いない","不適切",R399="非該当","要確認")</f>
        <v>要入力</v>
      </c>
      <c r="U399" s="371" t="str">
        <f>VLOOKUP(Q399,'自主点検表（処遇）'!$AG$5:$AL$3211,6,0)</f>
        <v>条例第66号
第312条
平11厚令39
第30条 第3項
平12老企43
第4の33の(3)</v>
      </c>
    </row>
    <row r="400" spans="2:21" ht="30" customHeight="1">
      <c r="B400" s="1056">
        <f t="shared" si="66"/>
        <v>76</v>
      </c>
      <c r="C400" s="1057">
        <v>70</v>
      </c>
      <c r="D400" s="341"/>
      <c r="E400" s="977"/>
      <c r="F400" s="343"/>
      <c r="G400" s="344"/>
      <c r="H400" s="978"/>
      <c r="I400" s="978"/>
      <c r="J400" s="978"/>
      <c r="K400" s="978"/>
      <c r="L400" s="978"/>
      <c r="M400" s="978"/>
      <c r="N400" s="979" t="s">
        <v>1764</v>
      </c>
      <c r="O400" s="728" t="str">
        <f>VLOOKUP(Q400,'自主点検表（処遇）'!$A$5:$AE$3211,8,0)</f>
        <v>　「個人情報の保護に関する法律」及び「医療・介護関係事業者における個人情報の適切な取扱いのためのガイダンス」に基づき、入所者及びその家族の個人情報を適切に取り扱っていますか。</v>
      </c>
      <c r="P400" s="298" t="str">
        <f t="shared" si="67"/>
        <v>✖</v>
      </c>
      <c r="Q400" s="689">
        <v>378</v>
      </c>
      <c r="R400" s="499" t="str">
        <f>VLOOKUP(Q400,'自主点検表（処遇）'!$AG$5:$AL$3211,2,0)</f>
        <v>いる・いない</v>
      </c>
      <c r="S400" s="380" t="s">
        <v>1731</v>
      </c>
      <c r="T400" s="383" t="str">
        <f>_xlfn.IFS(R400=S400,"適切",R400="いる・いない","要入力",R400="いない","不適切",R400="非該当","要確認")</f>
        <v>要入力</v>
      </c>
      <c r="U400" s="373" t="str">
        <f>VLOOKUP(Q400,'自主点検表（処遇）'!$AG$5:$AL$3211,6,0)</f>
        <v>個人情報保護法
平29ｶﾞｲﾀﾞﾝｽ</v>
      </c>
    </row>
    <row r="401" spans="2:21" ht="30" customHeight="1" thickBot="1">
      <c r="B401" s="1058">
        <f t="shared" si="66"/>
        <v>76</v>
      </c>
      <c r="C401" s="1059">
        <v>70</v>
      </c>
      <c r="D401" s="1007"/>
      <c r="E401" s="349"/>
      <c r="F401" s="350"/>
      <c r="G401" s="1003" t="s">
        <v>2814</v>
      </c>
      <c r="H401" s="352"/>
      <c r="I401" s="352"/>
      <c r="J401" s="352"/>
      <c r="K401" s="352"/>
      <c r="L401" s="352"/>
      <c r="M401" s="352"/>
      <c r="N401" s="356"/>
      <c r="O401" s="729" t="str">
        <f>VLOOKUP(Q401,'自主点検表（処遇）'!$A$5:$AE$3211,8,0)</f>
        <v>　当該指定施設についての広告をする場合、その内容が虚偽又は誇大なものになってしまったことはありませんか。</v>
      </c>
      <c r="P401" s="357" t="str">
        <f t="shared" si="67"/>
        <v>✖</v>
      </c>
      <c r="Q401" s="690">
        <v>379</v>
      </c>
      <c r="R401" s="315" t="str">
        <f>VLOOKUP(Q401,'自主点検表（処遇）'!$AG$5:$AL$3211,2,0)</f>
        <v>いない・いる</v>
      </c>
      <c r="S401" s="924" t="s">
        <v>1732</v>
      </c>
      <c r="T401" s="662" t="str">
        <f>_xlfn.IFS(R401=S401,"適切",R401="いない・いる","要入力",R401="いる","不適切",R401="非該当","要確認")</f>
        <v>要入力</v>
      </c>
      <c r="U401" s="334" t="str">
        <f>VLOOKUP(Q401,'自主点検表（処遇）'!$AG$5:$AL$3211,6,0)</f>
        <v>条例第66号 
第313条 
平11厚令39 
第31条</v>
      </c>
    </row>
    <row r="402" spans="2:21" ht="30" customHeight="1">
      <c r="B402" s="1056">
        <f t="shared" si="66"/>
        <v>77</v>
      </c>
      <c r="C402" s="1057">
        <v>71</v>
      </c>
      <c r="D402" s="1004"/>
      <c r="E402" s="342"/>
      <c r="F402" s="343"/>
      <c r="G402" s="1002" t="s">
        <v>2821</v>
      </c>
      <c r="H402" s="345"/>
      <c r="I402" s="345"/>
      <c r="J402" s="345"/>
      <c r="K402" s="345"/>
      <c r="L402" s="345"/>
      <c r="M402" s="345"/>
      <c r="N402" s="346" t="s">
        <v>1760</v>
      </c>
      <c r="O402" s="728" t="str">
        <f>VLOOKUP(Q402,'自主点検表（処遇）'!$A$5:$AE$3211,8,0)</f>
        <v>　居宅介護支援事業者又はその従業者に対し、要介護被保険者に当該施設を紹介することの対償として、金品その他の財産上の利益を供与していませんか。</v>
      </c>
      <c r="P402" s="298" t="str">
        <f t="shared" si="67"/>
        <v>✖</v>
      </c>
      <c r="Q402" s="689">
        <v>380</v>
      </c>
      <c r="R402" s="499" t="str">
        <f>VLOOKUP(Q402,'自主点検表（処遇）'!$AG$5:$AL$3211,2,0)</f>
        <v>いない・いる</v>
      </c>
      <c r="S402" s="380" t="s">
        <v>1732</v>
      </c>
      <c r="T402" s="383" t="str">
        <f>_xlfn.IFS(R402=S402,"適切",R402="いない・いる","要入力",R402="いる","不適切",R402="非該当","要確認")</f>
        <v>要入力</v>
      </c>
      <c r="U402" s="373" t="str">
        <f>VLOOKUP(Q402,'自主点検表（処遇）'!$AG$5:$AL$3211,6,0)</f>
        <v>条例第66号
第314条 第1項
平11厚令39
第32条 第1項
平12老企43
第4の34の(1)</v>
      </c>
    </row>
    <row r="403" spans="2:21" ht="30" customHeight="1" thickBot="1">
      <c r="B403" s="1054">
        <f t="shared" si="66"/>
        <v>77</v>
      </c>
      <c r="C403" s="1055">
        <v>71</v>
      </c>
      <c r="D403" s="348"/>
      <c r="E403" s="349"/>
      <c r="F403" s="350"/>
      <c r="G403" s="351"/>
      <c r="H403" s="352"/>
      <c r="I403" s="352"/>
      <c r="J403" s="352"/>
      <c r="K403" s="352"/>
      <c r="L403" s="352"/>
      <c r="M403" s="352"/>
      <c r="N403" s="356" t="s">
        <v>1762</v>
      </c>
      <c r="O403" s="729" t="str">
        <f>VLOOKUP(Q403,'自主点検表（処遇）'!$A$5:$AE$3211,8,0)</f>
        <v>　居宅介護支援事業者又はその従業者から、当該施設からの退所者を紹介することの対償として、金品その他の財産上の利益を収受していませんか。</v>
      </c>
      <c r="P403" s="296" t="str">
        <f t="shared" si="67"/>
        <v>✖</v>
      </c>
      <c r="Q403" s="688">
        <v>381</v>
      </c>
      <c r="R403" s="498" t="str">
        <f>VLOOKUP(Q403,'自主点検表（処遇）'!$AG$5:$AL$3211,2,0)</f>
        <v>いない・いる</v>
      </c>
      <c r="S403" s="378" t="s">
        <v>1732</v>
      </c>
      <c r="T403" s="379" t="str">
        <f>_xlfn.IFS(R403=S403,"適切",R403="いない・いる","要入力",R403="いる","不適切",R403="非該当","要確認")</f>
        <v>要入力</v>
      </c>
      <c r="U403" s="372" t="str">
        <f>VLOOKUP(Q403,'自主点検表（処遇）'!$AG$5:$AL$3211,6,0)</f>
        <v>条例第66号
第314条 第2項
平11厚令39
第32条 第2項
平12老企43
第4の34の(2)</v>
      </c>
    </row>
    <row r="404" spans="2:21" ht="30" customHeight="1">
      <c r="B404" s="1056">
        <f t="shared" si="66"/>
        <v>77</v>
      </c>
      <c r="C404" s="1057">
        <v>71</v>
      </c>
      <c r="D404" s="1004"/>
      <c r="E404" s="342"/>
      <c r="F404" s="343"/>
      <c r="G404" s="1002" t="s">
        <v>2822</v>
      </c>
      <c r="H404" s="345"/>
      <c r="I404" s="345"/>
      <c r="J404" s="345"/>
      <c r="K404" s="345"/>
      <c r="L404" s="345"/>
      <c r="M404" s="345"/>
      <c r="N404" s="346" t="s">
        <v>1760</v>
      </c>
      <c r="O404" s="728" t="str">
        <f>VLOOKUP(Q404,'自主点検表（処遇）'!$A$5:$AE$3211,8,0)</f>
        <v>　提供した指定施設サービスに関する入居者及びその家族からの苦情に迅速かつ適切に対応するために、苦情を受け付けるための窓口を設置する等の必要な措置を講じています</v>
      </c>
      <c r="P404" s="298" t="str">
        <f t="shared" si="67"/>
        <v>✖</v>
      </c>
      <c r="Q404" s="689">
        <v>382</v>
      </c>
      <c r="R404" s="499" t="str">
        <f>VLOOKUP(Q404,'自主点検表（処遇）'!$AG$5:$AL$3211,2,0)</f>
        <v>いる・いない</v>
      </c>
      <c r="S404" s="380" t="s">
        <v>1731</v>
      </c>
      <c r="T404" s="383" t="str">
        <f t="shared" ref="T404:T437" si="84">_xlfn.IFS(R404=S404,"適切",R404="いる・いない","要入力",R404="いない","不適切",R404="非該当","要確認")</f>
        <v>要入力</v>
      </c>
      <c r="U404" s="373" t="str">
        <f>VLOOKUP(Q404,'自主点検表（処遇）'!$AG$5:$AL$3211,6,0)</f>
        <v>条例第66号
第315条 第1項
平11厚令39
第33条 第1項
平12老企43
第4の35の(1)</v>
      </c>
    </row>
    <row r="405" spans="2:21" ht="30" customHeight="1">
      <c r="B405" s="1052">
        <f t="shared" si="66"/>
        <v>77</v>
      </c>
      <c r="C405" s="1053">
        <v>71</v>
      </c>
      <c r="D405" s="341"/>
      <c r="E405" s="342"/>
      <c r="F405" s="343"/>
      <c r="G405" s="344"/>
      <c r="H405" s="345"/>
      <c r="I405" s="345"/>
      <c r="J405" s="345"/>
      <c r="K405" s="345"/>
      <c r="L405" s="345"/>
      <c r="M405" s="345"/>
      <c r="N405" s="346" t="s">
        <v>1762</v>
      </c>
      <c r="O405" s="728" t="str">
        <f>VLOOKUP(Q405,'自主点検表（処遇）'!$A$5:$AE$3211,8,0)</f>
        <v>　上記(1)の苦情を受け付けた場合には、当該苦情の受付日、内容等を記録していますか。</v>
      </c>
      <c r="P405" s="295" t="str">
        <f t="shared" si="67"/>
        <v>✖</v>
      </c>
      <c r="Q405" s="687">
        <v>383</v>
      </c>
      <c r="R405" s="497" t="str">
        <f>VLOOKUP(Q405,'自主点検表（処遇）'!$AG$5:$AL$3211,2,0)</f>
        <v>いる・いない</v>
      </c>
      <c r="S405" s="377" t="s">
        <v>1731</v>
      </c>
      <c r="T405" s="368" t="str">
        <f t="shared" si="84"/>
        <v>要入力</v>
      </c>
      <c r="U405" s="371" t="str">
        <f>VLOOKUP(Q405,'自主点検表（処遇）'!$AG$5:$AL$3211,6,0)</f>
        <v>条例第66号 
第315条第2項 
平11厚令39 
第33条 第2項</v>
      </c>
    </row>
    <row r="406" spans="2:21" ht="30" customHeight="1">
      <c r="B406" s="1052">
        <f t="shared" si="66"/>
        <v>77</v>
      </c>
      <c r="C406" s="1053">
        <v>71</v>
      </c>
      <c r="D406" s="341"/>
      <c r="E406" s="342"/>
      <c r="F406" s="343"/>
      <c r="G406" s="344"/>
      <c r="H406" s="345"/>
      <c r="I406" s="345"/>
      <c r="J406" s="345"/>
      <c r="K406" s="345"/>
      <c r="L406" s="345"/>
      <c r="M406" s="345"/>
      <c r="N406" s="347"/>
      <c r="O406" s="728" t="str">
        <f>VLOOKUP(Q406,'自主点検表（処遇）'!$A$5:$AE$3211,8,0)</f>
        <v>　また、苦情がサービスの質の向上を図る上で重要な情報であるとの認識に立ち、苦情の内容を踏まえ、サービスの質の向上に向けた取組を行っていますか。</v>
      </c>
      <c r="P406" s="295" t="str">
        <f t="shared" si="67"/>
        <v>✖</v>
      </c>
      <c r="Q406" s="687">
        <v>384</v>
      </c>
      <c r="R406" s="497" t="str">
        <f>VLOOKUP(Q406,'自主点検表（処遇）'!$AG$5:$AL$3211,2,0)</f>
        <v>いる・いない</v>
      </c>
      <c r="S406" s="377" t="s">
        <v>1731</v>
      </c>
      <c r="T406" s="368" t="str">
        <f t="shared" si="84"/>
        <v>要入力</v>
      </c>
      <c r="U406" s="371" t="str">
        <f>VLOOKUP(Q406,'自主点検表（処遇）'!$AG$5:$AL$3211,6,0)</f>
        <v>平12老企43
第4の35の(2)</v>
      </c>
    </row>
    <row r="407" spans="2:21" ht="30" customHeight="1">
      <c r="B407" s="1052">
        <f t="shared" si="66"/>
        <v>77</v>
      </c>
      <c r="C407" s="1053">
        <v>71</v>
      </c>
      <c r="D407" s="341"/>
      <c r="E407" s="342"/>
      <c r="F407" s="343"/>
      <c r="G407" s="344"/>
      <c r="H407" s="345"/>
      <c r="I407" s="345"/>
      <c r="J407" s="345"/>
      <c r="K407" s="345"/>
      <c r="L407" s="345"/>
      <c r="M407" s="345"/>
      <c r="N407" s="347"/>
      <c r="O407" s="728" t="str">
        <f>VLOOKUP(Q407,'自主点検表（処遇）'!$A$5:$AE$3211,8,0)</f>
        <v>　苦情の内容等の記録は、２年間保存していますか。</v>
      </c>
      <c r="P407" s="295" t="str">
        <f t="shared" si="67"/>
        <v>✖</v>
      </c>
      <c r="Q407" s="687">
        <v>385</v>
      </c>
      <c r="R407" s="497" t="str">
        <f>VLOOKUP(Q407,'自主点検表（処遇）'!$AG$5:$AL$3211,2,0)</f>
        <v>いる・いない</v>
      </c>
      <c r="S407" s="377" t="s">
        <v>1731</v>
      </c>
      <c r="T407" s="368" t="str">
        <f t="shared" si="84"/>
        <v>要入力</v>
      </c>
      <c r="U407" s="371" t="str">
        <f>VLOOKUP(Q407,'自主点検表（処遇）'!$AG$5:$AL$3211,6,0)</f>
        <v>平12老企43
第4の35の(2)</v>
      </c>
    </row>
    <row r="408" spans="2:21" ht="30" customHeight="1">
      <c r="B408" s="1056">
        <f t="shared" ref="B408:B437" si="85">C408+6</f>
        <v>77</v>
      </c>
      <c r="C408" s="1057">
        <v>71</v>
      </c>
      <c r="D408" s="341"/>
      <c r="E408" s="342"/>
      <c r="F408" s="343"/>
      <c r="G408" s="344"/>
      <c r="H408" s="345"/>
      <c r="I408" s="345"/>
      <c r="J408" s="345"/>
      <c r="K408" s="345"/>
      <c r="L408" s="345"/>
      <c r="M408" s="345"/>
      <c r="N408" s="346" t="s">
        <v>1763</v>
      </c>
      <c r="O408" s="728" t="str">
        <f>VLOOKUP(Q408,'自主点検表（処遇）'!$A$5:$AE$3211,8,0)</f>
        <v>　提供した指定施設サービスに関し、法第23条の規定により「市町村が行う文書その他の物件の提出若しくは提示の求め又は当該市町村の職員からの質問若しくは照会に応じ、入所者からの苦情に関して市町村が行う調査」に協力していますか。</v>
      </c>
      <c r="P408" s="298" t="str">
        <f t="shared" ref="P408:P437" si="86">_xlfn.IFS(T408="不適切","★",T408="要入力","✖",T408="非該当","▲",T408="適切","",T408="","",T408="要確認","！")</f>
        <v>✖</v>
      </c>
      <c r="Q408" s="689">
        <v>386</v>
      </c>
      <c r="R408" s="499" t="str">
        <f>VLOOKUP(Q408,'自主点検表（処遇）'!$AG$5:$AL$3211,2,0)</f>
        <v>いる・いない</v>
      </c>
      <c r="S408" s="380" t="s">
        <v>1731</v>
      </c>
      <c r="T408" s="383" t="str">
        <f t="shared" si="84"/>
        <v>要入力</v>
      </c>
      <c r="U408" s="373" t="str">
        <f>VLOOKUP(Q408,'自主点検表（処遇）'!$AG$5:$AL$3211,6,0)</f>
        <v>条例第66号
第315条 第3項
平11厚令39
第33条 第3項
平12老企43
第4の35の(3)</v>
      </c>
    </row>
    <row r="409" spans="2:21" ht="30" customHeight="1">
      <c r="B409" s="1052">
        <f t="shared" si="85"/>
        <v>77</v>
      </c>
      <c r="C409" s="1053">
        <v>71</v>
      </c>
      <c r="D409" s="341"/>
      <c r="E409" s="342"/>
      <c r="F409" s="343"/>
      <c r="G409" s="344"/>
      <c r="H409" s="345"/>
      <c r="I409" s="345"/>
      <c r="J409" s="345"/>
      <c r="K409" s="345"/>
      <c r="L409" s="345"/>
      <c r="M409" s="345"/>
      <c r="N409" s="347"/>
      <c r="O409" s="728" t="str">
        <f>VLOOKUP(Q409,'自主点検表（処遇）'!$A$5:$AE$3211,8,0)</f>
        <v>　また、市町村から指導又は助言を受けた場合には、当該指導又は助言に従って必要な改善を行っていますか。</v>
      </c>
      <c r="P409" s="295" t="str">
        <f t="shared" si="86"/>
        <v>✖</v>
      </c>
      <c r="Q409" s="687">
        <v>387</v>
      </c>
      <c r="R409" s="497" t="str">
        <f>VLOOKUP(Q409,'自主点検表（処遇）'!$AG$5:$AL$3211,2,0)</f>
        <v>いる・いない</v>
      </c>
      <c r="S409" s="377" t="s">
        <v>1731</v>
      </c>
      <c r="T409" s="368" t="str">
        <f t="shared" si="84"/>
        <v>要入力</v>
      </c>
      <c r="U409" s="371" t="str">
        <f>VLOOKUP(Q409,'自主点検表（処遇）'!$AG$5:$AL$3211,6,0)</f>
        <v>条例第66号
第315条 第3項
平11厚令39
第33条 第3項</v>
      </c>
    </row>
    <row r="410" spans="2:21" ht="30" customHeight="1">
      <c r="B410" s="1052">
        <f t="shared" si="85"/>
        <v>77</v>
      </c>
      <c r="C410" s="1053">
        <v>71</v>
      </c>
      <c r="D410" s="341"/>
      <c r="E410" s="342"/>
      <c r="F410" s="343"/>
      <c r="G410" s="344"/>
      <c r="H410" s="345"/>
      <c r="I410" s="345"/>
      <c r="J410" s="345"/>
      <c r="K410" s="345"/>
      <c r="L410" s="345"/>
      <c r="M410" s="345"/>
      <c r="N410" s="346" t="s">
        <v>1764</v>
      </c>
      <c r="O410" s="728" t="str">
        <f>VLOOKUP(Q410,'自主点検表（処遇）'!$A$5:$AE$3211,8,0)</f>
        <v>　市町村から求めがあった場合には、上記(3)の改善の内容を市町村に報告していますか。</v>
      </c>
      <c r="P410" s="295" t="str">
        <f t="shared" si="86"/>
        <v>✖</v>
      </c>
      <c r="Q410" s="687">
        <v>388</v>
      </c>
      <c r="R410" s="497" t="str">
        <f>VLOOKUP(Q410,'自主点検表（処遇）'!$AG$5:$AL$3211,2,0)</f>
        <v>いる・いない</v>
      </c>
      <c r="S410" s="377" t="s">
        <v>1731</v>
      </c>
      <c r="T410" s="368" t="str">
        <f t="shared" si="84"/>
        <v>要入力</v>
      </c>
      <c r="U410" s="371" t="str">
        <f>VLOOKUP(Q410,'自主点検表（処遇）'!$AG$5:$AL$3211,6,0)</f>
        <v>条例第66号
第315条 第4項
平11厚令39
第33条 第4項</v>
      </c>
    </row>
    <row r="411" spans="2:21" ht="30" customHeight="1">
      <c r="B411" s="1052">
        <f t="shared" si="85"/>
        <v>77</v>
      </c>
      <c r="C411" s="1053">
        <v>71</v>
      </c>
      <c r="D411" s="341"/>
      <c r="E411" s="342"/>
      <c r="F411" s="343"/>
      <c r="G411" s="344"/>
      <c r="H411" s="345"/>
      <c r="I411" s="345"/>
      <c r="J411" s="345"/>
      <c r="K411" s="345"/>
      <c r="L411" s="345"/>
      <c r="M411" s="345"/>
      <c r="N411" s="346" t="s">
        <v>1765</v>
      </c>
      <c r="O411" s="728" t="str">
        <f>VLOOKUP(Q411,'自主点検表（処遇）'!$A$5:$AE$3211,8,0)</f>
        <v>　提供した指定施設サービスに関する入所者からの苦情に関して、国民健康保険団体連合会(以下「国保連」という。)が行う法第176条第１項第２号の規定による「調査」に協力していますか。</v>
      </c>
      <c r="P411" s="295" t="str">
        <f t="shared" si="86"/>
        <v>✖</v>
      </c>
      <c r="Q411" s="687">
        <v>389</v>
      </c>
      <c r="R411" s="497" t="str">
        <f>VLOOKUP(Q411,'自主点検表（処遇）'!$AG$5:$AL$3211,2,0)</f>
        <v>いる・いない</v>
      </c>
      <c r="S411" s="377" t="s">
        <v>1731</v>
      </c>
      <c r="T411" s="368" t="str">
        <f t="shared" si="84"/>
        <v>要入力</v>
      </c>
      <c r="U411" s="371" t="str">
        <f>VLOOKUP(Q411,'自主点検表（処遇）'!$AG$5:$AL$3211,6,0)</f>
        <v>条例第66号
第315条 第5項
平11厚令39
第33条 第5項</v>
      </c>
    </row>
    <row r="412" spans="2:21" ht="30" customHeight="1">
      <c r="B412" s="1052">
        <f t="shared" si="85"/>
        <v>77</v>
      </c>
      <c r="C412" s="1053">
        <v>71</v>
      </c>
      <c r="D412" s="341"/>
      <c r="E412" s="342"/>
      <c r="F412" s="343"/>
      <c r="G412" s="344"/>
      <c r="H412" s="345"/>
      <c r="I412" s="345"/>
      <c r="J412" s="345"/>
      <c r="K412" s="345"/>
      <c r="L412" s="345"/>
      <c r="M412" s="345"/>
      <c r="N412" s="347"/>
      <c r="O412" s="728" t="str">
        <f>VLOOKUP(Q412,'自主点検表（処遇）'!$A$5:$AE$3211,8,0)</f>
        <v>　また、国保連から同号の規定による指導又は助言を受けた場合には、当該指導又は助言に従って必要な改善を行っていますか。</v>
      </c>
      <c r="P412" s="295" t="str">
        <f t="shared" si="86"/>
        <v>✖</v>
      </c>
      <c r="Q412" s="687">
        <v>390</v>
      </c>
      <c r="R412" s="497" t="str">
        <f>VLOOKUP(Q412,'自主点検表（処遇）'!$AG$5:$AL$3211,2,0)</f>
        <v>いる・いない</v>
      </c>
      <c r="S412" s="377" t="s">
        <v>1731</v>
      </c>
      <c r="T412" s="368" t="str">
        <f t="shared" si="84"/>
        <v>要入力</v>
      </c>
      <c r="U412" s="371" t="str">
        <f>VLOOKUP(Q412,'自主点検表（処遇）'!$AG$5:$AL$3211,6,0)</f>
        <v>条例第66号
第315条 第5項
平11厚令39
第33条 第5項</v>
      </c>
    </row>
    <row r="413" spans="2:21" ht="30" customHeight="1" thickBot="1">
      <c r="B413" s="1054">
        <f t="shared" si="85"/>
        <v>77</v>
      </c>
      <c r="C413" s="1055">
        <v>71</v>
      </c>
      <c r="D413" s="348"/>
      <c r="E413" s="349"/>
      <c r="F413" s="350"/>
      <c r="G413" s="351"/>
      <c r="H413" s="352"/>
      <c r="I413" s="352"/>
      <c r="J413" s="352"/>
      <c r="K413" s="352"/>
      <c r="L413" s="352"/>
      <c r="M413" s="352"/>
      <c r="N413" s="356" t="s">
        <v>1766</v>
      </c>
      <c r="O413" s="729" t="str">
        <f>VLOOKUP(Q413,'自主点検表（処遇）'!$A$5:$AE$3211,8,0)</f>
        <v>　国保連からの求めがあった場合には、上記(5)の改善の内容を国保連に報告していますか。</v>
      </c>
      <c r="P413" s="296" t="str">
        <f t="shared" si="86"/>
        <v>✖</v>
      </c>
      <c r="Q413" s="688">
        <v>391</v>
      </c>
      <c r="R413" s="498" t="str">
        <f>VLOOKUP(Q413,'自主点検表（処遇）'!$AG$5:$AL$3211,2,0)</f>
        <v>いる・いない</v>
      </c>
      <c r="S413" s="378" t="s">
        <v>1731</v>
      </c>
      <c r="T413" s="379" t="str">
        <f t="shared" si="84"/>
        <v>要入力</v>
      </c>
      <c r="U413" s="372" t="str">
        <f>VLOOKUP(Q413,'自主点検表（処遇）'!$AG$5:$AL$3211,6,0)</f>
        <v>条例第66号
第315条 第6項
平11厚令39
第33条 第6項</v>
      </c>
    </row>
    <row r="414" spans="2:21" ht="30" customHeight="1">
      <c r="B414" s="1056">
        <f t="shared" si="85"/>
        <v>78</v>
      </c>
      <c r="C414" s="1057">
        <v>72</v>
      </c>
      <c r="D414" s="341"/>
      <c r="E414" s="342"/>
      <c r="F414" s="343"/>
      <c r="G414" s="1002" t="s">
        <v>2658</v>
      </c>
      <c r="H414" s="345"/>
      <c r="I414" s="345"/>
      <c r="J414" s="345"/>
      <c r="K414" s="345"/>
      <c r="L414" s="345"/>
      <c r="M414" s="345"/>
      <c r="N414" s="346" t="s">
        <v>1760</v>
      </c>
      <c r="O414" s="728" t="str">
        <f>VLOOKUP(Q414,'自主点検表（処遇）'!$A$5:$AE$3211,8,0)</f>
        <v>　施設の運営に当たっては、指定施設が地域に開かれたものとして運営されるよう、地域の住民又はボランティア団体等との連携及び協力を行う等、地域との交流に努めていますか。</v>
      </c>
      <c r="P414" s="298" t="str">
        <f t="shared" si="86"/>
        <v>✖</v>
      </c>
      <c r="Q414" s="689">
        <v>392</v>
      </c>
      <c r="R414" s="499" t="str">
        <f>VLOOKUP(Q414,'自主点検表（処遇）'!$AG$5:$AL$3211,2,0)</f>
        <v>いる・いない</v>
      </c>
      <c r="S414" s="380" t="s">
        <v>1731</v>
      </c>
      <c r="T414" s="383" t="str">
        <f t="shared" si="84"/>
        <v>要入力</v>
      </c>
      <c r="U414" s="373" t="str">
        <f>VLOOKUP(Q414,'自主点検表（処遇）'!$AG$5:$AL$3211,6,0)</f>
        <v>条例第66号 
第316条 第1項 
平11厚令39 
第34条 第1項 
平12老企43 
第4の36の(1)</v>
      </c>
    </row>
    <row r="415" spans="2:21" ht="30" customHeight="1" thickBot="1">
      <c r="B415" s="1054">
        <f t="shared" si="85"/>
        <v>78</v>
      </c>
      <c r="C415" s="1061">
        <v>72</v>
      </c>
      <c r="D415" s="341"/>
      <c r="E415" s="342"/>
      <c r="F415" s="343"/>
      <c r="G415" s="344"/>
      <c r="H415" s="345"/>
      <c r="I415" s="345"/>
      <c r="J415" s="345"/>
      <c r="K415" s="345"/>
      <c r="L415" s="345"/>
      <c r="M415" s="345"/>
      <c r="N415" s="346" t="s">
        <v>1762</v>
      </c>
      <c r="O415" s="728" t="str">
        <f>VLOOKUP(Q415,'自主点検表（処遇）'!$A$5:$AE$3211,8,0)</f>
        <v>　施設の運営に当たっては、市町村が派遣する介護サービス相談員を積極的に受け入れる等、提供した指定施設サービスに関する入所者からの苦情に関して、市町村等が相談及び援助を行う事業その他市町村が実施する事業(広く市町村が老人クラブ、婦人会その他の非営利団体や住民の協力を得て行う事業を含む。)に協力するよう努めていますか。</v>
      </c>
      <c r="P415" s="359" t="str">
        <f t="shared" si="86"/>
        <v>✖</v>
      </c>
      <c r="Q415" s="980">
        <v>393</v>
      </c>
      <c r="R415" s="500" t="str">
        <f>VLOOKUP(Q415,'自主点検表（処遇）'!$AG$5:$AL$3211,2,0)</f>
        <v>いる・いない</v>
      </c>
      <c r="S415" s="381" t="s">
        <v>1731</v>
      </c>
      <c r="T415" s="384" t="str">
        <f t="shared" si="84"/>
        <v>要入力</v>
      </c>
      <c r="U415" s="374" t="str">
        <f>VLOOKUP(Q415,'自主点検表（処遇）'!$AG$5:$AL$3211,6,0)</f>
        <v>条例第66号 
第316条 第2項 
平11厚令39 
第34条 第2項 
平12老企43 
第4の36の(2)</v>
      </c>
    </row>
    <row r="416" spans="2:21" ht="30" customHeight="1">
      <c r="B416" s="1050">
        <f t="shared" si="85"/>
        <v>79</v>
      </c>
      <c r="C416" s="1051">
        <v>73</v>
      </c>
      <c r="D416" s="335"/>
      <c r="E416" s="336"/>
      <c r="F416" s="337"/>
      <c r="G416" s="1001" t="s">
        <v>2659</v>
      </c>
      <c r="H416" s="339"/>
      <c r="I416" s="339"/>
      <c r="J416" s="339"/>
      <c r="K416" s="339"/>
      <c r="L416" s="339"/>
      <c r="M416" s="339"/>
      <c r="N416" s="340" t="s">
        <v>1760</v>
      </c>
      <c r="O416" s="730" t="str">
        <f>VLOOKUP(Q416,'自主点検表（処遇）'!$A$5:$AE$3211,8,0)</f>
        <v>　次のような項目を盛り込んだ「事故発生の防止のための指針」を作成していますか。</v>
      </c>
      <c r="P416" s="354" t="str">
        <f t="shared" si="86"/>
        <v>✖</v>
      </c>
      <c r="Q416" s="686">
        <v>394</v>
      </c>
      <c r="R416" s="496" t="str">
        <f>VLOOKUP(Q416,'自主点検表（処遇）'!$AG$5:$AL$3211,2,0)</f>
        <v>いる・いない</v>
      </c>
      <c r="S416" s="376" t="s">
        <v>1731</v>
      </c>
      <c r="T416" s="367" t="str">
        <f t="shared" si="84"/>
        <v>要入力</v>
      </c>
      <c r="U416" s="370" t="str">
        <f>VLOOKUP(Q416,'自主点検表（処遇）'!$AG$5:$AL$3211,6,0)</f>
        <v>条例第66号 
第317条 
平11厚令39 
第35条 第1項 第1号  
平12老企43 
第4の37の(1)</v>
      </c>
    </row>
    <row r="417" spans="2:21" ht="30" customHeight="1">
      <c r="B417" s="1052">
        <f t="shared" si="85"/>
        <v>79</v>
      </c>
      <c r="C417" s="1053">
        <v>73</v>
      </c>
      <c r="D417" s="341"/>
      <c r="E417" s="342"/>
      <c r="F417" s="343"/>
      <c r="G417" s="344"/>
      <c r="H417" s="345"/>
      <c r="I417" s="345"/>
      <c r="J417" s="345"/>
      <c r="K417" s="345"/>
      <c r="L417" s="345"/>
      <c r="M417" s="345"/>
      <c r="N417" s="346" t="s">
        <v>1762</v>
      </c>
      <c r="O417" s="728" t="str">
        <f>VLOOKUP(Q417,'自主点検表（処遇）'!$A$5:$AE$3211,8,0)</f>
        <v>　事故が発生した場合又はそれに至る危険性がある事態が生じた場合に、当該事実が報告され、その分析を通じた改善策が従業者に周知徹底する体制が整備されていますか。</v>
      </c>
      <c r="P417" s="295" t="str">
        <f t="shared" si="86"/>
        <v>✖</v>
      </c>
      <c r="Q417" s="687">
        <v>395</v>
      </c>
      <c r="R417" s="497" t="str">
        <f>VLOOKUP(Q417,'自主点検表（処遇）'!$AG$5:$AL$3211,2,0)</f>
        <v>いる・いない</v>
      </c>
      <c r="S417" s="377" t="s">
        <v>1731</v>
      </c>
      <c r="T417" s="368" t="str">
        <f t="shared" si="84"/>
        <v>要入力</v>
      </c>
      <c r="U417" s="371" t="str">
        <f>VLOOKUP(Q417,'自主点検表（処遇）'!$AG$5:$AL$3211,6,0)</f>
        <v>条例第66号 
第317条 
平11厚令39 
第35条 第1項 第2号 
平12老企43 
第4の37の(2)</v>
      </c>
    </row>
    <row r="418" spans="2:21" ht="30" customHeight="1" thickBot="1">
      <c r="B418" s="1054">
        <f t="shared" si="85"/>
        <v>79</v>
      </c>
      <c r="C418" s="1055">
        <v>73</v>
      </c>
      <c r="D418" s="348"/>
      <c r="E418" s="349"/>
      <c r="F418" s="350"/>
      <c r="G418" s="351"/>
      <c r="H418" s="352"/>
      <c r="I418" s="352"/>
      <c r="J418" s="352"/>
      <c r="K418" s="352"/>
      <c r="L418" s="352"/>
      <c r="M418" s="352"/>
      <c r="N418" s="356" t="s">
        <v>1763</v>
      </c>
      <c r="O418" s="729" t="str">
        <f>VLOOKUP(Q418,'自主点検表（処遇）'!$A$5:$AE$3211,8,0)</f>
        <v>　事故発生の防止のために、次のような委員会（テレビ電話装置等を活用して行うことができるものとする。）を設置し、定期的及び必要に応じて開催していますか。</v>
      </c>
      <c r="P418" s="296" t="str">
        <f t="shared" si="86"/>
        <v>✖</v>
      </c>
      <c r="Q418" s="688">
        <v>396</v>
      </c>
      <c r="R418" s="498" t="str">
        <f>VLOOKUP(Q418,'自主点検表（処遇）'!$AG$5:$AL$3211,2,0)</f>
        <v>いる・いない</v>
      </c>
      <c r="S418" s="378" t="s">
        <v>1731</v>
      </c>
      <c r="T418" s="379" t="str">
        <f t="shared" si="84"/>
        <v>要入力</v>
      </c>
      <c r="U418" s="372" t="str">
        <f>VLOOKUP(Q418,'自主点検表（処遇）'!$AG$5:$AL$3211,6,0)</f>
        <v>条例第66号 
第317条 
平11厚令39　
第35条 第1項 第3号 
平12老企43 
第4の37の(3)</v>
      </c>
    </row>
    <row r="419" spans="2:21" ht="30" customHeight="1">
      <c r="B419" s="1050">
        <f t="shared" si="85"/>
        <v>80</v>
      </c>
      <c r="C419" s="1051">
        <v>74</v>
      </c>
      <c r="D419" s="335"/>
      <c r="E419" s="336"/>
      <c r="F419" s="337"/>
      <c r="G419" s="338"/>
      <c r="H419" s="339"/>
      <c r="I419" s="339"/>
      <c r="J419" s="339"/>
      <c r="K419" s="339"/>
      <c r="L419" s="339"/>
      <c r="M419" s="339"/>
      <c r="N419" s="340" t="s">
        <v>1764</v>
      </c>
      <c r="O419" s="730" t="str">
        <f>VLOOKUP(Q419,'自主点検表（処遇）'!$A$5:$AE$3211,8,0)</f>
        <v>　事故発生の防止のため、次のような従業者に対する研修を実施していますか。</v>
      </c>
      <c r="P419" s="354" t="str">
        <f t="shared" si="86"/>
        <v>✖</v>
      </c>
      <c r="Q419" s="686">
        <v>397</v>
      </c>
      <c r="R419" s="496" t="str">
        <f>VLOOKUP(Q419,'自主点検表（処遇）'!$AG$5:$AL$3211,2,0)</f>
        <v>いる・いない</v>
      </c>
      <c r="S419" s="376" t="s">
        <v>1731</v>
      </c>
      <c r="T419" s="367" t="str">
        <f t="shared" si="84"/>
        <v>要入力</v>
      </c>
      <c r="U419" s="370" t="str">
        <f>VLOOKUP(Q419,'自主点検表（処遇）'!$AG$5:$AL$3211,6,0)</f>
        <v xml:space="preserve">条例第66号 
第317条 
平11厚令39 
第35条 第1項 第3号 
平12老企43 
第4の37の(4) </v>
      </c>
    </row>
    <row r="420" spans="2:21" ht="30" customHeight="1">
      <c r="B420" s="1052">
        <f t="shared" si="85"/>
        <v>80</v>
      </c>
      <c r="C420" s="1053">
        <v>74</v>
      </c>
      <c r="D420" s="341"/>
      <c r="E420" s="342"/>
      <c r="F420" s="343"/>
      <c r="G420" s="344"/>
      <c r="H420" s="345"/>
      <c r="I420" s="345"/>
      <c r="J420" s="345"/>
      <c r="K420" s="345"/>
      <c r="L420" s="345"/>
      <c r="M420" s="345"/>
      <c r="N420" s="347"/>
      <c r="O420" s="728" t="str">
        <f>VLOOKUP(Q420,'自主点検表（処遇）'!$A$5:$AE$3211,8,0)</f>
        <v>○</v>
      </c>
      <c r="P420" s="295" t="str">
        <f t="shared" si="86"/>
        <v>✖</v>
      </c>
      <c r="Q420" s="687">
        <v>398</v>
      </c>
      <c r="R420" s="497" t="str">
        <f>VLOOKUP(Q420,'自主点検表（処遇）'!$AG$5:$AL$3211,2,0)</f>
        <v>いる・いない</v>
      </c>
      <c r="S420" s="377" t="s">
        <v>1731</v>
      </c>
      <c r="T420" s="368" t="str">
        <f t="shared" si="84"/>
        <v>要入力</v>
      </c>
      <c r="U420" s="371">
        <f>VLOOKUP(Q420,'自主点検表（処遇）'!$AG$5:$AL$3211,6,0)</f>
        <v>0</v>
      </c>
    </row>
    <row r="421" spans="2:21" ht="30" customHeight="1">
      <c r="B421" s="1052">
        <f t="shared" si="85"/>
        <v>80</v>
      </c>
      <c r="C421" s="1053">
        <v>74</v>
      </c>
      <c r="D421" s="341"/>
      <c r="E421" s="342"/>
      <c r="F421" s="343"/>
      <c r="G421" s="344"/>
      <c r="H421" s="345"/>
      <c r="I421" s="345"/>
      <c r="J421" s="345"/>
      <c r="K421" s="345"/>
      <c r="L421" s="345"/>
      <c r="M421" s="345"/>
      <c r="N421" s="347"/>
      <c r="O421" s="728" t="str">
        <f>VLOOKUP(Q421,'自主点検表（処遇）'!$A$5:$AE$3211,8,0)</f>
        <v>○</v>
      </c>
      <c r="P421" s="295" t="str">
        <f t="shared" si="86"/>
        <v>✖</v>
      </c>
      <c r="Q421" s="687">
        <v>399</v>
      </c>
      <c r="R421" s="497" t="str">
        <f>VLOOKUP(Q421,'自主点検表（処遇）'!$AG$5:$AL$3211,2,0)</f>
        <v>いる・いない</v>
      </c>
      <c r="S421" s="377" t="s">
        <v>1731</v>
      </c>
      <c r="T421" s="368" t="str">
        <f t="shared" si="84"/>
        <v>要入力</v>
      </c>
      <c r="U421" s="371">
        <f>VLOOKUP(Q421,'自主点検表（処遇）'!$AG$5:$AL$3211,6,0)</f>
        <v>0</v>
      </c>
    </row>
    <row r="422" spans="2:21" ht="30" customHeight="1">
      <c r="B422" s="1052">
        <f t="shared" si="85"/>
        <v>80</v>
      </c>
      <c r="C422" s="1053">
        <v>74</v>
      </c>
      <c r="D422" s="341"/>
      <c r="E422" s="342"/>
      <c r="F422" s="343"/>
      <c r="G422" s="344"/>
      <c r="H422" s="345"/>
      <c r="I422" s="345"/>
      <c r="J422" s="345"/>
      <c r="K422" s="345"/>
      <c r="L422" s="345"/>
      <c r="M422" s="345"/>
      <c r="N422" s="346" t="s">
        <v>1765</v>
      </c>
      <c r="O422" s="728" t="str">
        <f>VLOOKUP(Q422,'自主点検表（処遇）'!$A$5:$AE$3211,8,0)</f>
        <v xml:space="preserve">　(1)～(3)に掲げる措置を適切に実施するための担当者を置いていますか。   </v>
      </c>
      <c r="P422" s="295" t="str">
        <f t="shared" si="86"/>
        <v>✖</v>
      </c>
      <c r="Q422" s="687">
        <v>400</v>
      </c>
      <c r="R422" s="497" t="str">
        <f>VLOOKUP(Q422,'自主点検表（処遇）'!$AG$5:$AL$3211,2,0)</f>
        <v>いる・いない</v>
      </c>
      <c r="S422" s="377" t="s">
        <v>1731</v>
      </c>
      <c r="T422" s="368" t="str">
        <f t="shared" si="84"/>
        <v>要入力</v>
      </c>
      <c r="U422" s="371" t="str">
        <f>VLOOKUP(Q422,'自主点検表（処遇）'!$AG$5:$AL$3211,6,0)</f>
        <v>平11厚令39
第35条 第1項 第4号
平12老企40
第2の5の(6)</v>
      </c>
    </row>
    <row r="423" spans="2:21" ht="30" customHeight="1">
      <c r="B423" s="1052">
        <f t="shared" si="85"/>
        <v>80</v>
      </c>
      <c r="C423" s="1053">
        <v>74</v>
      </c>
      <c r="D423" s="341"/>
      <c r="E423" s="342"/>
      <c r="F423" s="343"/>
      <c r="G423" s="344"/>
      <c r="H423" s="345"/>
      <c r="I423" s="345"/>
      <c r="J423" s="345"/>
      <c r="K423" s="345"/>
      <c r="L423" s="345"/>
      <c r="M423" s="345"/>
      <c r="N423" s="346" t="s">
        <v>1766</v>
      </c>
      <c r="O423" s="728" t="str">
        <f>VLOOKUP(Q423,'自主点検表（処遇）'!$A$5:$AE$3211,8,0)</f>
        <v>　入所者に対する指定介施設サービスの提供により事故が発生した場合は、速やかに市町村、入所者の家族等に連絡を行うとともに、必要な措置を講じていますか。</v>
      </c>
      <c r="P423" s="295" t="str">
        <f t="shared" si="86"/>
        <v>✖</v>
      </c>
      <c r="Q423" s="687">
        <v>401</v>
      </c>
      <c r="R423" s="497" t="str">
        <f>VLOOKUP(Q423,'自主点検表（処遇）'!$AG$5:$AL$3211,2,0)</f>
        <v>いる・いない</v>
      </c>
      <c r="S423" s="377" t="s">
        <v>1731</v>
      </c>
      <c r="T423" s="368" t="str">
        <f t="shared" si="84"/>
        <v>要入力</v>
      </c>
      <c r="U423" s="371" t="str">
        <f>VLOOKUP(Q423,'自主点検表（処遇）'!$AG$5:$AL$3211,6,0)</f>
        <v xml:space="preserve">条例第66号 
第317条 
平11厚令39 
第35条 第2項 </v>
      </c>
    </row>
    <row r="424" spans="2:21" ht="30" customHeight="1" thickBot="1">
      <c r="B424" s="1054">
        <f t="shared" si="85"/>
        <v>80</v>
      </c>
      <c r="C424" s="1055">
        <v>74</v>
      </c>
      <c r="D424" s="348"/>
      <c r="E424" s="349"/>
      <c r="F424" s="350"/>
      <c r="G424" s="351"/>
      <c r="H424" s="352"/>
      <c r="I424" s="352"/>
      <c r="J424" s="352"/>
      <c r="K424" s="352"/>
      <c r="L424" s="352"/>
      <c r="M424" s="352"/>
      <c r="N424" s="353"/>
      <c r="O424" s="729" t="str">
        <f>VLOOKUP(Q424,'自主点検表（処遇）'!$A$5:$AE$3211,8,0)</f>
        <v>　また、骨折以上の重大な事故や、特異な事故等が発生した場合は、県福祉事務所にも速やかに報告していますか。</v>
      </c>
      <c r="P424" s="296" t="str">
        <f t="shared" si="86"/>
        <v>✖</v>
      </c>
      <c r="Q424" s="688">
        <v>402</v>
      </c>
      <c r="R424" s="498" t="str">
        <f>VLOOKUP(Q424,'自主点検表（処遇）'!$AG$5:$AL$3211,2,0)</f>
        <v>いる・いない</v>
      </c>
      <c r="S424" s="378" t="s">
        <v>1731</v>
      </c>
      <c r="T424" s="379" t="str">
        <f t="shared" si="84"/>
        <v>要入力</v>
      </c>
      <c r="U424" s="372" t="str">
        <f>VLOOKUP(Q424,'自主点検表（処遇）'!$AG$5:$AL$3211,6,0)</f>
        <v>老人福祉施設等
危機管理マニュアル
（埼玉県）</v>
      </c>
    </row>
    <row r="425" spans="2:21" ht="30" customHeight="1">
      <c r="B425" s="1056">
        <f t="shared" si="85"/>
        <v>81</v>
      </c>
      <c r="C425" s="1057">
        <v>75</v>
      </c>
      <c r="D425" s="341"/>
      <c r="E425" s="342"/>
      <c r="F425" s="343"/>
      <c r="G425" s="344"/>
      <c r="H425" s="345"/>
      <c r="I425" s="345"/>
      <c r="J425" s="345"/>
      <c r="K425" s="345"/>
      <c r="L425" s="345"/>
      <c r="M425" s="345"/>
      <c r="N425" s="346" t="s">
        <v>1767</v>
      </c>
      <c r="O425" s="728" t="str">
        <f>VLOOKUP(Q425,'自主点検表（処遇）'!$A$5:$AE$3211,8,0)</f>
        <v>　介護事故等の状況及び事故に際して採った処置について記録していますか。</v>
      </c>
      <c r="P425" s="298" t="str">
        <f t="shared" si="86"/>
        <v>✖</v>
      </c>
      <c r="Q425" s="689">
        <v>403</v>
      </c>
      <c r="R425" s="499" t="str">
        <f>VLOOKUP(Q425,'自主点検表（処遇）'!$AG$5:$AL$3211,2,0)</f>
        <v>いる・いない</v>
      </c>
      <c r="S425" s="380" t="s">
        <v>1731</v>
      </c>
      <c r="T425" s="383" t="str">
        <f t="shared" si="84"/>
        <v>要入力</v>
      </c>
      <c r="U425" s="373" t="str">
        <f>VLOOKUP(Q425,'自主点検表（処遇）'!$AG$5:$AL$3211,6,0)</f>
        <v xml:space="preserve">条例第66号 
第317条 
平11厚令39 
第35条 第3項 </v>
      </c>
    </row>
    <row r="426" spans="2:21" ht="30" customHeight="1">
      <c r="B426" s="1052">
        <f t="shared" si="85"/>
        <v>81</v>
      </c>
      <c r="C426" s="1053">
        <v>75</v>
      </c>
      <c r="D426" s="341"/>
      <c r="E426" s="342"/>
      <c r="F426" s="343"/>
      <c r="G426" s="344"/>
      <c r="H426" s="345"/>
      <c r="I426" s="345"/>
      <c r="J426" s="345"/>
      <c r="K426" s="345"/>
      <c r="L426" s="345"/>
      <c r="M426" s="345"/>
      <c r="N426" s="346" t="s">
        <v>1768</v>
      </c>
      <c r="O426" s="728" t="str">
        <f>VLOOKUP(Q426,'自主点検表（処遇）'!$A$5:$AE$3211,8,0)</f>
        <v>　入所者に対する指定施設サービスの提供により賠償すべき事故が発生した場合は、損害賠償を速やかに行っていますか。</v>
      </c>
      <c r="P426" s="295" t="str">
        <f t="shared" si="86"/>
        <v>✖</v>
      </c>
      <c r="Q426" s="687">
        <v>404</v>
      </c>
      <c r="R426" s="497" t="str">
        <f>VLOOKUP(Q426,'自主点検表（処遇）'!$AG$5:$AL$3211,2,0)</f>
        <v>いる・いない</v>
      </c>
      <c r="S426" s="377" t="s">
        <v>1731</v>
      </c>
      <c r="T426" s="368" t="str">
        <f t="shared" si="84"/>
        <v>要入力</v>
      </c>
      <c r="U426" s="371" t="str">
        <f>VLOOKUP(Q426,'自主点検表（処遇）'!$AG$5:$AL$3211,6,0)</f>
        <v>条例第66号 
第317条 
平11厚令39 
第35条 第4項 
平12老企43 
第4の37(6)</v>
      </c>
    </row>
    <row r="427" spans="2:21" ht="30" customHeight="1">
      <c r="B427" s="1052">
        <f t="shared" si="85"/>
        <v>81</v>
      </c>
      <c r="C427" s="1053">
        <v>75</v>
      </c>
      <c r="D427" s="341"/>
      <c r="E427" s="342"/>
      <c r="F427" s="343"/>
      <c r="G427" s="344"/>
      <c r="H427" s="345"/>
      <c r="I427" s="345"/>
      <c r="J427" s="345"/>
      <c r="K427" s="345"/>
      <c r="L427" s="345"/>
      <c r="M427" s="345"/>
      <c r="N427" s="346" t="s">
        <v>1792</v>
      </c>
      <c r="O427" s="728" t="str">
        <f>VLOOKUP(Q427,'自主点検表（処遇）'!$A$5:$AE$3211,8,0)</f>
        <v>　(8)の事態に備えて、損害賠償保険に加入しておくか、若しくは賠償資力を有する等の措置を講じていますか。</v>
      </c>
      <c r="P427" s="295" t="str">
        <f t="shared" si="86"/>
        <v>✖</v>
      </c>
      <c r="Q427" s="687">
        <v>405</v>
      </c>
      <c r="R427" s="497" t="str">
        <f>VLOOKUP(Q427,'自主点検表（処遇）'!$AG$5:$AL$3211,2,0)</f>
        <v>いる・いない</v>
      </c>
      <c r="S427" s="377" t="s">
        <v>1731</v>
      </c>
      <c r="T427" s="368" t="str">
        <f t="shared" si="84"/>
        <v>要入力</v>
      </c>
      <c r="U427" s="371">
        <f>VLOOKUP(Q427,'自主点検表（処遇）'!$AG$5:$AL$3211,6,0)</f>
        <v>0</v>
      </c>
    </row>
    <row r="428" spans="2:21" ht="30" customHeight="1">
      <c r="B428" s="1056">
        <f t="shared" si="85"/>
        <v>81</v>
      </c>
      <c r="C428" s="1057">
        <v>75</v>
      </c>
      <c r="D428" s="341"/>
      <c r="E428" s="342"/>
      <c r="F428" s="343"/>
      <c r="G428" s="1002" t="s">
        <v>2660</v>
      </c>
      <c r="H428" s="345"/>
      <c r="I428" s="345"/>
      <c r="J428" s="345"/>
      <c r="K428" s="345"/>
      <c r="L428" s="345"/>
      <c r="M428" s="345"/>
      <c r="N428" s="346" t="s">
        <v>1760</v>
      </c>
      <c r="O428" s="728" t="str">
        <f>VLOOKUP(Q428,'自主点検表（処遇）'!$A$5:$AE$3211,8,0)</f>
        <v>　従業者、設備及び会計に関する諸記録を整備していますか。</v>
      </c>
      <c r="P428" s="298" t="str">
        <f t="shared" si="86"/>
        <v>✖</v>
      </c>
      <c r="Q428" s="689">
        <v>406</v>
      </c>
      <c r="R428" s="499" t="str">
        <f>VLOOKUP(Q428,'自主点検表（処遇）'!$AG$5:$AL$3211,2,0)</f>
        <v>いる・いない</v>
      </c>
      <c r="S428" s="380" t="s">
        <v>1731</v>
      </c>
      <c r="T428" s="383" t="str">
        <f t="shared" si="84"/>
        <v>要入力</v>
      </c>
      <c r="U428" s="373" t="str">
        <f>VLOOKUP(Q428,'自主点検表（処遇）'!$AG$5:$AL$3211,6,0)</f>
        <v>条例第66号 
第319条 第1項 
平11厚令39 
第37条 第１項</v>
      </c>
    </row>
    <row r="429" spans="2:21" ht="30" customHeight="1">
      <c r="B429" s="1052">
        <f t="shared" si="85"/>
        <v>81</v>
      </c>
      <c r="C429" s="1053">
        <v>75</v>
      </c>
      <c r="D429" s="341"/>
      <c r="E429" s="342"/>
      <c r="F429" s="343"/>
      <c r="G429" s="344"/>
      <c r="H429" s="345"/>
      <c r="I429" s="345"/>
      <c r="J429" s="345"/>
      <c r="K429" s="345"/>
      <c r="L429" s="345"/>
      <c r="M429" s="345"/>
      <c r="N429" s="346" t="s">
        <v>1762</v>
      </c>
      <c r="O429" s="728" t="str">
        <f>VLOOKUP(Q429,'自主点検表（処遇）'!$A$5:$AE$3211,8,0)</f>
        <v>　入所者に対する指定施設サービスの提供に関する次の諸記録を整備し、その完結の日から２年間保存していますか。</v>
      </c>
      <c r="P429" s="295" t="str">
        <f t="shared" si="86"/>
        <v>✖</v>
      </c>
      <c r="Q429" s="687">
        <v>407</v>
      </c>
      <c r="R429" s="497" t="str">
        <f>VLOOKUP(Q429,'自主点検表（処遇）'!$AG$5:$AL$3211,2,0)</f>
        <v>いる・いない</v>
      </c>
      <c r="S429" s="377" t="s">
        <v>1731</v>
      </c>
      <c r="T429" s="368" t="str">
        <f t="shared" si="84"/>
        <v>要入力</v>
      </c>
      <c r="U429" s="371" t="str">
        <f>VLOOKUP(Q429,'自主点検表（処遇）'!$AG$5:$AL$3211,6,0)</f>
        <v xml:space="preserve">条例第66号 
第319条 第2項 
平11厚令39 
第37条 第2項 </v>
      </c>
    </row>
    <row r="430" spans="2:21" ht="30" customHeight="1" thickBot="1">
      <c r="B430" s="1054">
        <f t="shared" si="85"/>
        <v>81</v>
      </c>
      <c r="C430" s="1055">
        <v>75</v>
      </c>
      <c r="D430" s="348"/>
      <c r="E430" s="349"/>
      <c r="F430" s="350"/>
      <c r="G430" s="1003" t="s">
        <v>2661</v>
      </c>
      <c r="H430" s="352"/>
      <c r="I430" s="352"/>
      <c r="J430" s="352"/>
      <c r="K430" s="352"/>
      <c r="L430" s="352"/>
      <c r="M430" s="352"/>
      <c r="N430" s="353"/>
      <c r="O430" s="729" t="str">
        <f>VLOOKUP(Q430,'自主点検表（処遇）'!$A$5:$AE$3211,8,0)</f>
        <v>　指定情報公表センターへ年１回、基本情報と運営情報を報告していますか。</v>
      </c>
      <c r="P430" s="296" t="str">
        <f t="shared" si="86"/>
        <v>✖</v>
      </c>
      <c r="Q430" s="688">
        <v>408</v>
      </c>
      <c r="R430" s="498" t="str">
        <f>VLOOKUP(Q430,'自主点検表（処遇）'!$AG$5:$AL$3211,2,0)</f>
        <v>いる・いない</v>
      </c>
      <c r="S430" s="378" t="s">
        <v>1731</v>
      </c>
      <c r="T430" s="379" t="str">
        <f t="shared" si="84"/>
        <v>要入力</v>
      </c>
      <c r="U430" s="372" t="str">
        <f>VLOOKUP(Q430,'自主点検表（処遇）'!$AG$5:$AL$3211,6,0)</f>
        <v>法 
第115条の35 第1項 
規則 
第140条の43、44</v>
      </c>
    </row>
    <row r="431" spans="2:21" ht="30" customHeight="1">
      <c r="B431" s="1050">
        <f t="shared" si="85"/>
        <v>82</v>
      </c>
      <c r="C431" s="1051">
        <v>76</v>
      </c>
      <c r="D431" s="335"/>
      <c r="E431" s="336"/>
      <c r="F431" s="337"/>
      <c r="G431" s="1001" t="s">
        <v>2662</v>
      </c>
      <c r="H431" s="339"/>
      <c r="I431" s="339"/>
      <c r="J431" s="339"/>
      <c r="K431" s="339"/>
      <c r="L431" s="339"/>
      <c r="M431" s="339"/>
      <c r="N431" s="340" t="s">
        <v>1760</v>
      </c>
      <c r="O431" s="730" t="str">
        <f>VLOOKUP(Q431,'自主点検表（処遇）'!$A$5:$AE$3211,8,0)</f>
        <v>　業務管理体制を適切に整備し、関係行政機関に届け出ていますか。</v>
      </c>
      <c r="P431" s="354" t="str">
        <f t="shared" si="86"/>
        <v>✖</v>
      </c>
      <c r="Q431" s="355">
        <v>409</v>
      </c>
      <c r="R431" s="496" t="str">
        <f>VLOOKUP(Q431,'自主点検表（処遇）'!$AG$5:$AL$3211,2,0)</f>
        <v>いる・いない</v>
      </c>
      <c r="S431" s="376" t="s">
        <v>1731</v>
      </c>
      <c r="T431" s="367" t="str">
        <f t="shared" si="84"/>
        <v>要入力</v>
      </c>
      <c r="U431" s="370" t="str">
        <f>VLOOKUP(Q431,'自主点検表（処遇）'!$AG$5:$AL$3211,6,0)</f>
        <v>法 
第115条の32 第1項 
施行規則 
第140条の39</v>
      </c>
    </row>
    <row r="432" spans="2:21" ht="30" customHeight="1">
      <c r="B432" s="1052">
        <f t="shared" si="85"/>
        <v>82</v>
      </c>
      <c r="C432" s="1053">
        <v>76</v>
      </c>
      <c r="D432" s="341"/>
      <c r="E432" s="342"/>
      <c r="F432" s="343"/>
      <c r="G432" s="344"/>
      <c r="H432" s="345"/>
      <c r="I432" s="345"/>
      <c r="J432" s="345"/>
      <c r="K432" s="345"/>
      <c r="L432" s="345"/>
      <c r="M432" s="345"/>
      <c r="N432" s="346" t="s">
        <v>1762</v>
      </c>
      <c r="O432" s="728" t="str">
        <f>VLOOKUP(Q432,'自主点検表（処遇）'!$A$5:$AE$3211,8,0)</f>
        <v>　業務管理体制（法令等遵守）についての考え（方針）を定め、職員に周知していますか。</v>
      </c>
      <c r="P432" s="295" t="str">
        <f t="shared" si="86"/>
        <v>✖</v>
      </c>
      <c r="Q432" s="294">
        <v>410</v>
      </c>
      <c r="R432" s="497" t="str">
        <f>VLOOKUP(Q432,'自主点検表（処遇）'!$AG$5:$AL$3211,2,0)</f>
        <v>いる・いない</v>
      </c>
      <c r="S432" s="377" t="s">
        <v>1731</v>
      </c>
      <c r="T432" s="368" t="str">
        <f t="shared" si="84"/>
        <v>要入力</v>
      </c>
      <c r="U432" s="371" t="str">
        <f>VLOOKUP(Q432,'自主点検表（処遇）'!$AG$5:$AL$3211,6,0)</f>
        <v>H21年3月30日 
老発 第0330077号</v>
      </c>
    </row>
    <row r="433" spans="2:21" ht="30" customHeight="1">
      <c r="B433" s="1052">
        <f t="shared" si="85"/>
        <v>82</v>
      </c>
      <c r="C433" s="1053">
        <v>76</v>
      </c>
      <c r="D433" s="341"/>
      <c r="E433" s="342"/>
      <c r="F433" s="343"/>
      <c r="G433" s="344"/>
      <c r="H433" s="345"/>
      <c r="I433" s="345"/>
      <c r="J433" s="345"/>
      <c r="K433" s="345"/>
      <c r="L433" s="345"/>
      <c r="M433" s="345"/>
      <c r="N433" s="346" t="s">
        <v>1763</v>
      </c>
      <c r="O433" s="728" t="str">
        <f>VLOOKUP(Q433,'自主点検表（処遇）'!$A$5:$AE$3211,8,0)</f>
        <v>　業務管理体制（法令等遵守）について、具体的な取組を行っていますか。</v>
      </c>
      <c r="P433" s="295" t="str">
        <f t="shared" si="86"/>
        <v>✖</v>
      </c>
      <c r="Q433" s="294">
        <v>411</v>
      </c>
      <c r="R433" s="497" t="str">
        <f>VLOOKUP(Q433,'自主点検表（処遇）'!$AG$5:$AL$3211,2,0)</f>
        <v>いる・いない</v>
      </c>
      <c r="S433" s="377" t="s">
        <v>1731</v>
      </c>
      <c r="T433" s="368" t="str">
        <f t="shared" si="84"/>
        <v>要入力</v>
      </c>
      <c r="U433" s="371">
        <f>VLOOKUP(Q433,'自主点検表（処遇）'!$AG$5:$AL$3211,6,0)</f>
        <v>0</v>
      </c>
    </row>
    <row r="434" spans="2:21" ht="30" customHeight="1" thickBot="1">
      <c r="B434" s="1054">
        <f t="shared" si="85"/>
        <v>82</v>
      </c>
      <c r="C434" s="1055">
        <v>76</v>
      </c>
      <c r="D434" s="348"/>
      <c r="E434" s="349"/>
      <c r="F434" s="350"/>
      <c r="G434" s="351"/>
      <c r="H434" s="352"/>
      <c r="I434" s="352"/>
      <c r="J434" s="352"/>
      <c r="K434" s="352"/>
      <c r="L434" s="352"/>
      <c r="M434" s="352"/>
      <c r="N434" s="356" t="s">
        <v>1764</v>
      </c>
      <c r="O434" s="729" t="str">
        <f>VLOOKUP(Q434,'自主点検表（処遇）'!$A$5:$AE$3211,8,0)</f>
        <v>　業務管理体制(法令等遵守)の取組について、評価・改善活動を行っていますか。</v>
      </c>
      <c r="P434" s="296" t="str">
        <f t="shared" si="86"/>
        <v>✖</v>
      </c>
      <c r="Q434" s="297">
        <v>412</v>
      </c>
      <c r="R434" s="498" t="str">
        <f>VLOOKUP(Q434,'自主点検表（処遇）'!$AG$5:$AL$3211,2,0)</f>
        <v>いる・いない</v>
      </c>
      <c r="S434" s="378" t="s">
        <v>1731</v>
      </c>
      <c r="T434" s="379" t="str">
        <f t="shared" si="84"/>
        <v>要入力</v>
      </c>
      <c r="U434" s="372">
        <f>VLOOKUP(Q434,'自主点検表（処遇）'!$AG$5:$AL$3211,6,0)</f>
        <v>0</v>
      </c>
    </row>
    <row r="435" spans="2:21" ht="30" customHeight="1">
      <c r="B435" s="1050">
        <f t="shared" si="85"/>
        <v>83</v>
      </c>
      <c r="C435" s="1051">
        <v>77</v>
      </c>
      <c r="D435" s="335"/>
      <c r="E435" s="336"/>
      <c r="F435" s="337"/>
      <c r="G435" s="1001" t="s">
        <v>2663</v>
      </c>
      <c r="H435" s="339"/>
      <c r="I435" s="339"/>
      <c r="J435" s="339"/>
      <c r="K435" s="339"/>
      <c r="L435" s="339"/>
      <c r="M435" s="339"/>
      <c r="N435" s="358"/>
      <c r="O435" s="730" t="str">
        <f>VLOOKUP(Q435,'自主点検表（処遇）'!$A$5:$AE$3211,8,0)</f>
        <v>　指定施設の開設者は、開設者の住所その他介護保険法施行規則第135条に定める事項に変更があったときは、10日以内にその旨を知事（県高齢者福祉課又は県福祉事務所）に届け出ていますか。</v>
      </c>
      <c r="P435" s="354" t="str">
        <f t="shared" si="86"/>
        <v>✖</v>
      </c>
      <c r="Q435" s="355">
        <v>413</v>
      </c>
      <c r="R435" s="496" t="str">
        <f>VLOOKUP(Q435,'自主点検表（処遇）'!$AG$5:$AL$3211,2,0)</f>
        <v>いる・いない</v>
      </c>
      <c r="S435" s="376" t="s">
        <v>1731</v>
      </c>
      <c r="T435" s="367" t="str">
        <f t="shared" si="84"/>
        <v>要入力</v>
      </c>
      <c r="U435" s="370" t="str">
        <f>VLOOKUP(Q435,'自主点検表（処遇）'!$AG$5:$AL$3211,6,0)</f>
        <v xml:space="preserve">法第86条 </v>
      </c>
    </row>
    <row r="436" spans="2:21" ht="30" customHeight="1">
      <c r="B436" s="1052">
        <f t="shared" si="85"/>
        <v>83</v>
      </c>
      <c r="C436" s="1053">
        <v>77</v>
      </c>
      <c r="D436" s="341"/>
      <c r="E436" s="342"/>
      <c r="F436" s="343"/>
      <c r="G436" s="1002" t="s">
        <v>2664</v>
      </c>
      <c r="H436" s="345"/>
      <c r="I436" s="345"/>
      <c r="J436" s="345"/>
      <c r="K436" s="345"/>
      <c r="L436" s="345"/>
      <c r="M436" s="345"/>
      <c r="N436" s="347"/>
      <c r="O436" s="728" t="str">
        <f>VLOOKUP(Q436,'自主点検表（処遇）'!$A$5:$AE$3211,8,0)</f>
        <v xml:space="preserve">　６年ごとの指定更新に当たっては、当初又は直近の指定変更の届出の内容どおり、人員基準、施設基準に抵触していないことを確認していますか。 </v>
      </c>
      <c r="P436" s="295" t="str">
        <f t="shared" si="86"/>
        <v>✖</v>
      </c>
      <c r="Q436" s="294">
        <v>414</v>
      </c>
      <c r="R436" s="497" t="str">
        <f>VLOOKUP(Q436,'自主点検表（処遇）'!$AG$5:$AL$3211,2,0)</f>
        <v>いる・いない</v>
      </c>
      <c r="S436" s="377" t="s">
        <v>1731</v>
      </c>
      <c r="T436" s="368" t="str">
        <f t="shared" si="84"/>
        <v>要入力</v>
      </c>
      <c r="U436" s="374" t="str">
        <f>VLOOKUP(Q436,'自主点検表（処遇）'!$AG$5:$AL$3211,6,0)</f>
        <v>法第86条の2</v>
      </c>
    </row>
    <row r="437" spans="2:21" ht="30" customHeight="1" thickBot="1">
      <c r="B437" s="1054">
        <f t="shared" si="85"/>
        <v>83</v>
      </c>
      <c r="C437" s="1055">
        <v>77</v>
      </c>
      <c r="D437" s="348"/>
      <c r="E437" s="349"/>
      <c r="F437" s="350"/>
      <c r="G437" s="351"/>
      <c r="H437" s="352"/>
      <c r="I437" s="352"/>
      <c r="J437" s="352"/>
      <c r="K437" s="352"/>
      <c r="L437" s="352"/>
      <c r="M437" s="352"/>
      <c r="N437" s="353"/>
      <c r="O437" s="729" t="str">
        <f>VLOOKUP(Q437,'自主点検表（処遇）'!$A$5:$AE$3211,8,0)</f>
        <v>　基準上の設備等は届出の図面と現状が一致していますか。</v>
      </c>
      <c r="P437" s="296" t="str">
        <f t="shared" si="86"/>
        <v>✖</v>
      </c>
      <c r="Q437" s="297">
        <v>415</v>
      </c>
      <c r="R437" s="498" t="str">
        <f>VLOOKUP(Q437,'自主点検表（処遇）'!$AG$5:$AL$3211,2,0)</f>
        <v>いる・いない</v>
      </c>
      <c r="S437" s="378" t="s">
        <v>1731</v>
      </c>
      <c r="T437" s="379" t="str">
        <f t="shared" si="84"/>
        <v>要入力</v>
      </c>
      <c r="U437" s="372">
        <f>VLOOKUP(Q437,'自主点検表（処遇）'!$AG$5:$AL$3211,6,0)</f>
        <v>0</v>
      </c>
    </row>
  </sheetData>
  <mergeCells count="6">
    <mergeCell ref="U1:U2"/>
    <mergeCell ref="D1:F2"/>
    <mergeCell ref="S1:S2"/>
    <mergeCell ref="T1:T2"/>
    <mergeCell ref="P1:R1"/>
    <mergeCell ref="G1:O2"/>
  </mergeCells>
  <phoneticPr fontId="6"/>
  <conditionalFormatting sqref="T17:T19 T21:T32 T34:T35">
    <cfRule type="cellIs" dxfId="6461" priority="3719" operator="equal">
      <formula>"要確認"</formula>
    </cfRule>
  </conditionalFormatting>
  <conditionalFormatting sqref="U3:U9 U262:U263 U266:U332 U21:U59 U241:U259 U61:U238 U11:U19">
    <cfRule type="cellIs" dxfId="6460" priority="3585" operator="equal">
      <formula>0</formula>
    </cfRule>
    <cfRule type="containsErrors" dxfId="6459" priority="3586">
      <formula>ISERROR(U3)</formula>
    </cfRule>
    <cfRule type="containsBlanks" dxfId="6458" priority="3587">
      <formula>LEN(TRIM(U3))=0</formula>
    </cfRule>
  </conditionalFormatting>
  <conditionalFormatting sqref="U335 U350:U359 U361:U386 U393:U394 U396:U437 U337 U339:U346">
    <cfRule type="cellIs" dxfId="6457" priority="3582" operator="equal">
      <formula>0</formula>
    </cfRule>
    <cfRule type="containsErrors" dxfId="6456" priority="3583">
      <formula>ISERROR(U335)</formula>
    </cfRule>
    <cfRule type="containsBlanks" dxfId="6455" priority="3584">
      <formula>LEN(TRIM(U335))=0</formula>
    </cfRule>
  </conditionalFormatting>
  <conditionalFormatting sqref="U14:U15">
    <cfRule type="cellIs" dxfId="6454" priority="3579" operator="equal">
      <formula>0</formula>
    </cfRule>
    <cfRule type="containsErrors" dxfId="6453" priority="3580">
      <formula>ISERROR(U14)</formula>
    </cfRule>
    <cfRule type="containsBlanks" dxfId="6452" priority="3581">
      <formula>LEN(TRIM(U14))=0</formula>
    </cfRule>
  </conditionalFormatting>
  <conditionalFormatting sqref="R4:R9 R262:R263 R266:R332 R335 R21:R59 R93:R239 R241:R259 R350:R359 R361:R386 R393:R394 R396:R437 R61:R91 R337 R11:R19 R339:R346">
    <cfRule type="containsText" dxfId="6451" priority="3572" operator="containsText" text="いる・いない">
      <formula>NOT(ISERROR(SEARCH("いる・いない",R4)))</formula>
    </cfRule>
  </conditionalFormatting>
  <conditionalFormatting sqref="R1:R2 R262:R263 R266:R332 R335 R21:R59 R93:R239 R241:R259 R350:R359 R361:R386 R393:R394 R396:R1048576 R61:R91 R337 R4:R9 R11:R19 R339:R346">
    <cfRule type="containsText" dxfId="6450" priority="3521" operator="containsText" text="該当・非該当">
      <formula>NOT(ISERROR(SEARCH("該当・非該当",R1)))</formula>
    </cfRule>
    <cfRule type="cellIs" dxfId="6449" priority="3567" operator="equal">
      <formula>"ある・ない"</formula>
    </cfRule>
    <cfRule type="cellIs" dxfId="6448" priority="3568" operator="equal">
      <formula>"ない・ある"</formula>
    </cfRule>
    <cfRule type="cellIs" dxfId="6447" priority="3569" operator="equal">
      <formula>"いない・いる"</formula>
    </cfRule>
    <cfRule type="cellIs" dxfId="6446" priority="3570" operator="equal">
      <formula>"実施済・未実施"</formula>
    </cfRule>
    <cfRule type="cellIs" dxfId="6445" priority="3571" operator="equal">
      <formula>"策定済・未策定"</formula>
    </cfRule>
  </conditionalFormatting>
  <conditionalFormatting sqref="P1:P9 P262:P263 P266:P332 P335 P21:P32 P93:P239 P42:P59 P37:P40 P34:P35 P241:P259 P350:P359 P361:P386 P393:P394 P396:P1048576 P61:P91 P337 P11:P19 P339:P346">
    <cfRule type="cellIs" dxfId="6444" priority="3563" operator="equal">
      <formula>"▲"</formula>
    </cfRule>
    <cfRule type="cellIs" dxfId="6443" priority="3565" operator="equal">
      <formula>"？"</formula>
    </cfRule>
    <cfRule type="cellIs" dxfId="6442" priority="3566" operator="equal">
      <formula>"★"</formula>
    </cfRule>
  </conditionalFormatting>
  <conditionalFormatting sqref="R129:R130">
    <cfRule type="cellIs" dxfId="6441" priority="3554" operator="equal">
      <formula>"いる（例外）"</formula>
    </cfRule>
  </conditionalFormatting>
  <conditionalFormatting sqref="U334">
    <cfRule type="cellIs" dxfId="6440" priority="3531" operator="equal">
      <formula>0</formula>
    </cfRule>
    <cfRule type="containsErrors" dxfId="6439" priority="3532">
      <formula>ISERROR(U334)</formula>
    </cfRule>
    <cfRule type="containsBlanks" dxfId="6438" priority="3533">
      <formula>LEN(TRIM(U334))=0</formula>
    </cfRule>
  </conditionalFormatting>
  <conditionalFormatting sqref="R334">
    <cfRule type="containsText" dxfId="6437" priority="3530" operator="containsText" text="いる・いない">
      <formula>NOT(ISERROR(SEARCH("いる・いない",R334)))</formula>
    </cfRule>
  </conditionalFormatting>
  <conditionalFormatting sqref="R334">
    <cfRule type="cellIs" dxfId="6436" priority="3525" operator="equal">
      <formula>"ある・ない"</formula>
    </cfRule>
    <cfRule type="cellIs" dxfId="6435" priority="3526" operator="equal">
      <formula>"ない・ある"</formula>
    </cfRule>
    <cfRule type="cellIs" dxfId="6434" priority="3527" operator="equal">
      <formula>"いない・いる"</formula>
    </cfRule>
    <cfRule type="cellIs" dxfId="6433" priority="3528" operator="equal">
      <formula>"実施済・未実施"</formula>
    </cfRule>
    <cfRule type="cellIs" dxfId="6432" priority="3529" operator="equal">
      <formula>"策定済・未策定"</formula>
    </cfRule>
  </conditionalFormatting>
  <conditionalFormatting sqref="P334">
    <cfRule type="cellIs" dxfId="6431" priority="3522" operator="equal">
      <formula>"▲"</formula>
    </cfRule>
    <cfRule type="cellIs" dxfId="6430" priority="3523" operator="equal">
      <formula>"？"</formula>
    </cfRule>
    <cfRule type="cellIs" dxfId="6429" priority="3524" operator="equal">
      <formula>"★"</formula>
    </cfRule>
  </conditionalFormatting>
  <conditionalFormatting sqref="R1:R2 R262:R263 R266:R332 R21:R59 R93:R239 R241:R259 R334:R335 R350:R359 R361:R386 R393:R394 R396:R1048576 R61:R91 R337 R4:R9 R11:R19 R339:R346">
    <cfRule type="cellIs" dxfId="6428" priority="3519" operator="equal">
      <formula>"管理宿直の形態"</formula>
    </cfRule>
    <cfRule type="cellIs" dxfId="6427" priority="3520" operator="equal">
      <formula>"有・無"</formula>
    </cfRule>
  </conditionalFormatting>
  <conditionalFormatting sqref="T1:T9 T262:T263 T266:T332 T21:T32 T93:T239 T42:T59 T37:T40 T34:T35 T241:T259 T334:T335 T350:T359 T361:T386 T393:T394 T396:T1048576 T61:T91 T337 T11:T19 T339:T346">
    <cfRule type="cellIs" dxfId="6426" priority="3534" operator="equal">
      <formula>"要確認"</formula>
    </cfRule>
    <cfRule type="cellIs" dxfId="6425" priority="3535" operator="equal">
      <formula>"適切"</formula>
    </cfRule>
    <cfRule type="cellIs" dxfId="6424" priority="3536" operator="equal">
      <formula>"不適切"</formula>
    </cfRule>
    <cfRule type="cellIs" dxfId="6423" priority="3537" operator="equal">
      <formula>"要入力"</formula>
    </cfRule>
    <cfRule type="cellIs" dxfId="6422" priority="3538" operator="equal">
      <formula>"非該当"</formula>
    </cfRule>
    <cfRule type="cellIs" dxfId="6421" priority="3539" operator="equal">
      <formula>"不適切"</formula>
    </cfRule>
    <cfRule type="cellIs" dxfId="6420" priority="3540" operator="equal">
      <formula>"適切"</formula>
    </cfRule>
    <cfRule type="containsText" dxfId="6419" priority="3541" operator="containsText" text="要入力">
      <formula>NOT(ISERROR(SEARCH("要入力",T1)))</formula>
    </cfRule>
    <cfRule type="cellIs" dxfId="6418" priority="3542" operator="equal">
      <formula>"非該当"</formula>
    </cfRule>
    <cfRule type="cellIs" dxfId="6417" priority="3543" operator="equal">
      <formula>"不適切"</formula>
    </cfRule>
    <cfRule type="cellIs" dxfId="6416" priority="3544" operator="equal">
      <formula>"適切"</formula>
    </cfRule>
    <cfRule type="containsText" dxfId="6415" priority="3545" operator="containsText" text="要入力">
      <formula>NOT(ISERROR(SEARCH("要入力",T1)))</formula>
    </cfRule>
    <cfRule type="cellIs" dxfId="6414" priority="3546" operator="equal">
      <formula>"非該当"</formula>
    </cfRule>
    <cfRule type="cellIs" dxfId="6413" priority="3547" operator="equal">
      <formula>"不適切"</formula>
    </cfRule>
    <cfRule type="cellIs" dxfId="6412" priority="3548" operator="equal">
      <formula>"適切"</formula>
    </cfRule>
    <cfRule type="containsText" dxfId="6411" priority="3549" operator="containsText" text="要入力">
      <formula>NOT(ISERROR(SEARCH("要入力",T1)))</formula>
    </cfRule>
    <cfRule type="cellIs" dxfId="6410" priority="3550" operator="equal">
      <formula>"非該当"</formula>
    </cfRule>
    <cfRule type="cellIs" dxfId="6409" priority="3551" operator="equal">
      <formula>"不適切"</formula>
    </cfRule>
    <cfRule type="cellIs" dxfId="6408" priority="3552" operator="equal">
      <formula>"適切"</formula>
    </cfRule>
    <cfRule type="containsText" dxfId="6407" priority="3553" operator="containsText" text="要入力">
      <formula>NOT(ISERROR(SEARCH("要入力",T1)))</formula>
    </cfRule>
    <cfRule type="cellIs" dxfId="6406" priority="3555" operator="equal">
      <formula>"要確認"</formula>
    </cfRule>
    <cfRule type="cellIs" dxfId="6405" priority="3556" operator="equal">
      <formula>"不適切"</formula>
    </cfRule>
    <cfRule type="containsText" dxfId="6404" priority="3557" operator="containsText" text="適切">
      <formula>NOT(ISERROR(SEARCH("適切",T1)))</formula>
    </cfRule>
    <cfRule type="cellIs" dxfId="6403" priority="3558" operator="equal">
      <formula>"要入力"</formula>
    </cfRule>
    <cfRule type="containsText" dxfId="6402" priority="3560" operator="containsText" text="要入力">
      <formula>NOT(ISERROR(SEARCH("要入力",T1)))</formula>
    </cfRule>
    <cfRule type="containsText" dxfId="6401" priority="3561" operator="containsText" text="要入力">
      <formula>NOT(ISERROR(SEARCH("要入力",T1)))</formula>
    </cfRule>
    <cfRule type="containsText" dxfId="6400" priority="3562" operator="containsText" text="要入力">
      <formula>NOT(ISERROR(SEARCH("要入力",T1)))</formula>
    </cfRule>
    <cfRule type="cellIs" dxfId="6399" priority="3573" operator="equal">
      <formula>"要確認"</formula>
    </cfRule>
    <cfRule type="cellIs" dxfId="6398" priority="3574" operator="equal">
      <formula>"適切"</formula>
    </cfRule>
    <cfRule type="cellIs" dxfId="6397" priority="3575" operator="equal">
      <formula>"不適切"</formula>
    </cfRule>
    <cfRule type="cellIs" dxfId="6396" priority="3577" operator="equal">
      <formula>"要入力"</formula>
    </cfRule>
    <cfRule type="containsText" dxfId="6395" priority="3578" operator="containsText" text="要入力">
      <formula>NOT(ISERROR(SEARCH("要入力",T1)))</formula>
    </cfRule>
    <cfRule type="cellIs" dxfId="6394" priority="3589" operator="equal">
      <formula>"不適切"</formula>
    </cfRule>
    <cfRule type="cellIs" dxfId="6393" priority="3590" operator="equal">
      <formula>"適切"</formula>
    </cfRule>
    <cfRule type="cellIs" dxfId="6392" priority="3591" operator="equal">
      <formula>"適切"</formula>
    </cfRule>
    <cfRule type="cellIs" dxfId="6391" priority="3592" operator="equal">
      <formula>"不適切"</formula>
    </cfRule>
    <cfRule type="cellIs" dxfId="6390" priority="3593" operator="equal">
      <formula>"要確認"</formula>
    </cfRule>
    <cfRule type="cellIs" dxfId="6389" priority="3594" operator="equal">
      <formula>"要入力"</formula>
    </cfRule>
    <cfRule type="cellIs" dxfId="6388" priority="3595" operator="equal">
      <formula>"適切"</formula>
    </cfRule>
    <cfRule type="cellIs" dxfId="6387" priority="3596" operator="equal">
      <formula>"不適切"</formula>
    </cfRule>
    <cfRule type="cellIs" dxfId="6386" priority="3597" operator="equal">
      <formula>"要確認"</formula>
    </cfRule>
    <cfRule type="cellIs" dxfId="6385" priority="3598" operator="equal">
      <formula>"要入力"</formula>
    </cfRule>
    <cfRule type="cellIs" dxfId="6384" priority="3599" operator="equal">
      <formula>"適切"</formula>
    </cfRule>
    <cfRule type="cellIs" dxfId="6383" priority="3600" operator="equal">
      <formula>"不適切"</formula>
    </cfRule>
    <cfRule type="cellIs" dxfId="6382" priority="3601" operator="equal">
      <formula>"要確認"</formula>
    </cfRule>
    <cfRule type="cellIs" dxfId="6381" priority="3602" operator="equal">
      <formula>"要入力"</formula>
    </cfRule>
    <cfRule type="cellIs" dxfId="6380" priority="3603" operator="equal">
      <formula>"要確認"</formula>
    </cfRule>
    <cfRule type="cellIs" dxfId="6379" priority="3604" operator="equal">
      <formula>"適切"</formula>
    </cfRule>
    <cfRule type="cellIs" dxfId="6378" priority="3605" operator="equal">
      <formula>"不適切"</formula>
    </cfRule>
    <cfRule type="cellIs" dxfId="6377" priority="3606" operator="equal">
      <formula>"要入力"</formula>
    </cfRule>
    <cfRule type="cellIs" dxfId="6376" priority="3607" operator="equal">
      <formula>"適切"</formula>
    </cfRule>
    <cfRule type="containsText" dxfId="6375" priority="3614" operator="containsText" text="非該当">
      <formula>NOT(ISERROR(SEARCH("非該当",T1)))</formula>
    </cfRule>
    <cfRule type="containsText" dxfId="6374" priority="3616" operator="containsText" text="要入力">
      <formula>NOT(ISERROR(SEARCH("要入力",T1)))</formula>
    </cfRule>
    <cfRule type="containsText" dxfId="6373" priority="3617" operator="containsText" text="要入力">
      <formula>NOT(ISERROR(SEARCH("要入力",T1)))</formula>
    </cfRule>
    <cfRule type="containsText" dxfId="6372" priority="3618" operator="containsText" text="要入力">
      <formula>NOT(ISERROR(SEARCH("要入力",T1)))</formula>
    </cfRule>
    <cfRule type="containsText" dxfId="6371" priority="3620" operator="containsText" text="要入力">
      <formula>NOT(ISERROR(SEARCH("要入力",T1)))</formula>
    </cfRule>
    <cfRule type="containsText" dxfId="6370" priority="3621" operator="containsText" text="要入力">
      <formula>NOT(ISERROR(SEARCH("要入力",T1)))</formula>
    </cfRule>
    <cfRule type="containsText" dxfId="6369" priority="3622" operator="containsText" text="要入力">
      <formula>NOT(ISERROR(SEARCH("要入力",T1)))</formula>
    </cfRule>
    <cfRule type="containsText" dxfId="6368" priority="3623" operator="containsText" text="要入力">
      <formula>NOT(ISERROR(SEARCH("要入力",T1)))</formula>
    </cfRule>
    <cfRule type="containsText" dxfId="6367" priority="3624" operator="containsText" text="要確認">
      <formula>NOT(ISERROR(SEARCH("要確認",T1)))</formula>
    </cfRule>
    <cfRule type="containsText" dxfId="6366" priority="3625" operator="containsText" text="不適切">
      <formula>NOT(ISERROR(SEARCH("不適切",T1)))</formula>
    </cfRule>
    <cfRule type="containsText" dxfId="6365" priority="3626" operator="containsText" text="適切">
      <formula>NOT(ISERROR(SEARCH("適切",T1)))</formula>
    </cfRule>
    <cfRule type="containsText" dxfId="6364" priority="3627" operator="containsText" text="要入力">
      <formula>NOT(ISERROR(SEARCH("要入力",T1)))</formula>
    </cfRule>
    <cfRule type="containsText" dxfId="6363" priority="3628" operator="containsText" text="要確認">
      <formula>NOT(ISERROR(SEARCH("要確認",T1)))</formula>
    </cfRule>
    <cfRule type="containsText" dxfId="6362" priority="3629" operator="containsText" text="不適切">
      <formula>NOT(ISERROR(SEARCH("不適切",T1)))</formula>
    </cfRule>
    <cfRule type="containsText" dxfId="6361" priority="3630" operator="containsText" text="適切">
      <formula>NOT(ISERROR(SEARCH("適切",T1)))</formula>
    </cfRule>
    <cfRule type="containsText" dxfId="6360" priority="3631" operator="containsText" text="要入力">
      <formula>NOT(ISERROR(SEARCH("要入力",T1)))</formula>
    </cfRule>
    <cfRule type="containsText" dxfId="6359" priority="3632" operator="containsText" text="不適切">
      <formula>NOT(ISERROR(SEARCH("不適切",T1)))</formula>
    </cfRule>
    <cfRule type="containsText" dxfId="6358" priority="3633" operator="containsText" text="適切">
      <formula>NOT(ISERROR(SEARCH("適切",T1)))</formula>
    </cfRule>
    <cfRule type="containsText" dxfId="6357" priority="3634" operator="containsText" text="要確認">
      <formula>NOT(ISERROR(SEARCH("要確認",T1)))</formula>
    </cfRule>
    <cfRule type="containsText" dxfId="6356" priority="3635" operator="containsText" text="要入力">
      <formula>NOT(ISERROR(SEARCH("要入力",T1)))</formula>
    </cfRule>
    <cfRule type="containsText" dxfId="6355" priority="3636" operator="containsText" text="不適切">
      <formula>NOT(ISERROR(SEARCH("不適切",T1)))</formula>
    </cfRule>
    <cfRule type="containsText" dxfId="6354" priority="3637" operator="containsText" text="適切">
      <formula>NOT(ISERROR(SEARCH("適切",T1)))</formula>
    </cfRule>
    <cfRule type="containsText" dxfId="6353" priority="3638" operator="containsText" text="要確認">
      <formula>NOT(ISERROR(SEARCH("要確認",T1)))</formula>
    </cfRule>
    <cfRule type="containsText" dxfId="6352" priority="3639" operator="containsText" text="要入力">
      <formula>NOT(ISERROR(SEARCH("要入力",T1)))</formula>
    </cfRule>
    <cfRule type="cellIs" dxfId="6351" priority="3643" operator="equal">
      <formula>"要確認"</formula>
    </cfRule>
    <cfRule type="cellIs" dxfId="6350" priority="3644" operator="equal">
      <formula>"適切"</formula>
    </cfRule>
    <cfRule type="cellIs" dxfId="6349" priority="3645" operator="equal">
      <formula>"不適切"</formula>
    </cfRule>
    <cfRule type="cellIs" dxfId="6348" priority="3646" operator="equal">
      <formula>"要入力"</formula>
    </cfRule>
    <cfRule type="cellIs" dxfId="6347" priority="3647" operator="equal">
      <formula>"要確認"</formula>
    </cfRule>
    <cfRule type="cellIs" dxfId="6346" priority="3648" operator="equal">
      <formula>"適切"</formula>
    </cfRule>
    <cfRule type="cellIs" dxfId="6345" priority="3649" operator="equal">
      <formula>"不適切"</formula>
    </cfRule>
    <cfRule type="cellIs" dxfId="6344" priority="3650" operator="equal">
      <formula>"要入力"</formula>
    </cfRule>
    <cfRule type="cellIs" dxfId="6343" priority="3651" operator="equal">
      <formula>"要確認"</formula>
    </cfRule>
    <cfRule type="cellIs" dxfId="6342" priority="3652" operator="equal">
      <formula>"適切"</formula>
    </cfRule>
    <cfRule type="cellIs" dxfId="6341" priority="3653" operator="equal">
      <formula>"不適切"</formula>
    </cfRule>
    <cfRule type="cellIs" dxfId="6340" priority="3654" operator="equal">
      <formula>"要入力"</formula>
    </cfRule>
    <cfRule type="cellIs" dxfId="6339" priority="3655" operator="equal">
      <formula>"要確認"</formula>
    </cfRule>
    <cfRule type="cellIs" dxfId="6338" priority="3656" operator="equal">
      <formula>"適切"</formula>
    </cfRule>
    <cfRule type="cellIs" dxfId="6337" priority="3657" operator="equal">
      <formula>"不適切"</formula>
    </cfRule>
    <cfRule type="cellIs" dxfId="6336" priority="3658" operator="equal">
      <formula>"要入力"</formula>
    </cfRule>
    <cfRule type="cellIs" dxfId="6335" priority="3659" operator="equal">
      <formula>"要確認"</formula>
    </cfRule>
    <cfRule type="cellIs" dxfId="6334" priority="3660" operator="equal">
      <formula>"適切"</formula>
    </cfRule>
    <cfRule type="cellIs" dxfId="6333" priority="3661" operator="equal">
      <formula>"不適切"</formula>
    </cfRule>
    <cfRule type="cellIs" dxfId="6332" priority="3662" operator="equal">
      <formula>"要入力"</formula>
    </cfRule>
    <cfRule type="cellIs" dxfId="6331" priority="3663" operator="equal">
      <formula>"要確認"</formula>
    </cfRule>
    <cfRule type="cellIs" dxfId="6330" priority="3664" operator="equal">
      <formula>"適切"</formula>
    </cfRule>
    <cfRule type="cellIs" dxfId="6329" priority="3665" operator="equal">
      <formula>"不適切"</formula>
    </cfRule>
    <cfRule type="cellIs" dxfId="6328" priority="3666" operator="equal">
      <formula>"要入力"</formula>
    </cfRule>
    <cfRule type="cellIs" dxfId="6327" priority="3667" operator="equal">
      <formula>"要確認"</formula>
    </cfRule>
    <cfRule type="cellIs" dxfId="6326" priority="3668" operator="equal">
      <formula>"適切"</formula>
    </cfRule>
    <cfRule type="cellIs" dxfId="6325" priority="3669" operator="equal">
      <formula>"不適切"</formula>
    </cfRule>
    <cfRule type="cellIs" dxfId="6324" priority="3670" operator="equal">
      <formula>"要入力"</formula>
    </cfRule>
    <cfRule type="cellIs" dxfId="6323" priority="3671" operator="equal">
      <formula>"要確認"</formula>
    </cfRule>
    <cfRule type="cellIs" dxfId="6322" priority="3672" operator="equal">
      <formula>"適切"</formula>
    </cfRule>
    <cfRule type="cellIs" dxfId="6321" priority="3673" operator="equal">
      <formula>"不適切"</formula>
    </cfRule>
    <cfRule type="cellIs" dxfId="6320" priority="3674" operator="equal">
      <formula>"要入力"</formula>
    </cfRule>
    <cfRule type="cellIs" dxfId="6319" priority="3675" operator="equal">
      <formula>"要確認"</formula>
    </cfRule>
    <cfRule type="cellIs" dxfId="6318" priority="3676" operator="equal">
      <formula>"適切"</formula>
    </cfRule>
    <cfRule type="cellIs" dxfId="6317" priority="3677" operator="equal">
      <formula>"不適切"</formula>
    </cfRule>
    <cfRule type="cellIs" dxfId="6316" priority="3678" operator="equal">
      <formula>"要入力"</formula>
    </cfRule>
    <cfRule type="cellIs" dxfId="6315" priority="3679" operator="equal">
      <formula>"要確認"</formula>
    </cfRule>
    <cfRule type="cellIs" dxfId="6314" priority="3680" operator="equal">
      <formula>"適切"</formula>
    </cfRule>
    <cfRule type="cellIs" dxfId="6313" priority="3681" operator="equal">
      <formula>"不適切"</formula>
    </cfRule>
    <cfRule type="cellIs" dxfId="6312" priority="3682" operator="equal">
      <formula>"要入力"</formula>
    </cfRule>
    <cfRule type="cellIs" dxfId="6311" priority="3683" operator="equal">
      <formula>"要確認"</formula>
    </cfRule>
    <cfRule type="cellIs" dxfId="6310" priority="3684" operator="equal">
      <formula>"適切"</formula>
    </cfRule>
    <cfRule type="cellIs" dxfId="6309" priority="3685" operator="equal">
      <formula>"不適切"</formula>
    </cfRule>
    <cfRule type="cellIs" dxfId="6308" priority="3686" operator="equal">
      <formula>"要入力"</formula>
    </cfRule>
    <cfRule type="cellIs" dxfId="6307" priority="3691" operator="equal">
      <formula>"要確認"</formula>
    </cfRule>
    <cfRule type="cellIs" dxfId="6306" priority="3692" operator="equal">
      <formula>"適切"</formula>
    </cfRule>
    <cfRule type="cellIs" dxfId="6305" priority="3693" operator="equal">
      <formula>"不適切"</formula>
    </cfRule>
    <cfRule type="cellIs" dxfId="6304" priority="3694" operator="equal">
      <formula>"要入力"</formula>
    </cfRule>
    <cfRule type="cellIs" dxfId="6303" priority="3695" operator="equal">
      <formula>"要確認"</formula>
    </cfRule>
    <cfRule type="cellIs" dxfId="6302" priority="3696" operator="equal">
      <formula>"適切"</formula>
    </cfRule>
    <cfRule type="cellIs" dxfId="6301" priority="3697" operator="equal">
      <formula>"不適切"</formula>
    </cfRule>
    <cfRule type="cellIs" dxfId="6300" priority="3698" operator="equal">
      <formula>"要入力"</formula>
    </cfRule>
    <cfRule type="cellIs" dxfId="6299" priority="3699" operator="equal">
      <formula>"要確認"</formula>
    </cfRule>
    <cfRule type="cellIs" dxfId="6298" priority="3700" operator="equal">
      <formula>"適切"</formula>
    </cfRule>
    <cfRule type="cellIs" dxfId="6297" priority="3701" operator="equal">
      <formula>"不適切"</formula>
    </cfRule>
    <cfRule type="cellIs" dxfId="6296" priority="3702" operator="equal">
      <formula>"要入力"</formula>
    </cfRule>
    <cfRule type="cellIs" dxfId="6295" priority="3703" operator="equal">
      <formula>"要確認"</formula>
    </cfRule>
    <cfRule type="cellIs" dxfId="6294" priority="3704" operator="equal">
      <formula>"適切"</formula>
    </cfRule>
    <cfRule type="cellIs" dxfId="6293" priority="3705" operator="equal">
      <formula>"不適切"</formula>
    </cfRule>
    <cfRule type="cellIs" dxfId="6292" priority="3706" operator="equal">
      <formula>"要入力"</formula>
    </cfRule>
    <cfRule type="cellIs" dxfId="6291" priority="3707" operator="equal">
      <formula>"要確認"</formula>
    </cfRule>
    <cfRule type="cellIs" dxfId="6290" priority="3708" operator="equal">
      <formula>"適切"</formula>
    </cfRule>
    <cfRule type="cellIs" dxfId="6289" priority="3709" operator="equal">
      <formula>"不適切"</formula>
    </cfRule>
    <cfRule type="cellIs" dxfId="6288" priority="3710" operator="equal">
      <formula>"要入力"</formula>
    </cfRule>
    <cfRule type="cellIs" dxfId="6287" priority="3711" operator="equal">
      <formula>"要確認"</formula>
    </cfRule>
    <cfRule type="cellIs" dxfId="6286" priority="3712" operator="equal">
      <formula>"適切"</formula>
    </cfRule>
    <cfRule type="cellIs" dxfId="6285" priority="3713" operator="equal">
      <formula>"不適切"</formula>
    </cfRule>
    <cfRule type="cellIs" dxfId="6284" priority="3714" operator="equal">
      <formula>"要入力"</formula>
    </cfRule>
    <cfRule type="cellIs" dxfId="6283" priority="3715" operator="equal">
      <formula>"要確認"</formula>
    </cfRule>
    <cfRule type="cellIs" dxfId="6282" priority="3716" operator="equal">
      <formula>"適切"</formula>
    </cfRule>
    <cfRule type="cellIs" dxfId="6281" priority="3717" operator="equal">
      <formula>"不適切"</formula>
    </cfRule>
    <cfRule type="cellIs" dxfId="6280" priority="3718" operator="equal">
      <formula>"要入力"</formula>
    </cfRule>
    <cfRule type="cellIs" dxfId="6279" priority="3720" operator="equal">
      <formula>"適切"</formula>
    </cfRule>
    <cfRule type="cellIs" dxfId="6278" priority="3721" operator="equal">
      <formula>"不適切"</formula>
    </cfRule>
    <cfRule type="cellIs" dxfId="6277" priority="3722" operator="equal">
      <formula>"要入力"</formula>
    </cfRule>
    <cfRule type="cellIs" dxfId="6276" priority="3723" operator="equal">
      <formula>"要確認"</formula>
    </cfRule>
    <cfRule type="cellIs" dxfId="6275" priority="3724" operator="equal">
      <formula>"適切"</formula>
    </cfRule>
    <cfRule type="cellIs" dxfId="6274" priority="3725" operator="equal">
      <formula>"不適切"</formula>
    </cfRule>
    <cfRule type="cellIs" dxfId="6273" priority="3726" operator="equal">
      <formula>"要入力"</formula>
    </cfRule>
    <cfRule type="cellIs" dxfId="6272" priority="3727" operator="equal">
      <formula>"要確認"</formula>
    </cfRule>
    <cfRule type="cellIs" dxfId="6271" priority="3728" operator="equal">
      <formula>"適切"</formula>
    </cfRule>
    <cfRule type="cellIs" dxfId="6270" priority="3729" operator="equal">
      <formula>"不適切"</formula>
    </cfRule>
    <cfRule type="cellIs" dxfId="6269" priority="3730" operator="equal">
      <formula>"要入力"</formula>
    </cfRule>
    <cfRule type="cellIs" dxfId="6268" priority="3731" operator="equal">
      <formula>"要確認"</formula>
    </cfRule>
    <cfRule type="cellIs" dxfId="6267" priority="3732" operator="equal">
      <formula>"適切"</formula>
    </cfRule>
    <cfRule type="cellIs" dxfId="6266" priority="3733" operator="equal">
      <formula>"不適切"</formula>
    </cfRule>
    <cfRule type="cellIs" dxfId="6265" priority="3734" operator="equal">
      <formula>"要入力"</formula>
    </cfRule>
  </conditionalFormatting>
  <conditionalFormatting sqref="U260">
    <cfRule type="cellIs" dxfId="6264" priority="3386" operator="equal">
      <formula>0</formula>
    </cfRule>
    <cfRule type="containsErrors" dxfId="6263" priority="3387">
      <formula>ISERROR(U260)</formula>
    </cfRule>
    <cfRule type="containsBlanks" dxfId="6262" priority="3388">
      <formula>LEN(TRIM(U260))=0</formula>
    </cfRule>
  </conditionalFormatting>
  <conditionalFormatting sqref="R260">
    <cfRule type="containsText" dxfId="6261" priority="3380" operator="containsText" text="いる・いない">
      <formula>NOT(ISERROR(SEARCH("いる・いない",R260)))</formula>
    </cfRule>
  </conditionalFormatting>
  <conditionalFormatting sqref="R260">
    <cfRule type="containsText" dxfId="6260" priority="3344" operator="containsText" text="該当・非該当">
      <formula>NOT(ISERROR(SEARCH("該当・非該当",R260)))</formula>
    </cfRule>
    <cfRule type="cellIs" dxfId="6259" priority="3375" operator="equal">
      <formula>"ある・ない"</formula>
    </cfRule>
    <cfRule type="cellIs" dxfId="6258" priority="3376" operator="equal">
      <formula>"ない・ある"</formula>
    </cfRule>
    <cfRule type="cellIs" dxfId="6257" priority="3377" operator="equal">
      <formula>"いない・いる"</formula>
    </cfRule>
    <cfRule type="cellIs" dxfId="6256" priority="3378" operator="equal">
      <formula>"実施済・未実施"</formula>
    </cfRule>
    <cfRule type="cellIs" dxfId="6255" priority="3379" operator="equal">
      <formula>"策定済・未策定"</formula>
    </cfRule>
  </conditionalFormatting>
  <conditionalFormatting sqref="P260">
    <cfRule type="cellIs" dxfId="6254" priority="3372" operator="equal">
      <formula>"▲"</formula>
    </cfRule>
    <cfRule type="cellIs" dxfId="6253" priority="3373" operator="equal">
      <formula>"？"</formula>
    </cfRule>
    <cfRule type="cellIs" dxfId="6252" priority="3374" operator="equal">
      <formula>"★"</formula>
    </cfRule>
  </conditionalFormatting>
  <conditionalFormatting sqref="R260">
    <cfRule type="cellIs" dxfId="6251" priority="3342" operator="equal">
      <formula>"管理宿直の形態"</formula>
    </cfRule>
    <cfRule type="cellIs" dxfId="6250" priority="3343" operator="equal">
      <formula>"有・無"</formula>
    </cfRule>
  </conditionalFormatting>
  <conditionalFormatting sqref="T260">
    <cfRule type="cellIs" dxfId="6249" priority="3345" operator="equal">
      <formula>"要確認"</formula>
    </cfRule>
    <cfRule type="cellIs" dxfId="6248" priority="3346" operator="equal">
      <formula>"適切"</formula>
    </cfRule>
    <cfRule type="cellIs" dxfId="6247" priority="3347" operator="equal">
      <formula>"不適切"</formula>
    </cfRule>
    <cfRule type="cellIs" dxfId="6246" priority="3348" operator="equal">
      <formula>"要入力"</formula>
    </cfRule>
    <cfRule type="cellIs" dxfId="6245" priority="3349" operator="equal">
      <formula>"非該当"</formula>
    </cfRule>
    <cfRule type="cellIs" dxfId="6244" priority="3350" operator="equal">
      <formula>"不適切"</formula>
    </cfRule>
    <cfRule type="cellIs" dxfId="6243" priority="3351" operator="equal">
      <formula>"適切"</formula>
    </cfRule>
    <cfRule type="containsText" dxfId="6242" priority="3352" operator="containsText" text="要入力">
      <formula>NOT(ISERROR(SEARCH("要入力",T260)))</formula>
    </cfRule>
    <cfRule type="cellIs" dxfId="6241" priority="3353" operator="equal">
      <formula>"非該当"</formula>
    </cfRule>
    <cfRule type="cellIs" dxfId="6240" priority="3354" operator="equal">
      <formula>"不適切"</formula>
    </cfRule>
    <cfRule type="cellIs" dxfId="6239" priority="3355" operator="equal">
      <formula>"適切"</formula>
    </cfRule>
    <cfRule type="containsText" dxfId="6238" priority="3356" operator="containsText" text="要入力">
      <formula>NOT(ISERROR(SEARCH("要入力",T260)))</formula>
    </cfRule>
    <cfRule type="cellIs" dxfId="6237" priority="3357" operator="equal">
      <formula>"非該当"</formula>
    </cfRule>
    <cfRule type="cellIs" dxfId="6236" priority="3358" operator="equal">
      <formula>"不適切"</formula>
    </cfRule>
    <cfRule type="cellIs" dxfId="6235" priority="3359" operator="equal">
      <formula>"適切"</formula>
    </cfRule>
    <cfRule type="containsText" dxfId="6234" priority="3360" operator="containsText" text="要入力">
      <formula>NOT(ISERROR(SEARCH("要入力",T260)))</formula>
    </cfRule>
    <cfRule type="cellIs" dxfId="6233" priority="3361" operator="equal">
      <formula>"非該当"</formula>
    </cfRule>
    <cfRule type="cellIs" dxfId="6232" priority="3362" operator="equal">
      <formula>"不適切"</formula>
    </cfRule>
    <cfRule type="cellIs" dxfId="6231" priority="3363" operator="equal">
      <formula>"適切"</formula>
    </cfRule>
    <cfRule type="containsText" dxfId="6230" priority="3364" operator="containsText" text="要入力">
      <formula>NOT(ISERROR(SEARCH("要入力",T260)))</formula>
    </cfRule>
    <cfRule type="cellIs" dxfId="6229" priority="3365" operator="equal">
      <formula>"要確認"</formula>
    </cfRule>
    <cfRule type="cellIs" dxfId="6228" priority="3366" operator="equal">
      <formula>"不適切"</formula>
    </cfRule>
    <cfRule type="containsText" dxfId="6227" priority="3367" operator="containsText" text="適切">
      <formula>NOT(ISERROR(SEARCH("適切",T260)))</formula>
    </cfRule>
    <cfRule type="cellIs" dxfId="6226" priority="3368" operator="equal">
      <formula>"要入力"</formula>
    </cfRule>
    <cfRule type="containsText" dxfId="6225" priority="3369" operator="containsText" text="要入力">
      <formula>NOT(ISERROR(SEARCH("要入力",T260)))</formula>
    </cfRule>
    <cfRule type="containsText" dxfId="6224" priority="3370" operator="containsText" text="要入力">
      <formula>NOT(ISERROR(SEARCH("要入力",T260)))</formula>
    </cfRule>
    <cfRule type="containsText" dxfId="6223" priority="3371" operator="containsText" text="要入力">
      <formula>NOT(ISERROR(SEARCH("要入力",T260)))</formula>
    </cfRule>
    <cfRule type="cellIs" dxfId="6222" priority="3381" operator="equal">
      <formula>"要確認"</formula>
    </cfRule>
    <cfRule type="cellIs" dxfId="6221" priority="3382" operator="equal">
      <formula>"適切"</formula>
    </cfRule>
    <cfRule type="cellIs" dxfId="6220" priority="3383" operator="equal">
      <formula>"不適切"</formula>
    </cfRule>
    <cfRule type="cellIs" dxfId="6219" priority="3384" operator="equal">
      <formula>"要入力"</formula>
    </cfRule>
    <cfRule type="containsText" dxfId="6218" priority="3385" operator="containsText" text="要入力">
      <formula>NOT(ISERROR(SEARCH("要入力",T260)))</formula>
    </cfRule>
    <cfRule type="cellIs" dxfId="6217" priority="3389" operator="equal">
      <formula>"不適切"</formula>
    </cfRule>
    <cfRule type="cellIs" dxfId="6216" priority="3390" operator="equal">
      <formula>"適切"</formula>
    </cfRule>
    <cfRule type="cellIs" dxfId="6215" priority="3391" operator="equal">
      <formula>"適切"</formula>
    </cfRule>
    <cfRule type="cellIs" dxfId="6214" priority="3392" operator="equal">
      <formula>"不適切"</formula>
    </cfRule>
    <cfRule type="cellIs" dxfId="6213" priority="3393" operator="equal">
      <formula>"要確認"</formula>
    </cfRule>
    <cfRule type="cellIs" dxfId="6212" priority="3394" operator="equal">
      <formula>"要入力"</formula>
    </cfRule>
    <cfRule type="cellIs" dxfId="6211" priority="3395" operator="equal">
      <formula>"適切"</formula>
    </cfRule>
    <cfRule type="cellIs" dxfId="6210" priority="3396" operator="equal">
      <formula>"不適切"</formula>
    </cfRule>
    <cfRule type="cellIs" dxfId="6209" priority="3397" operator="equal">
      <formula>"要確認"</formula>
    </cfRule>
    <cfRule type="cellIs" dxfId="6208" priority="3398" operator="equal">
      <formula>"要入力"</formula>
    </cfRule>
    <cfRule type="cellIs" dxfId="6207" priority="3399" operator="equal">
      <formula>"適切"</formula>
    </cfRule>
    <cfRule type="cellIs" dxfId="6206" priority="3400" operator="equal">
      <formula>"不適切"</formula>
    </cfRule>
    <cfRule type="cellIs" dxfId="6205" priority="3401" operator="equal">
      <formula>"要確認"</formula>
    </cfRule>
    <cfRule type="cellIs" dxfId="6204" priority="3402" operator="equal">
      <formula>"要入力"</formula>
    </cfRule>
    <cfRule type="cellIs" dxfId="6203" priority="3403" operator="equal">
      <formula>"要確認"</formula>
    </cfRule>
    <cfRule type="cellIs" dxfId="6202" priority="3404" operator="equal">
      <formula>"適切"</formula>
    </cfRule>
    <cfRule type="cellIs" dxfId="6201" priority="3405" operator="equal">
      <formula>"不適切"</formula>
    </cfRule>
    <cfRule type="cellIs" dxfId="6200" priority="3406" operator="equal">
      <formula>"要入力"</formula>
    </cfRule>
    <cfRule type="cellIs" dxfId="6199" priority="3407" operator="equal">
      <formula>"適切"</formula>
    </cfRule>
    <cfRule type="containsText" dxfId="6198" priority="3408" operator="containsText" text="非該当">
      <formula>NOT(ISERROR(SEARCH("非該当",T260)))</formula>
    </cfRule>
    <cfRule type="containsText" dxfId="6197" priority="3409" operator="containsText" text="要入力">
      <formula>NOT(ISERROR(SEARCH("要入力",T260)))</formula>
    </cfRule>
    <cfRule type="containsText" dxfId="6196" priority="3410" operator="containsText" text="要入力">
      <formula>NOT(ISERROR(SEARCH("要入力",T260)))</formula>
    </cfRule>
    <cfRule type="containsText" dxfId="6195" priority="3411" operator="containsText" text="要入力">
      <formula>NOT(ISERROR(SEARCH("要入力",T260)))</formula>
    </cfRule>
    <cfRule type="containsText" dxfId="6194" priority="3412" operator="containsText" text="要入力">
      <formula>NOT(ISERROR(SEARCH("要入力",T260)))</formula>
    </cfRule>
    <cfRule type="containsText" dxfId="6193" priority="3413" operator="containsText" text="要入力">
      <formula>NOT(ISERROR(SEARCH("要入力",T260)))</formula>
    </cfRule>
    <cfRule type="containsText" dxfId="6192" priority="3414" operator="containsText" text="要入力">
      <formula>NOT(ISERROR(SEARCH("要入力",T260)))</formula>
    </cfRule>
    <cfRule type="containsText" dxfId="6191" priority="3415" operator="containsText" text="要入力">
      <formula>NOT(ISERROR(SEARCH("要入力",T260)))</formula>
    </cfRule>
    <cfRule type="containsText" dxfId="6190" priority="3416" operator="containsText" text="要確認">
      <formula>NOT(ISERROR(SEARCH("要確認",T260)))</formula>
    </cfRule>
    <cfRule type="containsText" dxfId="6189" priority="3417" operator="containsText" text="不適切">
      <formula>NOT(ISERROR(SEARCH("不適切",T260)))</formula>
    </cfRule>
    <cfRule type="containsText" dxfId="6188" priority="3418" operator="containsText" text="適切">
      <formula>NOT(ISERROR(SEARCH("適切",T260)))</formula>
    </cfRule>
    <cfRule type="containsText" dxfId="6187" priority="3419" operator="containsText" text="要入力">
      <formula>NOT(ISERROR(SEARCH("要入力",T260)))</formula>
    </cfRule>
    <cfRule type="containsText" dxfId="6186" priority="3420" operator="containsText" text="要確認">
      <formula>NOT(ISERROR(SEARCH("要確認",T260)))</formula>
    </cfRule>
    <cfRule type="containsText" dxfId="6185" priority="3421" operator="containsText" text="不適切">
      <formula>NOT(ISERROR(SEARCH("不適切",T260)))</formula>
    </cfRule>
    <cfRule type="containsText" dxfId="6184" priority="3422" operator="containsText" text="適切">
      <formula>NOT(ISERROR(SEARCH("適切",T260)))</formula>
    </cfRule>
    <cfRule type="containsText" dxfId="6183" priority="3423" operator="containsText" text="要入力">
      <formula>NOT(ISERROR(SEARCH("要入力",T260)))</formula>
    </cfRule>
    <cfRule type="containsText" dxfId="6182" priority="3424" operator="containsText" text="不適切">
      <formula>NOT(ISERROR(SEARCH("不適切",T260)))</formula>
    </cfRule>
    <cfRule type="containsText" dxfId="6181" priority="3425" operator="containsText" text="適切">
      <formula>NOT(ISERROR(SEARCH("適切",T260)))</formula>
    </cfRule>
    <cfRule type="containsText" dxfId="6180" priority="3426" operator="containsText" text="要確認">
      <formula>NOT(ISERROR(SEARCH("要確認",T260)))</formula>
    </cfRule>
    <cfRule type="containsText" dxfId="6179" priority="3427" operator="containsText" text="要入力">
      <formula>NOT(ISERROR(SEARCH("要入力",T260)))</formula>
    </cfRule>
    <cfRule type="containsText" dxfId="6178" priority="3428" operator="containsText" text="不適切">
      <formula>NOT(ISERROR(SEARCH("不適切",T260)))</formula>
    </cfRule>
    <cfRule type="containsText" dxfId="6177" priority="3429" operator="containsText" text="適切">
      <formula>NOT(ISERROR(SEARCH("適切",T260)))</formula>
    </cfRule>
    <cfRule type="containsText" dxfId="6176" priority="3430" operator="containsText" text="要確認">
      <formula>NOT(ISERROR(SEARCH("要確認",T260)))</formula>
    </cfRule>
    <cfRule type="containsText" dxfId="6175" priority="3431" operator="containsText" text="要入力">
      <formula>NOT(ISERROR(SEARCH("要入力",T260)))</formula>
    </cfRule>
    <cfRule type="cellIs" dxfId="6174" priority="3432" operator="equal">
      <formula>"要確認"</formula>
    </cfRule>
    <cfRule type="cellIs" dxfId="6173" priority="3433" operator="equal">
      <formula>"適切"</formula>
    </cfRule>
    <cfRule type="cellIs" dxfId="6172" priority="3434" operator="equal">
      <formula>"不適切"</formula>
    </cfRule>
    <cfRule type="cellIs" dxfId="6171" priority="3435" operator="equal">
      <formula>"要入力"</formula>
    </cfRule>
    <cfRule type="cellIs" dxfId="6170" priority="3436" operator="equal">
      <formula>"要確認"</formula>
    </cfRule>
    <cfRule type="cellIs" dxfId="6169" priority="3437" operator="equal">
      <formula>"適切"</formula>
    </cfRule>
    <cfRule type="cellIs" dxfId="6168" priority="3438" operator="equal">
      <formula>"不適切"</formula>
    </cfRule>
    <cfRule type="cellIs" dxfId="6167" priority="3439" operator="equal">
      <formula>"要入力"</formula>
    </cfRule>
    <cfRule type="cellIs" dxfId="6166" priority="3440" operator="equal">
      <formula>"要確認"</formula>
    </cfRule>
    <cfRule type="cellIs" dxfId="6165" priority="3441" operator="equal">
      <formula>"適切"</formula>
    </cfRule>
    <cfRule type="cellIs" dxfId="6164" priority="3442" operator="equal">
      <formula>"不適切"</formula>
    </cfRule>
    <cfRule type="cellIs" dxfId="6163" priority="3443" operator="equal">
      <formula>"要入力"</formula>
    </cfRule>
    <cfRule type="cellIs" dxfId="6162" priority="3444" operator="equal">
      <formula>"要確認"</formula>
    </cfRule>
    <cfRule type="cellIs" dxfId="6161" priority="3445" operator="equal">
      <formula>"適切"</formula>
    </cfRule>
    <cfRule type="cellIs" dxfId="6160" priority="3446" operator="equal">
      <formula>"不適切"</formula>
    </cfRule>
    <cfRule type="cellIs" dxfId="6159" priority="3447" operator="equal">
      <formula>"要入力"</formula>
    </cfRule>
    <cfRule type="cellIs" dxfId="6158" priority="3448" operator="equal">
      <formula>"要確認"</formula>
    </cfRule>
    <cfRule type="cellIs" dxfId="6157" priority="3449" operator="equal">
      <formula>"適切"</formula>
    </cfRule>
    <cfRule type="cellIs" dxfId="6156" priority="3450" operator="equal">
      <formula>"不適切"</formula>
    </cfRule>
    <cfRule type="cellIs" dxfId="6155" priority="3451" operator="equal">
      <formula>"要入力"</formula>
    </cfRule>
    <cfRule type="cellIs" dxfId="6154" priority="3452" operator="equal">
      <formula>"要確認"</formula>
    </cfRule>
    <cfRule type="cellIs" dxfId="6153" priority="3453" operator="equal">
      <formula>"適切"</formula>
    </cfRule>
    <cfRule type="cellIs" dxfId="6152" priority="3454" operator="equal">
      <formula>"不適切"</formula>
    </cfRule>
    <cfRule type="cellIs" dxfId="6151" priority="3455" operator="equal">
      <formula>"要入力"</formula>
    </cfRule>
    <cfRule type="cellIs" dxfId="6150" priority="3456" operator="equal">
      <formula>"要確認"</formula>
    </cfRule>
    <cfRule type="cellIs" dxfId="6149" priority="3457" operator="equal">
      <formula>"適切"</formula>
    </cfRule>
    <cfRule type="cellIs" dxfId="6148" priority="3458" operator="equal">
      <formula>"不適切"</formula>
    </cfRule>
    <cfRule type="cellIs" dxfId="6147" priority="3459" operator="equal">
      <formula>"要入力"</formula>
    </cfRule>
    <cfRule type="cellIs" dxfId="6146" priority="3460" operator="equal">
      <formula>"要確認"</formula>
    </cfRule>
    <cfRule type="cellIs" dxfId="6145" priority="3461" operator="equal">
      <formula>"適切"</formula>
    </cfRule>
    <cfRule type="cellIs" dxfId="6144" priority="3462" operator="equal">
      <formula>"不適切"</formula>
    </cfRule>
    <cfRule type="cellIs" dxfId="6143" priority="3463" operator="equal">
      <formula>"要入力"</formula>
    </cfRule>
    <cfRule type="cellIs" dxfId="6142" priority="3464" operator="equal">
      <formula>"要確認"</formula>
    </cfRule>
    <cfRule type="cellIs" dxfId="6141" priority="3465" operator="equal">
      <formula>"適切"</formula>
    </cfRule>
    <cfRule type="cellIs" dxfId="6140" priority="3466" operator="equal">
      <formula>"不適切"</formula>
    </cfRule>
    <cfRule type="cellIs" dxfId="6139" priority="3467" operator="equal">
      <formula>"要入力"</formula>
    </cfRule>
    <cfRule type="cellIs" dxfId="6138" priority="3468" operator="equal">
      <formula>"要確認"</formula>
    </cfRule>
    <cfRule type="cellIs" dxfId="6137" priority="3469" operator="equal">
      <formula>"適切"</formula>
    </cfRule>
    <cfRule type="cellIs" dxfId="6136" priority="3470" operator="equal">
      <formula>"不適切"</formula>
    </cfRule>
    <cfRule type="cellIs" dxfId="6135" priority="3471" operator="equal">
      <formula>"要入力"</formula>
    </cfRule>
    <cfRule type="cellIs" dxfId="6134" priority="3472" operator="equal">
      <formula>"要確認"</formula>
    </cfRule>
    <cfRule type="cellIs" dxfId="6133" priority="3473" operator="equal">
      <formula>"適切"</formula>
    </cfRule>
    <cfRule type="cellIs" dxfId="6132" priority="3474" operator="equal">
      <formula>"不適切"</formula>
    </cfRule>
    <cfRule type="cellIs" dxfId="6131" priority="3475" operator="equal">
      <formula>"要入力"</formula>
    </cfRule>
    <cfRule type="cellIs" dxfId="6130" priority="3476" operator="equal">
      <formula>"要確認"</formula>
    </cfRule>
    <cfRule type="cellIs" dxfId="6129" priority="3477" operator="equal">
      <formula>"適切"</formula>
    </cfRule>
    <cfRule type="cellIs" dxfId="6128" priority="3478" operator="equal">
      <formula>"不適切"</formula>
    </cfRule>
    <cfRule type="cellIs" dxfId="6127" priority="3479" operator="equal">
      <formula>"要入力"</formula>
    </cfRule>
    <cfRule type="cellIs" dxfId="6126" priority="3480" operator="equal">
      <formula>"要確認"</formula>
    </cfRule>
    <cfRule type="cellIs" dxfId="6125" priority="3481" operator="equal">
      <formula>"適切"</formula>
    </cfRule>
    <cfRule type="cellIs" dxfId="6124" priority="3482" operator="equal">
      <formula>"不適切"</formula>
    </cfRule>
    <cfRule type="cellIs" dxfId="6123" priority="3483" operator="equal">
      <formula>"要入力"</formula>
    </cfRule>
    <cfRule type="cellIs" dxfId="6122" priority="3484" operator="equal">
      <formula>"要確認"</formula>
    </cfRule>
    <cfRule type="cellIs" dxfId="6121" priority="3485" operator="equal">
      <formula>"適切"</formula>
    </cfRule>
    <cfRule type="cellIs" dxfId="6120" priority="3486" operator="equal">
      <formula>"不適切"</formula>
    </cfRule>
    <cfRule type="cellIs" dxfId="6119" priority="3487" operator="equal">
      <formula>"要入力"</formula>
    </cfRule>
    <cfRule type="cellIs" dxfId="6118" priority="3488" operator="equal">
      <formula>"要確認"</formula>
    </cfRule>
    <cfRule type="cellIs" dxfId="6117" priority="3489" operator="equal">
      <formula>"適切"</formula>
    </cfRule>
    <cfRule type="cellIs" dxfId="6116" priority="3490" operator="equal">
      <formula>"不適切"</formula>
    </cfRule>
    <cfRule type="cellIs" dxfId="6115" priority="3491" operator="equal">
      <formula>"要入力"</formula>
    </cfRule>
    <cfRule type="cellIs" dxfId="6114" priority="3492" operator="equal">
      <formula>"要確認"</formula>
    </cfRule>
    <cfRule type="cellIs" dxfId="6113" priority="3493" operator="equal">
      <formula>"適切"</formula>
    </cfRule>
    <cfRule type="cellIs" dxfId="6112" priority="3494" operator="equal">
      <formula>"不適切"</formula>
    </cfRule>
    <cfRule type="cellIs" dxfId="6111" priority="3495" operator="equal">
      <formula>"要入力"</formula>
    </cfRule>
    <cfRule type="cellIs" dxfId="6110" priority="3496" operator="equal">
      <formula>"要確認"</formula>
    </cfRule>
    <cfRule type="cellIs" dxfId="6109" priority="3497" operator="equal">
      <formula>"適切"</formula>
    </cfRule>
    <cfRule type="cellIs" dxfId="6108" priority="3498" operator="equal">
      <formula>"不適切"</formula>
    </cfRule>
    <cfRule type="cellIs" dxfId="6107" priority="3499" operator="equal">
      <formula>"要入力"</formula>
    </cfRule>
    <cfRule type="cellIs" dxfId="6106" priority="3500" operator="equal">
      <formula>"要確認"</formula>
    </cfRule>
    <cfRule type="cellIs" dxfId="6105" priority="3501" operator="equal">
      <formula>"適切"</formula>
    </cfRule>
    <cfRule type="cellIs" dxfId="6104" priority="3502" operator="equal">
      <formula>"不適切"</formula>
    </cfRule>
    <cfRule type="cellIs" dxfId="6103" priority="3503" operator="equal">
      <formula>"要入力"</formula>
    </cfRule>
    <cfRule type="cellIs" dxfId="6102" priority="3504" operator="equal">
      <formula>"適切"</formula>
    </cfRule>
    <cfRule type="cellIs" dxfId="6101" priority="3505" operator="equal">
      <formula>"不適切"</formula>
    </cfRule>
    <cfRule type="cellIs" dxfId="6100" priority="3506" operator="equal">
      <formula>"要入力"</formula>
    </cfRule>
    <cfRule type="cellIs" dxfId="6099" priority="3507" operator="equal">
      <formula>"要確認"</formula>
    </cfRule>
    <cfRule type="cellIs" dxfId="6098" priority="3508" operator="equal">
      <formula>"適切"</formula>
    </cfRule>
    <cfRule type="cellIs" dxfId="6097" priority="3509" operator="equal">
      <formula>"不適切"</formula>
    </cfRule>
    <cfRule type="cellIs" dxfId="6096" priority="3510" operator="equal">
      <formula>"要入力"</formula>
    </cfRule>
    <cfRule type="cellIs" dxfId="6095" priority="3511" operator="equal">
      <formula>"要確認"</formula>
    </cfRule>
    <cfRule type="cellIs" dxfId="6094" priority="3512" operator="equal">
      <formula>"適切"</formula>
    </cfRule>
    <cfRule type="cellIs" dxfId="6093" priority="3513" operator="equal">
      <formula>"不適切"</formula>
    </cfRule>
    <cfRule type="cellIs" dxfId="6092" priority="3514" operator="equal">
      <formula>"要入力"</formula>
    </cfRule>
    <cfRule type="cellIs" dxfId="6091" priority="3515" operator="equal">
      <formula>"要確認"</formula>
    </cfRule>
    <cfRule type="cellIs" dxfId="6090" priority="3516" operator="equal">
      <formula>"適切"</formula>
    </cfRule>
    <cfRule type="cellIs" dxfId="6089" priority="3517" operator="equal">
      <formula>"不適切"</formula>
    </cfRule>
    <cfRule type="cellIs" dxfId="6088" priority="3518" operator="equal">
      <formula>"要入力"</formula>
    </cfRule>
  </conditionalFormatting>
  <conditionalFormatting sqref="U261">
    <cfRule type="cellIs" dxfId="6087" priority="3209" operator="equal">
      <formula>0</formula>
    </cfRule>
    <cfRule type="containsErrors" dxfId="6086" priority="3210">
      <formula>ISERROR(U261)</formula>
    </cfRule>
    <cfRule type="containsBlanks" dxfId="6085" priority="3211">
      <formula>LEN(TRIM(U261))=0</formula>
    </cfRule>
  </conditionalFormatting>
  <conditionalFormatting sqref="R261">
    <cfRule type="containsText" dxfId="6084" priority="3203" operator="containsText" text="いる・いない">
      <formula>NOT(ISERROR(SEARCH("いる・いない",R261)))</formula>
    </cfRule>
  </conditionalFormatting>
  <conditionalFormatting sqref="R261">
    <cfRule type="containsText" dxfId="6083" priority="3167" operator="containsText" text="該当・非該当">
      <formula>NOT(ISERROR(SEARCH("該当・非該当",R261)))</formula>
    </cfRule>
    <cfRule type="cellIs" dxfId="6082" priority="3198" operator="equal">
      <formula>"ある・ない"</formula>
    </cfRule>
    <cfRule type="cellIs" dxfId="6081" priority="3199" operator="equal">
      <formula>"ない・ある"</formula>
    </cfRule>
    <cfRule type="cellIs" dxfId="6080" priority="3200" operator="equal">
      <formula>"いない・いる"</formula>
    </cfRule>
    <cfRule type="cellIs" dxfId="6079" priority="3201" operator="equal">
      <formula>"実施済・未実施"</formula>
    </cfRule>
    <cfRule type="cellIs" dxfId="6078" priority="3202" operator="equal">
      <formula>"策定済・未策定"</formula>
    </cfRule>
  </conditionalFormatting>
  <conditionalFormatting sqref="P261">
    <cfRule type="cellIs" dxfId="6077" priority="3195" operator="equal">
      <formula>"▲"</formula>
    </cfRule>
    <cfRule type="cellIs" dxfId="6076" priority="3196" operator="equal">
      <formula>"？"</formula>
    </cfRule>
    <cfRule type="cellIs" dxfId="6075" priority="3197" operator="equal">
      <formula>"★"</formula>
    </cfRule>
  </conditionalFormatting>
  <conditionalFormatting sqref="R261">
    <cfRule type="cellIs" dxfId="6074" priority="3165" operator="equal">
      <formula>"管理宿直の形態"</formula>
    </cfRule>
    <cfRule type="cellIs" dxfId="6073" priority="3166" operator="equal">
      <formula>"有・無"</formula>
    </cfRule>
  </conditionalFormatting>
  <conditionalFormatting sqref="T261">
    <cfRule type="cellIs" dxfId="6072" priority="3168" operator="equal">
      <formula>"要確認"</formula>
    </cfRule>
    <cfRule type="cellIs" dxfId="6071" priority="3169" operator="equal">
      <formula>"適切"</formula>
    </cfRule>
    <cfRule type="cellIs" dxfId="6070" priority="3170" operator="equal">
      <formula>"不適切"</formula>
    </cfRule>
    <cfRule type="cellIs" dxfId="6069" priority="3171" operator="equal">
      <formula>"要入力"</formula>
    </cfRule>
    <cfRule type="cellIs" dxfId="6068" priority="3172" operator="equal">
      <formula>"非該当"</formula>
    </cfRule>
    <cfRule type="cellIs" dxfId="6067" priority="3173" operator="equal">
      <formula>"不適切"</formula>
    </cfRule>
    <cfRule type="cellIs" dxfId="6066" priority="3174" operator="equal">
      <formula>"適切"</formula>
    </cfRule>
    <cfRule type="containsText" dxfId="6065" priority="3175" operator="containsText" text="要入力">
      <formula>NOT(ISERROR(SEARCH("要入力",T261)))</formula>
    </cfRule>
    <cfRule type="cellIs" dxfId="6064" priority="3176" operator="equal">
      <formula>"非該当"</formula>
    </cfRule>
    <cfRule type="cellIs" dxfId="6063" priority="3177" operator="equal">
      <formula>"不適切"</formula>
    </cfRule>
    <cfRule type="cellIs" dxfId="6062" priority="3178" operator="equal">
      <formula>"適切"</formula>
    </cfRule>
    <cfRule type="containsText" dxfId="6061" priority="3179" operator="containsText" text="要入力">
      <formula>NOT(ISERROR(SEARCH("要入力",T261)))</formula>
    </cfRule>
    <cfRule type="cellIs" dxfId="6060" priority="3180" operator="equal">
      <formula>"非該当"</formula>
    </cfRule>
    <cfRule type="cellIs" dxfId="6059" priority="3181" operator="equal">
      <formula>"不適切"</formula>
    </cfRule>
    <cfRule type="cellIs" dxfId="6058" priority="3182" operator="equal">
      <formula>"適切"</formula>
    </cfRule>
    <cfRule type="containsText" dxfId="6057" priority="3183" operator="containsText" text="要入力">
      <formula>NOT(ISERROR(SEARCH("要入力",T261)))</formula>
    </cfRule>
    <cfRule type="cellIs" dxfId="6056" priority="3184" operator="equal">
      <formula>"非該当"</formula>
    </cfRule>
    <cfRule type="cellIs" dxfId="6055" priority="3185" operator="equal">
      <formula>"不適切"</formula>
    </cfRule>
    <cfRule type="cellIs" dxfId="6054" priority="3186" operator="equal">
      <formula>"適切"</formula>
    </cfRule>
    <cfRule type="containsText" dxfId="6053" priority="3187" operator="containsText" text="要入力">
      <formula>NOT(ISERROR(SEARCH("要入力",T261)))</formula>
    </cfRule>
    <cfRule type="cellIs" dxfId="6052" priority="3188" operator="equal">
      <formula>"要確認"</formula>
    </cfRule>
    <cfRule type="cellIs" dxfId="6051" priority="3189" operator="equal">
      <formula>"不適切"</formula>
    </cfRule>
    <cfRule type="containsText" dxfId="6050" priority="3190" operator="containsText" text="適切">
      <formula>NOT(ISERROR(SEARCH("適切",T261)))</formula>
    </cfRule>
    <cfRule type="cellIs" dxfId="6049" priority="3191" operator="equal">
      <formula>"要入力"</formula>
    </cfRule>
    <cfRule type="containsText" dxfId="6048" priority="3192" operator="containsText" text="要入力">
      <formula>NOT(ISERROR(SEARCH("要入力",T261)))</formula>
    </cfRule>
    <cfRule type="containsText" dxfId="6047" priority="3193" operator="containsText" text="要入力">
      <formula>NOT(ISERROR(SEARCH("要入力",T261)))</formula>
    </cfRule>
    <cfRule type="containsText" dxfId="6046" priority="3194" operator="containsText" text="要入力">
      <formula>NOT(ISERROR(SEARCH("要入力",T261)))</formula>
    </cfRule>
    <cfRule type="cellIs" dxfId="6045" priority="3204" operator="equal">
      <formula>"要確認"</formula>
    </cfRule>
    <cfRule type="cellIs" dxfId="6044" priority="3205" operator="equal">
      <formula>"適切"</formula>
    </cfRule>
    <cfRule type="cellIs" dxfId="6043" priority="3206" operator="equal">
      <formula>"不適切"</formula>
    </cfRule>
    <cfRule type="cellIs" dxfId="6042" priority="3207" operator="equal">
      <formula>"要入力"</formula>
    </cfRule>
    <cfRule type="containsText" dxfId="6041" priority="3208" operator="containsText" text="要入力">
      <formula>NOT(ISERROR(SEARCH("要入力",T261)))</formula>
    </cfRule>
    <cfRule type="cellIs" dxfId="6040" priority="3212" operator="equal">
      <formula>"不適切"</formula>
    </cfRule>
    <cfRule type="cellIs" dxfId="6039" priority="3213" operator="equal">
      <formula>"適切"</formula>
    </cfRule>
    <cfRule type="cellIs" dxfId="6038" priority="3214" operator="equal">
      <formula>"適切"</formula>
    </cfRule>
    <cfRule type="cellIs" dxfId="6037" priority="3215" operator="equal">
      <formula>"不適切"</formula>
    </cfRule>
    <cfRule type="cellIs" dxfId="6036" priority="3216" operator="equal">
      <formula>"要確認"</formula>
    </cfRule>
    <cfRule type="cellIs" dxfId="6035" priority="3217" operator="equal">
      <formula>"要入力"</formula>
    </cfRule>
    <cfRule type="cellIs" dxfId="6034" priority="3218" operator="equal">
      <formula>"適切"</formula>
    </cfRule>
    <cfRule type="cellIs" dxfId="6033" priority="3219" operator="equal">
      <formula>"不適切"</formula>
    </cfRule>
    <cfRule type="cellIs" dxfId="6032" priority="3220" operator="equal">
      <formula>"要確認"</formula>
    </cfRule>
    <cfRule type="cellIs" dxfId="6031" priority="3221" operator="equal">
      <formula>"要入力"</formula>
    </cfRule>
    <cfRule type="cellIs" dxfId="6030" priority="3222" operator="equal">
      <formula>"適切"</formula>
    </cfRule>
    <cfRule type="cellIs" dxfId="6029" priority="3223" operator="equal">
      <formula>"不適切"</formula>
    </cfRule>
    <cfRule type="cellIs" dxfId="6028" priority="3224" operator="equal">
      <formula>"要確認"</formula>
    </cfRule>
    <cfRule type="cellIs" dxfId="6027" priority="3225" operator="equal">
      <formula>"要入力"</formula>
    </cfRule>
    <cfRule type="cellIs" dxfId="6026" priority="3226" operator="equal">
      <formula>"要確認"</formula>
    </cfRule>
    <cfRule type="cellIs" dxfId="6025" priority="3227" operator="equal">
      <formula>"適切"</formula>
    </cfRule>
    <cfRule type="cellIs" dxfId="6024" priority="3228" operator="equal">
      <formula>"不適切"</formula>
    </cfRule>
    <cfRule type="cellIs" dxfId="6023" priority="3229" operator="equal">
      <formula>"要入力"</formula>
    </cfRule>
    <cfRule type="cellIs" dxfId="6022" priority="3230" operator="equal">
      <formula>"適切"</formula>
    </cfRule>
    <cfRule type="containsText" dxfId="6021" priority="3231" operator="containsText" text="非該当">
      <formula>NOT(ISERROR(SEARCH("非該当",T261)))</formula>
    </cfRule>
    <cfRule type="containsText" dxfId="6020" priority="3232" operator="containsText" text="要入力">
      <formula>NOT(ISERROR(SEARCH("要入力",T261)))</formula>
    </cfRule>
    <cfRule type="containsText" dxfId="6019" priority="3233" operator="containsText" text="要入力">
      <formula>NOT(ISERROR(SEARCH("要入力",T261)))</formula>
    </cfRule>
    <cfRule type="containsText" dxfId="6018" priority="3234" operator="containsText" text="要入力">
      <formula>NOT(ISERROR(SEARCH("要入力",T261)))</formula>
    </cfRule>
    <cfRule type="containsText" dxfId="6017" priority="3235" operator="containsText" text="要入力">
      <formula>NOT(ISERROR(SEARCH("要入力",T261)))</formula>
    </cfRule>
    <cfRule type="containsText" dxfId="6016" priority="3236" operator="containsText" text="要入力">
      <formula>NOT(ISERROR(SEARCH("要入力",T261)))</formula>
    </cfRule>
    <cfRule type="containsText" dxfId="6015" priority="3237" operator="containsText" text="要入力">
      <formula>NOT(ISERROR(SEARCH("要入力",T261)))</formula>
    </cfRule>
    <cfRule type="containsText" dxfId="6014" priority="3238" operator="containsText" text="要入力">
      <formula>NOT(ISERROR(SEARCH("要入力",T261)))</formula>
    </cfRule>
    <cfRule type="containsText" dxfId="6013" priority="3239" operator="containsText" text="要確認">
      <formula>NOT(ISERROR(SEARCH("要確認",T261)))</formula>
    </cfRule>
    <cfRule type="containsText" dxfId="6012" priority="3240" operator="containsText" text="不適切">
      <formula>NOT(ISERROR(SEARCH("不適切",T261)))</formula>
    </cfRule>
    <cfRule type="containsText" dxfId="6011" priority="3241" operator="containsText" text="適切">
      <formula>NOT(ISERROR(SEARCH("適切",T261)))</formula>
    </cfRule>
    <cfRule type="containsText" dxfId="6010" priority="3242" operator="containsText" text="要入力">
      <formula>NOT(ISERROR(SEARCH("要入力",T261)))</formula>
    </cfRule>
    <cfRule type="containsText" dxfId="6009" priority="3243" operator="containsText" text="要確認">
      <formula>NOT(ISERROR(SEARCH("要確認",T261)))</formula>
    </cfRule>
    <cfRule type="containsText" dxfId="6008" priority="3244" operator="containsText" text="不適切">
      <formula>NOT(ISERROR(SEARCH("不適切",T261)))</formula>
    </cfRule>
    <cfRule type="containsText" dxfId="6007" priority="3245" operator="containsText" text="適切">
      <formula>NOT(ISERROR(SEARCH("適切",T261)))</formula>
    </cfRule>
    <cfRule type="containsText" dxfId="6006" priority="3246" operator="containsText" text="要入力">
      <formula>NOT(ISERROR(SEARCH("要入力",T261)))</formula>
    </cfRule>
    <cfRule type="containsText" dxfId="6005" priority="3247" operator="containsText" text="不適切">
      <formula>NOT(ISERROR(SEARCH("不適切",T261)))</formula>
    </cfRule>
    <cfRule type="containsText" dxfId="6004" priority="3248" operator="containsText" text="適切">
      <formula>NOT(ISERROR(SEARCH("適切",T261)))</formula>
    </cfRule>
    <cfRule type="containsText" dxfId="6003" priority="3249" operator="containsText" text="要確認">
      <formula>NOT(ISERROR(SEARCH("要確認",T261)))</formula>
    </cfRule>
    <cfRule type="containsText" dxfId="6002" priority="3250" operator="containsText" text="要入力">
      <formula>NOT(ISERROR(SEARCH("要入力",T261)))</formula>
    </cfRule>
    <cfRule type="containsText" dxfId="6001" priority="3251" operator="containsText" text="不適切">
      <formula>NOT(ISERROR(SEARCH("不適切",T261)))</formula>
    </cfRule>
    <cfRule type="containsText" dxfId="6000" priority="3252" operator="containsText" text="適切">
      <formula>NOT(ISERROR(SEARCH("適切",T261)))</formula>
    </cfRule>
    <cfRule type="containsText" dxfId="5999" priority="3253" operator="containsText" text="要確認">
      <formula>NOT(ISERROR(SEARCH("要確認",T261)))</formula>
    </cfRule>
    <cfRule type="containsText" dxfId="5998" priority="3254" operator="containsText" text="要入力">
      <formula>NOT(ISERROR(SEARCH("要入力",T261)))</formula>
    </cfRule>
    <cfRule type="cellIs" dxfId="5997" priority="3255" operator="equal">
      <formula>"要確認"</formula>
    </cfRule>
    <cfRule type="cellIs" dxfId="5996" priority="3256" operator="equal">
      <formula>"適切"</formula>
    </cfRule>
    <cfRule type="cellIs" dxfId="5995" priority="3257" operator="equal">
      <formula>"不適切"</formula>
    </cfRule>
    <cfRule type="cellIs" dxfId="5994" priority="3258" operator="equal">
      <formula>"要入力"</formula>
    </cfRule>
    <cfRule type="cellIs" dxfId="5993" priority="3259" operator="equal">
      <formula>"要確認"</formula>
    </cfRule>
    <cfRule type="cellIs" dxfId="5992" priority="3260" operator="equal">
      <formula>"適切"</formula>
    </cfRule>
    <cfRule type="cellIs" dxfId="5991" priority="3261" operator="equal">
      <formula>"不適切"</formula>
    </cfRule>
    <cfRule type="cellIs" dxfId="5990" priority="3262" operator="equal">
      <formula>"要入力"</formula>
    </cfRule>
    <cfRule type="cellIs" dxfId="5989" priority="3263" operator="equal">
      <formula>"要確認"</formula>
    </cfRule>
    <cfRule type="cellIs" dxfId="5988" priority="3264" operator="equal">
      <formula>"適切"</formula>
    </cfRule>
    <cfRule type="cellIs" dxfId="5987" priority="3265" operator="equal">
      <formula>"不適切"</formula>
    </cfRule>
    <cfRule type="cellIs" dxfId="5986" priority="3266" operator="equal">
      <formula>"要入力"</formula>
    </cfRule>
    <cfRule type="cellIs" dxfId="5985" priority="3267" operator="equal">
      <formula>"要確認"</formula>
    </cfRule>
    <cfRule type="cellIs" dxfId="5984" priority="3268" operator="equal">
      <formula>"適切"</formula>
    </cfRule>
    <cfRule type="cellIs" dxfId="5983" priority="3269" operator="equal">
      <formula>"不適切"</formula>
    </cfRule>
    <cfRule type="cellIs" dxfId="5982" priority="3270" operator="equal">
      <formula>"要入力"</formula>
    </cfRule>
    <cfRule type="cellIs" dxfId="5981" priority="3271" operator="equal">
      <formula>"要確認"</formula>
    </cfRule>
    <cfRule type="cellIs" dxfId="5980" priority="3272" operator="equal">
      <formula>"適切"</formula>
    </cfRule>
    <cfRule type="cellIs" dxfId="5979" priority="3273" operator="equal">
      <formula>"不適切"</formula>
    </cfRule>
    <cfRule type="cellIs" dxfId="5978" priority="3274" operator="equal">
      <formula>"要入力"</formula>
    </cfRule>
    <cfRule type="cellIs" dxfId="5977" priority="3275" operator="equal">
      <formula>"要確認"</formula>
    </cfRule>
    <cfRule type="cellIs" dxfId="5976" priority="3276" operator="equal">
      <formula>"適切"</formula>
    </cfRule>
    <cfRule type="cellIs" dxfId="5975" priority="3277" operator="equal">
      <formula>"不適切"</formula>
    </cfRule>
    <cfRule type="cellIs" dxfId="5974" priority="3278" operator="equal">
      <formula>"要入力"</formula>
    </cfRule>
    <cfRule type="cellIs" dxfId="5973" priority="3279" operator="equal">
      <formula>"要確認"</formula>
    </cfRule>
    <cfRule type="cellIs" dxfId="5972" priority="3280" operator="equal">
      <formula>"適切"</formula>
    </cfRule>
    <cfRule type="cellIs" dxfId="5971" priority="3281" operator="equal">
      <formula>"不適切"</formula>
    </cfRule>
    <cfRule type="cellIs" dxfId="5970" priority="3282" operator="equal">
      <formula>"要入力"</formula>
    </cfRule>
    <cfRule type="cellIs" dxfId="5969" priority="3283" operator="equal">
      <formula>"要確認"</formula>
    </cfRule>
    <cfRule type="cellIs" dxfId="5968" priority="3284" operator="equal">
      <formula>"適切"</formula>
    </cfRule>
    <cfRule type="cellIs" dxfId="5967" priority="3285" operator="equal">
      <formula>"不適切"</formula>
    </cfRule>
    <cfRule type="cellIs" dxfId="5966" priority="3286" operator="equal">
      <formula>"要入力"</formula>
    </cfRule>
    <cfRule type="cellIs" dxfId="5965" priority="3287" operator="equal">
      <formula>"要確認"</formula>
    </cfRule>
    <cfRule type="cellIs" dxfId="5964" priority="3288" operator="equal">
      <formula>"適切"</formula>
    </cfRule>
    <cfRule type="cellIs" dxfId="5963" priority="3289" operator="equal">
      <formula>"不適切"</formula>
    </cfRule>
    <cfRule type="cellIs" dxfId="5962" priority="3290" operator="equal">
      <formula>"要入力"</formula>
    </cfRule>
    <cfRule type="cellIs" dxfId="5961" priority="3291" operator="equal">
      <formula>"要確認"</formula>
    </cfRule>
    <cfRule type="cellIs" dxfId="5960" priority="3292" operator="equal">
      <formula>"適切"</formula>
    </cfRule>
    <cfRule type="cellIs" dxfId="5959" priority="3293" operator="equal">
      <formula>"不適切"</formula>
    </cfRule>
    <cfRule type="cellIs" dxfId="5958" priority="3294" operator="equal">
      <formula>"要入力"</formula>
    </cfRule>
    <cfRule type="cellIs" dxfId="5957" priority="3295" operator="equal">
      <formula>"要確認"</formula>
    </cfRule>
    <cfRule type="cellIs" dxfId="5956" priority="3296" operator="equal">
      <formula>"適切"</formula>
    </cfRule>
    <cfRule type="cellIs" dxfId="5955" priority="3297" operator="equal">
      <formula>"不適切"</formula>
    </cfRule>
    <cfRule type="cellIs" dxfId="5954" priority="3298" operator="equal">
      <formula>"要入力"</formula>
    </cfRule>
    <cfRule type="cellIs" dxfId="5953" priority="3299" operator="equal">
      <formula>"要確認"</formula>
    </cfRule>
    <cfRule type="cellIs" dxfId="5952" priority="3300" operator="equal">
      <formula>"適切"</formula>
    </cfRule>
    <cfRule type="cellIs" dxfId="5951" priority="3301" operator="equal">
      <formula>"不適切"</formula>
    </cfRule>
    <cfRule type="cellIs" dxfId="5950" priority="3302" operator="equal">
      <formula>"要入力"</formula>
    </cfRule>
    <cfRule type="cellIs" dxfId="5949" priority="3303" operator="equal">
      <formula>"要確認"</formula>
    </cfRule>
    <cfRule type="cellIs" dxfId="5948" priority="3304" operator="equal">
      <formula>"適切"</formula>
    </cfRule>
    <cfRule type="cellIs" dxfId="5947" priority="3305" operator="equal">
      <formula>"不適切"</formula>
    </cfRule>
    <cfRule type="cellIs" dxfId="5946" priority="3306" operator="equal">
      <formula>"要入力"</formula>
    </cfRule>
    <cfRule type="cellIs" dxfId="5945" priority="3307" operator="equal">
      <formula>"要確認"</formula>
    </cfRule>
    <cfRule type="cellIs" dxfId="5944" priority="3308" operator="equal">
      <formula>"適切"</formula>
    </cfRule>
    <cfRule type="cellIs" dxfId="5943" priority="3309" operator="equal">
      <formula>"不適切"</formula>
    </cfRule>
    <cfRule type="cellIs" dxfId="5942" priority="3310" operator="equal">
      <formula>"要入力"</formula>
    </cfRule>
    <cfRule type="cellIs" dxfId="5941" priority="3311" operator="equal">
      <formula>"要確認"</formula>
    </cfRule>
    <cfRule type="cellIs" dxfId="5940" priority="3312" operator="equal">
      <formula>"適切"</formula>
    </cfRule>
    <cfRule type="cellIs" dxfId="5939" priority="3313" operator="equal">
      <formula>"不適切"</formula>
    </cfRule>
    <cfRule type="cellIs" dxfId="5938" priority="3314" operator="equal">
      <formula>"要入力"</formula>
    </cfRule>
    <cfRule type="cellIs" dxfId="5937" priority="3315" operator="equal">
      <formula>"要確認"</formula>
    </cfRule>
    <cfRule type="cellIs" dxfId="5936" priority="3316" operator="equal">
      <formula>"適切"</formula>
    </cfRule>
    <cfRule type="cellIs" dxfId="5935" priority="3317" operator="equal">
      <formula>"不適切"</formula>
    </cfRule>
    <cfRule type="cellIs" dxfId="5934" priority="3318" operator="equal">
      <formula>"要入力"</formula>
    </cfRule>
    <cfRule type="cellIs" dxfId="5933" priority="3319" operator="equal">
      <formula>"要確認"</formula>
    </cfRule>
    <cfRule type="cellIs" dxfId="5932" priority="3320" operator="equal">
      <formula>"適切"</formula>
    </cfRule>
    <cfRule type="cellIs" dxfId="5931" priority="3321" operator="equal">
      <formula>"不適切"</formula>
    </cfRule>
    <cfRule type="cellIs" dxfId="5930" priority="3322" operator="equal">
      <formula>"要入力"</formula>
    </cfRule>
    <cfRule type="cellIs" dxfId="5929" priority="3323" operator="equal">
      <formula>"要確認"</formula>
    </cfRule>
    <cfRule type="cellIs" dxfId="5928" priority="3324" operator="equal">
      <formula>"適切"</formula>
    </cfRule>
    <cfRule type="cellIs" dxfId="5927" priority="3325" operator="equal">
      <formula>"不適切"</formula>
    </cfRule>
    <cfRule type="cellIs" dxfId="5926" priority="3326" operator="equal">
      <formula>"要入力"</formula>
    </cfRule>
    <cfRule type="cellIs" dxfId="5925" priority="3327" operator="equal">
      <formula>"適切"</formula>
    </cfRule>
    <cfRule type="cellIs" dxfId="5924" priority="3328" operator="equal">
      <formula>"不適切"</formula>
    </cfRule>
    <cfRule type="cellIs" dxfId="5923" priority="3329" operator="equal">
      <formula>"要入力"</formula>
    </cfRule>
    <cfRule type="cellIs" dxfId="5922" priority="3330" operator="equal">
      <formula>"要確認"</formula>
    </cfRule>
    <cfRule type="cellIs" dxfId="5921" priority="3331" operator="equal">
      <formula>"適切"</formula>
    </cfRule>
    <cfRule type="cellIs" dxfId="5920" priority="3332" operator="equal">
      <formula>"不適切"</formula>
    </cfRule>
    <cfRule type="cellIs" dxfId="5919" priority="3333" operator="equal">
      <formula>"要入力"</formula>
    </cfRule>
    <cfRule type="cellIs" dxfId="5918" priority="3334" operator="equal">
      <formula>"要確認"</formula>
    </cfRule>
    <cfRule type="cellIs" dxfId="5917" priority="3335" operator="equal">
      <formula>"適切"</formula>
    </cfRule>
    <cfRule type="cellIs" dxfId="5916" priority="3336" operator="equal">
      <formula>"不適切"</formula>
    </cfRule>
    <cfRule type="cellIs" dxfId="5915" priority="3337" operator="equal">
      <formula>"要入力"</formula>
    </cfRule>
    <cfRule type="cellIs" dxfId="5914" priority="3338" operator="equal">
      <formula>"要確認"</formula>
    </cfRule>
    <cfRule type="cellIs" dxfId="5913" priority="3339" operator="equal">
      <formula>"適切"</formula>
    </cfRule>
    <cfRule type="cellIs" dxfId="5912" priority="3340" operator="equal">
      <formula>"不適切"</formula>
    </cfRule>
    <cfRule type="cellIs" dxfId="5911" priority="3341" operator="equal">
      <formula>"要入力"</formula>
    </cfRule>
  </conditionalFormatting>
  <conditionalFormatting sqref="U264">
    <cfRule type="cellIs" dxfId="5910" priority="3032" operator="equal">
      <formula>0</formula>
    </cfRule>
    <cfRule type="containsErrors" dxfId="5909" priority="3033">
      <formula>ISERROR(U264)</formula>
    </cfRule>
    <cfRule type="containsBlanks" dxfId="5908" priority="3034">
      <formula>LEN(TRIM(U264))=0</formula>
    </cfRule>
  </conditionalFormatting>
  <conditionalFormatting sqref="R264">
    <cfRule type="containsText" dxfId="5907" priority="3026" operator="containsText" text="いる・いない">
      <formula>NOT(ISERROR(SEARCH("いる・いない",R264)))</formula>
    </cfRule>
  </conditionalFormatting>
  <conditionalFormatting sqref="R264">
    <cfRule type="containsText" dxfId="5906" priority="2990" operator="containsText" text="該当・非該当">
      <formula>NOT(ISERROR(SEARCH("該当・非該当",R264)))</formula>
    </cfRule>
    <cfRule type="cellIs" dxfId="5905" priority="3021" operator="equal">
      <formula>"ある・ない"</formula>
    </cfRule>
    <cfRule type="cellIs" dxfId="5904" priority="3022" operator="equal">
      <formula>"ない・ある"</formula>
    </cfRule>
    <cfRule type="cellIs" dxfId="5903" priority="3023" operator="equal">
      <formula>"いない・いる"</formula>
    </cfRule>
    <cfRule type="cellIs" dxfId="5902" priority="3024" operator="equal">
      <formula>"実施済・未実施"</formula>
    </cfRule>
    <cfRule type="cellIs" dxfId="5901" priority="3025" operator="equal">
      <formula>"策定済・未策定"</formula>
    </cfRule>
  </conditionalFormatting>
  <conditionalFormatting sqref="P264">
    <cfRule type="cellIs" dxfId="5900" priority="3018" operator="equal">
      <formula>"▲"</formula>
    </cfRule>
    <cfRule type="cellIs" dxfId="5899" priority="3019" operator="equal">
      <formula>"？"</formula>
    </cfRule>
    <cfRule type="cellIs" dxfId="5898" priority="3020" operator="equal">
      <formula>"★"</formula>
    </cfRule>
  </conditionalFormatting>
  <conditionalFormatting sqref="R264">
    <cfRule type="cellIs" dxfId="5897" priority="2988" operator="equal">
      <formula>"管理宿直の形態"</formula>
    </cfRule>
    <cfRule type="cellIs" dxfId="5896" priority="2989" operator="equal">
      <formula>"有・無"</formula>
    </cfRule>
  </conditionalFormatting>
  <conditionalFormatting sqref="T264">
    <cfRule type="cellIs" dxfId="5895" priority="2991" operator="equal">
      <formula>"要確認"</formula>
    </cfRule>
    <cfRule type="cellIs" dxfId="5894" priority="2992" operator="equal">
      <formula>"適切"</formula>
    </cfRule>
    <cfRule type="cellIs" dxfId="5893" priority="2993" operator="equal">
      <formula>"不適切"</formula>
    </cfRule>
    <cfRule type="cellIs" dxfId="5892" priority="2994" operator="equal">
      <formula>"要入力"</formula>
    </cfRule>
    <cfRule type="cellIs" dxfId="5891" priority="2995" operator="equal">
      <formula>"非該当"</formula>
    </cfRule>
    <cfRule type="cellIs" dxfId="5890" priority="2996" operator="equal">
      <formula>"不適切"</formula>
    </cfRule>
    <cfRule type="cellIs" dxfId="5889" priority="2997" operator="equal">
      <formula>"適切"</formula>
    </cfRule>
    <cfRule type="containsText" dxfId="5888" priority="2998" operator="containsText" text="要入力">
      <formula>NOT(ISERROR(SEARCH("要入力",T264)))</formula>
    </cfRule>
    <cfRule type="cellIs" dxfId="5887" priority="2999" operator="equal">
      <formula>"非該当"</formula>
    </cfRule>
    <cfRule type="cellIs" dxfId="5886" priority="3000" operator="equal">
      <formula>"不適切"</formula>
    </cfRule>
    <cfRule type="cellIs" dxfId="5885" priority="3001" operator="equal">
      <formula>"適切"</formula>
    </cfRule>
    <cfRule type="containsText" dxfId="5884" priority="3002" operator="containsText" text="要入力">
      <formula>NOT(ISERROR(SEARCH("要入力",T264)))</formula>
    </cfRule>
    <cfRule type="cellIs" dxfId="5883" priority="3003" operator="equal">
      <formula>"非該当"</formula>
    </cfRule>
    <cfRule type="cellIs" dxfId="5882" priority="3004" operator="equal">
      <formula>"不適切"</formula>
    </cfRule>
    <cfRule type="cellIs" dxfId="5881" priority="3005" operator="equal">
      <formula>"適切"</formula>
    </cfRule>
    <cfRule type="containsText" dxfId="5880" priority="3006" operator="containsText" text="要入力">
      <formula>NOT(ISERROR(SEARCH("要入力",T264)))</formula>
    </cfRule>
    <cfRule type="cellIs" dxfId="5879" priority="3007" operator="equal">
      <formula>"非該当"</formula>
    </cfRule>
    <cfRule type="cellIs" dxfId="5878" priority="3008" operator="equal">
      <formula>"不適切"</formula>
    </cfRule>
    <cfRule type="cellIs" dxfId="5877" priority="3009" operator="equal">
      <formula>"適切"</formula>
    </cfRule>
    <cfRule type="containsText" dxfId="5876" priority="3010" operator="containsText" text="要入力">
      <formula>NOT(ISERROR(SEARCH("要入力",T264)))</formula>
    </cfRule>
    <cfRule type="cellIs" dxfId="5875" priority="3011" operator="equal">
      <formula>"要確認"</formula>
    </cfRule>
    <cfRule type="cellIs" dxfId="5874" priority="3012" operator="equal">
      <formula>"不適切"</formula>
    </cfRule>
    <cfRule type="containsText" dxfId="5873" priority="3013" operator="containsText" text="適切">
      <formula>NOT(ISERROR(SEARCH("適切",T264)))</formula>
    </cfRule>
    <cfRule type="cellIs" dxfId="5872" priority="3014" operator="equal">
      <formula>"要入力"</formula>
    </cfRule>
    <cfRule type="containsText" dxfId="5871" priority="3015" operator="containsText" text="要入力">
      <formula>NOT(ISERROR(SEARCH("要入力",T264)))</formula>
    </cfRule>
    <cfRule type="containsText" dxfId="5870" priority="3016" operator="containsText" text="要入力">
      <formula>NOT(ISERROR(SEARCH("要入力",T264)))</formula>
    </cfRule>
    <cfRule type="containsText" dxfId="5869" priority="3017" operator="containsText" text="要入力">
      <formula>NOT(ISERROR(SEARCH("要入力",T264)))</formula>
    </cfRule>
    <cfRule type="cellIs" dxfId="5868" priority="3027" operator="equal">
      <formula>"要確認"</formula>
    </cfRule>
    <cfRule type="cellIs" dxfId="5867" priority="3028" operator="equal">
      <formula>"適切"</formula>
    </cfRule>
    <cfRule type="cellIs" dxfId="5866" priority="3029" operator="equal">
      <formula>"不適切"</formula>
    </cfRule>
    <cfRule type="cellIs" dxfId="5865" priority="3030" operator="equal">
      <formula>"要入力"</formula>
    </cfRule>
    <cfRule type="containsText" dxfId="5864" priority="3031" operator="containsText" text="要入力">
      <formula>NOT(ISERROR(SEARCH("要入力",T264)))</formula>
    </cfRule>
    <cfRule type="cellIs" dxfId="5863" priority="3035" operator="equal">
      <formula>"不適切"</formula>
    </cfRule>
    <cfRule type="cellIs" dxfId="5862" priority="3036" operator="equal">
      <formula>"適切"</formula>
    </cfRule>
    <cfRule type="cellIs" dxfId="5861" priority="3037" operator="equal">
      <formula>"適切"</formula>
    </cfRule>
    <cfRule type="cellIs" dxfId="5860" priority="3038" operator="equal">
      <formula>"不適切"</formula>
    </cfRule>
    <cfRule type="cellIs" dxfId="5859" priority="3039" operator="equal">
      <formula>"要確認"</formula>
    </cfRule>
    <cfRule type="cellIs" dxfId="5858" priority="3040" operator="equal">
      <formula>"要入力"</formula>
    </cfRule>
    <cfRule type="cellIs" dxfId="5857" priority="3041" operator="equal">
      <formula>"適切"</formula>
    </cfRule>
    <cfRule type="cellIs" dxfId="5856" priority="3042" operator="equal">
      <formula>"不適切"</formula>
    </cfRule>
    <cfRule type="cellIs" dxfId="5855" priority="3043" operator="equal">
      <formula>"要確認"</formula>
    </cfRule>
    <cfRule type="cellIs" dxfId="5854" priority="3044" operator="equal">
      <formula>"要入力"</formula>
    </cfRule>
    <cfRule type="cellIs" dxfId="5853" priority="3045" operator="equal">
      <formula>"適切"</formula>
    </cfRule>
    <cfRule type="cellIs" dxfId="5852" priority="3046" operator="equal">
      <formula>"不適切"</formula>
    </cfRule>
    <cfRule type="cellIs" dxfId="5851" priority="3047" operator="equal">
      <formula>"要確認"</formula>
    </cfRule>
    <cfRule type="cellIs" dxfId="5850" priority="3048" operator="equal">
      <formula>"要入力"</formula>
    </cfRule>
    <cfRule type="cellIs" dxfId="5849" priority="3049" operator="equal">
      <formula>"要確認"</formula>
    </cfRule>
    <cfRule type="cellIs" dxfId="5848" priority="3050" operator="equal">
      <formula>"適切"</formula>
    </cfRule>
    <cfRule type="cellIs" dxfId="5847" priority="3051" operator="equal">
      <formula>"不適切"</formula>
    </cfRule>
    <cfRule type="cellIs" dxfId="5846" priority="3052" operator="equal">
      <formula>"要入力"</formula>
    </cfRule>
    <cfRule type="cellIs" dxfId="5845" priority="3053" operator="equal">
      <formula>"適切"</formula>
    </cfRule>
    <cfRule type="containsText" dxfId="5844" priority="3054" operator="containsText" text="非該当">
      <formula>NOT(ISERROR(SEARCH("非該当",T264)))</formula>
    </cfRule>
    <cfRule type="containsText" dxfId="5843" priority="3055" operator="containsText" text="要入力">
      <formula>NOT(ISERROR(SEARCH("要入力",T264)))</formula>
    </cfRule>
    <cfRule type="containsText" dxfId="5842" priority="3056" operator="containsText" text="要入力">
      <formula>NOT(ISERROR(SEARCH("要入力",T264)))</formula>
    </cfRule>
    <cfRule type="containsText" dxfId="5841" priority="3057" operator="containsText" text="要入力">
      <formula>NOT(ISERROR(SEARCH("要入力",T264)))</formula>
    </cfRule>
    <cfRule type="containsText" dxfId="5840" priority="3058" operator="containsText" text="要入力">
      <formula>NOT(ISERROR(SEARCH("要入力",T264)))</formula>
    </cfRule>
    <cfRule type="containsText" dxfId="5839" priority="3059" operator="containsText" text="要入力">
      <formula>NOT(ISERROR(SEARCH("要入力",T264)))</formula>
    </cfRule>
    <cfRule type="containsText" dxfId="5838" priority="3060" operator="containsText" text="要入力">
      <formula>NOT(ISERROR(SEARCH("要入力",T264)))</formula>
    </cfRule>
    <cfRule type="containsText" dxfId="5837" priority="3061" operator="containsText" text="要入力">
      <formula>NOT(ISERROR(SEARCH("要入力",T264)))</formula>
    </cfRule>
    <cfRule type="containsText" dxfId="5836" priority="3062" operator="containsText" text="要確認">
      <formula>NOT(ISERROR(SEARCH("要確認",T264)))</formula>
    </cfRule>
    <cfRule type="containsText" dxfId="5835" priority="3063" operator="containsText" text="不適切">
      <formula>NOT(ISERROR(SEARCH("不適切",T264)))</formula>
    </cfRule>
    <cfRule type="containsText" dxfId="5834" priority="3064" operator="containsText" text="適切">
      <formula>NOT(ISERROR(SEARCH("適切",T264)))</formula>
    </cfRule>
    <cfRule type="containsText" dxfId="5833" priority="3065" operator="containsText" text="要入力">
      <formula>NOT(ISERROR(SEARCH("要入力",T264)))</formula>
    </cfRule>
    <cfRule type="containsText" dxfId="5832" priority="3066" operator="containsText" text="要確認">
      <formula>NOT(ISERROR(SEARCH("要確認",T264)))</formula>
    </cfRule>
    <cfRule type="containsText" dxfId="5831" priority="3067" operator="containsText" text="不適切">
      <formula>NOT(ISERROR(SEARCH("不適切",T264)))</formula>
    </cfRule>
    <cfRule type="containsText" dxfId="5830" priority="3068" operator="containsText" text="適切">
      <formula>NOT(ISERROR(SEARCH("適切",T264)))</formula>
    </cfRule>
    <cfRule type="containsText" dxfId="5829" priority="3069" operator="containsText" text="要入力">
      <formula>NOT(ISERROR(SEARCH("要入力",T264)))</formula>
    </cfRule>
    <cfRule type="containsText" dxfId="5828" priority="3070" operator="containsText" text="不適切">
      <formula>NOT(ISERROR(SEARCH("不適切",T264)))</formula>
    </cfRule>
    <cfRule type="containsText" dxfId="5827" priority="3071" operator="containsText" text="適切">
      <formula>NOT(ISERROR(SEARCH("適切",T264)))</formula>
    </cfRule>
    <cfRule type="containsText" dxfId="5826" priority="3072" operator="containsText" text="要確認">
      <formula>NOT(ISERROR(SEARCH("要確認",T264)))</formula>
    </cfRule>
    <cfRule type="containsText" dxfId="5825" priority="3073" operator="containsText" text="要入力">
      <formula>NOT(ISERROR(SEARCH("要入力",T264)))</formula>
    </cfRule>
    <cfRule type="containsText" dxfId="5824" priority="3074" operator="containsText" text="不適切">
      <formula>NOT(ISERROR(SEARCH("不適切",T264)))</formula>
    </cfRule>
    <cfRule type="containsText" dxfId="5823" priority="3075" operator="containsText" text="適切">
      <formula>NOT(ISERROR(SEARCH("適切",T264)))</formula>
    </cfRule>
    <cfRule type="containsText" dxfId="5822" priority="3076" operator="containsText" text="要確認">
      <formula>NOT(ISERROR(SEARCH("要確認",T264)))</formula>
    </cfRule>
    <cfRule type="containsText" dxfId="5821" priority="3077" operator="containsText" text="要入力">
      <formula>NOT(ISERROR(SEARCH("要入力",T264)))</formula>
    </cfRule>
    <cfRule type="cellIs" dxfId="5820" priority="3078" operator="equal">
      <formula>"要確認"</formula>
    </cfRule>
    <cfRule type="cellIs" dxfId="5819" priority="3079" operator="equal">
      <formula>"適切"</formula>
    </cfRule>
    <cfRule type="cellIs" dxfId="5818" priority="3080" operator="equal">
      <formula>"不適切"</formula>
    </cfRule>
    <cfRule type="cellIs" dxfId="5817" priority="3081" operator="equal">
      <formula>"要入力"</formula>
    </cfRule>
    <cfRule type="cellIs" dxfId="5816" priority="3082" operator="equal">
      <formula>"要確認"</formula>
    </cfRule>
    <cfRule type="cellIs" dxfId="5815" priority="3083" operator="equal">
      <formula>"適切"</formula>
    </cfRule>
    <cfRule type="cellIs" dxfId="5814" priority="3084" operator="equal">
      <formula>"不適切"</formula>
    </cfRule>
    <cfRule type="cellIs" dxfId="5813" priority="3085" operator="equal">
      <formula>"要入力"</formula>
    </cfRule>
    <cfRule type="cellIs" dxfId="5812" priority="3086" operator="equal">
      <formula>"要確認"</formula>
    </cfRule>
    <cfRule type="cellIs" dxfId="5811" priority="3087" operator="equal">
      <formula>"適切"</formula>
    </cfRule>
    <cfRule type="cellIs" dxfId="5810" priority="3088" operator="equal">
      <formula>"不適切"</formula>
    </cfRule>
    <cfRule type="cellIs" dxfId="5809" priority="3089" operator="equal">
      <formula>"要入力"</formula>
    </cfRule>
    <cfRule type="cellIs" dxfId="5808" priority="3090" operator="equal">
      <formula>"要確認"</formula>
    </cfRule>
    <cfRule type="cellIs" dxfId="5807" priority="3091" operator="equal">
      <formula>"適切"</formula>
    </cfRule>
    <cfRule type="cellIs" dxfId="5806" priority="3092" operator="equal">
      <formula>"不適切"</formula>
    </cfRule>
    <cfRule type="cellIs" dxfId="5805" priority="3093" operator="equal">
      <formula>"要入力"</formula>
    </cfRule>
    <cfRule type="cellIs" dxfId="5804" priority="3094" operator="equal">
      <formula>"要確認"</formula>
    </cfRule>
    <cfRule type="cellIs" dxfId="5803" priority="3095" operator="equal">
      <formula>"適切"</formula>
    </cfRule>
    <cfRule type="cellIs" dxfId="5802" priority="3096" operator="equal">
      <formula>"不適切"</formula>
    </cfRule>
    <cfRule type="cellIs" dxfId="5801" priority="3097" operator="equal">
      <formula>"要入力"</formula>
    </cfRule>
    <cfRule type="cellIs" dxfId="5800" priority="3098" operator="equal">
      <formula>"要確認"</formula>
    </cfRule>
    <cfRule type="cellIs" dxfId="5799" priority="3099" operator="equal">
      <formula>"適切"</formula>
    </cfRule>
    <cfRule type="cellIs" dxfId="5798" priority="3100" operator="equal">
      <formula>"不適切"</formula>
    </cfRule>
    <cfRule type="cellIs" dxfId="5797" priority="3101" operator="equal">
      <formula>"要入力"</formula>
    </cfRule>
    <cfRule type="cellIs" dxfId="5796" priority="3102" operator="equal">
      <formula>"要確認"</formula>
    </cfRule>
    <cfRule type="cellIs" dxfId="5795" priority="3103" operator="equal">
      <formula>"適切"</formula>
    </cfRule>
    <cfRule type="cellIs" dxfId="5794" priority="3104" operator="equal">
      <formula>"不適切"</formula>
    </cfRule>
    <cfRule type="cellIs" dxfId="5793" priority="3105" operator="equal">
      <formula>"要入力"</formula>
    </cfRule>
    <cfRule type="cellIs" dxfId="5792" priority="3106" operator="equal">
      <formula>"要確認"</formula>
    </cfRule>
    <cfRule type="cellIs" dxfId="5791" priority="3107" operator="equal">
      <formula>"適切"</formula>
    </cfRule>
    <cfRule type="cellIs" dxfId="5790" priority="3108" operator="equal">
      <formula>"不適切"</formula>
    </cfRule>
    <cfRule type="cellIs" dxfId="5789" priority="3109" operator="equal">
      <formula>"要入力"</formula>
    </cfRule>
    <cfRule type="cellIs" dxfId="5788" priority="3110" operator="equal">
      <formula>"要確認"</formula>
    </cfRule>
    <cfRule type="cellIs" dxfId="5787" priority="3111" operator="equal">
      <formula>"適切"</formula>
    </cfRule>
    <cfRule type="cellIs" dxfId="5786" priority="3112" operator="equal">
      <formula>"不適切"</formula>
    </cfRule>
    <cfRule type="cellIs" dxfId="5785" priority="3113" operator="equal">
      <formula>"要入力"</formula>
    </cfRule>
    <cfRule type="cellIs" dxfId="5784" priority="3114" operator="equal">
      <formula>"要確認"</formula>
    </cfRule>
    <cfRule type="cellIs" dxfId="5783" priority="3115" operator="equal">
      <formula>"適切"</formula>
    </cfRule>
    <cfRule type="cellIs" dxfId="5782" priority="3116" operator="equal">
      <formula>"不適切"</formula>
    </cfRule>
    <cfRule type="cellIs" dxfId="5781" priority="3117" operator="equal">
      <formula>"要入力"</formula>
    </cfRule>
    <cfRule type="cellIs" dxfId="5780" priority="3118" operator="equal">
      <formula>"要確認"</formula>
    </cfRule>
    <cfRule type="cellIs" dxfId="5779" priority="3119" operator="equal">
      <formula>"適切"</formula>
    </cfRule>
    <cfRule type="cellIs" dxfId="5778" priority="3120" operator="equal">
      <formula>"不適切"</formula>
    </cfRule>
    <cfRule type="cellIs" dxfId="5777" priority="3121" operator="equal">
      <formula>"要入力"</formula>
    </cfRule>
    <cfRule type="cellIs" dxfId="5776" priority="3122" operator="equal">
      <formula>"要確認"</formula>
    </cfRule>
    <cfRule type="cellIs" dxfId="5775" priority="3123" operator="equal">
      <formula>"適切"</formula>
    </cfRule>
    <cfRule type="cellIs" dxfId="5774" priority="3124" operator="equal">
      <formula>"不適切"</formula>
    </cfRule>
    <cfRule type="cellIs" dxfId="5773" priority="3125" operator="equal">
      <formula>"要入力"</formula>
    </cfRule>
    <cfRule type="cellIs" dxfId="5772" priority="3126" operator="equal">
      <formula>"要確認"</formula>
    </cfRule>
    <cfRule type="cellIs" dxfId="5771" priority="3127" operator="equal">
      <formula>"適切"</formula>
    </cfRule>
    <cfRule type="cellIs" dxfId="5770" priority="3128" operator="equal">
      <formula>"不適切"</formula>
    </cfRule>
    <cfRule type="cellIs" dxfId="5769" priority="3129" operator="equal">
      <formula>"要入力"</formula>
    </cfRule>
    <cfRule type="cellIs" dxfId="5768" priority="3130" operator="equal">
      <formula>"要確認"</formula>
    </cfRule>
    <cfRule type="cellIs" dxfId="5767" priority="3131" operator="equal">
      <formula>"適切"</formula>
    </cfRule>
    <cfRule type="cellIs" dxfId="5766" priority="3132" operator="equal">
      <formula>"不適切"</formula>
    </cfRule>
    <cfRule type="cellIs" dxfId="5765" priority="3133" operator="equal">
      <formula>"要入力"</formula>
    </cfRule>
    <cfRule type="cellIs" dxfId="5764" priority="3134" operator="equal">
      <formula>"要確認"</formula>
    </cfRule>
    <cfRule type="cellIs" dxfId="5763" priority="3135" operator="equal">
      <formula>"適切"</formula>
    </cfRule>
    <cfRule type="cellIs" dxfId="5762" priority="3136" operator="equal">
      <formula>"不適切"</formula>
    </cfRule>
    <cfRule type="cellIs" dxfId="5761" priority="3137" operator="equal">
      <formula>"要入力"</formula>
    </cfRule>
    <cfRule type="cellIs" dxfId="5760" priority="3138" operator="equal">
      <formula>"要確認"</formula>
    </cfRule>
    <cfRule type="cellIs" dxfId="5759" priority="3139" operator="equal">
      <formula>"適切"</formula>
    </cfRule>
    <cfRule type="cellIs" dxfId="5758" priority="3140" operator="equal">
      <formula>"不適切"</formula>
    </cfRule>
    <cfRule type="cellIs" dxfId="5757" priority="3141" operator="equal">
      <formula>"要入力"</formula>
    </cfRule>
    <cfRule type="cellIs" dxfId="5756" priority="3142" operator="equal">
      <formula>"要確認"</formula>
    </cfRule>
    <cfRule type="cellIs" dxfId="5755" priority="3143" operator="equal">
      <formula>"適切"</formula>
    </cfRule>
    <cfRule type="cellIs" dxfId="5754" priority="3144" operator="equal">
      <formula>"不適切"</formula>
    </cfRule>
    <cfRule type="cellIs" dxfId="5753" priority="3145" operator="equal">
      <formula>"要入力"</formula>
    </cfRule>
    <cfRule type="cellIs" dxfId="5752" priority="3146" operator="equal">
      <formula>"要確認"</formula>
    </cfRule>
    <cfRule type="cellIs" dxfId="5751" priority="3147" operator="equal">
      <formula>"適切"</formula>
    </cfRule>
    <cfRule type="cellIs" dxfId="5750" priority="3148" operator="equal">
      <formula>"不適切"</formula>
    </cfRule>
    <cfRule type="cellIs" dxfId="5749" priority="3149" operator="equal">
      <formula>"要入力"</formula>
    </cfRule>
    <cfRule type="cellIs" dxfId="5748" priority="3150" operator="equal">
      <formula>"適切"</formula>
    </cfRule>
    <cfRule type="cellIs" dxfId="5747" priority="3151" operator="equal">
      <formula>"不適切"</formula>
    </cfRule>
    <cfRule type="cellIs" dxfId="5746" priority="3152" operator="equal">
      <formula>"要入力"</formula>
    </cfRule>
    <cfRule type="cellIs" dxfId="5745" priority="3153" operator="equal">
      <formula>"要確認"</formula>
    </cfRule>
    <cfRule type="cellIs" dxfId="5744" priority="3154" operator="equal">
      <formula>"適切"</formula>
    </cfRule>
    <cfRule type="cellIs" dxfId="5743" priority="3155" operator="equal">
      <formula>"不適切"</formula>
    </cfRule>
    <cfRule type="cellIs" dxfId="5742" priority="3156" operator="equal">
      <formula>"要入力"</formula>
    </cfRule>
    <cfRule type="cellIs" dxfId="5741" priority="3157" operator="equal">
      <formula>"要確認"</formula>
    </cfRule>
    <cfRule type="cellIs" dxfId="5740" priority="3158" operator="equal">
      <formula>"適切"</formula>
    </cfRule>
    <cfRule type="cellIs" dxfId="5739" priority="3159" operator="equal">
      <formula>"不適切"</formula>
    </cfRule>
    <cfRule type="cellIs" dxfId="5738" priority="3160" operator="equal">
      <formula>"要入力"</formula>
    </cfRule>
    <cfRule type="cellIs" dxfId="5737" priority="3161" operator="equal">
      <formula>"要確認"</formula>
    </cfRule>
    <cfRule type="cellIs" dxfId="5736" priority="3162" operator="equal">
      <formula>"適切"</formula>
    </cfRule>
    <cfRule type="cellIs" dxfId="5735" priority="3163" operator="equal">
      <formula>"不適切"</formula>
    </cfRule>
    <cfRule type="cellIs" dxfId="5734" priority="3164" operator="equal">
      <formula>"要入力"</formula>
    </cfRule>
  </conditionalFormatting>
  <conditionalFormatting sqref="U265">
    <cfRule type="cellIs" dxfId="5733" priority="2855" operator="equal">
      <formula>0</formula>
    </cfRule>
    <cfRule type="containsErrors" dxfId="5732" priority="2856">
      <formula>ISERROR(U265)</formula>
    </cfRule>
    <cfRule type="containsBlanks" dxfId="5731" priority="2857">
      <formula>LEN(TRIM(U265))=0</formula>
    </cfRule>
  </conditionalFormatting>
  <conditionalFormatting sqref="R265">
    <cfRule type="containsText" dxfId="5730" priority="2849" operator="containsText" text="いる・いない">
      <formula>NOT(ISERROR(SEARCH("いる・いない",R265)))</formula>
    </cfRule>
  </conditionalFormatting>
  <conditionalFormatting sqref="R265">
    <cfRule type="containsText" dxfId="5729" priority="2813" operator="containsText" text="該当・非該当">
      <formula>NOT(ISERROR(SEARCH("該当・非該当",R265)))</formula>
    </cfRule>
    <cfRule type="cellIs" dxfId="5728" priority="2844" operator="equal">
      <formula>"ある・ない"</formula>
    </cfRule>
    <cfRule type="cellIs" dxfId="5727" priority="2845" operator="equal">
      <formula>"ない・ある"</formula>
    </cfRule>
    <cfRule type="cellIs" dxfId="5726" priority="2846" operator="equal">
      <formula>"いない・いる"</formula>
    </cfRule>
    <cfRule type="cellIs" dxfId="5725" priority="2847" operator="equal">
      <formula>"実施済・未実施"</formula>
    </cfRule>
    <cfRule type="cellIs" dxfId="5724" priority="2848" operator="equal">
      <formula>"策定済・未策定"</formula>
    </cfRule>
  </conditionalFormatting>
  <conditionalFormatting sqref="P265">
    <cfRule type="cellIs" dxfId="5723" priority="2841" operator="equal">
      <formula>"▲"</formula>
    </cfRule>
    <cfRule type="cellIs" dxfId="5722" priority="2842" operator="equal">
      <formula>"？"</formula>
    </cfRule>
    <cfRule type="cellIs" dxfId="5721" priority="2843" operator="equal">
      <formula>"★"</formula>
    </cfRule>
  </conditionalFormatting>
  <conditionalFormatting sqref="R265">
    <cfRule type="cellIs" dxfId="5720" priority="2811" operator="equal">
      <formula>"管理宿直の形態"</formula>
    </cfRule>
    <cfRule type="cellIs" dxfId="5719" priority="2812" operator="equal">
      <formula>"有・無"</formula>
    </cfRule>
  </conditionalFormatting>
  <conditionalFormatting sqref="T265">
    <cfRule type="cellIs" dxfId="5718" priority="2814" operator="equal">
      <formula>"要確認"</formula>
    </cfRule>
    <cfRule type="cellIs" dxfId="5717" priority="2815" operator="equal">
      <formula>"適切"</formula>
    </cfRule>
    <cfRule type="cellIs" dxfId="5716" priority="2816" operator="equal">
      <formula>"不適切"</formula>
    </cfRule>
    <cfRule type="cellIs" dxfId="5715" priority="2817" operator="equal">
      <formula>"要入力"</formula>
    </cfRule>
    <cfRule type="cellIs" dxfId="5714" priority="2818" operator="equal">
      <formula>"非該当"</formula>
    </cfRule>
    <cfRule type="cellIs" dxfId="5713" priority="2819" operator="equal">
      <formula>"不適切"</formula>
    </cfRule>
    <cfRule type="cellIs" dxfId="5712" priority="2820" operator="equal">
      <formula>"適切"</formula>
    </cfRule>
    <cfRule type="containsText" dxfId="5711" priority="2821" operator="containsText" text="要入力">
      <formula>NOT(ISERROR(SEARCH("要入力",T265)))</formula>
    </cfRule>
    <cfRule type="cellIs" dxfId="5710" priority="2822" operator="equal">
      <formula>"非該当"</formula>
    </cfRule>
    <cfRule type="cellIs" dxfId="5709" priority="2823" operator="equal">
      <formula>"不適切"</formula>
    </cfRule>
    <cfRule type="cellIs" dxfId="5708" priority="2824" operator="equal">
      <formula>"適切"</formula>
    </cfRule>
    <cfRule type="containsText" dxfId="5707" priority="2825" operator="containsText" text="要入力">
      <formula>NOT(ISERROR(SEARCH("要入力",T265)))</formula>
    </cfRule>
    <cfRule type="cellIs" dxfId="5706" priority="2826" operator="equal">
      <formula>"非該当"</formula>
    </cfRule>
    <cfRule type="cellIs" dxfId="5705" priority="2827" operator="equal">
      <formula>"不適切"</formula>
    </cfRule>
    <cfRule type="cellIs" dxfId="5704" priority="2828" operator="equal">
      <formula>"適切"</formula>
    </cfRule>
    <cfRule type="containsText" dxfId="5703" priority="2829" operator="containsText" text="要入力">
      <formula>NOT(ISERROR(SEARCH("要入力",T265)))</formula>
    </cfRule>
    <cfRule type="cellIs" dxfId="5702" priority="2830" operator="equal">
      <formula>"非該当"</formula>
    </cfRule>
    <cfRule type="cellIs" dxfId="5701" priority="2831" operator="equal">
      <formula>"不適切"</formula>
    </cfRule>
    <cfRule type="cellIs" dxfId="5700" priority="2832" operator="equal">
      <formula>"適切"</formula>
    </cfRule>
    <cfRule type="containsText" dxfId="5699" priority="2833" operator="containsText" text="要入力">
      <formula>NOT(ISERROR(SEARCH("要入力",T265)))</formula>
    </cfRule>
    <cfRule type="cellIs" dxfId="5698" priority="2834" operator="equal">
      <formula>"要確認"</formula>
    </cfRule>
    <cfRule type="cellIs" dxfId="5697" priority="2835" operator="equal">
      <formula>"不適切"</formula>
    </cfRule>
    <cfRule type="containsText" dxfId="5696" priority="2836" operator="containsText" text="適切">
      <formula>NOT(ISERROR(SEARCH("適切",T265)))</formula>
    </cfRule>
    <cfRule type="cellIs" dxfId="5695" priority="2837" operator="equal">
      <formula>"要入力"</formula>
    </cfRule>
    <cfRule type="containsText" dxfId="5694" priority="2838" operator="containsText" text="要入力">
      <formula>NOT(ISERROR(SEARCH("要入力",T265)))</formula>
    </cfRule>
    <cfRule type="containsText" dxfId="5693" priority="2839" operator="containsText" text="要入力">
      <formula>NOT(ISERROR(SEARCH("要入力",T265)))</formula>
    </cfRule>
    <cfRule type="containsText" dxfId="5692" priority="2840" operator="containsText" text="要入力">
      <formula>NOT(ISERROR(SEARCH("要入力",T265)))</formula>
    </cfRule>
    <cfRule type="cellIs" dxfId="5691" priority="2850" operator="equal">
      <formula>"要確認"</formula>
    </cfRule>
    <cfRule type="cellIs" dxfId="5690" priority="2851" operator="equal">
      <formula>"適切"</formula>
    </cfRule>
    <cfRule type="cellIs" dxfId="5689" priority="2852" operator="equal">
      <formula>"不適切"</formula>
    </cfRule>
    <cfRule type="cellIs" dxfId="5688" priority="2853" operator="equal">
      <formula>"要入力"</formula>
    </cfRule>
    <cfRule type="containsText" dxfId="5687" priority="2854" operator="containsText" text="要入力">
      <formula>NOT(ISERROR(SEARCH("要入力",T265)))</formula>
    </cfRule>
    <cfRule type="cellIs" dxfId="5686" priority="2858" operator="equal">
      <formula>"不適切"</formula>
    </cfRule>
    <cfRule type="cellIs" dxfId="5685" priority="2859" operator="equal">
      <formula>"適切"</formula>
    </cfRule>
    <cfRule type="cellIs" dxfId="5684" priority="2860" operator="equal">
      <formula>"適切"</formula>
    </cfRule>
    <cfRule type="cellIs" dxfId="5683" priority="2861" operator="equal">
      <formula>"不適切"</formula>
    </cfRule>
    <cfRule type="cellIs" dxfId="5682" priority="2862" operator="equal">
      <formula>"要確認"</formula>
    </cfRule>
    <cfRule type="cellIs" dxfId="5681" priority="2863" operator="equal">
      <formula>"要入力"</formula>
    </cfRule>
    <cfRule type="cellIs" dxfId="5680" priority="2864" operator="equal">
      <formula>"適切"</formula>
    </cfRule>
    <cfRule type="cellIs" dxfId="5679" priority="2865" operator="equal">
      <formula>"不適切"</formula>
    </cfRule>
    <cfRule type="cellIs" dxfId="5678" priority="2866" operator="equal">
      <formula>"要確認"</formula>
    </cfRule>
    <cfRule type="cellIs" dxfId="5677" priority="2867" operator="equal">
      <formula>"要入力"</formula>
    </cfRule>
    <cfRule type="cellIs" dxfId="5676" priority="2868" operator="equal">
      <formula>"適切"</formula>
    </cfRule>
    <cfRule type="cellIs" dxfId="5675" priority="2869" operator="equal">
      <formula>"不適切"</formula>
    </cfRule>
    <cfRule type="cellIs" dxfId="5674" priority="2870" operator="equal">
      <formula>"要確認"</formula>
    </cfRule>
    <cfRule type="cellIs" dxfId="5673" priority="2871" operator="equal">
      <formula>"要入力"</formula>
    </cfRule>
    <cfRule type="cellIs" dxfId="5672" priority="2872" operator="equal">
      <formula>"要確認"</formula>
    </cfRule>
    <cfRule type="cellIs" dxfId="5671" priority="2873" operator="equal">
      <formula>"適切"</formula>
    </cfRule>
    <cfRule type="cellIs" dxfId="5670" priority="2874" operator="equal">
      <formula>"不適切"</formula>
    </cfRule>
    <cfRule type="cellIs" dxfId="5669" priority="2875" operator="equal">
      <formula>"要入力"</formula>
    </cfRule>
    <cfRule type="cellIs" dxfId="5668" priority="2876" operator="equal">
      <formula>"適切"</formula>
    </cfRule>
    <cfRule type="containsText" dxfId="5667" priority="2877" operator="containsText" text="非該当">
      <formula>NOT(ISERROR(SEARCH("非該当",T265)))</formula>
    </cfRule>
    <cfRule type="containsText" dxfId="5666" priority="2878" operator="containsText" text="要入力">
      <formula>NOT(ISERROR(SEARCH("要入力",T265)))</formula>
    </cfRule>
    <cfRule type="containsText" dxfId="5665" priority="2879" operator="containsText" text="要入力">
      <formula>NOT(ISERROR(SEARCH("要入力",T265)))</formula>
    </cfRule>
    <cfRule type="containsText" dxfId="5664" priority="2880" operator="containsText" text="要入力">
      <formula>NOT(ISERROR(SEARCH("要入力",T265)))</formula>
    </cfRule>
    <cfRule type="containsText" dxfId="5663" priority="2881" operator="containsText" text="要入力">
      <formula>NOT(ISERROR(SEARCH("要入力",T265)))</formula>
    </cfRule>
    <cfRule type="containsText" dxfId="5662" priority="2882" operator="containsText" text="要入力">
      <formula>NOT(ISERROR(SEARCH("要入力",T265)))</formula>
    </cfRule>
    <cfRule type="containsText" dxfId="5661" priority="2883" operator="containsText" text="要入力">
      <formula>NOT(ISERROR(SEARCH("要入力",T265)))</formula>
    </cfRule>
    <cfRule type="containsText" dxfId="5660" priority="2884" operator="containsText" text="要入力">
      <formula>NOT(ISERROR(SEARCH("要入力",T265)))</formula>
    </cfRule>
    <cfRule type="containsText" dxfId="5659" priority="2885" operator="containsText" text="要確認">
      <formula>NOT(ISERROR(SEARCH("要確認",T265)))</formula>
    </cfRule>
    <cfRule type="containsText" dxfId="5658" priority="2886" operator="containsText" text="不適切">
      <formula>NOT(ISERROR(SEARCH("不適切",T265)))</formula>
    </cfRule>
    <cfRule type="containsText" dxfId="5657" priority="2887" operator="containsText" text="適切">
      <formula>NOT(ISERROR(SEARCH("適切",T265)))</formula>
    </cfRule>
    <cfRule type="containsText" dxfId="5656" priority="2888" operator="containsText" text="要入力">
      <formula>NOT(ISERROR(SEARCH("要入力",T265)))</formula>
    </cfRule>
    <cfRule type="containsText" dxfId="5655" priority="2889" operator="containsText" text="要確認">
      <formula>NOT(ISERROR(SEARCH("要確認",T265)))</formula>
    </cfRule>
    <cfRule type="containsText" dxfId="5654" priority="2890" operator="containsText" text="不適切">
      <formula>NOT(ISERROR(SEARCH("不適切",T265)))</formula>
    </cfRule>
    <cfRule type="containsText" dxfId="5653" priority="2891" operator="containsText" text="適切">
      <formula>NOT(ISERROR(SEARCH("適切",T265)))</formula>
    </cfRule>
    <cfRule type="containsText" dxfId="5652" priority="2892" operator="containsText" text="要入力">
      <formula>NOT(ISERROR(SEARCH("要入力",T265)))</formula>
    </cfRule>
    <cfRule type="containsText" dxfId="5651" priority="2893" operator="containsText" text="不適切">
      <formula>NOT(ISERROR(SEARCH("不適切",T265)))</formula>
    </cfRule>
    <cfRule type="containsText" dxfId="5650" priority="2894" operator="containsText" text="適切">
      <formula>NOT(ISERROR(SEARCH("適切",T265)))</formula>
    </cfRule>
    <cfRule type="containsText" dxfId="5649" priority="2895" operator="containsText" text="要確認">
      <formula>NOT(ISERROR(SEARCH("要確認",T265)))</formula>
    </cfRule>
    <cfRule type="containsText" dxfId="5648" priority="2896" operator="containsText" text="要入力">
      <formula>NOT(ISERROR(SEARCH("要入力",T265)))</formula>
    </cfRule>
    <cfRule type="containsText" dxfId="5647" priority="2897" operator="containsText" text="不適切">
      <formula>NOT(ISERROR(SEARCH("不適切",T265)))</formula>
    </cfRule>
    <cfRule type="containsText" dxfId="5646" priority="2898" operator="containsText" text="適切">
      <formula>NOT(ISERROR(SEARCH("適切",T265)))</formula>
    </cfRule>
    <cfRule type="containsText" dxfId="5645" priority="2899" operator="containsText" text="要確認">
      <formula>NOT(ISERROR(SEARCH("要確認",T265)))</formula>
    </cfRule>
    <cfRule type="containsText" dxfId="5644" priority="2900" operator="containsText" text="要入力">
      <formula>NOT(ISERROR(SEARCH("要入力",T265)))</formula>
    </cfRule>
    <cfRule type="cellIs" dxfId="5643" priority="2901" operator="equal">
      <formula>"要確認"</formula>
    </cfRule>
    <cfRule type="cellIs" dxfId="5642" priority="2902" operator="equal">
      <formula>"適切"</formula>
    </cfRule>
    <cfRule type="cellIs" dxfId="5641" priority="2903" operator="equal">
      <formula>"不適切"</formula>
    </cfRule>
    <cfRule type="cellIs" dxfId="5640" priority="2904" operator="equal">
      <formula>"要入力"</formula>
    </cfRule>
    <cfRule type="cellIs" dxfId="5639" priority="2905" operator="equal">
      <formula>"要確認"</formula>
    </cfRule>
    <cfRule type="cellIs" dxfId="5638" priority="2906" operator="equal">
      <formula>"適切"</formula>
    </cfRule>
    <cfRule type="cellIs" dxfId="5637" priority="2907" operator="equal">
      <formula>"不適切"</formula>
    </cfRule>
    <cfRule type="cellIs" dxfId="5636" priority="2908" operator="equal">
      <formula>"要入力"</formula>
    </cfRule>
    <cfRule type="cellIs" dxfId="5635" priority="2909" operator="equal">
      <formula>"要確認"</formula>
    </cfRule>
    <cfRule type="cellIs" dxfId="5634" priority="2910" operator="equal">
      <formula>"適切"</formula>
    </cfRule>
    <cfRule type="cellIs" dxfId="5633" priority="2911" operator="equal">
      <formula>"不適切"</formula>
    </cfRule>
    <cfRule type="cellIs" dxfId="5632" priority="2912" operator="equal">
      <formula>"要入力"</formula>
    </cfRule>
    <cfRule type="cellIs" dxfId="5631" priority="2913" operator="equal">
      <formula>"要確認"</formula>
    </cfRule>
    <cfRule type="cellIs" dxfId="5630" priority="2914" operator="equal">
      <formula>"適切"</formula>
    </cfRule>
    <cfRule type="cellIs" dxfId="5629" priority="2915" operator="equal">
      <formula>"不適切"</formula>
    </cfRule>
    <cfRule type="cellIs" dxfId="5628" priority="2916" operator="equal">
      <formula>"要入力"</formula>
    </cfRule>
    <cfRule type="cellIs" dxfId="5627" priority="2917" operator="equal">
      <formula>"要確認"</formula>
    </cfRule>
    <cfRule type="cellIs" dxfId="5626" priority="2918" operator="equal">
      <formula>"適切"</formula>
    </cfRule>
    <cfRule type="cellIs" dxfId="5625" priority="2919" operator="equal">
      <formula>"不適切"</formula>
    </cfRule>
    <cfRule type="cellIs" dxfId="5624" priority="2920" operator="equal">
      <formula>"要入力"</formula>
    </cfRule>
    <cfRule type="cellIs" dxfId="5623" priority="2921" operator="equal">
      <formula>"要確認"</formula>
    </cfRule>
    <cfRule type="cellIs" dxfId="5622" priority="2922" operator="equal">
      <formula>"適切"</formula>
    </cfRule>
    <cfRule type="cellIs" dxfId="5621" priority="2923" operator="equal">
      <formula>"不適切"</formula>
    </cfRule>
    <cfRule type="cellIs" dxfId="5620" priority="2924" operator="equal">
      <formula>"要入力"</formula>
    </cfRule>
    <cfRule type="cellIs" dxfId="5619" priority="2925" operator="equal">
      <formula>"要確認"</formula>
    </cfRule>
    <cfRule type="cellIs" dxfId="5618" priority="2926" operator="equal">
      <formula>"適切"</formula>
    </cfRule>
    <cfRule type="cellIs" dxfId="5617" priority="2927" operator="equal">
      <formula>"不適切"</formula>
    </cfRule>
    <cfRule type="cellIs" dxfId="5616" priority="2928" operator="equal">
      <formula>"要入力"</formula>
    </cfRule>
    <cfRule type="cellIs" dxfId="5615" priority="2929" operator="equal">
      <formula>"要確認"</formula>
    </cfRule>
    <cfRule type="cellIs" dxfId="5614" priority="2930" operator="equal">
      <formula>"適切"</formula>
    </cfRule>
    <cfRule type="cellIs" dxfId="5613" priority="2931" operator="equal">
      <formula>"不適切"</formula>
    </cfRule>
    <cfRule type="cellIs" dxfId="5612" priority="2932" operator="equal">
      <formula>"要入力"</formula>
    </cfRule>
    <cfRule type="cellIs" dxfId="5611" priority="2933" operator="equal">
      <formula>"要確認"</formula>
    </cfRule>
    <cfRule type="cellIs" dxfId="5610" priority="2934" operator="equal">
      <formula>"適切"</formula>
    </cfRule>
    <cfRule type="cellIs" dxfId="5609" priority="2935" operator="equal">
      <formula>"不適切"</formula>
    </cfRule>
    <cfRule type="cellIs" dxfId="5608" priority="2936" operator="equal">
      <formula>"要入力"</formula>
    </cfRule>
    <cfRule type="cellIs" dxfId="5607" priority="2937" operator="equal">
      <formula>"要確認"</formula>
    </cfRule>
    <cfRule type="cellIs" dxfId="5606" priority="2938" operator="equal">
      <formula>"適切"</formula>
    </cfRule>
    <cfRule type="cellIs" dxfId="5605" priority="2939" operator="equal">
      <formula>"不適切"</formula>
    </cfRule>
    <cfRule type="cellIs" dxfId="5604" priority="2940" operator="equal">
      <formula>"要入力"</formula>
    </cfRule>
    <cfRule type="cellIs" dxfId="5603" priority="2941" operator="equal">
      <formula>"要確認"</formula>
    </cfRule>
    <cfRule type="cellIs" dxfId="5602" priority="2942" operator="equal">
      <formula>"適切"</formula>
    </cfRule>
    <cfRule type="cellIs" dxfId="5601" priority="2943" operator="equal">
      <formula>"不適切"</formula>
    </cfRule>
    <cfRule type="cellIs" dxfId="5600" priority="2944" operator="equal">
      <formula>"要入力"</formula>
    </cfRule>
    <cfRule type="cellIs" dxfId="5599" priority="2945" operator="equal">
      <formula>"要確認"</formula>
    </cfRule>
    <cfRule type="cellIs" dxfId="5598" priority="2946" operator="equal">
      <formula>"適切"</formula>
    </cfRule>
    <cfRule type="cellIs" dxfId="5597" priority="2947" operator="equal">
      <formula>"不適切"</formula>
    </cfRule>
    <cfRule type="cellIs" dxfId="5596" priority="2948" operator="equal">
      <formula>"要入力"</formula>
    </cfRule>
    <cfRule type="cellIs" dxfId="5595" priority="2949" operator="equal">
      <formula>"要確認"</formula>
    </cfRule>
    <cfRule type="cellIs" dxfId="5594" priority="2950" operator="equal">
      <formula>"適切"</formula>
    </cfRule>
    <cfRule type="cellIs" dxfId="5593" priority="2951" operator="equal">
      <formula>"不適切"</formula>
    </cfRule>
    <cfRule type="cellIs" dxfId="5592" priority="2952" operator="equal">
      <formula>"要入力"</formula>
    </cfRule>
    <cfRule type="cellIs" dxfId="5591" priority="2953" operator="equal">
      <formula>"要確認"</formula>
    </cfRule>
    <cfRule type="cellIs" dxfId="5590" priority="2954" operator="equal">
      <formula>"適切"</formula>
    </cfRule>
    <cfRule type="cellIs" dxfId="5589" priority="2955" operator="equal">
      <formula>"不適切"</formula>
    </cfRule>
    <cfRule type="cellIs" dxfId="5588" priority="2956" operator="equal">
      <formula>"要入力"</formula>
    </cfRule>
    <cfRule type="cellIs" dxfId="5587" priority="2957" operator="equal">
      <formula>"要確認"</formula>
    </cfRule>
    <cfRule type="cellIs" dxfId="5586" priority="2958" operator="equal">
      <formula>"適切"</formula>
    </cfRule>
    <cfRule type="cellIs" dxfId="5585" priority="2959" operator="equal">
      <formula>"不適切"</formula>
    </cfRule>
    <cfRule type="cellIs" dxfId="5584" priority="2960" operator="equal">
      <formula>"要入力"</formula>
    </cfRule>
    <cfRule type="cellIs" dxfId="5583" priority="2961" operator="equal">
      <formula>"要確認"</formula>
    </cfRule>
    <cfRule type="cellIs" dxfId="5582" priority="2962" operator="equal">
      <formula>"適切"</formula>
    </cfRule>
    <cfRule type="cellIs" dxfId="5581" priority="2963" operator="equal">
      <formula>"不適切"</formula>
    </cfRule>
    <cfRule type="cellIs" dxfId="5580" priority="2964" operator="equal">
      <formula>"要入力"</formula>
    </cfRule>
    <cfRule type="cellIs" dxfId="5579" priority="2965" operator="equal">
      <formula>"要確認"</formula>
    </cfRule>
    <cfRule type="cellIs" dxfId="5578" priority="2966" operator="equal">
      <formula>"適切"</formula>
    </cfRule>
    <cfRule type="cellIs" dxfId="5577" priority="2967" operator="equal">
      <formula>"不適切"</formula>
    </cfRule>
    <cfRule type="cellIs" dxfId="5576" priority="2968" operator="equal">
      <formula>"要入力"</formula>
    </cfRule>
    <cfRule type="cellIs" dxfId="5575" priority="2969" operator="equal">
      <formula>"要確認"</formula>
    </cfRule>
    <cfRule type="cellIs" dxfId="5574" priority="2970" operator="equal">
      <formula>"適切"</formula>
    </cfRule>
    <cfRule type="cellIs" dxfId="5573" priority="2971" operator="equal">
      <formula>"不適切"</formula>
    </cfRule>
    <cfRule type="cellIs" dxfId="5572" priority="2972" operator="equal">
      <formula>"要入力"</formula>
    </cfRule>
    <cfRule type="cellIs" dxfId="5571" priority="2973" operator="equal">
      <formula>"適切"</formula>
    </cfRule>
    <cfRule type="cellIs" dxfId="5570" priority="2974" operator="equal">
      <formula>"不適切"</formula>
    </cfRule>
    <cfRule type="cellIs" dxfId="5569" priority="2975" operator="equal">
      <formula>"要入力"</formula>
    </cfRule>
    <cfRule type="cellIs" dxfId="5568" priority="2976" operator="equal">
      <formula>"要確認"</formula>
    </cfRule>
    <cfRule type="cellIs" dxfId="5567" priority="2977" operator="equal">
      <formula>"適切"</formula>
    </cfRule>
    <cfRule type="cellIs" dxfId="5566" priority="2978" operator="equal">
      <formula>"不適切"</formula>
    </cfRule>
    <cfRule type="cellIs" dxfId="5565" priority="2979" operator="equal">
      <formula>"要入力"</formula>
    </cfRule>
    <cfRule type="cellIs" dxfId="5564" priority="2980" operator="equal">
      <formula>"要確認"</formula>
    </cfRule>
    <cfRule type="cellIs" dxfId="5563" priority="2981" operator="equal">
      <formula>"適切"</formula>
    </cfRule>
    <cfRule type="cellIs" dxfId="5562" priority="2982" operator="equal">
      <formula>"不適切"</formula>
    </cfRule>
    <cfRule type="cellIs" dxfId="5561" priority="2983" operator="equal">
      <formula>"要入力"</formula>
    </cfRule>
    <cfRule type="cellIs" dxfId="5560" priority="2984" operator="equal">
      <formula>"要確認"</formula>
    </cfRule>
    <cfRule type="cellIs" dxfId="5559" priority="2985" operator="equal">
      <formula>"適切"</formula>
    </cfRule>
    <cfRule type="cellIs" dxfId="5558" priority="2986" operator="equal">
      <formula>"不適切"</formula>
    </cfRule>
    <cfRule type="cellIs" dxfId="5557" priority="2987" operator="equal">
      <formula>"要入力"</formula>
    </cfRule>
  </conditionalFormatting>
  <conditionalFormatting sqref="T20">
    <cfRule type="cellIs" dxfId="5556" priority="2795" operator="equal">
      <formula>"要確認"</formula>
    </cfRule>
  </conditionalFormatting>
  <conditionalFormatting sqref="U20">
    <cfRule type="cellIs" dxfId="5555" priority="2677" operator="equal">
      <formula>0</formula>
    </cfRule>
    <cfRule type="containsErrors" dxfId="5554" priority="2678">
      <formula>ISERROR(U20)</formula>
    </cfRule>
    <cfRule type="containsBlanks" dxfId="5553" priority="2679">
      <formula>LEN(TRIM(U20))=0</formula>
    </cfRule>
  </conditionalFormatting>
  <conditionalFormatting sqref="R20">
    <cfRule type="containsText" dxfId="5552" priority="2671" operator="containsText" text="いる・いない">
      <formula>NOT(ISERROR(SEARCH("いる・いない",R20)))</formula>
    </cfRule>
  </conditionalFormatting>
  <conditionalFormatting sqref="R20">
    <cfRule type="containsText" dxfId="5551" priority="2635" operator="containsText" text="該当・非該当">
      <formula>NOT(ISERROR(SEARCH("該当・非該当",R20)))</formula>
    </cfRule>
    <cfRule type="cellIs" dxfId="5550" priority="2666" operator="equal">
      <formula>"ある・ない"</formula>
    </cfRule>
    <cfRule type="cellIs" dxfId="5549" priority="2667" operator="equal">
      <formula>"ない・ある"</formula>
    </cfRule>
    <cfRule type="cellIs" dxfId="5548" priority="2668" operator="equal">
      <formula>"いない・いる"</formula>
    </cfRule>
    <cfRule type="cellIs" dxfId="5547" priority="2669" operator="equal">
      <formula>"実施済・未実施"</formula>
    </cfRule>
    <cfRule type="cellIs" dxfId="5546" priority="2670" operator="equal">
      <formula>"策定済・未策定"</formula>
    </cfRule>
  </conditionalFormatting>
  <conditionalFormatting sqref="P20">
    <cfRule type="cellIs" dxfId="5545" priority="2663" operator="equal">
      <formula>"▲"</formula>
    </cfRule>
    <cfRule type="cellIs" dxfId="5544" priority="2664" operator="equal">
      <formula>"？"</formula>
    </cfRule>
    <cfRule type="cellIs" dxfId="5543" priority="2665" operator="equal">
      <formula>"★"</formula>
    </cfRule>
  </conditionalFormatting>
  <conditionalFormatting sqref="R20">
    <cfRule type="cellIs" dxfId="5542" priority="2633" operator="equal">
      <formula>"管理宿直の形態"</formula>
    </cfRule>
    <cfRule type="cellIs" dxfId="5541" priority="2634" operator="equal">
      <formula>"有・無"</formula>
    </cfRule>
  </conditionalFormatting>
  <conditionalFormatting sqref="T20">
    <cfRule type="cellIs" dxfId="5540" priority="2636" operator="equal">
      <formula>"要確認"</formula>
    </cfRule>
    <cfRule type="cellIs" dxfId="5539" priority="2637" operator="equal">
      <formula>"適切"</formula>
    </cfRule>
    <cfRule type="cellIs" dxfId="5538" priority="2638" operator="equal">
      <formula>"不適切"</formula>
    </cfRule>
    <cfRule type="cellIs" dxfId="5537" priority="2639" operator="equal">
      <formula>"要入力"</formula>
    </cfRule>
    <cfRule type="cellIs" dxfId="5536" priority="2640" operator="equal">
      <formula>"非該当"</formula>
    </cfRule>
    <cfRule type="cellIs" dxfId="5535" priority="2641" operator="equal">
      <formula>"不適切"</formula>
    </cfRule>
    <cfRule type="cellIs" dxfId="5534" priority="2642" operator="equal">
      <formula>"適切"</formula>
    </cfRule>
    <cfRule type="containsText" dxfId="5533" priority="2643" operator="containsText" text="要入力">
      <formula>NOT(ISERROR(SEARCH("要入力",T20)))</formula>
    </cfRule>
    <cfRule type="cellIs" dxfId="5532" priority="2644" operator="equal">
      <formula>"非該当"</formula>
    </cfRule>
    <cfRule type="cellIs" dxfId="5531" priority="2645" operator="equal">
      <formula>"不適切"</formula>
    </cfRule>
    <cfRule type="cellIs" dxfId="5530" priority="2646" operator="equal">
      <formula>"適切"</formula>
    </cfRule>
    <cfRule type="containsText" dxfId="5529" priority="2647" operator="containsText" text="要入力">
      <formula>NOT(ISERROR(SEARCH("要入力",T20)))</formula>
    </cfRule>
    <cfRule type="cellIs" dxfId="5528" priority="2648" operator="equal">
      <formula>"非該当"</formula>
    </cfRule>
    <cfRule type="cellIs" dxfId="5527" priority="2649" operator="equal">
      <formula>"不適切"</formula>
    </cfRule>
    <cfRule type="cellIs" dxfId="5526" priority="2650" operator="equal">
      <formula>"適切"</formula>
    </cfRule>
    <cfRule type="containsText" dxfId="5525" priority="2651" operator="containsText" text="要入力">
      <formula>NOT(ISERROR(SEARCH("要入力",T20)))</formula>
    </cfRule>
    <cfRule type="cellIs" dxfId="5524" priority="2652" operator="equal">
      <formula>"非該当"</formula>
    </cfRule>
    <cfRule type="cellIs" dxfId="5523" priority="2653" operator="equal">
      <formula>"不適切"</formula>
    </cfRule>
    <cfRule type="cellIs" dxfId="5522" priority="2654" operator="equal">
      <formula>"適切"</formula>
    </cfRule>
    <cfRule type="containsText" dxfId="5521" priority="2655" operator="containsText" text="要入力">
      <formula>NOT(ISERROR(SEARCH("要入力",T20)))</formula>
    </cfRule>
    <cfRule type="cellIs" dxfId="5520" priority="2656" operator="equal">
      <formula>"要確認"</formula>
    </cfRule>
    <cfRule type="cellIs" dxfId="5519" priority="2657" operator="equal">
      <formula>"不適切"</formula>
    </cfRule>
    <cfRule type="containsText" dxfId="5518" priority="2658" operator="containsText" text="適切">
      <formula>NOT(ISERROR(SEARCH("適切",T20)))</formula>
    </cfRule>
    <cfRule type="cellIs" dxfId="5517" priority="2659" operator="equal">
      <formula>"要入力"</formula>
    </cfRule>
    <cfRule type="containsText" dxfId="5516" priority="2660" operator="containsText" text="要入力">
      <formula>NOT(ISERROR(SEARCH("要入力",T20)))</formula>
    </cfRule>
    <cfRule type="containsText" dxfId="5515" priority="2661" operator="containsText" text="要入力">
      <formula>NOT(ISERROR(SEARCH("要入力",T20)))</formula>
    </cfRule>
    <cfRule type="containsText" dxfId="5514" priority="2662" operator="containsText" text="要入力">
      <formula>NOT(ISERROR(SEARCH("要入力",T20)))</formula>
    </cfRule>
    <cfRule type="cellIs" dxfId="5513" priority="2672" operator="equal">
      <formula>"要確認"</formula>
    </cfRule>
    <cfRule type="cellIs" dxfId="5512" priority="2673" operator="equal">
      <formula>"適切"</formula>
    </cfRule>
    <cfRule type="cellIs" dxfId="5511" priority="2674" operator="equal">
      <formula>"不適切"</formula>
    </cfRule>
    <cfRule type="cellIs" dxfId="5510" priority="2675" operator="equal">
      <formula>"要入力"</formula>
    </cfRule>
    <cfRule type="containsText" dxfId="5509" priority="2676" operator="containsText" text="要入力">
      <formula>NOT(ISERROR(SEARCH("要入力",T20)))</formula>
    </cfRule>
    <cfRule type="cellIs" dxfId="5508" priority="2680" operator="equal">
      <formula>"不適切"</formula>
    </cfRule>
    <cfRule type="cellIs" dxfId="5507" priority="2681" operator="equal">
      <formula>"適切"</formula>
    </cfRule>
    <cfRule type="cellIs" dxfId="5506" priority="2682" operator="equal">
      <formula>"適切"</formula>
    </cfRule>
    <cfRule type="cellIs" dxfId="5505" priority="2683" operator="equal">
      <formula>"不適切"</formula>
    </cfRule>
    <cfRule type="cellIs" dxfId="5504" priority="2684" operator="equal">
      <formula>"要確認"</formula>
    </cfRule>
    <cfRule type="cellIs" dxfId="5503" priority="2685" operator="equal">
      <formula>"要入力"</formula>
    </cfRule>
    <cfRule type="cellIs" dxfId="5502" priority="2686" operator="equal">
      <formula>"適切"</formula>
    </cfRule>
    <cfRule type="cellIs" dxfId="5501" priority="2687" operator="equal">
      <formula>"不適切"</formula>
    </cfRule>
    <cfRule type="cellIs" dxfId="5500" priority="2688" operator="equal">
      <formula>"要確認"</formula>
    </cfRule>
    <cfRule type="cellIs" dxfId="5499" priority="2689" operator="equal">
      <formula>"要入力"</formula>
    </cfRule>
    <cfRule type="cellIs" dxfId="5498" priority="2690" operator="equal">
      <formula>"適切"</formula>
    </cfRule>
    <cfRule type="cellIs" dxfId="5497" priority="2691" operator="equal">
      <formula>"不適切"</formula>
    </cfRule>
    <cfRule type="cellIs" dxfId="5496" priority="2692" operator="equal">
      <formula>"要確認"</formula>
    </cfRule>
    <cfRule type="cellIs" dxfId="5495" priority="2693" operator="equal">
      <formula>"要入力"</formula>
    </cfRule>
    <cfRule type="cellIs" dxfId="5494" priority="2694" operator="equal">
      <formula>"要確認"</formula>
    </cfRule>
    <cfRule type="cellIs" dxfId="5493" priority="2695" operator="equal">
      <formula>"適切"</formula>
    </cfRule>
    <cfRule type="cellIs" dxfId="5492" priority="2696" operator="equal">
      <formula>"不適切"</formula>
    </cfRule>
    <cfRule type="cellIs" dxfId="5491" priority="2697" operator="equal">
      <formula>"要入力"</formula>
    </cfRule>
    <cfRule type="cellIs" dxfId="5490" priority="2698" operator="equal">
      <formula>"適切"</formula>
    </cfRule>
    <cfRule type="containsText" dxfId="5489" priority="2699" operator="containsText" text="非該当">
      <formula>NOT(ISERROR(SEARCH("非該当",T20)))</formula>
    </cfRule>
    <cfRule type="containsText" dxfId="5488" priority="2700" operator="containsText" text="要入力">
      <formula>NOT(ISERROR(SEARCH("要入力",T20)))</formula>
    </cfRule>
    <cfRule type="containsText" dxfId="5487" priority="2701" operator="containsText" text="要入力">
      <formula>NOT(ISERROR(SEARCH("要入力",T20)))</formula>
    </cfRule>
    <cfRule type="containsText" dxfId="5486" priority="2702" operator="containsText" text="要入力">
      <formula>NOT(ISERROR(SEARCH("要入力",T20)))</formula>
    </cfRule>
    <cfRule type="containsText" dxfId="5485" priority="2703" operator="containsText" text="要入力">
      <formula>NOT(ISERROR(SEARCH("要入力",T20)))</formula>
    </cfRule>
    <cfRule type="containsText" dxfId="5484" priority="2704" operator="containsText" text="要入力">
      <formula>NOT(ISERROR(SEARCH("要入力",T20)))</formula>
    </cfRule>
    <cfRule type="containsText" dxfId="5483" priority="2705" operator="containsText" text="要入力">
      <formula>NOT(ISERROR(SEARCH("要入力",T20)))</formula>
    </cfRule>
    <cfRule type="containsText" dxfId="5482" priority="2706" operator="containsText" text="要入力">
      <formula>NOT(ISERROR(SEARCH("要入力",T20)))</formula>
    </cfRule>
    <cfRule type="containsText" dxfId="5481" priority="2707" operator="containsText" text="要確認">
      <formula>NOT(ISERROR(SEARCH("要確認",T20)))</formula>
    </cfRule>
    <cfRule type="containsText" dxfId="5480" priority="2708" operator="containsText" text="不適切">
      <formula>NOT(ISERROR(SEARCH("不適切",T20)))</formula>
    </cfRule>
    <cfRule type="containsText" dxfId="5479" priority="2709" operator="containsText" text="適切">
      <formula>NOT(ISERROR(SEARCH("適切",T20)))</formula>
    </cfRule>
    <cfRule type="containsText" dxfId="5478" priority="2710" operator="containsText" text="要入力">
      <formula>NOT(ISERROR(SEARCH("要入力",T20)))</formula>
    </cfRule>
    <cfRule type="containsText" dxfId="5477" priority="2711" operator="containsText" text="要確認">
      <formula>NOT(ISERROR(SEARCH("要確認",T20)))</formula>
    </cfRule>
    <cfRule type="containsText" dxfId="5476" priority="2712" operator="containsText" text="不適切">
      <formula>NOT(ISERROR(SEARCH("不適切",T20)))</formula>
    </cfRule>
    <cfRule type="containsText" dxfId="5475" priority="2713" operator="containsText" text="適切">
      <formula>NOT(ISERROR(SEARCH("適切",T20)))</formula>
    </cfRule>
    <cfRule type="containsText" dxfId="5474" priority="2714" operator="containsText" text="要入力">
      <formula>NOT(ISERROR(SEARCH("要入力",T20)))</formula>
    </cfRule>
    <cfRule type="containsText" dxfId="5473" priority="2715" operator="containsText" text="不適切">
      <formula>NOT(ISERROR(SEARCH("不適切",T20)))</formula>
    </cfRule>
    <cfRule type="containsText" dxfId="5472" priority="2716" operator="containsText" text="適切">
      <formula>NOT(ISERROR(SEARCH("適切",T20)))</formula>
    </cfRule>
    <cfRule type="containsText" dxfId="5471" priority="2717" operator="containsText" text="要確認">
      <formula>NOT(ISERROR(SEARCH("要確認",T20)))</formula>
    </cfRule>
    <cfRule type="containsText" dxfId="5470" priority="2718" operator="containsText" text="要入力">
      <formula>NOT(ISERROR(SEARCH("要入力",T20)))</formula>
    </cfRule>
    <cfRule type="containsText" dxfId="5469" priority="2719" operator="containsText" text="不適切">
      <formula>NOT(ISERROR(SEARCH("不適切",T20)))</formula>
    </cfRule>
    <cfRule type="containsText" dxfId="5468" priority="2720" operator="containsText" text="適切">
      <formula>NOT(ISERROR(SEARCH("適切",T20)))</formula>
    </cfRule>
    <cfRule type="containsText" dxfId="5467" priority="2721" operator="containsText" text="要確認">
      <formula>NOT(ISERROR(SEARCH("要確認",T20)))</formula>
    </cfRule>
    <cfRule type="containsText" dxfId="5466" priority="2722" operator="containsText" text="要入力">
      <formula>NOT(ISERROR(SEARCH("要入力",T20)))</formula>
    </cfRule>
    <cfRule type="cellIs" dxfId="5465" priority="2723" operator="equal">
      <formula>"要確認"</formula>
    </cfRule>
    <cfRule type="cellIs" dxfId="5464" priority="2724" operator="equal">
      <formula>"適切"</formula>
    </cfRule>
    <cfRule type="cellIs" dxfId="5463" priority="2725" operator="equal">
      <formula>"不適切"</formula>
    </cfRule>
    <cfRule type="cellIs" dxfId="5462" priority="2726" operator="equal">
      <formula>"要入力"</formula>
    </cfRule>
    <cfRule type="cellIs" dxfId="5461" priority="2727" operator="equal">
      <formula>"要確認"</formula>
    </cfRule>
    <cfRule type="cellIs" dxfId="5460" priority="2728" operator="equal">
      <formula>"適切"</formula>
    </cfRule>
    <cfRule type="cellIs" dxfId="5459" priority="2729" operator="equal">
      <formula>"不適切"</formula>
    </cfRule>
    <cfRule type="cellIs" dxfId="5458" priority="2730" operator="equal">
      <formula>"要入力"</formula>
    </cfRule>
    <cfRule type="cellIs" dxfId="5457" priority="2731" operator="equal">
      <formula>"要確認"</formula>
    </cfRule>
    <cfRule type="cellIs" dxfId="5456" priority="2732" operator="equal">
      <formula>"適切"</formula>
    </cfRule>
    <cfRule type="cellIs" dxfId="5455" priority="2733" operator="equal">
      <formula>"不適切"</formula>
    </cfRule>
    <cfRule type="cellIs" dxfId="5454" priority="2734" operator="equal">
      <formula>"要入力"</formula>
    </cfRule>
    <cfRule type="cellIs" dxfId="5453" priority="2735" operator="equal">
      <formula>"要確認"</formula>
    </cfRule>
    <cfRule type="cellIs" dxfId="5452" priority="2736" operator="equal">
      <formula>"適切"</formula>
    </cfRule>
    <cfRule type="cellIs" dxfId="5451" priority="2737" operator="equal">
      <formula>"不適切"</formula>
    </cfRule>
    <cfRule type="cellIs" dxfId="5450" priority="2738" operator="equal">
      <formula>"要入力"</formula>
    </cfRule>
    <cfRule type="cellIs" dxfId="5449" priority="2739" operator="equal">
      <formula>"要確認"</formula>
    </cfRule>
    <cfRule type="cellIs" dxfId="5448" priority="2740" operator="equal">
      <formula>"適切"</formula>
    </cfRule>
    <cfRule type="cellIs" dxfId="5447" priority="2741" operator="equal">
      <formula>"不適切"</formula>
    </cfRule>
    <cfRule type="cellIs" dxfId="5446" priority="2742" operator="equal">
      <formula>"要入力"</formula>
    </cfRule>
    <cfRule type="cellIs" dxfId="5445" priority="2743" operator="equal">
      <formula>"要確認"</formula>
    </cfRule>
    <cfRule type="cellIs" dxfId="5444" priority="2744" operator="equal">
      <formula>"適切"</formula>
    </cfRule>
    <cfRule type="cellIs" dxfId="5443" priority="2745" operator="equal">
      <formula>"不適切"</formula>
    </cfRule>
    <cfRule type="cellIs" dxfId="5442" priority="2746" operator="equal">
      <formula>"要入力"</formula>
    </cfRule>
    <cfRule type="cellIs" dxfId="5441" priority="2747" operator="equal">
      <formula>"要確認"</formula>
    </cfRule>
    <cfRule type="cellIs" dxfId="5440" priority="2748" operator="equal">
      <formula>"適切"</formula>
    </cfRule>
    <cfRule type="cellIs" dxfId="5439" priority="2749" operator="equal">
      <formula>"不適切"</formula>
    </cfRule>
    <cfRule type="cellIs" dxfId="5438" priority="2750" operator="equal">
      <formula>"要入力"</formula>
    </cfRule>
    <cfRule type="cellIs" dxfId="5437" priority="2751" operator="equal">
      <formula>"要確認"</formula>
    </cfRule>
    <cfRule type="cellIs" dxfId="5436" priority="2752" operator="equal">
      <formula>"適切"</formula>
    </cfRule>
    <cfRule type="cellIs" dxfId="5435" priority="2753" operator="equal">
      <formula>"不適切"</formula>
    </cfRule>
    <cfRule type="cellIs" dxfId="5434" priority="2754" operator="equal">
      <formula>"要入力"</formula>
    </cfRule>
    <cfRule type="cellIs" dxfId="5433" priority="2755" operator="equal">
      <formula>"要確認"</formula>
    </cfRule>
    <cfRule type="cellIs" dxfId="5432" priority="2756" operator="equal">
      <formula>"適切"</formula>
    </cfRule>
    <cfRule type="cellIs" dxfId="5431" priority="2757" operator="equal">
      <formula>"不適切"</formula>
    </cfRule>
    <cfRule type="cellIs" dxfId="5430" priority="2758" operator="equal">
      <formula>"要入力"</formula>
    </cfRule>
    <cfRule type="cellIs" dxfId="5429" priority="2759" operator="equal">
      <formula>"要確認"</formula>
    </cfRule>
    <cfRule type="cellIs" dxfId="5428" priority="2760" operator="equal">
      <formula>"適切"</formula>
    </cfRule>
    <cfRule type="cellIs" dxfId="5427" priority="2761" operator="equal">
      <formula>"不適切"</formula>
    </cfRule>
    <cfRule type="cellIs" dxfId="5426" priority="2762" operator="equal">
      <formula>"要入力"</formula>
    </cfRule>
    <cfRule type="cellIs" dxfId="5425" priority="2763" operator="equal">
      <formula>"要確認"</formula>
    </cfRule>
    <cfRule type="cellIs" dxfId="5424" priority="2764" operator="equal">
      <formula>"適切"</formula>
    </cfRule>
    <cfRule type="cellIs" dxfId="5423" priority="2765" operator="equal">
      <formula>"不適切"</formula>
    </cfRule>
    <cfRule type="cellIs" dxfId="5422" priority="2766" operator="equal">
      <formula>"要入力"</formula>
    </cfRule>
    <cfRule type="cellIs" dxfId="5421" priority="2767" operator="equal">
      <formula>"要確認"</formula>
    </cfRule>
    <cfRule type="cellIs" dxfId="5420" priority="2768" operator="equal">
      <formula>"適切"</formula>
    </cfRule>
    <cfRule type="cellIs" dxfId="5419" priority="2769" operator="equal">
      <formula>"不適切"</formula>
    </cfRule>
    <cfRule type="cellIs" dxfId="5418" priority="2770" operator="equal">
      <formula>"要入力"</formula>
    </cfRule>
    <cfRule type="cellIs" dxfId="5417" priority="2771" operator="equal">
      <formula>"要確認"</formula>
    </cfRule>
    <cfRule type="cellIs" dxfId="5416" priority="2772" operator="equal">
      <formula>"適切"</formula>
    </cfRule>
    <cfRule type="cellIs" dxfId="5415" priority="2773" operator="equal">
      <formula>"不適切"</formula>
    </cfRule>
    <cfRule type="cellIs" dxfId="5414" priority="2774" operator="equal">
      <formula>"要入力"</formula>
    </cfRule>
    <cfRule type="cellIs" dxfId="5413" priority="2775" operator="equal">
      <formula>"要確認"</formula>
    </cfRule>
    <cfRule type="cellIs" dxfId="5412" priority="2776" operator="equal">
      <formula>"適切"</formula>
    </cfRule>
    <cfRule type="cellIs" dxfId="5411" priority="2777" operator="equal">
      <formula>"不適切"</formula>
    </cfRule>
    <cfRule type="cellIs" dxfId="5410" priority="2778" operator="equal">
      <formula>"要入力"</formula>
    </cfRule>
    <cfRule type="cellIs" dxfId="5409" priority="2779" operator="equal">
      <formula>"要確認"</formula>
    </cfRule>
    <cfRule type="cellIs" dxfId="5408" priority="2780" operator="equal">
      <formula>"適切"</formula>
    </cfRule>
    <cfRule type="cellIs" dxfId="5407" priority="2781" operator="equal">
      <formula>"不適切"</formula>
    </cfRule>
    <cfRule type="cellIs" dxfId="5406" priority="2782" operator="equal">
      <formula>"要入力"</formula>
    </cfRule>
    <cfRule type="cellIs" dxfId="5405" priority="2783" operator="equal">
      <formula>"要確認"</formula>
    </cfRule>
    <cfRule type="cellIs" dxfId="5404" priority="2784" operator="equal">
      <formula>"適切"</formula>
    </cfRule>
    <cfRule type="cellIs" dxfId="5403" priority="2785" operator="equal">
      <formula>"不適切"</formula>
    </cfRule>
    <cfRule type="cellIs" dxfId="5402" priority="2786" operator="equal">
      <formula>"要入力"</formula>
    </cfRule>
    <cfRule type="cellIs" dxfId="5401" priority="2787" operator="equal">
      <formula>"要確認"</formula>
    </cfRule>
    <cfRule type="cellIs" dxfId="5400" priority="2788" operator="equal">
      <formula>"適切"</formula>
    </cfRule>
    <cfRule type="cellIs" dxfId="5399" priority="2789" operator="equal">
      <formula>"不適切"</formula>
    </cfRule>
    <cfRule type="cellIs" dxfId="5398" priority="2790" operator="equal">
      <formula>"要入力"</formula>
    </cfRule>
    <cfRule type="cellIs" dxfId="5397" priority="2791" operator="equal">
      <formula>"要確認"</formula>
    </cfRule>
    <cfRule type="cellIs" dxfId="5396" priority="2792" operator="equal">
      <formula>"適切"</formula>
    </cfRule>
    <cfRule type="cellIs" dxfId="5395" priority="2793" operator="equal">
      <formula>"不適切"</formula>
    </cfRule>
    <cfRule type="cellIs" dxfId="5394" priority="2794" operator="equal">
      <formula>"要入力"</formula>
    </cfRule>
    <cfRule type="cellIs" dxfId="5393" priority="2796" operator="equal">
      <formula>"適切"</formula>
    </cfRule>
    <cfRule type="cellIs" dxfId="5392" priority="2797" operator="equal">
      <formula>"不適切"</formula>
    </cfRule>
    <cfRule type="cellIs" dxfId="5391" priority="2798" operator="equal">
      <formula>"要入力"</formula>
    </cfRule>
    <cfRule type="cellIs" dxfId="5390" priority="2799" operator="equal">
      <formula>"要確認"</formula>
    </cfRule>
    <cfRule type="cellIs" dxfId="5389" priority="2800" operator="equal">
      <formula>"適切"</formula>
    </cfRule>
    <cfRule type="cellIs" dxfId="5388" priority="2801" operator="equal">
      <formula>"不適切"</formula>
    </cfRule>
    <cfRule type="cellIs" dxfId="5387" priority="2802" operator="equal">
      <formula>"要入力"</formula>
    </cfRule>
    <cfRule type="cellIs" dxfId="5386" priority="2803" operator="equal">
      <formula>"要確認"</formula>
    </cfRule>
    <cfRule type="cellIs" dxfId="5385" priority="2804" operator="equal">
      <formula>"適切"</formula>
    </cfRule>
    <cfRule type="cellIs" dxfId="5384" priority="2805" operator="equal">
      <formula>"不適切"</formula>
    </cfRule>
    <cfRule type="cellIs" dxfId="5383" priority="2806" operator="equal">
      <formula>"要入力"</formula>
    </cfRule>
    <cfRule type="cellIs" dxfId="5382" priority="2807" operator="equal">
      <formula>"要確認"</formula>
    </cfRule>
    <cfRule type="cellIs" dxfId="5381" priority="2808" operator="equal">
      <formula>"適切"</formula>
    </cfRule>
    <cfRule type="cellIs" dxfId="5380" priority="2809" operator="equal">
      <formula>"不適切"</formula>
    </cfRule>
    <cfRule type="cellIs" dxfId="5379" priority="2810" operator="equal">
      <formula>"要入力"</formula>
    </cfRule>
  </conditionalFormatting>
  <conditionalFormatting sqref="R92">
    <cfRule type="containsText" dxfId="5378" priority="2497" operator="containsText" text="いる・いない">
      <formula>NOT(ISERROR(SEARCH("いる・いない",R92)))</formula>
    </cfRule>
  </conditionalFormatting>
  <conditionalFormatting sqref="R92">
    <cfRule type="containsText" dxfId="5377" priority="2461" operator="containsText" text="該当・非該当">
      <formula>NOT(ISERROR(SEARCH("該当・非該当",R92)))</formula>
    </cfRule>
    <cfRule type="cellIs" dxfId="5376" priority="2492" operator="equal">
      <formula>"ある・ない"</formula>
    </cfRule>
    <cfRule type="cellIs" dxfId="5375" priority="2493" operator="equal">
      <formula>"ない・ある"</formula>
    </cfRule>
    <cfRule type="cellIs" dxfId="5374" priority="2494" operator="equal">
      <formula>"いない・いる"</formula>
    </cfRule>
    <cfRule type="cellIs" dxfId="5373" priority="2495" operator="equal">
      <formula>"実施済・未実施"</formula>
    </cfRule>
    <cfRule type="cellIs" dxfId="5372" priority="2496" operator="equal">
      <formula>"策定済・未策定"</formula>
    </cfRule>
  </conditionalFormatting>
  <conditionalFormatting sqref="P92">
    <cfRule type="cellIs" dxfId="5371" priority="2489" operator="equal">
      <formula>"▲"</formula>
    </cfRule>
    <cfRule type="cellIs" dxfId="5370" priority="2490" operator="equal">
      <formula>"？"</formula>
    </cfRule>
    <cfRule type="cellIs" dxfId="5369" priority="2491" operator="equal">
      <formula>"★"</formula>
    </cfRule>
  </conditionalFormatting>
  <conditionalFormatting sqref="R92">
    <cfRule type="cellIs" dxfId="5368" priority="2459" operator="equal">
      <formula>"管理宿直の形態"</formula>
    </cfRule>
    <cfRule type="cellIs" dxfId="5367" priority="2460" operator="equal">
      <formula>"有・無"</formula>
    </cfRule>
  </conditionalFormatting>
  <conditionalFormatting sqref="T92">
    <cfRule type="cellIs" dxfId="5366" priority="2462" operator="equal">
      <formula>"要確認"</formula>
    </cfRule>
    <cfRule type="cellIs" dxfId="5365" priority="2463" operator="equal">
      <formula>"適切"</formula>
    </cfRule>
    <cfRule type="cellIs" dxfId="5364" priority="2464" operator="equal">
      <formula>"不適切"</formula>
    </cfRule>
    <cfRule type="cellIs" dxfId="5363" priority="2465" operator="equal">
      <formula>"要入力"</formula>
    </cfRule>
    <cfRule type="cellIs" dxfId="5362" priority="2466" operator="equal">
      <formula>"非該当"</formula>
    </cfRule>
    <cfRule type="cellIs" dxfId="5361" priority="2467" operator="equal">
      <formula>"不適切"</formula>
    </cfRule>
    <cfRule type="cellIs" dxfId="5360" priority="2468" operator="equal">
      <formula>"適切"</formula>
    </cfRule>
    <cfRule type="containsText" dxfId="5359" priority="2469" operator="containsText" text="要入力">
      <formula>NOT(ISERROR(SEARCH("要入力",T92)))</formula>
    </cfRule>
    <cfRule type="cellIs" dxfId="5358" priority="2470" operator="equal">
      <formula>"非該当"</formula>
    </cfRule>
    <cfRule type="cellIs" dxfId="5357" priority="2471" operator="equal">
      <formula>"不適切"</formula>
    </cfRule>
    <cfRule type="cellIs" dxfId="5356" priority="2472" operator="equal">
      <formula>"適切"</formula>
    </cfRule>
    <cfRule type="containsText" dxfId="5355" priority="2473" operator="containsText" text="要入力">
      <formula>NOT(ISERROR(SEARCH("要入力",T92)))</formula>
    </cfRule>
    <cfRule type="cellIs" dxfId="5354" priority="2474" operator="equal">
      <formula>"非該当"</formula>
    </cfRule>
    <cfRule type="cellIs" dxfId="5353" priority="2475" operator="equal">
      <formula>"不適切"</formula>
    </cfRule>
    <cfRule type="cellIs" dxfId="5352" priority="2476" operator="equal">
      <formula>"適切"</formula>
    </cfRule>
    <cfRule type="containsText" dxfId="5351" priority="2477" operator="containsText" text="要入力">
      <formula>NOT(ISERROR(SEARCH("要入力",T92)))</formula>
    </cfRule>
    <cfRule type="cellIs" dxfId="5350" priority="2478" operator="equal">
      <formula>"非該当"</formula>
    </cfRule>
    <cfRule type="cellIs" dxfId="5349" priority="2479" operator="equal">
      <formula>"不適切"</formula>
    </cfRule>
    <cfRule type="cellIs" dxfId="5348" priority="2480" operator="equal">
      <formula>"適切"</formula>
    </cfRule>
    <cfRule type="containsText" dxfId="5347" priority="2481" operator="containsText" text="要入力">
      <formula>NOT(ISERROR(SEARCH("要入力",T92)))</formula>
    </cfRule>
    <cfRule type="cellIs" dxfId="5346" priority="2482" operator="equal">
      <formula>"要確認"</formula>
    </cfRule>
    <cfRule type="cellIs" dxfId="5345" priority="2483" operator="equal">
      <formula>"不適切"</formula>
    </cfRule>
    <cfRule type="containsText" dxfId="5344" priority="2484" operator="containsText" text="適切">
      <formula>NOT(ISERROR(SEARCH("適切",T92)))</formula>
    </cfRule>
    <cfRule type="cellIs" dxfId="5343" priority="2485" operator="equal">
      <formula>"要入力"</formula>
    </cfRule>
    <cfRule type="containsText" dxfId="5342" priority="2486" operator="containsText" text="要入力">
      <formula>NOT(ISERROR(SEARCH("要入力",T92)))</formula>
    </cfRule>
    <cfRule type="containsText" dxfId="5341" priority="2487" operator="containsText" text="要入力">
      <formula>NOT(ISERROR(SEARCH("要入力",T92)))</formula>
    </cfRule>
    <cfRule type="containsText" dxfId="5340" priority="2488" operator="containsText" text="要入力">
      <formula>NOT(ISERROR(SEARCH("要入力",T92)))</formula>
    </cfRule>
    <cfRule type="cellIs" dxfId="5339" priority="2498" operator="equal">
      <formula>"要確認"</formula>
    </cfRule>
    <cfRule type="cellIs" dxfId="5338" priority="2499" operator="equal">
      <formula>"適切"</formula>
    </cfRule>
    <cfRule type="cellIs" dxfId="5337" priority="2500" operator="equal">
      <formula>"不適切"</formula>
    </cfRule>
    <cfRule type="cellIs" dxfId="5336" priority="2501" operator="equal">
      <formula>"要入力"</formula>
    </cfRule>
    <cfRule type="containsText" dxfId="5335" priority="2502" operator="containsText" text="要入力">
      <formula>NOT(ISERROR(SEARCH("要入力",T92)))</formula>
    </cfRule>
    <cfRule type="cellIs" dxfId="5334" priority="2503" operator="equal">
      <formula>"不適切"</formula>
    </cfRule>
    <cfRule type="cellIs" dxfId="5333" priority="2504" operator="equal">
      <formula>"適切"</formula>
    </cfRule>
    <cfRule type="cellIs" dxfId="5332" priority="2505" operator="equal">
      <formula>"適切"</formula>
    </cfRule>
    <cfRule type="cellIs" dxfId="5331" priority="2506" operator="equal">
      <formula>"不適切"</formula>
    </cfRule>
    <cfRule type="cellIs" dxfId="5330" priority="2507" operator="equal">
      <formula>"要確認"</formula>
    </cfRule>
    <cfRule type="cellIs" dxfId="5329" priority="2508" operator="equal">
      <formula>"要入力"</formula>
    </cfRule>
    <cfRule type="cellIs" dxfId="5328" priority="2509" operator="equal">
      <formula>"適切"</formula>
    </cfRule>
    <cfRule type="cellIs" dxfId="5327" priority="2510" operator="equal">
      <formula>"不適切"</formula>
    </cfRule>
    <cfRule type="cellIs" dxfId="5326" priority="2511" operator="equal">
      <formula>"要確認"</formula>
    </cfRule>
    <cfRule type="cellIs" dxfId="5325" priority="2512" operator="equal">
      <formula>"要入力"</formula>
    </cfRule>
    <cfRule type="cellIs" dxfId="5324" priority="2513" operator="equal">
      <formula>"適切"</formula>
    </cfRule>
    <cfRule type="cellIs" dxfId="5323" priority="2514" operator="equal">
      <formula>"不適切"</formula>
    </cfRule>
    <cfRule type="cellIs" dxfId="5322" priority="2515" operator="equal">
      <formula>"要確認"</formula>
    </cfRule>
    <cfRule type="cellIs" dxfId="5321" priority="2516" operator="equal">
      <formula>"要入力"</formula>
    </cfRule>
    <cfRule type="cellIs" dxfId="5320" priority="2517" operator="equal">
      <formula>"要確認"</formula>
    </cfRule>
    <cfRule type="cellIs" dxfId="5319" priority="2518" operator="equal">
      <formula>"適切"</formula>
    </cfRule>
    <cfRule type="cellIs" dxfId="5318" priority="2519" operator="equal">
      <formula>"不適切"</formula>
    </cfRule>
    <cfRule type="cellIs" dxfId="5317" priority="2520" operator="equal">
      <formula>"要入力"</formula>
    </cfRule>
    <cfRule type="cellIs" dxfId="5316" priority="2521" operator="equal">
      <formula>"適切"</formula>
    </cfRule>
    <cfRule type="containsText" dxfId="5315" priority="2522" operator="containsText" text="非該当">
      <formula>NOT(ISERROR(SEARCH("非該当",T92)))</formula>
    </cfRule>
    <cfRule type="containsText" dxfId="5314" priority="2523" operator="containsText" text="要入力">
      <formula>NOT(ISERROR(SEARCH("要入力",T92)))</formula>
    </cfRule>
    <cfRule type="containsText" dxfId="5313" priority="2524" operator="containsText" text="要入力">
      <formula>NOT(ISERROR(SEARCH("要入力",T92)))</formula>
    </cfRule>
    <cfRule type="containsText" dxfId="5312" priority="2525" operator="containsText" text="要入力">
      <formula>NOT(ISERROR(SEARCH("要入力",T92)))</formula>
    </cfRule>
    <cfRule type="containsText" dxfId="5311" priority="2526" operator="containsText" text="要入力">
      <formula>NOT(ISERROR(SEARCH("要入力",T92)))</formula>
    </cfRule>
    <cfRule type="containsText" dxfId="5310" priority="2527" operator="containsText" text="要入力">
      <formula>NOT(ISERROR(SEARCH("要入力",T92)))</formula>
    </cfRule>
    <cfRule type="containsText" dxfId="5309" priority="2528" operator="containsText" text="要入力">
      <formula>NOT(ISERROR(SEARCH("要入力",T92)))</formula>
    </cfRule>
    <cfRule type="containsText" dxfId="5308" priority="2529" operator="containsText" text="要入力">
      <formula>NOT(ISERROR(SEARCH("要入力",T92)))</formula>
    </cfRule>
    <cfRule type="containsText" dxfId="5307" priority="2530" operator="containsText" text="要確認">
      <formula>NOT(ISERROR(SEARCH("要確認",T92)))</formula>
    </cfRule>
    <cfRule type="containsText" dxfId="5306" priority="2531" operator="containsText" text="不適切">
      <formula>NOT(ISERROR(SEARCH("不適切",T92)))</formula>
    </cfRule>
    <cfRule type="containsText" dxfId="5305" priority="2532" operator="containsText" text="適切">
      <formula>NOT(ISERROR(SEARCH("適切",T92)))</formula>
    </cfRule>
    <cfRule type="containsText" dxfId="5304" priority="2533" operator="containsText" text="要入力">
      <formula>NOT(ISERROR(SEARCH("要入力",T92)))</formula>
    </cfRule>
    <cfRule type="containsText" dxfId="5303" priority="2534" operator="containsText" text="要確認">
      <formula>NOT(ISERROR(SEARCH("要確認",T92)))</formula>
    </cfRule>
    <cfRule type="containsText" dxfId="5302" priority="2535" operator="containsText" text="不適切">
      <formula>NOT(ISERROR(SEARCH("不適切",T92)))</formula>
    </cfRule>
    <cfRule type="containsText" dxfId="5301" priority="2536" operator="containsText" text="適切">
      <formula>NOT(ISERROR(SEARCH("適切",T92)))</formula>
    </cfRule>
    <cfRule type="containsText" dxfId="5300" priority="2537" operator="containsText" text="要入力">
      <formula>NOT(ISERROR(SEARCH("要入力",T92)))</formula>
    </cfRule>
    <cfRule type="containsText" dxfId="5299" priority="2538" operator="containsText" text="不適切">
      <formula>NOT(ISERROR(SEARCH("不適切",T92)))</formula>
    </cfRule>
    <cfRule type="containsText" dxfId="5298" priority="2539" operator="containsText" text="適切">
      <formula>NOT(ISERROR(SEARCH("適切",T92)))</formula>
    </cfRule>
    <cfRule type="containsText" dxfId="5297" priority="2540" operator="containsText" text="要確認">
      <formula>NOT(ISERROR(SEARCH("要確認",T92)))</formula>
    </cfRule>
    <cfRule type="containsText" dxfId="5296" priority="2541" operator="containsText" text="要入力">
      <formula>NOT(ISERROR(SEARCH("要入力",T92)))</formula>
    </cfRule>
    <cfRule type="containsText" dxfId="5295" priority="2542" operator="containsText" text="不適切">
      <formula>NOT(ISERROR(SEARCH("不適切",T92)))</formula>
    </cfRule>
    <cfRule type="containsText" dxfId="5294" priority="2543" operator="containsText" text="適切">
      <formula>NOT(ISERROR(SEARCH("適切",T92)))</formula>
    </cfRule>
    <cfRule type="containsText" dxfId="5293" priority="2544" operator="containsText" text="要確認">
      <formula>NOT(ISERROR(SEARCH("要確認",T92)))</formula>
    </cfRule>
    <cfRule type="containsText" dxfId="5292" priority="2545" operator="containsText" text="要入力">
      <formula>NOT(ISERROR(SEARCH("要入力",T92)))</formula>
    </cfRule>
    <cfRule type="cellIs" dxfId="5291" priority="2546" operator="equal">
      <formula>"要確認"</formula>
    </cfRule>
    <cfRule type="cellIs" dxfId="5290" priority="2547" operator="equal">
      <formula>"適切"</formula>
    </cfRule>
    <cfRule type="cellIs" dxfId="5289" priority="2548" operator="equal">
      <formula>"不適切"</formula>
    </cfRule>
    <cfRule type="cellIs" dxfId="5288" priority="2549" operator="equal">
      <formula>"要入力"</formula>
    </cfRule>
    <cfRule type="cellIs" dxfId="5287" priority="2550" operator="equal">
      <formula>"要確認"</formula>
    </cfRule>
    <cfRule type="cellIs" dxfId="5286" priority="2551" operator="equal">
      <formula>"適切"</formula>
    </cfRule>
    <cfRule type="cellIs" dxfId="5285" priority="2552" operator="equal">
      <formula>"不適切"</formula>
    </cfRule>
    <cfRule type="cellIs" dxfId="5284" priority="2553" operator="equal">
      <formula>"要入力"</formula>
    </cfRule>
    <cfRule type="cellIs" dxfId="5283" priority="2554" operator="equal">
      <formula>"要確認"</formula>
    </cfRule>
    <cfRule type="cellIs" dxfId="5282" priority="2555" operator="equal">
      <formula>"適切"</formula>
    </cfRule>
    <cfRule type="cellIs" dxfId="5281" priority="2556" operator="equal">
      <formula>"不適切"</formula>
    </cfRule>
    <cfRule type="cellIs" dxfId="5280" priority="2557" operator="equal">
      <formula>"要入力"</formula>
    </cfRule>
    <cfRule type="cellIs" dxfId="5279" priority="2558" operator="equal">
      <formula>"要確認"</formula>
    </cfRule>
    <cfRule type="cellIs" dxfId="5278" priority="2559" operator="equal">
      <formula>"適切"</formula>
    </cfRule>
    <cfRule type="cellIs" dxfId="5277" priority="2560" operator="equal">
      <formula>"不適切"</formula>
    </cfRule>
    <cfRule type="cellIs" dxfId="5276" priority="2561" operator="equal">
      <formula>"要入力"</formula>
    </cfRule>
    <cfRule type="cellIs" dxfId="5275" priority="2562" operator="equal">
      <formula>"要確認"</formula>
    </cfRule>
    <cfRule type="cellIs" dxfId="5274" priority="2563" operator="equal">
      <formula>"適切"</formula>
    </cfRule>
    <cfRule type="cellIs" dxfId="5273" priority="2564" operator="equal">
      <formula>"不適切"</formula>
    </cfRule>
    <cfRule type="cellIs" dxfId="5272" priority="2565" operator="equal">
      <formula>"要入力"</formula>
    </cfRule>
    <cfRule type="cellIs" dxfId="5271" priority="2566" operator="equal">
      <formula>"要確認"</formula>
    </cfRule>
    <cfRule type="cellIs" dxfId="5270" priority="2567" operator="equal">
      <formula>"適切"</formula>
    </cfRule>
    <cfRule type="cellIs" dxfId="5269" priority="2568" operator="equal">
      <formula>"不適切"</formula>
    </cfRule>
    <cfRule type="cellIs" dxfId="5268" priority="2569" operator="equal">
      <formula>"要入力"</formula>
    </cfRule>
    <cfRule type="cellIs" dxfId="5267" priority="2570" operator="equal">
      <formula>"要確認"</formula>
    </cfRule>
    <cfRule type="cellIs" dxfId="5266" priority="2571" operator="equal">
      <formula>"適切"</formula>
    </cfRule>
    <cfRule type="cellIs" dxfId="5265" priority="2572" operator="equal">
      <formula>"不適切"</formula>
    </cfRule>
    <cfRule type="cellIs" dxfId="5264" priority="2573" operator="equal">
      <formula>"要入力"</formula>
    </cfRule>
    <cfRule type="cellIs" dxfId="5263" priority="2574" operator="equal">
      <formula>"要確認"</formula>
    </cfRule>
    <cfRule type="cellIs" dxfId="5262" priority="2575" operator="equal">
      <formula>"適切"</formula>
    </cfRule>
    <cfRule type="cellIs" dxfId="5261" priority="2576" operator="equal">
      <formula>"不適切"</formula>
    </cfRule>
    <cfRule type="cellIs" dxfId="5260" priority="2577" operator="equal">
      <formula>"要入力"</formula>
    </cfRule>
    <cfRule type="cellIs" dxfId="5259" priority="2578" operator="equal">
      <formula>"要確認"</formula>
    </cfRule>
    <cfRule type="cellIs" dxfId="5258" priority="2579" operator="equal">
      <formula>"適切"</formula>
    </cfRule>
    <cfRule type="cellIs" dxfId="5257" priority="2580" operator="equal">
      <formula>"不適切"</formula>
    </cfRule>
    <cfRule type="cellIs" dxfId="5256" priority="2581" operator="equal">
      <formula>"要入力"</formula>
    </cfRule>
    <cfRule type="cellIs" dxfId="5255" priority="2582" operator="equal">
      <formula>"要確認"</formula>
    </cfRule>
    <cfRule type="cellIs" dxfId="5254" priority="2583" operator="equal">
      <formula>"適切"</formula>
    </cfRule>
    <cfRule type="cellIs" dxfId="5253" priority="2584" operator="equal">
      <formula>"不適切"</formula>
    </cfRule>
    <cfRule type="cellIs" dxfId="5252" priority="2585" operator="equal">
      <formula>"要入力"</formula>
    </cfRule>
    <cfRule type="cellIs" dxfId="5251" priority="2586" operator="equal">
      <formula>"要確認"</formula>
    </cfRule>
    <cfRule type="cellIs" dxfId="5250" priority="2587" operator="equal">
      <formula>"適切"</formula>
    </cfRule>
    <cfRule type="cellIs" dxfId="5249" priority="2588" operator="equal">
      <formula>"不適切"</formula>
    </cfRule>
    <cfRule type="cellIs" dxfId="5248" priority="2589" operator="equal">
      <formula>"要入力"</formula>
    </cfRule>
    <cfRule type="cellIs" dxfId="5247" priority="2590" operator="equal">
      <formula>"要確認"</formula>
    </cfRule>
    <cfRule type="cellIs" dxfId="5246" priority="2591" operator="equal">
      <formula>"適切"</formula>
    </cfRule>
    <cfRule type="cellIs" dxfId="5245" priority="2592" operator="equal">
      <formula>"不適切"</formula>
    </cfRule>
    <cfRule type="cellIs" dxfId="5244" priority="2593" operator="equal">
      <formula>"要入力"</formula>
    </cfRule>
    <cfRule type="cellIs" dxfId="5243" priority="2594" operator="equal">
      <formula>"要確認"</formula>
    </cfRule>
    <cfRule type="cellIs" dxfId="5242" priority="2595" operator="equal">
      <formula>"適切"</formula>
    </cfRule>
    <cfRule type="cellIs" dxfId="5241" priority="2596" operator="equal">
      <formula>"不適切"</formula>
    </cfRule>
    <cfRule type="cellIs" dxfId="5240" priority="2597" operator="equal">
      <formula>"要入力"</formula>
    </cfRule>
    <cfRule type="cellIs" dxfId="5239" priority="2598" operator="equal">
      <formula>"要確認"</formula>
    </cfRule>
    <cfRule type="cellIs" dxfId="5238" priority="2599" operator="equal">
      <formula>"適切"</formula>
    </cfRule>
    <cfRule type="cellIs" dxfId="5237" priority="2600" operator="equal">
      <formula>"不適切"</formula>
    </cfRule>
    <cfRule type="cellIs" dxfId="5236" priority="2601" operator="equal">
      <formula>"要入力"</formula>
    </cfRule>
    <cfRule type="cellIs" dxfId="5235" priority="2602" operator="equal">
      <formula>"要確認"</formula>
    </cfRule>
    <cfRule type="cellIs" dxfId="5234" priority="2603" operator="equal">
      <formula>"適切"</formula>
    </cfRule>
    <cfRule type="cellIs" dxfId="5233" priority="2604" operator="equal">
      <formula>"不適切"</formula>
    </cfRule>
    <cfRule type="cellIs" dxfId="5232" priority="2605" operator="equal">
      <formula>"要入力"</formula>
    </cfRule>
    <cfRule type="cellIs" dxfId="5231" priority="2606" operator="equal">
      <formula>"要確認"</formula>
    </cfRule>
    <cfRule type="cellIs" dxfId="5230" priority="2607" operator="equal">
      <formula>"適切"</formula>
    </cfRule>
    <cfRule type="cellIs" dxfId="5229" priority="2608" operator="equal">
      <formula>"不適切"</formula>
    </cfRule>
    <cfRule type="cellIs" dxfId="5228" priority="2609" operator="equal">
      <formula>"要入力"</formula>
    </cfRule>
    <cfRule type="cellIs" dxfId="5227" priority="2610" operator="equal">
      <formula>"要確認"</formula>
    </cfRule>
    <cfRule type="cellIs" dxfId="5226" priority="2611" operator="equal">
      <formula>"適切"</formula>
    </cfRule>
    <cfRule type="cellIs" dxfId="5225" priority="2612" operator="equal">
      <formula>"不適切"</formula>
    </cfRule>
    <cfRule type="cellIs" dxfId="5224" priority="2613" operator="equal">
      <formula>"要入力"</formula>
    </cfRule>
    <cfRule type="cellIs" dxfId="5223" priority="2614" operator="equal">
      <formula>"要確認"</formula>
    </cfRule>
    <cfRule type="cellIs" dxfId="5222" priority="2615" operator="equal">
      <formula>"適切"</formula>
    </cfRule>
    <cfRule type="cellIs" dxfId="5221" priority="2616" operator="equal">
      <formula>"不適切"</formula>
    </cfRule>
    <cfRule type="cellIs" dxfId="5220" priority="2617" operator="equal">
      <formula>"要入力"</formula>
    </cfRule>
    <cfRule type="cellIs" dxfId="5219" priority="2618" operator="equal">
      <formula>"適切"</formula>
    </cfRule>
    <cfRule type="cellIs" dxfId="5218" priority="2619" operator="equal">
      <formula>"不適切"</formula>
    </cfRule>
    <cfRule type="cellIs" dxfId="5217" priority="2620" operator="equal">
      <formula>"要入力"</formula>
    </cfRule>
    <cfRule type="cellIs" dxfId="5216" priority="2621" operator="equal">
      <formula>"要確認"</formula>
    </cfRule>
    <cfRule type="cellIs" dxfId="5215" priority="2622" operator="equal">
      <formula>"適切"</formula>
    </cfRule>
    <cfRule type="cellIs" dxfId="5214" priority="2623" operator="equal">
      <formula>"不適切"</formula>
    </cfRule>
    <cfRule type="cellIs" dxfId="5213" priority="2624" operator="equal">
      <formula>"要入力"</formula>
    </cfRule>
    <cfRule type="cellIs" dxfId="5212" priority="2625" operator="equal">
      <formula>"要確認"</formula>
    </cfRule>
    <cfRule type="cellIs" dxfId="5211" priority="2626" operator="equal">
      <formula>"適切"</formula>
    </cfRule>
    <cfRule type="cellIs" dxfId="5210" priority="2627" operator="equal">
      <formula>"不適切"</formula>
    </cfRule>
    <cfRule type="cellIs" dxfId="5209" priority="2628" operator="equal">
      <formula>"要入力"</formula>
    </cfRule>
    <cfRule type="cellIs" dxfId="5208" priority="2629" operator="equal">
      <formula>"要確認"</formula>
    </cfRule>
    <cfRule type="cellIs" dxfId="5207" priority="2630" operator="equal">
      <formula>"適切"</formula>
    </cfRule>
    <cfRule type="cellIs" dxfId="5206" priority="2631" operator="equal">
      <formula>"不適切"</formula>
    </cfRule>
    <cfRule type="cellIs" dxfId="5205" priority="2632" operator="equal">
      <formula>"要入力"</formula>
    </cfRule>
  </conditionalFormatting>
  <conditionalFormatting sqref="T41">
    <cfRule type="cellIs" dxfId="5204" priority="2297" operator="equal">
      <formula>"要確認"</formula>
    </cfRule>
    <cfRule type="cellIs" dxfId="5203" priority="2298" operator="equal">
      <formula>"適切"</formula>
    </cfRule>
    <cfRule type="cellIs" dxfId="5202" priority="2299" operator="equal">
      <formula>"不適切"</formula>
    </cfRule>
    <cfRule type="cellIs" dxfId="5201" priority="2300" operator="equal">
      <formula>"要入力"</formula>
    </cfRule>
    <cfRule type="cellIs" dxfId="5200" priority="2301" operator="equal">
      <formula>"非該当"</formula>
    </cfRule>
    <cfRule type="cellIs" dxfId="5199" priority="2302" operator="equal">
      <formula>"不適切"</formula>
    </cfRule>
    <cfRule type="cellIs" dxfId="5198" priority="2303" operator="equal">
      <formula>"適切"</formula>
    </cfRule>
    <cfRule type="containsText" dxfId="5197" priority="2304" operator="containsText" text="要入力">
      <formula>NOT(ISERROR(SEARCH("要入力",T41)))</formula>
    </cfRule>
    <cfRule type="cellIs" dxfId="5196" priority="2305" operator="equal">
      <formula>"非該当"</formula>
    </cfRule>
    <cfRule type="cellIs" dxfId="5195" priority="2306" operator="equal">
      <formula>"不適切"</formula>
    </cfRule>
    <cfRule type="cellIs" dxfId="5194" priority="2307" operator="equal">
      <formula>"適切"</formula>
    </cfRule>
    <cfRule type="containsText" dxfId="5193" priority="2308" operator="containsText" text="要入力">
      <formula>NOT(ISERROR(SEARCH("要入力",T41)))</formula>
    </cfRule>
    <cfRule type="cellIs" dxfId="5192" priority="2309" operator="equal">
      <formula>"非該当"</formula>
    </cfRule>
    <cfRule type="cellIs" dxfId="5191" priority="2310" operator="equal">
      <formula>"不適切"</formula>
    </cfRule>
    <cfRule type="cellIs" dxfId="5190" priority="2311" operator="equal">
      <formula>"適切"</formula>
    </cfRule>
    <cfRule type="containsText" dxfId="5189" priority="2312" operator="containsText" text="要入力">
      <formula>NOT(ISERROR(SEARCH("要入力",T41)))</formula>
    </cfRule>
    <cfRule type="cellIs" dxfId="5188" priority="2313" operator="equal">
      <formula>"非該当"</formula>
    </cfRule>
    <cfRule type="cellIs" dxfId="5187" priority="2314" operator="equal">
      <formula>"不適切"</formula>
    </cfRule>
    <cfRule type="cellIs" dxfId="5186" priority="2315" operator="equal">
      <formula>"適切"</formula>
    </cfRule>
    <cfRule type="containsText" dxfId="5185" priority="2316" operator="containsText" text="要入力">
      <formula>NOT(ISERROR(SEARCH("要入力",T41)))</formula>
    </cfRule>
    <cfRule type="cellIs" dxfId="5184" priority="2317" operator="equal">
      <formula>"要確認"</formula>
    </cfRule>
    <cfRule type="cellIs" dxfId="5183" priority="2318" operator="equal">
      <formula>"不適切"</formula>
    </cfRule>
    <cfRule type="containsText" dxfId="5182" priority="2319" operator="containsText" text="適切">
      <formula>NOT(ISERROR(SEARCH("適切",T41)))</formula>
    </cfRule>
    <cfRule type="cellIs" dxfId="5181" priority="2320" operator="equal">
      <formula>"要入力"</formula>
    </cfRule>
    <cfRule type="containsText" dxfId="5180" priority="2321" operator="containsText" text="要入力">
      <formula>NOT(ISERROR(SEARCH("要入力",T41)))</formula>
    </cfRule>
    <cfRule type="containsText" dxfId="5179" priority="2322" operator="containsText" text="要入力">
      <formula>NOT(ISERROR(SEARCH("要入力",T41)))</formula>
    </cfRule>
    <cfRule type="containsText" dxfId="5178" priority="2323" operator="containsText" text="要入力">
      <formula>NOT(ISERROR(SEARCH("要入力",T41)))</formula>
    </cfRule>
    <cfRule type="cellIs" dxfId="5177" priority="2324" operator="equal">
      <formula>"要確認"</formula>
    </cfRule>
    <cfRule type="cellIs" dxfId="5176" priority="2325" operator="equal">
      <formula>"適切"</formula>
    </cfRule>
    <cfRule type="cellIs" dxfId="5175" priority="2326" operator="equal">
      <formula>"不適切"</formula>
    </cfRule>
    <cfRule type="cellIs" dxfId="5174" priority="2327" operator="equal">
      <formula>"要入力"</formula>
    </cfRule>
    <cfRule type="containsText" dxfId="5173" priority="2328" operator="containsText" text="要入力">
      <formula>NOT(ISERROR(SEARCH("要入力",T41)))</formula>
    </cfRule>
    <cfRule type="cellIs" dxfId="5172" priority="2329" operator="equal">
      <formula>"不適切"</formula>
    </cfRule>
    <cfRule type="cellIs" dxfId="5171" priority="2330" operator="equal">
      <formula>"適切"</formula>
    </cfRule>
    <cfRule type="cellIs" dxfId="5170" priority="2331" operator="equal">
      <formula>"適切"</formula>
    </cfRule>
    <cfRule type="cellIs" dxfId="5169" priority="2332" operator="equal">
      <formula>"不適切"</formula>
    </cfRule>
    <cfRule type="cellIs" dxfId="5168" priority="2333" operator="equal">
      <formula>"要確認"</formula>
    </cfRule>
    <cfRule type="cellIs" dxfId="5167" priority="2334" operator="equal">
      <formula>"要入力"</formula>
    </cfRule>
    <cfRule type="cellIs" dxfId="5166" priority="2335" operator="equal">
      <formula>"適切"</formula>
    </cfRule>
    <cfRule type="cellIs" dxfId="5165" priority="2336" operator="equal">
      <formula>"不適切"</formula>
    </cfRule>
    <cfRule type="cellIs" dxfId="5164" priority="2337" operator="equal">
      <formula>"要確認"</formula>
    </cfRule>
    <cfRule type="cellIs" dxfId="5163" priority="2338" operator="equal">
      <formula>"要入力"</formula>
    </cfRule>
    <cfRule type="cellIs" dxfId="5162" priority="2339" operator="equal">
      <formula>"適切"</formula>
    </cfRule>
    <cfRule type="cellIs" dxfId="5161" priority="2340" operator="equal">
      <formula>"不適切"</formula>
    </cfRule>
    <cfRule type="cellIs" dxfId="5160" priority="2341" operator="equal">
      <formula>"要確認"</formula>
    </cfRule>
    <cfRule type="cellIs" dxfId="5159" priority="2342" operator="equal">
      <formula>"要入力"</formula>
    </cfRule>
    <cfRule type="cellIs" dxfId="5158" priority="2343" operator="equal">
      <formula>"要確認"</formula>
    </cfRule>
    <cfRule type="cellIs" dxfId="5157" priority="2344" operator="equal">
      <formula>"適切"</formula>
    </cfRule>
    <cfRule type="cellIs" dxfId="5156" priority="2345" operator="equal">
      <formula>"不適切"</formula>
    </cfRule>
    <cfRule type="cellIs" dxfId="5155" priority="2346" operator="equal">
      <formula>"要入力"</formula>
    </cfRule>
    <cfRule type="cellIs" dxfId="5154" priority="2347" operator="equal">
      <formula>"適切"</formula>
    </cfRule>
    <cfRule type="containsText" dxfId="5153" priority="2348" operator="containsText" text="非該当">
      <formula>NOT(ISERROR(SEARCH("非該当",T41)))</formula>
    </cfRule>
    <cfRule type="containsText" dxfId="5152" priority="2349" operator="containsText" text="要入力">
      <formula>NOT(ISERROR(SEARCH("要入力",T41)))</formula>
    </cfRule>
    <cfRule type="containsText" dxfId="5151" priority="2350" operator="containsText" text="要入力">
      <formula>NOT(ISERROR(SEARCH("要入力",T41)))</formula>
    </cfRule>
    <cfRule type="containsText" dxfId="5150" priority="2351" operator="containsText" text="要入力">
      <formula>NOT(ISERROR(SEARCH("要入力",T41)))</formula>
    </cfRule>
    <cfRule type="containsText" dxfId="5149" priority="2352" operator="containsText" text="要入力">
      <formula>NOT(ISERROR(SEARCH("要入力",T41)))</formula>
    </cfRule>
    <cfRule type="containsText" dxfId="5148" priority="2353" operator="containsText" text="要入力">
      <formula>NOT(ISERROR(SEARCH("要入力",T41)))</formula>
    </cfRule>
    <cfRule type="containsText" dxfId="5147" priority="2354" operator="containsText" text="要入力">
      <formula>NOT(ISERROR(SEARCH("要入力",T41)))</formula>
    </cfRule>
    <cfRule type="containsText" dxfId="5146" priority="2355" operator="containsText" text="要入力">
      <formula>NOT(ISERROR(SEARCH("要入力",T41)))</formula>
    </cfRule>
    <cfRule type="containsText" dxfId="5145" priority="2356" operator="containsText" text="要確認">
      <formula>NOT(ISERROR(SEARCH("要確認",T41)))</formula>
    </cfRule>
    <cfRule type="containsText" dxfId="5144" priority="2357" operator="containsText" text="不適切">
      <formula>NOT(ISERROR(SEARCH("不適切",T41)))</formula>
    </cfRule>
    <cfRule type="containsText" dxfId="5143" priority="2358" operator="containsText" text="適切">
      <formula>NOT(ISERROR(SEARCH("適切",T41)))</formula>
    </cfRule>
    <cfRule type="containsText" dxfId="5142" priority="2359" operator="containsText" text="要入力">
      <formula>NOT(ISERROR(SEARCH("要入力",T41)))</formula>
    </cfRule>
    <cfRule type="containsText" dxfId="5141" priority="2360" operator="containsText" text="要確認">
      <formula>NOT(ISERROR(SEARCH("要確認",T41)))</formula>
    </cfRule>
    <cfRule type="containsText" dxfId="5140" priority="2361" operator="containsText" text="不適切">
      <formula>NOT(ISERROR(SEARCH("不適切",T41)))</formula>
    </cfRule>
    <cfRule type="containsText" dxfId="5139" priority="2362" operator="containsText" text="適切">
      <formula>NOT(ISERROR(SEARCH("適切",T41)))</formula>
    </cfRule>
    <cfRule type="containsText" dxfId="5138" priority="2363" operator="containsText" text="要入力">
      <formula>NOT(ISERROR(SEARCH("要入力",T41)))</formula>
    </cfRule>
    <cfRule type="containsText" dxfId="5137" priority="2364" operator="containsText" text="不適切">
      <formula>NOT(ISERROR(SEARCH("不適切",T41)))</formula>
    </cfRule>
    <cfRule type="containsText" dxfId="5136" priority="2365" operator="containsText" text="適切">
      <formula>NOT(ISERROR(SEARCH("適切",T41)))</formula>
    </cfRule>
    <cfRule type="containsText" dxfId="5135" priority="2366" operator="containsText" text="要確認">
      <formula>NOT(ISERROR(SEARCH("要確認",T41)))</formula>
    </cfRule>
    <cfRule type="containsText" dxfId="5134" priority="2367" operator="containsText" text="要入力">
      <formula>NOT(ISERROR(SEARCH("要入力",T41)))</formula>
    </cfRule>
    <cfRule type="containsText" dxfId="5133" priority="2368" operator="containsText" text="不適切">
      <formula>NOT(ISERROR(SEARCH("不適切",T41)))</formula>
    </cfRule>
    <cfRule type="containsText" dxfId="5132" priority="2369" operator="containsText" text="適切">
      <formula>NOT(ISERROR(SEARCH("適切",T41)))</formula>
    </cfRule>
    <cfRule type="containsText" dxfId="5131" priority="2370" operator="containsText" text="要確認">
      <formula>NOT(ISERROR(SEARCH("要確認",T41)))</formula>
    </cfRule>
    <cfRule type="containsText" dxfId="5130" priority="2371" operator="containsText" text="要入力">
      <formula>NOT(ISERROR(SEARCH("要入力",T41)))</formula>
    </cfRule>
    <cfRule type="cellIs" dxfId="5129" priority="2372" operator="equal">
      <formula>"要確認"</formula>
    </cfRule>
    <cfRule type="cellIs" dxfId="5128" priority="2373" operator="equal">
      <formula>"適切"</formula>
    </cfRule>
    <cfRule type="cellIs" dxfId="5127" priority="2374" operator="equal">
      <formula>"不適切"</formula>
    </cfRule>
    <cfRule type="cellIs" dxfId="5126" priority="2375" operator="equal">
      <formula>"要入力"</formula>
    </cfRule>
    <cfRule type="cellIs" dxfId="5125" priority="2376" operator="equal">
      <formula>"要確認"</formula>
    </cfRule>
    <cfRule type="cellIs" dxfId="5124" priority="2377" operator="equal">
      <formula>"適切"</formula>
    </cfRule>
    <cfRule type="cellIs" dxfId="5123" priority="2378" operator="equal">
      <formula>"不適切"</formula>
    </cfRule>
    <cfRule type="cellIs" dxfId="5122" priority="2379" operator="equal">
      <formula>"要入力"</formula>
    </cfRule>
    <cfRule type="cellIs" dxfId="5121" priority="2380" operator="equal">
      <formula>"要確認"</formula>
    </cfRule>
    <cfRule type="cellIs" dxfId="5120" priority="2381" operator="equal">
      <formula>"適切"</formula>
    </cfRule>
    <cfRule type="cellIs" dxfId="5119" priority="2382" operator="equal">
      <formula>"不適切"</formula>
    </cfRule>
    <cfRule type="cellIs" dxfId="5118" priority="2383" operator="equal">
      <formula>"要入力"</formula>
    </cfRule>
    <cfRule type="cellIs" dxfId="5117" priority="2384" operator="equal">
      <formula>"要確認"</formula>
    </cfRule>
    <cfRule type="cellIs" dxfId="5116" priority="2385" operator="equal">
      <formula>"適切"</formula>
    </cfRule>
    <cfRule type="cellIs" dxfId="5115" priority="2386" operator="equal">
      <formula>"不適切"</formula>
    </cfRule>
    <cfRule type="cellIs" dxfId="5114" priority="2387" operator="equal">
      <formula>"要入力"</formula>
    </cfRule>
    <cfRule type="cellIs" dxfId="5113" priority="2388" operator="equal">
      <formula>"要確認"</formula>
    </cfRule>
    <cfRule type="cellIs" dxfId="5112" priority="2389" operator="equal">
      <formula>"適切"</formula>
    </cfRule>
    <cfRule type="cellIs" dxfId="5111" priority="2390" operator="equal">
      <formula>"不適切"</formula>
    </cfRule>
    <cfRule type="cellIs" dxfId="5110" priority="2391" operator="equal">
      <formula>"要入力"</formula>
    </cfRule>
    <cfRule type="cellIs" dxfId="5109" priority="2392" operator="equal">
      <formula>"要確認"</formula>
    </cfRule>
    <cfRule type="cellIs" dxfId="5108" priority="2393" operator="equal">
      <formula>"適切"</formula>
    </cfRule>
    <cfRule type="cellIs" dxfId="5107" priority="2394" operator="equal">
      <formula>"不適切"</formula>
    </cfRule>
    <cfRule type="cellIs" dxfId="5106" priority="2395" operator="equal">
      <formula>"要入力"</formula>
    </cfRule>
    <cfRule type="cellIs" dxfId="5105" priority="2396" operator="equal">
      <formula>"要確認"</formula>
    </cfRule>
    <cfRule type="cellIs" dxfId="5104" priority="2397" operator="equal">
      <formula>"適切"</formula>
    </cfRule>
    <cfRule type="cellIs" dxfId="5103" priority="2398" operator="equal">
      <formula>"不適切"</formula>
    </cfRule>
    <cfRule type="cellIs" dxfId="5102" priority="2399" operator="equal">
      <formula>"要入力"</formula>
    </cfRule>
    <cfRule type="cellIs" dxfId="5101" priority="2400" operator="equal">
      <formula>"要確認"</formula>
    </cfRule>
    <cfRule type="cellIs" dxfId="5100" priority="2401" operator="equal">
      <formula>"適切"</formula>
    </cfRule>
    <cfRule type="cellIs" dxfId="5099" priority="2402" operator="equal">
      <formula>"不適切"</formula>
    </cfRule>
    <cfRule type="cellIs" dxfId="5098" priority="2403" operator="equal">
      <formula>"要入力"</formula>
    </cfRule>
    <cfRule type="cellIs" dxfId="5097" priority="2404" operator="equal">
      <formula>"要確認"</formula>
    </cfRule>
    <cfRule type="cellIs" dxfId="5096" priority="2405" operator="equal">
      <formula>"適切"</formula>
    </cfRule>
    <cfRule type="cellIs" dxfId="5095" priority="2406" operator="equal">
      <formula>"不適切"</formula>
    </cfRule>
    <cfRule type="cellIs" dxfId="5094" priority="2407" operator="equal">
      <formula>"要入力"</formula>
    </cfRule>
    <cfRule type="cellIs" dxfId="5093" priority="2408" operator="equal">
      <formula>"要確認"</formula>
    </cfRule>
    <cfRule type="cellIs" dxfId="5092" priority="2409" operator="equal">
      <formula>"適切"</formula>
    </cfRule>
    <cfRule type="cellIs" dxfId="5091" priority="2410" operator="equal">
      <formula>"不適切"</formula>
    </cfRule>
    <cfRule type="cellIs" dxfId="5090" priority="2411" operator="equal">
      <formula>"要入力"</formula>
    </cfRule>
    <cfRule type="cellIs" dxfId="5089" priority="2412" operator="equal">
      <formula>"要確認"</formula>
    </cfRule>
    <cfRule type="cellIs" dxfId="5088" priority="2413" operator="equal">
      <formula>"適切"</formula>
    </cfRule>
    <cfRule type="cellIs" dxfId="5087" priority="2414" operator="equal">
      <formula>"不適切"</formula>
    </cfRule>
    <cfRule type="cellIs" dxfId="5086" priority="2415" operator="equal">
      <formula>"要入力"</formula>
    </cfRule>
    <cfRule type="cellIs" dxfId="5085" priority="2416" operator="equal">
      <formula>"要確認"</formula>
    </cfRule>
    <cfRule type="cellIs" dxfId="5084" priority="2417" operator="equal">
      <formula>"適切"</formula>
    </cfRule>
    <cfRule type="cellIs" dxfId="5083" priority="2418" operator="equal">
      <formula>"不適切"</formula>
    </cfRule>
    <cfRule type="cellIs" dxfId="5082" priority="2419" operator="equal">
      <formula>"要入力"</formula>
    </cfRule>
    <cfRule type="cellIs" dxfId="5081" priority="2420" operator="equal">
      <formula>"要確認"</formula>
    </cfRule>
    <cfRule type="cellIs" dxfId="5080" priority="2421" operator="equal">
      <formula>"適切"</formula>
    </cfRule>
    <cfRule type="cellIs" dxfId="5079" priority="2422" operator="equal">
      <formula>"不適切"</formula>
    </cfRule>
    <cfRule type="cellIs" dxfId="5078" priority="2423" operator="equal">
      <formula>"要入力"</formula>
    </cfRule>
    <cfRule type="cellIs" dxfId="5077" priority="2424" operator="equal">
      <formula>"要確認"</formula>
    </cfRule>
    <cfRule type="cellIs" dxfId="5076" priority="2425" operator="equal">
      <formula>"適切"</formula>
    </cfRule>
    <cfRule type="cellIs" dxfId="5075" priority="2426" operator="equal">
      <formula>"不適切"</formula>
    </cfRule>
    <cfRule type="cellIs" dxfId="5074" priority="2427" operator="equal">
      <formula>"要入力"</formula>
    </cfRule>
    <cfRule type="cellIs" dxfId="5073" priority="2428" operator="equal">
      <formula>"要確認"</formula>
    </cfRule>
    <cfRule type="cellIs" dxfId="5072" priority="2429" operator="equal">
      <formula>"適切"</formula>
    </cfRule>
    <cfRule type="cellIs" dxfId="5071" priority="2430" operator="equal">
      <formula>"不適切"</formula>
    </cfRule>
    <cfRule type="cellIs" dxfId="5070" priority="2431" operator="equal">
      <formula>"要入力"</formula>
    </cfRule>
    <cfRule type="cellIs" dxfId="5069" priority="2432" operator="equal">
      <formula>"要確認"</formula>
    </cfRule>
    <cfRule type="cellIs" dxfId="5068" priority="2433" operator="equal">
      <formula>"適切"</formula>
    </cfRule>
    <cfRule type="cellIs" dxfId="5067" priority="2434" operator="equal">
      <formula>"不適切"</formula>
    </cfRule>
    <cfRule type="cellIs" dxfId="5066" priority="2435" operator="equal">
      <formula>"要入力"</formula>
    </cfRule>
    <cfRule type="cellIs" dxfId="5065" priority="2436" operator="equal">
      <formula>"要確認"</formula>
    </cfRule>
    <cfRule type="cellIs" dxfId="5064" priority="2437" operator="equal">
      <formula>"適切"</formula>
    </cfRule>
    <cfRule type="cellIs" dxfId="5063" priority="2438" operator="equal">
      <formula>"不適切"</formula>
    </cfRule>
    <cfRule type="cellIs" dxfId="5062" priority="2439" operator="equal">
      <formula>"要入力"</formula>
    </cfRule>
    <cfRule type="cellIs" dxfId="5061" priority="2440" operator="equal">
      <formula>"要確認"</formula>
    </cfRule>
    <cfRule type="cellIs" dxfId="5060" priority="2441" operator="equal">
      <formula>"適切"</formula>
    </cfRule>
    <cfRule type="cellIs" dxfId="5059" priority="2442" operator="equal">
      <formula>"不適切"</formula>
    </cfRule>
    <cfRule type="cellIs" dxfId="5058" priority="2443" operator="equal">
      <formula>"要入力"</formula>
    </cfRule>
    <cfRule type="cellIs" dxfId="5057" priority="2444" operator="equal">
      <formula>"適切"</formula>
    </cfRule>
    <cfRule type="cellIs" dxfId="5056" priority="2445" operator="equal">
      <formula>"不適切"</formula>
    </cfRule>
    <cfRule type="cellIs" dxfId="5055" priority="2446" operator="equal">
      <formula>"要入力"</formula>
    </cfRule>
    <cfRule type="cellIs" dxfId="5054" priority="2447" operator="equal">
      <formula>"要確認"</formula>
    </cfRule>
    <cfRule type="cellIs" dxfId="5053" priority="2448" operator="equal">
      <formula>"適切"</formula>
    </cfRule>
    <cfRule type="cellIs" dxfId="5052" priority="2449" operator="equal">
      <formula>"不適切"</formula>
    </cfRule>
    <cfRule type="cellIs" dxfId="5051" priority="2450" operator="equal">
      <formula>"要入力"</formula>
    </cfRule>
    <cfRule type="cellIs" dxfId="5050" priority="2451" operator="equal">
      <formula>"要確認"</formula>
    </cfRule>
    <cfRule type="cellIs" dxfId="5049" priority="2452" operator="equal">
      <formula>"適切"</formula>
    </cfRule>
    <cfRule type="cellIs" dxfId="5048" priority="2453" operator="equal">
      <formula>"不適切"</formula>
    </cfRule>
    <cfRule type="cellIs" dxfId="5047" priority="2454" operator="equal">
      <formula>"要入力"</formula>
    </cfRule>
    <cfRule type="cellIs" dxfId="5046" priority="2455" operator="equal">
      <formula>"要確認"</formula>
    </cfRule>
    <cfRule type="cellIs" dxfId="5045" priority="2456" operator="equal">
      <formula>"適切"</formula>
    </cfRule>
    <cfRule type="cellIs" dxfId="5044" priority="2457" operator="equal">
      <formula>"不適切"</formula>
    </cfRule>
    <cfRule type="cellIs" dxfId="5043" priority="2458" operator="equal">
      <formula>"要入力"</formula>
    </cfRule>
  </conditionalFormatting>
  <conditionalFormatting sqref="P41">
    <cfRule type="cellIs" dxfId="5042" priority="2294" operator="equal">
      <formula>"▲"</formula>
    </cfRule>
    <cfRule type="cellIs" dxfId="5041" priority="2295" operator="equal">
      <formula>"？"</formula>
    </cfRule>
    <cfRule type="cellIs" dxfId="5040" priority="2296" operator="equal">
      <formula>"★"</formula>
    </cfRule>
  </conditionalFormatting>
  <conditionalFormatting sqref="T36">
    <cfRule type="cellIs" dxfId="5039" priority="2132" operator="equal">
      <formula>"要確認"</formula>
    </cfRule>
    <cfRule type="cellIs" dxfId="5038" priority="2133" operator="equal">
      <formula>"適切"</formula>
    </cfRule>
    <cfRule type="cellIs" dxfId="5037" priority="2134" operator="equal">
      <formula>"不適切"</formula>
    </cfRule>
    <cfRule type="cellIs" dxfId="5036" priority="2135" operator="equal">
      <formula>"要入力"</formula>
    </cfRule>
    <cfRule type="cellIs" dxfId="5035" priority="2136" operator="equal">
      <formula>"非該当"</formula>
    </cfRule>
    <cfRule type="cellIs" dxfId="5034" priority="2137" operator="equal">
      <formula>"不適切"</formula>
    </cfRule>
    <cfRule type="cellIs" dxfId="5033" priority="2138" operator="equal">
      <formula>"適切"</formula>
    </cfRule>
    <cfRule type="containsText" dxfId="5032" priority="2139" operator="containsText" text="要入力">
      <formula>NOT(ISERROR(SEARCH("要入力",T36)))</formula>
    </cfRule>
    <cfRule type="cellIs" dxfId="5031" priority="2140" operator="equal">
      <formula>"非該当"</formula>
    </cfRule>
    <cfRule type="cellIs" dxfId="5030" priority="2141" operator="equal">
      <formula>"不適切"</formula>
    </cfRule>
    <cfRule type="cellIs" dxfId="5029" priority="2142" operator="equal">
      <formula>"適切"</formula>
    </cfRule>
    <cfRule type="containsText" dxfId="5028" priority="2143" operator="containsText" text="要入力">
      <formula>NOT(ISERROR(SEARCH("要入力",T36)))</formula>
    </cfRule>
    <cfRule type="cellIs" dxfId="5027" priority="2144" operator="equal">
      <formula>"非該当"</formula>
    </cfRule>
    <cfRule type="cellIs" dxfId="5026" priority="2145" operator="equal">
      <formula>"不適切"</formula>
    </cfRule>
    <cfRule type="cellIs" dxfId="5025" priority="2146" operator="equal">
      <formula>"適切"</formula>
    </cfRule>
    <cfRule type="containsText" dxfId="5024" priority="2147" operator="containsText" text="要入力">
      <formula>NOT(ISERROR(SEARCH("要入力",T36)))</formula>
    </cfRule>
    <cfRule type="cellIs" dxfId="5023" priority="2148" operator="equal">
      <formula>"非該当"</formula>
    </cfRule>
    <cfRule type="cellIs" dxfId="5022" priority="2149" operator="equal">
      <formula>"不適切"</formula>
    </cfRule>
    <cfRule type="cellIs" dxfId="5021" priority="2150" operator="equal">
      <formula>"適切"</formula>
    </cfRule>
    <cfRule type="containsText" dxfId="5020" priority="2151" operator="containsText" text="要入力">
      <formula>NOT(ISERROR(SEARCH("要入力",T36)))</formula>
    </cfRule>
    <cfRule type="cellIs" dxfId="5019" priority="2152" operator="equal">
      <formula>"要確認"</formula>
    </cfRule>
    <cfRule type="cellIs" dxfId="5018" priority="2153" operator="equal">
      <formula>"不適切"</formula>
    </cfRule>
    <cfRule type="containsText" dxfId="5017" priority="2154" operator="containsText" text="適切">
      <formula>NOT(ISERROR(SEARCH("適切",T36)))</formula>
    </cfRule>
    <cfRule type="cellIs" dxfId="5016" priority="2155" operator="equal">
      <formula>"要入力"</formula>
    </cfRule>
    <cfRule type="containsText" dxfId="5015" priority="2156" operator="containsText" text="要入力">
      <formula>NOT(ISERROR(SEARCH("要入力",T36)))</formula>
    </cfRule>
    <cfRule type="containsText" dxfId="5014" priority="2157" operator="containsText" text="要入力">
      <formula>NOT(ISERROR(SEARCH("要入力",T36)))</formula>
    </cfRule>
    <cfRule type="containsText" dxfId="5013" priority="2158" operator="containsText" text="要入力">
      <formula>NOT(ISERROR(SEARCH("要入力",T36)))</formula>
    </cfRule>
    <cfRule type="cellIs" dxfId="5012" priority="2159" operator="equal">
      <formula>"要確認"</formula>
    </cfRule>
    <cfRule type="cellIs" dxfId="5011" priority="2160" operator="equal">
      <formula>"適切"</formula>
    </cfRule>
    <cfRule type="cellIs" dxfId="5010" priority="2161" operator="equal">
      <formula>"不適切"</formula>
    </cfRule>
    <cfRule type="cellIs" dxfId="5009" priority="2162" operator="equal">
      <formula>"要入力"</formula>
    </cfRule>
    <cfRule type="containsText" dxfId="5008" priority="2163" operator="containsText" text="要入力">
      <formula>NOT(ISERROR(SEARCH("要入力",T36)))</formula>
    </cfRule>
    <cfRule type="cellIs" dxfId="5007" priority="2164" operator="equal">
      <formula>"不適切"</formula>
    </cfRule>
    <cfRule type="cellIs" dxfId="5006" priority="2165" operator="equal">
      <formula>"適切"</formula>
    </cfRule>
    <cfRule type="cellIs" dxfId="5005" priority="2166" operator="equal">
      <formula>"適切"</formula>
    </cfRule>
    <cfRule type="cellIs" dxfId="5004" priority="2167" operator="equal">
      <formula>"不適切"</formula>
    </cfRule>
    <cfRule type="cellIs" dxfId="5003" priority="2168" operator="equal">
      <formula>"要確認"</formula>
    </cfRule>
    <cfRule type="cellIs" dxfId="5002" priority="2169" operator="equal">
      <formula>"要入力"</formula>
    </cfRule>
    <cfRule type="cellIs" dxfId="5001" priority="2170" operator="equal">
      <formula>"適切"</formula>
    </cfRule>
    <cfRule type="cellIs" dxfId="5000" priority="2171" operator="equal">
      <formula>"不適切"</formula>
    </cfRule>
    <cfRule type="cellIs" dxfId="4999" priority="2172" operator="equal">
      <formula>"要確認"</formula>
    </cfRule>
    <cfRule type="cellIs" dxfId="4998" priority="2173" operator="equal">
      <formula>"要入力"</formula>
    </cfRule>
    <cfRule type="cellIs" dxfId="4997" priority="2174" operator="equal">
      <formula>"適切"</formula>
    </cfRule>
    <cfRule type="cellIs" dxfId="4996" priority="2175" operator="equal">
      <formula>"不適切"</formula>
    </cfRule>
    <cfRule type="cellIs" dxfId="4995" priority="2176" operator="equal">
      <formula>"要確認"</formula>
    </cfRule>
    <cfRule type="cellIs" dxfId="4994" priority="2177" operator="equal">
      <formula>"要入力"</formula>
    </cfRule>
    <cfRule type="cellIs" dxfId="4993" priority="2178" operator="equal">
      <formula>"要確認"</formula>
    </cfRule>
    <cfRule type="cellIs" dxfId="4992" priority="2179" operator="equal">
      <formula>"適切"</formula>
    </cfRule>
    <cfRule type="cellIs" dxfId="4991" priority="2180" operator="equal">
      <formula>"不適切"</formula>
    </cfRule>
    <cfRule type="cellIs" dxfId="4990" priority="2181" operator="equal">
      <formula>"要入力"</formula>
    </cfRule>
    <cfRule type="cellIs" dxfId="4989" priority="2182" operator="equal">
      <formula>"適切"</formula>
    </cfRule>
    <cfRule type="containsText" dxfId="4988" priority="2183" operator="containsText" text="非該当">
      <formula>NOT(ISERROR(SEARCH("非該当",T36)))</formula>
    </cfRule>
    <cfRule type="containsText" dxfId="4987" priority="2184" operator="containsText" text="要入力">
      <formula>NOT(ISERROR(SEARCH("要入力",T36)))</formula>
    </cfRule>
    <cfRule type="containsText" dxfId="4986" priority="2185" operator="containsText" text="要入力">
      <formula>NOT(ISERROR(SEARCH("要入力",T36)))</formula>
    </cfRule>
    <cfRule type="containsText" dxfId="4985" priority="2186" operator="containsText" text="要入力">
      <formula>NOT(ISERROR(SEARCH("要入力",T36)))</formula>
    </cfRule>
    <cfRule type="containsText" dxfId="4984" priority="2187" operator="containsText" text="要入力">
      <formula>NOT(ISERROR(SEARCH("要入力",T36)))</formula>
    </cfRule>
    <cfRule type="containsText" dxfId="4983" priority="2188" operator="containsText" text="要入力">
      <formula>NOT(ISERROR(SEARCH("要入力",T36)))</formula>
    </cfRule>
    <cfRule type="containsText" dxfId="4982" priority="2189" operator="containsText" text="要入力">
      <formula>NOT(ISERROR(SEARCH("要入力",T36)))</formula>
    </cfRule>
    <cfRule type="containsText" dxfId="4981" priority="2190" operator="containsText" text="要入力">
      <formula>NOT(ISERROR(SEARCH("要入力",T36)))</formula>
    </cfRule>
    <cfRule type="containsText" dxfId="4980" priority="2191" operator="containsText" text="要確認">
      <formula>NOT(ISERROR(SEARCH("要確認",T36)))</formula>
    </cfRule>
    <cfRule type="containsText" dxfId="4979" priority="2192" operator="containsText" text="不適切">
      <formula>NOT(ISERROR(SEARCH("不適切",T36)))</formula>
    </cfRule>
    <cfRule type="containsText" dxfId="4978" priority="2193" operator="containsText" text="適切">
      <formula>NOT(ISERROR(SEARCH("適切",T36)))</formula>
    </cfRule>
    <cfRule type="containsText" dxfId="4977" priority="2194" operator="containsText" text="要入力">
      <formula>NOT(ISERROR(SEARCH("要入力",T36)))</formula>
    </cfRule>
    <cfRule type="containsText" dxfId="4976" priority="2195" operator="containsText" text="要確認">
      <formula>NOT(ISERROR(SEARCH("要確認",T36)))</formula>
    </cfRule>
    <cfRule type="containsText" dxfId="4975" priority="2196" operator="containsText" text="不適切">
      <formula>NOT(ISERROR(SEARCH("不適切",T36)))</formula>
    </cfRule>
    <cfRule type="containsText" dxfId="4974" priority="2197" operator="containsText" text="適切">
      <formula>NOT(ISERROR(SEARCH("適切",T36)))</formula>
    </cfRule>
    <cfRule type="containsText" dxfId="4973" priority="2198" operator="containsText" text="要入力">
      <formula>NOT(ISERROR(SEARCH("要入力",T36)))</formula>
    </cfRule>
    <cfRule type="containsText" dxfId="4972" priority="2199" operator="containsText" text="不適切">
      <formula>NOT(ISERROR(SEARCH("不適切",T36)))</formula>
    </cfRule>
    <cfRule type="containsText" dxfId="4971" priority="2200" operator="containsText" text="適切">
      <formula>NOT(ISERROR(SEARCH("適切",T36)))</formula>
    </cfRule>
    <cfRule type="containsText" dxfId="4970" priority="2201" operator="containsText" text="要確認">
      <formula>NOT(ISERROR(SEARCH("要確認",T36)))</formula>
    </cfRule>
    <cfRule type="containsText" dxfId="4969" priority="2202" operator="containsText" text="要入力">
      <formula>NOT(ISERROR(SEARCH("要入力",T36)))</formula>
    </cfRule>
    <cfRule type="containsText" dxfId="4968" priority="2203" operator="containsText" text="不適切">
      <formula>NOT(ISERROR(SEARCH("不適切",T36)))</formula>
    </cfRule>
    <cfRule type="containsText" dxfId="4967" priority="2204" operator="containsText" text="適切">
      <formula>NOT(ISERROR(SEARCH("適切",T36)))</formula>
    </cfRule>
    <cfRule type="containsText" dxfId="4966" priority="2205" operator="containsText" text="要確認">
      <formula>NOT(ISERROR(SEARCH("要確認",T36)))</formula>
    </cfRule>
    <cfRule type="containsText" dxfId="4965" priority="2206" operator="containsText" text="要入力">
      <formula>NOT(ISERROR(SEARCH("要入力",T36)))</formula>
    </cfRule>
    <cfRule type="cellIs" dxfId="4964" priority="2207" operator="equal">
      <formula>"要確認"</formula>
    </cfRule>
    <cfRule type="cellIs" dxfId="4963" priority="2208" operator="equal">
      <formula>"適切"</formula>
    </cfRule>
    <cfRule type="cellIs" dxfId="4962" priority="2209" operator="equal">
      <formula>"不適切"</formula>
    </cfRule>
    <cfRule type="cellIs" dxfId="4961" priority="2210" operator="equal">
      <formula>"要入力"</formula>
    </cfRule>
    <cfRule type="cellIs" dxfId="4960" priority="2211" operator="equal">
      <formula>"要確認"</formula>
    </cfRule>
    <cfRule type="cellIs" dxfId="4959" priority="2212" operator="equal">
      <formula>"適切"</formula>
    </cfRule>
    <cfRule type="cellIs" dxfId="4958" priority="2213" operator="equal">
      <formula>"不適切"</formula>
    </cfRule>
    <cfRule type="cellIs" dxfId="4957" priority="2214" operator="equal">
      <formula>"要入力"</formula>
    </cfRule>
    <cfRule type="cellIs" dxfId="4956" priority="2215" operator="equal">
      <formula>"要確認"</formula>
    </cfRule>
    <cfRule type="cellIs" dxfId="4955" priority="2216" operator="equal">
      <formula>"適切"</formula>
    </cfRule>
    <cfRule type="cellIs" dxfId="4954" priority="2217" operator="equal">
      <formula>"不適切"</formula>
    </cfRule>
    <cfRule type="cellIs" dxfId="4953" priority="2218" operator="equal">
      <formula>"要入力"</formula>
    </cfRule>
    <cfRule type="cellIs" dxfId="4952" priority="2219" operator="equal">
      <formula>"要確認"</formula>
    </cfRule>
    <cfRule type="cellIs" dxfId="4951" priority="2220" operator="equal">
      <formula>"適切"</formula>
    </cfRule>
    <cfRule type="cellIs" dxfId="4950" priority="2221" operator="equal">
      <formula>"不適切"</formula>
    </cfRule>
    <cfRule type="cellIs" dxfId="4949" priority="2222" operator="equal">
      <formula>"要入力"</formula>
    </cfRule>
    <cfRule type="cellIs" dxfId="4948" priority="2223" operator="equal">
      <formula>"要確認"</formula>
    </cfRule>
    <cfRule type="cellIs" dxfId="4947" priority="2224" operator="equal">
      <formula>"適切"</formula>
    </cfRule>
    <cfRule type="cellIs" dxfId="4946" priority="2225" operator="equal">
      <formula>"不適切"</formula>
    </cfRule>
    <cfRule type="cellIs" dxfId="4945" priority="2226" operator="equal">
      <formula>"要入力"</formula>
    </cfRule>
    <cfRule type="cellIs" dxfId="4944" priority="2227" operator="equal">
      <formula>"要確認"</formula>
    </cfRule>
    <cfRule type="cellIs" dxfId="4943" priority="2228" operator="equal">
      <formula>"適切"</formula>
    </cfRule>
    <cfRule type="cellIs" dxfId="4942" priority="2229" operator="equal">
      <formula>"不適切"</formula>
    </cfRule>
    <cfRule type="cellIs" dxfId="4941" priority="2230" operator="equal">
      <formula>"要入力"</formula>
    </cfRule>
    <cfRule type="cellIs" dxfId="4940" priority="2231" operator="equal">
      <formula>"要確認"</formula>
    </cfRule>
    <cfRule type="cellIs" dxfId="4939" priority="2232" operator="equal">
      <formula>"適切"</formula>
    </cfRule>
    <cfRule type="cellIs" dxfId="4938" priority="2233" operator="equal">
      <formula>"不適切"</formula>
    </cfRule>
    <cfRule type="cellIs" dxfId="4937" priority="2234" operator="equal">
      <formula>"要入力"</formula>
    </cfRule>
    <cfRule type="cellIs" dxfId="4936" priority="2235" operator="equal">
      <formula>"要確認"</formula>
    </cfRule>
    <cfRule type="cellIs" dxfId="4935" priority="2236" operator="equal">
      <formula>"適切"</formula>
    </cfRule>
    <cfRule type="cellIs" dxfId="4934" priority="2237" operator="equal">
      <formula>"不適切"</formula>
    </cfRule>
    <cfRule type="cellIs" dxfId="4933" priority="2238" operator="equal">
      <formula>"要入力"</formula>
    </cfRule>
    <cfRule type="cellIs" dxfId="4932" priority="2239" operator="equal">
      <formula>"要確認"</formula>
    </cfRule>
    <cfRule type="cellIs" dxfId="4931" priority="2240" operator="equal">
      <formula>"適切"</formula>
    </cfRule>
    <cfRule type="cellIs" dxfId="4930" priority="2241" operator="equal">
      <formula>"不適切"</formula>
    </cfRule>
    <cfRule type="cellIs" dxfId="4929" priority="2242" operator="equal">
      <formula>"要入力"</formula>
    </cfRule>
    <cfRule type="cellIs" dxfId="4928" priority="2243" operator="equal">
      <formula>"要確認"</formula>
    </cfRule>
    <cfRule type="cellIs" dxfId="4927" priority="2244" operator="equal">
      <formula>"適切"</formula>
    </cfRule>
    <cfRule type="cellIs" dxfId="4926" priority="2245" operator="equal">
      <formula>"不適切"</formula>
    </cfRule>
    <cfRule type="cellIs" dxfId="4925" priority="2246" operator="equal">
      <formula>"要入力"</formula>
    </cfRule>
    <cfRule type="cellIs" dxfId="4924" priority="2247" operator="equal">
      <formula>"要確認"</formula>
    </cfRule>
    <cfRule type="cellIs" dxfId="4923" priority="2248" operator="equal">
      <formula>"適切"</formula>
    </cfRule>
    <cfRule type="cellIs" dxfId="4922" priority="2249" operator="equal">
      <formula>"不適切"</formula>
    </cfRule>
    <cfRule type="cellIs" dxfId="4921" priority="2250" operator="equal">
      <formula>"要入力"</formula>
    </cfRule>
    <cfRule type="cellIs" dxfId="4920" priority="2251" operator="equal">
      <formula>"要確認"</formula>
    </cfRule>
    <cfRule type="cellIs" dxfId="4919" priority="2252" operator="equal">
      <formula>"適切"</formula>
    </cfRule>
    <cfRule type="cellIs" dxfId="4918" priority="2253" operator="equal">
      <formula>"不適切"</formula>
    </cfRule>
    <cfRule type="cellIs" dxfId="4917" priority="2254" operator="equal">
      <formula>"要入力"</formula>
    </cfRule>
    <cfRule type="cellIs" dxfId="4916" priority="2255" operator="equal">
      <formula>"要確認"</formula>
    </cfRule>
    <cfRule type="cellIs" dxfId="4915" priority="2256" operator="equal">
      <formula>"適切"</formula>
    </cfRule>
    <cfRule type="cellIs" dxfId="4914" priority="2257" operator="equal">
      <formula>"不適切"</formula>
    </cfRule>
    <cfRule type="cellIs" dxfId="4913" priority="2258" operator="equal">
      <formula>"要入力"</formula>
    </cfRule>
    <cfRule type="cellIs" dxfId="4912" priority="2259" operator="equal">
      <formula>"要確認"</formula>
    </cfRule>
    <cfRule type="cellIs" dxfId="4911" priority="2260" operator="equal">
      <formula>"適切"</formula>
    </cfRule>
    <cfRule type="cellIs" dxfId="4910" priority="2261" operator="equal">
      <formula>"不適切"</formula>
    </cfRule>
    <cfRule type="cellIs" dxfId="4909" priority="2262" operator="equal">
      <formula>"要入力"</formula>
    </cfRule>
    <cfRule type="cellIs" dxfId="4908" priority="2263" operator="equal">
      <formula>"要確認"</formula>
    </cfRule>
    <cfRule type="cellIs" dxfId="4907" priority="2264" operator="equal">
      <formula>"適切"</formula>
    </cfRule>
    <cfRule type="cellIs" dxfId="4906" priority="2265" operator="equal">
      <formula>"不適切"</formula>
    </cfRule>
    <cfRule type="cellIs" dxfId="4905" priority="2266" operator="equal">
      <formula>"要入力"</formula>
    </cfRule>
    <cfRule type="cellIs" dxfId="4904" priority="2267" operator="equal">
      <formula>"要確認"</formula>
    </cfRule>
    <cfRule type="cellIs" dxfId="4903" priority="2268" operator="equal">
      <formula>"適切"</formula>
    </cfRule>
    <cfRule type="cellIs" dxfId="4902" priority="2269" operator="equal">
      <formula>"不適切"</formula>
    </cfRule>
    <cfRule type="cellIs" dxfId="4901" priority="2270" operator="equal">
      <formula>"要入力"</formula>
    </cfRule>
    <cfRule type="cellIs" dxfId="4900" priority="2271" operator="equal">
      <formula>"要確認"</formula>
    </cfRule>
    <cfRule type="cellIs" dxfId="4899" priority="2272" operator="equal">
      <formula>"適切"</formula>
    </cfRule>
    <cfRule type="cellIs" dxfId="4898" priority="2273" operator="equal">
      <formula>"不適切"</formula>
    </cfRule>
    <cfRule type="cellIs" dxfId="4897" priority="2274" operator="equal">
      <formula>"要入力"</formula>
    </cfRule>
    <cfRule type="cellIs" dxfId="4896" priority="2275" operator="equal">
      <formula>"要確認"</formula>
    </cfRule>
    <cfRule type="cellIs" dxfId="4895" priority="2276" operator="equal">
      <formula>"適切"</formula>
    </cfRule>
    <cfRule type="cellIs" dxfId="4894" priority="2277" operator="equal">
      <formula>"不適切"</formula>
    </cfRule>
    <cfRule type="cellIs" dxfId="4893" priority="2278" operator="equal">
      <formula>"要入力"</formula>
    </cfRule>
    <cfRule type="cellIs" dxfId="4892" priority="2279" operator="equal">
      <formula>"適切"</formula>
    </cfRule>
    <cfRule type="cellIs" dxfId="4891" priority="2280" operator="equal">
      <formula>"不適切"</formula>
    </cfRule>
    <cfRule type="cellIs" dxfId="4890" priority="2281" operator="equal">
      <formula>"要入力"</formula>
    </cfRule>
    <cfRule type="cellIs" dxfId="4889" priority="2282" operator="equal">
      <formula>"要確認"</formula>
    </cfRule>
    <cfRule type="cellIs" dxfId="4888" priority="2283" operator="equal">
      <formula>"適切"</formula>
    </cfRule>
    <cfRule type="cellIs" dxfId="4887" priority="2284" operator="equal">
      <formula>"不適切"</formula>
    </cfRule>
    <cfRule type="cellIs" dxfId="4886" priority="2285" operator="equal">
      <formula>"要入力"</formula>
    </cfRule>
    <cfRule type="cellIs" dxfId="4885" priority="2286" operator="equal">
      <formula>"要確認"</formula>
    </cfRule>
    <cfRule type="cellIs" dxfId="4884" priority="2287" operator="equal">
      <formula>"適切"</formula>
    </cfRule>
    <cfRule type="cellIs" dxfId="4883" priority="2288" operator="equal">
      <formula>"不適切"</formula>
    </cfRule>
    <cfRule type="cellIs" dxfId="4882" priority="2289" operator="equal">
      <formula>"要入力"</formula>
    </cfRule>
    <cfRule type="cellIs" dxfId="4881" priority="2290" operator="equal">
      <formula>"要確認"</formula>
    </cfRule>
    <cfRule type="cellIs" dxfId="4880" priority="2291" operator="equal">
      <formula>"適切"</formula>
    </cfRule>
    <cfRule type="cellIs" dxfId="4879" priority="2292" operator="equal">
      <formula>"不適切"</formula>
    </cfRule>
    <cfRule type="cellIs" dxfId="4878" priority="2293" operator="equal">
      <formula>"要入力"</formula>
    </cfRule>
  </conditionalFormatting>
  <conditionalFormatting sqref="P36">
    <cfRule type="cellIs" dxfId="4877" priority="2129" operator="equal">
      <formula>"▲"</formula>
    </cfRule>
    <cfRule type="cellIs" dxfId="4876" priority="2130" operator="equal">
      <formula>"？"</formula>
    </cfRule>
    <cfRule type="cellIs" dxfId="4875" priority="2131" operator="equal">
      <formula>"★"</formula>
    </cfRule>
  </conditionalFormatting>
  <conditionalFormatting sqref="T33">
    <cfRule type="cellIs" dxfId="4874" priority="2113" operator="equal">
      <formula>"要確認"</formula>
    </cfRule>
  </conditionalFormatting>
  <conditionalFormatting sqref="T33">
    <cfRule type="cellIs" dxfId="4873" priority="1966" operator="equal">
      <formula>"要確認"</formula>
    </cfRule>
    <cfRule type="cellIs" dxfId="4872" priority="1967" operator="equal">
      <formula>"適切"</formula>
    </cfRule>
    <cfRule type="cellIs" dxfId="4871" priority="1968" operator="equal">
      <formula>"不適切"</formula>
    </cfRule>
    <cfRule type="cellIs" dxfId="4870" priority="1969" operator="equal">
      <formula>"要入力"</formula>
    </cfRule>
    <cfRule type="cellIs" dxfId="4869" priority="1970" operator="equal">
      <formula>"非該当"</formula>
    </cfRule>
    <cfRule type="cellIs" dxfId="4868" priority="1971" operator="equal">
      <formula>"不適切"</formula>
    </cfRule>
    <cfRule type="cellIs" dxfId="4867" priority="1972" operator="equal">
      <formula>"適切"</formula>
    </cfRule>
    <cfRule type="containsText" dxfId="4866" priority="1973" operator="containsText" text="要入力">
      <formula>NOT(ISERROR(SEARCH("要入力",T33)))</formula>
    </cfRule>
    <cfRule type="cellIs" dxfId="4865" priority="1974" operator="equal">
      <formula>"非該当"</formula>
    </cfRule>
    <cfRule type="cellIs" dxfId="4864" priority="1975" operator="equal">
      <formula>"不適切"</formula>
    </cfRule>
    <cfRule type="cellIs" dxfId="4863" priority="1976" operator="equal">
      <formula>"適切"</formula>
    </cfRule>
    <cfRule type="containsText" dxfId="4862" priority="1977" operator="containsText" text="要入力">
      <formula>NOT(ISERROR(SEARCH("要入力",T33)))</formula>
    </cfRule>
    <cfRule type="cellIs" dxfId="4861" priority="1978" operator="equal">
      <formula>"非該当"</formula>
    </cfRule>
    <cfRule type="cellIs" dxfId="4860" priority="1979" operator="equal">
      <formula>"不適切"</formula>
    </cfRule>
    <cfRule type="cellIs" dxfId="4859" priority="1980" operator="equal">
      <formula>"適切"</formula>
    </cfRule>
    <cfRule type="containsText" dxfId="4858" priority="1981" operator="containsText" text="要入力">
      <formula>NOT(ISERROR(SEARCH("要入力",T33)))</formula>
    </cfRule>
    <cfRule type="cellIs" dxfId="4857" priority="1982" operator="equal">
      <formula>"非該当"</formula>
    </cfRule>
    <cfRule type="cellIs" dxfId="4856" priority="1983" operator="equal">
      <formula>"不適切"</formula>
    </cfRule>
    <cfRule type="cellIs" dxfId="4855" priority="1984" operator="equal">
      <formula>"適切"</formula>
    </cfRule>
    <cfRule type="containsText" dxfId="4854" priority="1985" operator="containsText" text="要入力">
      <formula>NOT(ISERROR(SEARCH("要入力",T33)))</formula>
    </cfRule>
    <cfRule type="cellIs" dxfId="4853" priority="1986" operator="equal">
      <formula>"要確認"</formula>
    </cfRule>
    <cfRule type="cellIs" dxfId="4852" priority="1987" operator="equal">
      <formula>"不適切"</formula>
    </cfRule>
    <cfRule type="containsText" dxfId="4851" priority="1988" operator="containsText" text="適切">
      <formula>NOT(ISERROR(SEARCH("適切",T33)))</formula>
    </cfRule>
    <cfRule type="cellIs" dxfId="4850" priority="1989" operator="equal">
      <formula>"要入力"</formula>
    </cfRule>
    <cfRule type="containsText" dxfId="4849" priority="1990" operator="containsText" text="要入力">
      <formula>NOT(ISERROR(SEARCH("要入力",T33)))</formula>
    </cfRule>
    <cfRule type="containsText" dxfId="4848" priority="1991" operator="containsText" text="要入力">
      <formula>NOT(ISERROR(SEARCH("要入力",T33)))</formula>
    </cfRule>
    <cfRule type="containsText" dxfId="4847" priority="1992" operator="containsText" text="要入力">
      <formula>NOT(ISERROR(SEARCH("要入力",T33)))</formula>
    </cfRule>
    <cfRule type="cellIs" dxfId="4846" priority="1993" operator="equal">
      <formula>"要確認"</formula>
    </cfRule>
    <cfRule type="cellIs" dxfId="4845" priority="1994" operator="equal">
      <formula>"適切"</formula>
    </cfRule>
    <cfRule type="cellIs" dxfId="4844" priority="1995" operator="equal">
      <formula>"不適切"</formula>
    </cfRule>
    <cfRule type="cellIs" dxfId="4843" priority="1996" operator="equal">
      <formula>"要入力"</formula>
    </cfRule>
    <cfRule type="containsText" dxfId="4842" priority="1997" operator="containsText" text="要入力">
      <formula>NOT(ISERROR(SEARCH("要入力",T33)))</formula>
    </cfRule>
    <cfRule type="cellIs" dxfId="4841" priority="1998" operator="equal">
      <formula>"不適切"</formula>
    </cfRule>
    <cfRule type="cellIs" dxfId="4840" priority="1999" operator="equal">
      <formula>"適切"</formula>
    </cfRule>
    <cfRule type="cellIs" dxfId="4839" priority="2000" operator="equal">
      <formula>"適切"</formula>
    </cfRule>
    <cfRule type="cellIs" dxfId="4838" priority="2001" operator="equal">
      <formula>"不適切"</formula>
    </cfRule>
    <cfRule type="cellIs" dxfId="4837" priority="2002" operator="equal">
      <formula>"要確認"</formula>
    </cfRule>
    <cfRule type="cellIs" dxfId="4836" priority="2003" operator="equal">
      <formula>"要入力"</formula>
    </cfRule>
    <cfRule type="cellIs" dxfId="4835" priority="2004" operator="equal">
      <formula>"適切"</formula>
    </cfRule>
    <cfRule type="cellIs" dxfId="4834" priority="2005" operator="equal">
      <formula>"不適切"</formula>
    </cfRule>
    <cfRule type="cellIs" dxfId="4833" priority="2006" operator="equal">
      <formula>"要確認"</formula>
    </cfRule>
    <cfRule type="cellIs" dxfId="4832" priority="2007" operator="equal">
      <formula>"要入力"</formula>
    </cfRule>
    <cfRule type="cellIs" dxfId="4831" priority="2008" operator="equal">
      <formula>"適切"</formula>
    </cfRule>
    <cfRule type="cellIs" dxfId="4830" priority="2009" operator="equal">
      <formula>"不適切"</formula>
    </cfRule>
    <cfRule type="cellIs" dxfId="4829" priority="2010" operator="equal">
      <formula>"要確認"</formula>
    </cfRule>
    <cfRule type="cellIs" dxfId="4828" priority="2011" operator="equal">
      <formula>"要入力"</formula>
    </cfRule>
    <cfRule type="cellIs" dxfId="4827" priority="2012" operator="equal">
      <formula>"要確認"</formula>
    </cfRule>
    <cfRule type="cellIs" dxfId="4826" priority="2013" operator="equal">
      <formula>"適切"</formula>
    </cfRule>
    <cfRule type="cellIs" dxfId="4825" priority="2014" operator="equal">
      <formula>"不適切"</formula>
    </cfRule>
    <cfRule type="cellIs" dxfId="4824" priority="2015" operator="equal">
      <formula>"要入力"</formula>
    </cfRule>
    <cfRule type="cellIs" dxfId="4823" priority="2016" operator="equal">
      <formula>"適切"</formula>
    </cfRule>
    <cfRule type="containsText" dxfId="4822" priority="2017" operator="containsText" text="非該当">
      <formula>NOT(ISERROR(SEARCH("非該当",T33)))</formula>
    </cfRule>
    <cfRule type="containsText" dxfId="4821" priority="2018" operator="containsText" text="要入力">
      <formula>NOT(ISERROR(SEARCH("要入力",T33)))</formula>
    </cfRule>
    <cfRule type="containsText" dxfId="4820" priority="2019" operator="containsText" text="要入力">
      <formula>NOT(ISERROR(SEARCH("要入力",T33)))</formula>
    </cfRule>
    <cfRule type="containsText" dxfId="4819" priority="2020" operator="containsText" text="要入力">
      <formula>NOT(ISERROR(SEARCH("要入力",T33)))</formula>
    </cfRule>
    <cfRule type="containsText" dxfId="4818" priority="2021" operator="containsText" text="要入力">
      <formula>NOT(ISERROR(SEARCH("要入力",T33)))</formula>
    </cfRule>
    <cfRule type="containsText" dxfId="4817" priority="2022" operator="containsText" text="要入力">
      <formula>NOT(ISERROR(SEARCH("要入力",T33)))</formula>
    </cfRule>
    <cfRule type="containsText" dxfId="4816" priority="2023" operator="containsText" text="要入力">
      <formula>NOT(ISERROR(SEARCH("要入力",T33)))</formula>
    </cfRule>
    <cfRule type="containsText" dxfId="4815" priority="2024" operator="containsText" text="要入力">
      <formula>NOT(ISERROR(SEARCH("要入力",T33)))</formula>
    </cfRule>
    <cfRule type="containsText" dxfId="4814" priority="2025" operator="containsText" text="要確認">
      <formula>NOT(ISERROR(SEARCH("要確認",T33)))</formula>
    </cfRule>
    <cfRule type="containsText" dxfId="4813" priority="2026" operator="containsText" text="不適切">
      <formula>NOT(ISERROR(SEARCH("不適切",T33)))</formula>
    </cfRule>
    <cfRule type="containsText" dxfId="4812" priority="2027" operator="containsText" text="適切">
      <formula>NOT(ISERROR(SEARCH("適切",T33)))</formula>
    </cfRule>
    <cfRule type="containsText" dxfId="4811" priority="2028" operator="containsText" text="要入力">
      <formula>NOT(ISERROR(SEARCH("要入力",T33)))</formula>
    </cfRule>
    <cfRule type="containsText" dxfId="4810" priority="2029" operator="containsText" text="要確認">
      <formula>NOT(ISERROR(SEARCH("要確認",T33)))</formula>
    </cfRule>
    <cfRule type="containsText" dxfId="4809" priority="2030" operator="containsText" text="不適切">
      <formula>NOT(ISERROR(SEARCH("不適切",T33)))</formula>
    </cfRule>
    <cfRule type="containsText" dxfId="4808" priority="2031" operator="containsText" text="適切">
      <formula>NOT(ISERROR(SEARCH("適切",T33)))</formula>
    </cfRule>
    <cfRule type="containsText" dxfId="4807" priority="2032" operator="containsText" text="要入力">
      <formula>NOT(ISERROR(SEARCH("要入力",T33)))</formula>
    </cfRule>
    <cfRule type="containsText" dxfId="4806" priority="2033" operator="containsText" text="不適切">
      <formula>NOT(ISERROR(SEARCH("不適切",T33)))</formula>
    </cfRule>
    <cfRule type="containsText" dxfId="4805" priority="2034" operator="containsText" text="適切">
      <formula>NOT(ISERROR(SEARCH("適切",T33)))</formula>
    </cfRule>
    <cfRule type="containsText" dxfId="4804" priority="2035" operator="containsText" text="要確認">
      <formula>NOT(ISERROR(SEARCH("要確認",T33)))</formula>
    </cfRule>
    <cfRule type="containsText" dxfId="4803" priority="2036" operator="containsText" text="要入力">
      <formula>NOT(ISERROR(SEARCH("要入力",T33)))</formula>
    </cfRule>
    <cfRule type="containsText" dxfId="4802" priority="2037" operator="containsText" text="不適切">
      <formula>NOT(ISERROR(SEARCH("不適切",T33)))</formula>
    </cfRule>
    <cfRule type="containsText" dxfId="4801" priority="2038" operator="containsText" text="適切">
      <formula>NOT(ISERROR(SEARCH("適切",T33)))</formula>
    </cfRule>
    <cfRule type="containsText" dxfId="4800" priority="2039" operator="containsText" text="要確認">
      <formula>NOT(ISERROR(SEARCH("要確認",T33)))</formula>
    </cfRule>
    <cfRule type="containsText" dxfId="4799" priority="2040" operator="containsText" text="要入力">
      <formula>NOT(ISERROR(SEARCH("要入力",T33)))</formula>
    </cfRule>
    <cfRule type="cellIs" dxfId="4798" priority="2041" operator="equal">
      <formula>"要確認"</formula>
    </cfRule>
    <cfRule type="cellIs" dxfId="4797" priority="2042" operator="equal">
      <formula>"適切"</formula>
    </cfRule>
    <cfRule type="cellIs" dxfId="4796" priority="2043" operator="equal">
      <formula>"不適切"</formula>
    </cfRule>
    <cfRule type="cellIs" dxfId="4795" priority="2044" operator="equal">
      <formula>"要入力"</formula>
    </cfRule>
    <cfRule type="cellIs" dxfId="4794" priority="2045" operator="equal">
      <formula>"要確認"</formula>
    </cfRule>
    <cfRule type="cellIs" dxfId="4793" priority="2046" operator="equal">
      <formula>"適切"</formula>
    </cfRule>
    <cfRule type="cellIs" dxfId="4792" priority="2047" operator="equal">
      <formula>"不適切"</formula>
    </cfRule>
    <cfRule type="cellIs" dxfId="4791" priority="2048" operator="equal">
      <formula>"要入力"</formula>
    </cfRule>
    <cfRule type="cellIs" dxfId="4790" priority="2049" operator="equal">
      <formula>"要確認"</formula>
    </cfRule>
    <cfRule type="cellIs" dxfId="4789" priority="2050" operator="equal">
      <formula>"適切"</formula>
    </cfRule>
    <cfRule type="cellIs" dxfId="4788" priority="2051" operator="equal">
      <formula>"不適切"</formula>
    </cfRule>
    <cfRule type="cellIs" dxfId="4787" priority="2052" operator="equal">
      <formula>"要入力"</formula>
    </cfRule>
    <cfRule type="cellIs" dxfId="4786" priority="2053" operator="equal">
      <formula>"要確認"</formula>
    </cfRule>
    <cfRule type="cellIs" dxfId="4785" priority="2054" operator="equal">
      <formula>"適切"</formula>
    </cfRule>
    <cfRule type="cellIs" dxfId="4784" priority="2055" operator="equal">
      <formula>"不適切"</formula>
    </cfRule>
    <cfRule type="cellIs" dxfId="4783" priority="2056" operator="equal">
      <formula>"要入力"</formula>
    </cfRule>
    <cfRule type="cellIs" dxfId="4782" priority="2057" operator="equal">
      <formula>"要確認"</formula>
    </cfRule>
    <cfRule type="cellIs" dxfId="4781" priority="2058" operator="equal">
      <formula>"適切"</formula>
    </cfRule>
    <cfRule type="cellIs" dxfId="4780" priority="2059" operator="equal">
      <formula>"不適切"</formula>
    </cfRule>
    <cfRule type="cellIs" dxfId="4779" priority="2060" operator="equal">
      <formula>"要入力"</formula>
    </cfRule>
    <cfRule type="cellIs" dxfId="4778" priority="2061" operator="equal">
      <formula>"要確認"</formula>
    </cfRule>
    <cfRule type="cellIs" dxfId="4777" priority="2062" operator="equal">
      <formula>"適切"</formula>
    </cfRule>
    <cfRule type="cellIs" dxfId="4776" priority="2063" operator="equal">
      <formula>"不適切"</formula>
    </cfRule>
    <cfRule type="cellIs" dxfId="4775" priority="2064" operator="equal">
      <formula>"要入力"</formula>
    </cfRule>
    <cfRule type="cellIs" dxfId="4774" priority="2065" operator="equal">
      <formula>"要確認"</formula>
    </cfRule>
    <cfRule type="cellIs" dxfId="4773" priority="2066" operator="equal">
      <formula>"適切"</formula>
    </cfRule>
    <cfRule type="cellIs" dxfId="4772" priority="2067" operator="equal">
      <formula>"不適切"</formula>
    </cfRule>
    <cfRule type="cellIs" dxfId="4771" priority="2068" operator="equal">
      <formula>"要入力"</formula>
    </cfRule>
    <cfRule type="cellIs" dxfId="4770" priority="2069" operator="equal">
      <formula>"要確認"</formula>
    </cfRule>
    <cfRule type="cellIs" dxfId="4769" priority="2070" operator="equal">
      <formula>"適切"</formula>
    </cfRule>
    <cfRule type="cellIs" dxfId="4768" priority="2071" operator="equal">
      <formula>"不適切"</formula>
    </cfRule>
    <cfRule type="cellIs" dxfId="4767" priority="2072" operator="equal">
      <formula>"要入力"</formula>
    </cfRule>
    <cfRule type="cellIs" dxfId="4766" priority="2073" operator="equal">
      <formula>"要確認"</formula>
    </cfRule>
    <cfRule type="cellIs" dxfId="4765" priority="2074" operator="equal">
      <formula>"適切"</formula>
    </cfRule>
    <cfRule type="cellIs" dxfId="4764" priority="2075" operator="equal">
      <formula>"不適切"</formula>
    </cfRule>
    <cfRule type="cellIs" dxfId="4763" priority="2076" operator="equal">
      <formula>"要入力"</formula>
    </cfRule>
    <cfRule type="cellIs" dxfId="4762" priority="2077" operator="equal">
      <formula>"要確認"</formula>
    </cfRule>
    <cfRule type="cellIs" dxfId="4761" priority="2078" operator="equal">
      <formula>"適切"</formula>
    </cfRule>
    <cfRule type="cellIs" dxfId="4760" priority="2079" operator="equal">
      <formula>"不適切"</formula>
    </cfRule>
    <cfRule type="cellIs" dxfId="4759" priority="2080" operator="equal">
      <formula>"要入力"</formula>
    </cfRule>
    <cfRule type="cellIs" dxfId="4758" priority="2081" operator="equal">
      <formula>"要確認"</formula>
    </cfRule>
    <cfRule type="cellIs" dxfId="4757" priority="2082" operator="equal">
      <formula>"適切"</formula>
    </cfRule>
    <cfRule type="cellIs" dxfId="4756" priority="2083" operator="equal">
      <formula>"不適切"</formula>
    </cfRule>
    <cfRule type="cellIs" dxfId="4755" priority="2084" operator="equal">
      <formula>"要入力"</formula>
    </cfRule>
    <cfRule type="cellIs" dxfId="4754" priority="2085" operator="equal">
      <formula>"要確認"</formula>
    </cfRule>
    <cfRule type="cellIs" dxfId="4753" priority="2086" operator="equal">
      <formula>"適切"</formula>
    </cfRule>
    <cfRule type="cellIs" dxfId="4752" priority="2087" operator="equal">
      <formula>"不適切"</formula>
    </cfRule>
    <cfRule type="cellIs" dxfId="4751" priority="2088" operator="equal">
      <formula>"要入力"</formula>
    </cfRule>
    <cfRule type="cellIs" dxfId="4750" priority="2089" operator="equal">
      <formula>"要確認"</formula>
    </cfRule>
    <cfRule type="cellIs" dxfId="4749" priority="2090" operator="equal">
      <formula>"適切"</formula>
    </cfRule>
    <cfRule type="cellIs" dxfId="4748" priority="2091" operator="equal">
      <formula>"不適切"</formula>
    </cfRule>
    <cfRule type="cellIs" dxfId="4747" priority="2092" operator="equal">
      <formula>"要入力"</formula>
    </cfRule>
    <cfRule type="cellIs" dxfId="4746" priority="2093" operator="equal">
      <formula>"要確認"</formula>
    </cfRule>
    <cfRule type="cellIs" dxfId="4745" priority="2094" operator="equal">
      <formula>"適切"</formula>
    </cfRule>
    <cfRule type="cellIs" dxfId="4744" priority="2095" operator="equal">
      <formula>"不適切"</formula>
    </cfRule>
    <cfRule type="cellIs" dxfId="4743" priority="2096" operator="equal">
      <formula>"要入力"</formula>
    </cfRule>
    <cfRule type="cellIs" dxfId="4742" priority="2097" operator="equal">
      <formula>"要確認"</formula>
    </cfRule>
    <cfRule type="cellIs" dxfId="4741" priority="2098" operator="equal">
      <formula>"適切"</formula>
    </cfRule>
    <cfRule type="cellIs" dxfId="4740" priority="2099" operator="equal">
      <formula>"不適切"</formula>
    </cfRule>
    <cfRule type="cellIs" dxfId="4739" priority="2100" operator="equal">
      <formula>"要入力"</formula>
    </cfRule>
    <cfRule type="cellIs" dxfId="4738" priority="2101" operator="equal">
      <formula>"要確認"</formula>
    </cfRule>
    <cfRule type="cellIs" dxfId="4737" priority="2102" operator="equal">
      <formula>"適切"</formula>
    </cfRule>
    <cfRule type="cellIs" dxfId="4736" priority="2103" operator="equal">
      <formula>"不適切"</formula>
    </cfRule>
    <cfRule type="cellIs" dxfId="4735" priority="2104" operator="equal">
      <formula>"要入力"</formula>
    </cfRule>
    <cfRule type="cellIs" dxfId="4734" priority="2105" operator="equal">
      <formula>"要確認"</formula>
    </cfRule>
    <cfRule type="cellIs" dxfId="4733" priority="2106" operator="equal">
      <formula>"適切"</formula>
    </cfRule>
    <cfRule type="cellIs" dxfId="4732" priority="2107" operator="equal">
      <formula>"不適切"</formula>
    </cfRule>
    <cfRule type="cellIs" dxfId="4731" priority="2108" operator="equal">
      <formula>"要入力"</formula>
    </cfRule>
    <cfRule type="cellIs" dxfId="4730" priority="2109" operator="equal">
      <formula>"要確認"</formula>
    </cfRule>
    <cfRule type="cellIs" dxfId="4729" priority="2110" operator="equal">
      <formula>"適切"</formula>
    </cfRule>
    <cfRule type="cellIs" dxfId="4728" priority="2111" operator="equal">
      <formula>"不適切"</formula>
    </cfRule>
    <cfRule type="cellIs" dxfId="4727" priority="2112" operator="equal">
      <formula>"要入力"</formula>
    </cfRule>
    <cfRule type="cellIs" dxfId="4726" priority="2114" operator="equal">
      <formula>"適切"</formula>
    </cfRule>
    <cfRule type="cellIs" dxfId="4725" priority="2115" operator="equal">
      <formula>"不適切"</formula>
    </cfRule>
    <cfRule type="cellIs" dxfId="4724" priority="2116" operator="equal">
      <formula>"要入力"</formula>
    </cfRule>
    <cfRule type="cellIs" dxfId="4723" priority="2117" operator="equal">
      <formula>"要確認"</formula>
    </cfRule>
    <cfRule type="cellIs" dxfId="4722" priority="2118" operator="equal">
      <formula>"適切"</formula>
    </cfRule>
    <cfRule type="cellIs" dxfId="4721" priority="2119" operator="equal">
      <formula>"不適切"</formula>
    </cfRule>
    <cfRule type="cellIs" dxfId="4720" priority="2120" operator="equal">
      <formula>"要入力"</formula>
    </cfRule>
    <cfRule type="cellIs" dxfId="4719" priority="2121" operator="equal">
      <formula>"要確認"</formula>
    </cfRule>
    <cfRule type="cellIs" dxfId="4718" priority="2122" operator="equal">
      <formula>"適切"</formula>
    </cfRule>
    <cfRule type="cellIs" dxfId="4717" priority="2123" operator="equal">
      <formula>"不適切"</formula>
    </cfRule>
    <cfRule type="cellIs" dxfId="4716" priority="2124" operator="equal">
      <formula>"要入力"</formula>
    </cfRule>
    <cfRule type="cellIs" dxfId="4715" priority="2125" operator="equal">
      <formula>"要確認"</formula>
    </cfRule>
    <cfRule type="cellIs" dxfId="4714" priority="2126" operator="equal">
      <formula>"適切"</formula>
    </cfRule>
    <cfRule type="cellIs" dxfId="4713" priority="2127" operator="equal">
      <formula>"不適切"</formula>
    </cfRule>
    <cfRule type="cellIs" dxfId="4712" priority="2128" operator="equal">
      <formula>"要入力"</formula>
    </cfRule>
  </conditionalFormatting>
  <conditionalFormatting sqref="P33">
    <cfRule type="cellIs" dxfId="4711" priority="1963" operator="equal">
      <formula>"▲"</formula>
    </cfRule>
    <cfRule type="cellIs" dxfId="4710" priority="1964" operator="equal">
      <formula>"？"</formula>
    </cfRule>
    <cfRule type="cellIs" dxfId="4709" priority="1965" operator="equal">
      <formula>"★"</formula>
    </cfRule>
  </conditionalFormatting>
  <conditionalFormatting sqref="U240">
    <cfRule type="cellIs" dxfId="4708" priority="1830" operator="equal">
      <formula>0</formula>
    </cfRule>
    <cfRule type="containsErrors" dxfId="4707" priority="1831">
      <formula>ISERROR(U240)</formula>
    </cfRule>
    <cfRule type="containsBlanks" dxfId="4706" priority="1832">
      <formula>LEN(TRIM(U240))=0</formula>
    </cfRule>
  </conditionalFormatting>
  <conditionalFormatting sqref="R240">
    <cfRule type="containsText" dxfId="4705" priority="1824" operator="containsText" text="いる・いない">
      <formula>NOT(ISERROR(SEARCH("いる・いない",R240)))</formula>
    </cfRule>
  </conditionalFormatting>
  <conditionalFormatting sqref="R240">
    <cfRule type="containsText" dxfId="4704" priority="1788" operator="containsText" text="該当・非該当">
      <formula>NOT(ISERROR(SEARCH("該当・非該当",R240)))</formula>
    </cfRule>
    <cfRule type="cellIs" dxfId="4703" priority="1819" operator="equal">
      <formula>"ある・ない"</formula>
    </cfRule>
    <cfRule type="cellIs" dxfId="4702" priority="1820" operator="equal">
      <formula>"ない・ある"</formula>
    </cfRule>
    <cfRule type="cellIs" dxfId="4701" priority="1821" operator="equal">
      <formula>"いない・いる"</formula>
    </cfRule>
    <cfRule type="cellIs" dxfId="4700" priority="1822" operator="equal">
      <formula>"実施済・未実施"</formula>
    </cfRule>
    <cfRule type="cellIs" dxfId="4699" priority="1823" operator="equal">
      <formula>"策定済・未策定"</formula>
    </cfRule>
  </conditionalFormatting>
  <conditionalFormatting sqref="P240">
    <cfRule type="cellIs" dxfId="4698" priority="1816" operator="equal">
      <formula>"▲"</formula>
    </cfRule>
    <cfRule type="cellIs" dxfId="4697" priority="1817" operator="equal">
      <formula>"？"</formula>
    </cfRule>
    <cfRule type="cellIs" dxfId="4696" priority="1818" operator="equal">
      <formula>"★"</formula>
    </cfRule>
  </conditionalFormatting>
  <conditionalFormatting sqref="R240">
    <cfRule type="cellIs" dxfId="4695" priority="1786" operator="equal">
      <formula>"管理宿直の形態"</formula>
    </cfRule>
    <cfRule type="cellIs" dxfId="4694" priority="1787" operator="equal">
      <formula>"有・無"</formula>
    </cfRule>
  </conditionalFormatting>
  <conditionalFormatting sqref="T240">
    <cfRule type="cellIs" dxfId="4693" priority="1789" operator="equal">
      <formula>"要確認"</formula>
    </cfRule>
    <cfRule type="cellIs" dxfId="4692" priority="1790" operator="equal">
      <formula>"適切"</formula>
    </cfRule>
    <cfRule type="cellIs" dxfId="4691" priority="1791" operator="equal">
      <formula>"不適切"</formula>
    </cfRule>
    <cfRule type="cellIs" dxfId="4690" priority="1792" operator="equal">
      <formula>"要入力"</formula>
    </cfRule>
    <cfRule type="cellIs" dxfId="4689" priority="1793" operator="equal">
      <formula>"非該当"</formula>
    </cfRule>
    <cfRule type="cellIs" dxfId="4688" priority="1794" operator="equal">
      <formula>"不適切"</formula>
    </cfRule>
    <cfRule type="cellIs" dxfId="4687" priority="1795" operator="equal">
      <formula>"適切"</formula>
    </cfRule>
    <cfRule type="containsText" dxfId="4686" priority="1796" operator="containsText" text="要入力">
      <formula>NOT(ISERROR(SEARCH("要入力",T240)))</formula>
    </cfRule>
    <cfRule type="cellIs" dxfId="4685" priority="1797" operator="equal">
      <formula>"非該当"</formula>
    </cfRule>
    <cfRule type="cellIs" dxfId="4684" priority="1798" operator="equal">
      <formula>"不適切"</formula>
    </cfRule>
    <cfRule type="cellIs" dxfId="4683" priority="1799" operator="equal">
      <formula>"適切"</formula>
    </cfRule>
    <cfRule type="containsText" dxfId="4682" priority="1800" operator="containsText" text="要入力">
      <formula>NOT(ISERROR(SEARCH("要入力",T240)))</formula>
    </cfRule>
    <cfRule type="cellIs" dxfId="4681" priority="1801" operator="equal">
      <formula>"非該当"</formula>
    </cfRule>
    <cfRule type="cellIs" dxfId="4680" priority="1802" operator="equal">
      <formula>"不適切"</formula>
    </cfRule>
    <cfRule type="cellIs" dxfId="4679" priority="1803" operator="equal">
      <formula>"適切"</formula>
    </cfRule>
    <cfRule type="containsText" dxfId="4678" priority="1804" operator="containsText" text="要入力">
      <formula>NOT(ISERROR(SEARCH("要入力",T240)))</formula>
    </cfRule>
    <cfRule type="cellIs" dxfId="4677" priority="1805" operator="equal">
      <formula>"非該当"</formula>
    </cfRule>
    <cfRule type="cellIs" dxfId="4676" priority="1806" operator="equal">
      <formula>"不適切"</formula>
    </cfRule>
    <cfRule type="cellIs" dxfId="4675" priority="1807" operator="equal">
      <formula>"適切"</formula>
    </cfRule>
    <cfRule type="containsText" dxfId="4674" priority="1808" operator="containsText" text="要入力">
      <formula>NOT(ISERROR(SEARCH("要入力",T240)))</formula>
    </cfRule>
    <cfRule type="cellIs" dxfId="4673" priority="1809" operator="equal">
      <formula>"要確認"</formula>
    </cfRule>
    <cfRule type="cellIs" dxfId="4672" priority="1810" operator="equal">
      <formula>"不適切"</formula>
    </cfRule>
    <cfRule type="containsText" dxfId="4671" priority="1811" operator="containsText" text="適切">
      <formula>NOT(ISERROR(SEARCH("適切",T240)))</formula>
    </cfRule>
    <cfRule type="cellIs" dxfId="4670" priority="1812" operator="equal">
      <formula>"要入力"</formula>
    </cfRule>
    <cfRule type="containsText" dxfId="4669" priority="1813" operator="containsText" text="要入力">
      <formula>NOT(ISERROR(SEARCH("要入力",T240)))</formula>
    </cfRule>
    <cfRule type="containsText" dxfId="4668" priority="1814" operator="containsText" text="要入力">
      <formula>NOT(ISERROR(SEARCH("要入力",T240)))</formula>
    </cfRule>
    <cfRule type="containsText" dxfId="4667" priority="1815" operator="containsText" text="要入力">
      <formula>NOT(ISERROR(SEARCH("要入力",T240)))</formula>
    </cfRule>
    <cfRule type="cellIs" dxfId="4666" priority="1825" operator="equal">
      <formula>"要確認"</formula>
    </cfRule>
    <cfRule type="cellIs" dxfId="4665" priority="1826" operator="equal">
      <formula>"適切"</formula>
    </cfRule>
    <cfRule type="cellIs" dxfId="4664" priority="1827" operator="equal">
      <formula>"不適切"</formula>
    </cfRule>
    <cfRule type="cellIs" dxfId="4663" priority="1828" operator="equal">
      <formula>"要入力"</formula>
    </cfRule>
    <cfRule type="containsText" dxfId="4662" priority="1829" operator="containsText" text="要入力">
      <formula>NOT(ISERROR(SEARCH("要入力",T240)))</formula>
    </cfRule>
    <cfRule type="cellIs" dxfId="4661" priority="1833" operator="equal">
      <formula>"不適切"</formula>
    </cfRule>
    <cfRule type="cellIs" dxfId="4660" priority="1834" operator="equal">
      <formula>"適切"</formula>
    </cfRule>
    <cfRule type="cellIs" dxfId="4659" priority="1835" operator="equal">
      <formula>"適切"</formula>
    </cfRule>
    <cfRule type="cellIs" dxfId="4658" priority="1836" operator="equal">
      <formula>"不適切"</formula>
    </cfRule>
    <cfRule type="cellIs" dxfId="4657" priority="1837" operator="equal">
      <formula>"要確認"</formula>
    </cfRule>
    <cfRule type="cellIs" dxfId="4656" priority="1838" operator="equal">
      <formula>"要入力"</formula>
    </cfRule>
    <cfRule type="cellIs" dxfId="4655" priority="1839" operator="equal">
      <formula>"適切"</formula>
    </cfRule>
    <cfRule type="cellIs" dxfId="4654" priority="1840" operator="equal">
      <formula>"不適切"</formula>
    </cfRule>
    <cfRule type="cellIs" dxfId="4653" priority="1841" operator="equal">
      <formula>"要確認"</formula>
    </cfRule>
    <cfRule type="cellIs" dxfId="4652" priority="1842" operator="equal">
      <formula>"要入力"</formula>
    </cfRule>
    <cfRule type="cellIs" dxfId="4651" priority="1843" operator="equal">
      <formula>"適切"</formula>
    </cfRule>
    <cfRule type="cellIs" dxfId="4650" priority="1844" operator="equal">
      <formula>"不適切"</formula>
    </cfRule>
    <cfRule type="cellIs" dxfId="4649" priority="1845" operator="equal">
      <formula>"要確認"</formula>
    </cfRule>
    <cfRule type="cellIs" dxfId="4648" priority="1846" operator="equal">
      <formula>"要入力"</formula>
    </cfRule>
    <cfRule type="cellIs" dxfId="4647" priority="1847" operator="equal">
      <formula>"要確認"</formula>
    </cfRule>
    <cfRule type="cellIs" dxfId="4646" priority="1848" operator="equal">
      <formula>"適切"</formula>
    </cfRule>
    <cfRule type="cellIs" dxfId="4645" priority="1849" operator="equal">
      <formula>"不適切"</formula>
    </cfRule>
    <cfRule type="cellIs" dxfId="4644" priority="1850" operator="equal">
      <formula>"要入力"</formula>
    </cfRule>
    <cfRule type="cellIs" dxfId="4643" priority="1851" operator="equal">
      <formula>"適切"</formula>
    </cfRule>
    <cfRule type="containsText" dxfId="4642" priority="1852" operator="containsText" text="非該当">
      <formula>NOT(ISERROR(SEARCH("非該当",T240)))</formula>
    </cfRule>
    <cfRule type="containsText" dxfId="4641" priority="1853" operator="containsText" text="要入力">
      <formula>NOT(ISERROR(SEARCH("要入力",T240)))</formula>
    </cfRule>
    <cfRule type="containsText" dxfId="4640" priority="1854" operator="containsText" text="要入力">
      <formula>NOT(ISERROR(SEARCH("要入力",T240)))</formula>
    </cfRule>
    <cfRule type="containsText" dxfId="4639" priority="1855" operator="containsText" text="要入力">
      <formula>NOT(ISERROR(SEARCH("要入力",T240)))</formula>
    </cfRule>
    <cfRule type="containsText" dxfId="4638" priority="1856" operator="containsText" text="要入力">
      <formula>NOT(ISERROR(SEARCH("要入力",T240)))</formula>
    </cfRule>
    <cfRule type="containsText" dxfId="4637" priority="1857" operator="containsText" text="要入力">
      <formula>NOT(ISERROR(SEARCH("要入力",T240)))</formula>
    </cfRule>
    <cfRule type="containsText" dxfId="4636" priority="1858" operator="containsText" text="要入力">
      <formula>NOT(ISERROR(SEARCH("要入力",T240)))</formula>
    </cfRule>
    <cfRule type="containsText" dxfId="4635" priority="1859" operator="containsText" text="要入力">
      <formula>NOT(ISERROR(SEARCH("要入力",T240)))</formula>
    </cfRule>
    <cfRule type="containsText" dxfId="4634" priority="1860" operator="containsText" text="要確認">
      <formula>NOT(ISERROR(SEARCH("要確認",T240)))</formula>
    </cfRule>
    <cfRule type="containsText" dxfId="4633" priority="1861" operator="containsText" text="不適切">
      <formula>NOT(ISERROR(SEARCH("不適切",T240)))</formula>
    </cfRule>
    <cfRule type="containsText" dxfId="4632" priority="1862" operator="containsText" text="適切">
      <formula>NOT(ISERROR(SEARCH("適切",T240)))</formula>
    </cfRule>
    <cfRule type="containsText" dxfId="4631" priority="1863" operator="containsText" text="要入力">
      <formula>NOT(ISERROR(SEARCH("要入力",T240)))</formula>
    </cfRule>
    <cfRule type="containsText" dxfId="4630" priority="1864" operator="containsText" text="要確認">
      <formula>NOT(ISERROR(SEARCH("要確認",T240)))</formula>
    </cfRule>
    <cfRule type="containsText" dxfId="4629" priority="1865" operator="containsText" text="不適切">
      <formula>NOT(ISERROR(SEARCH("不適切",T240)))</formula>
    </cfRule>
    <cfRule type="containsText" dxfId="4628" priority="1866" operator="containsText" text="適切">
      <formula>NOT(ISERROR(SEARCH("適切",T240)))</formula>
    </cfRule>
    <cfRule type="containsText" dxfId="4627" priority="1867" operator="containsText" text="要入力">
      <formula>NOT(ISERROR(SEARCH("要入力",T240)))</formula>
    </cfRule>
    <cfRule type="containsText" dxfId="4626" priority="1868" operator="containsText" text="不適切">
      <formula>NOT(ISERROR(SEARCH("不適切",T240)))</formula>
    </cfRule>
    <cfRule type="containsText" dxfId="4625" priority="1869" operator="containsText" text="適切">
      <formula>NOT(ISERROR(SEARCH("適切",T240)))</formula>
    </cfRule>
    <cfRule type="containsText" dxfId="4624" priority="1870" operator="containsText" text="要確認">
      <formula>NOT(ISERROR(SEARCH("要確認",T240)))</formula>
    </cfRule>
    <cfRule type="containsText" dxfId="4623" priority="1871" operator="containsText" text="要入力">
      <formula>NOT(ISERROR(SEARCH("要入力",T240)))</formula>
    </cfRule>
    <cfRule type="containsText" dxfId="4622" priority="1872" operator="containsText" text="不適切">
      <formula>NOT(ISERROR(SEARCH("不適切",T240)))</formula>
    </cfRule>
    <cfRule type="containsText" dxfId="4621" priority="1873" operator="containsText" text="適切">
      <formula>NOT(ISERROR(SEARCH("適切",T240)))</formula>
    </cfRule>
    <cfRule type="containsText" dxfId="4620" priority="1874" operator="containsText" text="要確認">
      <formula>NOT(ISERROR(SEARCH("要確認",T240)))</formula>
    </cfRule>
    <cfRule type="containsText" dxfId="4619" priority="1875" operator="containsText" text="要入力">
      <formula>NOT(ISERROR(SEARCH("要入力",T240)))</formula>
    </cfRule>
    <cfRule type="cellIs" dxfId="4618" priority="1876" operator="equal">
      <formula>"要確認"</formula>
    </cfRule>
    <cfRule type="cellIs" dxfId="4617" priority="1877" operator="equal">
      <formula>"適切"</formula>
    </cfRule>
    <cfRule type="cellIs" dxfId="4616" priority="1878" operator="equal">
      <formula>"不適切"</formula>
    </cfRule>
    <cfRule type="cellIs" dxfId="4615" priority="1879" operator="equal">
      <formula>"要入力"</formula>
    </cfRule>
    <cfRule type="cellIs" dxfId="4614" priority="1880" operator="equal">
      <formula>"要確認"</formula>
    </cfRule>
    <cfRule type="cellIs" dxfId="4613" priority="1881" operator="equal">
      <formula>"適切"</formula>
    </cfRule>
    <cfRule type="cellIs" dxfId="4612" priority="1882" operator="equal">
      <formula>"不適切"</formula>
    </cfRule>
    <cfRule type="cellIs" dxfId="4611" priority="1883" operator="equal">
      <formula>"要入力"</formula>
    </cfRule>
    <cfRule type="cellIs" dxfId="4610" priority="1884" operator="equal">
      <formula>"要確認"</formula>
    </cfRule>
    <cfRule type="cellIs" dxfId="4609" priority="1885" operator="equal">
      <formula>"適切"</formula>
    </cfRule>
    <cfRule type="cellIs" dxfId="4608" priority="1886" operator="equal">
      <formula>"不適切"</formula>
    </cfRule>
    <cfRule type="cellIs" dxfId="4607" priority="1887" operator="equal">
      <formula>"要入力"</formula>
    </cfRule>
    <cfRule type="cellIs" dxfId="4606" priority="1888" operator="equal">
      <formula>"要確認"</formula>
    </cfRule>
    <cfRule type="cellIs" dxfId="4605" priority="1889" operator="equal">
      <formula>"適切"</formula>
    </cfRule>
    <cfRule type="cellIs" dxfId="4604" priority="1890" operator="equal">
      <formula>"不適切"</formula>
    </cfRule>
    <cfRule type="cellIs" dxfId="4603" priority="1891" operator="equal">
      <formula>"要入力"</formula>
    </cfRule>
    <cfRule type="cellIs" dxfId="4602" priority="1892" operator="equal">
      <formula>"要確認"</formula>
    </cfRule>
    <cfRule type="cellIs" dxfId="4601" priority="1893" operator="equal">
      <formula>"適切"</formula>
    </cfRule>
    <cfRule type="cellIs" dxfId="4600" priority="1894" operator="equal">
      <formula>"不適切"</formula>
    </cfRule>
    <cfRule type="cellIs" dxfId="4599" priority="1895" operator="equal">
      <formula>"要入力"</formula>
    </cfRule>
    <cfRule type="cellIs" dxfId="4598" priority="1896" operator="equal">
      <formula>"要確認"</formula>
    </cfRule>
    <cfRule type="cellIs" dxfId="4597" priority="1897" operator="equal">
      <formula>"適切"</formula>
    </cfRule>
    <cfRule type="cellIs" dxfId="4596" priority="1898" operator="equal">
      <formula>"不適切"</formula>
    </cfRule>
    <cfRule type="cellIs" dxfId="4595" priority="1899" operator="equal">
      <formula>"要入力"</formula>
    </cfRule>
    <cfRule type="cellIs" dxfId="4594" priority="1900" operator="equal">
      <formula>"要確認"</formula>
    </cfRule>
    <cfRule type="cellIs" dxfId="4593" priority="1901" operator="equal">
      <formula>"適切"</formula>
    </cfRule>
    <cfRule type="cellIs" dxfId="4592" priority="1902" operator="equal">
      <formula>"不適切"</formula>
    </cfRule>
    <cfRule type="cellIs" dxfId="4591" priority="1903" operator="equal">
      <formula>"要入力"</formula>
    </cfRule>
    <cfRule type="cellIs" dxfId="4590" priority="1904" operator="equal">
      <formula>"要確認"</formula>
    </cfRule>
    <cfRule type="cellIs" dxfId="4589" priority="1905" operator="equal">
      <formula>"適切"</formula>
    </cfRule>
    <cfRule type="cellIs" dxfId="4588" priority="1906" operator="equal">
      <formula>"不適切"</formula>
    </cfRule>
    <cfRule type="cellIs" dxfId="4587" priority="1907" operator="equal">
      <formula>"要入力"</formula>
    </cfRule>
    <cfRule type="cellIs" dxfId="4586" priority="1908" operator="equal">
      <formula>"要確認"</formula>
    </cfRule>
    <cfRule type="cellIs" dxfId="4585" priority="1909" operator="equal">
      <formula>"適切"</formula>
    </cfRule>
    <cfRule type="cellIs" dxfId="4584" priority="1910" operator="equal">
      <formula>"不適切"</formula>
    </cfRule>
    <cfRule type="cellIs" dxfId="4583" priority="1911" operator="equal">
      <formula>"要入力"</formula>
    </cfRule>
    <cfRule type="cellIs" dxfId="4582" priority="1912" operator="equal">
      <formula>"要確認"</formula>
    </cfRule>
    <cfRule type="cellIs" dxfId="4581" priority="1913" operator="equal">
      <formula>"適切"</formula>
    </cfRule>
    <cfRule type="cellIs" dxfId="4580" priority="1914" operator="equal">
      <formula>"不適切"</formula>
    </cfRule>
    <cfRule type="cellIs" dxfId="4579" priority="1915" operator="equal">
      <formula>"要入力"</formula>
    </cfRule>
    <cfRule type="cellIs" dxfId="4578" priority="1916" operator="equal">
      <formula>"要確認"</formula>
    </cfRule>
    <cfRule type="cellIs" dxfId="4577" priority="1917" operator="equal">
      <formula>"適切"</formula>
    </cfRule>
    <cfRule type="cellIs" dxfId="4576" priority="1918" operator="equal">
      <formula>"不適切"</formula>
    </cfRule>
    <cfRule type="cellIs" dxfId="4575" priority="1919" operator="equal">
      <formula>"要入力"</formula>
    </cfRule>
    <cfRule type="cellIs" dxfId="4574" priority="1920" operator="equal">
      <formula>"要確認"</formula>
    </cfRule>
    <cfRule type="cellIs" dxfId="4573" priority="1921" operator="equal">
      <formula>"適切"</formula>
    </cfRule>
    <cfRule type="cellIs" dxfId="4572" priority="1922" operator="equal">
      <formula>"不適切"</formula>
    </cfRule>
    <cfRule type="cellIs" dxfId="4571" priority="1923" operator="equal">
      <formula>"要入力"</formula>
    </cfRule>
    <cfRule type="cellIs" dxfId="4570" priority="1924" operator="equal">
      <formula>"要確認"</formula>
    </cfRule>
    <cfRule type="cellIs" dxfId="4569" priority="1925" operator="equal">
      <formula>"適切"</formula>
    </cfRule>
    <cfRule type="cellIs" dxfId="4568" priority="1926" operator="equal">
      <formula>"不適切"</formula>
    </cfRule>
    <cfRule type="cellIs" dxfId="4567" priority="1927" operator="equal">
      <formula>"要入力"</formula>
    </cfRule>
    <cfRule type="cellIs" dxfId="4566" priority="1928" operator="equal">
      <formula>"要確認"</formula>
    </cfRule>
    <cfRule type="cellIs" dxfId="4565" priority="1929" operator="equal">
      <formula>"適切"</formula>
    </cfRule>
    <cfRule type="cellIs" dxfId="4564" priority="1930" operator="equal">
      <formula>"不適切"</formula>
    </cfRule>
    <cfRule type="cellIs" dxfId="4563" priority="1931" operator="equal">
      <formula>"要入力"</formula>
    </cfRule>
    <cfRule type="cellIs" dxfId="4562" priority="1932" operator="equal">
      <formula>"要確認"</formula>
    </cfRule>
    <cfRule type="cellIs" dxfId="4561" priority="1933" operator="equal">
      <formula>"適切"</formula>
    </cfRule>
    <cfRule type="cellIs" dxfId="4560" priority="1934" operator="equal">
      <formula>"不適切"</formula>
    </cfRule>
    <cfRule type="cellIs" dxfId="4559" priority="1935" operator="equal">
      <formula>"要入力"</formula>
    </cfRule>
    <cfRule type="cellIs" dxfId="4558" priority="1936" operator="equal">
      <formula>"要確認"</formula>
    </cfRule>
    <cfRule type="cellIs" dxfId="4557" priority="1937" operator="equal">
      <formula>"適切"</formula>
    </cfRule>
    <cfRule type="cellIs" dxfId="4556" priority="1938" operator="equal">
      <formula>"不適切"</formula>
    </cfRule>
    <cfRule type="cellIs" dxfId="4555" priority="1939" operator="equal">
      <formula>"要入力"</formula>
    </cfRule>
    <cfRule type="cellIs" dxfId="4554" priority="1940" operator="equal">
      <formula>"要確認"</formula>
    </cfRule>
    <cfRule type="cellIs" dxfId="4553" priority="1941" operator="equal">
      <formula>"適切"</formula>
    </cfRule>
    <cfRule type="cellIs" dxfId="4552" priority="1942" operator="equal">
      <formula>"不適切"</formula>
    </cfRule>
    <cfRule type="cellIs" dxfId="4551" priority="1943" operator="equal">
      <formula>"要入力"</formula>
    </cfRule>
    <cfRule type="cellIs" dxfId="4550" priority="1944" operator="equal">
      <formula>"要確認"</formula>
    </cfRule>
    <cfRule type="cellIs" dxfId="4549" priority="1945" operator="equal">
      <formula>"適切"</formula>
    </cfRule>
    <cfRule type="cellIs" dxfId="4548" priority="1946" operator="equal">
      <formula>"不適切"</formula>
    </cfRule>
    <cfRule type="cellIs" dxfId="4547" priority="1947" operator="equal">
      <formula>"要入力"</formula>
    </cfRule>
    <cfRule type="cellIs" dxfId="4546" priority="1948" operator="equal">
      <formula>"適切"</formula>
    </cfRule>
    <cfRule type="cellIs" dxfId="4545" priority="1949" operator="equal">
      <formula>"不適切"</formula>
    </cfRule>
    <cfRule type="cellIs" dxfId="4544" priority="1950" operator="equal">
      <formula>"要入力"</formula>
    </cfRule>
    <cfRule type="cellIs" dxfId="4543" priority="1951" operator="equal">
      <formula>"要確認"</formula>
    </cfRule>
    <cfRule type="cellIs" dxfId="4542" priority="1952" operator="equal">
      <formula>"適切"</formula>
    </cfRule>
    <cfRule type="cellIs" dxfId="4541" priority="1953" operator="equal">
      <formula>"不適切"</formula>
    </cfRule>
    <cfRule type="cellIs" dxfId="4540" priority="1954" operator="equal">
      <formula>"要入力"</formula>
    </cfRule>
    <cfRule type="cellIs" dxfId="4539" priority="1955" operator="equal">
      <formula>"要確認"</formula>
    </cfRule>
    <cfRule type="cellIs" dxfId="4538" priority="1956" operator="equal">
      <formula>"適切"</formula>
    </cfRule>
    <cfRule type="cellIs" dxfId="4537" priority="1957" operator="equal">
      <formula>"不適切"</formula>
    </cfRule>
    <cfRule type="cellIs" dxfId="4536" priority="1958" operator="equal">
      <formula>"要入力"</formula>
    </cfRule>
    <cfRule type="cellIs" dxfId="4535" priority="1959" operator="equal">
      <formula>"要確認"</formula>
    </cfRule>
    <cfRule type="cellIs" dxfId="4534" priority="1960" operator="equal">
      <formula>"適切"</formula>
    </cfRule>
    <cfRule type="cellIs" dxfId="4533" priority="1961" operator="equal">
      <formula>"不適切"</formula>
    </cfRule>
    <cfRule type="cellIs" dxfId="4532" priority="1962" operator="equal">
      <formula>"要入力"</formula>
    </cfRule>
  </conditionalFormatting>
  <conditionalFormatting sqref="U333">
    <cfRule type="cellIs" dxfId="4531" priority="1653" operator="equal">
      <formula>0</formula>
    </cfRule>
    <cfRule type="containsErrors" dxfId="4530" priority="1654">
      <formula>ISERROR(U333)</formula>
    </cfRule>
    <cfRule type="containsBlanks" dxfId="4529" priority="1655">
      <formula>LEN(TRIM(U333))=0</formula>
    </cfRule>
  </conditionalFormatting>
  <conditionalFormatting sqref="R333">
    <cfRule type="containsText" dxfId="4528" priority="1647" operator="containsText" text="いる・いない">
      <formula>NOT(ISERROR(SEARCH("いる・いない",R333)))</formula>
    </cfRule>
  </conditionalFormatting>
  <conditionalFormatting sqref="R333">
    <cfRule type="containsText" dxfId="4527" priority="1611" operator="containsText" text="該当・非該当">
      <formula>NOT(ISERROR(SEARCH("該当・非該当",R333)))</formula>
    </cfRule>
    <cfRule type="cellIs" dxfId="4526" priority="1642" operator="equal">
      <formula>"ある・ない"</formula>
    </cfRule>
    <cfRule type="cellIs" dxfId="4525" priority="1643" operator="equal">
      <formula>"ない・ある"</formula>
    </cfRule>
    <cfRule type="cellIs" dxfId="4524" priority="1644" operator="equal">
      <formula>"いない・いる"</formula>
    </cfRule>
    <cfRule type="cellIs" dxfId="4523" priority="1645" operator="equal">
      <formula>"実施済・未実施"</formula>
    </cfRule>
    <cfRule type="cellIs" dxfId="4522" priority="1646" operator="equal">
      <formula>"策定済・未策定"</formula>
    </cfRule>
  </conditionalFormatting>
  <conditionalFormatting sqref="P333">
    <cfRule type="cellIs" dxfId="4521" priority="1639" operator="equal">
      <formula>"▲"</formula>
    </cfRule>
    <cfRule type="cellIs" dxfId="4520" priority="1640" operator="equal">
      <formula>"？"</formula>
    </cfRule>
    <cfRule type="cellIs" dxfId="4519" priority="1641" operator="equal">
      <formula>"★"</formula>
    </cfRule>
  </conditionalFormatting>
  <conditionalFormatting sqref="R333">
    <cfRule type="cellIs" dxfId="4518" priority="1609" operator="equal">
      <formula>"管理宿直の形態"</formula>
    </cfRule>
    <cfRule type="cellIs" dxfId="4517" priority="1610" operator="equal">
      <formula>"有・無"</formula>
    </cfRule>
  </conditionalFormatting>
  <conditionalFormatting sqref="T333">
    <cfRule type="cellIs" dxfId="4516" priority="1612" operator="equal">
      <formula>"要確認"</formula>
    </cfRule>
    <cfRule type="cellIs" dxfId="4515" priority="1613" operator="equal">
      <formula>"適切"</formula>
    </cfRule>
    <cfRule type="cellIs" dxfId="4514" priority="1614" operator="equal">
      <formula>"不適切"</formula>
    </cfRule>
    <cfRule type="cellIs" dxfId="4513" priority="1615" operator="equal">
      <formula>"要入力"</formula>
    </cfRule>
    <cfRule type="cellIs" dxfId="4512" priority="1616" operator="equal">
      <formula>"非該当"</formula>
    </cfRule>
    <cfRule type="cellIs" dxfId="4511" priority="1617" operator="equal">
      <formula>"不適切"</formula>
    </cfRule>
    <cfRule type="cellIs" dxfId="4510" priority="1618" operator="equal">
      <formula>"適切"</formula>
    </cfRule>
    <cfRule type="containsText" dxfId="4509" priority="1619" operator="containsText" text="要入力">
      <formula>NOT(ISERROR(SEARCH("要入力",T333)))</formula>
    </cfRule>
    <cfRule type="cellIs" dxfId="4508" priority="1620" operator="equal">
      <formula>"非該当"</formula>
    </cfRule>
    <cfRule type="cellIs" dxfId="4507" priority="1621" operator="equal">
      <formula>"不適切"</formula>
    </cfRule>
    <cfRule type="cellIs" dxfId="4506" priority="1622" operator="equal">
      <formula>"適切"</formula>
    </cfRule>
    <cfRule type="containsText" dxfId="4505" priority="1623" operator="containsText" text="要入力">
      <formula>NOT(ISERROR(SEARCH("要入力",T333)))</formula>
    </cfRule>
    <cfRule type="cellIs" dxfId="4504" priority="1624" operator="equal">
      <formula>"非該当"</formula>
    </cfRule>
    <cfRule type="cellIs" dxfId="4503" priority="1625" operator="equal">
      <formula>"不適切"</formula>
    </cfRule>
    <cfRule type="cellIs" dxfId="4502" priority="1626" operator="equal">
      <formula>"適切"</formula>
    </cfRule>
    <cfRule type="containsText" dxfId="4501" priority="1627" operator="containsText" text="要入力">
      <formula>NOT(ISERROR(SEARCH("要入力",T333)))</formula>
    </cfRule>
    <cfRule type="cellIs" dxfId="4500" priority="1628" operator="equal">
      <formula>"非該当"</formula>
    </cfRule>
    <cfRule type="cellIs" dxfId="4499" priority="1629" operator="equal">
      <formula>"不適切"</formula>
    </cfRule>
    <cfRule type="cellIs" dxfId="4498" priority="1630" operator="equal">
      <formula>"適切"</formula>
    </cfRule>
    <cfRule type="containsText" dxfId="4497" priority="1631" operator="containsText" text="要入力">
      <formula>NOT(ISERROR(SEARCH("要入力",T333)))</formula>
    </cfRule>
    <cfRule type="cellIs" dxfId="4496" priority="1632" operator="equal">
      <formula>"要確認"</formula>
    </cfRule>
    <cfRule type="cellIs" dxfId="4495" priority="1633" operator="equal">
      <formula>"不適切"</formula>
    </cfRule>
    <cfRule type="containsText" dxfId="4494" priority="1634" operator="containsText" text="適切">
      <formula>NOT(ISERROR(SEARCH("適切",T333)))</formula>
    </cfRule>
    <cfRule type="cellIs" dxfId="4493" priority="1635" operator="equal">
      <formula>"要入力"</formula>
    </cfRule>
    <cfRule type="containsText" dxfId="4492" priority="1636" operator="containsText" text="要入力">
      <formula>NOT(ISERROR(SEARCH("要入力",T333)))</formula>
    </cfRule>
    <cfRule type="containsText" dxfId="4491" priority="1637" operator="containsText" text="要入力">
      <formula>NOT(ISERROR(SEARCH("要入力",T333)))</formula>
    </cfRule>
    <cfRule type="containsText" dxfId="4490" priority="1638" operator="containsText" text="要入力">
      <formula>NOT(ISERROR(SEARCH("要入力",T333)))</formula>
    </cfRule>
    <cfRule type="cellIs" dxfId="4489" priority="1648" operator="equal">
      <formula>"要確認"</formula>
    </cfRule>
    <cfRule type="cellIs" dxfId="4488" priority="1649" operator="equal">
      <formula>"適切"</formula>
    </cfRule>
    <cfRule type="cellIs" dxfId="4487" priority="1650" operator="equal">
      <formula>"不適切"</formula>
    </cfRule>
    <cfRule type="cellIs" dxfId="4486" priority="1651" operator="equal">
      <formula>"要入力"</formula>
    </cfRule>
    <cfRule type="containsText" dxfId="4485" priority="1652" operator="containsText" text="要入力">
      <formula>NOT(ISERROR(SEARCH("要入力",T333)))</formula>
    </cfRule>
    <cfRule type="cellIs" dxfId="4484" priority="1656" operator="equal">
      <formula>"不適切"</formula>
    </cfRule>
    <cfRule type="cellIs" dxfId="4483" priority="1657" operator="equal">
      <formula>"適切"</formula>
    </cfRule>
    <cfRule type="cellIs" dxfId="4482" priority="1658" operator="equal">
      <formula>"適切"</formula>
    </cfRule>
    <cfRule type="cellIs" dxfId="4481" priority="1659" operator="equal">
      <formula>"不適切"</formula>
    </cfRule>
    <cfRule type="cellIs" dxfId="4480" priority="1660" operator="equal">
      <formula>"要確認"</formula>
    </cfRule>
    <cfRule type="cellIs" dxfId="4479" priority="1661" operator="equal">
      <formula>"要入力"</formula>
    </cfRule>
    <cfRule type="cellIs" dxfId="4478" priority="1662" operator="equal">
      <formula>"適切"</formula>
    </cfRule>
    <cfRule type="cellIs" dxfId="4477" priority="1663" operator="equal">
      <formula>"不適切"</formula>
    </cfRule>
    <cfRule type="cellIs" dxfId="4476" priority="1664" operator="equal">
      <formula>"要確認"</formula>
    </cfRule>
    <cfRule type="cellIs" dxfId="4475" priority="1665" operator="equal">
      <formula>"要入力"</formula>
    </cfRule>
    <cfRule type="cellIs" dxfId="4474" priority="1666" operator="equal">
      <formula>"適切"</formula>
    </cfRule>
    <cfRule type="cellIs" dxfId="4473" priority="1667" operator="equal">
      <formula>"不適切"</formula>
    </cfRule>
    <cfRule type="cellIs" dxfId="4472" priority="1668" operator="equal">
      <formula>"要確認"</formula>
    </cfRule>
    <cfRule type="cellIs" dxfId="4471" priority="1669" operator="equal">
      <formula>"要入力"</formula>
    </cfRule>
    <cfRule type="cellIs" dxfId="4470" priority="1670" operator="equal">
      <formula>"要確認"</formula>
    </cfRule>
    <cfRule type="cellIs" dxfId="4469" priority="1671" operator="equal">
      <formula>"適切"</formula>
    </cfRule>
    <cfRule type="cellIs" dxfId="4468" priority="1672" operator="equal">
      <formula>"不適切"</formula>
    </cfRule>
    <cfRule type="cellIs" dxfId="4467" priority="1673" operator="equal">
      <formula>"要入力"</formula>
    </cfRule>
    <cfRule type="cellIs" dxfId="4466" priority="1674" operator="equal">
      <formula>"適切"</formula>
    </cfRule>
    <cfRule type="containsText" dxfId="4465" priority="1675" operator="containsText" text="非該当">
      <formula>NOT(ISERROR(SEARCH("非該当",T333)))</formula>
    </cfRule>
    <cfRule type="containsText" dxfId="4464" priority="1676" operator="containsText" text="要入力">
      <formula>NOT(ISERROR(SEARCH("要入力",T333)))</formula>
    </cfRule>
    <cfRule type="containsText" dxfId="4463" priority="1677" operator="containsText" text="要入力">
      <formula>NOT(ISERROR(SEARCH("要入力",T333)))</formula>
    </cfRule>
    <cfRule type="containsText" dxfId="4462" priority="1678" operator="containsText" text="要入力">
      <formula>NOT(ISERROR(SEARCH("要入力",T333)))</formula>
    </cfRule>
    <cfRule type="containsText" dxfId="4461" priority="1679" operator="containsText" text="要入力">
      <formula>NOT(ISERROR(SEARCH("要入力",T333)))</formula>
    </cfRule>
    <cfRule type="containsText" dxfId="4460" priority="1680" operator="containsText" text="要入力">
      <formula>NOT(ISERROR(SEARCH("要入力",T333)))</formula>
    </cfRule>
    <cfRule type="containsText" dxfId="4459" priority="1681" operator="containsText" text="要入力">
      <formula>NOT(ISERROR(SEARCH("要入力",T333)))</formula>
    </cfRule>
    <cfRule type="containsText" dxfId="4458" priority="1682" operator="containsText" text="要入力">
      <formula>NOT(ISERROR(SEARCH("要入力",T333)))</formula>
    </cfRule>
    <cfRule type="containsText" dxfId="4457" priority="1683" operator="containsText" text="要確認">
      <formula>NOT(ISERROR(SEARCH("要確認",T333)))</formula>
    </cfRule>
    <cfRule type="containsText" dxfId="4456" priority="1684" operator="containsText" text="不適切">
      <formula>NOT(ISERROR(SEARCH("不適切",T333)))</formula>
    </cfRule>
    <cfRule type="containsText" dxfId="4455" priority="1685" operator="containsText" text="適切">
      <formula>NOT(ISERROR(SEARCH("適切",T333)))</formula>
    </cfRule>
    <cfRule type="containsText" dxfId="4454" priority="1686" operator="containsText" text="要入力">
      <formula>NOT(ISERROR(SEARCH("要入力",T333)))</formula>
    </cfRule>
    <cfRule type="containsText" dxfId="4453" priority="1687" operator="containsText" text="要確認">
      <formula>NOT(ISERROR(SEARCH("要確認",T333)))</formula>
    </cfRule>
    <cfRule type="containsText" dxfId="4452" priority="1688" operator="containsText" text="不適切">
      <formula>NOT(ISERROR(SEARCH("不適切",T333)))</formula>
    </cfRule>
    <cfRule type="containsText" dxfId="4451" priority="1689" operator="containsText" text="適切">
      <formula>NOT(ISERROR(SEARCH("適切",T333)))</formula>
    </cfRule>
    <cfRule type="containsText" dxfId="4450" priority="1690" operator="containsText" text="要入力">
      <formula>NOT(ISERROR(SEARCH("要入力",T333)))</formula>
    </cfRule>
    <cfRule type="containsText" dxfId="4449" priority="1691" operator="containsText" text="不適切">
      <formula>NOT(ISERROR(SEARCH("不適切",T333)))</formula>
    </cfRule>
    <cfRule type="containsText" dxfId="4448" priority="1692" operator="containsText" text="適切">
      <formula>NOT(ISERROR(SEARCH("適切",T333)))</formula>
    </cfRule>
    <cfRule type="containsText" dxfId="4447" priority="1693" operator="containsText" text="要確認">
      <formula>NOT(ISERROR(SEARCH("要確認",T333)))</formula>
    </cfRule>
    <cfRule type="containsText" dxfId="4446" priority="1694" operator="containsText" text="要入力">
      <formula>NOT(ISERROR(SEARCH("要入力",T333)))</formula>
    </cfRule>
    <cfRule type="containsText" dxfId="4445" priority="1695" operator="containsText" text="不適切">
      <formula>NOT(ISERROR(SEARCH("不適切",T333)))</formula>
    </cfRule>
    <cfRule type="containsText" dxfId="4444" priority="1696" operator="containsText" text="適切">
      <formula>NOT(ISERROR(SEARCH("適切",T333)))</formula>
    </cfRule>
    <cfRule type="containsText" dxfId="4443" priority="1697" operator="containsText" text="要確認">
      <formula>NOT(ISERROR(SEARCH("要確認",T333)))</formula>
    </cfRule>
    <cfRule type="containsText" dxfId="4442" priority="1698" operator="containsText" text="要入力">
      <formula>NOT(ISERROR(SEARCH("要入力",T333)))</formula>
    </cfRule>
    <cfRule type="cellIs" dxfId="4441" priority="1699" operator="equal">
      <formula>"要確認"</formula>
    </cfRule>
    <cfRule type="cellIs" dxfId="4440" priority="1700" operator="equal">
      <formula>"適切"</formula>
    </cfRule>
    <cfRule type="cellIs" dxfId="4439" priority="1701" operator="equal">
      <formula>"不適切"</formula>
    </cfRule>
    <cfRule type="cellIs" dxfId="4438" priority="1702" operator="equal">
      <formula>"要入力"</formula>
    </cfRule>
    <cfRule type="cellIs" dxfId="4437" priority="1703" operator="equal">
      <formula>"要確認"</formula>
    </cfRule>
    <cfRule type="cellIs" dxfId="4436" priority="1704" operator="equal">
      <formula>"適切"</formula>
    </cfRule>
    <cfRule type="cellIs" dxfId="4435" priority="1705" operator="equal">
      <formula>"不適切"</formula>
    </cfRule>
    <cfRule type="cellIs" dxfId="4434" priority="1706" operator="equal">
      <formula>"要入力"</formula>
    </cfRule>
    <cfRule type="cellIs" dxfId="4433" priority="1707" operator="equal">
      <formula>"要確認"</formula>
    </cfRule>
    <cfRule type="cellIs" dxfId="4432" priority="1708" operator="equal">
      <formula>"適切"</formula>
    </cfRule>
    <cfRule type="cellIs" dxfId="4431" priority="1709" operator="equal">
      <formula>"不適切"</formula>
    </cfRule>
    <cfRule type="cellIs" dxfId="4430" priority="1710" operator="equal">
      <formula>"要入力"</formula>
    </cfRule>
    <cfRule type="cellIs" dxfId="4429" priority="1711" operator="equal">
      <formula>"要確認"</formula>
    </cfRule>
    <cfRule type="cellIs" dxfId="4428" priority="1712" operator="equal">
      <formula>"適切"</formula>
    </cfRule>
    <cfRule type="cellIs" dxfId="4427" priority="1713" operator="equal">
      <formula>"不適切"</formula>
    </cfRule>
    <cfRule type="cellIs" dxfId="4426" priority="1714" operator="equal">
      <formula>"要入力"</formula>
    </cfRule>
    <cfRule type="cellIs" dxfId="4425" priority="1715" operator="equal">
      <formula>"要確認"</formula>
    </cfRule>
    <cfRule type="cellIs" dxfId="4424" priority="1716" operator="equal">
      <formula>"適切"</formula>
    </cfRule>
    <cfRule type="cellIs" dxfId="4423" priority="1717" operator="equal">
      <formula>"不適切"</formula>
    </cfRule>
    <cfRule type="cellIs" dxfId="4422" priority="1718" operator="equal">
      <formula>"要入力"</formula>
    </cfRule>
    <cfRule type="cellIs" dxfId="4421" priority="1719" operator="equal">
      <formula>"要確認"</formula>
    </cfRule>
    <cfRule type="cellIs" dxfId="4420" priority="1720" operator="equal">
      <formula>"適切"</formula>
    </cfRule>
    <cfRule type="cellIs" dxfId="4419" priority="1721" operator="equal">
      <formula>"不適切"</formula>
    </cfRule>
    <cfRule type="cellIs" dxfId="4418" priority="1722" operator="equal">
      <formula>"要入力"</formula>
    </cfRule>
    <cfRule type="cellIs" dxfId="4417" priority="1723" operator="equal">
      <formula>"要確認"</formula>
    </cfRule>
    <cfRule type="cellIs" dxfId="4416" priority="1724" operator="equal">
      <formula>"適切"</formula>
    </cfRule>
    <cfRule type="cellIs" dxfId="4415" priority="1725" operator="equal">
      <formula>"不適切"</formula>
    </cfRule>
    <cfRule type="cellIs" dxfId="4414" priority="1726" operator="equal">
      <formula>"要入力"</formula>
    </cfRule>
    <cfRule type="cellIs" dxfId="4413" priority="1727" operator="equal">
      <formula>"要確認"</formula>
    </cfRule>
    <cfRule type="cellIs" dxfId="4412" priority="1728" operator="equal">
      <formula>"適切"</formula>
    </cfRule>
    <cfRule type="cellIs" dxfId="4411" priority="1729" operator="equal">
      <formula>"不適切"</formula>
    </cfRule>
    <cfRule type="cellIs" dxfId="4410" priority="1730" operator="equal">
      <formula>"要入力"</formula>
    </cfRule>
    <cfRule type="cellIs" dxfId="4409" priority="1731" operator="equal">
      <formula>"要確認"</formula>
    </cfRule>
    <cfRule type="cellIs" dxfId="4408" priority="1732" operator="equal">
      <formula>"適切"</formula>
    </cfRule>
    <cfRule type="cellIs" dxfId="4407" priority="1733" operator="equal">
      <formula>"不適切"</formula>
    </cfRule>
    <cfRule type="cellIs" dxfId="4406" priority="1734" operator="equal">
      <formula>"要入力"</formula>
    </cfRule>
    <cfRule type="cellIs" dxfId="4405" priority="1735" operator="equal">
      <formula>"要確認"</formula>
    </cfRule>
    <cfRule type="cellIs" dxfId="4404" priority="1736" operator="equal">
      <formula>"適切"</formula>
    </cfRule>
    <cfRule type="cellIs" dxfId="4403" priority="1737" operator="equal">
      <formula>"不適切"</formula>
    </cfRule>
    <cfRule type="cellIs" dxfId="4402" priority="1738" operator="equal">
      <formula>"要入力"</formula>
    </cfRule>
    <cfRule type="cellIs" dxfId="4401" priority="1739" operator="equal">
      <formula>"要確認"</formula>
    </cfRule>
    <cfRule type="cellIs" dxfId="4400" priority="1740" operator="equal">
      <formula>"適切"</formula>
    </cfRule>
    <cfRule type="cellIs" dxfId="4399" priority="1741" operator="equal">
      <formula>"不適切"</formula>
    </cfRule>
    <cfRule type="cellIs" dxfId="4398" priority="1742" operator="equal">
      <formula>"要入力"</formula>
    </cfRule>
    <cfRule type="cellIs" dxfId="4397" priority="1743" operator="equal">
      <formula>"要確認"</formula>
    </cfRule>
    <cfRule type="cellIs" dxfId="4396" priority="1744" operator="equal">
      <formula>"適切"</formula>
    </cfRule>
    <cfRule type="cellIs" dxfId="4395" priority="1745" operator="equal">
      <formula>"不適切"</formula>
    </cfRule>
    <cfRule type="cellIs" dxfId="4394" priority="1746" operator="equal">
      <formula>"要入力"</formula>
    </cfRule>
    <cfRule type="cellIs" dxfId="4393" priority="1747" operator="equal">
      <formula>"要確認"</formula>
    </cfRule>
    <cfRule type="cellIs" dxfId="4392" priority="1748" operator="equal">
      <formula>"適切"</formula>
    </cfRule>
    <cfRule type="cellIs" dxfId="4391" priority="1749" operator="equal">
      <formula>"不適切"</formula>
    </cfRule>
    <cfRule type="cellIs" dxfId="4390" priority="1750" operator="equal">
      <formula>"要入力"</formula>
    </cfRule>
    <cfRule type="cellIs" dxfId="4389" priority="1751" operator="equal">
      <formula>"要確認"</formula>
    </cfRule>
    <cfRule type="cellIs" dxfId="4388" priority="1752" operator="equal">
      <formula>"適切"</formula>
    </cfRule>
    <cfRule type="cellIs" dxfId="4387" priority="1753" operator="equal">
      <formula>"不適切"</formula>
    </cfRule>
    <cfRule type="cellIs" dxfId="4386" priority="1754" operator="equal">
      <formula>"要入力"</formula>
    </cfRule>
    <cfRule type="cellIs" dxfId="4385" priority="1755" operator="equal">
      <formula>"要確認"</formula>
    </cfRule>
    <cfRule type="cellIs" dxfId="4384" priority="1756" operator="equal">
      <formula>"適切"</formula>
    </cfRule>
    <cfRule type="cellIs" dxfId="4383" priority="1757" operator="equal">
      <formula>"不適切"</formula>
    </cfRule>
    <cfRule type="cellIs" dxfId="4382" priority="1758" operator="equal">
      <formula>"要入力"</formula>
    </cfRule>
    <cfRule type="cellIs" dxfId="4381" priority="1759" operator="equal">
      <formula>"要確認"</formula>
    </cfRule>
    <cfRule type="cellIs" dxfId="4380" priority="1760" operator="equal">
      <formula>"適切"</formula>
    </cfRule>
    <cfRule type="cellIs" dxfId="4379" priority="1761" operator="equal">
      <formula>"不適切"</formula>
    </cfRule>
    <cfRule type="cellIs" dxfId="4378" priority="1762" operator="equal">
      <formula>"要入力"</formula>
    </cfRule>
    <cfRule type="cellIs" dxfId="4377" priority="1763" operator="equal">
      <formula>"要確認"</formula>
    </cfRule>
    <cfRule type="cellIs" dxfId="4376" priority="1764" operator="equal">
      <formula>"適切"</formula>
    </cfRule>
    <cfRule type="cellIs" dxfId="4375" priority="1765" operator="equal">
      <formula>"不適切"</formula>
    </cfRule>
    <cfRule type="cellIs" dxfId="4374" priority="1766" operator="equal">
      <formula>"要入力"</formula>
    </cfRule>
    <cfRule type="cellIs" dxfId="4373" priority="1767" operator="equal">
      <formula>"要確認"</formula>
    </cfRule>
    <cfRule type="cellIs" dxfId="4372" priority="1768" operator="equal">
      <formula>"適切"</formula>
    </cfRule>
    <cfRule type="cellIs" dxfId="4371" priority="1769" operator="equal">
      <formula>"不適切"</formula>
    </cfRule>
    <cfRule type="cellIs" dxfId="4370" priority="1770" operator="equal">
      <formula>"要入力"</formula>
    </cfRule>
    <cfRule type="cellIs" dxfId="4369" priority="1771" operator="equal">
      <formula>"適切"</formula>
    </cfRule>
    <cfRule type="cellIs" dxfId="4368" priority="1772" operator="equal">
      <formula>"不適切"</formula>
    </cfRule>
    <cfRule type="cellIs" dxfId="4367" priority="1773" operator="equal">
      <formula>"要入力"</formula>
    </cfRule>
    <cfRule type="cellIs" dxfId="4366" priority="1774" operator="equal">
      <formula>"要確認"</formula>
    </cfRule>
    <cfRule type="cellIs" dxfId="4365" priority="1775" operator="equal">
      <formula>"適切"</formula>
    </cfRule>
    <cfRule type="cellIs" dxfId="4364" priority="1776" operator="equal">
      <formula>"不適切"</formula>
    </cfRule>
    <cfRule type="cellIs" dxfId="4363" priority="1777" operator="equal">
      <formula>"要入力"</formula>
    </cfRule>
    <cfRule type="cellIs" dxfId="4362" priority="1778" operator="equal">
      <formula>"要確認"</formula>
    </cfRule>
    <cfRule type="cellIs" dxfId="4361" priority="1779" operator="equal">
      <formula>"適切"</formula>
    </cfRule>
    <cfRule type="cellIs" dxfId="4360" priority="1780" operator="equal">
      <formula>"不適切"</formula>
    </cfRule>
    <cfRule type="cellIs" dxfId="4359" priority="1781" operator="equal">
      <formula>"要入力"</formula>
    </cfRule>
    <cfRule type="cellIs" dxfId="4358" priority="1782" operator="equal">
      <formula>"要確認"</formula>
    </cfRule>
    <cfRule type="cellIs" dxfId="4357" priority="1783" operator="equal">
      <formula>"適切"</formula>
    </cfRule>
    <cfRule type="cellIs" dxfId="4356" priority="1784" operator="equal">
      <formula>"不適切"</formula>
    </cfRule>
    <cfRule type="cellIs" dxfId="4355" priority="1785" operator="equal">
      <formula>"要入力"</formula>
    </cfRule>
  </conditionalFormatting>
  <conditionalFormatting sqref="U347:U348">
    <cfRule type="cellIs" dxfId="4354" priority="1476" operator="equal">
      <formula>0</formula>
    </cfRule>
    <cfRule type="containsErrors" dxfId="4353" priority="1477">
      <formula>ISERROR(U347)</formula>
    </cfRule>
    <cfRule type="containsBlanks" dxfId="4352" priority="1478">
      <formula>LEN(TRIM(U347))=0</formula>
    </cfRule>
  </conditionalFormatting>
  <conditionalFormatting sqref="R347:R348">
    <cfRule type="containsText" dxfId="4351" priority="1470" operator="containsText" text="いる・いない">
      <formula>NOT(ISERROR(SEARCH("いる・いない",R347)))</formula>
    </cfRule>
  </conditionalFormatting>
  <conditionalFormatting sqref="R347:R348">
    <cfRule type="containsText" dxfId="4350" priority="1434" operator="containsText" text="該当・非該当">
      <formula>NOT(ISERROR(SEARCH("該当・非該当",R347)))</formula>
    </cfRule>
    <cfRule type="cellIs" dxfId="4349" priority="1465" operator="equal">
      <formula>"ある・ない"</formula>
    </cfRule>
    <cfRule type="cellIs" dxfId="4348" priority="1466" operator="equal">
      <formula>"ない・ある"</formula>
    </cfRule>
    <cfRule type="cellIs" dxfId="4347" priority="1467" operator="equal">
      <formula>"いない・いる"</formula>
    </cfRule>
    <cfRule type="cellIs" dxfId="4346" priority="1468" operator="equal">
      <formula>"実施済・未実施"</formula>
    </cfRule>
    <cfRule type="cellIs" dxfId="4345" priority="1469" operator="equal">
      <formula>"策定済・未策定"</formula>
    </cfRule>
  </conditionalFormatting>
  <conditionalFormatting sqref="P347:P348">
    <cfRule type="cellIs" dxfId="4344" priority="1462" operator="equal">
      <formula>"▲"</formula>
    </cfRule>
    <cfRule type="cellIs" dxfId="4343" priority="1463" operator="equal">
      <formula>"？"</formula>
    </cfRule>
    <cfRule type="cellIs" dxfId="4342" priority="1464" operator="equal">
      <formula>"★"</formula>
    </cfRule>
  </conditionalFormatting>
  <conditionalFormatting sqref="R347:R348">
    <cfRule type="cellIs" dxfId="4341" priority="1432" operator="equal">
      <formula>"管理宿直の形態"</formula>
    </cfRule>
    <cfRule type="cellIs" dxfId="4340" priority="1433" operator="equal">
      <formula>"有・無"</formula>
    </cfRule>
  </conditionalFormatting>
  <conditionalFormatting sqref="T347:T348">
    <cfRule type="cellIs" dxfId="4339" priority="1435" operator="equal">
      <formula>"要確認"</formula>
    </cfRule>
    <cfRule type="cellIs" dxfId="4338" priority="1436" operator="equal">
      <formula>"適切"</formula>
    </cfRule>
    <cfRule type="cellIs" dxfId="4337" priority="1437" operator="equal">
      <formula>"不適切"</formula>
    </cfRule>
    <cfRule type="cellIs" dxfId="4336" priority="1438" operator="equal">
      <formula>"要入力"</formula>
    </cfRule>
    <cfRule type="cellIs" dxfId="4335" priority="1439" operator="equal">
      <formula>"非該当"</formula>
    </cfRule>
    <cfRule type="cellIs" dxfId="4334" priority="1440" operator="equal">
      <formula>"不適切"</formula>
    </cfRule>
    <cfRule type="cellIs" dxfId="4333" priority="1441" operator="equal">
      <formula>"適切"</formula>
    </cfRule>
    <cfRule type="containsText" dxfId="4332" priority="1442" operator="containsText" text="要入力">
      <formula>NOT(ISERROR(SEARCH("要入力",T347)))</formula>
    </cfRule>
    <cfRule type="cellIs" dxfId="4331" priority="1443" operator="equal">
      <formula>"非該当"</formula>
    </cfRule>
    <cfRule type="cellIs" dxfId="4330" priority="1444" operator="equal">
      <formula>"不適切"</formula>
    </cfRule>
    <cfRule type="cellIs" dxfId="4329" priority="1445" operator="equal">
      <formula>"適切"</formula>
    </cfRule>
    <cfRule type="containsText" dxfId="4328" priority="1446" operator="containsText" text="要入力">
      <formula>NOT(ISERROR(SEARCH("要入力",T347)))</formula>
    </cfRule>
    <cfRule type="cellIs" dxfId="4327" priority="1447" operator="equal">
      <formula>"非該当"</formula>
    </cfRule>
    <cfRule type="cellIs" dxfId="4326" priority="1448" operator="equal">
      <formula>"不適切"</formula>
    </cfRule>
    <cfRule type="cellIs" dxfId="4325" priority="1449" operator="equal">
      <formula>"適切"</formula>
    </cfRule>
    <cfRule type="containsText" dxfId="4324" priority="1450" operator="containsText" text="要入力">
      <formula>NOT(ISERROR(SEARCH("要入力",T347)))</formula>
    </cfRule>
    <cfRule type="cellIs" dxfId="4323" priority="1451" operator="equal">
      <formula>"非該当"</formula>
    </cfRule>
    <cfRule type="cellIs" dxfId="4322" priority="1452" operator="equal">
      <formula>"不適切"</formula>
    </cfRule>
    <cfRule type="cellIs" dxfId="4321" priority="1453" operator="equal">
      <formula>"適切"</formula>
    </cfRule>
    <cfRule type="containsText" dxfId="4320" priority="1454" operator="containsText" text="要入力">
      <formula>NOT(ISERROR(SEARCH("要入力",T347)))</formula>
    </cfRule>
    <cfRule type="cellIs" dxfId="4319" priority="1455" operator="equal">
      <formula>"要確認"</formula>
    </cfRule>
    <cfRule type="cellIs" dxfId="4318" priority="1456" operator="equal">
      <formula>"不適切"</formula>
    </cfRule>
    <cfRule type="containsText" dxfId="4317" priority="1457" operator="containsText" text="適切">
      <formula>NOT(ISERROR(SEARCH("適切",T347)))</formula>
    </cfRule>
    <cfRule type="cellIs" dxfId="4316" priority="1458" operator="equal">
      <formula>"要入力"</formula>
    </cfRule>
    <cfRule type="containsText" dxfId="4315" priority="1459" operator="containsText" text="要入力">
      <formula>NOT(ISERROR(SEARCH("要入力",T347)))</formula>
    </cfRule>
    <cfRule type="containsText" dxfId="4314" priority="1460" operator="containsText" text="要入力">
      <formula>NOT(ISERROR(SEARCH("要入力",T347)))</formula>
    </cfRule>
    <cfRule type="containsText" dxfId="4313" priority="1461" operator="containsText" text="要入力">
      <formula>NOT(ISERROR(SEARCH("要入力",T347)))</formula>
    </cfRule>
    <cfRule type="cellIs" dxfId="4312" priority="1471" operator="equal">
      <formula>"要確認"</formula>
    </cfRule>
    <cfRule type="cellIs" dxfId="4311" priority="1472" operator="equal">
      <formula>"適切"</formula>
    </cfRule>
    <cfRule type="cellIs" dxfId="4310" priority="1473" operator="equal">
      <formula>"不適切"</formula>
    </cfRule>
    <cfRule type="cellIs" dxfId="4309" priority="1474" operator="equal">
      <formula>"要入力"</formula>
    </cfRule>
    <cfRule type="containsText" dxfId="4308" priority="1475" operator="containsText" text="要入力">
      <formula>NOT(ISERROR(SEARCH("要入力",T347)))</formula>
    </cfRule>
    <cfRule type="cellIs" dxfId="4307" priority="1479" operator="equal">
      <formula>"不適切"</formula>
    </cfRule>
    <cfRule type="cellIs" dxfId="4306" priority="1480" operator="equal">
      <formula>"適切"</formula>
    </cfRule>
    <cfRule type="cellIs" dxfId="4305" priority="1481" operator="equal">
      <formula>"適切"</formula>
    </cfRule>
    <cfRule type="cellIs" dxfId="4304" priority="1482" operator="equal">
      <formula>"不適切"</formula>
    </cfRule>
    <cfRule type="cellIs" dxfId="4303" priority="1483" operator="equal">
      <formula>"要確認"</formula>
    </cfRule>
    <cfRule type="cellIs" dxfId="4302" priority="1484" operator="equal">
      <formula>"要入力"</formula>
    </cfRule>
    <cfRule type="cellIs" dxfId="4301" priority="1485" operator="equal">
      <formula>"適切"</formula>
    </cfRule>
    <cfRule type="cellIs" dxfId="4300" priority="1486" operator="equal">
      <formula>"不適切"</formula>
    </cfRule>
    <cfRule type="cellIs" dxfId="4299" priority="1487" operator="equal">
      <formula>"要確認"</formula>
    </cfRule>
    <cfRule type="cellIs" dxfId="4298" priority="1488" operator="equal">
      <formula>"要入力"</formula>
    </cfRule>
    <cfRule type="cellIs" dxfId="4297" priority="1489" operator="equal">
      <formula>"適切"</formula>
    </cfRule>
    <cfRule type="cellIs" dxfId="4296" priority="1490" operator="equal">
      <formula>"不適切"</formula>
    </cfRule>
    <cfRule type="cellIs" dxfId="4295" priority="1491" operator="equal">
      <formula>"要確認"</formula>
    </cfRule>
    <cfRule type="cellIs" dxfId="4294" priority="1492" operator="equal">
      <formula>"要入力"</formula>
    </cfRule>
    <cfRule type="cellIs" dxfId="4293" priority="1493" operator="equal">
      <formula>"要確認"</formula>
    </cfRule>
    <cfRule type="cellIs" dxfId="4292" priority="1494" operator="equal">
      <formula>"適切"</formula>
    </cfRule>
    <cfRule type="cellIs" dxfId="4291" priority="1495" operator="equal">
      <formula>"不適切"</formula>
    </cfRule>
    <cfRule type="cellIs" dxfId="4290" priority="1496" operator="equal">
      <formula>"要入力"</formula>
    </cfRule>
    <cfRule type="cellIs" dxfId="4289" priority="1497" operator="equal">
      <formula>"適切"</formula>
    </cfRule>
    <cfRule type="containsText" dxfId="4288" priority="1498" operator="containsText" text="非該当">
      <formula>NOT(ISERROR(SEARCH("非該当",T347)))</formula>
    </cfRule>
    <cfRule type="containsText" dxfId="4287" priority="1499" operator="containsText" text="要入力">
      <formula>NOT(ISERROR(SEARCH("要入力",T347)))</formula>
    </cfRule>
    <cfRule type="containsText" dxfId="4286" priority="1500" operator="containsText" text="要入力">
      <formula>NOT(ISERROR(SEARCH("要入力",T347)))</formula>
    </cfRule>
    <cfRule type="containsText" dxfId="4285" priority="1501" operator="containsText" text="要入力">
      <formula>NOT(ISERROR(SEARCH("要入力",T347)))</formula>
    </cfRule>
    <cfRule type="containsText" dxfId="4284" priority="1502" operator="containsText" text="要入力">
      <formula>NOT(ISERROR(SEARCH("要入力",T347)))</formula>
    </cfRule>
    <cfRule type="containsText" dxfId="4283" priority="1503" operator="containsText" text="要入力">
      <formula>NOT(ISERROR(SEARCH("要入力",T347)))</formula>
    </cfRule>
    <cfRule type="containsText" dxfId="4282" priority="1504" operator="containsText" text="要入力">
      <formula>NOT(ISERROR(SEARCH("要入力",T347)))</formula>
    </cfRule>
    <cfRule type="containsText" dxfId="4281" priority="1505" operator="containsText" text="要入力">
      <formula>NOT(ISERROR(SEARCH("要入力",T347)))</formula>
    </cfRule>
    <cfRule type="containsText" dxfId="4280" priority="1506" operator="containsText" text="要確認">
      <formula>NOT(ISERROR(SEARCH("要確認",T347)))</formula>
    </cfRule>
    <cfRule type="containsText" dxfId="4279" priority="1507" operator="containsText" text="不適切">
      <formula>NOT(ISERROR(SEARCH("不適切",T347)))</formula>
    </cfRule>
    <cfRule type="containsText" dxfId="4278" priority="1508" operator="containsText" text="適切">
      <formula>NOT(ISERROR(SEARCH("適切",T347)))</formula>
    </cfRule>
    <cfRule type="containsText" dxfId="4277" priority="1509" operator="containsText" text="要入力">
      <formula>NOT(ISERROR(SEARCH("要入力",T347)))</formula>
    </cfRule>
    <cfRule type="containsText" dxfId="4276" priority="1510" operator="containsText" text="要確認">
      <formula>NOT(ISERROR(SEARCH("要確認",T347)))</formula>
    </cfRule>
    <cfRule type="containsText" dxfId="4275" priority="1511" operator="containsText" text="不適切">
      <formula>NOT(ISERROR(SEARCH("不適切",T347)))</formula>
    </cfRule>
    <cfRule type="containsText" dxfId="4274" priority="1512" operator="containsText" text="適切">
      <formula>NOT(ISERROR(SEARCH("適切",T347)))</formula>
    </cfRule>
    <cfRule type="containsText" dxfId="4273" priority="1513" operator="containsText" text="要入力">
      <formula>NOT(ISERROR(SEARCH("要入力",T347)))</formula>
    </cfRule>
    <cfRule type="containsText" dxfId="4272" priority="1514" operator="containsText" text="不適切">
      <formula>NOT(ISERROR(SEARCH("不適切",T347)))</formula>
    </cfRule>
    <cfRule type="containsText" dxfId="4271" priority="1515" operator="containsText" text="適切">
      <formula>NOT(ISERROR(SEARCH("適切",T347)))</formula>
    </cfRule>
    <cfRule type="containsText" dxfId="4270" priority="1516" operator="containsText" text="要確認">
      <formula>NOT(ISERROR(SEARCH("要確認",T347)))</formula>
    </cfRule>
    <cfRule type="containsText" dxfId="4269" priority="1517" operator="containsText" text="要入力">
      <formula>NOT(ISERROR(SEARCH("要入力",T347)))</formula>
    </cfRule>
    <cfRule type="containsText" dxfId="4268" priority="1518" operator="containsText" text="不適切">
      <formula>NOT(ISERROR(SEARCH("不適切",T347)))</formula>
    </cfRule>
    <cfRule type="containsText" dxfId="4267" priority="1519" operator="containsText" text="適切">
      <formula>NOT(ISERROR(SEARCH("適切",T347)))</formula>
    </cfRule>
    <cfRule type="containsText" dxfId="4266" priority="1520" operator="containsText" text="要確認">
      <formula>NOT(ISERROR(SEARCH("要確認",T347)))</formula>
    </cfRule>
    <cfRule type="containsText" dxfId="4265" priority="1521" operator="containsText" text="要入力">
      <formula>NOT(ISERROR(SEARCH("要入力",T347)))</formula>
    </cfRule>
    <cfRule type="cellIs" dxfId="4264" priority="1522" operator="equal">
      <formula>"要確認"</formula>
    </cfRule>
    <cfRule type="cellIs" dxfId="4263" priority="1523" operator="equal">
      <formula>"適切"</formula>
    </cfRule>
    <cfRule type="cellIs" dxfId="4262" priority="1524" operator="equal">
      <formula>"不適切"</formula>
    </cfRule>
    <cfRule type="cellIs" dxfId="4261" priority="1525" operator="equal">
      <formula>"要入力"</formula>
    </cfRule>
    <cfRule type="cellIs" dxfId="4260" priority="1526" operator="equal">
      <formula>"要確認"</formula>
    </cfRule>
    <cfRule type="cellIs" dxfId="4259" priority="1527" operator="equal">
      <formula>"適切"</formula>
    </cfRule>
    <cfRule type="cellIs" dxfId="4258" priority="1528" operator="equal">
      <formula>"不適切"</formula>
    </cfRule>
    <cfRule type="cellIs" dxfId="4257" priority="1529" operator="equal">
      <formula>"要入力"</formula>
    </cfRule>
    <cfRule type="cellIs" dxfId="4256" priority="1530" operator="equal">
      <formula>"要確認"</formula>
    </cfRule>
    <cfRule type="cellIs" dxfId="4255" priority="1531" operator="equal">
      <formula>"適切"</formula>
    </cfRule>
    <cfRule type="cellIs" dxfId="4254" priority="1532" operator="equal">
      <formula>"不適切"</formula>
    </cfRule>
    <cfRule type="cellIs" dxfId="4253" priority="1533" operator="equal">
      <formula>"要入力"</formula>
    </cfRule>
    <cfRule type="cellIs" dxfId="4252" priority="1534" operator="equal">
      <formula>"要確認"</formula>
    </cfRule>
    <cfRule type="cellIs" dxfId="4251" priority="1535" operator="equal">
      <formula>"適切"</formula>
    </cfRule>
    <cfRule type="cellIs" dxfId="4250" priority="1536" operator="equal">
      <formula>"不適切"</formula>
    </cfRule>
    <cfRule type="cellIs" dxfId="4249" priority="1537" operator="equal">
      <formula>"要入力"</formula>
    </cfRule>
    <cfRule type="cellIs" dxfId="4248" priority="1538" operator="equal">
      <formula>"要確認"</formula>
    </cfRule>
    <cfRule type="cellIs" dxfId="4247" priority="1539" operator="equal">
      <formula>"適切"</formula>
    </cfRule>
    <cfRule type="cellIs" dxfId="4246" priority="1540" operator="equal">
      <formula>"不適切"</formula>
    </cfRule>
    <cfRule type="cellIs" dxfId="4245" priority="1541" operator="equal">
      <formula>"要入力"</formula>
    </cfRule>
    <cfRule type="cellIs" dxfId="4244" priority="1542" operator="equal">
      <formula>"要確認"</formula>
    </cfRule>
    <cfRule type="cellIs" dxfId="4243" priority="1543" operator="equal">
      <formula>"適切"</formula>
    </cfRule>
    <cfRule type="cellIs" dxfId="4242" priority="1544" operator="equal">
      <formula>"不適切"</formula>
    </cfRule>
    <cfRule type="cellIs" dxfId="4241" priority="1545" operator="equal">
      <formula>"要入力"</formula>
    </cfRule>
    <cfRule type="cellIs" dxfId="4240" priority="1546" operator="equal">
      <formula>"要確認"</formula>
    </cfRule>
    <cfRule type="cellIs" dxfId="4239" priority="1547" operator="equal">
      <formula>"適切"</formula>
    </cfRule>
    <cfRule type="cellIs" dxfId="4238" priority="1548" operator="equal">
      <formula>"不適切"</formula>
    </cfRule>
    <cfRule type="cellIs" dxfId="4237" priority="1549" operator="equal">
      <formula>"要入力"</formula>
    </cfRule>
    <cfRule type="cellIs" dxfId="4236" priority="1550" operator="equal">
      <formula>"要確認"</formula>
    </cfRule>
    <cfRule type="cellIs" dxfId="4235" priority="1551" operator="equal">
      <formula>"適切"</formula>
    </cfRule>
    <cfRule type="cellIs" dxfId="4234" priority="1552" operator="equal">
      <formula>"不適切"</formula>
    </cfRule>
    <cfRule type="cellIs" dxfId="4233" priority="1553" operator="equal">
      <formula>"要入力"</formula>
    </cfRule>
    <cfRule type="cellIs" dxfId="4232" priority="1554" operator="equal">
      <formula>"要確認"</formula>
    </cfRule>
    <cfRule type="cellIs" dxfId="4231" priority="1555" operator="equal">
      <formula>"適切"</formula>
    </cfRule>
    <cfRule type="cellIs" dxfId="4230" priority="1556" operator="equal">
      <formula>"不適切"</formula>
    </cfRule>
    <cfRule type="cellIs" dxfId="4229" priority="1557" operator="equal">
      <formula>"要入力"</formula>
    </cfRule>
    <cfRule type="cellIs" dxfId="4228" priority="1558" operator="equal">
      <formula>"要確認"</formula>
    </cfRule>
    <cfRule type="cellIs" dxfId="4227" priority="1559" operator="equal">
      <formula>"適切"</formula>
    </cfRule>
    <cfRule type="cellIs" dxfId="4226" priority="1560" operator="equal">
      <formula>"不適切"</formula>
    </cfRule>
    <cfRule type="cellIs" dxfId="4225" priority="1561" operator="equal">
      <formula>"要入力"</formula>
    </cfRule>
    <cfRule type="cellIs" dxfId="4224" priority="1562" operator="equal">
      <formula>"要確認"</formula>
    </cfRule>
    <cfRule type="cellIs" dxfId="4223" priority="1563" operator="equal">
      <formula>"適切"</formula>
    </cfRule>
    <cfRule type="cellIs" dxfId="4222" priority="1564" operator="equal">
      <formula>"不適切"</formula>
    </cfRule>
    <cfRule type="cellIs" dxfId="4221" priority="1565" operator="equal">
      <formula>"要入力"</formula>
    </cfRule>
    <cfRule type="cellIs" dxfId="4220" priority="1566" operator="equal">
      <formula>"要確認"</formula>
    </cfRule>
    <cfRule type="cellIs" dxfId="4219" priority="1567" operator="equal">
      <formula>"適切"</formula>
    </cfRule>
    <cfRule type="cellIs" dxfId="4218" priority="1568" operator="equal">
      <formula>"不適切"</formula>
    </cfRule>
    <cfRule type="cellIs" dxfId="4217" priority="1569" operator="equal">
      <formula>"要入力"</formula>
    </cfRule>
    <cfRule type="cellIs" dxfId="4216" priority="1570" operator="equal">
      <formula>"要確認"</formula>
    </cfRule>
    <cfRule type="cellIs" dxfId="4215" priority="1571" operator="equal">
      <formula>"適切"</formula>
    </cfRule>
    <cfRule type="cellIs" dxfId="4214" priority="1572" operator="equal">
      <formula>"不適切"</formula>
    </cfRule>
    <cfRule type="cellIs" dxfId="4213" priority="1573" operator="equal">
      <formula>"要入力"</formula>
    </cfRule>
    <cfRule type="cellIs" dxfId="4212" priority="1574" operator="equal">
      <formula>"要確認"</formula>
    </cfRule>
    <cfRule type="cellIs" dxfId="4211" priority="1575" operator="equal">
      <formula>"適切"</formula>
    </cfRule>
    <cfRule type="cellIs" dxfId="4210" priority="1576" operator="equal">
      <formula>"不適切"</formula>
    </cfRule>
    <cfRule type="cellIs" dxfId="4209" priority="1577" operator="equal">
      <formula>"要入力"</formula>
    </cfRule>
    <cfRule type="cellIs" dxfId="4208" priority="1578" operator="equal">
      <formula>"要確認"</formula>
    </cfRule>
    <cfRule type="cellIs" dxfId="4207" priority="1579" operator="equal">
      <formula>"適切"</formula>
    </cfRule>
    <cfRule type="cellIs" dxfId="4206" priority="1580" operator="equal">
      <formula>"不適切"</formula>
    </cfRule>
    <cfRule type="cellIs" dxfId="4205" priority="1581" operator="equal">
      <formula>"要入力"</formula>
    </cfRule>
    <cfRule type="cellIs" dxfId="4204" priority="1582" operator="equal">
      <formula>"要確認"</formula>
    </cfRule>
    <cfRule type="cellIs" dxfId="4203" priority="1583" operator="equal">
      <formula>"適切"</formula>
    </cfRule>
    <cfRule type="cellIs" dxfId="4202" priority="1584" operator="equal">
      <formula>"不適切"</formula>
    </cfRule>
    <cfRule type="cellIs" dxfId="4201" priority="1585" operator="equal">
      <formula>"要入力"</formula>
    </cfRule>
    <cfRule type="cellIs" dxfId="4200" priority="1586" operator="equal">
      <formula>"要確認"</formula>
    </cfRule>
    <cfRule type="cellIs" dxfId="4199" priority="1587" operator="equal">
      <formula>"適切"</formula>
    </cfRule>
    <cfRule type="cellIs" dxfId="4198" priority="1588" operator="equal">
      <formula>"不適切"</formula>
    </cfRule>
    <cfRule type="cellIs" dxfId="4197" priority="1589" operator="equal">
      <formula>"要入力"</formula>
    </cfRule>
    <cfRule type="cellIs" dxfId="4196" priority="1590" operator="equal">
      <formula>"要確認"</formula>
    </cfRule>
    <cfRule type="cellIs" dxfId="4195" priority="1591" operator="equal">
      <formula>"適切"</formula>
    </cfRule>
    <cfRule type="cellIs" dxfId="4194" priority="1592" operator="equal">
      <formula>"不適切"</formula>
    </cfRule>
    <cfRule type="cellIs" dxfId="4193" priority="1593" operator="equal">
      <formula>"要入力"</formula>
    </cfRule>
    <cfRule type="cellIs" dxfId="4192" priority="1594" operator="equal">
      <formula>"適切"</formula>
    </cfRule>
    <cfRule type="cellIs" dxfId="4191" priority="1595" operator="equal">
      <formula>"不適切"</formula>
    </cfRule>
    <cfRule type="cellIs" dxfId="4190" priority="1596" operator="equal">
      <formula>"要入力"</formula>
    </cfRule>
    <cfRule type="cellIs" dxfId="4189" priority="1597" operator="equal">
      <formula>"要確認"</formula>
    </cfRule>
    <cfRule type="cellIs" dxfId="4188" priority="1598" operator="equal">
      <formula>"適切"</formula>
    </cfRule>
    <cfRule type="cellIs" dxfId="4187" priority="1599" operator="equal">
      <formula>"不適切"</formula>
    </cfRule>
    <cfRule type="cellIs" dxfId="4186" priority="1600" operator="equal">
      <formula>"要入力"</formula>
    </cfRule>
    <cfRule type="cellIs" dxfId="4185" priority="1601" operator="equal">
      <formula>"要確認"</formula>
    </cfRule>
    <cfRule type="cellIs" dxfId="4184" priority="1602" operator="equal">
      <formula>"適切"</formula>
    </cfRule>
    <cfRule type="cellIs" dxfId="4183" priority="1603" operator="equal">
      <formula>"不適切"</formula>
    </cfRule>
    <cfRule type="cellIs" dxfId="4182" priority="1604" operator="equal">
      <formula>"要入力"</formula>
    </cfRule>
    <cfRule type="cellIs" dxfId="4181" priority="1605" operator="equal">
      <formula>"要確認"</formula>
    </cfRule>
    <cfRule type="cellIs" dxfId="4180" priority="1606" operator="equal">
      <formula>"適切"</formula>
    </cfRule>
    <cfRule type="cellIs" dxfId="4179" priority="1607" operator="equal">
      <formula>"不適切"</formula>
    </cfRule>
    <cfRule type="cellIs" dxfId="4178" priority="1608" operator="equal">
      <formula>"要入力"</formula>
    </cfRule>
  </conditionalFormatting>
  <conditionalFormatting sqref="U349">
    <cfRule type="cellIs" dxfId="4177" priority="1299" operator="equal">
      <formula>0</formula>
    </cfRule>
    <cfRule type="containsErrors" dxfId="4176" priority="1300">
      <formula>ISERROR(U349)</formula>
    </cfRule>
    <cfRule type="containsBlanks" dxfId="4175" priority="1301">
      <formula>LEN(TRIM(U349))=0</formula>
    </cfRule>
  </conditionalFormatting>
  <conditionalFormatting sqref="R349">
    <cfRule type="containsText" dxfId="4174" priority="1293" operator="containsText" text="いる・いない">
      <formula>NOT(ISERROR(SEARCH("いる・いない",R349)))</formula>
    </cfRule>
  </conditionalFormatting>
  <conditionalFormatting sqref="R349">
    <cfRule type="containsText" dxfId="4173" priority="1257" operator="containsText" text="該当・非該当">
      <formula>NOT(ISERROR(SEARCH("該当・非該当",R349)))</formula>
    </cfRule>
    <cfRule type="cellIs" dxfId="4172" priority="1288" operator="equal">
      <formula>"ある・ない"</formula>
    </cfRule>
    <cfRule type="cellIs" dxfId="4171" priority="1289" operator="equal">
      <formula>"ない・ある"</formula>
    </cfRule>
    <cfRule type="cellIs" dxfId="4170" priority="1290" operator="equal">
      <formula>"いない・いる"</formula>
    </cfRule>
    <cfRule type="cellIs" dxfId="4169" priority="1291" operator="equal">
      <formula>"実施済・未実施"</formula>
    </cfRule>
    <cfRule type="cellIs" dxfId="4168" priority="1292" operator="equal">
      <formula>"策定済・未策定"</formula>
    </cfRule>
  </conditionalFormatting>
  <conditionalFormatting sqref="P349">
    <cfRule type="cellIs" dxfId="4167" priority="1285" operator="equal">
      <formula>"▲"</formula>
    </cfRule>
    <cfRule type="cellIs" dxfId="4166" priority="1286" operator="equal">
      <formula>"？"</formula>
    </cfRule>
    <cfRule type="cellIs" dxfId="4165" priority="1287" operator="equal">
      <formula>"★"</formula>
    </cfRule>
  </conditionalFormatting>
  <conditionalFormatting sqref="R349">
    <cfRule type="cellIs" dxfId="4164" priority="1255" operator="equal">
      <formula>"管理宿直の形態"</formula>
    </cfRule>
    <cfRule type="cellIs" dxfId="4163" priority="1256" operator="equal">
      <formula>"有・無"</formula>
    </cfRule>
  </conditionalFormatting>
  <conditionalFormatting sqref="T349">
    <cfRule type="cellIs" dxfId="4162" priority="1258" operator="equal">
      <formula>"要確認"</formula>
    </cfRule>
    <cfRule type="cellIs" dxfId="4161" priority="1259" operator="equal">
      <formula>"適切"</formula>
    </cfRule>
    <cfRule type="cellIs" dxfId="4160" priority="1260" operator="equal">
      <formula>"不適切"</formula>
    </cfRule>
    <cfRule type="cellIs" dxfId="4159" priority="1261" operator="equal">
      <formula>"要入力"</formula>
    </cfRule>
    <cfRule type="cellIs" dxfId="4158" priority="1262" operator="equal">
      <formula>"非該当"</formula>
    </cfRule>
    <cfRule type="cellIs" dxfId="4157" priority="1263" operator="equal">
      <formula>"不適切"</formula>
    </cfRule>
    <cfRule type="cellIs" dxfId="4156" priority="1264" operator="equal">
      <formula>"適切"</formula>
    </cfRule>
    <cfRule type="containsText" dxfId="4155" priority="1265" operator="containsText" text="要入力">
      <formula>NOT(ISERROR(SEARCH("要入力",T349)))</formula>
    </cfRule>
    <cfRule type="cellIs" dxfId="4154" priority="1266" operator="equal">
      <formula>"非該当"</formula>
    </cfRule>
    <cfRule type="cellIs" dxfId="4153" priority="1267" operator="equal">
      <formula>"不適切"</formula>
    </cfRule>
    <cfRule type="cellIs" dxfId="4152" priority="1268" operator="equal">
      <formula>"適切"</formula>
    </cfRule>
    <cfRule type="containsText" dxfId="4151" priority="1269" operator="containsText" text="要入力">
      <formula>NOT(ISERROR(SEARCH("要入力",T349)))</formula>
    </cfRule>
    <cfRule type="cellIs" dxfId="4150" priority="1270" operator="equal">
      <formula>"非該当"</formula>
    </cfRule>
    <cfRule type="cellIs" dxfId="4149" priority="1271" operator="equal">
      <formula>"不適切"</formula>
    </cfRule>
    <cfRule type="cellIs" dxfId="4148" priority="1272" operator="equal">
      <formula>"適切"</formula>
    </cfRule>
    <cfRule type="containsText" dxfId="4147" priority="1273" operator="containsText" text="要入力">
      <formula>NOT(ISERROR(SEARCH("要入力",T349)))</formula>
    </cfRule>
    <cfRule type="cellIs" dxfId="4146" priority="1274" operator="equal">
      <formula>"非該当"</formula>
    </cfRule>
    <cfRule type="cellIs" dxfId="4145" priority="1275" operator="equal">
      <formula>"不適切"</formula>
    </cfRule>
    <cfRule type="cellIs" dxfId="4144" priority="1276" operator="equal">
      <formula>"適切"</formula>
    </cfRule>
    <cfRule type="containsText" dxfId="4143" priority="1277" operator="containsText" text="要入力">
      <formula>NOT(ISERROR(SEARCH("要入力",T349)))</formula>
    </cfRule>
    <cfRule type="cellIs" dxfId="4142" priority="1278" operator="equal">
      <formula>"要確認"</formula>
    </cfRule>
    <cfRule type="cellIs" dxfId="4141" priority="1279" operator="equal">
      <formula>"不適切"</formula>
    </cfRule>
    <cfRule type="containsText" dxfId="4140" priority="1280" operator="containsText" text="適切">
      <formula>NOT(ISERROR(SEARCH("適切",T349)))</formula>
    </cfRule>
    <cfRule type="cellIs" dxfId="4139" priority="1281" operator="equal">
      <formula>"要入力"</formula>
    </cfRule>
    <cfRule type="containsText" dxfId="4138" priority="1282" operator="containsText" text="要入力">
      <formula>NOT(ISERROR(SEARCH("要入力",T349)))</formula>
    </cfRule>
    <cfRule type="containsText" dxfId="4137" priority="1283" operator="containsText" text="要入力">
      <formula>NOT(ISERROR(SEARCH("要入力",T349)))</formula>
    </cfRule>
    <cfRule type="containsText" dxfId="4136" priority="1284" operator="containsText" text="要入力">
      <formula>NOT(ISERROR(SEARCH("要入力",T349)))</formula>
    </cfRule>
    <cfRule type="cellIs" dxfId="4135" priority="1294" operator="equal">
      <formula>"要確認"</formula>
    </cfRule>
    <cfRule type="cellIs" dxfId="4134" priority="1295" operator="equal">
      <formula>"適切"</formula>
    </cfRule>
    <cfRule type="cellIs" dxfId="4133" priority="1296" operator="equal">
      <formula>"不適切"</formula>
    </cfRule>
    <cfRule type="cellIs" dxfId="4132" priority="1297" operator="equal">
      <formula>"要入力"</formula>
    </cfRule>
    <cfRule type="containsText" dxfId="4131" priority="1298" operator="containsText" text="要入力">
      <formula>NOT(ISERROR(SEARCH("要入力",T349)))</formula>
    </cfRule>
    <cfRule type="cellIs" dxfId="4130" priority="1302" operator="equal">
      <formula>"不適切"</formula>
    </cfRule>
    <cfRule type="cellIs" dxfId="4129" priority="1303" operator="equal">
      <formula>"適切"</formula>
    </cfRule>
    <cfRule type="cellIs" dxfId="4128" priority="1304" operator="equal">
      <formula>"適切"</formula>
    </cfRule>
    <cfRule type="cellIs" dxfId="4127" priority="1305" operator="equal">
      <formula>"不適切"</formula>
    </cfRule>
    <cfRule type="cellIs" dxfId="4126" priority="1306" operator="equal">
      <formula>"要確認"</formula>
    </cfRule>
    <cfRule type="cellIs" dxfId="4125" priority="1307" operator="equal">
      <formula>"要入力"</formula>
    </cfRule>
    <cfRule type="cellIs" dxfId="4124" priority="1308" operator="equal">
      <formula>"適切"</formula>
    </cfRule>
    <cfRule type="cellIs" dxfId="4123" priority="1309" operator="equal">
      <formula>"不適切"</formula>
    </cfRule>
    <cfRule type="cellIs" dxfId="4122" priority="1310" operator="equal">
      <formula>"要確認"</formula>
    </cfRule>
    <cfRule type="cellIs" dxfId="4121" priority="1311" operator="equal">
      <formula>"要入力"</formula>
    </cfRule>
    <cfRule type="cellIs" dxfId="4120" priority="1312" operator="equal">
      <formula>"適切"</formula>
    </cfRule>
    <cfRule type="cellIs" dxfId="4119" priority="1313" operator="equal">
      <formula>"不適切"</formula>
    </cfRule>
    <cfRule type="cellIs" dxfId="4118" priority="1314" operator="equal">
      <formula>"要確認"</formula>
    </cfRule>
    <cfRule type="cellIs" dxfId="4117" priority="1315" operator="equal">
      <formula>"要入力"</formula>
    </cfRule>
    <cfRule type="cellIs" dxfId="4116" priority="1316" operator="equal">
      <formula>"要確認"</formula>
    </cfRule>
    <cfRule type="cellIs" dxfId="4115" priority="1317" operator="equal">
      <formula>"適切"</formula>
    </cfRule>
    <cfRule type="cellIs" dxfId="4114" priority="1318" operator="equal">
      <formula>"不適切"</formula>
    </cfRule>
    <cfRule type="cellIs" dxfId="4113" priority="1319" operator="equal">
      <formula>"要入力"</formula>
    </cfRule>
    <cfRule type="cellIs" dxfId="4112" priority="1320" operator="equal">
      <formula>"適切"</formula>
    </cfRule>
    <cfRule type="containsText" dxfId="4111" priority="1321" operator="containsText" text="非該当">
      <formula>NOT(ISERROR(SEARCH("非該当",T349)))</formula>
    </cfRule>
    <cfRule type="containsText" dxfId="4110" priority="1322" operator="containsText" text="要入力">
      <formula>NOT(ISERROR(SEARCH("要入力",T349)))</formula>
    </cfRule>
    <cfRule type="containsText" dxfId="4109" priority="1323" operator="containsText" text="要入力">
      <formula>NOT(ISERROR(SEARCH("要入力",T349)))</formula>
    </cfRule>
    <cfRule type="containsText" dxfId="4108" priority="1324" operator="containsText" text="要入力">
      <formula>NOT(ISERROR(SEARCH("要入力",T349)))</formula>
    </cfRule>
    <cfRule type="containsText" dxfId="4107" priority="1325" operator="containsText" text="要入力">
      <formula>NOT(ISERROR(SEARCH("要入力",T349)))</formula>
    </cfRule>
    <cfRule type="containsText" dxfId="4106" priority="1326" operator="containsText" text="要入力">
      <formula>NOT(ISERROR(SEARCH("要入力",T349)))</formula>
    </cfRule>
    <cfRule type="containsText" dxfId="4105" priority="1327" operator="containsText" text="要入力">
      <formula>NOT(ISERROR(SEARCH("要入力",T349)))</formula>
    </cfRule>
    <cfRule type="containsText" dxfId="4104" priority="1328" operator="containsText" text="要入力">
      <formula>NOT(ISERROR(SEARCH("要入力",T349)))</formula>
    </cfRule>
    <cfRule type="containsText" dxfId="4103" priority="1329" operator="containsText" text="要確認">
      <formula>NOT(ISERROR(SEARCH("要確認",T349)))</formula>
    </cfRule>
    <cfRule type="containsText" dxfId="4102" priority="1330" operator="containsText" text="不適切">
      <formula>NOT(ISERROR(SEARCH("不適切",T349)))</formula>
    </cfRule>
    <cfRule type="containsText" dxfId="4101" priority="1331" operator="containsText" text="適切">
      <formula>NOT(ISERROR(SEARCH("適切",T349)))</formula>
    </cfRule>
    <cfRule type="containsText" dxfId="4100" priority="1332" operator="containsText" text="要入力">
      <formula>NOT(ISERROR(SEARCH("要入力",T349)))</formula>
    </cfRule>
    <cfRule type="containsText" dxfId="4099" priority="1333" operator="containsText" text="要確認">
      <formula>NOT(ISERROR(SEARCH("要確認",T349)))</formula>
    </cfRule>
    <cfRule type="containsText" dxfId="4098" priority="1334" operator="containsText" text="不適切">
      <formula>NOT(ISERROR(SEARCH("不適切",T349)))</formula>
    </cfRule>
    <cfRule type="containsText" dxfId="4097" priority="1335" operator="containsText" text="適切">
      <formula>NOT(ISERROR(SEARCH("適切",T349)))</formula>
    </cfRule>
    <cfRule type="containsText" dxfId="4096" priority="1336" operator="containsText" text="要入力">
      <formula>NOT(ISERROR(SEARCH("要入力",T349)))</formula>
    </cfRule>
    <cfRule type="containsText" dxfId="4095" priority="1337" operator="containsText" text="不適切">
      <formula>NOT(ISERROR(SEARCH("不適切",T349)))</formula>
    </cfRule>
    <cfRule type="containsText" dxfId="4094" priority="1338" operator="containsText" text="適切">
      <formula>NOT(ISERROR(SEARCH("適切",T349)))</formula>
    </cfRule>
    <cfRule type="containsText" dxfId="4093" priority="1339" operator="containsText" text="要確認">
      <formula>NOT(ISERROR(SEARCH("要確認",T349)))</formula>
    </cfRule>
    <cfRule type="containsText" dxfId="4092" priority="1340" operator="containsText" text="要入力">
      <formula>NOT(ISERROR(SEARCH("要入力",T349)))</formula>
    </cfRule>
    <cfRule type="containsText" dxfId="4091" priority="1341" operator="containsText" text="不適切">
      <formula>NOT(ISERROR(SEARCH("不適切",T349)))</formula>
    </cfRule>
    <cfRule type="containsText" dxfId="4090" priority="1342" operator="containsText" text="適切">
      <formula>NOT(ISERROR(SEARCH("適切",T349)))</formula>
    </cfRule>
    <cfRule type="containsText" dxfId="4089" priority="1343" operator="containsText" text="要確認">
      <formula>NOT(ISERROR(SEARCH("要確認",T349)))</formula>
    </cfRule>
    <cfRule type="containsText" dxfId="4088" priority="1344" operator="containsText" text="要入力">
      <formula>NOT(ISERROR(SEARCH("要入力",T349)))</formula>
    </cfRule>
    <cfRule type="cellIs" dxfId="4087" priority="1345" operator="equal">
      <formula>"要確認"</formula>
    </cfRule>
    <cfRule type="cellIs" dxfId="4086" priority="1346" operator="equal">
      <formula>"適切"</formula>
    </cfRule>
    <cfRule type="cellIs" dxfId="4085" priority="1347" operator="equal">
      <formula>"不適切"</formula>
    </cfRule>
    <cfRule type="cellIs" dxfId="4084" priority="1348" operator="equal">
      <formula>"要入力"</formula>
    </cfRule>
    <cfRule type="cellIs" dxfId="4083" priority="1349" operator="equal">
      <formula>"要確認"</formula>
    </cfRule>
    <cfRule type="cellIs" dxfId="4082" priority="1350" operator="equal">
      <formula>"適切"</formula>
    </cfRule>
    <cfRule type="cellIs" dxfId="4081" priority="1351" operator="equal">
      <formula>"不適切"</formula>
    </cfRule>
    <cfRule type="cellIs" dxfId="4080" priority="1352" operator="equal">
      <formula>"要入力"</formula>
    </cfRule>
    <cfRule type="cellIs" dxfId="4079" priority="1353" operator="equal">
      <formula>"要確認"</formula>
    </cfRule>
    <cfRule type="cellIs" dxfId="4078" priority="1354" operator="equal">
      <formula>"適切"</formula>
    </cfRule>
    <cfRule type="cellIs" dxfId="4077" priority="1355" operator="equal">
      <formula>"不適切"</formula>
    </cfRule>
    <cfRule type="cellIs" dxfId="4076" priority="1356" operator="equal">
      <formula>"要入力"</formula>
    </cfRule>
    <cfRule type="cellIs" dxfId="4075" priority="1357" operator="equal">
      <formula>"要確認"</formula>
    </cfRule>
    <cfRule type="cellIs" dxfId="4074" priority="1358" operator="equal">
      <formula>"適切"</formula>
    </cfRule>
    <cfRule type="cellIs" dxfId="4073" priority="1359" operator="equal">
      <formula>"不適切"</formula>
    </cfRule>
    <cfRule type="cellIs" dxfId="4072" priority="1360" operator="equal">
      <formula>"要入力"</formula>
    </cfRule>
    <cfRule type="cellIs" dxfId="4071" priority="1361" operator="equal">
      <formula>"要確認"</formula>
    </cfRule>
    <cfRule type="cellIs" dxfId="4070" priority="1362" operator="equal">
      <formula>"適切"</formula>
    </cfRule>
    <cfRule type="cellIs" dxfId="4069" priority="1363" operator="equal">
      <formula>"不適切"</formula>
    </cfRule>
    <cfRule type="cellIs" dxfId="4068" priority="1364" operator="equal">
      <formula>"要入力"</formula>
    </cfRule>
    <cfRule type="cellIs" dxfId="4067" priority="1365" operator="equal">
      <formula>"要確認"</formula>
    </cfRule>
    <cfRule type="cellIs" dxfId="4066" priority="1366" operator="equal">
      <formula>"適切"</formula>
    </cfRule>
    <cfRule type="cellIs" dxfId="4065" priority="1367" operator="equal">
      <formula>"不適切"</formula>
    </cfRule>
    <cfRule type="cellIs" dxfId="4064" priority="1368" operator="equal">
      <formula>"要入力"</formula>
    </cfRule>
    <cfRule type="cellIs" dxfId="4063" priority="1369" operator="equal">
      <formula>"要確認"</formula>
    </cfRule>
    <cfRule type="cellIs" dxfId="4062" priority="1370" operator="equal">
      <formula>"適切"</formula>
    </cfRule>
    <cfRule type="cellIs" dxfId="4061" priority="1371" operator="equal">
      <formula>"不適切"</formula>
    </cfRule>
    <cfRule type="cellIs" dxfId="4060" priority="1372" operator="equal">
      <formula>"要入力"</formula>
    </cfRule>
    <cfRule type="cellIs" dxfId="4059" priority="1373" operator="equal">
      <formula>"要確認"</formula>
    </cfRule>
    <cfRule type="cellIs" dxfId="4058" priority="1374" operator="equal">
      <formula>"適切"</formula>
    </cfRule>
    <cfRule type="cellIs" dxfId="4057" priority="1375" operator="equal">
      <formula>"不適切"</formula>
    </cfRule>
    <cfRule type="cellIs" dxfId="4056" priority="1376" operator="equal">
      <formula>"要入力"</formula>
    </cfRule>
    <cfRule type="cellIs" dxfId="4055" priority="1377" operator="equal">
      <formula>"要確認"</formula>
    </cfRule>
    <cfRule type="cellIs" dxfId="4054" priority="1378" operator="equal">
      <formula>"適切"</formula>
    </cfRule>
    <cfRule type="cellIs" dxfId="4053" priority="1379" operator="equal">
      <formula>"不適切"</formula>
    </cfRule>
    <cfRule type="cellIs" dxfId="4052" priority="1380" operator="equal">
      <formula>"要入力"</formula>
    </cfRule>
    <cfRule type="cellIs" dxfId="4051" priority="1381" operator="equal">
      <formula>"要確認"</formula>
    </cfRule>
    <cfRule type="cellIs" dxfId="4050" priority="1382" operator="equal">
      <formula>"適切"</formula>
    </cfRule>
    <cfRule type="cellIs" dxfId="4049" priority="1383" operator="equal">
      <formula>"不適切"</formula>
    </cfRule>
    <cfRule type="cellIs" dxfId="4048" priority="1384" operator="equal">
      <formula>"要入力"</formula>
    </cfRule>
    <cfRule type="cellIs" dxfId="4047" priority="1385" operator="equal">
      <formula>"要確認"</formula>
    </cfRule>
    <cfRule type="cellIs" dxfId="4046" priority="1386" operator="equal">
      <formula>"適切"</formula>
    </cfRule>
    <cfRule type="cellIs" dxfId="4045" priority="1387" operator="equal">
      <formula>"不適切"</formula>
    </cfRule>
    <cfRule type="cellIs" dxfId="4044" priority="1388" operator="equal">
      <formula>"要入力"</formula>
    </cfRule>
    <cfRule type="cellIs" dxfId="4043" priority="1389" operator="equal">
      <formula>"要確認"</formula>
    </cfRule>
    <cfRule type="cellIs" dxfId="4042" priority="1390" operator="equal">
      <formula>"適切"</formula>
    </cfRule>
    <cfRule type="cellIs" dxfId="4041" priority="1391" operator="equal">
      <formula>"不適切"</formula>
    </cfRule>
    <cfRule type="cellIs" dxfId="4040" priority="1392" operator="equal">
      <formula>"要入力"</formula>
    </cfRule>
    <cfRule type="cellIs" dxfId="4039" priority="1393" operator="equal">
      <formula>"要確認"</formula>
    </cfRule>
    <cfRule type="cellIs" dxfId="4038" priority="1394" operator="equal">
      <formula>"適切"</formula>
    </cfRule>
    <cfRule type="cellIs" dxfId="4037" priority="1395" operator="equal">
      <formula>"不適切"</formula>
    </cfRule>
    <cfRule type="cellIs" dxfId="4036" priority="1396" operator="equal">
      <formula>"要入力"</formula>
    </cfRule>
    <cfRule type="cellIs" dxfId="4035" priority="1397" operator="equal">
      <formula>"要確認"</formula>
    </cfRule>
    <cfRule type="cellIs" dxfId="4034" priority="1398" operator="equal">
      <formula>"適切"</formula>
    </cfRule>
    <cfRule type="cellIs" dxfId="4033" priority="1399" operator="equal">
      <formula>"不適切"</formula>
    </cfRule>
    <cfRule type="cellIs" dxfId="4032" priority="1400" operator="equal">
      <formula>"要入力"</formula>
    </cfRule>
    <cfRule type="cellIs" dxfId="4031" priority="1401" operator="equal">
      <formula>"要確認"</formula>
    </cfRule>
    <cfRule type="cellIs" dxfId="4030" priority="1402" operator="equal">
      <formula>"適切"</formula>
    </cfRule>
    <cfRule type="cellIs" dxfId="4029" priority="1403" operator="equal">
      <formula>"不適切"</formula>
    </cfRule>
    <cfRule type="cellIs" dxfId="4028" priority="1404" operator="equal">
      <formula>"要入力"</formula>
    </cfRule>
    <cfRule type="cellIs" dxfId="4027" priority="1405" operator="equal">
      <formula>"要確認"</formula>
    </cfRule>
    <cfRule type="cellIs" dxfId="4026" priority="1406" operator="equal">
      <formula>"適切"</formula>
    </cfRule>
    <cfRule type="cellIs" dxfId="4025" priority="1407" operator="equal">
      <formula>"不適切"</formula>
    </cfRule>
    <cfRule type="cellIs" dxfId="4024" priority="1408" operator="equal">
      <formula>"要入力"</formula>
    </cfRule>
    <cfRule type="cellIs" dxfId="4023" priority="1409" operator="equal">
      <formula>"要確認"</formula>
    </cfRule>
    <cfRule type="cellIs" dxfId="4022" priority="1410" operator="equal">
      <formula>"適切"</formula>
    </cfRule>
    <cfRule type="cellIs" dxfId="4021" priority="1411" operator="equal">
      <formula>"不適切"</formula>
    </cfRule>
    <cfRule type="cellIs" dxfId="4020" priority="1412" operator="equal">
      <formula>"要入力"</formula>
    </cfRule>
    <cfRule type="cellIs" dxfId="4019" priority="1413" operator="equal">
      <formula>"要確認"</formula>
    </cfRule>
    <cfRule type="cellIs" dxfId="4018" priority="1414" operator="equal">
      <formula>"適切"</formula>
    </cfRule>
    <cfRule type="cellIs" dxfId="4017" priority="1415" operator="equal">
      <formula>"不適切"</formula>
    </cfRule>
    <cfRule type="cellIs" dxfId="4016" priority="1416" operator="equal">
      <formula>"要入力"</formula>
    </cfRule>
    <cfRule type="cellIs" dxfId="4015" priority="1417" operator="equal">
      <formula>"適切"</formula>
    </cfRule>
    <cfRule type="cellIs" dxfId="4014" priority="1418" operator="equal">
      <formula>"不適切"</formula>
    </cfRule>
    <cfRule type="cellIs" dxfId="4013" priority="1419" operator="equal">
      <formula>"要入力"</formula>
    </cfRule>
    <cfRule type="cellIs" dxfId="4012" priority="1420" operator="equal">
      <formula>"要確認"</formula>
    </cfRule>
    <cfRule type="cellIs" dxfId="4011" priority="1421" operator="equal">
      <formula>"適切"</formula>
    </cfRule>
    <cfRule type="cellIs" dxfId="4010" priority="1422" operator="equal">
      <formula>"不適切"</formula>
    </cfRule>
    <cfRule type="cellIs" dxfId="4009" priority="1423" operator="equal">
      <formula>"要入力"</formula>
    </cfRule>
    <cfRule type="cellIs" dxfId="4008" priority="1424" operator="equal">
      <formula>"要確認"</formula>
    </cfRule>
    <cfRule type="cellIs" dxfId="4007" priority="1425" operator="equal">
      <formula>"適切"</formula>
    </cfRule>
    <cfRule type="cellIs" dxfId="4006" priority="1426" operator="equal">
      <formula>"不適切"</formula>
    </cfRule>
    <cfRule type="cellIs" dxfId="4005" priority="1427" operator="equal">
      <formula>"要入力"</formula>
    </cfRule>
    <cfRule type="cellIs" dxfId="4004" priority="1428" operator="equal">
      <formula>"要確認"</formula>
    </cfRule>
    <cfRule type="cellIs" dxfId="4003" priority="1429" operator="equal">
      <formula>"適切"</formula>
    </cfRule>
    <cfRule type="cellIs" dxfId="4002" priority="1430" operator="equal">
      <formula>"不適切"</formula>
    </cfRule>
    <cfRule type="cellIs" dxfId="4001" priority="1431" operator="equal">
      <formula>"要入力"</formula>
    </cfRule>
  </conditionalFormatting>
  <conditionalFormatting sqref="U360">
    <cfRule type="cellIs" dxfId="4000" priority="1122" operator="equal">
      <formula>0</formula>
    </cfRule>
    <cfRule type="containsErrors" dxfId="3999" priority="1123">
      <formula>ISERROR(U360)</formula>
    </cfRule>
    <cfRule type="containsBlanks" dxfId="3998" priority="1124">
      <formula>LEN(TRIM(U360))=0</formula>
    </cfRule>
  </conditionalFormatting>
  <conditionalFormatting sqref="R360">
    <cfRule type="containsText" dxfId="3997" priority="1116" operator="containsText" text="いる・いない">
      <formula>NOT(ISERROR(SEARCH("いる・いない",R360)))</formula>
    </cfRule>
  </conditionalFormatting>
  <conditionalFormatting sqref="R360">
    <cfRule type="containsText" dxfId="3996" priority="1080" operator="containsText" text="該当・非該当">
      <formula>NOT(ISERROR(SEARCH("該当・非該当",R360)))</formula>
    </cfRule>
    <cfRule type="cellIs" dxfId="3995" priority="1111" operator="equal">
      <formula>"ある・ない"</formula>
    </cfRule>
    <cfRule type="cellIs" dxfId="3994" priority="1112" operator="equal">
      <formula>"ない・ある"</formula>
    </cfRule>
    <cfRule type="cellIs" dxfId="3993" priority="1113" operator="equal">
      <formula>"いない・いる"</formula>
    </cfRule>
    <cfRule type="cellIs" dxfId="3992" priority="1114" operator="equal">
      <formula>"実施済・未実施"</formula>
    </cfRule>
    <cfRule type="cellIs" dxfId="3991" priority="1115" operator="equal">
      <formula>"策定済・未策定"</formula>
    </cfRule>
  </conditionalFormatting>
  <conditionalFormatting sqref="P360">
    <cfRule type="cellIs" dxfId="3990" priority="1108" operator="equal">
      <formula>"▲"</formula>
    </cfRule>
    <cfRule type="cellIs" dxfId="3989" priority="1109" operator="equal">
      <formula>"？"</formula>
    </cfRule>
    <cfRule type="cellIs" dxfId="3988" priority="1110" operator="equal">
      <formula>"★"</formula>
    </cfRule>
  </conditionalFormatting>
  <conditionalFormatting sqref="R360">
    <cfRule type="cellIs" dxfId="3987" priority="1078" operator="equal">
      <formula>"管理宿直の形態"</formula>
    </cfRule>
    <cfRule type="cellIs" dxfId="3986" priority="1079" operator="equal">
      <formula>"有・無"</formula>
    </cfRule>
  </conditionalFormatting>
  <conditionalFormatting sqref="T360">
    <cfRule type="cellIs" dxfId="3985" priority="1081" operator="equal">
      <formula>"要確認"</formula>
    </cfRule>
    <cfRule type="cellIs" dxfId="3984" priority="1082" operator="equal">
      <formula>"適切"</formula>
    </cfRule>
    <cfRule type="cellIs" dxfId="3983" priority="1083" operator="equal">
      <formula>"不適切"</formula>
    </cfRule>
    <cfRule type="cellIs" dxfId="3982" priority="1084" operator="equal">
      <formula>"要入力"</formula>
    </cfRule>
    <cfRule type="cellIs" dxfId="3981" priority="1085" operator="equal">
      <formula>"非該当"</formula>
    </cfRule>
    <cfRule type="cellIs" dxfId="3980" priority="1086" operator="equal">
      <formula>"不適切"</formula>
    </cfRule>
    <cfRule type="cellIs" dxfId="3979" priority="1087" operator="equal">
      <formula>"適切"</formula>
    </cfRule>
    <cfRule type="containsText" dxfId="3978" priority="1088" operator="containsText" text="要入力">
      <formula>NOT(ISERROR(SEARCH("要入力",T360)))</formula>
    </cfRule>
    <cfRule type="cellIs" dxfId="3977" priority="1089" operator="equal">
      <formula>"非該当"</formula>
    </cfRule>
    <cfRule type="cellIs" dxfId="3976" priority="1090" operator="equal">
      <formula>"不適切"</formula>
    </cfRule>
    <cfRule type="cellIs" dxfId="3975" priority="1091" operator="equal">
      <formula>"適切"</formula>
    </cfRule>
    <cfRule type="containsText" dxfId="3974" priority="1092" operator="containsText" text="要入力">
      <formula>NOT(ISERROR(SEARCH("要入力",T360)))</formula>
    </cfRule>
    <cfRule type="cellIs" dxfId="3973" priority="1093" operator="equal">
      <formula>"非該当"</formula>
    </cfRule>
    <cfRule type="cellIs" dxfId="3972" priority="1094" operator="equal">
      <formula>"不適切"</formula>
    </cfRule>
    <cfRule type="cellIs" dxfId="3971" priority="1095" operator="equal">
      <formula>"適切"</formula>
    </cfRule>
    <cfRule type="containsText" dxfId="3970" priority="1096" operator="containsText" text="要入力">
      <formula>NOT(ISERROR(SEARCH("要入力",T360)))</formula>
    </cfRule>
    <cfRule type="cellIs" dxfId="3969" priority="1097" operator="equal">
      <formula>"非該当"</formula>
    </cfRule>
    <cfRule type="cellIs" dxfId="3968" priority="1098" operator="equal">
      <formula>"不適切"</formula>
    </cfRule>
    <cfRule type="cellIs" dxfId="3967" priority="1099" operator="equal">
      <formula>"適切"</formula>
    </cfRule>
    <cfRule type="containsText" dxfId="3966" priority="1100" operator="containsText" text="要入力">
      <formula>NOT(ISERROR(SEARCH("要入力",T360)))</formula>
    </cfRule>
    <cfRule type="cellIs" dxfId="3965" priority="1101" operator="equal">
      <formula>"要確認"</formula>
    </cfRule>
    <cfRule type="cellIs" dxfId="3964" priority="1102" operator="equal">
      <formula>"不適切"</formula>
    </cfRule>
    <cfRule type="containsText" dxfId="3963" priority="1103" operator="containsText" text="適切">
      <formula>NOT(ISERROR(SEARCH("適切",T360)))</formula>
    </cfRule>
    <cfRule type="cellIs" dxfId="3962" priority="1104" operator="equal">
      <formula>"要入力"</formula>
    </cfRule>
    <cfRule type="containsText" dxfId="3961" priority="1105" operator="containsText" text="要入力">
      <formula>NOT(ISERROR(SEARCH("要入力",T360)))</formula>
    </cfRule>
    <cfRule type="containsText" dxfId="3960" priority="1106" operator="containsText" text="要入力">
      <formula>NOT(ISERROR(SEARCH("要入力",T360)))</formula>
    </cfRule>
    <cfRule type="containsText" dxfId="3959" priority="1107" operator="containsText" text="要入力">
      <formula>NOT(ISERROR(SEARCH("要入力",T360)))</formula>
    </cfRule>
    <cfRule type="cellIs" dxfId="3958" priority="1117" operator="equal">
      <formula>"要確認"</formula>
    </cfRule>
    <cfRule type="cellIs" dxfId="3957" priority="1118" operator="equal">
      <formula>"適切"</formula>
    </cfRule>
    <cfRule type="cellIs" dxfId="3956" priority="1119" operator="equal">
      <formula>"不適切"</formula>
    </cfRule>
    <cfRule type="cellIs" dxfId="3955" priority="1120" operator="equal">
      <formula>"要入力"</formula>
    </cfRule>
    <cfRule type="containsText" dxfId="3954" priority="1121" operator="containsText" text="要入力">
      <formula>NOT(ISERROR(SEARCH("要入力",T360)))</formula>
    </cfRule>
    <cfRule type="cellIs" dxfId="3953" priority="1125" operator="equal">
      <formula>"不適切"</formula>
    </cfRule>
    <cfRule type="cellIs" dxfId="3952" priority="1126" operator="equal">
      <formula>"適切"</formula>
    </cfRule>
    <cfRule type="cellIs" dxfId="3951" priority="1127" operator="equal">
      <formula>"適切"</formula>
    </cfRule>
    <cfRule type="cellIs" dxfId="3950" priority="1128" operator="equal">
      <formula>"不適切"</formula>
    </cfRule>
    <cfRule type="cellIs" dxfId="3949" priority="1129" operator="equal">
      <formula>"要確認"</formula>
    </cfRule>
    <cfRule type="cellIs" dxfId="3948" priority="1130" operator="equal">
      <formula>"要入力"</formula>
    </cfRule>
    <cfRule type="cellIs" dxfId="3947" priority="1131" operator="equal">
      <formula>"適切"</formula>
    </cfRule>
    <cfRule type="cellIs" dxfId="3946" priority="1132" operator="equal">
      <formula>"不適切"</formula>
    </cfRule>
    <cfRule type="cellIs" dxfId="3945" priority="1133" operator="equal">
      <formula>"要確認"</formula>
    </cfRule>
    <cfRule type="cellIs" dxfId="3944" priority="1134" operator="equal">
      <formula>"要入力"</formula>
    </cfRule>
    <cfRule type="cellIs" dxfId="3943" priority="1135" operator="equal">
      <formula>"適切"</formula>
    </cfRule>
    <cfRule type="cellIs" dxfId="3942" priority="1136" operator="equal">
      <formula>"不適切"</formula>
    </cfRule>
    <cfRule type="cellIs" dxfId="3941" priority="1137" operator="equal">
      <formula>"要確認"</formula>
    </cfRule>
    <cfRule type="cellIs" dxfId="3940" priority="1138" operator="equal">
      <formula>"要入力"</formula>
    </cfRule>
    <cfRule type="cellIs" dxfId="3939" priority="1139" operator="equal">
      <formula>"要確認"</formula>
    </cfRule>
    <cfRule type="cellIs" dxfId="3938" priority="1140" operator="equal">
      <formula>"適切"</formula>
    </cfRule>
    <cfRule type="cellIs" dxfId="3937" priority="1141" operator="equal">
      <formula>"不適切"</formula>
    </cfRule>
    <cfRule type="cellIs" dxfId="3936" priority="1142" operator="equal">
      <formula>"要入力"</formula>
    </cfRule>
    <cfRule type="cellIs" dxfId="3935" priority="1143" operator="equal">
      <formula>"適切"</formula>
    </cfRule>
    <cfRule type="containsText" dxfId="3934" priority="1144" operator="containsText" text="非該当">
      <formula>NOT(ISERROR(SEARCH("非該当",T360)))</formula>
    </cfRule>
    <cfRule type="containsText" dxfId="3933" priority="1145" operator="containsText" text="要入力">
      <formula>NOT(ISERROR(SEARCH("要入力",T360)))</formula>
    </cfRule>
    <cfRule type="containsText" dxfId="3932" priority="1146" operator="containsText" text="要入力">
      <formula>NOT(ISERROR(SEARCH("要入力",T360)))</formula>
    </cfRule>
    <cfRule type="containsText" dxfId="3931" priority="1147" operator="containsText" text="要入力">
      <formula>NOT(ISERROR(SEARCH("要入力",T360)))</formula>
    </cfRule>
    <cfRule type="containsText" dxfId="3930" priority="1148" operator="containsText" text="要入力">
      <formula>NOT(ISERROR(SEARCH("要入力",T360)))</formula>
    </cfRule>
    <cfRule type="containsText" dxfId="3929" priority="1149" operator="containsText" text="要入力">
      <formula>NOT(ISERROR(SEARCH("要入力",T360)))</formula>
    </cfRule>
    <cfRule type="containsText" dxfId="3928" priority="1150" operator="containsText" text="要入力">
      <formula>NOT(ISERROR(SEARCH("要入力",T360)))</formula>
    </cfRule>
    <cfRule type="containsText" dxfId="3927" priority="1151" operator="containsText" text="要入力">
      <formula>NOT(ISERROR(SEARCH("要入力",T360)))</formula>
    </cfRule>
    <cfRule type="containsText" dxfId="3926" priority="1152" operator="containsText" text="要確認">
      <formula>NOT(ISERROR(SEARCH("要確認",T360)))</formula>
    </cfRule>
    <cfRule type="containsText" dxfId="3925" priority="1153" operator="containsText" text="不適切">
      <formula>NOT(ISERROR(SEARCH("不適切",T360)))</formula>
    </cfRule>
    <cfRule type="containsText" dxfId="3924" priority="1154" operator="containsText" text="適切">
      <formula>NOT(ISERROR(SEARCH("適切",T360)))</formula>
    </cfRule>
    <cfRule type="containsText" dxfId="3923" priority="1155" operator="containsText" text="要入力">
      <formula>NOT(ISERROR(SEARCH("要入力",T360)))</formula>
    </cfRule>
    <cfRule type="containsText" dxfId="3922" priority="1156" operator="containsText" text="要確認">
      <formula>NOT(ISERROR(SEARCH("要確認",T360)))</formula>
    </cfRule>
    <cfRule type="containsText" dxfId="3921" priority="1157" operator="containsText" text="不適切">
      <formula>NOT(ISERROR(SEARCH("不適切",T360)))</formula>
    </cfRule>
    <cfRule type="containsText" dxfId="3920" priority="1158" operator="containsText" text="適切">
      <formula>NOT(ISERROR(SEARCH("適切",T360)))</formula>
    </cfRule>
    <cfRule type="containsText" dxfId="3919" priority="1159" operator="containsText" text="要入力">
      <formula>NOT(ISERROR(SEARCH("要入力",T360)))</formula>
    </cfRule>
    <cfRule type="containsText" dxfId="3918" priority="1160" operator="containsText" text="不適切">
      <formula>NOT(ISERROR(SEARCH("不適切",T360)))</formula>
    </cfRule>
    <cfRule type="containsText" dxfId="3917" priority="1161" operator="containsText" text="適切">
      <formula>NOT(ISERROR(SEARCH("適切",T360)))</formula>
    </cfRule>
    <cfRule type="containsText" dxfId="3916" priority="1162" operator="containsText" text="要確認">
      <formula>NOT(ISERROR(SEARCH("要確認",T360)))</formula>
    </cfRule>
    <cfRule type="containsText" dxfId="3915" priority="1163" operator="containsText" text="要入力">
      <formula>NOT(ISERROR(SEARCH("要入力",T360)))</formula>
    </cfRule>
    <cfRule type="containsText" dxfId="3914" priority="1164" operator="containsText" text="不適切">
      <formula>NOT(ISERROR(SEARCH("不適切",T360)))</formula>
    </cfRule>
    <cfRule type="containsText" dxfId="3913" priority="1165" operator="containsText" text="適切">
      <formula>NOT(ISERROR(SEARCH("適切",T360)))</formula>
    </cfRule>
    <cfRule type="containsText" dxfId="3912" priority="1166" operator="containsText" text="要確認">
      <formula>NOT(ISERROR(SEARCH("要確認",T360)))</formula>
    </cfRule>
    <cfRule type="containsText" dxfId="3911" priority="1167" operator="containsText" text="要入力">
      <formula>NOT(ISERROR(SEARCH("要入力",T360)))</formula>
    </cfRule>
    <cfRule type="cellIs" dxfId="3910" priority="1168" operator="equal">
      <formula>"要確認"</formula>
    </cfRule>
    <cfRule type="cellIs" dxfId="3909" priority="1169" operator="equal">
      <formula>"適切"</formula>
    </cfRule>
    <cfRule type="cellIs" dxfId="3908" priority="1170" operator="equal">
      <formula>"不適切"</formula>
    </cfRule>
    <cfRule type="cellIs" dxfId="3907" priority="1171" operator="equal">
      <formula>"要入力"</formula>
    </cfRule>
    <cfRule type="cellIs" dxfId="3906" priority="1172" operator="equal">
      <formula>"要確認"</formula>
    </cfRule>
    <cfRule type="cellIs" dxfId="3905" priority="1173" operator="equal">
      <formula>"適切"</formula>
    </cfRule>
    <cfRule type="cellIs" dxfId="3904" priority="1174" operator="equal">
      <formula>"不適切"</formula>
    </cfRule>
    <cfRule type="cellIs" dxfId="3903" priority="1175" operator="equal">
      <formula>"要入力"</formula>
    </cfRule>
    <cfRule type="cellIs" dxfId="3902" priority="1176" operator="equal">
      <formula>"要確認"</formula>
    </cfRule>
    <cfRule type="cellIs" dxfId="3901" priority="1177" operator="equal">
      <formula>"適切"</formula>
    </cfRule>
    <cfRule type="cellIs" dxfId="3900" priority="1178" operator="equal">
      <formula>"不適切"</formula>
    </cfRule>
    <cfRule type="cellIs" dxfId="3899" priority="1179" operator="equal">
      <formula>"要入力"</formula>
    </cfRule>
    <cfRule type="cellIs" dxfId="3898" priority="1180" operator="equal">
      <formula>"要確認"</formula>
    </cfRule>
    <cfRule type="cellIs" dxfId="3897" priority="1181" operator="equal">
      <formula>"適切"</formula>
    </cfRule>
    <cfRule type="cellIs" dxfId="3896" priority="1182" operator="equal">
      <formula>"不適切"</formula>
    </cfRule>
    <cfRule type="cellIs" dxfId="3895" priority="1183" operator="equal">
      <formula>"要入力"</formula>
    </cfRule>
    <cfRule type="cellIs" dxfId="3894" priority="1184" operator="equal">
      <formula>"要確認"</formula>
    </cfRule>
    <cfRule type="cellIs" dxfId="3893" priority="1185" operator="equal">
      <formula>"適切"</formula>
    </cfRule>
    <cfRule type="cellIs" dxfId="3892" priority="1186" operator="equal">
      <formula>"不適切"</formula>
    </cfRule>
    <cfRule type="cellIs" dxfId="3891" priority="1187" operator="equal">
      <formula>"要入力"</formula>
    </cfRule>
    <cfRule type="cellIs" dxfId="3890" priority="1188" operator="equal">
      <formula>"要確認"</formula>
    </cfRule>
    <cfRule type="cellIs" dxfId="3889" priority="1189" operator="equal">
      <formula>"適切"</formula>
    </cfRule>
    <cfRule type="cellIs" dxfId="3888" priority="1190" operator="equal">
      <formula>"不適切"</formula>
    </cfRule>
    <cfRule type="cellIs" dxfId="3887" priority="1191" operator="equal">
      <formula>"要入力"</formula>
    </cfRule>
    <cfRule type="cellIs" dxfId="3886" priority="1192" operator="equal">
      <formula>"要確認"</formula>
    </cfRule>
    <cfRule type="cellIs" dxfId="3885" priority="1193" operator="equal">
      <formula>"適切"</formula>
    </cfRule>
    <cfRule type="cellIs" dxfId="3884" priority="1194" operator="equal">
      <formula>"不適切"</formula>
    </cfRule>
    <cfRule type="cellIs" dxfId="3883" priority="1195" operator="equal">
      <formula>"要入力"</formula>
    </cfRule>
    <cfRule type="cellIs" dxfId="3882" priority="1196" operator="equal">
      <formula>"要確認"</formula>
    </cfRule>
    <cfRule type="cellIs" dxfId="3881" priority="1197" operator="equal">
      <formula>"適切"</formula>
    </cfRule>
    <cfRule type="cellIs" dxfId="3880" priority="1198" operator="equal">
      <formula>"不適切"</formula>
    </cfRule>
    <cfRule type="cellIs" dxfId="3879" priority="1199" operator="equal">
      <formula>"要入力"</formula>
    </cfRule>
    <cfRule type="cellIs" dxfId="3878" priority="1200" operator="equal">
      <formula>"要確認"</formula>
    </cfRule>
    <cfRule type="cellIs" dxfId="3877" priority="1201" operator="equal">
      <formula>"適切"</formula>
    </cfRule>
    <cfRule type="cellIs" dxfId="3876" priority="1202" operator="equal">
      <formula>"不適切"</formula>
    </cfRule>
    <cfRule type="cellIs" dxfId="3875" priority="1203" operator="equal">
      <formula>"要入力"</formula>
    </cfRule>
    <cfRule type="cellIs" dxfId="3874" priority="1204" operator="equal">
      <formula>"要確認"</formula>
    </cfRule>
    <cfRule type="cellIs" dxfId="3873" priority="1205" operator="equal">
      <formula>"適切"</formula>
    </cfRule>
    <cfRule type="cellIs" dxfId="3872" priority="1206" operator="equal">
      <formula>"不適切"</formula>
    </cfRule>
    <cfRule type="cellIs" dxfId="3871" priority="1207" operator="equal">
      <formula>"要入力"</formula>
    </cfRule>
    <cfRule type="cellIs" dxfId="3870" priority="1208" operator="equal">
      <formula>"要確認"</formula>
    </cfRule>
    <cfRule type="cellIs" dxfId="3869" priority="1209" operator="equal">
      <formula>"適切"</formula>
    </cfRule>
    <cfRule type="cellIs" dxfId="3868" priority="1210" operator="equal">
      <formula>"不適切"</formula>
    </cfRule>
    <cfRule type="cellIs" dxfId="3867" priority="1211" operator="equal">
      <formula>"要入力"</formula>
    </cfRule>
    <cfRule type="cellIs" dxfId="3866" priority="1212" operator="equal">
      <formula>"要確認"</formula>
    </cfRule>
    <cfRule type="cellIs" dxfId="3865" priority="1213" operator="equal">
      <formula>"適切"</formula>
    </cfRule>
    <cfRule type="cellIs" dxfId="3864" priority="1214" operator="equal">
      <formula>"不適切"</formula>
    </cfRule>
    <cfRule type="cellIs" dxfId="3863" priority="1215" operator="equal">
      <formula>"要入力"</formula>
    </cfRule>
    <cfRule type="cellIs" dxfId="3862" priority="1216" operator="equal">
      <formula>"要確認"</formula>
    </cfRule>
    <cfRule type="cellIs" dxfId="3861" priority="1217" operator="equal">
      <formula>"適切"</formula>
    </cfRule>
    <cfRule type="cellIs" dxfId="3860" priority="1218" operator="equal">
      <formula>"不適切"</formula>
    </cfRule>
    <cfRule type="cellIs" dxfId="3859" priority="1219" operator="equal">
      <formula>"要入力"</formula>
    </cfRule>
    <cfRule type="cellIs" dxfId="3858" priority="1220" operator="equal">
      <formula>"要確認"</formula>
    </cfRule>
    <cfRule type="cellIs" dxfId="3857" priority="1221" operator="equal">
      <formula>"適切"</formula>
    </cfRule>
    <cfRule type="cellIs" dxfId="3856" priority="1222" operator="equal">
      <formula>"不適切"</formula>
    </cfRule>
    <cfRule type="cellIs" dxfId="3855" priority="1223" operator="equal">
      <formula>"要入力"</formula>
    </cfRule>
    <cfRule type="cellIs" dxfId="3854" priority="1224" operator="equal">
      <formula>"要確認"</formula>
    </cfRule>
    <cfRule type="cellIs" dxfId="3853" priority="1225" operator="equal">
      <formula>"適切"</formula>
    </cfRule>
    <cfRule type="cellIs" dxfId="3852" priority="1226" operator="equal">
      <formula>"不適切"</formula>
    </cfRule>
    <cfRule type="cellIs" dxfId="3851" priority="1227" operator="equal">
      <formula>"要入力"</formula>
    </cfRule>
    <cfRule type="cellIs" dxfId="3850" priority="1228" operator="equal">
      <formula>"要確認"</formula>
    </cfRule>
    <cfRule type="cellIs" dxfId="3849" priority="1229" operator="equal">
      <formula>"適切"</formula>
    </cfRule>
    <cfRule type="cellIs" dxfId="3848" priority="1230" operator="equal">
      <formula>"不適切"</formula>
    </cfRule>
    <cfRule type="cellIs" dxfId="3847" priority="1231" operator="equal">
      <formula>"要入力"</formula>
    </cfRule>
    <cfRule type="cellIs" dxfId="3846" priority="1232" operator="equal">
      <formula>"要確認"</formula>
    </cfRule>
    <cfRule type="cellIs" dxfId="3845" priority="1233" operator="equal">
      <formula>"適切"</formula>
    </cfRule>
    <cfRule type="cellIs" dxfId="3844" priority="1234" operator="equal">
      <formula>"不適切"</formula>
    </cfRule>
    <cfRule type="cellIs" dxfId="3843" priority="1235" operator="equal">
      <formula>"要入力"</formula>
    </cfRule>
    <cfRule type="cellIs" dxfId="3842" priority="1236" operator="equal">
      <formula>"要確認"</formula>
    </cfRule>
    <cfRule type="cellIs" dxfId="3841" priority="1237" operator="equal">
      <formula>"適切"</formula>
    </cfRule>
    <cfRule type="cellIs" dxfId="3840" priority="1238" operator="equal">
      <formula>"不適切"</formula>
    </cfRule>
    <cfRule type="cellIs" dxfId="3839" priority="1239" operator="equal">
      <formula>"要入力"</formula>
    </cfRule>
    <cfRule type="cellIs" dxfId="3838" priority="1240" operator="equal">
      <formula>"適切"</formula>
    </cfRule>
    <cfRule type="cellIs" dxfId="3837" priority="1241" operator="equal">
      <formula>"不適切"</formula>
    </cfRule>
    <cfRule type="cellIs" dxfId="3836" priority="1242" operator="equal">
      <formula>"要入力"</formula>
    </cfRule>
    <cfRule type="cellIs" dxfId="3835" priority="1243" operator="equal">
      <formula>"要確認"</formula>
    </cfRule>
    <cfRule type="cellIs" dxfId="3834" priority="1244" operator="equal">
      <formula>"適切"</formula>
    </cfRule>
    <cfRule type="cellIs" dxfId="3833" priority="1245" operator="equal">
      <formula>"不適切"</formula>
    </cfRule>
    <cfRule type="cellIs" dxfId="3832" priority="1246" operator="equal">
      <formula>"要入力"</formula>
    </cfRule>
    <cfRule type="cellIs" dxfId="3831" priority="1247" operator="equal">
      <formula>"要確認"</formula>
    </cfRule>
    <cfRule type="cellIs" dxfId="3830" priority="1248" operator="equal">
      <formula>"適切"</formula>
    </cfRule>
    <cfRule type="cellIs" dxfId="3829" priority="1249" operator="equal">
      <formula>"不適切"</formula>
    </cfRule>
    <cfRule type="cellIs" dxfId="3828" priority="1250" operator="equal">
      <formula>"要入力"</formula>
    </cfRule>
    <cfRule type="cellIs" dxfId="3827" priority="1251" operator="equal">
      <formula>"要確認"</formula>
    </cfRule>
    <cfRule type="cellIs" dxfId="3826" priority="1252" operator="equal">
      <formula>"適切"</formula>
    </cfRule>
    <cfRule type="cellIs" dxfId="3825" priority="1253" operator="equal">
      <formula>"不適切"</formula>
    </cfRule>
    <cfRule type="cellIs" dxfId="3824" priority="1254" operator="equal">
      <formula>"要入力"</formula>
    </cfRule>
  </conditionalFormatting>
  <conditionalFormatting sqref="U387:U390 U392">
    <cfRule type="cellIs" dxfId="3823" priority="945" operator="equal">
      <formula>0</formula>
    </cfRule>
    <cfRule type="containsErrors" dxfId="3822" priority="946">
      <formula>ISERROR(U387)</formula>
    </cfRule>
    <cfRule type="containsBlanks" dxfId="3821" priority="947">
      <formula>LEN(TRIM(U387))=0</formula>
    </cfRule>
  </conditionalFormatting>
  <conditionalFormatting sqref="R387:R392">
    <cfRule type="containsText" dxfId="3820" priority="939" operator="containsText" text="いる・いない">
      <formula>NOT(ISERROR(SEARCH("いる・いない",R387)))</formula>
    </cfRule>
  </conditionalFormatting>
  <conditionalFormatting sqref="R387:R392">
    <cfRule type="containsText" dxfId="3819" priority="903" operator="containsText" text="該当・非該当">
      <formula>NOT(ISERROR(SEARCH("該当・非該当",R387)))</formula>
    </cfRule>
    <cfRule type="cellIs" dxfId="3818" priority="934" operator="equal">
      <formula>"ある・ない"</formula>
    </cfRule>
    <cfRule type="cellIs" dxfId="3817" priority="935" operator="equal">
      <formula>"ない・ある"</formula>
    </cfRule>
    <cfRule type="cellIs" dxfId="3816" priority="936" operator="equal">
      <formula>"いない・いる"</formula>
    </cfRule>
    <cfRule type="cellIs" dxfId="3815" priority="937" operator="equal">
      <formula>"実施済・未実施"</formula>
    </cfRule>
    <cfRule type="cellIs" dxfId="3814" priority="938" operator="equal">
      <formula>"策定済・未策定"</formula>
    </cfRule>
  </conditionalFormatting>
  <conditionalFormatting sqref="P387:P392">
    <cfRule type="cellIs" dxfId="3813" priority="931" operator="equal">
      <formula>"▲"</formula>
    </cfRule>
    <cfRule type="cellIs" dxfId="3812" priority="932" operator="equal">
      <formula>"？"</formula>
    </cfRule>
    <cfRule type="cellIs" dxfId="3811" priority="933" operator="equal">
      <formula>"★"</formula>
    </cfRule>
  </conditionalFormatting>
  <conditionalFormatting sqref="R387:R392">
    <cfRule type="cellIs" dxfId="3810" priority="901" operator="equal">
      <formula>"管理宿直の形態"</formula>
    </cfRule>
    <cfRule type="cellIs" dxfId="3809" priority="902" operator="equal">
      <formula>"有・無"</formula>
    </cfRule>
  </conditionalFormatting>
  <conditionalFormatting sqref="T387:T392">
    <cfRule type="cellIs" dxfId="3808" priority="904" operator="equal">
      <formula>"要確認"</formula>
    </cfRule>
    <cfRule type="cellIs" dxfId="3807" priority="905" operator="equal">
      <formula>"適切"</formula>
    </cfRule>
    <cfRule type="cellIs" dxfId="3806" priority="906" operator="equal">
      <formula>"不適切"</formula>
    </cfRule>
    <cfRule type="cellIs" dxfId="3805" priority="907" operator="equal">
      <formula>"要入力"</formula>
    </cfRule>
    <cfRule type="cellIs" dxfId="3804" priority="908" operator="equal">
      <formula>"非該当"</formula>
    </cfRule>
    <cfRule type="cellIs" dxfId="3803" priority="909" operator="equal">
      <formula>"不適切"</formula>
    </cfRule>
    <cfRule type="cellIs" dxfId="3802" priority="910" operator="equal">
      <formula>"適切"</formula>
    </cfRule>
    <cfRule type="containsText" dxfId="3801" priority="911" operator="containsText" text="要入力">
      <formula>NOT(ISERROR(SEARCH("要入力",T387)))</formula>
    </cfRule>
    <cfRule type="cellIs" dxfId="3800" priority="912" operator="equal">
      <formula>"非該当"</formula>
    </cfRule>
    <cfRule type="cellIs" dxfId="3799" priority="913" operator="equal">
      <formula>"不適切"</formula>
    </cfRule>
    <cfRule type="cellIs" dxfId="3798" priority="914" operator="equal">
      <formula>"適切"</formula>
    </cfRule>
    <cfRule type="containsText" dxfId="3797" priority="915" operator="containsText" text="要入力">
      <formula>NOT(ISERROR(SEARCH("要入力",T387)))</formula>
    </cfRule>
    <cfRule type="cellIs" dxfId="3796" priority="916" operator="equal">
      <formula>"非該当"</formula>
    </cfRule>
    <cfRule type="cellIs" dxfId="3795" priority="917" operator="equal">
      <formula>"不適切"</formula>
    </cfRule>
    <cfRule type="cellIs" dxfId="3794" priority="918" operator="equal">
      <formula>"適切"</formula>
    </cfRule>
    <cfRule type="containsText" dxfId="3793" priority="919" operator="containsText" text="要入力">
      <formula>NOT(ISERROR(SEARCH("要入力",T387)))</formula>
    </cfRule>
    <cfRule type="cellIs" dxfId="3792" priority="920" operator="equal">
      <formula>"非該当"</formula>
    </cfRule>
    <cfRule type="cellIs" dxfId="3791" priority="921" operator="equal">
      <formula>"不適切"</formula>
    </cfRule>
    <cfRule type="cellIs" dxfId="3790" priority="922" operator="equal">
      <formula>"適切"</formula>
    </cfRule>
    <cfRule type="containsText" dxfId="3789" priority="923" operator="containsText" text="要入力">
      <formula>NOT(ISERROR(SEARCH("要入力",T387)))</formula>
    </cfRule>
    <cfRule type="cellIs" dxfId="3788" priority="924" operator="equal">
      <formula>"要確認"</formula>
    </cfRule>
    <cfRule type="cellIs" dxfId="3787" priority="925" operator="equal">
      <formula>"不適切"</formula>
    </cfRule>
    <cfRule type="containsText" dxfId="3786" priority="926" operator="containsText" text="適切">
      <formula>NOT(ISERROR(SEARCH("適切",T387)))</formula>
    </cfRule>
    <cfRule type="cellIs" dxfId="3785" priority="927" operator="equal">
      <formula>"要入力"</formula>
    </cfRule>
    <cfRule type="containsText" dxfId="3784" priority="928" operator="containsText" text="要入力">
      <formula>NOT(ISERROR(SEARCH("要入力",T387)))</formula>
    </cfRule>
    <cfRule type="containsText" dxfId="3783" priority="929" operator="containsText" text="要入力">
      <formula>NOT(ISERROR(SEARCH("要入力",T387)))</formula>
    </cfRule>
    <cfRule type="containsText" dxfId="3782" priority="930" operator="containsText" text="要入力">
      <formula>NOT(ISERROR(SEARCH("要入力",T387)))</formula>
    </cfRule>
    <cfRule type="cellIs" dxfId="3781" priority="940" operator="equal">
      <formula>"要確認"</formula>
    </cfRule>
    <cfRule type="cellIs" dxfId="3780" priority="941" operator="equal">
      <formula>"適切"</formula>
    </cfRule>
    <cfRule type="cellIs" dxfId="3779" priority="942" operator="equal">
      <formula>"不適切"</formula>
    </cfRule>
    <cfRule type="cellIs" dxfId="3778" priority="943" operator="equal">
      <formula>"要入力"</formula>
    </cfRule>
    <cfRule type="containsText" dxfId="3777" priority="944" operator="containsText" text="要入力">
      <formula>NOT(ISERROR(SEARCH("要入力",T387)))</formula>
    </cfRule>
    <cfRule type="cellIs" dxfId="3776" priority="948" operator="equal">
      <formula>"不適切"</formula>
    </cfRule>
    <cfRule type="cellIs" dxfId="3775" priority="949" operator="equal">
      <formula>"適切"</formula>
    </cfRule>
    <cfRule type="cellIs" dxfId="3774" priority="950" operator="equal">
      <formula>"適切"</formula>
    </cfRule>
    <cfRule type="cellIs" dxfId="3773" priority="951" operator="equal">
      <formula>"不適切"</formula>
    </cfRule>
    <cfRule type="cellIs" dxfId="3772" priority="952" operator="equal">
      <formula>"要確認"</formula>
    </cfRule>
    <cfRule type="cellIs" dxfId="3771" priority="953" operator="equal">
      <formula>"要入力"</formula>
    </cfRule>
    <cfRule type="cellIs" dxfId="3770" priority="954" operator="equal">
      <formula>"適切"</formula>
    </cfRule>
    <cfRule type="cellIs" dxfId="3769" priority="955" operator="equal">
      <formula>"不適切"</formula>
    </cfRule>
    <cfRule type="cellIs" dxfId="3768" priority="956" operator="equal">
      <formula>"要確認"</formula>
    </cfRule>
    <cfRule type="cellIs" dxfId="3767" priority="957" operator="equal">
      <formula>"要入力"</formula>
    </cfRule>
    <cfRule type="cellIs" dxfId="3766" priority="958" operator="equal">
      <formula>"適切"</formula>
    </cfRule>
    <cfRule type="cellIs" dxfId="3765" priority="959" operator="equal">
      <formula>"不適切"</formula>
    </cfRule>
    <cfRule type="cellIs" dxfId="3764" priority="960" operator="equal">
      <formula>"要確認"</formula>
    </cfRule>
    <cfRule type="cellIs" dxfId="3763" priority="961" operator="equal">
      <formula>"要入力"</formula>
    </cfRule>
    <cfRule type="cellIs" dxfId="3762" priority="962" operator="equal">
      <formula>"要確認"</formula>
    </cfRule>
    <cfRule type="cellIs" dxfId="3761" priority="963" operator="equal">
      <formula>"適切"</formula>
    </cfRule>
    <cfRule type="cellIs" dxfId="3760" priority="964" operator="equal">
      <formula>"不適切"</formula>
    </cfRule>
    <cfRule type="cellIs" dxfId="3759" priority="965" operator="equal">
      <formula>"要入力"</formula>
    </cfRule>
    <cfRule type="cellIs" dxfId="3758" priority="966" operator="equal">
      <formula>"適切"</formula>
    </cfRule>
    <cfRule type="containsText" dxfId="3757" priority="967" operator="containsText" text="非該当">
      <formula>NOT(ISERROR(SEARCH("非該当",T387)))</formula>
    </cfRule>
    <cfRule type="containsText" dxfId="3756" priority="968" operator="containsText" text="要入力">
      <formula>NOT(ISERROR(SEARCH("要入力",T387)))</formula>
    </cfRule>
    <cfRule type="containsText" dxfId="3755" priority="969" operator="containsText" text="要入力">
      <formula>NOT(ISERROR(SEARCH("要入力",T387)))</formula>
    </cfRule>
    <cfRule type="containsText" dxfId="3754" priority="970" operator="containsText" text="要入力">
      <formula>NOT(ISERROR(SEARCH("要入力",T387)))</formula>
    </cfRule>
    <cfRule type="containsText" dxfId="3753" priority="971" operator="containsText" text="要入力">
      <formula>NOT(ISERROR(SEARCH("要入力",T387)))</formula>
    </cfRule>
    <cfRule type="containsText" dxfId="3752" priority="972" operator="containsText" text="要入力">
      <formula>NOT(ISERROR(SEARCH("要入力",T387)))</formula>
    </cfRule>
    <cfRule type="containsText" dxfId="3751" priority="973" operator="containsText" text="要入力">
      <formula>NOT(ISERROR(SEARCH("要入力",T387)))</formula>
    </cfRule>
    <cfRule type="containsText" dxfId="3750" priority="974" operator="containsText" text="要入力">
      <formula>NOT(ISERROR(SEARCH("要入力",T387)))</formula>
    </cfRule>
    <cfRule type="containsText" dxfId="3749" priority="975" operator="containsText" text="要確認">
      <formula>NOT(ISERROR(SEARCH("要確認",T387)))</formula>
    </cfRule>
    <cfRule type="containsText" dxfId="3748" priority="976" operator="containsText" text="不適切">
      <formula>NOT(ISERROR(SEARCH("不適切",T387)))</formula>
    </cfRule>
    <cfRule type="containsText" dxfId="3747" priority="977" operator="containsText" text="適切">
      <formula>NOT(ISERROR(SEARCH("適切",T387)))</formula>
    </cfRule>
    <cfRule type="containsText" dxfId="3746" priority="978" operator="containsText" text="要入力">
      <formula>NOT(ISERROR(SEARCH("要入力",T387)))</formula>
    </cfRule>
    <cfRule type="containsText" dxfId="3745" priority="979" operator="containsText" text="要確認">
      <formula>NOT(ISERROR(SEARCH("要確認",T387)))</formula>
    </cfRule>
    <cfRule type="containsText" dxfId="3744" priority="980" operator="containsText" text="不適切">
      <formula>NOT(ISERROR(SEARCH("不適切",T387)))</formula>
    </cfRule>
    <cfRule type="containsText" dxfId="3743" priority="981" operator="containsText" text="適切">
      <formula>NOT(ISERROR(SEARCH("適切",T387)))</formula>
    </cfRule>
    <cfRule type="containsText" dxfId="3742" priority="982" operator="containsText" text="要入力">
      <formula>NOT(ISERROR(SEARCH("要入力",T387)))</formula>
    </cfRule>
    <cfRule type="containsText" dxfId="3741" priority="983" operator="containsText" text="不適切">
      <formula>NOT(ISERROR(SEARCH("不適切",T387)))</formula>
    </cfRule>
    <cfRule type="containsText" dxfId="3740" priority="984" operator="containsText" text="適切">
      <formula>NOT(ISERROR(SEARCH("適切",T387)))</formula>
    </cfRule>
    <cfRule type="containsText" dxfId="3739" priority="985" operator="containsText" text="要確認">
      <formula>NOT(ISERROR(SEARCH("要確認",T387)))</formula>
    </cfRule>
    <cfRule type="containsText" dxfId="3738" priority="986" operator="containsText" text="要入力">
      <formula>NOT(ISERROR(SEARCH("要入力",T387)))</formula>
    </cfRule>
    <cfRule type="containsText" dxfId="3737" priority="987" operator="containsText" text="不適切">
      <formula>NOT(ISERROR(SEARCH("不適切",T387)))</formula>
    </cfRule>
    <cfRule type="containsText" dxfId="3736" priority="988" operator="containsText" text="適切">
      <formula>NOT(ISERROR(SEARCH("適切",T387)))</formula>
    </cfRule>
    <cfRule type="containsText" dxfId="3735" priority="989" operator="containsText" text="要確認">
      <formula>NOT(ISERROR(SEARCH("要確認",T387)))</formula>
    </cfRule>
    <cfRule type="containsText" dxfId="3734" priority="990" operator="containsText" text="要入力">
      <formula>NOT(ISERROR(SEARCH("要入力",T387)))</formula>
    </cfRule>
    <cfRule type="cellIs" dxfId="3733" priority="991" operator="equal">
      <formula>"要確認"</formula>
    </cfRule>
    <cfRule type="cellIs" dxfId="3732" priority="992" operator="equal">
      <formula>"適切"</formula>
    </cfRule>
    <cfRule type="cellIs" dxfId="3731" priority="993" operator="equal">
      <formula>"不適切"</formula>
    </cfRule>
    <cfRule type="cellIs" dxfId="3730" priority="994" operator="equal">
      <formula>"要入力"</formula>
    </cfRule>
    <cfRule type="cellIs" dxfId="3729" priority="995" operator="equal">
      <formula>"要確認"</formula>
    </cfRule>
    <cfRule type="cellIs" dxfId="3728" priority="996" operator="equal">
      <formula>"適切"</formula>
    </cfRule>
    <cfRule type="cellIs" dxfId="3727" priority="997" operator="equal">
      <formula>"不適切"</formula>
    </cfRule>
    <cfRule type="cellIs" dxfId="3726" priority="998" operator="equal">
      <formula>"要入力"</formula>
    </cfRule>
    <cfRule type="cellIs" dxfId="3725" priority="999" operator="equal">
      <formula>"要確認"</formula>
    </cfRule>
    <cfRule type="cellIs" dxfId="3724" priority="1000" operator="equal">
      <formula>"適切"</formula>
    </cfRule>
    <cfRule type="cellIs" dxfId="3723" priority="1001" operator="equal">
      <formula>"不適切"</formula>
    </cfRule>
    <cfRule type="cellIs" dxfId="3722" priority="1002" operator="equal">
      <formula>"要入力"</formula>
    </cfRule>
    <cfRule type="cellIs" dxfId="3721" priority="1003" operator="equal">
      <formula>"要確認"</formula>
    </cfRule>
    <cfRule type="cellIs" dxfId="3720" priority="1004" operator="equal">
      <formula>"適切"</formula>
    </cfRule>
    <cfRule type="cellIs" dxfId="3719" priority="1005" operator="equal">
      <formula>"不適切"</formula>
    </cfRule>
    <cfRule type="cellIs" dxfId="3718" priority="1006" operator="equal">
      <formula>"要入力"</formula>
    </cfRule>
    <cfRule type="cellIs" dxfId="3717" priority="1007" operator="equal">
      <formula>"要確認"</formula>
    </cfRule>
    <cfRule type="cellIs" dxfId="3716" priority="1008" operator="equal">
      <formula>"適切"</formula>
    </cfRule>
    <cfRule type="cellIs" dxfId="3715" priority="1009" operator="equal">
      <formula>"不適切"</formula>
    </cfRule>
    <cfRule type="cellIs" dxfId="3714" priority="1010" operator="equal">
      <formula>"要入力"</formula>
    </cfRule>
    <cfRule type="cellIs" dxfId="3713" priority="1011" operator="equal">
      <formula>"要確認"</formula>
    </cfRule>
    <cfRule type="cellIs" dxfId="3712" priority="1012" operator="equal">
      <formula>"適切"</formula>
    </cfRule>
    <cfRule type="cellIs" dxfId="3711" priority="1013" operator="equal">
      <formula>"不適切"</formula>
    </cfRule>
    <cfRule type="cellIs" dxfId="3710" priority="1014" operator="equal">
      <formula>"要入力"</formula>
    </cfRule>
    <cfRule type="cellIs" dxfId="3709" priority="1015" operator="equal">
      <formula>"要確認"</formula>
    </cfRule>
    <cfRule type="cellIs" dxfId="3708" priority="1016" operator="equal">
      <formula>"適切"</formula>
    </cfRule>
    <cfRule type="cellIs" dxfId="3707" priority="1017" operator="equal">
      <formula>"不適切"</formula>
    </cfRule>
    <cfRule type="cellIs" dxfId="3706" priority="1018" operator="equal">
      <formula>"要入力"</formula>
    </cfRule>
    <cfRule type="cellIs" dxfId="3705" priority="1019" operator="equal">
      <formula>"要確認"</formula>
    </cfRule>
    <cfRule type="cellIs" dxfId="3704" priority="1020" operator="equal">
      <formula>"適切"</formula>
    </cfRule>
    <cfRule type="cellIs" dxfId="3703" priority="1021" operator="equal">
      <formula>"不適切"</formula>
    </cfRule>
    <cfRule type="cellIs" dxfId="3702" priority="1022" operator="equal">
      <formula>"要入力"</formula>
    </cfRule>
    <cfRule type="cellIs" dxfId="3701" priority="1023" operator="equal">
      <formula>"要確認"</formula>
    </cfRule>
    <cfRule type="cellIs" dxfId="3700" priority="1024" operator="equal">
      <formula>"適切"</formula>
    </cfRule>
    <cfRule type="cellIs" dxfId="3699" priority="1025" operator="equal">
      <formula>"不適切"</formula>
    </cfRule>
    <cfRule type="cellIs" dxfId="3698" priority="1026" operator="equal">
      <formula>"要入力"</formula>
    </cfRule>
    <cfRule type="cellIs" dxfId="3697" priority="1027" operator="equal">
      <formula>"要確認"</formula>
    </cfRule>
    <cfRule type="cellIs" dxfId="3696" priority="1028" operator="equal">
      <formula>"適切"</formula>
    </cfRule>
    <cfRule type="cellIs" dxfId="3695" priority="1029" operator="equal">
      <formula>"不適切"</formula>
    </cfRule>
    <cfRule type="cellIs" dxfId="3694" priority="1030" operator="equal">
      <formula>"要入力"</formula>
    </cfRule>
    <cfRule type="cellIs" dxfId="3693" priority="1031" operator="equal">
      <formula>"要確認"</formula>
    </cfRule>
    <cfRule type="cellIs" dxfId="3692" priority="1032" operator="equal">
      <formula>"適切"</formula>
    </cfRule>
    <cfRule type="cellIs" dxfId="3691" priority="1033" operator="equal">
      <formula>"不適切"</formula>
    </cfRule>
    <cfRule type="cellIs" dxfId="3690" priority="1034" operator="equal">
      <formula>"要入力"</formula>
    </cfRule>
    <cfRule type="cellIs" dxfId="3689" priority="1035" operator="equal">
      <formula>"要確認"</formula>
    </cfRule>
    <cfRule type="cellIs" dxfId="3688" priority="1036" operator="equal">
      <formula>"適切"</formula>
    </cfRule>
    <cfRule type="cellIs" dxfId="3687" priority="1037" operator="equal">
      <formula>"不適切"</formula>
    </cfRule>
    <cfRule type="cellIs" dxfId="3686" priority="1038" operator="equal">
      <formula>"要入力"</formula>
    </cfRule>
    <cfRule type="cellIs" dxfId="3685" priority="1039" operator="equal">
      <formula>"要確認"</formula>
    </cfRule>
    <cfRule type="cellIs" dxfId="3684" priority="1040" operator="equal">
      <formula>"適切"</formula>
    </cfRule>
    <cfRule type="cellIs" dxfId="3683" priority="1041" operator="equal">
      <formula>"不適切"</formula>
    </cfRule>
    <cfRule type="cellIs" dxfId="3682" priority="1042" operator="equal">
      <formula>"要入力"</formula>
    </cfRule>
    <cfRule type="cellIs" dxfId="3681" priority="1043" operator="equal">
      <formula>"要確認"</formula>
    </cfRule>
    <cfRule type="cellIs" dxfId="3680" priority="1044" operator="equal">
      <formula>"適切"</formula>
    </cfRule>
    <cfRule type="cellIs" dxfId="3679" priority="1045" operator="equal">
      <formula>"不適切"</formula>
    </cfRule>
    <cfRule type="cellIs" dxfId="3678" priority="1046" operator="equal">
      <formula>"要入力"</formula>
    </cfRule>
    <cfRule type="cellIs" dxfId="3677" priority="1047" operator="equal">
      <formula>"要確認"</formula>
    </cfRule>
    <cfRule type="cellIs" dxfId="3676" priority="1048" operator="equal">
      <formula>"適切"</formula>
    </cfRule>
    <cfRule type="cellIs" dxfId="3675" priority="1049" operator="equal">
      <formula>"不適切"</formula>
    </cfRule>
    <cfRule type="cellIs" dxfId="3674" priority="1050" operator="equal">
      <formula>"要入力"</formula>
    </cfRule>
    <cfRule type="cellIs" dxfId="3673" priority="1051" operator="equal">
      <formula>"要確認"</formula>
    </cfRule>
    <cfRule type="cellIs" dxfId="3672" priority="1052" operator="equal">
      <formula>"適切"</formula>
    </cfRule>
    <cfRule type="cellIs" dxfId="3671" priority="1053" operator="equal">
      <formula>"不適切"</formula>
    </cfRule>
    <cfRule type="cellIs" dxfId="3670" priority="1054" operator="equal">
      <formula>"要入力"</formula>
    </cfRule>
    <cfRule type="cellIs" dxfId="3669" priority="1055" operator="equal">
      <formula>"要確認"</formula>
    </cfRule>
    <cfRule type="cellIs" dxfId="3668" priority="1056" operator="equal">
      <formula>"適切"</formula>
    </cfRule>
    <cfRule type="cellIs" dxfId="3667" priority="1057" operator="equal">
      <formula>"不適切"</formula>
    </cfRule>
    <cfRule type="cellIs" dxfId="3666" priority="1058" operator="equal">
      <formula>"要入力"</formula>
    </cfRule>
    <cfRule type="cellIs" dxfId="3665" priority="1059" operator="equal">
      <formula>"要確認"</formula>
    </cfRule>
    <cfRule type="cellIs" dxfId="3664" priority="1060" operator="equal">
      <formula>"適切"</formula>
    </cfRule>
    <cfRule type="cellIs" dxfId="3663" priority="1061" operator="equal">
      <formula>"不適切"</formula>
    </cfRule>
    <cfRule type="cellIs" dxfId="3662" priority="1062" operator="equal">
      <formula>"要入力"</formula>
    </cfRule>
    <cfRule type="cellIs" dxfId="3661" priority="1063" operator="equal">
      <formula>"適切"</formula>
    </cfRule>
    <cfRule type="cellIs" dxfId="3660" priority="1064" operator="equal">
      <formula>"不適切"</formula>
    </cfRule>
    <cfRule type="cellIs" dxfId="3659" priority="1065" operator="equal">
      <formula>"要入力"</formula>
    </cfRule>
    <cfRule type="cellIs" dxfId="3658" priority="1066" operator="equal">
      <formula>"要確認"</formula>
    </cfRule>
    <cfRule type="cellIs" dxfId="3657" priority="1067" operator="equal">
      <formula>"適切"</formula>
    </cfRule>
    <cfRule type="cellIs" dxfId="3656" priority="1068" operator="equal">
      <formula>"不適切"</formula>
    </cfRule>
    <cfRule type="cellIs" dxfId="3655" priority="1069" operator="equal">
      <formula>"要入力"</formula>
    </cfRule>
    <cfRule type="cellIs" dxfId="3654" priority="1070" operator="equal">
      <formula>"要確認"</formula>
    </cfRule>
    <cfRule type="cellIs" dxfId="3653" priority="1071" operator="equal">
      <formula>"適切"</formula>
    </cfRule>
    <cfRule type="cellIs" dxfId="3652" priority="1072" operator="equal">
      <formula>"不適切"</formula>
    </cfRule>
    <cfRule type="cellIs" dxfId="3651" priority="1073" operator="equal">
      <formula>"要入力"</formula>
    </cfRule>
    <cfRule type="cellIs" dxfId="3650" priority="1074" operator="equal">
      <formula>"要確認"</formula>
    </cfRule>
    <cfRule type="cellIs" dxfId="3649" priority="1075" operator="equal">
      <formula>"適切"</formula>
    </cfRule>
    <cfRule type="cellIs" dxfId="3648" priority="1076" operator="equal">
      <formula>"不適切"</formula>
    </cfRule>
    <cfRule type="cellIs" dxfId="3647" priority="1077" operator="equal">
      <formula>"要入力"</formula>
    </cfRule>
  </conditionalFormatting>
  <conditionalFormatting sqref="U395">
    <cfRule type="cellIs" dxfId="3646" priority="768" operator="equal">
      <formula>0</formula>
    </cfRule>
    <cfRule type="containsErrors" dxfId="3645" priority="769">
      <formula>ISERROR(U395)</formula>
    </cfRule>
    <cfRule type="containsBlanks" dxfId="3644" priority="770">
      <formula>LEN(TRIM(U395))=0</formula>
    </cfRule>
  </conditionalFormatting>
  <conditionalFormatting sqref="R395">
    <cfRule type="containsText" dxfId="3643" priority="762" operator="containsText" text="いる・いない">
      <formula>NOT(ISERROR(SEARCH("いる・いない",R395)))</formula>
    </cfRule>
  </conditionalFormatting>
  <conditionalFormatting sqref="R395">
    <cfRule type="containsText" dxfId="3642" priority="726" operator="containsText" text="該当・非該当">
      <formula>NOT(ISERROR(SEARCH("該当・非該当",R395)))</formula>
    </cfRule>
    <cfRule type="cellIs" dxfId="3641" priority="757" operator="equal">
      <formula>"ある・ない"</formula>
    </cfRule>
    <cfRule type="cellIs" dxfId="3640" priority="758" operator="equal">
      <formula>"ない・ある"</formula>
    </cfRule>
    <cfRule type="cellIs" dxfId="3639" priority="759" operator="equal">
      <formula>"いない・いる"</formula>
    </cfRule>
    <cfRule type="cellIs" dxfId="3638" priority="760" operator="equal">
      <formula>"実施済・未実施"</formula>
    </cfRule>
    <cfRule type="cellIs" dxfId="3637" priority="761" operator="equal">
      <formula>"策定済・未策定"</formula>
    </cfRule>
  </conditionalFormatting>
  <conditionalFormatting sqref="P395">
    <cfRule type="cellIs" dxfId="3636" priority="754" operator="equal">
      <formula>"▲"</formula>
    </cfRule>
    <cfRule type="cellIs" dxfId="3635" priority="755" operator="equal">
      <formula>"？"</formula>
    </cfRule>
    <cfRule type="cellIs" dxfId="3634" priority="756" operator="equal">
      <formula>"★"</formula>
    </cfRule>
  </conditionalFormatting>
  <conditionalFormatting sqref="R395">
    <cfRule type="cellIs" dxfId="3633" priority="724" operator="equal">
      <formula>"管理宿直の形態"</formula>
    </cfRule>
    <cfRule type="cellIs" dxfId="3632" priority="725" operator="equal">
      <formula>"有・無"</formula>
    </cfRule>
  </conditionalFormatting>
  <conditionalFormatting sqref="T395">
    <cfRule type="cellIs" dxfId="3631" priority="727" operator="equal">
      <formula>"要確認"</formula>
    </cfRule>
    <cfRule type="cellIs" dxfId="3630" priority="728" operator="equal">
      <formula>"適切"</formula>
    </cfRule>
    <cfRule type="cellIs" dxfId="3629" priority="729" operator="equal">
      <formula>"不適切"</formula>
    </cfRule>
    <cfRule type="cellIs" dxfId="3628" priority="730" operator="equal">
      <formula>"要入力"</formula>
    </cfRule>
    <cfRule type="cellIs" dxfId="3627" priority="731" operator="equal">
      <formula>"非該当"</formula>
    </cfRule>
    <cfRule type="cellIs" dxfId="3626" priority="732" operator="equal">
      <formula>"不適切"</formula>
    </cfRule>
    <cfRule type="cellIs" dxfId="3625" priority="733" operator="equal">
      <formula>"適切"</formula>
    </cfRule>
    <cfRule type="containsText" dxfId="3624" priority="734" operator="containsText" text="要入力">
      <formula>NOT(ISERROR(SEARCH("要入力",T395)))</formula>
    </cfRule>
    <cfRule type="cellIs" dxfId="3623" priority="735" operator="equal">
      <formula>"非該当"</formula>
    </cfRule>
    <cfRule type="cellIs" dxfId="3622" priority="736" operator="equal">
      <formula>"不適切"</formula>
    </cfRule>
    <cfRule type="cellIs" dxfId="3621" priority="737" operator="equal">
      <formula>"適切"</formula>
    </cfRule>
    <cfRule type="containsText" dxfId="3620" priority="738" operator="containsText" text="要入力">
      <formula>NOT(ISERROR(SEARCH("要入力",T395)))</formula>
    </cfRule>
    <cfRule type="cellIs" dxfId="3619" priority="739" operator="equal">
      <formula>"非該当"</formula>
    </cfRule>
    <cfRule type="cellIs" dxfId="3618" priority="740" operator="equal">
      <formula>"不適切"</formula>
    </cfRule>
    <cfRule type="cellIs" dxfId="3617" priority="741" operator="equal">
      <formula>"適切"</formula>
    </cfRule>
    <cfRule type="containsText" dxfId="3616" priority="742" operator="containsText" text="要入力">
      <formula>NOT(ISERROR(SEARCH("要入力",T395)))</formula>
    </cfRule>
    <cfRule type="cellIs" dxfId="3615" priority="743" operator="equal">
      <formula>"非該当"</formula>
    </cfRule>
    <cfRule type="cellIs" dxfId="3614" priority="744" operator="equal">
      <formula>"不適切"</formula>
    </cfRule>
    <cfRule type="cellIs" dxfId="3613" priority="745" operator="equal">
      <formula>"適切"</formula>
    </cfRule>
    <cfRule type="containsText" dxfId="3612" priority="746" operator="containsText" text="要入力">
      <formula>NOT(ISERROR(SEARCH("要入力",T395)))</formula>
    </cfRule>
    <cfRule type="cellIs" dxfId="3611" priority="747" operator="equal">
      <formula>"要確認"</formula>
    </cfRule>
    <cfRule type="cellIs" dxfId="3610" priority="748" operator="equal">
      <formula>"不適切"</formula>
    </cfRule>
    <cfRule type="containsText" dxfId="3609" priority="749" operator="containsText" text="適切">
      <formula>NOT(ISERROR(SEARCH("適切",T395)))</formula>
    </cfRule>
    <cfRule type="cellIs" dxfId="3608" priority="750" operator="equal">
      <formula>"要入力"</formula>
    </cfRule>
    <cfRule type="containsText" dxfId="3607" priority="751" operator="containsText" text="要入力">
      <formula>NOT(ISERROR(SEARCH("要入力",T395)))</formula>
    </cfRule>
    <cfRule type="containsText" dxfId="3606" priority="752" operator="containsText" text="要入力">
      <formula>NOT(ISERROR(SEARCH("要入力",T395)))</formula>
    </cfRule>
    <cfRule type="containsText" dxfId="3605" priority="753" operator="containsText" text="要入力">
      <formula>NOT(ISERROR(SEARCH("要入力",T395)))</formula>
    </cfRule>
    <cfRule type="cellIs" dxfId="3604" priority="763" operator="equal">
      <formula>"要確認"</formula>
    </cfRule>
    <cfRule type="cellIs" dxfId="3603" priority="764" operator="equal">
      <formula>"適切"</formula>
    </cfRule>
    <cfRule type="cellIs" dxfId="3602" priority="765" operator="equal">
      <formula>"不適切"</formula>
    </cfRule>
    <cfRule type="cellIs" dxfId="3601" priority="766" operator="equal">
      <formula>"要入力"</formula>
    </cfRule>
    <cfRule type="containsText" dxfId="3600" priority="767" operator="containsText" text="要入力">
      <formula>NOT(ISERROR(SEARCH("要入力",T395)))</formula>
    </cfRule>
    <cfRule type="cellIs" dxfId="3599" priority="771" operator="equal">
      <formula>"不適切"</formula>
    </cfRule>
    <cfRule type="cellIs" dxfId="3598" priority="772" operator="equal">
      <formula>"適切"</formula>
    </cfRule>
    <cfRule type="cellIs" dxfId="3597" priority="773" operator="equal">
      <formula>"適切"</formula>
    </cfRule>
    <cfRule type="cellIs" dxfId="3596" priority="774" operator="equal">
      <formula>"不適切"</formula>
    </cfRule>
    <cfRule type="cellIs" dxfId="3595" priority="775" operator="equal">
      <formula>"要確認"</formula>
    </cfRule>
    <cfRule type="cellIs" dxfId="3594" priority="776" operator="equal">
      <formula>"要入力"</formula>
    </cfRule>
    <cfRule type="cellIs" dxfId="3593" priority="777" operator="equal">
      <formula>"適切"</formula>
    </cfRule>
    <cfRule type="cellIs" dxfId="3592" priority="778" operator="equal">
      <formula>"不適切"</formula>
    </cfRule>
    <cfRule type="cellIs" dxfId="3591" priority="779" operator="equal">
      <formula>"要確認"</formula>
    </cfRule>
    <cfRule type="cellIs" dxfId="3590" priority="780" operator="equal">
      <formula>"要入力"</formula>
    </cfRule>
    <cfRule type="cellIs" dxfId="3589" priority="781" operator="equal">
      <formula>"適切"</formula>
    </cfRule>
    <cfRule type="cellIs" dxfId="3588" priority="782" operator="equal">
      <formula>"不適切"</formula>
    </cfRule>
    <cfRule type="cellIs" dxfId="3587" priority="783" operator="equal">
      <formula>"要確認"</formula>
    </cfRule>
    <cfRule type="cellIs" dxfId="3586" priority="784" operator="equal">
      <formula>"要入力"</formula>
    </cfRule>
    <cfRule type="cellIs" dxfId="3585" priority="785" operator="equal">
      <formula>"要確認"</formula>
    </cfRule>
    <cfRule type="cellIs" dxfId="3584" priority="786" operator="equal">
      <formula>"適切"</formula>
    </cfRule>
    <cfRule type="cellIs" dxfId="3583" priority="787" operator="equal">
      <formula>"不適切"</formula>
    </cfRule>
    <cfRule type="cellIs" dxfId="3582" priority="788" operator="equal">
      <formula>"要入力"</formula>
    </cfRule>
    <cfRule type="cellIs" dxfId="3581" priority="789" operator="equal">
      <formula>"適切"</formula>
    </cfRule>
    <cfRule type="containsText" dxfId="3580" priority="790" operator="containsText" text="非該当">
      <formula>NOT(ISERROR(SEARCH("非該当",T395)))</formula>
    </cfRule>
    <cfRule type="containsText" dxfId="3579" priority="791" operator="containsText" text="要入力">
      <formula>NOT(ISERROR(SEARCH("要入力",T395)))</formula>
    </cfRule>
    <cfRule type="containsText" dxfId="3578" priority="792" operator="containsText" text="要入力">
      <formula>NOT(ISERROR(SEARCH("要入力",T395)))</formula>
    </cfRule>
    <cfRule type="containsText" dxfId="3577" priority="793" operator="containsText" text="要入力">
      <formula>NOT(ISERROR(SEARCH("要入力",T395)))</formula>
    </cfRule>
    <cfRule type="containsText" dxfId="3576" priority="794" operator="containsText" text="要入力">
      <formula>NOT(ISERROR(SEARCH("要入力",T395)))</formula>
    </cfRule>
    <cfRule type="containsText" dxfId="3575" priority="795" operator="containsText" text="要入力">
      <formula>NOT(ISERROR(SEARCH("要入力",T395)))</formula>
    </cfRule>
    <cfRule type="containsText" dxfId="3574" priority="796" operator="containsText" text="要入力">
      <formula>NOT(ISERROR(SEARCH("要入力",T395)))</formula>
    </cfRule>
    <cfRule type="containsText" dxfId="3573" priority="797" operator="containsText" text="要入力">
      <formula>NOT(ISERROR(SEARCH("要入力",T395)))</formula>
    </cfRule>
    <cfRule type="containsText" dxfId="3572" priority="798" operator="containsText" text="要確認">
      <formula>NOT(ISERROR(SEARCH("要確認",T395)))</formula>
    </cfRule>
    <cfRule type="containsText" dxfId="3571" priority="799" operator="containsText" text="不適切">
      <formula>NOT(ISERROR(SEARCH("不適切",T395)))</formula>
    </cfRule>
    <cfRule type="containsText" dxfId="3570" priority="800" operator="containsText" text="適切">
      <formula>NOT(ISERROR(SEARCH("適切",T395)))</formula>
    </cfRule>
    <cfRule type="containsText" dxfId="3569" priority="801" operator="containsText" text="要入力">
      <formula>NOT(ISERROR(SEARCH("要入力",T395)))</formula>
    </cfRule>
    <cfRule type="containsText" dxfId="3568" priority="802" operator="containsText" text="要確認">
      <formula>NOT(ISERROR(SEARCH("要確認",T395)))</formula>
    </cfRule>
    <cfRule type="containsText" dxfId="3567" priority="803" operator="containsText" text="不適切">
      <formula>NOT(ISERROR(SEARCH("不適切",T395)))</formula>
    </cfRule>
    <cfRule type="containsText" dxfId="3566" priority="804" operator="containsText" text="適切">
      <formula>NOT(ISERROR(SEARCH("適切",T395)))</formula>
    </cfRule>
    <cfRule type="containsText" dxfId="3565" priority="805" operator="containsText" text="要入力">
      <formula>NOT(ISERROR(SEARCH("要入力",T395)))</formula>
    </cfRule>
    <cfRule type="containsText" dxfId="3564" priority="806" operator="containsText" text="不適切">
      <formula>NOT(ISERROR(SEARCH("不適切",T395)))</formula>
    </cfRule>
    <cfRule type="containsText" dxfId="3563" priority="807" operator="containsText" text="適切">
      <formula>NOT(ISERROR(SEARCH("適切",T395)))</formula>
    </cfRule>
    <cfRule type="containsText" dxfId="3562" priority="808" operator="containsText" text="要確認">
      <formula>NOT(ISERROR(SEARCH("要確認",T395)))</formula>
    </cfRule>
    <cfRule type="containsText" dxfId="3561" priority="809" operator="containsText" text="要入力">
      <formula>NOT(ISERROR(SEARCH("要入力",T395)))</formula>
    </cfRule>
    <cfRule type="containsText" dxfId="3560" priority="810" operator="containsText" text="不適切">
      <formula>NOT(ISERROR(SEARCH("不適切",T395)))</formula>
    </cfRule>
    <cfRule type="containsText" dxfId="3559" priority="811" operator="containsText" text="適切">
      <formula>NOT(ISERROR(SEARCH("適切",T395)))</formula>
    </cfRule>
    <cfRule type="containsText" dxfId="3558" priority="812" operator="containsText" text="要確認">
      <formula>NOT(ISERROR(SEARCH("要確認",T395)))</formula>
    </cfRule>
    <cfRule type="containsText" dxfId="3557" priority="813" operator="containsText" text="要入力">
      <formula>NOT(ISERROR(SEARCH("要入力",T395)))</formula>
    </cfRule>
    <cfRule type="cellIs" dxfId="3556" priority="814" operator="equal">
      <formula>"要確認"</formula>
    </cfRule>
    <cfRule type="cellIs" dxfId="3555" priority="815" operator="equal">
      <formula>"適切"</formula>
    </cfRule>
    <cfRule type="cellIs" dxfId="3554" priority="816" operator="equal">
      <formula>"不適切"</formula>
    </cfRule>
    <cfRule type="cellIs" dxfId="3553" priority="817" operator="equal">
      <formula>"要入力"</formula>
    </cfRule>
    <cfRule type="cellIs" dxfId="3552" priority="818" operator="equal">
      <formula>"要確認"</formula>
    </cfRule>
    <cfRule type="cellIs" dxfId="3551" priority="819" operator="equal">
      <formula>"適切"</formula>
    </cfRule>
    <cfRule type="cellIs" dxfId="3550" priority="820" operator="equal">
      <formula>"不適切"</formula>
    </cfRule>
    <cfRule type="cellIs" dxfId="3549" priority="821" operator="equal">
      <formula>"要入力"</formula>
    </cfRule>
    <cfRule type="cellIs" dxfId="3548" priority="822" operator="equal">
      <formula>"要確認"</formula>
    </cfRule>
    <cfRule type="cellIs" dxfId="3547" priority="823" operator="equal">
      <formula>"適切"</formula>
    </cfRule>
    <cfRule type="cellIs" dxfId="3546" priority="824" operator="equal">
      <formula>"不適切"</formula>
    </cfRule>
    <cfRule type="cellIs" dxfId="3545" priority="825" operator="equal">
      <formula>"要入力"</formula>
    </cfRule>
    <cfRule type="cellIs" dxfId="3544" priority="826" operator="equal">
      <formula>"要確認"</formula>
    </cfRule>
    <cfRule type="cellIs" dxfId="3543" priority="827" operator="equal">
      <formula>"適切"</formula>
    </cfRule>
    <cfRule type="cellIs" dxfId="3542" priority="828" operator="equal">
      <formula>"不適切"</formula>
    </cfRule>
    <cfRule type="cellIs" dxfId="3541" priority="829" operator="equal">
      <formula>"要入力"</formula>
    </cfRule>
    <cfRule type="cellIs" dxfId="3540" priority="830" operator="equal">
      <formula>"要確認"</formula>
    </cfRule>
    <cfRule type="cellIs" dxfId="3539" priority="831" operator="equal">
      <formula>"適切"</formula>
    </cfRule>
    <cfRule type="cellIs" dxfId="3538" priority="832" operator="equal">
      <formula>"不適切"</formula>
    </cfRule>
    <cfRule type="cellIs" dxfId="3537" priority="833" operator="equal">
      <formula>"要入力"</formula>
    </cfRule>
    <cfRule type="cellIs" dxfId="3536" priority="834" operator="equal">
      <formula>"要確認"</formula>
    </cfRule>
    <cfRule type="cellIs" dxfId="3535" priority="835" operator="equal">
      <formula>"適切"</formula>
    </cfRule>
    <cfRule type="cellIs" dxfId="3534" priority="836" operator="equal">
      <formula>"不適切"</formula>
    </cfRule>
    <cfRule type="cellIs" dxfId="3533" priority="837" operator="equal">
      <formula>"要入力"</formula>
    </cfRule>
    <cfRule type="cellIs" dxfId="3532" priority="838" operator="equal">
      <formula>"要確認"</formula>
    </cfRule>
    <cfRule type="cellIs" dxfId="3531" priority="839" operator="equal">
      <formula>"適切"</formula>
    </cfRule>
    <cfRule type="cellIs" dxfId="3530" priority="840" operator="equal">
      <formula>"不適切"</formula>
    </cfRule>
    <cfRule type="cellIs" dxfId="3529" priority="841" operator="equal">
      <formula>"要入力"</formula>
    </cfRule>
    <cfRule type="cellIs" dxfId="3528" priority="842" operator="equal">
      <formula>"要確認"</formula>
    </cfRule>
    <cfRule type="cellIs" dxfId="3527" priority="843" operator="equal">
      <formula>"適切"</formula>
    </cfRule>
    <cfRule type="cellIs" dxfId="3526" priority="844" operator="equal">
      <formula>"不適切"</formula>
    </cfRule>
    <cfRule type="cellIs" dxfId="3525" priority="845" operator="equal">
      <formula>"要入力"</formula>
    </cfRule>
    <cfRule type="cellIs" dxfId="3524" priority="846" operator="equal">
      <formula>"要確認"</formula>
    </cfRule>
    <cfRule type="cellIs" dxfId="3523" priority="847" operator="equal">
      <formula>"適切"</formula>
    </cfRule>
    <cfRule type="cellIs" dxfId="3522" priority="848" operator="equal">
      <formula>"不適切"</formula>
    </cfRule>
    <cfRule type="cellIs" dxfId="3521" priority="849" operator="equal">
      <formula>"要入力"</formula>
    </cfRule>
    <cfRule type="cellIs" dxfId="3520" priority="850" operator="equal">
      <formula>"要確認"</formula>
    </cfRule>
    <cfRule type="cellIs" dxfId="3519" priority="851" operator="equal">
      <formula>"適切"</formula>
    </cfRule>
    <cfRule type="cellIs" dxfId="3518" priority="852" operator="equal">
      <formula>"不適切"</formula>
    </cfRule>
    <cfRule type="cellIs" dxfId="3517" priority="853" operator="equal">
      <formula>"要入力"</formula>
    </cfRule>
    <cfRule type="cellIs" dxfId="3516" priority="854" operator="equal">
      <formula>"要確認"</formula>
    </cfRule>
    <cfRule type="cellIs" dxfId="3515" priority="855" operator="equal">
      <formula>"適切"</formula>
    </cfRule>
    <cfRule type="cellIs" dxfId="3514" priority="856" operator="equal">
      <formula>"不適切"</formula>
    </cfRule>
    <cfRule type="cellIs" dxfId="3513" priority="857" operator="equal">
      <formula>"要入力"</formula>
    </cfRule>
    <cfRule type="cellIs" dxfId="3512" priority="858" operator="equal">
      <formula>"要確認"</formula>
    </cfRule>
    <cfRule type="cellIs" dxfId="3511" priority="859" operator="equal">
      <formula>"適切"</formula>
    </cfRule>
    <cfRule type="cellIs" dxfId="3510" priority="860" operator="equal">
      <formula>"不適切"</formula>
    </cfRule>
    <cfRule type="cellIs" dxfId="3509" priority="861" operator="equal">
      <formula>"要入力"</formula>
    </cfRule>
    <cfRule type="cellIs" dxfId="3508" priority="862" operator="equal">
      <formula>"要確認"</formula>
    </cfRule>
    <cfRule type="cellIs" dxfId="3507" priority="863" operator="equal">
      <formula>"適切"</formula>
    </cfRule>
    <cfRule type="cellIs" dxfId="3506" priority="864" operator="equal">
      <formula>"不適切"</formula>
    </cfRule>
    <cfRule type="cellIs" dxfId="3505" priority="865" operator="equal">
      <formula>"要入力"</formula>
    </cfRule>
    <cfRule type="cellIs" dxfId="3504" priority="866" operator="equal">
      <formula>"要確認"</formula>
    </cfRule>
    <cfRule type="cellIs" dxfId="3503" priority="867" operator="equal">
      <formula>"適切"</formula>
    </cfRule>
    <cfRule type="cellIs" dxfId="3502" priority="868" operator="equal">
      <formula>"不適切"</formula>
    </cfRule>
    <cfRule type="cellIs" dxfId="3501" priority="869" operator="equal">
      <formula>"要入力"</formula>
    </cfRule>
    <cfRule type="cellIs" dxfId="3500" priority="870" operator="equal">
      <formula>"要確認"</formula>
    </cfRule>
    <cfRule type="cellIs" dxfId="3499" priority="871" operator="equal">
      <formula>"適切"</formula>
    </cfRule>
    <cfRule type="cellIs" dxfId="3498" priority="872" operator="equal">
      <formula>"不適切"</formula>
    </cfRule>
    <cfRule type="cellIs" dxfId="3497" priority="873" operator="equal">
      <formula>"要入力"</formula>
    </cfRule>
    <cfRule type="cellIs" dxfId="3496" priority="874" operator="equal">
      <formula>"要確認"</formula>
    </cfRule>
    <cfRule type="cellIs" dxfId="3495" priority="875" operator="equal">
      <formula>"適切"</formula>
    </cfRule>
    <cfRule type="cellIs" dxfId="3494" priority="876" operator="equal">
      <formula>"不適切"</formula>
    </cfRule>
    <cfRule type="cellIs" dxfId="3493" priority="877" operator="equal">
      <formula>"要入力"</formula>
    </cfRule>
    <cfRule type="cellIs" dxfId="3492" priority="878" operator="equal">
      <formula>"要確認"</formula>
    </cfRule>
    <cfRule type="cellIs" dxfId="3491" priority="879" operator="equal">
      <formula>"適切"</formula>
    </cfRule>
    <cfRule type="cellIs" dxfId="3490" priority="880" operator="equal">
      <formula>"不適切"</formula>
    </cfRule>
    <cfRule type="cellIs" dxfId="3489" priority="881" operator="equal">
      <formula>"要入力"</formula>
    </cfRule>
    <cfRule type="cellIs" dxfId="3488" priority="882" operator="equal">
      <formula>"要確認"</formula>
    </cfRule>
    <cfRule type="cellIs" dxfId="3487" priority="883" operator="equal">
      <formula>"適切"</formula>
    </cfRule>
    <cfRule type="cellIs" dxfId="3486" priority="884" operator="equal">
      <formula>"不適切"</formula>
    </cfRule>
    <cfRule type="cellIs" dxfId="3485" priority="885" operator="equal">
      <formula>"要入力"</formula>
    </cfRule>
    <cfRule type="cellIs" dxfId="3484" priority="886" operator="equal">
      <formula>"適切"</formula>
    </cfRule>
    <cfRule type="cellIs" dxfId="3483" priority="887" operator="equal">
      <formula>"不適切"</formula>
    </cfRule>
    <cfRule type="cellIs" dxfId="3482" priority="888" operator="equal">
      <formula>"要入力"</formula>
    </cfRule>
    <cfRule type="cellIs" dxfId="3481" priority="889" operator="equal">
      <formula>"要確認"</formula>
    </cfRule>
    <cfRule type="cellIs" dxfId="3480" priority="890" operator="equal">
      <formula>"適切"</formula>
    </cfRule>
    <cfRule type="cellIs" dxfId="3479" priority="891" operator="equal">
      <formula>"不適切"</formula>
    </cfRule>
    <cfRule type="cellIs" dxfId="3478" priority="892" operator="equal">
      <formula>"要入力"</formula>
    </cfRule>
    <cfRule type="cellIs" dxfId="3477" priority="893" operator="equal">
      <formula>"要確認"</formula>
    </cfRule>
    <cfRule type="cellIs" dxfId="3476" priority="894" operator="equal">
      <formula>"適切"</formula>
    </cfRule>
    <cfRule type="cellIs" dxfId="3475" priority="895" operator="equal">
      <formula>"不適切"</formula>
    </cfRule>
    <cfRule type="cellIs" dxfId="3474" priority="896" operator="equal">
      <formula>"要入力"</formula>
    </cfRule>
    <cfRule type="cellIs" dxfId="3473" priority="897" operator="equal">
      <formula>"要確認"</formula>
    </cfRule>
    <cfRule type="cellIs" dxfId="3472" priority="898" operator="equal">
      <formula>"適切"</formula>
    </cfRule>
    <cfRule type="cellIs" dxfId="3471" priority="899" operator="equal">
      <formula>"不適切"</formula>
    </cfRule>
    <cfRule type="cellIs" dxfId="3470" priority="900" operator="equal">
      <formula>"要入力"</formula>
    </cfRule>
  </conditionalFormatting>
  <conditionalFormatting sqref="U239">
    <cfRule type="cellIs" dxfId="3469" priority="721" operator="equal">
      <formula>0</formula>
    </cfRule>
    <cfRule type="containsErrors" dxfId="3468" priority="722">
      <formula>ISERROR(U239)</formula>
    </cfRule>
    <cfRule type="containsBlanks" dxfId="3467" priority="723">
      <formula>LEN(TRIM(U239))=0</formula>
    </cfRule>
  </conditionalFormatting>
  <conditionalFormatting sqref="U386:U391">
    <cfRule type="cellIs" dxfId="3466" priority="718" operator="equal">
      <formula>0</formula>
    </cfRule>
    <cfRule type="containsErrors" dxfId="3465" priority="719">
      <formula>ISERROR(U386)</formula>
    </cfRule>
    <cfRule type="containsBlanks" dxfId="3464" priority="720">
      <formula>LEN(TRIM(U386))=0</formula>
    </cfRule>
  </conditionalFormatting>
  <conditionalFormatting sqref="U60">
    <cfRule type="cellIs" dxfId="3463" priority="585" operator="equal">
      <formula>0</formula>
    </cfRule>
    <cfRule type="containsErrors" dxfId="3462" priority="586">
      <formula>ISERROR(U60)</formula>
    </cfRule>
    <cfRule type="containsBlanks" dxfId="3461" priority="587">
      <formula>LEN(TRIM(U60))=0</formula>
    </cfRule>
  </conditionalFormatting>
  <conditionalFormatting sqref="R60">
    <cfRule type="containsText" dxfId="3460" priority="579" operator="containsText" text="いる・いない">
      <formula>NOT(ISERROR(SEARCH("いる・いない",R60)))</formula>
    </cfRule>
  </conditionalFormatting>
  <conditionalFormatting sqref="R60">
    <cfRule type="containsText" dxfId="3459" priority="543" operator="containsText" text="該当・非該当">
      <formula>NOT(ISERROR(SEARCH("該当・非該当",R60)))</formula>
    </cfRule>
    <cfRule type="cellIs" dxfId="3458" priority="574" operator="equal">
      <formula>"ある・ない"</formula>
    </cfRule>
    <cfRule type="cellIs" dxfId="3457" priority="575" operator="equal">
      <formula>"ない・ある"</formula>
    </cfRule>
    <cfRule type="cellIs" dxfId="3456" priority="576" operator="equal">
      <formula>"いない・いる"</formula>
    </cfRule>
    <cfRule type="cellIs" dxfId="3455" priority="577" operator="equal">
      <formula>"実施済・未実施"</formula>
    </cfRule>
    <cfRule type="cellIs" dxfId="3454" priority="578" operator="equal">
      <formula>"策定済・未策定"</formula>
    </cfRule>
  </conditionalFormatting>
  <conditionalFormatting sqref="P60">
    <cfRule type="cellIs" dxfId="3453" priority="571" operator="equal">
      <formula>"▲"</formula>
    </cfRule>
    <cfRule type="cellIs" dxfId="3452" priority="572" operator="equal">
      <formula>"？"</formula>
    </cfRule>
    <cfRule type="cellIs" dxfId="3451" priority="573" operator="equal">
      <formula>"★"</formula>
    </cfRule>
  </conditionalFormatting>
  <conditionalFormatting sqref="R60">
    <cfRule type="cellIs" dxfId="3450" priority="541" operator="equal">
      <formula>"管理宿直の形態"</formula>
    </cfRule>
    <cfRule type="cellIs" dxfId="3449" priority="542" operator="equal">
      <formula>"有・無"</formula>
    </cfRule>
  </conditionalFormatting>
  <conditionalFormatting sqref="T60">
    <cfRule type="cellIs" dxfId="3448" priority="544" operator="equal">
      <formula>"要確認"</formula>
    </cfRule>
    <cfRule type="cellIs" dxfId="3447" priority="545" operator="equal">
      <formula>"適切"</formula>
    </cfRule>
    <cfRule type="cellIs" dxfId="3446" priority="546" operator="equal">
      <formula>"不適切"</formula>
    </cfRule>
    <cfRule type="cellIs" dxfId="3445" priority="547" operator="equal">
      <formula>"要入力"</formula>
    </cfRule>
    <cfRule type="cellIs" dxfId="3444" priority="548" operator="equal">
      <formula>"非該当"</formula>
    </cfRule>
    <cfRule type="cellIs" dxfId="3443" priority="549" operator="equal">
      <formula>"不適切"</formula>
    </cfRule>
    <cfRule type="cellIs" dxfId="3442" priority="550" operator="equal">
      <formula>"適切"</formula>
    </cfRule>
    <cfRule type="containsText" dxfId="3441" priority="551" operator="containsText" text="要入力">
      <formula>NOT(ISERROR(SEARCH("要入力",T60)))</formula>
    </cfRule>
    <cfRule type="cellIs" dxfId="3440" priority="552" operator="equal">
      <formula>"非該当"</formula>
    </cfRule>
    <cfRule type="cellIs" dxfId="3439" priority="553" operator="equal">
      <formula>"不適切"</formula>
    </cfRule>
    <cfRule type="cellIs" dxfId="3438" priority="554" operator="equal">
      <formula>"適切"</formula>
    </cfRule>
    <cfRule type="containsText" dxfId="3437" priority="555" operator="containsText" text="要入力">
      <formula>NOT(ISERROR(SEARCH("要入力",T60)))</formula>
    </cfRule>
    <cfRule type="cellIs" dxfId="3436" priority="556" operator="equal">
      <formula>"非該当"</formula>
    </cfRule>
    <cfRule type="cellIs" dxfId="3435" priority="557" operator="equal">
      <formula>"不適切"</formula>
    </cfRule>
    <cfRule type="cellIs" dxfId="3434" priority="558" operator="equal">
      <formula>"適切"</formula>
    </cfRule>
    <cfRule type="containsText" dxfId="3433" priority="559" operator="containsText" text="要入力">
      <formula>NOT(ISERROR(SEARCH("要入力",T60)))</formula>
    </cfRule>
    <cfRule type="cellIs" dxfId="3432" priority="560" operator="equal">
      <formula>"非該当"</formula>
    </cfRule>
    <cfRule type="cellIs" dxfId="3431" priority="561" operator="equal">
      <formula>"不適切"</formula>
    </cfRule>
    <cfRule type="cellIs" dxfId="3430" priority="562" operator="equal">
      <formula>"適切"</formula>
    </cfRule>
    <cfRule type="containsText" dxfId="3429" priority="563" operator="containsText" text="要入力">
      <formula>NOT(ISERROR(SEARCH("要入力",T60)))</formula>
    </cfRule>
    <cfRule type="cellIs" dxfId="3428" priority="564" operator="equal">
      <formula>"要確認"</formula>
    </cfRule>
    <cfRule type="cellIs" dxfId="3427" priority="565" operator="equal">
      <formula>"不適切"</formula>
    </cfRule>
    <cfRule type="containsText" dxfId="3426" priority="566" operator="containsText" text="適切">
      <formula>NOT(ISERROR(SEARCH("適切",T60)))</formula>
    </cfRule>
    <cfRule type="cellIs" dxfId="3425" priority="567" operator="equal">
      <formula>"要入力"</formula>
    </cfRule>
    <cfRule type="containsText" dxfId="3424" priority="568" operator="containsText" text="要入力">
      <formula>NOT(ISERROR(SEARCH("要入力",T60)))</formula>
    </cfRule>
    <cfRule type="containsText" dxfId="3423" priority="569" operator="containsText" text="要入力">
      <formula>NOT(ISERROR(SEARCH("要入力",T60)))</formula>
    </cfRule>
    <cfRule type="containsText" dxfId="3422" priority="570" operator="containsText" text="要入力">
      <formula>NOT(ISERROR(SEARCH("要入力",T60)))</formula>
    </cfRule>
    <cfRule type="cellIs" dxfId="3421" priority="580" operator="equal">
      <formula>"要確認"</formula>
    </cfRule>
    <cfRule type="cellIs" dxfId="3420" priority="581" operator="equal">
      <formula>"適切"</formula>
    </cfRule>
    <cfRule type="cellIs" dxfId="3419" priority="582" operator="equal">
      <formula>"不適切"</formula>
    </cfRule>
    <cfRule type="cellIs" dxfId="3418" priority="583" operator="equal">
      <formula>"要入力"</formula>
    </cfRule>
    <cfRule type="containsText" dxfId="3417" priority="584" operator="containsText" text="要入力">
      <formula>NOT(ISERROR(SEARCH("要入力",T60)))</formula>
    </cfRule>
    <cfRule type="cellIs" dxfId="3416" priority="588" operator="equal">
      <formula>"不適切"</formula>
    </cfRule>
    <cfRule type="cellIs" dxfId="3415" priority="589" operator="equal">
      <formula>"適切"</formula>
    </cfRule>
    <cfRule type="cellIs" dxfId="3414" priority="590" operator="equal">
      <formula>"適切"</formula>
    </cfRule>
    <cfRule type="cellIs" dxfId="3413" priority="591" operator="equal">
      <formula>"不適切"</formula>
    </cfRule>
    <cfRule type="cellIs" dxfId="3412" priority="592" operator="equal">
      <formula>"要確認"</formula>
    </cfRule>
    <cfRule type="cellIs" dxfId="3411" priority="593" operator="equal">
      <formula>"要入力"</formula>
    </cfRule>
    <cfRule type="cellIs" dxfId="3410" priority="594" operator="equal">
      <formula>"適切"</formula>
    </cfRule>
    <cfRule type="cellIs" dxfId="3409" priority="595" operator="equal">
      <formula>"不適切"</formula>
    </cfRule>
    <cfRule type="cellIs" dxfId="3408" priority="596" operator="equal">
      <formula>"要確認"</formula>
    </cfRule>
    <cfRule type="cellIs" dxfId="3407" priority="597" operator="equal">
      <formula>"要入力"</formula>
    </cfRule>
    <cfRule type="cellIs" dxfId="3406" priority="598" operator="equal">
      <formula>"適切"</formula>
    </cfRule>
    <cfRule type="cellIs" dxfId="3405" priority="599" operator="equal">
      <formula>"不適切"</formula>
    </cfRule>
    <cfRule type="cellIs" dxfId="3404" priority="600" operator="equal">
      <formula>"要確認"</formula>
    </cfRule>
    <cfRule type="cellIs" dxfId="3403" priority="601" operator="equal">
      <formula>"要入力"</formula>
    </cfRule>
    <cfRule type="cellIs" dxfId="3402" priority="602" operator="equal">
      <formula>"要確認"</formula>
    </cfRule>
    <cfRule type="cellIs" dxfId="3401" priority="603" operator="equal">
      <formula>"適切"</formula>
    </cfRule>
    <cfRule type="cellIs" dxfId="3400" priority="604" operator="equal">
      <formula>"不適切"</formula>
    </cfRule>
    <cfRule type="cellIs" dxfId="3399" priority="605" operator="equal">
      <formula>"要入力"</formula>
    </cfRule>
    <cfRule type="cellIs" dxfId="3398" priority="606" operator="equal">
      <formula>"適切"</formula>
    </cfRule>
    <cfRule type="containsText" dxfId="3397" priority="607" operator="containsText" text="非該当">
      <formula>NOT(ISERROR(SEARCH("非該当",T60)))</formula>
    </cfRule>
    <cfRule type="containsText" dxfId="3396" priority="608" operator="containsText" text="要入力">
      <formula>NOT(ISERROR(SEARCH("要入力",T60)))</formula>
    </cfRule>
    <cfRule type="containsText" dxfId="3395" priority="609" operator="containsText" text="要入力">
      <formula>NOT(ISERROR(SEARCH("要入力",T60)))</formula>
    </cfRule>
    <cfRule type="containsText" dxfId="3394" priority="610" operator="containsText" text="要入力">
      <formula>NOT(ISERROR(SEARCH("要入力",T60)))</formula>
    </cfRule>
    <cfRule type="containsText" dxfId="3393" priority="611" operator="containsText" text="要入力">
      <formula>NOT(ISERROR(SEARCH("要入力",T60)))</formula>
    </cfRule>
    <cfRule type="containsText" dxfId="3392" priority="612" operator="containsText" text="要入力">
      <formula>NOT(ISERROR(SEARCH("要入力",T60)))</formula>
    </cfRule>
    <cfRule type="containsText" dxfId="3391" priority="613" operator="containsText" text="要入力">
      <formula>NOT(ISERROR(SEARCH("要入力",T60)))</formula>
    </cfRule>
    <cfRule type="containsText" dxfId="3390" priority="614" operator="containsText" text="要入力">
      <formula>NOT(ISERROR(SEARCH("要入力",T60)))</formula>
    </cfRule>
    <cfRule type="containsText" dxfId="3389" priority="615" operator="containsText" text="要確認">
      <formula>NOT(ISERROR(SEARCH("要確認",T60)))</formula>
    </cfRule>
    <cfRule type="containsText" dxfId="3388" priority="616" operator="containsText" text="不適切">
      <formula>NOT(ISERROR(SEARCH("不適切",T60)))</formula>
    </cfRule>
    <cfRule type="containsText" dxfId="3387" priority="617" operator="containsText" text="適切">
      <formula>NOT(ISERROR(SEARCH("適切",T60)))</formula>
    </cfRule>
    <cfRule type="containsText" dxfId="3386" priority="618" operator="containsText" text="要入力">
      <formula>NOT(ISERROR(SEARCH("要入力",T60)))</formula>
    </cfRule>
    <cfRule type="containsText" dxfId="3385" priority="619" operator="containsText" text="要確認">
      <formula>NOT(ISERROR(SEARCH("要確認",T60)))</formula>
    </cfRule>
    <cfRule type="containsText" dxfId="3384" priority="620" operator="containsText" text="不適切">
      <formula>NOT(ISERROR(SEARCH("不適切",T60)))</formula>
    </cfRule>
    <cfRule type="containsText" dxfId="3383" priority="621" operator="containsText" text="適切">
      <formula>NOT(ISERROR(SEARCH("適切",T60)))</formula>
    </cfRule>
    <cfRule type="containsText" dxfId="3382" priority="622" operator="containsText" text="要入力">
      <formula>NOT(ISERROR(SEARCH("要入力",T60)))</formula>
    </cfRule>
    <cfRule type="containsText" dxfId="3381" priority="623" operator="containsText" text="不適切">
      <formula>NOT(ISERROR(SEARCH("不適切",T60)))</formula>
    </cfRule>
    <cfRule type="containsText" dxfId="3380" priority="624" operator="containsText" text="適切">
      <formula>NOT(ISERROR(SEARCH("適切",T60)))</formula>
    </cfRule>
    <cfRule type="containsText" dxfId="3379" priority="625" operator="containsText" text="要確認">
      <formula>NOT(ISERROR(SEARCH("要確認",T60)))</formula>
    </cfRule>
    <cfRule type="containsText" dxfId="3378" priority="626" operator="containsText" text="要入力">
      <formula>NOT(ISERROR(SEARCH("要入力",T60)))</formula>
    </cfRule>
    <cfRule type="containsText" dxfId="3377" priority="627" operator="containsText" text="不適切">
      <formula>NOT(ISERROR(SEARCH("不適切",T60)))</formula>
    </cfRule>
    <cfRule type="containsText" dxfId="3376" priority="628" operator="containsText" text="適切">
      <formula>NOT(ISERROR(SEARCH("適切",T60)))</formula>
    </cfRule>
    <cfRule type="containsText" dxfId="3375" priority="629" operator="containsText" text="要確認">
      <formula>NOT(ISERROR(SEARCH("要確認",T60)))</formula>
    </cfRule>
    <cfRule type="containsText" dxfId="3374" priority="630" operator="containsText" text="要入力">
      <formula>NOT(ISERROR(SEARCH("要入力",T60)))</formula>
    </cfRule>
    <cfRule type="cellIs" dxfId="3373" priority="631" operator="equal">
      <formula>"要確認"</formula>
    </cfRule>
    <cfRule type="cellIs" dxfId="3372" priority="632" operator="equal">
      <formula>"適切"</formula>
    </cfRule>
    <cfRule type="cellIs" dxfId="3371" priority="633" operator="equal">
      <formula>"不適切"</formula>
    </cfRule>
    <cfRule type="cellIs" dxfId="3370" priority="634" operator="equal">
      <formula>"要入力"</formula>
    </cfRule>
    <cfRule type="cellIs" dxfId="3369" priority="635" operator="equal">
      <formula>"要確認"</formula>
    </cfRule>
    <cfRule type="cellIs" dxfId="3368" priority="636" operator="equal">
      <formula>"適切"</formula>
    </cfRule>
    <cfRule type="cellIs" dxfId="3367" priority="637" operator="equal">
      <formula>"不適切"</formula>
    </cfRule>
    <cfRule type="cellIs" dxfId="3366" priority="638" operator="equal">
      <formula>"要入力"</formula>
    </cfRule>
    <cfRule type="cellIs" dxfId="3365" priority="639" operator="equal">
      <formula>"要確認"</formula>
    </cfRule>
    <cfRule type="cellIs" dxfId="3364" priority="640" operator="equal">
      <formula>"適切"</formula>
    </cfRule>
    <cfRule type="cellIs" dxfId="3363" priority="641" operator="equal">
      <formula>"不適切"</formula>
    </cfRule>
    <cfRule type="cellIs" dxfId="3362" priority="642" operator="equal">
      <formula>"要入力"</formula>
    </cfRule>
    <cfRule type="cellIs" dxfId="3361" priority="643" operator="equal">
      <formula>"要確認"</formula>
    </cfRule>
    <cfRule type="cellIs" dxfId="3360" priority="644" operator="equal">
      <formula>"適切"</formula>
    </cfRule>
    <cfRule type="cellIs" dxfId="3359" priority="645" operator="equal">
      <formula>"不適切"</formula>
    </cfRule>
    <cfRule type="cellIs" dxfId="3358" priority="646" operator="equal">
      <formula>"要入力"</formula>
    </cfRule>
    <cfRule type="cellIs" dxfId="3357" priority="647" operator="equal">
      <formula>"要確認"</formula>
    </cfRule>
    <cfRule type="cellIs" dxfId="3356" priority="648" operator="equal">
      <formula>"適切"</formula>
    </cfRule>
    <cfRule type="cellIs" dxfId="3355" priority="649" operator="equal">
      <formula>"不適切"</formula>
    </cfRule>
    <cfRule type="cellIs" dxfId="3354" priority="650" operator="equal">
      <formula>"要入力"</formula>
    </cfRule>
    <cfRule type="cellIs" dxfId="3353" priority="651" operator="equal">
      <formula>"要確認"</formula>
    </cfRule>
    <cfRule type="cellIs" dxfId="3352" priority="652" operator="equal">
      <formula>"適切"</formula>
    </cfRule>
    <cfRule type="cellIs" dxfId="3351" priority="653" operator="equal">
      <formula>"不適切"</formula>
    </cfRule>
    <cfRule type="cellIs" dxfId="3350" priority="654" operator="equal">
      <formula>"要入力"</formula>
    </cfRule>
    <cfRule type="cellIs" dxfId="3349" priority="655" operator="equal">
      <formula>"要確認"</formula>
    </cfRule>
    <cfRule type="cellIs" dxfId="3348" priority="656" operator="equal">
      <formula>"適切"</formula>
    </cfRule>
    <cfRule type="cellIs" dxfId="3347" priority="657" operator="equal">
      <formula>"不適切"</formula>
    </cfRule>
    <cfRule type="cellIs" dxfId="3346" priority="658" operator="equal">
      <formula>"要入力"</formula>
    </cfRule>
    <cfRule type="cellIs" dxfId="3345" priority="659" operator="equal">
      <formula>"要確認"</formula>
    </cfRule>
    <cfRule type="cellIs" dxfId="3344" priority="660" operator="equal">
      <formula>"適切"</formula>
    </cfRule>
    <cfRule type="cellIs" dxfId="3343" priority="661" operator="equal">
      <formula>"不適切"</formula>
    </cfRule>
    <cfRule type="cellIs" dxfId="3342" priority="662" operator="equal">
      <formula>"要入力"</formula>
    </cfRule>
    <cfRule type="cellIs" dxfId="3341" priority="663" operator="equal">
      <formula>"要確認"</formula>
    </cfRule>
    <cfRule type="cellIs" dxfId="3340" priority="664" operator="equal">
      <formula>"適切"</formula>
    </cfRule>
    <cfRule type="cellIs" dxfId="3339" priority="665" operator="equal">
      <formula>"不適切"</formula>
    </cfRule>
    <cfRule type="cellIs" dxfId="3338" priority="666" operator="equal">
      <formula>"要入力"</formula>
    </cfRule>
    <cfRule type="cellIs" dxfId="3337" priority="667" operator="equal">
      <formula>"要確認"</formula>
    </cfRule>
    <cfRule type="cellIs" dxfId="3336" priority="668" operator="equal">
      <formula>"適切"</formula>
    </cfRule>
    <cfRule type="cellIs" dxfId="3335" priority="669" operator="equal">
      <formula>"不適切"</formula>
    </cfRule>
    <cfRule type="cellIs" dxfId="3334" priority="670" operator="equal">
      <formula>"要入力"</formula>
    </cfRule>
    <cfRule type="cellIs" dxfId="3333" priority="671" operator="equal">
      <formula>"要確認"</formula>
    </cfRule>
    <cfRule type="cellIs" dxfId="3332" priority="672" operator="equal">
      <formula>"適切"</formula>
    </cfRule>
    <cfRule type="cellIs" dxfId="3331" priority="673" operator="equal">
      <formula>"不適切"</formula>
    </cfRule>
    <cfRule type="cellIs" dxfId="3330" priority="674" operator="equal">
      <formula>"要入力"</formula>
    </cfRule>
    <cfRule type="cellIs" dxfId="3329" priority="675" operator="equal">
      <formula>"要確認"</formula>
    </cfRule>
    <cfRule type="cellIs" dxfId="3328" priority="676" operator="equal">
      <formula>"適切"</formula>
    </cfRule>
    <cfRule type="cellIs" dxfId="3327" priority="677" operator="equal">
      <formula>"不適切"</formula>
    </cfRule>
    <cfRule type="cellIs" dxfId="3326" priority="678" operator="equal">
      <formula>"要入力"</formula>
    </cfRule>
    <cfRule type="cellIs" dxfId="3325" priority="679" operator="equal">
      <formula>"要確認"</formula>
    </cfRule>
    <cfRule type="cellIs" dxfId="3324" priority="680" operator="equal">
      <formula>"適切"</formula>
    </cfRule>
    <cfRule type="cellIs" dxfId="3323" priority="681" operator="equal">
      <formula>"不適切"</formula>
    </cfRule>
    <cfRule type="cellIs" dxfId="3322" priority="682" operator="equal">
      <formula>"要入力"</formula>
    </cfRule>
    <cfRule type="cellIs" dxfId="3321" priority="683" operator="equal">
      <formula>"要確認"</formula>
    </cfRule>
    <cfRule type="cellIs" dxfId="3320" priority="684" operator="equal">
      <formula>"適切"</formula>
    </cfRule>
    <cfRule type="cellIs" dxfId="3319" priority="685" operator="equal">
      <formula>"不適切"</formula>
    </cfRule>
    <cfRule type="cellIs" dxfId="3318" priority="686" operator="equal">
      <formula>"要入力"</formula>
    </cfRule>
    <cfRule type="cellIs" dxfId="3317" priority="687" operator="equal">
      <formula>"要確認"</formula>
    </cfRule>
    <cfRule type="cellIs" dxfId="3316" priority="688" operator="equal">
      <formula>"適切"</formula>
    </cfRule>
    <cfRule type="cellIs" dxfId="3315" priority="689" operator="equal">
      <formula>"不適切"</formula>
    </cfRule>
    <cfRule type="cellIs" dxfId="3314" priority="690" operator="equal">
      <formula>"要入力"</formula>
    </cfRule>
    <cfRule type="cellIs" dxfId="3313" priority="691" operator="equal">
      <formula>"要確認"</formula>
    </cfRule>
    <cfRule type="cellIs" dxfId="3312" priority="692" operator="equal">
      <formula>"適切"</formula>
    </cfRule>
    <cfRule type="cellIs" dxfId="3311" priority="693" operator="equal">
      <formula>"不適切"</formula>
    </cfRule>
    <cfRule type="cellIs" dxfId="3310" priority="694" operator="equal">
      <formula>"要入力"</formula>
    </cfRule>
    <cfRule type="cellIs" dxfId="3309" priority="695" operator="equal">
      <formula>"要確認"</formula>
    </cfRule>
    <cfRule type="cellIs" dxfId="3308" priority="696" operator="equal">
      <formula>"適切"</formula>
    </cfRule>
    <cfRule type="cellIs" dxfId="3307" priority="697" operator="equal">
      <formula>"不適切"</formula>
    </cfRule>
    <cfRule type="cellIs" dxfId="3306" priority="698" operator="equal">
      <formula>"要入力"</formula>
    </cfRule>
    <cfRule type="cellIs" dxfId="3305" priority="699" operator="equal">
      <formula>"要確認"</formula>
    </cfRule>
    <cfRule type="cellIs" dxfId="3304" priority="700" operator="equal">
      <formula>"適切"</formula>
    </cfRule>
    <cfRule type="cellIs" dxfId="3303" priority="701" operator="equal">
      <formula>"不適切"</formula>
    </cfRule>
    <cfRule type="cellIs" dxfId="3302" priority="702" operator="equal">
      <formula>"要入力"</formula>
    </cfRule>
    <cfRule type="cellIs" dxfId="3301" priority="703" operator="equal">
      <formula>"適切"</formula>
    </cfRule>
    <cfRule type="cellIs" dxfId="3300" priority="704" operator="equal">
      <formula>"不適切"</formula>
    </cfRule>
    <cfRule type="cellIs" dxfId="3299" priority="705" operator="equal">
      <formula>"要入力"</formula>
    </cfRule>
    <cfRule type="cellIs" dxfId="3298" priority="706" operator="equal">
      <formula>"要確認"</formula>
    </cfRule>
    <cfRule type="cellIs" dxfId="3297" priority="707" operator="equal">
      <formula>"適切"</formula>
    </cfRule>
    <cfRule type="cellIs" dxfId="3296" priority="708" operator="equal">
      <formula>"不適切"</formula>
    </cfRule>
    <cfRule type="cellIs" dxfId="3295" priority="709" operator="equal">
      <formula>"要入力"</formula>
    </cfRule>
    <cfRule type="cellIs" dxfId="3294" priority="710" operator="equal">
      <formula>"要確認"</formula>
    </cfRule>
    <cfRule type="cellIs" dxfId="3293" priority="711" operator="equal">
      <formula>"適切"</formula>
    </cfRule>
    <cfRule type="cellIs" dxfId="3292" priority="712" operator="equal">
      <formula>"不適切"</formula>
    </cfRule>
    <cfRule type="cellIs" dxfId="3291" priority="713" operator="equal">
      <formula>"要入力"</formula>
    </cfRule>
    <cfRule type="cellIs" dxfId="3290" priority="714" operator="equal">
      <formula>"要確認"</formula>
    </cfRule>
    <cfRule type="cellIs" dxfId="3289" priority="715" operator="equal">
      <formula>"適切"</formula>
    </cfRule>
    <cfRule type="cellIs" dxfId="3288" priority="716" operator="equal">
      <formula>"不適切"</formula>
    </cfRule>
    <cfRule type="cellIs" dxfId="3287" priority="717" operator="equal">
      <formula>"要入力"</formula>
    </cfRule>
  </conditionalFormatting>
  <conditionalFormatting sqref="U336">
    <cfRule type="cellIs" dxfId="3286" priority="408" operator="equal">
      <formula>0</formula>
    </cfRule>
    <cfRule type="containsErrors" dxfId="3285" priority="409">
      <formula>ISERROR(U336)</formula>
    </cfRule>
    <cfRule type="containsBlanks" dxfId="3284" priority="410">
      <formula>LEN(TRIM(U336))=0</formula>
    </cfRule>
  </conditionalFormatting>
  <conditionalFormatting sqref="R336">
    <cfRule type="containsText" dxfId="3283" priority="402" operator="containsText" text="いる・いない">
      <formula>NOT(ISERROR(SEARCH("いる・いない",R336)))</formula>
    </cfRule>
  </conditionalFormatting>
  <conditionalFormatting sqref="R336">
    <cfRule type="containsText" dxfId="3282" priority="366" operator="containsText" text="該当・非該当">
      <formula>NOT(ISERROR(SEARCH("該当・非該当",R336)))</formula>
    </cfRule>
    <cfRule type="cellIs" dxfId="3281" priority="397" operator="equal">
      <formula>"ある・ない"</formula>
    </cfRule>
    <cfRule type="cellIs" dxfId="3280" priority="398" operator="equal">
      <formula>"ない・ある"</formula>
    </cfRule>
    <cfRule type="cellIs" dxfId="3279" priority="399" operator="equal">
      <formula>"いない・いる"</formula>
    </cfRule>
    <cfRule type="cellIs" dxfId="3278" priority="400" operator="equal">
      <formula>"実施済・未実施"</formula>
    </cfRule>
    <cfRule type="cellIs" dxfId="3277" priority="401" operator="equal">
      <formula>"策定済・未策定"</formula>
    </cfRule>
  </conditionalFormatting>
  <conditionalFormatting sqref="P336">
    <cfRule type="cellIs" dxfId="3276" priority="394" operator="equal">
      <formula>"▲"</formula>
    </cfRule>
    <cfRule type="cellIs" dxfId="3275" priority="395" operator="equal">
      <formula>"？"</formula>
    </cfRule>
    <cfRule type="cellIs" dxfId="3274" priority="396" operator="equal">
      <formula>"★"</formula>
    </cfRule>
  </conditionalFormatting>
  <conditionalFormatting sqref="R336">
    <cfRule type="cellIs" dxfId="3273" priority="364" operator="equal">
      <formula>"管理宿直の形態"</formula>
    </cfRule>
    <cfRule type="cellIs" dxfId="3272" priority="365" operator="equal">
      <formula>"有・無"</formula>
    </cfRule>
  </conditionalFormatting>
  <conditionalFormatting sqref="T336">
    <cfRule type="cellIs" dxfId="3271" priority="367" operator="equal">
      <formula>"要確認"</formula>
    </cfRule>
    <cfRule type="cellIs" dxfId="3270" priority="368" operator="equal">
      <formula>"適切"</formula>
    </cfRule>
    <cfRule type="cellIs" dxfId="3269" priority="369" operator="equal">
      <formula>"不適切"</formula>
    </cfRule>
    <cfRule type="cellIs" dxfId="3268" priority="370" operator="equal">
      <formula>"要入力"</formula>
    </cfRule>
    <cfRule type="cellIs" dxfId="3267" priority="371" operator="equal">
      <formula>"非該当"</formula>
    </cfRule>
    <cfRule type="cellIs" dxfId="3266" priority="372" operator="equal">
      <formula>"不適切"</formula>
    </cfRule>
    <cfRule type="cellIs" dxfId="3265" priority="373" operator="equal">
      <formula>"適切"</formula>
    </cfRule>
    <cfRule type="containsText" dxfId="3264" priority="374" operator="containsText" text="要入力">
      <formula>NOT(ISERROR(SEARCH("要入力",T336)))</formula>
    </cfRule>
    <cfRule type="cellIs" dxfId="3263" priority="375" operator="equal">
      <formula>"非該当"</formula>
    </cfRule>
    <cfRule type="cellIs" dxfId="3262" priority="376" operator="equal">
      <formula>"不適切"</formula>
    </cfRule>
    <cfRule type="cellIs" dxfId="3261" priority="377" operator="equal">
      <formula>"適切"</formula>
    </cfRule>
    <cfRule type="containsText" dxfId="3260" priority="378" operator="containsText" text="要入力">
      <formula>NOT(ISERROR(SEARCH("要入力",T336)))</formula>
    </cfRule>
    <cfRule type="cellIs" dxfId="3259" priority="379" operator="equal">
      <formula>"非該当"</formula>
    </cfRule>
    <cfRule type="cellIs" dxfId="3258" priority="380" operator="equal">
      <formula>"不適切"</formula>
    </cfRule>
    <cfRule type="cellIs" dxfId="3257" priority="381" operator="equal">
      <formula>"適切"</formula>
    </cfRule>
    <cfRule type="containsText" dxfId="3256" priority="382" operator="containsText" text="要入力">
      <formula>NOT(ISERROR(SEARCH("要入力",T336)))</formula>
    </cfRule>
    <cfRule type="cellIs" dxfId="3255" priority="383" operator="equal">
      <formula>"非該当"</formula>
    </cfRule>
    <cfRule type="cellIs" dxfId="3254" priority="384" operator="equal">
      <formula>"不適切"</formula>
    </cfRule>
    <cfRule type="cellIs" dxfId="3253" priority="385" operator="equal">
      <formula>"適切"</formula>
    </cfRule>
    <cfRule type="containsText" dxfId="3252" priority="386" operator="containsText" text="要入力">
      <formula>NOT(ISERROR(SEARCH("要入力",T336)))</formula>
    </cfRule>
    <cfRule type="cellIs" dxfId="3251" priority="387" operator="equal">
      <formula>"要確認"</formula>
    </cfRule>
    <cfRule type="cellIs" dxfId="3250" priority="388" operator="equal">
      <formula>"不適切"</formula>
    </cfRule>
    <cfRule type="containsText" dxfId="3249" priority="389" operator="containsText" text="適切">
      <formula>NOT(ISERROR(SEARCH("適切",T336)))</formula>
    </cfRule>
    <cfRule type="cellIs" dxfId="3248" priority="390" operator="equal">
      <formula>"要入力"</formula>
    </cfRule>
    <cfRule type="containsText" dxfId="3247" priority="391" operator="containsText" text="要入力">
      <formula>NOT(ISERROR(SEARCH("要入力",T336)))</formula>
    </cfRule>
    <cfRule type="containsText" dxfId="3246" priority="392" operator="containsText" text="要入力">
      <formula>NOT(ISERROR(SEARCH("要入力",T336)))</formula>
    </cfRule>
    <cfRule type="containsText" dxfId="3245" priority="393" operator="containsText" text="要入力">
      <formula>NOT(ISERROR(SEARCH("要入力",T336)))</formula>
    </cfRule>
    <cfRule type="cellIs" dxfId="3244" priority="403" operator="equal">
      <formula>"要確認"</formula>
    </cfRule>
    <cfRule type="cellIs" dxfId="3243" priority="404" operator="equal">
      <formula>"適切"</formula>
    </cfRule>
    <cfRule type="cellIs" dxfId="3242" priority="405" operator="equal">
      <formula>"不適切"</formula>
    </cfRule>
    <cfRule type="cellIs" dxfId="3241" priority="406" operator="equal">
      <formula>"要入力"</formula>
    </cfRule>
    <cfRule type="containsText" dxfId="3240" priority="407" operator="containsText" text="要入力">
      <formula>NOT(ISERROR(SEARCH("要入力",T336)))</formula>
    </cfRule>
    <cfRule type="cellIs" dxfId="3239" priority="411" operator="equal">
      <formula>"不適切"</formula>
    </cfRule>
    <cfRule type="cellIs" dxfId="3238" priority="412" operator="equal">
      <formula>"適切"</formula>
    </cfRule>
    <cfRule type="cellIs" dxfId="3237" priority="413" operator="equal">
      <formula>"適切"</formula>
    </cfRule>
    <cfRule type="cellIs" dxfId="3236" priority="414" operator="equal">
      <formula>"不適切"</formula>
    </cfRule>
    <cfRule type="cellIs" dxfId="3235" priority="415" operator="equal">
      <formula>"要確認"</formula>
    </cfRule>
    <cfRule type="cellIs" dxfId="3234" priority="416" operator="equal">
      <formula>"要入力"</formula>
    </cfRule>
    <cfRule type="cellIs" dxfId="3233" priority="417" operator="equal">
      <formula>"適切"</formula>
    </cfRule>
    <cfRule type="cellIs" dxfId="3232" priority="418" operator="equal">
      <formula>"不適切"</formula>
    </cfRule>
    <cfRule type="cellIs" dxfId="3231" priority="419" operator="equal">
      <formula>"要確認"</formula>
    </cfRule>
    <cfRule type="cellIs" dxfId="3230" priority="420" operator="equal">
      <formula>"要入力"</formula>
    </cfRule>
    <cfRule type="cellIs" dxfId="3229" priority="421" operator="equal">
      <formula>"適切"</formula>
    </cfRule>
    <cfRule type="cellIs" dxfId="3228" priority="422" operator="equal">
      <formula>"不適切"</formula>
    </cfRule>
    <cfRule type="cellIs" dxfId="3227" priority="423" operator="equal">
      <formula>"要確認"</formula>
    </cfRule>
    <cfRule type="cellIs" dxfId="3226" priority="424" operator="equal">
      <formula>"要入力"</formula>
    </cfRule>
    <cfRule type="cellIs" dxfId="3225" priority="425" operator="equal">
      <formula>"要確認"</formula>
    </cfRule>
    <cfRule type="cellIs" dxfId="3224" priority="426" operator="equal">
      <formula>"適切"</formula>
    </cfRule>
    <cfRule type="cellIs" dxfId="3223" priority="427" operator="equal">
      <formula>"不適切"</formula>
    </cfRule>
    <cfRule type="cellIs" dxfId="3222" priority="428" operator="equal">
      <formula>"要入力"</formula>
    </cfRule>
    <cfRule type="cellIs" dxfId="3221" priority="429" operator="equal">
      <formula>"適切"</formula>
    </cfRule>
    <cfRule type="containsText" dxfId="3220" priority="430" operator="containsText" text="非該当">
      <formula>NOT(ISERROR(SEARCH("非該当",T336)))</formula>
    </cfRule>
    <cfRule type="containsText" dxfId="3219" priority="431" operator="containsText" text="要入力">
      <formula>NOT(ISERROR(SEARCH("要入力",T336)))</formula>
    </cfRule>
    <cfRule type="containsText" dxfId="3218" priority="432" operator="containsText" text="要入力">
      <formula>NOT(ISERROR(SEARCH("要入力",T336)))</formula>
    </cfRule>
    <cfRule type="containsText" dxfId="3217" priority="433" operator="containsText" text="要入力">
      <formula>NOT(ISERROR(SEARCH("要入力",T336)))</formula>
    </cfRule>
    <cfRule type="containsText" dxfId="3216" priority="434" operator="containsText" text="要入力">
      <formula>NOT(ISERROR(SEARCH("要入力",T336)))</formula>
    </cfRule>
    <cfRule type="containsText" dxfId="3215" priority="435" operator="containsText" text="要入力">
      <formula>NOT(ISERROR(SEARCH("要入力",T336)))</formula>
    </cfRule>
    <cfRule type="containsText" dxfId="3214" priority="436" operator="containsText" text="要入力">
      <formula>NOT(ISERROR(SEARCH("要入力",T336)))</formula>
    </cfRule>
    <cfRule type="containsText" dxfId="3213" priority="437" operator="containsText" text="要入力">
      <formula>NOT(ISERROR(SEARCH("要入力",T336)))</formula>
    </cfRule>
    <cfRule type="containsText" dxfId="3212" priority="438" operator="containsText" text="要確認">
      <formula>NOT(ISERROR(SEARCH("要確認",T336)))</formula>
    </cfRule>
    <cfRule type="containsText" dxfId="3211" priority="439" operator="containsText" text="不適切">
      <formula>NOT(ISERROR(SEARCH("不適切",T336)))</formula>
    </cfRule>
    <cfRule type="containsText" dxfId="3210" priority="440" operator="containsText" text="適切">
      <formula>NOT(ISERROR(SEARCH("適切",T336)))</formula>
    </cfRule>
    <cfRule type="containsText" dxfId="3209" priority="441" operator="containsText" text="要入力">
      <formula>NOT(ISERROR(SEARCH("要入力",T336)))</formula>
    </cfRule>
    <cfRule type="containsText" dxfId="3208" priority="442" operator="containsText" text="要確認">
      <formula>NOT(ISERROR(SEARCH("要確認",T336)))</formula>
    </cfRule>
    <cfRule type="containsText" dxfId="3207" priority="443" operator="containsText" text="不適切">
      <formula>NOT(ISERROR(SEARCH("不適切",T336)))</formula>
    </cfRule>
    <cfRule type="containsText" dxfId="3206" priority="444" operator="containsText" text="適切">
      <formula>NOT(ISERROR(SEARCH("適切",T336)))</formula>
    </cfRule>
    <cfRule type="containsText" dxfId="3205" priority="445" operator="containsText" text="要入力">
      <formula>NOT(ISERROR(SEARCH("要入力",T336)))</formula>
    </cfRule>
    <cfRule type="containsText" dxfId="3204" priority="446" operator="containsText" text="不適切">
      <formula>NOT(ISERROR(SEARCH("不適切",T336)))</formula>
    </cfRule>
    <cfRule type="containsText" dxfId="3203" priority="447" operator="containsText" text="適切">
      <formula>NOT(ISERROR(SEARCH("適切",T336)))</formula>
    </cfRule>
    <cfRule type="containsText" dxfId="3202" priority="448" operator="containsText" text="要確認">
      <formula>NOT(ISERROR(SEARCH("要確認",T336)))</formula>
    </cfRule>
    <cfRule type="containsText" dxfId="3201" priority="449" operator="containsText" text="要入力">
      <formula>NOT(ISERROR(SEARCH("要入力",T336)))</formula>
    </cfRule>
    <cfRule type="containsText" dxfId="3200" priority="450" operator="containsText" text="不適切">
      <formula>NOT(ISERROR(SEARCH("不適切",T336)))</formula>
    </cfRule>
    <cfRule type="containsText" dxfId="3199" priority="451" operator="containsText" text="適切">
      <formula>NOT(ISERROR(SEARCH("適切",T336)))</formula>
    </cfRule>
    <cfRule type="containsText" dxfId="3198" priority="452" operator="containsText" text="要確認">
      <formula>NOT(ISERROR(SEARCH("要確認",T336)))</formula>
    </cfRule>
    <cfRule type="containsText" dxfId="3197" priority="453" operator="containsText" text="要入力">
      <formula>NOT(ISERROR(SEARCH("要入力",T336)))</formula>
    </cfRule>
    <cfRule type="cellIs" dxfId="3196" priority="454" operator="equal">
      <formula>"要確認"</formula>
    </cfRule>
    <cfRule type="cellIs" dxfId="3195" priority="455" operator="equal">
      <formula>"適切"</formula>
    </cfRule>
    <cfRule type="cellIs" dxfId="3194" priority="456" operator="equal">
      <formula>"不適切"</formula>
    </cfRule>
    <cfRule type="cellIs" dxfId="3193" priority="457" operator="equal">
      <formula>"要入力"</formula>
    </cfRule>
    <cfRule type="cellIs" dxfId="3192" priority="458" operator="equal">
      <formula>"要確認"</formula>
    </cfRule>
    <cfRule type="cellIs" dxfId="3191" priority="459" operator="equal">
      <formula>"適切"</formula>
    </cfRule>
    <cfRule type="cellIs" dxfId="3190" priority="460" operator="equal">
      <formula>"不適切"</formula>
    </cfRule>
    <cfRule type="cellIs" dxfId="3189" priority="461" operator="equal">
      <formula>"要入力"</formula>
    </cfRule>
    <cfRule type="cellIs" dxfId="3188" priority="462" operator="equal">
      <formula>"要確認"</formula>
    </cfRule>
    <cfRule type="cellIs" dxfId="3187" priority="463" operator="equal">
      <formula>"適切"</formula>
    </cfRule>
    <cfRule type="cellIs" dxfId="3186" priority="464" operator="equal">
      <formula>"不適切"</formula>
    </cfRule>
    <cfRule type="cellIs" dxfId="3185" priority="465" operator="equal">
      <formula>"要入力"</formula>
    </cfRule>
    <cfRule type="cellIs" dxfId="3184" priority="466" operator="equal">
      <formula>"要確認"</formula>
    </cfRule>
    <cfRule type="cellIs" dxfId="3183" priority="467" operator="equal">
      <formula>"適切"</formula>
    </cfRule>
    <cfRule type="cellIs" dxfId="3182" priority="468" operator="equal">
      <formula>"不適切"</formula>
    </cfRule>
    <cfRule type="cellIs" dxfId="3181" priority="469" operator="equal">
      <formula>"要入力"</formula>
    </cfRule>
    <cfRule type="cellIs" dxfId="3180" priority="470" operator="equal">
      <formula>"要確認"</formula>
    </cfRule>
    <cfRule type="cellIs" dxfId="3179" priority="471" operator="equal">
      <formula>"適切"</formula>
    </cfRule>
    <cfRule type="cellIs" dxfId="3178" priority="472" operator="equal">
      <formula>"不適切"</formula>
    </cfRule>
    <cfRule type="cellIs" dxfId="3177" priority="473" operator="equal">
      <formula>"要入力"</formula>
    </cfRule>
    <cfRule type="cellIs" dxfId="3176" priority="474" operator="equal">
      <formula>"要確認"</formula>
    </cfRule>
    <cfRule type="cellIs" dxfId="3175" priority="475" operator="equal">
      <formula>"適切"</formula>
    </cfRule>
    <cfRule type="cellIs" dxfId="3174" priority="476" operator="equal">
      <formula>"不適切"</formula>
    </cfRule>
    <cfRule type="cellIs" dxfId="3173" priority="477" operator="equal">
      <formula>"要入力"</formula>
    </cfRule>
    <cfRule type="cellIs" dxfId="3172" priority="478" operator="equal">
      <formula>"要確認"</formula>
    </cfRule>
    <cfRule type="cellIs" dxfId="3171" priority="479" operator="equal">
      <formula>"適切"</formula>
    </cfRule>
    <cfRule type="cellIs" dxfId="3170" priority="480" operator="equal">
      <formula>"不適切"</formula>
    </cfRule>
    <cfRule type="cellIs" dxfId="3169" priority="481" operator="equal">
      <formula>"要入力"</formula>
    </cfRule>
    <cfRule type="cellIs" dxfId="3168" priority="482" operator="equal">
      <formula>"要確認"</formula>
    </cfRule>
    <cfRule type="cellIs" dxfId="3167" priority="483" operator="equal">
      <formula>"適切"</formula>
    </cfRule>
    <cfRule type="cellIs" dxfId="3166" priority="484" operator="equal">
      <formula>"不適切"</formula>
    </cfRule>
    <cfRule type="cellIs" dxfId="3165" priority="485" operator="equal">
      <formula>"要入力"</formula>
    </cfRule>
    <cfRule type="cellIs" dxfId="3164" priority="486" operator="equal">
      <formula>"要確認"</formula>
    </cfRule>
    <cfRule type="cellIs" dxfId="3163" priority="487" operator="equal">
      <formula>"適切"</formula>
    </cfRule>
    <cfRule type="cellIs" dxfId="3162" priority="488" operator="equal">
      <formula>"不適切"</formula>
    </cfRule>
    <cfRule type="cellIs" dxfId="3161" priority="489" operator="equal">
      <formula>"要入力"</formula>
    </cfRule>
    <cfRule type="cellIs" dxfId="3160" priority="490" operator="equal">
      <formula>"要確認"</formula>
    </cfRule>
    <cfRule type="cellIs" dxfId="3159" priority="491" operator="equal">
      <formula>"適切"</formula>
    </cfRule>
    <cfRule type="cellIs" dxfId="3158" priority="492" operator="equal">
      <formula>"不適切"</formula>
    </cfRule>
    <cfRule type="cellIs" dxfId="3157" priority="493" operator="equal">
      <formula>"要入力"</formula>
    </cfRule>
    <cfRule type="cellIs" dxfId="3156" priority="494" operator="equal">
      <formula>"要確認"</formula>
    </cfRule>
    <cfRule type="cellIs" dxfId="3155" priority="495" operator="equal">
      <formula>"適切"</formula>
    </cfRule>
    <cfRule type="cellIs" dxfId="3154" priority="496" operator="equal">
      <formula>"不適切"</formula>
    </cfRule>
    <cfRule type="cellIs" dxfId="3153" priority="497" operator="equal">
      <formula>"要入力"</formula>
    </cfRule>
    <cfRule type="cellIs" dxfId="3152" priority="498" operator="equal">
      <formula>"要確認"</formula>
    </cfRule>
    <cfRule type="cellIs" dxfId="3151" priority="499" operator="equal">
      <formula>"適切"</formula>
    </cfRule>
    <cfRule type="cellIs" dxfId="3150" priority="500" operator="equal">
      <formula>"不適切"</formula>
    </cfRule>
    <cfRule type="cellIs" dxfId="3149" priority="501" operator="equal">
      <formula>"要入力"</formula>
    </cfRule>
    <cfRule type="cellIs" dxfId="3148" priority="502" operator="equal">
      <formula>"要確認"</formula>
    </cfRule>
    <cfRule type="cellIs" dxfId="3147" priority="503" operator="equal">
      <formula>"適切"</formula>
    </cfRule>
    <cfRule type="cellIs" dxfId="3146" priority="504" operator="equal">
      <formula>"不適切"</formula>
    </cfRule>
    <cfRule type="cellIs" dxfId="3145" priority="505" operator="equal">
      <formula>"要入力"</formula>
    </cfRule>
    <cfRule type="cellIs" dxfId="3144" priority="506" operator="equal">
      <formula>"要確認"</formula>
    </cfRule>
    <cfRule type="cellIs" dxfId="3143" priority="507" operator="equal">
      <formula>"適切"</formula>
    </cfRule>
    <cfRule type="cellIs" dxfId="3142" priority="508" operator="equal">
      <formula>"不適切"</formula>
    </cfRule>
    <cfRule type="cellIs" dxfId="3141" priority="509" operator="equal">
      <formula>"要入力"</formula>
    </cfRule>
    <cfRule type="cellIs" dxfId="3140" priority="510" operator="equal">
      <formula>"要確認"</formula>
    </cfRule>
    <cfRule type="cellIs" dxfId="3139" priority="511" operator="equal">
      <formula>"適切"</formula>
    </cfRule>
    <cfRule type="cellIs" dxfId="3138" priority="512" operator="equal">
      <formula>"不適切"</formula>
    </cfRule>
    <cfRule type="cellIs" dxfId="3137" priority="513" operator="equal">
      <formula>"要入力"</formula>
    </cfRule>
    <cfRule type="cellIs" dxfId="3136" priority="514" operator="equal">
      <formula>"要確認"</formula>
    </cfRule>
    <cfRule type="cellIs" dxfId="3135" priority="515" operator="equal">
      <formula>"適切"</formula>
    </cfRule>
    <cfRule type="cellIs" dxfId="3134" priority="516" operator="equal">
      <formula>"不適切"</formula>
    </cfRule>
    <cfRule type="cellIs" dxfId="3133" priority="517" operator="equal">
      <formula>"要入力"</formula>
    </cfRule>
    <cfRule type="cellIs" dxfId="3132" priority="518" operator="equal">
      <formula>"要確認"</formula>
    </cfRule>
    <cfRule type="cellIs" dxfId="3131" priority="519" operator="equal">
      <formula>"適切"</formula>
    </cfRule>
    <cfRule type="cellIs" dxfId="3130" priority="520" operator="equal">
      <formula>"不適切"</formula>
    </cfRule>
    <cfRule type="cellIs" dxfId="3129" priority="521" operator="equal">
      <formula>"要入力"</formula>
    </cfRule>
    <cfRule type="cellIs" dxfId="3128" priority="522" operator="equal">
      <formula>"要確認"</formula>
    </cfRule>
    <cfRule type="cellIs" dxfId="3127" priority="523" operator="equal">
      <formula>"適切"</formula>
    </cfRule>
    <cfRule type="cellIs" dxfId="3126" priority="524" operator="equal">
      <formula>"不適切"</formula>
    </cfRule>
    <cfRule type="cellIs" dxfId="3125" priority="525" operator="equal">
      <formula>"要入力"</formula>
    </cfRule>
    <cfRule type="cellIs" dxfId="3124" priority="526" operator="equal">
      <formula>"適切"</formula>
    </cfRule>
    <cfRule type="cellIs" dxfId="3123" priority="527" operator="equal">
      <formula>"不適切"</formula>
    </cfRule>
    <cfRule type="cellIs" dxfId="3122" priority="528" operator="equal">
      <formula>"要入力"</formula>
    </cfRule>
    <cfRule type="cellIs" dxfId="3121" priority="529" operator="equal">
      <formula>"要確認"</formula>
    </cfRule>
    <cfRule type="cellIs" dxfId="3120" priority="530" operator="equal">
      <formula>"適切"</formula>
    </cfRule>
    <cfRule type="cellIs" dxfId="3119" priority="531" operator="equal">
      <formula>"不適切"</formula>
    </cfRule>
    <cfRule type="cellIs" dxfId="3118" priority="532" operator="equal">
      <formula>"要入力"</formula>
    </cfRule>
    <cfRule type="cellIs" dxfId="3117" priority="533" operator="equal">
      <formula>"要確認"</formula>
    </cfRule>
    <cfRule type="cellIs" dxfId="3116" priority="534" operator="equal">
      <formula>"適切"</formula>
    </cfRule>
    <cfRule type="cellIs" dxfId="3115" priority="535" operator="equal">
      <formula>"不適切"</formula>
    </cfRule>
    <cfRule type="cellIs" dxfId="3114" priority="536" operator="equal">
      <formula>"要入力"</formula>
    </cfRule>
    <cfRule type="cellIs" dxfId="3113" priority="537" operator="equal">
      <formula>"要確認"</formula>
    </cfRule>
    <cfRule type="cellIs" dxfId="3112" priority="538" operator="equal">
      <formula>"適切"</formula>
    </cfRule>
    <cfRule type="cellIs" dxfId="3111" priority="539" operator="equal">
      <formula>"不適切"</formula>
    </cfRule>
    <cfRule type="cellIs" dxfId="3110" priority="540" operator="equal">
      <formula>"要入力"</formula>
    </cfRule>
  </conditionalFormatting>
  <conditionalFormatting sqref="R3">
    <cfRule type="containsText" dxfId="3109" priority="363" operator="containsText" text="いる・いない">
      <formula>NOT(ISERROR(SEARCH("いる・いない",R3)))</formula>
    </cfRule>
  </conditionalFormatting>
  <conditionalFormatting sqref="R3">
    <cfRule type="containsText" dxfId="3108" priority="357" operator="containsText" text="該当・非該当">
      <formula>NOT(ISERROR(SEARCH("該当・非該当",R3)))</formula>
    </cfRule>
    <cfRule type="cellIs" dxfId="3107" priority="358" operator="equal">
      <formula>"ある・ない"</formula>
    </cfRule>
    <cfRule type="cellIs" dxfId="3106" priority="359" operator="equal">
      <formula>"ない・ある"</formula>
    </cfRule>
    <cfRule type="cellIs" dxfId="3105" priority="360" operator="equal">
      <formula>"いない・いる"</formula>
    </cfRule>
    <cfRule type="cellIs" dxfId="3104" priority="361" operator="equal">
      <formula>"実施済・未実施"</formula>
    </cfRule>
    <cfRule type="cellIs" dxfId="3103" priority="362" operator="equal">
      <formula>"策定済・未策定"</formula>
    </cfRule>
  </conditionalFormatting>
  <conditionalFormatting sqref="R3">
    <cfRule type="cellIs" dxfId="3102" priority="355" operator="equal">
      <formula>"管理宿直の形態"</formula>
    </cfRule>
    <cfRule type="cellIs" dxfId="3101" priority="356" operator="equal">
      <formula>"有・無"</formula>
    </cfRule>
  </conditionalFormatting>
  <conditionalFormatting sqref="U10">
    <cfRule type="cellIs" dxfId="3100" priority="222" operator="equal">
      <formula>0</formula>
    </cfRule>
    <cfRule type="containsErrors" dxfId="3099" priority="223">
      <formula>ISERROR(U10)</formula>
    </cfRule>
    <cfRule type="containsBlanks" dxfId="3098" priority="224">
      <formula>LEN(TRIM(U10))=0</formula>
    </cfRule>
  </conditionalFormatting>
  <conditionalFormatting sqref="R10">
    <cfRule type="containsText" dxfId="3097" priority="216" operator="containsText" text="いる・いない">
      <formula>NOT(ISERROR(SEARCH("いる・いない",R10)))</formula>
    </cfRule>
  </conditionalFormatting>
  <conditionalFormatting sqref="R10">
    <cfRule type="containsText" dxfId="3096" priority="180" operator="containsText" text="該当・非該当">
      <formula>NOT(ISERROR(SEARCH("該当・非該当",R10)))</formula>
    </cfRule>
    <cfRule type="cellIs" dxfId="3095" priority="211" operator="equal">
      <formula>"ある・ない"</formula>
    </cfRule>
    <cfRule type="cellIs" dxfId="3094" priority="212" operator="equal">
      <formula>"ない・ある"</formula>
    </cfRule>
    <cfRule type="cellIs" dxfId="3093" priority="213" operator="equal">
      <formula>"いない・いる"</formula>
    </cfRule>
    <cfRule type="cellIs" dxfId="3092" priority="214" operator="equal">
      <formula>"実施済・未実施"</formula>
    </cfRule>
    <cfRule type="cellIs" dxfId="3091" priority="215" operator="equal">
      <formula>"策定済・未策定"</formula>
    </cfRule>
  </conditionalFormatting>
  <conditionalFormatting sqref="P10">
    <cfRule type="cellIs" dxfId="3090" priority="208" operator="equal">
      <formula>"▲"</formula>
    </cfRule>
    <cfRule type="cellIs" dxfId="3089" priority="209" operator="equal">
      <formula>"？"</formula>
    </cfRule>
    <cfRule type="cellIs" dxfId="3088" priority="210" operator="equal">
      <formula>"★"</formula>
    </cfRule>
  </conditionalFormatting>
  <conditionalFormatting sqref="R10">
    <cfRule type="cellIs" dxfId="3087" priority="178" operator="equal">
      <formula>"管理宿直の形態"</formula>
    </cfRule>
    <cfRule type="cellIs" dxfId="3086" priority="179" operator="equal">
      <formula>"有・無"</formula>
    </cfRule>
  </conditionalFormatting>
  <conditionalFormatting sqref="T10">
    <cfRule type="cellIs" dxfId="3085" priority="181" operator="equal">
      <formula>"要確認"</formula>
    </cfRule>
    <cfRule type="cellIs" dxfId="3084" priority="182" operator="equal">
      <formula>"適切"</formula>
    </cfRule>
    <cfRule type="cellIs" dxfId="3083" priority="183" operator="equal">
      <formula>"不適切"</formula>
    </cfRule>
    <cfRule type="cellIs" dxfId="3082" priority="184" operator="equal">
      <formula>"要入力"</formula>
    </cfRule>
    <cfRule type="cellIs" dxfId="3081" priority="185" operator="equal">
      <formula>"非該当"</formula>
    </cfRule>
    <cfRule type="cellIs" dxfId="3080" priority="186" operator="equal">
      <formula>"不適切"</formula>
    </cfRule>
    <cfRule type="cellIs" dxfId="3079" priority="187" operator="equal">
      <formula>"適切"</formula>
    </cfRule>
    <cfRule type="containsText" dxfId="3078" priority="188" operator="containsText" text="要入力">
      <formula>NOT(ISERROR(SEARCH("要入力",T10)))</formula>
    </cfRule>
    <cfRule type="cellIs" dxfId="3077" priority="189" operator="equal">
      <formula>"非該当"</formula>
    </cfRule>
    <cfRule type="cellIs" dxfId="3076" priority="190" operator="equal">
      <formula>"不適切"</formula>
    </cfRule>
    <cfRule type="cellIs" dxfId="3075" priority="191" operator="equal">
      <formula>"適切"</formula>
    </cfRule>
    <cfRule type="containsText" dxfId="3074" priority="192" operator="containsText" text="要入力">
      <formula>NOT(ISERROR(SEARCH("要入力",T10)))</formula>
    </cfRule>
    <cfRule type="cellIs" dxfId="3073" priority="193" operator="equal">
      <formula>"非該当"</formula>
    </cfRule>
    <cfRule type="cellIs" dxfId="3072" priority="194" operator="equal">
      <formula>"不適切"</formula>
    </cfRule>
    <cfRule type="cellIs" dxfId="3071" priority="195" operator="equal">
      <formula>"適切"</formula>
    </cfRule>
    <cfRule type="containsText" dxfId="3070" priority="196" operator="containsText" text="要入力">
      <formula>NOT(ISERROR(SEARCH("要入力",T10)))</formula>
    </cfRule>
    <cfRule type="cellIs" dxfId="3069" priority="197" operator="equal">
      <formula>"非該当"</formula>
    </cfRule>
    <cfRule type="cellIs" dxfId="3068" priority="198" operator="equal">
      <formula>"不適切"</formula>
    </cfRule>
    <cfRule type="cellIs" dxfId="3067" priority="199" operator="equal">
      <formula>"適切"</formula>
    </cfRule>
    <cfRule type="containsText" dxfId="3066" priority="200" operator="containsText" text="要入力">
      <formula>NOT(ISERROR(SEARCH("要入力",T10)))</formula>
    </cfRule>
    <cfRule type="cellIs" dxfId="3065" priority="201" operator="equal">
      <formula>"要確認"</formula>
    </cfRule>
    <cfRule type="cellIs" dxfId="3064" priority="202" operator="equal">
      <formula>"不適切"</formula>
    </cfRule>
    <cfRule type="containsText" dxfId="3063" priority="203" operator="containsText" text="適切">
      <formula>NOT(ISERROR(SEARCH("適切",T10)))</formula>
    </cfRule>
    <cfRule type="cellIs" dxfId="3062" priority="204" operator="equal">
      <formula>"要入力"</formula>
    </cfRule>
    <cfRule type="containsText" dxfId="3061" priority="205" operator="containsText" text="要入力">
      <formula>NOT(ISERROR(SEARCH("要入力",T10)))</formula>
    </cfRule>
    <cfRule type="containsText" dxfId="3060" priority="206" operator="containsText" text="要入力">
      <formula>NOT(ISERROR(SEARCH("要入力",T10)))</formula>
    </cfRule>
    <cfRule type="containsText" dxfId="3059" priority="207" operator="containsText" text="要入力">
      <formula>NOT(ISERROR(SEARCH("要入力",T10)))</formula>
    </cfRule>
    <cfRule type="cellIs" dxfId="3058" priority="217" operator="equal">
      <formula>"要確認"</formula>
    </cfRule>
    <cfRule type="cellIs" dxfId="3057" priority="218" operator="equal">
      <formula>"適切"</formula>
    </cfRule>
    <cfRule type="cellIs" dxfId="3056" priority="219" operator="equal">
      <formula>"不適切"</formula>
    </cfRule>
    <cfRule type="cellIs" dxfId="3055" priority="220" operator="equal">
      <formula>"要入力"</formula>
    </cfRule>
    <cfRule type="containsText" dxfId="3054" priority="221" operator="containsText" text="要入力">
      <formula>NOT(ISERROR(SEARCH("要入力",T10)))</formula>
    </cfRule>
    <cfRule type="cellIs" dxfId="3053" priority="225" operator="equal">
      <formula>"不適切"</formula>
    </cfRule>
    <cfRule type="cellIs" dxfId="3052" priority="226" operator="equal">
      <formula>"適切"</formula>
    </cfRule>
    <cfRule type="cellIs" dxfId="3051" priority="227" operator="equal">
      <formula>"適切"</formula>
    </cfRule>
    <cfRule type="cellIs" dxfId="3050" priority="228" operator="equal">
      <formula>"不適切"</formula>
    </cfRule>
    <cfRule type="cellIs" dxfId="3049" priority="229" operator="equal">
      <formula>"要確認"</formula>
    </cfRule>
    <cfRule type="cellIs" dxfId="3048" priority="230" operator="equal">
      <formula>"要入力"</formula>
    </cfRule>
    <cfRule type="cellIs" dxfId="3047" priority="231" operator="equal">
      <formula>"適切"</formula>
    </cfRule>
    <cfRule type="cellIs" dxfId="3046" priority="232" operator="equal">
      <formula>"不適切"</formula>
    </cfRule>
    <cfRule type="cellIs" dxfId="3045" priority="233" operator="equal">
      <formula>"要確認"</formula>
    </cfRule>
    <cfRule type="cellIs" dxfId="3044" priority="234" operator="equal">
      <formula>"要入力"</formula>
    </cfRule>
    <cfRule type="cellIs" dxfId="3043" priority="235" operator="equal">
      <formula>"適切"</formula>
    </cfRule>
    <cfRule type="cellIs" dxfId="3042" priority="236" operator="equal">
      <formula>"不適切"</formula>
    </cfRule>
    <cfRule type="cellIs" dxfId="3041" priority="237" operator="equal">
      <formula>"要確認"</formula>
    </cfRule>
    <cfRule type="cellIs" dxfId="3040" priority="238" operator="equal">
      <formula>"要入力"</formula>
    </cfRule>
    <cfRule type="cellIs" dxfId="3039" priority="239" operator="equal">
      <formula>"要確認"</formula>
    </cfRule>
    <cfRule type="cellIs" dxfId="3038" priority="240" operator="equal">
      <formula>"適切"</formula>
    </cfRule>
    <cfRule type="cellIs" dxfId="3037" priority="241" operator="equal">
      <formula>"不適切"</formula>
    </cfRule>
    <cfRule type="cellIs" dxfId="3036" priority="242" operator="equal">
      <formula>"要入力"</formula>
    </cfRule>
    <cfRule type="cellIs" dxfId="3035" priority="243" operator="equal">
      <formula>"適切"</formula>
    </cfRule>
    <cfRule type="containsText" dxfId="3034" priority="244" operator="containsText" text="非該当">
      <formula>NOT(ISERROR(SEARCH("非該当",T10)))</formula>
    </cfRule>
    <cfRule type="containsText" dxfId="3033" priority="245" operator="containsText" text="要入力">
      <formula>NOT(ISERROR(SEARCH("要入力",T10)))</formula>
    </cfRule>
    <cfRule type="containsText" dxfId="3032" priority="246" operator="containsText" text="要入力">
      <formula>NOT(ISERROR(SEARCH("要入力",T10)))</formula>
    </cfRule>
    <cfRule type="containsText" dxfId="3031" priority="247" operator="containsText" text="要入力">
      <formula>NOT(ISERROR(SEARCH("要入力",T10)))</formula>
    </cfRule>
    <cfRule type="containsText" dxfId="3030" priority="248" operator="containsText" text="要入力">
      <formula>NOT(ISERROR(SEARCH("要入力",T10)))</formula>
    </cfRule>
    <cfRule type="containsText" dxfId="3029" priority="249" operator="containsText" text="要入力">
      <formula>NOT(ISERROR(SEARCH("要入力",T10)))</formula>
    </cfRule>
    <cfRule type="containsText" dxfId="3028" priority="250" operator="containsText" text="要入力">
      <formula>NOT(ISERROR(SEARCH("要入力",T10)))</formula>
    </cfRule>
    <cfRule type="containsText" dxfId="3027" priority="251" operator="containsText" text="要入力">
      <formula>NOT(ISERROR(SEARCH("要入力",T10)))</formula>
    </cfRule>
    <cfRule type="containsText" dxfId="3026" priority="252" operator="containsText" text="要確認">
      <formula>NOT(ISERROR(SEARCH("要確認",T10)))</formula>
    </cfRule>
    <cfRule type="containsText" dxfId="3025" priority="253" operator="containsText" text="不適切">
      <formula>NOT(ISERROR(SEARCH("不適切",T10)))</formula>
    </cfRule>
    <cfRule type="containsText" dxfId="3024" priority="254" operator="containsText" text="適切">
      <formula>NOT(ISERROR(SEARCH("適切",T10)))</formula>
    </cfRule>
    <cfRule type="containsText" dxfId="3023" priority="255" operator="containsText" text="要入力">
      <formula>NOT(ISERROR(SEARCH("要入力",T10)))</formula>
    </cfRule>
    <cfRule type="containsText" dxfId="3022" priority="256" operator="containsText" text="要確認">
      <formula>NOT(ISERROR(SEARCH("要確認",T10)))</formula>
    </cfRule>
    <cfRule type="containsText" dxfId="3021" priority="257" operator="containsText" text="不適切">
      <formula>NOT(ISERROR(SEARCH("不適切",T10)))</formula>
    </cfRule>
    <cfRule type="containsText" dxfId="3020" priority="258" operator="containsText" text="適切">
      <formula>NOT(ISERROR(SEARCH("適切",T10)))</formula>
    </cfRule>
    <cfRule type="containsText" dxfId="3019" priority="259" operator="containsText" text="要入力">
      <formula>NOT(ISERROR(SEARCH("要入力",T10)))</formula>
    </cfRule>
    <cfRule type="containsText" dxfId="3018" priority="260" operator="containsText" text="不適切">
      <formula>NOT(ISERROR(SEARCH("不適切",T10)))</formula>
    </cfRule>
    <cfRule type="containsText" dxfId="3017" priority="261" operator="containsText" text="適切">
      <formula>NOT(ISERROR(SEARCH("適切",T10)))</formula>
    </cfRule>
    <cfRule type="containsText" dxfId="3016" priority="262" operator="containsText" text="要確認">
      <formula>NOT(ISERROR(SEARCH("要確認",T10)))</formula>
    </cfRule>
    <cfRule type="containsText" dxfId="3015" priority="263" operator="containsText" text="要入力">
      <formula>NOT(ISERROR(SEARCH("要入力",T10)))</formula>
    </cfRule>
    <cfRule type="containsText" dxfId="3014" priority="264" operator="containsText" text="不適切">
      <formula>NOT(ISERROR(SEARCH("不適切",T10)))</formula>
    </cfRule>
    <cfRule type="containsText" dxfId="3013" priority="265" operator="containsText" text="適切">
      <formula>NOT(ISERROR(SEARCH("適切",T10)))</formula>
    </cfRule>
    <cfRule type="containsText" dxfId="3012" priority="266" operator="containsText" text="要確認">
      <formula>NOT(ISERROR(SEARCH("要確認",T10)))</formula>
    </cfRule>
    <cfRule type="containsText" dxfId="3011" priority="267" operator="containsText" text="要入力">
      <formula>NOT(ISERROR(SEARCH("要入力",T10)))</formula>
    </cfRule>
    <cfRule type="cellIs" dxfId="3010" priority="268" operator="equal">
      <formula>"要確認"</formula>
    </cfRule>
    <cfRule type="cellIs" dxfId="3009" priority="269" operator="equal">
      <formula>"適切"</formula>
    </cfRule>
    <cfRule type="cellIs" dxfId="3008" priority="270" operator="equal">
      <formula>"不適切"</formula>
    </cfRule>
    <cfRule type="cellIs" dxfId="3007" priority="271" operator="equal">
      <formula>"要入力"</formula>
    </cfRule>
    <cfRule type="cellIs" dxfId="3006" priority="272" operator="equal">
      <formula>"要確認"</formula>
    </cfRule>
    <cfRule type="cellIs" dxfId="3005" priority="273" operator="equal">
      <formula>"適切"</formula>
    </cfRule>
    <cfRule type="cellIs" dxfId="3004" priority="274" operator="equal">
      <formula>"不適切"</formula>
    </cfRule>
    <cfRule type="cellIs" dxfId="3003" priority="275" operator="equal">
      <formula>"要入力"</formula>
    </cfRule>
    <cfRule type="cellIs" dxfId="3002" priority="276" operator="equal">
      <formula>"要確認"</formula>
    </cfRule>
    <cfRule type="cellIs" dxfId="3001" priority="277" operator="equal">
      <formula>"適切"</formula>
    </cfRule>
    <cfRule type="cellIs" dxfId="3000" priority="278" operator="equal">
      <formula>"不適切"</formula>
    </cfRule>
    <cfRule type="cellIs" dxfId="2999" priority="279" operator="equal">
      <formula>"要入力"</formula>
    </cfRule>
    <cfRule type="cellIs" dxfId="2998" priority="280" operator="equal">
      <formula>"要確認"</formula>
    </cfRule>
    <cfRule type="cellIs" dxfId="2997" priority="281" operator="equal">
      <formula>"適切"</formula>
    </cfRule>
    <cfRule type="cellIs" dxfId="2996" priority="282" operator="equal">
      <formula>"不適切"</formula>
    </cfRule>
    <cfRule type="cellIs" dxfId="2995" priority="283" operator="equal">
      <formula>"要入力"</formula>
    </cfRule>
    <cfRule type="cellIs" dxfId="2994" priority="284" operator="equal">
      <formula>"要確認"</formula>
    </cfRule>
    <cfRule type="cellIs" dxfId="2993" priority="285" operator="equal">
      <formula>"適切"</formula>
    </cfRule>
    <cfRule type="cellIs" dxfId="2992" priority="286" operator="equal">
      <formula>"不適切"</formula>
    </cfRule>
    <cfRule type="cellIs" dxfId="2991" priority="287" operator="equal">
      <formula>"要入力"</formula>
    </cfRule>
    <cfRule type="cellIs" dxfId="2990" priority="288" operator="equal">
      <formula>"要確認"</formula>
    </cfRule>
    <cfRule type="cellIs" dxfId="2989" priority="289" operator="equal">
      <formula>"適切"</formula>
    </cfRule>
    <cfRule type="cellIs" dxfId="2988" priority="290" operator="equal">
      <formula>"不適切"</formula>
    </cfRule>
    <cfRule type="cellIs" dxfId="2987" priority="291" operator="equal">
      <formula>"要入力"</formula>
    </cfRule>
    <cfRule type="cellIs" dxfId="2986" priority="292" operator="equal">
      <formula>"要確認"</formula>
    </cfRule>
    <cfRule type="cellIs" dxfId="2985" priority="293" operator="equal">
      <formula>"適切"</formula>
    </cfRule>
    <cfRule type="cellIs" dxfId="2984" priority="294" operator="equal">
      <formula>"不適切"</formula>
    </cfRule>
    <cfRule type="cellIs" dxfId="2983" priority="295" operator="equal">
      <formula>"要入力"</formula>
    </cfRule>
    <cfRule type="cellIs" dxfId="2982" priority="296" operator="equal">
      <formula>"要確認"</formula>
    </cfRule>
    <cfRule type="cellIs" dxfId="2981" priority="297" operator="equal">
      <formula>"適切"</formula>
    </cfRule>
    <cfRule type="cellIs" dxfId="2980" priority="298" operator="equal">
      <formula>"不適切"</formula>
    </cfRule>
    <cfRule type="cellIs" dxfId="2979" priority="299" operator="equal">
      <formula>"要入力"</formula>
    </cfRule>
    <cfRule type="cellIs" dxfId="2978" priority="300" operator="equal">
      <formula>"要確認"</formula>
    </cfRule>
    <cfRule type="cellIs" dxfId="2977" priority="301" operator="equal">
      <formula>"適切"</formula>
    </cfRule>
    <cfRule type="cellIs" dxfId="2976" priority="302" operator="equal">
      <formula>"不適切"</formula>
    </cfRule>
    <cfRule type="cellIs" dxfId="2975" priority="303" operator="equal">
      <formula>"要入力"</formula>
    </cfRule>
    <cfRule type="cellIs" dxfId="2974" priority="304" operator="equal">
      <formula>"要確認"</formula>
    </cfRule>
    <cfRule type="cellIs" dxfId="2973" priority="305" operator="equal">
      <formula>"適切"</formula>
    </cfRule>
    <cfRule type="cellIs" dxfId="2972" priority="306" operator="equal">
      <formula>"不適切"</formula>
    </cfRule>
    <cfRule type="cellIs" dxfId="2971" priority="307" operator="equal">
      <formula>"要入力"</formula>
    </cfRule>
    <cfRule type="cellIs" dxfId="2970" priority="308" operator="equal">
      <formula>"要確認"</formula>
    </cfRule>
    <cfRule type="cellIs" dxfId="2969" priority="309" operator="equal">
      <formula>"適切"</formula>
    </cfRule>
    <cfRule type="cellIs" dxfId="2968" priority="310" operator="equal">
      <formula>"不適切"</formula>
    </cfRule>
    <cfRule type="cellIs" dxfId="2967" priority="311" operator="equal">
      <formula>"要入力"</formula>
    </cfRule>
    <cfRule type="cellIs" dxfId="2966" priority="312" operator="equal">
      <formula>"要確認"</formula>
    </cfRule>
    <cfRule type="cellIs" dxfId="2965" priority="313" operator="equal">
      <formula>"適切"</formula>
    </cfRule>
    <cfRule type="cellIs" dxfId="2964" priority="314" operator="equal">
      <formula>"不適切"</formula>
    </cfRule>
    <cfRule type="cellIs" dxfId="2963" priority="315" operator="equal">
      <formula>"要入力"</formula>
    </cfRule>
    <cfRule type="cellIs" dxfId="2962" priority="316" operator="equal">
      <formula>"要確認"</formula>
    </cfRule>
    <cfRule type="cellIs" dxfId="2961" priority="317" operator="equal">
      <formula>"適切"</formula>
    </cfRule>
    <cfRule type="cellIs" dxfId="2960" priority="318" operator="equal">
      <formula>"不適切"</formula>
    </cfRule>
    <cfRule type="cellIs" dxfId="2959" priority="319" operator="equal">
      <formula>"要入力"</formula>
    </cfRule>
    <cfRule type="cellIs" dxfId="2958" priority="320" operator="equal">
      <formula>"要確認"</formula>
    </cfRule>
    <cfRule type="cellIs" dxfId="2957" priority="321" operator="equal">
      <formula>"適切"</formula>
    </cfRule>
    <cfRule type="cellIs" dxfId="2956" priority="322" operator="equal">
      <formula>"不適切"</formula>
    </cfRule>
    <cfRule type="cellIs" dxfId="2955" priority="323" operator="equal">
      <formula>"要入力"</formula>
    </cfRule>
    <cfRule type="cellIs" dxfId="2954" priority="324" operator="equal">
      <formula>"要確認"</formula>
    </cfRule>
    <cfRule type="cellIs" dxfId="2953" priority="325" operator="equal">
      <formula>"適切"</formula>
    </cfRule>
    <cfRule type="cellIs" dxfId="2952" priority="326" operator="equal">
      <formula>"不適切"</formula>
    </cfRule>
    <cfRule type="cellIs" dxfId="2951" priority="327" operator="equal">
      <formula>"要入力"</formula>
    </cfRule>
    <cfRule type="cellIs" dxfId="2950" priority="328" operator="equal">
      <formula>"要確認"</formula>
    </cfRule>
    <cfRule type="cellIs" dxfId="2949" priority="329" operator="equal">
      <formula>"適切"</formula>
    </cfRule>
    <cfRule type="cellIs" dxfId="2948" priority="330" operator="equal">
      <formula>"不適切"</formula>
    </cfRule>
    <cfRule type="cellIs" dxfId="2947" priority="331" operator="equal">
      <formula>"要入力"</formula>
    </cfRule>
    <cfRule type="cellIs" dxfId="2946" priority="332" operator="equal">
      <formula>"要確認"</formula>
    </cfRule>
    <cfRule type="cellIs" dxfId="2945" priority="333" operator="equal">
      <formula>"適切"</formula>
    </cfRule>
    <cfRule type="cellIs" dxfId="2944" priority="334" operator="equal">
      <formula>"不適切"</formula>
    </cfRule>
    <cfRule type="cellIs" dxfId="2943" priority="335" operator="equal">
      <formula>"要入力"</formula>
    </cfRule>
    <cfRule type="cellIs" dxfId="2942" priority="336" operator="equal">
      <formula>"要確認"</formula>
    </cfRule>
    <cfRule type="cellIs" dxfId="2941" priority="337" operator="equal">
      <formula>"適切"</formula>
    </cfRule>
    <cfRule type="cellIs" dxfId="2940" priority="338" operator="equal">
      <formula>"不適切"</formula>
    </cfRule>
    <cfRule type="cellIs" dxfId="2939" priority="339" operator="equal">
      <formula>"要入力"</formula>
    </cfRule>
    <cfRule type="cellIs" dxfId="2938" priority="340" operator="equal">
      <formula>"適切"</formula>
    </cfRule>
    <cfRule type="cellIs" dxfId="2937" priority="341" operator="equal">
      <formula>"不適切"</formula>
    </cfRule>
    <cfRule type="cellIs" dxfId="2936" priority="342" operator="equal">
      <formula>"要入力"</formula>
    </cfRule>
    <cfRule type="cellIs" dxfId="2935" priority="343" operator="equal">
      <formula>"要確認"</formula>
    </cfRule>
    <cfRule type="cellIs" dxfId="2934" priority="344" operator="equal">
      <formula>"適切"</formula>
    </cfRule>
    <cfRule type="cellIs" dxfId="2933" priority="345" operator="equal">
      <formula>"不適切"</formula>
    </cfRule>
    <cfRule type="cellIs" dxfId="2932" priority="346" operator="equal">
      <formula>"要入力"</formula>
    </cfRule>
    <cfRule type="cellIs" dxfId="2931" priority="347" operator="equal">
      <formula>"要確認"</formula>
    </cfRule>
    <cfRule type="cellIs" dxfId="2930" priority="348" operator="equal">
      <formula>"適切"</formula>
    </cfRule>
    <cfRule type="cellIs" dxfId="2929" priority="349" operator="equal">
      <formula>"不適切"</formula>
    </cfRule>
    <cfRule type="cellIs" dxfId="2928" priority="350" operator="equal">
      <formula>"要入力"</formula>
    </cfRule>
    <cfRule type="cellIs" dxfId="2927" priority="351" operator="equal">
      <formula>"要確認"</formula>
    </cfRule>
    <cfRule type="cellIs" dxfId="2926" priority="352" operator="equal">
      <formula>"適切"</formula>
    </cfRule>
    <cfRule type="cellIs" dxfId="2925" priority="353" operator="equal">
      <formula>"不適切"</formula>
    </cfRule>
    <cfRule type="cellIs" dxfId="2924" priority="354" operator="equal">
      <formula>"要入力"</formula>
    </cfRule>
  </conditionalFormatting>
  <conditionalFormatting sqref="U338">
    <cfRule type="cellIs" dxfId="2923" priority="45" operator="equal">
      <formula>0</formula>
    </cfRule>
    <cfRule type="containsErrors" dxfId="2922" priority="46">
      <formula>ISERROR(U338)</formula>
    </cfRule>
    <cfRule type="containsBlanks" dxfId="2921" priority="47">
      <formula>LEN(TRIM(U338))=0</formula>
    </cfRule>
  </conditionalFormatting>
  <conditionalFormatting sqref="R338">
    <cfRule type="containsText" dxfId="2920" priority="39" operator="containsText" text="いる・いない">
      <formula>NOT(ISERROR(SEARCH("いる・いない",R338)))</formula>
    </cfRule>
  </conditionalFormatting>
  <conditionalFormatting sqref="R338">
    <cfRule type="containsText" dxfId="2919" priority="3" operator="containsText" text="該当・非該当">
      <formula>NOT(ISERROR(SEARCH("該当・非該当",R338)))</formula>
    </cfRule>
    <cfRule type="cellIs" dxfId="2918" priority="34" operator="equal">
      <formula>"ある・ない"</formula>
    </cfRule>
    <cfRule type="cellIs" dxfId="2917" priority="35" operator="equal">
      <formula>"ない・ある"</formula>
    </cfRule>
    <cfRule type="cellIs" dxfId="2916" priority="36" operator="equal">
      <formula>"いない・いる"</formula>
    </cfRule>
    <cfRule type="cellIs" dxfId="2915" priority="37" operator="equal">
      <formula>"実施済・未実施"</formula>
    </cfRule>
    <cfRule type="cellIs" dxfId="2914" priority="38" operator="equal">
      <formula>"策定済・未策定"</formula>
    </cfRule>
  </conditionalFormatting>
  <conditionalFormatting sqref="P338">
    <cfRule type="cellIs" dxfId="2913" priority="31" operator="equal">
      <formula>"▲"</formula>
    </cfRule>
    <cfRule type="cellIs" dxfId="2912" priority="32" operator="equal">
      <formula>"？"</formula>
    </cfRule>
    <cfRule type="cellIs" dxfId="2911" priority="33" operator="equal">
      <formula>"★"</formula>
    </cfRule>
  </conditionalFormatting>
  <conditionalFormatting sqref="R338">
    <cfRule type="cellIs" dxfId="2910" priority="1" operator="equal">
      <formula>"管理宿直の形態"</formula>
    </cfRule>
    <cfRule type="cellIs" dxfId="2909" priority="2" operator="equal">
      <formula>"有・無"</formula>
    </cfRule>
  </conditionalFormatting>
  <conditionalFormatting sqref="T338">
    <cfRule type="cellIs" dxfId="2908" priority="4" operator="equal">
      <formula>"要確認"</formula>
    </cfRule>
    <cfRule type="cellIs" dxfId="2907" priority="5" operator="equal">
      <formula>"適切"</formula>
    </cfRule>
    <cfRule type="cellIs" dxfId="2906" priority="6" operator="equal">
      <formula>"不適切"</formula>
    </cfRule>
    <cfRule type="cellIs" dxfId="2905" priority="7" operator="equal">
      <formula>"要入力"</formula>
    </cfRule>
    <cfRule type="cellIs" dxfId="2904" priority="8" operator="equal">
      <formula>"非該当"</formula>
    </cfRule>
    <cfRule type="cellIs" dxfId="2903" priority="9" operator="equal">
      <formula>"不適切"</formula>
    </cfRule>
    <cfRule type="cellIs" dxfId="2902" priority="10" operator="equal">
      <formula>"適切"</formula>
    </cfRule>
    <cfRule type="containsText" dxfId="2901" priority="11" operator="containsText" text="要入力">
      <formula>NOT(ISERROR(SEARCH("要入力",T338)))</formula>
    </cfRule>
    <cfRule type="cellIs" dxfId="2900" priority="12" operator="equal">
      <formula>"非該当"</formula>
    </cfRule>
    <cfRule type="cellIs" dxfId="2899" priority="13" operator="equal">
      <formula>"不適切"</formula>
    </cfRule>
    <cfRule type="cellIs" dxfId="2898" priority="14" operator="equal">
      <formula>"適切"</formula>
    </cfRule>
    <cfRule type="containsText" dxfId="2897" priority="15" operator="containsText" text="要入力">
      <formula>NOT(ISERROR(SEARCH("要入力",T338)))</formula>
    </cfRule>
    <cfRule type="cellIs" dxfId="2896" priority="16" operator="equal">
      <formula>"非該当"</formula>
    </cfRule>
    <cfRule type="cellIs" dxfId="2895" priority="17" operator="equal">
      <formula>"不適切"</formula>
    </cfRule>
    <cfRule type="cellIs" dxfId="2894" priority="18" operator="equal">
      <formula>"適切"</formula>
    </cfRule>
    <cfRule type="containsText" dxfId="2893" priority="19" operator="containsText" text="要入力">
      <formula>NOT(ISERROR(SEARCH("要入力",T338)))</formula>
    </cfRule>
    <cfRule type="cellIs" dxfId="2892" priority="20" operator="equal">
      <formula>"非該当"</formula>
    </cfRule>
    <cfRule type="cellIs" dxfId="2891" priority="21" operator="equal">
      <formula>"不適切"</formula>
    </cfRule>
    <cfRule type="cellIs" dxfId="2890" priority="22" operator="equal">
      <formula>"適切"</formula>
    </cfRule>
    <cfRule type="containsText" dxfId="2889" priority="23" operator="containsText" text="要入力">
      <formula>NOT(ISERROR(SEARCH("要入力",T338)))</formula>
    </cfRule>
    <cfRule type="cellIs" dxfId="2888" priority="24" operator="equal">
      <formula>"要確認"</formula>
    </cfRule>
    <cfRule type="cellIs" dxfId="2887" priority="25" operator="equal">
      <formula>"不適切"</formula>
    </cfRule>
    <cfRule type="containsText" dxfId="2886" priority="26" operator="containsText" text="適切">
      <formula>NOT(ISERROR(SEARCH("適切",T338)))</formula>
    </cfRule>
    <cfRule type="cellIs" dxfId="2885" priority="27" operator="equal">
      <formula>"要入力"</formula>
    </cfRule>
    <cfRule type="containsText" dxfId="2884" priority="28" operator="containsText" text="要入力">
      <formula>NOT(ISERROR(SEARCH("要入力",T338)))</formula>
    </cfRule>
    <cfRule type="containsText" dxfId="2883" priority="29" operator="containsText" text="要入力">
      <formula>NOT(ISERROR(SEARCH("要入力",T338)))</formula>
    </cfRule>
    <cfRule type="containsText" dxfId="2882" priority="30" operator="containsText" text="要入力">
      <formula>NOT(ISERROR(SEARCH("要入力",T338)))</formula>
    </cfRule>
    <cfRule type="cellIs" dxfId="2881" priority="40" operator="equal">
      <formula>"要確認"</formula>
    </cfRule>
    <cfRule type="cellIs" dxfId="2880" priority="41" operator="equal">
      <formula>"適切"</formula>
    </cfRule>
    <cfRule type="cellIs" dxfId="2879" priority="42" operator="equal">
      <formula>"不適切"</formula>
    </cfRule>
    <cfRule type="cellIs" dxfId="2878" priority="43" operator="equal">
      <formula>"要入力"</formula>
    </cfRule>
    <cfRule type="containsText" dxfId="2877" priority="44" operator="containsText" text="要入力">
      <formula>NOT(ISERROR(SEARCH("要入力",T338)))</formula>
    </cfRule>
    <cfRule type="cellIs" dxfId="2876" priority="48" operator="equal">
      <formula>"不適切"</formula>
    </cfRule>
    <cfRule type="cellIs" dxfId="2875" priority="49" operator="equal">
      <formula>"適切"</formula>
    </cfRule>
    <cfRule type="cellIs" dxfId="2874" priority="50" operator="equal">
      <formula>"適切"</formula>
    </cfRule>
    <cfRule type="cellIs" dxfId="2873" priority="51" operator="equal">
      <formula>"不適切"</formula>
    </cfRule>
    <cfRule type="cellIs" dxfId="2872" priority="52" operator="equal">
      <formula>"要確認"</formula>
    </cfRule>
    <cfRule type="cellIs" dxfId="2871" priority="53" operator="equal">
      <formula>"要入力"</formula>
    </cfRule>
    <cfRule type="cellIs" dxfId="2870" priority="54" operator="equal">
      <formula>"適切"</formula>
    </cfRule>
    <cfRule type="cellIs" dxfId="2869" priority="55" operator="equal">
      <formula>"不適切"</formula>
    </cfRule>
    <cfRule type="cellIs" dxfId="2868" priority="56" operator="equal">
      <formula>"要確認"</formula>
    </cfRule>
    <cfRule type="cellIs" dxfId="2867" priority="57" operator="equal">
      <formula>"要入力"</formula>
    </cfRule>
    <cfRule type="cellIs" dxfId="2866" priority="58" operator="equal">
      <formula>"適切"</formula>
    </cfRule>
    <cfRule type="cellIs" dxfId="2865" priority="59" operator="equal">
      <formula>"不適切"</formula>
    </cfRule>
    <cfRule type="cellIs" dxfId="2864" priority="60" operator="equal">
      <formula>"要確認"</formula>
    </cfRule>
    <cfRule type="cellIs" dxfId="2863" priority="61" operator="equal">
      <formula>"要入力"</formula>
    </cfRule>
    <cfRule type="cellIs" dxfId="2862" priority="62" operator="equal">
      <formula>"要確認"</formula>
    </cfRule>
    <cfRule type="cellIs" dxfId="2861" priority="63" operator="equal">
      <formula>"適切"</formula>
    </cfRule>
    <cfRule type="cellIs" dxfId="2860" priority="64" operator="equal">
      <formula>"不適切"</formula>
    </cfRule>
    <cfRule type="cellIs" dxfId="2859" priority="65" operator="equal">
      <formula>"要入力"</formula>
    </cfRule>
    <cfRule type="cellIs" dxfId="2858" priority="66" operator="equal">
      <formula>"適切"</formula>
    </cfRule>
    <cfRule type="containsText" dxfId="2857" priority="67" operator="containsText" text="非該当">
      <formula>NOT(ISERROR(SEARCH("非該当",T338)))</formula>
    </cfRule>
    <cfRule type="containsText" dxfId="2856" priority="68" operator="containsText" text="要入力">
      <formula>NOT(ISERROR(SEARCH("要入力",T338)))</formula>
    </cfRule>
    <cfRule type="containsText" dxfId="2855" priority="69" operator="containsText" text="要入力">
      <formula>NOT(ISERROR(SEARCH("要入力",T338)))</formula>
    </cfRule>
    <cfRule type="containsText" dxfId="2854" priority="70" operator="containsText" text="要入力">
      <formula>NOT(ISERROR(SEARCH("要入力",T338)))</formula>
    </cfRule>
    <cfRule type="containsText" dxfId="2853" priority="71" operator="containsText" text="要入力">
      <formula>NOT(ISERROR(SEARCH("要入力",T338)))</formula>
    </cfRule>
    <cfRule type="containsText" dxfId="2852" priority="72" operator="containsText" text="要入力">
      <formula>NOT(ISERROR(SEARCH("要入力",T338)))</formula>
    </cfRule>
    <cfRule type="containsText" dxfId="2851" priority="73" operator="containsText" text="要入力">
      <formula>NOT(ISERROR(SEARCH("要入力",T338)))</formula>
    </cfRule>
    <cfRule type="containsText" dxfId="2850" priority="74" operator="containsText" text="要入力">
      <formula>NOT(ISERROR(SEARCH("要入力",T338)))</formula>
    </cfRule>
    <cfRule type="containsText" dxfId="2849" priority="75" operator="containsText" text="要確認">
      <formula>NOT(ISERROR(SEARCH("要確認",T338)))</formula>
    </cfRule>
    <cfRule type="containsText" dxfId="2848" priority="76" operator="containsText" text="不適切">
      <formula>NOT(ISERROR(SEARCH("不適切",T338)))</formula>
    </cfRule>
    <cfRule type="containsText" dxfId="2847" priority="77" operator="containsText" text="適切">
      <formula>NOT(ISERROR(SEARCH("適切",T338)))</formula>
    </cfRule>
    <cfRule type="containsText" dxfId="2846" priority="78" operator="containsText" text="要入力">
      <formula>NOT(ISERROR(SEARCH("要入力",T338)))</formula>
    </cfRule>
    <cfRule type="containsText" dxfId="2845" priority="79" operator="containsText" text="要確認">
      <formula>NOT(ISERROR(SEARCH("要確認",T338)))</formula>
    </cfRule>
    <cfRule type="containsText" dxfId="2844" priority="80" operator="containsText" text="不適切">
      <formula>NOT(ISERROR(SEARCH("不適切",T338)))</formula>
    </cfRule>
    <cfRule type="containsText" dxfId="2843" priority="81" operator="containsText" text="適切">
      <formula>NOT(ISERROR(SEARCH("適切",T338)))</formula>
    </cfRule>
    <cfRule type="containsText" dxfId="2842" priority="82" operator="containsText" text="要入力">
      <formula>NOT(ISERROR(SEARCH("要入力",T338)))</formula>
    </cfRule>
    <cfRule type="containsText" dxfId="2841" priority="83" operator="containsText" text="不適切">
      <formula>NOT(ISERROR(SEARCH("不適切",T338)))</formula>
    </cfRule>
    <cfRule type="containsText" dxfId="2840" priority="84" operator="containsText" text="適切">
      <formula>NOT(ISERROR(SEARCH("適切",T338)))</formula>
    </cfRule>
    <cfRule type="containsText" dxfId="2839" priority="85" operator="containsText" text="要確認">
      <formula>NOT(ISERROR(SEARCH("要確認",T338)))</formula>
    </cfRule>
    <cfRule type="containsText" dxfId="2838" priority="86" operator="containsText" text="要入力">
      <formula>NOT(ISERROR(SEARCH("要入力",T338)))</formula>
    </cfRule>
    <cfRule type="containsText" dxfId="2837" priority="87" operator="containsText" text="不適切">
      <formula>NOT(ISERROR(SEARCH("不適切",T338)))</formula>
    </cfRule>
    <cfRule type="containsText" dxfId="2836" priority="88" operator="containsText" text="適切">
      <formula>NOT(ISERROR(SEARCH("適切",T338)))</formula>
    </cfRule>
    <cfRule type="containsText" dxfId="2835" priority="89" operator="containsText" text="要確認">
      <formula>NOT(ISERROR(SEARCH("要確認",T338)))</formula>
    </cfRule>
    <cfRule type="containsText" dxfId="2834" priority="90" operator="containsText" text="要入力">
      <formula>NOT(ISERROR(SEARCH("要入力",T338)))</formula>
    </cfRule>
    <cfRule type="cellIs" dxfId="2833" priority="91" operator="equal">
      <formula>"要確認"</formula>
    </cfRule>
    <cfRule type="cellIs" dxfId="2832" priority="92" operator="equal">
      <formula>"適切"</formula>
    </cfRule>
    <cfRule type="cellIs" dxfId="2831" priority="93" operator="equal">
      <formula>"不適切"</formula>
    </cfRule>
    <cfRule type="cellIs" dxfId="2830" priority="94" operator="equal">
      <formula>"要入力"</formula>
    </cfRule>
    <cfRule type="cellIs" dxfId="2829" priority="95" operator="equal">
      <formula>"要確認"</formula>
    </cfRule>
    <cfRule type="cellIs" dxfId="2828" priority="96" operator="equal">
      <formula>"適切"</formula>
    </cfRule>
    <cfRule type="cellIs" dxfId="2827" priority="97" operator="equal">
      <formula>"不適切"</formula>
    </cfRule>
    <cfRule type="cellIs" dxfId="2826" priority="98" operator="equal">
      <formula>"要入力"</formula>
    </cfRule>
    <cfRule type="cellIs" dxfId="2825" priority="99" operator="equal">
      <formula>"要確認"</formula>
    </cfRule>
    <cfRule type="cellIs" dxfId="2824" priority="100" operator="equal">
      <formula>"適切"</formula>
    </cfRule>
    <cfRule type="cellIs" dxfId="2823" priority="101" operator="equal">
      <formula>"不適切"</formula>
    </cfRule>
    <cfRule type="cellIs" dxfId="2822" priority="102" operator="equal">
      <formula>"要入力"</formula>
    </cfRule>
    <cfRule type="cellIs" dxfId="2821" priority="103" operator="equal">
      <formula>"要確認"</formula>
    </cfRule>
    <cfRule type="cellIs" dxfId="2820" priority="104" operator="equal">
      <formula>"適切"</formula>
    </cfRule>
    <cfRule type="cellIs" dxfId="2819" priority="105" operator="equal">
      <formula>"不適切"</formula>
    </cfRule>
    <cfRule type="cellIs" dxfId="2818" priority="106" operator="equal">
      <formula>"要入力"</formula>
    </cfRule>
    <cfRule type="cellIs" dxfId="2817" priority="107" operator="equal">
      <formula>"要確認"</formula>
    </cfRule>
    <cfRule type="cellIs" dxfId="2816" priority="108" operator="equal">
      <formula>"適切"</formula>
    </cfRule>
    <cfRule type="cellIs" dxfId="2815" priority="109" operator="equal">
      <formula>"不適切"</formula>
    </cfRule>
    <cfRule type="cellIs" dxfId="2814" priority="110" operator="equal">
      <formula>"要入力"</formula>
    </cfRule>
    <cfRule type="cellIs" dxfId="2813" priority="111" operator="equal">
      <formula>"要確認"</formula>
    </cfRule>
    <cfRule type="cellIs" dxfId="2812" priority="112" operator="equal">
      <formula>"適切"</formula>
    </cfRule>
    <cfRule type="cellIs" dxfId="2811" priority="113" operator="equal">
      <formula>"不適切"</formula>
    </cfRule>
    <cfRule type="cellIs" dxfId="2810" priority="114" operator="equal">
      <formula>"要入力"</formula>
    </cfRule>
    <cfRule type="cellIs" dxfId="2809" priority="115" operator="equal">
      <formula>"要確認"</formula>
    </cfRule>
    <cfRule type="cellIs" dxfId="2808" priority="116" operator="equal">
      <formula>"適切"</formula>
    </cfRule>
    <cfRule type="cellIs" dxfId="2807" priority="117" operator="equal">
      <formula>"不適切"</formula>
    </cfRule>
    <cfRule type="cellIs" dxfId="2806" priority="118" operator="equal">
      <formula>"要入力"</formula>
    </cfRule>
    <cfRule type="cellIs" dxfId="2805" priority="119" operator="equal">
      <formula>"要確認"</formula>
    </cfRule>
    <cfRule type="cellIs" dxfId="2804" priority="120" operator="equal">
      <formula>"適切"</formula>
    </cfRule>
    <cfRule type="cellIs" dxfId="2803" priority="121" operator="equal">
      <formula>"不適切"</formula>
    </cfRule>
    <cfRule type="cellIs" dxfId="2802" priority="122" operator="equal">
      <formula>"要入力"</formula>
    </cfRule>
    <cfRule type="cellIs" dxfId="2801" priority="123" operator="equal">
      <formula>"要確認"</formula>
    </cfRule>
    <cfRule type="cellIs" dxfId="2800" priority="124" operator="equal">
      <formula>"適切"</formula>
    </cfRule>
    <cfRule type="cellIs" dxfId="2799" priority="125" operator="equal">
      <formula>"不適切"</formula>
    </cfRule>
    <cfRule type="cellIs" dxfId="2798" priority="126" operator="equal">
      <formula>"要入力"</formula>
    </cfRule>
    <cfRule type="cellIs" dxfId="2797" priority="127" operator="equal">
      <formula>"要確認"</formula>
    </cfRule>
    <cfRule type="cellIs" dxfId="2796" priority="128" operator="equal">
      <formula>"適切"</formula>
    </cfRule>
    <cfRule type="cellIs" dxfId="2795" priority="129" operator="equal">
      <formula>"不適切"</formula>
    </cfRule>
    <cfRule type="cellIs" dxfId="2794" priority="130" operator="equal">
      <formula>"要入力"</formula>
    </cfRule>
    <cfRule type="cellIs" dxfId="2793" priority="131" operator="equal">
      <formula>"要確認"</formula>
    </cfRule>
    <cfRule type="cellIs" dxfId="2792" priority="132" operator="equal">
      <formula>"適切"</formula>
    </cfRule>
    <cfRule type="cellIs" dxfId="2791" priority="133" operator="equal">
      <formula>"不適切"</formula>
    </cfRule>
    <cfRule type="cellIs" dxfId="2790" priority="134" operator="equal">
      <formula>"要入力"</formula>
    </cfRule>
    <cfRule type="cellIs" dxfId="2789" priority="135" operator="equal">
      <formula>"要確認"</formula>
    </cfRule>
    <cfRule type="cellIs" dxfId="2788" priority="136" operator="equal">
      <formula>"適切"</formula>
    </cfRule>
    <cfRule type="cellIs" dxfId="2787" priority="137" operator="equal">
      <formula>"不適切"</formula>
    </cfRule>
    <cfRule type="cellIs" dxfId="2786" priority="138" operator="equal">
      <formula>"要入力"</formula>
    </cfRule>
    <cfRule type="cellIs" dxfId="2785" priority="139" operator="equal">
      <formula>"要確認"</formula>
    </cfRule>
    <cfRule type="cellIs" dxfId="2784" priority="140" operator="equal">
      <formula>"適切"</formula>
    </cfRule>
    <cfRule type="cellIs" dxfId="2783" priority="141" operator="equal">
      <formula>"不適切"</formula>
    </cfRule>
    <cfRule type="cellIs" dxfId="2782" priority="142" operator="equal">
      <formula>"要入力"</formula>
    </cfRule>
    <cfRule type="cellIs" dxfId="2781" priority="143" operator="equal">
      <formula>"要確認"</formula>
    </cfRule>
    <cfRule type="cellIs" dxfId="2780" priority="144" operator="equal">
      <formula>"適切"</formula>
    </cfRule>
    <cfRule type="cellIs" dxfId="2779" priority="145" operator="equal">
      <formula>"不適切"</formula>
    </cfRule>
    <cfRule type="cellIs" dxfId="2778" priority="146" operator="equal">
      <formula>"要入力"</formula>
    </cfRule>
    <cfRule type="cellIs" dxfId="2777" priority="147" operator="equal">
      <formula>"要確認"</formula>
    </cfRule>
    <cfRule type="cellIs" dxfId="2776" priority="148" operator="equal">
      <formula>"適切"</formula>
    </cfRule>
    <cfRule type="cellIs" dxfId="2775" priority="149" operator="equal">
      <formula>"不適切"</formula>
    </cfRule>
    <cfRule type="cellIs" dxfId="2774" priority="150" operator="equal">
      <formula>"要入力"</formula>
    </cfRule>
    <cfRule type="cellIs" dxfId="2773" priority="151" operator="equal">
      <formula>"要確認"</formula>
    </cfRule>
    <cfRule type="cellIs" dxfId="2772" priority="152" operator="equal">
      <formula>"適切"</formula>
    </cfRule>
    <cfRule type="cellIs" dxfId="2771" priority="153" operator="equal">
      <formula>"不適切"</formula>
    </cfRule>
    <cfRule type="cellIs" dxfId="2770" priority="154" operator="equal">
      <formula>"要入力"</formula>
    </cfRule>
    <cfRule type="cellIs" dxfId="2769" priority="155" operator="equal">
      <formula>"要確認"</formula>
    </cfRule>
    <cfRule type="cellIs" dxfId="2768" priority="156" operator="equal">
      <formula>"適切"</formula>
    </cfRule>
    <cfRule type="cellIs" dxfId="2767" priority="157" operator="equal">
      <formula>"不適切"</formula>
    </cfRule>
    <cfRule type="cellIs" dxfId="2766" priority="158" operator="equal">
      <formula>"要入力"</formula>
    </cfRule>
    <cfRule type="cellIs" dxfId="2765" priority="159" operator="equal">
      <formula>"要確認"</formula>
    </cfRule>
    <cfRule type="cellIs" dxfId="2764" priority="160" operator="equal">
      <formula>"適切"</formula>
    </cfRule>
    <cfRule type="cellIs" dxfId="2763" priority="161" operator="equal">
      <formula>"不適切"</formula>
    </cfRule>
    <cfRule type="cellIs" dxfId="2762" priority="162" operator="equal">
      <formula>"要入力"</formula>
    </cfRule>
    <cfRule type="cellIs" dxfId="2761" priority="163" operator="equal">
      <formula>"適切"</formula>
    </cfRule>
    <cfRule type="cellIs" dxfId="2760" priority="164" operator="equal">
      <formula>"不適切"</formula>
    </cfRule>
    <cfRule type="cellIs" dxfId="2759" priority="165" operator="equal">
      <formula>"要入力"</formula>
    </cfRule>
    <cfRule type="cellIs" dxfId="2758" priority="166" operator="equal">
      <formula>"要確認"</formula>
    </cfRule>
    <cfRule type="cellIs" dxfId="2757" priority="167" operator="equal">
      <formula>"適切"</formula>
    </cfRule>
    <cfRule type="cellIs" dxfId="2756" priority="168" operator="equal">
      <formula>"不適切"</formula>
    </cfRule>
    <cfRule type="cellIs" dxfId="2755" priority="169" operator="equal">
      <formula>"要入力"</formula>
    </cfRule>
    <cfRule type="cellIs" dxfId="2754" priority="170" operator="equal">
      <formula>"要確認"</formula>
    </cfRule>
    <cfRule type="cellIs" dxfId="2753" priority="171" operator="equal">
      <formula>"適切"</formula>
    </cfRule>
    <cfRule type="cellIs" dxfId="2752" priority="172" operator="equal">
      <formula>"不適切"</formula>
    </cfRule>
    <cfRule type="cellIs" dxfId="2751" priority="173" operator="equal">
      <formula>"要入力"</formula>
    </cfRule>
    <cfRule type="cellIs" dxfId="2750" priority="174" operator="equal">
      <formula>"要確認"</formula>
    </cfRule>
    <cfRule type="cellIs" dxfId="2749" priority="175" operator="equal">
      <formula>"適切"</formula>
    </cfRule>
    <cfRule type="cellIs" dxfId="2748" priority="176" operator="equal">
      <formula>"不適切"</formula>
    </cfRule>
    <cfRule type="cellIs" dxfId="2747" priority="177" operator="equal">
      <formula>"要入力"</formula>
    </cfRule>
  </conditionalFormatting>
  <pageMargins left="0.70866141732283472" right="0.70866141732283472" top="0.55118110236220474" bottom="0.55118110236220474" header="0.31496062992125984" footer="0.31496062992125984"/>
  <pageSetup paperSize="8" scale="45" fitToHeight="6" orientation="portrait" r:id="rId1"/>
  <headerFooter>
    <oddHeader>&amp;R自己点検結果確認シート</oddHead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51FF7-6458-4F94-AC0C-6AC481C63398}">
  <sheetPr codeName="Sheet5">
    <tabColor rgb="FFFFC000"/>
  </sheetPr>
  <dimension ref="A1:BO481"/>
  <sheetViews>
    <sheetView view="pageBreakPreview" topLeftCell="B1" zoomScale="40" zoomScaleNormal="100" zoomScaleSheetLayoutView="40" workbookViewId="0">
      <pane xSplit="2" ySplit="2" topLeftCell="D429" activePane="bottomRight" state="frozenSplit"/>
      <selection activeCell="B1" sqref="B1"/>
      <selection pane="topRight" activeCell="D1" sqref="D1"/>
      <selection pane="bottomLeft" activeCell="B3" sqref="B3"/>
      <selection pane="bottomRight" activeCell="Q463" sqref="Q463"/>
    </sheetView>
  </sheetViews>
  <sheetFormatPr defaultColWidth="4.7109375" defaultRowHeight="33.75" customHeight="1"/>
  <cols>
    <col min="1" max="1" width="4.7109375" style="46"/>
    <col min="2" max="3" width="5.5" style="46" customWidth="1"/>
    <col min="4" max="4" width="5.5" style="589" customWidth="1"/>
    <col min="5" max="5" width="5" style="589" customWidth="1"/>
    <col min="6" max="6" width="10" style="46" customWidth="1"/>
    <col min="7" max="31" width="5" style="46" customWidth="1"/>
    <col min="32" max="32" width="3" style="46" customWidth="1"/>
    <col min="33" max="36" width="5" style="46" customWidth="1"/>
    <col min="37" max="37" width="1.2109375" style="46" customWidth="1"/>
    <col min="38" max="38" width="16.7109375" style="46" customWidth="1"/>
    <col min="39" max="39" width="1.2109375" style="46" customWidth="1"/>
    <col min="40" max="40" width="6.2109375" style="464" customWidth="1"/>
    <col min="41" max="41" width="1.2109375" style="46" customWidth="1"/>
    <col min="42" max="42" width="15.2109375" style="46" customWidth="1"/>
    <col min="43" max="43" width="1.2109375" style="46" customWidth="1"/>
    <col min="44" max="44" width="11.35546875" style="429" customWidth="1"/>
    <col min="45" max="45" width="1.2109375" style="46" customWidth="1"/>
    <col min="46" max="46" width="7.0703125" style="46" bestFit="1" customWidth="1"/>
    <col min="47" max="47" width="17.5703125" style="46" customWidth="1"/>
    <col min="48" max="48" width="1.2109375" style="46" customWidth="1"/>
    <col min="49" max="49" width="10.85546875" style="430" customWidth="1"/>
    <col min="50" max="50" width="1.2109375" style="46" customWidth="1"/>
    <col min="51" max="51" width="2.0703125" style="46" customWidth="1"/>
    <col min="52" max="52" width="32.7109375" style="46" customWidth="1"/>
    <col min="53" max="55" width="4.7109375" style="46"/>
    <col min="56" max="56" width="5.5703125" style="46" customWidth="1"/>
    <col min="57" max="57" width="4.7109375" style="46"/>
    <col min="58" max="58" width="6.2109375" style="46" customWidth="1"/>
    <col min="59" max="61" width="4.7109375" style="46"/>
    <col min="62" max="63" width="4.7109375" style="46" customWidth="1"/>
    <col min="64" max="16384" width="4.7109375" style="46"/>
  </cols>
  <sheetData>
    <row r="1" spans="2:67" ht="33.75" customHeight="1" thickBot="1"/>
    <row r="2" spans="2:67" ht="33.75" customHeight="1" thickBot="1">
      <c r="B2" s="35" t="s">
        <v>1823</v>
      </c>
      <c r="C2" s="36" t="s">
        <v>1822</v>
      </c>
      <c r="D2" s="590"/>
      <c r="E2" s="590"/>
      <c r="F2" s="36" t="s">
        <v>1901</v>
      </c>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460" t="s">
        <v>1888</v>
      </c>
      <c r="AM2" s="36"/>
      <c r="AN2" s="465"/>
      <c r="AO2" s="36"/>
      <c r="AP2" s="461" t="s">
        <v>1890</v>
      </c>
      <c r="AQ2" s="36"/>
      <c r="AR2" s="456" t="s">
        <v>1889</v>
      </c>
      <c r="AS2" s="36"/>
      <c r="AT2" s="459"/>
      <c r="AU2" s="457" t="s">
        <v>1729</v>
      </c>
      <c r="AV2" s="36"/>
      <c r="AW2" s="458" t="s">
        <v>1730</v>
      </c>
      <c r="AX2" s="36"/>
      <c r="AZ2" s="46" t="s">
        <v>1348</v>
      </c>
      <c r="BC2" s="46" t="s">
        <v>1349</v>
      </c>
    </row>
    <row r="3" spans="2:67" ht="33.75" customHeight="1">
      <c r="AH3" s="451"/>
      <c r="AI3" s="451"/>
      <c r="AJ3" s="451"/>
      <c r="AK3" s="451"/>
      <c r="AL3" s="451"/>
      <c r="AM3" s="451"/>
      <c r="AN3" s="630"/>
      <c r="AO3" s="451"/>
      <c r="AP3" s="451"/>
      <c r="AQ3" s="451"/>
      <c r="AR3" s="451"/>
      <c r="AS3" s="451"/>
      <c r="AT3" s="451"/>
      <c r="AU3" s="451"/>
      <c r="AV3" s="451"/>
      <c r="AW3" s="451"/>
      <c r="AX3" s="451"/>
    </row>
    <row r="4" spans="2:67" ht="33.75" customHeight="1">
      <c r="B4" s="46" t="s">
        <v>1345</v>
      </c>
      <c r="C4" s="46" t="s">
        <v>1825</v>
      </c>
      <c r="D4" s="591" t="s">
        <v>1346</v>
      </c>
      <c r="E4" s="589" t="str">
        <f>IF(AR2="不適切","★","")</f>
        <v/>
      </c>
      <c r="F4" s="46" t="s">
        <v>1347</v>
      </c>
      <c r="AR4" s="46"/>
      <c r="AW4" s="46"/>
    </row>
    <row r="5" spans="2:67" ht="33.75" customHeight="1">
      <c r="E5" s="589" t="str">
        <f t="shared" ref="E5:E12" si="0">IF(AR5="不適切","★","")</f>
        <v/>
      </c>
      <c r="G5" s="46" t="s">
        <v>1350</v>
      </c>
      <c r="AL5" s="449" t="s">
        <v>1941</v>
      </c>
      <c r="AN5" s="464" t="str">
        <f>IF(AP5=AR5,"●","✖")</f>
        <v>●</v>
      </c>
      <c r="AP5" s="462" t="str">
        <f>IF(AL5="適切","適切","不適切")</f>
        <v>適切</v>
      </c>
      <c r="AR5" s="466" t="str">
        <f>IF(AU5=AW5,"適切","不適切")</f>
        <v>適切</v>
      </c>
      <c r="AW5" s="46"/>
      <c r="AZ5" s="432" t="s">
        <v>1351</v>
      </c>
    </row>
    <row r="6" spans="2:67" ht="33.75" customHeight="1">
      <c r="E6" s="589" t="str">
        <f t="shared" si="0"/>
        <v/>
      </c>
      <c r="G6" s="46" t="s">
        <v>1352</v>
      </c>
      <c r="AL6" s="449" t="s">
        <v>571</v>
      </c>
      <c r="AN6" s="464" t="str">
        <f t="shared" ref="AN6:AN7" si="1">IF(AP6=AR6,"●","✖")</f>
        <v>●</v>
      </c>
      <c r="AP6" s="462" t="str">
        <f>IF(AL6="いる","適切","不適切")</f>
        <v>適切</v>
      </c>
      <c r="AR6" s="466" t="str">
        <f>IF(AU6=AW6,"適切","不適切")</f>
        <v>適切</v>
      </c>
      <c r="AW6" s="46"/>
      <c r="AZ6" s="432" t="s">
        <v>1354</v>
      </c>
    </row>
    <row r="7" spans="2:67" ht="33.75" customHeight="1">
      <c r="E7" s="589" t="str">
        <f t="shared" si="0"/>
        <v/>
      </c>
      <c r="G7" s="46" t="s">
        <v>1355</v>
      </c>
      <c r="AL7" s="449" t="s">
        <v>571</v>
      </c>
      <c r="AN7" s="464" t="str">
        <f t="shared" si="1"/>
        <v>●</v>
      </c>
      <c r="AP7" s="462" t="str">
        <f>IF(AL7="いる","適切","不適切")</f>
        <v>適切</v>
      </c>
      <c r="AR7" s="466" t="str">
        <f>IF(AU7=AW7,"適切","不適切")</f>
        <v>適切</v>
      </c>
      <c r="AW7" s="46"/>
      <c r="AZ7" s="432" t="s">
        <v>1356</v>
      </c>
    </row>
    <row r="8" spans="2:67" ht="33.75" customHeight="1">
      <c r="E8" s="589" t="str">
        <f t="shared" si="0"/>
        <v/>
      </c>
      <c r="AH8" s="429" t="s">
        <v>1896</v>
      </c>
      <c r="AI8" s="429"/>
      <c r="AR8" s="46"/>
      <c r="AW8" s="46"/>
    </row>
    <row r="9" spans="2:67" ht="33.75" customHeight="1">
      <c r="E9" s="589" t="str">
        <f t="shared" si="0"/>
        <v/>
      </c>
      <c r="F9" s="46">
        <v>1</v>
      </c>
      <c r="G9" s="46" t="s">
        <v>1357</v>
      </c>
      <c r="L9" s="46" t="s">
        <v>1891</v>
      </c>
      <c r="Q9" s="46" t="s">
        <v>1892</v>
      </c>
      <c r="W9" s="46" t="s">
        <v>1893</v>
      </c>
      <c r="Z9" s="46" t="s">
        <v>1894</v>
      </c>
      <c r="AC9" s="46" t="s">
        <v>1895</v>
      </c>
      <c r="AE9" s="46" t="s">
        <v>25</v>
      </c>
      <c r="AH9" s="2217" t="s">
        <v>1910</v>
      </c>
      <c r="AI9" s="2220"/>
      <c r="AJ9" s="2218"/>
      <c r="AR9" s="46"/>
      <c r="AW9" s="46"/>
    </row>
    <row r="10" spans="2:67" ht="33.75" customHeight="1">
      <c r="B10" s="46" t="s">
        <v>2064</v>
      </c>
      <c r="C10" s="46" t="s">
        <v>1824</v>
      </c>
      <c r="E10" s="589" t="str">
        <f t="shared" si="0"/>
        <v>★</v>
      </c>
      <c r="H10" s="46" t="s">
        <v>1358</v>
      </c>
      <c r="L10" s="2249">
        <f>'自主点検表（処遇）'!$N$312</f>
        <v>0</v>
      </c>
      <c r="M10" s="2250"/>
      <c r="N10" s="2250"/>
      <c r="O10" s="2250"/>
      <c r="P10" s="2251"/>
      <c r="Q10" s="2249">
        <f>'自主点検表（処遇）'!$N$314</f>
        <v>0</v>
      </c>
      <c r="R10" s="2250"/>
      <c r="S10" s="2250"/>
      <c r="T10" s="2250"/>
      <c r="U10" s="2250"/>
      <c r="V10" s="2251"/>
      <c r="W10" s="2249">
        <f>'自主点検表（処遇）'!$N$315</f>
        <v>0</v>
      </c>
      <c r="X10" s="2250"/>
      <c r="Y10" s="2251"/>
      <c r="Z10" s="2249">
        <f>'自主点検表（処遇）'!$N$317</f>
        <v>0</v>
      </c>
      <c r="AA10" s="2250"/>
      <c r="AB10" s="2251"/>
      <c r="AC10" s="2249">
        <f>'自主点検表（処遇）'!$N$318</f>
        <v>0</v>
      </c>
      <c r="AD10" s="2251"/>
      <c r="AE10" s="2249">
        <f>'自主点検表（処遇）'!$N$319</f>
        <v>0</v>
      </c>
      <c r="AF10" s="2251"/>
      <c r="AL10" s="449" t="s">
        <v>571</v>
      </c>
      <c r="AN10" s="464" t="str">
        <f>IF(AP10=AR10,"●","✖")</f>
        <v>✖</v>
      </c>
      <c r="AP10" s="462" t="str">
        <f>IF(AL10="いる","適切","不適切")</f>
        <v>適切</v>
      </c>
      <c r="AR10" s="466" t="str">
        <f>IF(AU10=AW10,"適切","不適切")</f>
        <v>不適切</v>
      </c>
      <c r="AT10" s="46">
        <v>21</v>
      </c>
      <c r="AU10" s="467" t="str">
        <f>VLOOKUP($AT10,'自主点検表（処遇）'!$AG$5:$AL$3211,2,0)</f>
        <v>いる・いない</v>
      </c>
      <c r="AW10" s="430" t="s">
        <v>1731</v>
      </c>
    </row>
    <row r="11" spans="2:67" ht="33.75" customHeight="1">
      <c r="E11" s="589" t="str">
        <f t="shared" si="0"/>
        <v/>
      </c>
      <c r="AR11" s="46"/>
      <c r="AU11" s="455"/>
      <c r="AW11" s="46"/>
    </row>
    <row r="12" spans="2:67" ht="33.75" customHeight="1">
      <c r="E12" s="589" t="str">
        <f t="shared" si="0"/>
        <v/>
      </c>
      <c r="F12" s="46">
        <v>2</v>
      </c>
      <c r="G12" s="46" t="s">
        <v>1359</v>
      </c>
      <c r="N12" s="468" t="s">
        <v>66</v>
      </c>
      <c r="O12" s="468"/>
      <c r="Q12" s="430" t="s">
        <v>67</v>
      </c>
      <c r="R12" s="430"/>
      <c r="T12" s="469" t="s">
        <v>1887</v>
      </c>
      <c r="U12" s="463"/>
      <c r="AR12" s="46"/>
      <c r="AU12" s="455"/>
      <c r="AW12" s="46"/>
    </row>
    <row r="13" spans="2:67" ht="33.75" customHeight="1">
      <c r="H13" s="46" t="s">
        <v>1899</v>
      </c>
      <c r="N13" s="450">
        <f>'自主点検表（処遇）'!$W$261</f>
        <v>0</v>
      </c>
      <c r="O13" s="46" t="s">
        <v>68</v>
      </c>
      <c r="Q13" s="450">
        <f>'自主点検表（処遇）'!$Z$261</f>
        <v>0</v>
      </c>
      <c r="R13" s="46" t="s">
        <v>68</v>
      </c>
      <c r="T13" s="427">
        <f>Q13-N13</f>
        <v>0</v>
      </c>
      <c r="U13" s="46" t="s">
        <v>68</v>
      </c>
      <c r="AH13" s="429" t="s">
        <v>1909</v>
      </c>
      <c r="AI13" s="429"/>
      <c r="AJ13" s="429"/>
      <c r="AR13" s="46"/>
      <c r="AU13" s="455"/>
      <c r="AW13" s="46"/>
    </row>
    <row r="14" spans="2:67" ht="33.75" customHeight="1">
      <c r="B14" s="46" t="s">
        <v>2470</v>
      </c>
      <c r="C14" s="46" t="s">
        <v>2476</v>
      </c>
      <c r="E14" s="589" t="str">
        <f>IF(AR14="不適切","★","")</f>
        <v>★</v>
      </c>
      <c r="F14" s="46" t="str">
        <f>IF(AW14="不適切","★","")</f>
        <v/>
      </c>
      <c r="H14" s="46" t="s">
        <v>1360</v>
      </c>
      <c r="N14" s="450">
        <f>'自主点検表（処遇）'!$W$262</f>
        <v>0</v>
      </c>
      <c r="O14" s="46" t="s">
        <v>68</v>
      </c>
      <c r="Q14" s="450">
        <f>'自主点検表（処遇）'!$Z$262</f>
        <v>0</v>
      </c>
      <c r="R14" s="46" t="s">
        <v>68</v>
      </c>
      <c r="T14" s="427">
        <f>Q14-N14</f>
        <v>0</v>
      </c>
      <c r="U14" s="46" t="s">
        <v>68</v>
      </c>
      <c r="AH14" s="2217" t="s">
        <v>1910</v>
      </c>
      <c r="AI14" s="2220"/>
      <c r="AJ14" s="2218"/>
      <c r="AL14" s="449" t="s">
        <v>571</v>
      </c>
      <c r="AN14" s="464" t="str">
        <f t="shared" ref="AN14:AN15" si="2">IF(AP14=AR14,"●","✖")</f>
        <v>✖</v>
      </c>
      <c r="AP14" s="462" t="str">
        <f>IF(AL14="いる","適切","不適切")</f>
        <v>適切</v>
      </c>
      <c r="AR14" s="466" t="str">
        <f>IF(AU14=AW14,"適切","不適切")</f>
        <v>不適切</v>
      </c>
      <c r="AT14" s="46">
        <v>27</v>
      </c>
      <c r="AU14" s="467" t="str">
        <f>VLOOKUP($AT14,'自主点検表（処遇）'!$AG$5:$AL$3211,2,0)</f>
        <v>いる・いない</v>
      </c>
      <c r="AW14" s="430" t="s">
        <v>1731</v>
      </c>
      <c r="AZ14" s="447"/>
      <c r="BA14" s="447"/>
      <c r="BB14" s="447"/>
      <c r="BC14" s="447"/>
      <c r="BD14" s="447"/>
      <c r="BE14" s="447"/>
      <c r="BF14" s="447"/>
      <c r="BG14" s="447"/>
      <c r="BH14" s="447"/>
      <c r="BI14" s="447"/>
      <c r="BJ14" s="447"/>
      <c r="BK14" s="447"/>
      <c r="BL14" s="447"/>
      <c r="BM14" s="447"/>
      <c r="BN14" s="447"/>
      <c r="BO14" s="447"/>
    </row>
    <row r="15" spans="2:67" ht="33.75" customHeight="1">
      <c r="B15" s="46" t="s">
        <v>2470</v>
      </c>
      <c r="C15" s="46" t="s">
        <v>2476</v>
      </c>
      <c r="E15" s="589" t="str">
        <f>IF(AR15="不適切","★","")</f>
        <v>★</v>
      </c>
      <c r="F15" s="46" t="str">
        <f>IF(AW15="不適切","★","")</f>
        <v/>
      </c>
      <c r="H15" s="46" t="s">
        <v>1361</v>
      </c>
      <c r="N15" s="450">
        <f>'自主点検表（処遇）'!$W$266</f>
        <v>0</v>
      </c>
      <c r="O15" s="46" t="s">
        <v>68</v>
      </c>
      <c r="Q15" s="450">
        <f>'自主点検表（処遇）'!$Z$266</f>
        <v>0</v>
      </c>
      <c r="R15" s="46" t="s">
        <v>68</v>
      </c>
      <c r="T15" s="427">
        <f>Q15-N15</f>
        <v>0</v>
      </c>
      <c r="U15" s="46" t="s">
        <v>68</v>
      </c>
      <c r="V15" s="450"/>
      <c r="AH15" s="2217" t="s">
        <v>1910</v>
      </c>
      <c r="AI15" s="2220"/>
      <c r="AJ15" s="2218"/>
      <c r="AL15" s="449" t="s">
        <v>571</v>
      </c>
      <c r="AN15" s="464" t="str">
        <f t="shared" si="2"/>
        <v>✖</v>
      </c>
      <c r="AP15" s="462" t="str">
        <f>IF(AL15="いる","適切","不適切")</f>
        <v>適切</v>
      </c>
      <c r="AR15" s="466" t="str">
        <f>IF(AU15=AW15,"適切","不適切")</f>
        <v>不適切</v>
      </c>
      <c r="AT15" s="46">
        <v>26</v>
      </c>
      <c r="AU15" s="467" t="str">
        <f>VLOOKUP($AT15,'自主点検表（処遇）'!$AG$5:$AL$3211,2,0)</f>
        <v>いる・いない</v>
      </c>
      <c r="AW15" s="430" t="s">
        <v>1731</v>
      </c>
      <c r="AZ15" s="447"/>
      <c r="BA15" s="447"/>
      <c r="BB15" s="447"/>
      <c r="BC15" s="447"/>
      <c r="BD15" s="447"/>
      <c r="BE15" s="447"/>
      <c r="BF15" s="447"/>
      <c r="BG15" s="447"/>
      <c r="BH15" s="447"/>
      <c r="BI15" s="447"/>
      <c r="BJ15" s="447"/>
      <c r="BK15" s="447"/>
      <c r="BL15" s="447"/>
      <c r="BM15" s="447"/>
      <c r="BN15" s="447"/>
      <c r="BO15" s="447"/>
    </row>
    <row r="16" spans="2:67" ht="33.75" customHeight="1">
      <c r="V16" s="46" t="s">
        <v>1900</v>
      </c>
      <c r="X16" s="450"/>
      <c r="AR16" s="46"/>
      <c r="AU16" s="455"/>
      <c r="AW16" s="46"/>
      <c r="AZ16" s="447"/>
      <c r="BA16" s="447"/>
      <c r="BB16" s="447"/>
      <c r="BC16" s="447"/>
      <c r="BD16" s="447"/>
      <c r="BE16" s="447"/>
      <c r="BF16" s="447"/>
      <c r="BG16" s="447"/>
      <c r="BH16" s="447"/>
      <c r="BI16" s="447"/>
      <c r="BJ16" s="447"/>
      <c r="BK16" s="447"/>
      <c r="BL16" s="447"/>
      <c r="BM16" s="447"/>
      <c r="BN16" s="447"/>
      <c r="BO16" s="447"/>
    </row>
    <row r="17" spans="2:67" ht="33.75" customHeight="1">
      <c r="B17" s="46" t="s">
        <v>2470</v>
      </c>
      <c r="C17" s="46" t="s">
        <v>2476</v>
      </c>
      <c r="E17" s="589" t="str">
        <f>IF(AR17="不適切","★","")</f>
        <v/>
      </c>
      <c r="F17" s="46" t="str">
        <f>IF(AW17="不適切","★","")</f>
        <v/>
      </c>
      <c r="H17" s="592" t="s">
        <v>1902</v>
      </c>
      <c r="I17" s="429"/>
      <c r="J17" s="429"/>
      <c r="K17" s="429"/>
      <c r="L17" s="429"/>
      <c r="M17" s="429"/>
      <c r="N17" s="429"/>
      <c r="P17" s="46" t="str">
        <f>IF(AU17="いる","有","無")</f>
        <v>無</v>
      </c>
      <c r="AR17" s="46"/>
      <c r="AT17" s="46">
        <v>29</v>
      </c>
      <c r="AU17" s="467" t="str">
        <f>VLOOKUP($AT17,'自主点検表（処遇）'!$AG$5:$AL$3211,2,0)</f>
        <v>いる・いない</v>
      </c>
      <c r="AW17" s="430" t="s">
        <v>1731</v>
      </c>
      <c r="AZ17" s="447"/>
      <c r="BA17" s="447"/>
      <c r="BB17" s="447"/>
      <c r="BC17" s="447"/>
      <c r="BD17" s="447"/>
      <c r="BE17" s="447"/>
      <c r="BF17" s="447"/>
      <c r="BG17" s="447"/>
      <c r="BH17" s="447"/>
      <c r="BI17" s="447"/>
      <c r="BJ17" s="447"/>
      <c r="BK17" s="447"/>
      <c r="BL17" s="447"/>
      <c r="BM17" s="447"/>
      <c r="BN17" s="447"/>
      <c r="BO17" s="447"/>
    </row>
    <row r="18" spans="2:67" ht="33.75" customHeight="1">
      <c r="I18" s="434"/>
      <c r="AR18" s="46"/>
      <c r="AU18" s="455"/>
      <c r="AW18" s="46"/>
      <c r="AZ18" s="447"/>
      <c r="BA18" s="447"/>
      <c r="BB18" s="447"/>
      <c r="BC18" s="447"/>
      <c r="BD18" s="447"/>
      <c r="BE18" s="447"/>
      <c r="BF18" s="447"/>
      <c r="BG18" s="447"/>
      <c r="BH18" s="447"/>
      <c r="BI18" s="447"/>
      <c r="BJ18" s="447"/>
      <c r="BK18" s="447"/>
      <c r="BL18" s="447"/>
      <c r="BM18" s="447"/>
      <c r="BN18" s="447"/>
      <c r="BO18" s="447"/>
    </row>
    <row r="19" spans="2:67" ht="33.75" customHeight="1" thickBot="1">
      <c r="I19" s="434"/>
      <c r="L19" s="46" t="s">
        <v>1904</v>
      </c>
      <c r="R19" s="46" t="s">
        <v>1905</v>
      </c>
      <c r="Y19" s="46" t="s">
        <v>1905</v>
      </c>
      <c r="AH19" s="429" t="s">
        <v>1909</v>
      </c>
      <c r="AI19" s="429"/>
      <c r="AJ19" s="429"/>
      <c r="AR19" s="46"/>
      <c r="AU19" s="455"/>
      <c r="AW19" s="46"/>
      <c r="AZ19" s="447"/>
      <c r="BA19" s="447"/>
      <c r="BB19" s="447"/>
      <c r="BC19" s="447"/>
      <c r="BD19" s="447"/>
      <c r="BE19" s="447"/>
      <c r="BF19" s="447"/>
      <c r="BG19" s="447"/>
      <c r="BH19" s="447"/>
      <c r="BI19" s="447"/>
      <c r="BJ19" s="447"/>
      <c r="BK19" s="447"/>
      <c r="BL19" s="447"/>
      <c r="BM19" s="447"/>
      <c r="BN19" s="447"/>
      <c r="BO19" s="447"/>
    </row>
    <row r="20" spans="2:67" ht="33.75" customHeight="1" thickBot="1">
      <c r="B20" s="608" t="s">
        <v>2870</v>
      </c>
      <c r="C20" s="608" t="s">
        <v>2869</v>
      </c>
      <c r="E20" s="589" t="str">
        <f>IF(AR20="不適切","★","")</f>
        <v>★</v>
      </c>
      <c r="F20" s="470"/>
      <c r="H20" s="46" t="s">
        <v>1364</v>
      </c>
      <c r="L20" s="2252">
        <f>'自主点検表（処遇）'!$I$343</f>
        <v>0</v>
      </c>
      <c r="M20" s="2253"/>
      <c r="N20" s="2253"/>
      <c r="O20" s="2253"/>
      <c r="P20" s="2253"/>
      <c r="Q20" s="2254"/>
      <c r="R20" s="2262" t="str">
        <f>'自主点検表（処遇）'!$O$343</f>
        <v>　</v>
      </c>
      <c r="S20" s="2263"/>
      <c r="T20" s="2263"/>
      <c r="U20" s="2263"/>
      <c r="V20" s="2263"/>
      <c r="W20" s="2263"/>
      <c r="X20" s="2264"/>
      <c r="Y20" s="2262" t="str">
        <f>'自主点検表（処遇）'!$U$343</f>
        <v>　</v>
      </c>
      <c r="Z20" s="2263"/>
      <c r="AA20" s="2263"/>
      <c r="AB20" s="2263"/>
      <c r="AC20" s="2263"/>
      <c r="AD20" s="2263"/>
      <c r="AE20" s="2263"/>
      <c r="AF20" s="2264"/>
      <c r="AH20" s="2217" t="s">
        <v>1910</v>
      </c>
      <c r="AI20" s="2220"/>
      <c r="AJ20" s="2218"/>
      <c r="AL20" s="449" t="s">
        <v>571</v>
      </c>
      <c r="AN20" s="464" t="str">
        <f>IF(AP20=AR20,"●","✖")</f>
        <v>✖</v>
      </c>
      <c r="AP20" s="462" t="str">
        <f>IF(AL20="いる","適切","不適切")</f>
        <v>適切</v>
      </c>
      <c r="AR20" s="466" t="str">
        <f>IF(AU20=AW20,"適切","不適切")</f>
        <v>不適切</v>
      </c>
      <c r="AT20" s="46">
        <v>25</v>
      </c>
      <c r="AU20" s="467" t="str">
        <f>VLOOKUP($AT20,'自主点検表（処遇）'!$AG$5:$AL$3211,2,0)</f>
        <v>いる・いない</v>
      </c>
      <c r="AW20" s="430" t="s">
        <v>1731</v>
      </c>
      <c r="AZ20" s="447"/>
      <c r="BA20" s="447"/>
      <c r="BB20" s="447"/>
      <c r="BC20" s="447"/>
      <c r="BD20" s="447"/>
      <c r="BE20" s="447"/>
      <c r="BF20" s="447"/>
      <c r="BG20" s="447"/>
      <c r="BH20" s="447"/>
      <c r="BI20" s="447"/>
      <c r="BJ20" s="447"/>
      <c r="BK20" s="447"/>
      <c r="BL20" s="447"/>
      <c r="BM20" s="447"/>
      <c r="BN20" s="447"/>
      <c r="BO20" s="447"/>
    </row>
    <row r="21" spans="2:67" ht="33.75" customHeight="1" thickBot="1">
      <c r="L21" s="2252">
        <f>'自主点検表（処遇）'!$I$344</f>
        <v>0</v>
      </c>
      <c r="M21" s="2253"/>
      <c r="N21" s="2253"/>
      <c r="O21" s="2253"/>
      <c r="P21" s="2253"/>
      <c r="Q21" s="2254"/>
      <c r="R21" s="2262" t="str">
        <f>'自主点検表（処遇）'!$O$344</f>
        <v>　</v>
      </c>
      <c r="S21" s="2263"/>
      <c r="T21" s="2263"/>
      <c r="U21" s="2263"/>
      <c r="V21" s="2263"/>
      <c r="W21" s="2263"/>
      <c r="X21" s="2264"/>
      <c r="Y21" s="2262" t="str">
        <f>'自主点検表（処遇）'!$U$344</f>
        <v>　</v>
      </c>
      <c r="Z21" s="2263"/>
      <c r="AA21" s="2263"/>
      <c r="AB21" s="2263"/>
      <c r="AC21" s="2263"/>
      <c r="AD21" s="2263"/>
      <c r="AE21" s="2263"/>
      <c r="AF21" s="2264"/>
      <c r="AR21" s="46"/>
      <c r="AU21" s="455"/>
      <c r="AW21" s="46"/>
      <c r="AZ21" s="447"/>
      <c r="BA21" s="447"/>
      <c r="BB21" s="447"/>
      <c r="BC21" s="447"/>
      <c r="BD21" s="447"/>
      <c r="BE21" s="447"/>
      <c r="BF21" s="447"/>
      <c r="BG21" s="447"/>
      <c r="BH21" s="447"/>
      <c r="BI21" s="447"/>
      <c r="BJ21" s="447"/>
      <c r="BK21" s="447"/>
      <c r="BL21" s="447"/>
      <c r="BM21" s="447"/>
      <c r="BN21" s="447"/>
      <c r="BO21" s="447"/>
    </row>
    <row r="22" spans="2:67" ht="33.75" customHeight="1" thickBot="1">
      <c r="L22" s="2252">
        <f>'自主点検表（処遇）'!$I$345</f>
        <v>0</v>
      </c>
      <c r="M22" s="2253"/>
      <c r="N22" s="2253"/>
      <c r="O22" s="2253"/>
      <c r="P22" s="2253"/>
      <c r="Q22" s="2254"/>
      <c r="R22" s="2262" t="str">
        <f>'自主点検表（処遇）'!$O$345</f>
        <v>　</v>
      </c>
      <c r="S22" s="2263"/>
      <c r="T22" s="2263"/>
      <c r="U22" s="2263"/>
      <c r="V22" s="2263"/>
      <c r="W22" s="2263"/>
      <c r="X22" s="2264"/>
      <c r="Y22" s="2262" t="str">
        <f>'自主点検表（処遇）'!$U$345</f>
        <v>　</v>
      </c>
      <c r="Z22" s="2263"/>
      <c r="AA22" s="2263"/>
      <c r="AB22" s="2263"/>
      <c r="AC22" s="2263"/>
      <c r="AD22" s="2263"/>
      <c r="AE22" s="2263"/>
      <c r="AF22" s="2264"/>
      <c r="AR22" s="46"/>
      <c r="AU22" s="455"/>
      <c r="AW22" s="46"/>
      <c r="AZ22" s="447"/>
      <c r="BA22" s="447"/>
      <c r="BB22" s="447"/>
      <c r="BC22" s="447"/>
      <c r="BD22" s="447"/>
      <c r="BE22" s="447"/>
      <c r="BF22" s="447"/>
      <c r="BG22" s="447"/>
      <c r="BH22" s="447"/>
      <c r="BI22" s="447"/>
      <c r="BJ22" s="447"/>
      <c r="BK22" s="447"/>
      <c r="BL22" s="447"/>
      <c r="BM22" s="447"/>
      <c r="BN22" s="447"/>
      <c r="BO22" s="447"/>
    </row>
    <row r="23" spans="2:67" ht="33.75" customHeight="1">
      <c r="AR23" s="46"/>
      <c r="AU23" s="455"/>
      <c r="AW23" s="46"/>
      <c r="AZ23" s="447"/>
      <c r="BA23" s="447"/>
      <c r="BB23" s="447"/>
      <c r="BC23" s="447"/>
      <c r="BD23" s="447"/>
      <c r="BE23" s="447"/>
      <c r="BF23" s="447"/>
      <c r="BG23" s="447"/>
      <c r="BH23" s="447"/>
      <c r="BI23" s="447"/>
      <c r="BJ23" s="447"/>
      <c r="BK23" s="447"/>
      <c r="BL23" s="447"/>
      <c r="BM23" s="447"/>
      <c r="BN23" s="447"/>
      <c r="BO23" s="447"/>
    </row>
    <row r="24" spans="2:67" ht="33.75" customHeight="1" thickBot="1">
      <c r="L24" s="46" t="s">
        <v>1904</v>
      </c>
      <c r="R24" s="46" t="s">
        <v>1906</v>
      </c>
      <c r="U24" s="46" t="s">
        <v>1907</v>
      </c>
      <c r="AH24" s="429" t="s">
        <v>1909</v>
      </c>
      <c r="AI24" s="429"/>
      <c r="AJ24" s="429"/>
      <c r="AR24" s="46"/>
      <c r="AU24" s="455"/>
      <c r="AW24" s="46"/>
      <c r="AZ24" s="447"/>
      <c r="BA24" s="447"/>
      <c r="BB24" s="447"/>
      <c r="BC24" s="447"/>
      <c r="BD24" s="447"/>
      <c r="BE24" s="447"/>
      <c r="BF24" s="447"/>
      <c r="BG24" s="447"/>
      <c r="BH24" s="447"/>
      <c r="BI24" s="447"/>
      <c r="BJ24" s="447"/>
      <c r="BK24" s="447"/>
      <c r="BL24" s="447"/>
      <c r="BM24" s="447"/>
      <c r="BN24" s="447"/>
      <c r="BO24" s="447"/>
    </row>
    <row r="25" spans="2:67" ht="33.75" customHeight="1" thickBot="1">
      <c r="B25" s="46" t="s">
        <v>2472</v>
      </c>
      <c r="C25" s="46" t="s">
        <v>2475</v>
      </c>
      <c r="E25" s="589" t="str">
        <f>IF(AR25="不適切","★","")</f>
        <v>★</v>
      </c>
      <c r="F25" s="46" t="str">
        <f>IF(AW25="不適切","★","")</f>
        <v/>
      </c>
      <c r="H25" s="46" t="s">
        <v>1365</v>
      </c>
      <c r="L25" s="2252">
        <f>'自主点検表（処遇）'!$H$470</f>
        <v>0</v>
      </c>
      <c r="M25" s="2253"/>
      <c r="N25" s="2253"/>
      <c r="O25" s="2253"/>
      <c r="P25" s="2253"/>
      <c r="Q25" s="2254"/>
      <c r="R25" s="35" t="str">
        <f>'自主点検表（処遇）'!$O$470</f>
        <v>専従・兼務</v>
      </c>
      <c r="S25" s="36"/>
      <c r="T25" s="37"/>
      <c r="U25" s="2258" t="str">
        <f>'自主点検表（処遇）'!$R$470</f>
        <v>令和（平成）</v>
      </c>
      <c r="V25" s="2259"/>
      <c r="W25" s="2259"/>
      <c r="X25" s="36">
        <f>'自主点検表（処遇）'!$V$470</f>
        <v>0</v>
      </c>
      <c r="Y25" s="36" t="s">
        <v>33</v>
      </c>
      <c r="Z25" s="36">
        <f>'自主点検表（処遇）'!$X$470</f>
        <v>0</v>
      </c>
      <c r="AA25" s="36" t="s">
        <v>34</v>
      </c>
      <c r="AB25" s="36">
        <f>'自主点検表（処遇）'!$Z$470</f>
        <v>0</v>
      </c>
      <c r="AC25" s="37" t="s">
        <v>1908</v>
      </c>
      <c r="AH25" s="2217" t="s">
        <v>1910</v>
      </c>
      <c r="AI25" s="2220"/>
      <c r="AJ25" s="2218"/>
      <c r="AL25" s="449" t="s">
        <v>571</v>
      </c>
      <c r="AN25" s="464" t="str">
        <f>IF(AP25=AR25,"●","✖")</f>
        <v>✖</v>
      </c>
      <c r="AP25" s="462" t="str">
        <f>IF(AL25="いる","適切","不適切")</f>
        <v>適切</v>
      </c>
      <c r="AR25" s="466" t="str">
        <f>IF(AU25=AW25,"適切","不適切")</f>
        <v>不適切</v>
      </c>
      <c r="AT25" s="46">
        <v>38</v>
      </c>
      <c r="AU25" s="467" t="str">
        <f>VLOOKUP($AT25,'自主点検表（処遇）'!$AG$5:$AL$3211,2,0)</f>
        <v>いる・いない</v>
      </c>
      <c r="AW25" s="430" t="s">
        <v>1731</v>
      </c>
    </row>
    <row r="26" spans="2:67" ht="33.75" customHeight="1" thickBot="1">
      <c r="L26" s="2252">
        <f>'自主点検表（処遇）'!$H$471</f>
        <v>0</v>
      </c>
      <c r="M26" s="2253"/>
      <c r="N26" s="2253"/>
      <c r="O26" s="2253"/>
      <c r="P26" s="2253"/>
      <c r="Q26" s="2254"/>
      <c r="R26" s="35" t="str">
        <f>'自主点検表（処遇）'!$O$471</f>
        <v>専従・兼務</v>
      </c>
      <c r="S26" s="36"/>
      <c r="T26" s="37"/>
      <c r="U26" s="2258" t="str">
        <f>'自主点検表（処遇）'!$R$471</f>
        <v>令和（平成）</v>
      </c>
      <c r="V26" s="2259"/>
      <c r="W26" s="2259"/>
      <c r="X26" s="36">
        <f>'自主点検表（処遇）'!$V$471</f>
        <v>0</v>
      </c>
      <c r="Y26" s="36" t="s">
        <v>33</v>
      </c>
      <c r="Z26" s="36">
        <f>'自主点検表（処遇）'!$X$471</f>
        <v>0</v>
      </c>
      <c r="AA26" s="36" t="s">
        <v>34</v>
      </c>
      <c r="AB26" s="36">
        <f>'自主点検表（処遇）'!$Z$471</f>
        <v>0</v>
      </c>
      <c r="AC26" s="37" t="s">
        <v>1908</v>
      </c>
      <c r="AR26" s="46"/>
      <c r="AU26" s="455"/>
      <c r="AW26" s="46"/>
    </row>
    <row r="27" spans="2:67" ht="33.75" customHeight="1" thickBot="1">
      <c r="L27" s="2252">
        <f>'自主点検表（処遇）'!$H$472</f>
        <v>0</v>
      </c>
      <c r="M27" s="2253"/>
      <c r="N27" s="2253"/>
      <c r="O27" s="2253"/>
      <c r="P27" s="2253"/>
      <c r="Q27" s="2254"/>
      <c r="R27" s="454" t="str">
        <f>'自主点検表（処遇）'!$O$472</f>
        <v>専従・兼務</v>
      </c>
      <c r="S27" s="452"/>
      <c r="T27" s="453"/>
      <c r="U27" s="2258" t="str">
        <f>'自主点検表（処遇）'!$R$472</f>
        <v>令和（平成）</v>
      </c>
      <c r="V27" s="2259"/>
      <c r="W27" s="2259"/>
      <c r="X27" s="36">
        <f>'自主点検表（処遇）'!$V$472</f>
        <v>0</v>
      </c>
      <c r="Y27" s="36" t="s">
        <v>33</v>
      </c>
      <c r="Z27" s="36">
        <f>'自主点検表（処遇）'!$X$472</f>
        <v>0</v>
      </c>
      <c r="AA27" s="36" t="s">
        <v>34</v>
      </c>
      <c r="AB27" s="36">
        <f>'自主点検表（処遇）'!$Z$472</f>
        <v>0</v>
      </c>
      <c r="AC27" s="37" t="s">
        <v>1908</v>
      </c>
      <c r="AR27" s="46"/>
      <c r="AU27" s="455"/>
      <c r="AW27" s="46"/>
    </row>
    <row r="28" spans="2:67" ht="33.75" customHeight="1">
      <c r="AR28" s="46"/>
      <c r="AU28" s="455"/>
      <c r="AW28" s="46"/>
    </row>
    <row r="29" spans="2:67" ht="33.75" customHeight="1" thickBot="1">
      <c r="L29" s="46" t="s">
        <v>1904</v>
      </c>
      <c r="R29" s="46" t="s">
        <v>1905</v>
      </c>
      <c r="Z29" s="46" t="s">
        <v>1906</v>
      </c>
      <c r="AH29" s="429" t="s">
        <v>1909</v>
      </c>
      <c r="AI29" s="429"/>
      <c r="AJ29" s="429"/>
      <c r="AR29" s="46"/>
      <c r="AU29" s="455"/>
      <c r="AW29" s="46"/>
    </row>
    <row r="30" spans="2:67" ht="33.75" customHeight="1" thickBot="1">
      <c r="B30" s="46" t="s">
        <v>2471</v>
      </c>
      <c r="C30" s="46" t="s">
        <v>2474</v>
      </c>
      <c r="E30" s="589" t="str">
        <f>IF(AR30="不適切","★","")</f>
        <v>★</v>
      </c>
      <c r="F30" s="46" t="str">
        <f>IF(AW30="不適切","★","")</f>
        <v/>
      </c>
      <c r="H30" s="46" t="s">
        <v>1366</v>
      </c>
      <c r="L30" s="2252">
        <f>'自主点検表（処遇）'!$I$434</f>
        <v>0</v>
      </c>
      <c r="M30" s="2253"/>
      <c r="N30" s="2253"/>
      <c r="O30" s="2253"/>
      <c r="P30" s="2253"/>
      <c r="Q30" s="2254"/>
      <c r="R30" s="2255" t="str">
        <f>'自主点検表（処遇）'!$O$434</f>
        <v>　</v>
      </c>
      <c r="S30" s="2256"/>
      <c r="T30" s="2256"/>
      <c r="U30" s="2256"/>
      <c r="V30" s="2256"/>
      <c r="W30" s="2256"/>
      <c r="X30" s="2256"/>
      <c r="Y30" s="2257"/>
      <c r="Z30" s="2258" t="str">
        <f>'自主点検表（処遇）'!$V$434</f>
        <v>専従・兼務</v>
      </c>
      <c r="AA30" s="2259"/>
      <c r="AB30" s="2260"/>
      <c r="AH30" s="2217" t="s">
        <v>1910</v>
      </c>
      <c r="AI30" s="2220"/>
      <c r="AJ30" s="2218"/>
      <c r="AL30" s="449" t="s">
        <v>571</v>
      </c>
      <c r="AN30" s="464" t="str">
        <f>IF(AP30=AR30,"●","✖")</f>
        <v>✖</v>
      </c>
      <c r="AP30" s="462" t="str">
        <f>IF(AL30="いる","適切","不適切")</f>
        <v>適切</v>
      </c>
      <c r="AR30" s="466" t="str">
        <f>IF(AU30=AW30,"適切","不適切")</f>
        <v>不適切</v>
      </c>
      <c r="AT30" s="46">
        <v>33</v>
      </c>
      <c r="AU30" s="467" t="str">
        <f>VLOOKUP($AT30,'自主点検表（処遇）'!$AG$5:$AL$3211,2,0)</f>
        <v>いる・いない</v>
      </c>
      <c r="AW30" s="430" t="s">
        <v>1731</v>
      </c>
    </row>
    <row r="31" spans="2:67" ht="33.75" customHeight="1" thickBot="1">
      <c r="L31" s="2252">
        <f>'自主点検表（処遇）'!$I$435</f>
        <v>0</v>
      </c>
      <c r="M31" s="2253"/>
      <c r="N31" s="2253"/>
      <c r="O31" s="2253"/>
      <c r="P31" s="2253"/>
      <c r="Q31" s="2254"/>
      <c r="R31" s="2255" t="str">
        <f>'自主点検表（処遇）'!$O$435</f>
        <v>　</v>
      </c>
      <c r="S31" s="2256"/>
      <c r="T31" s="2256"/>
      <c r="U31" s="2256"/>
      <c r="V31" s="2256"/>
      <c r="W31" s="2256"/>
      <c r="X31" s="2256"/>
      <c r="Y31" s="2257"/>
      <c r="Z31" s="2258" t="str">
        <f>'自主点検表（処遇）'!$V$435</f>
        <v>専従・兼務</v>
      </c>
      <c r="AA31" s="2259"/>
      <c r="AB31" s="2260"/>
      <c r="AR31" s="46"/>
      <c r="AU31" s="455"/>
      <c r="AW31" s="46"/>
    </row>
    <row r="32" spans="2:67" ht="33.75" customHeight="1" thickBot="1">
      <c r="L32" s="2252">
        <f>'自主点検表（処遇）'!$I$436</f>
        <v>0</v>
      </c>
      <c r="M32" s="2253"/>
      <c r="N32" s="2253"/>
      <c r="O32" s="2253"/>
      <c r="P32" s="2253"/>
      <c r="Q32" s="2254"/>
      <c r="R32" s="2255" t="str">
        <f>'自主点検表（処遇）'!$O$436</f>
        <v>　</v>
      </c>
      <c r="S32" s="2256"/>
      <c r="T32" s="2256"/>
      <c r="U32" s="2256"/>
      <c r="V32" s="2256"/>
      <c r="W32" s="2256"/>
      <c r="X32" s="2256"/>
      <c r="Y32" s="2257"/>
      <c r="Z32" s="2258" t="str">
        <f>'自主点検表（処遇）'!$V$436</f>
        <v>専従・兼務</v>
      </c>
      <c r="AA32" s="2259"/>
      <c r="AB32" s="2260"/>
      <c r="AR32" s="46"/>
      <c r="AU32" s="455"/>
      <c r="AW32" s="46"/>
    </row>
    <row r="33" spans="2:56" ht="33.75" customHeight="1">
      <c r="E33" s="589" t="str">
        <f>IF(AR33="不適切","★","")</f>
        <v/>
      </c>
      <c r="AR33" s="46"/>
      <c r="AU33" s="455" t="s">
        <v>1911</v>
      </c>
      <c r="AW33" s="46"/>
    </row>
    <row r="34" spans="2:56" ht="33.75" customHeight="1">
      <c r="Z34" s="46" t="s">
        <v>1367</v>
      </c>
      <c r="AR34" s="46"/>
      <c r="AT34" s="46">
        <v>37</v>
      </c>
      <c r="AU34" s="467" t="str">
        <f>VLOOKUP($AT34,'自主点検表（処遇）'!$AG$5:$AL$3211,2,0)</f>
        <v>有・無</v>
      </c>
    </row>
    <row r="35" spans="2:56" ht="33.75" customHeight="1">
      <c r="L35" s="46" t="s">
        <v>1912</v>
      </c>
      <c r="O35" s="46" t="s">
        <v>1914</v>
      </c>
      <c r="R35" s="46" t="s">
        <v>428</v>
      </c>
      <c r="AR35" s="46"/>
      <c r="AU35" s="455"/>
      <c r="AW35" s="46"/>
    </row>
    <row r="36" spans="2:56" ht="33.75" customHeight="1">
      <c r="B36" s="46" t="s">
        <v>2471</v>
      </c>
      <c r="C36" s="46" t="s">
        <v>2474</v>
      </c>
      <c r="E36" s="589" t="str">
        <f>IF(AR36="不適切","★","")</f>
        <v>★</v>
      </c>
      <c r="H36" s="46" t="s">
        <v>1897</v>
      </c>
      <c r="L36" s="2261" t="s">
        <v>1913</v>
      </c>
      <c r="M36" s="2261"/>
      <c r="O36" s="46">
        <f>'自主点検表（処遇）'!$Z$268</f>
        <v>0</v>
      </c>
      <c r="P36" s="46" t="s">
        <v>68</v>
      </c>
      <c r="R36" s="46">
        <f>SUM(O36:O37)</f>
        <v>0</v>
      </c>
      <c r="S36" s="46" t="s">
        <v>68</v>
      </c>
      <c r="T36" s="46" t="str">
        <f>IF(R36&gt;1,"OK","NG")</f>
        <v>NG</v>
      </c>
      <c r="AL36" s="449" t="s">
        <v>571</v>
      </c>
      <c r="AN36" s="464" t="str">
        <f>IF(AP36=AR36,"●","✖")</f>
        <v>✖</v>
      </c>
      <c r="AP36" s="462" t="str">
        <f>IF(AL36="いる","適切","不適切")</f>
        <v>適切</v>
      </c>
      <c r="AR36" s="466" t="str">
        <f>IF(AU36=AW36,"適切","不適切")</f>
        <v>不適切</v>
      </c>
      <c r="AT36" s="46">
        <v>31</v>
      </c>
      <c r="AU36" s="467" t="str">
        <f>VLOOKUP($AT36,'自主点検表（処遇）'!$AG$5:$AL$3211,2,0)</f>
        <v>いる・いない</v>
      </c>
      <c r="AW36" s="430" t="s">
        <v>1731</v>
      </c>
    </row>
    <row r="37" spans="2:56" ht="33.75" customHeight="1">
      <c r="H37" s="46" t="s">
        <v>1898</v>
      </c>
      <c r="L37" s="2261"/>
      <c r="M37" s="2261"/>
      <c r="O37" s="46">
        <f>'自主点検表（処遇）'!$Z$269</f>
        <v>0</v>
      </c>
      <c r="P37" s="46" t="s">
        <v>68</v>
      </c>
      <c r="AR37" s="46"/>
      <c r="AW37" s="46"/>
    </row>
    <row r="38" spans="2:56" ht="33.75" customHeight="1" thickBot="1">
      <c r="B38" s="452"/>
      <c r="C38" s="452"/>
      <c r="D38" s="598"/>
      <c r="E38" s="598" t="str">
        <f t="shared" ref="E38:E111" si="3">IF(AR38="不適切","★","")</f>
        <v/>
      </c>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599"/>
      <c r="AO38" s="452"/>
      <c r="AP38" s="452"/>
      <c r="AQ38" s="452"/>
      <c r="AR38" s="452"/>
      <c r="AS38" s="452"/>
      <c r="AT38" s="452"/>
      <c r="AU38" s="452"/>
      <c r="AV38" s="452"/>
      <c r="AW38" s="452"/>
      <c r="AX38" s="452"/>
    </row>
    <row r="39" spans="2:56" ht="33.75" customHeight="1">
      <c r="AR39" s="46"/>
      <c r="AW39" s="46"/>
    </row>
    <row r="40" spans="2:56" ht="33.75" customHeight="1">
      <c r="D40" s="591" t="s">
        <v>1346</v>
      </c>
      <c r="E40" s="589" t="str">
        <f t="shared" si="3"/>
        <v/>
      </c>
      <c r="F40" s="432">
        <v>8</v>
      </c>
      <c r="G40" s="432" t="s">
        <v>1368</v>
      </c>
      <c r="AR40" s="46"/>
      <c r="AW40" s="46"/>
      <c r="AZ40" s="432" t="s">
        <v>1368</v>
      </c>
      <c r="BD40" s="432" t="s">
        <v>1369</v>
      </c>
    </row>
    <row r="41" spans="2:56" ht="33.75" customHeight="1" thickBot="1">
      <c r="D41" s="591"/>
      <c r="F41" s="432"/>
      <c r="G41" s="432"/>
      <c r="AR41" s="46"/>
      <c r="AW41" s="46"/>
      <c r="AZ41" s="432" t="s">
        <v>1371</v>
      </c>
      <c r="BD41" s="432"/>
    </row>
    <row r="42" spans="2:56" ht="33.75" customHeight="1" thickBot="1">
      <c r="B42" s="46" t="s">
        <v>2468</v>
      </c>
      <c r="C42" s="46" t="s">
        <v>2473</v>
      </c>
      <c r="D42" s="591"/>
      <c r="F42" s="446" t="s">
        <v>2457</v>
      </c>
      <c r="G42" s="432" t="s">
        <v>2458</v>
      </c>
      <c r="AD42" s="609" t="s">
        <v>443</v>
      </c>
      <c r="AE42" s="429" t="s">
        <v>1402</v>
      </c>
      <c r="AL42" s="449" t="s">
        <v>571</v>
      </c>
      <c r="AN42" s="464" t="str">
        <f t="shared" ref="AN42" si="4">IF(AP42=AR42,"●","✖")</f>
        <v>✖</v>
      </c>
      <c r="AP42" s="462" t="str">
        <f t="shared" ref="AP42" si="5">IF(AL42="いる","適切","不適切")</f>
        <v>適切</v>
      </c>
      <c r="AR42" s="466" t="str">
        <f>IF(AU42=AW42,"適切","不適切")</f>
        <v>不適切</v>
      </c>
      <c r="AT42" s="608">
        <v>46</v>
      </c>
      <c r="AU42" s="467" t="str">
        <f>VLOOKUP($AT42,'自主点検表（処遇）'!$AG$5:$AL$3211,2,0)</f>
        <v>いる・いない</v>
      </c>
      <c r="AW42" s="430" t="s">
        <v>1731</v>
      </c>
      <c r="AZ42" s="432" t="s">
        <v>1374</v>
      </c>
      <c r="BD42" s="432"/>
    </row>
    <row r="43" spans="2:56" ht="33.75" customHeight="1" thickBot="1">
      <c r="B43" s="46" t="s">
        <v>2468</v>
      </c>
      <c r="C43" s="46" t="s">
        <v>2473</v>
      </c>
      <c r="D43" s="591"/>
      <c r="F43" s="446" t="s">
        <v>1802</v>
      </c>
      <c r="G43" s="432" t="s">
        <v>2459</v>
      </c>
      <c r="AR43" s="46"/>
      <c r="AW43" s="46"/>
      <c r="AZ43" s="432" t="s">
        <v>1377</v>
      </c>
      <c r="BD43" s="432"/>
    </row>
    <row r="44" spans="2:56" ht="33.75" customHeight="1" thickBot="1">
      <c r="D44" s="591"/>
      <c r="F44" s="446"/>
      <c r="G44" s="432" t="s">
        <v>2460</v>
      </c>
      <c r="AD44" s="609" t="s">
        <v>443</v>
      </c>
      <c r="AE44" s="429" t="s">
        <v>1402</v>
      </c>
      <c r="AL44" s="449" t="s">
        <v>571</v>
      </c>
      <c r="AN44" s="464" t="str">
        <f t="shared" ref="AN44" si="6">IF(AP44=AR44,"●","✖")</f>
        <v>✖</v>
      </c>
      <c r="AP44" s="462" t="str">
        <f t="shared" ref="AP44" si="7">IF(AL44="いる","適切","不適切")</f>
        <v>適切</v>
      </c>
      <c r="AR44" s="466" t="str">
        <f>IF(AU44=AW44,"適切","不適切")</f>
        <v>不適切</v>
      </c>
      <c r="AT44" s="608">
        <v>47</v>
      </c>
      <c r="AU44" s="467" t="str">
        <f>VLOOKUP($AT44,'自主点検表（処遇）'!$AG$5:$AL$3211,2,0)</f>
        <v>いる・いない</v>
      </c>
      <c r="AW44" s="430" t="s">
        <v>1731</v>
      </c>
      <c r="AZ44" s="432"/>
      <c r="BD44" s="432"/>
    </row>
    <row r="45" spans="2:56" ht="33.75" customHeight="1" thickBot="1">
      <c r="B45" s="46" t="s">
        <v>2468</v>
      </c>
      <c r="C45" s="46" t="s">
        <v>2473</v>
      </c>
      <c r="D45" s="591"/>
      <c r="F45" s="446" t="s">
        <v>2461</v>
      </c>
      <c r="G45" s="432" t="s">
        <v>2462</v>
      </c>
      <c r="AD45" s="609" t="s">
        <v>443</v>
      </c>
      <c r="AE45" s="429" t="s">
        <v>1402</v>
      </c>
      <c r="AL45" s="449" t="s">
        <v>571</v>
      </c>
      <c r="AN45" s="464" t="str">
        <f t="shared" ref="AN45" si="8">IF(AP45=AR45,"●","✖")</f>
        <v>✖</v>
      </c>
      <c r="AP45" s="462" t="str">
        <f t="shared" ref="AP45" si="9">IF(AL45="いる","適切","不適切")</f>
        <v>適切</v>
      </c>
      <c r="AR45" s="466" t="str">
        <f>IF(AU45=AW45,"適切","不適切")</f>
        <v>不適切</v>
      </c>
      <c r="AT45" s="608">
        <v>48</v>
      </c>
      <c r="AU45" s="467" t="str">
        <f>VLOOKUP($AT45,'自主点検表（処遇）'!$AG$5:$AL$3211,2,0)</f>
        <v>いる・いない</v>
      </c>
      <c r="AW45" s="430" t="s">
        <v>1731</v>
      </c>
      <c r="AZ45" s="432"/>
      <c r="BD45" s="432"/>
    </row>
    <row r="46" spans="2:56" ht="33.75" customHeight="1" thickBot="1">
      <c r="B46" s="46" t="s">
        <v>2468</v>
      </c>
      <c r="C46" s="46" t="s">
        <v>2473</v>
      </c>
      <c r="D46" s="591"/>
      <c r="F46" s="446" t="s">
        <v>2463</v>
      </c>
      <c r="G46" s="432" t="s">
        <v>2464</v>
      </c>
      <c r="AD46" s="609" t="s">
        <v>443</v>
      </c>
      <c r="AE46" s="429" t="s">
        <v>1402</v>
      </c>
      <c r="AL46" s="449" t="s">
        <v>571</v>
      </c>
      <c r="AN46" s="464" t="str">
        <f t="shared" ref="AN46" si="10">IF(AP46=AR46,"●","✖")</f>
        <v>✖</v>
      </c>
      <c r="AP46" s="462" t="str">
        <f t="shared" ref="AP46" si="11">IF(AL46="いる","適切","不適切")</f>
        <v>適切</v>
      </c>
      <c r="AR46" s="466" t="str">
        <f>IF(AU46=AW46,"適切","不適切")</f>
        <v>不適切</v>
      </c>
      <c r="AT46" s="608">
        <v>49</v>
      </c>
      <c r="AU46" s="467" t="str">
        <f>VLOOKUP($AT46,'自主点検表（処遇）'!$AG$5:$AL$3211,2,0)</f>
        <v>いる・いない</v>
      </c>
      <c r="AW46" s="430" t="s">
        <v>1731</v>
      </c>
      <c r="AZ46" s="432"/>
      <c r="BD46" s="432"/>
    </row>
    <row r="47" spans="2:56" ht="33.75" customHeight="1" thickBot="1">
      <c r="D47" s="591"/>
      <c r="F47" s="446"/>
      <c r="G47" s="432"/>
      <c r="H47" s="1415" t="s">
        <v>2053</v>
      </c>
      <c r="I47" s="1416"/>
      <c r="J47" s="1416"/>
      <c r="K47" s="1416"/>
      <c r="L47" s="1416"/>
      <c r="M47" s="1416"/>
      <c r="N47" s="1416"/>
      <c r="O47" s="1416"/>
      <c r="P47" s="1416"/>
      <c r="Q47" s="1417"/>
      <c r="R47" s="1415" t="s">
        <v>2053</v>
      </c>
      <c r="S47" s="1416"/>
      <c r="T47" s="1416"/>
      <c r="U47" s="1416"/>
      <c r="V47" s="1416"/>
      <c r="W47" s="1416"/>
      <c r="X47" s="1416"/>
      <c r="Y47" s="1416"/>
      <c r="Z47" s="1416"/>
      <c r="AA47" s="1417"/>
      <c r="AN47" s="46"/>
      <c r="AR47" s="46"/>
      <c r="AW47" s="46"/>
      <c r="BD47" s="432"/>
    </row>
    <row r="48" spans="2:56" ht="33.75" customHeight="1" thickBot="1">
      <c r="D48" s="591"/>
      <c r="F48" s="446"/>
      <c r="G48" s="432"/>
      <c r="H48" s="1507">
        <f>'自主点検表（処遇）'!$I$516</f>
        <v>0</v>
      </c>
      <c r="I48" s="1508"/>
      <c r="J48" s="1508"/>
      <c r="K48" s="1508"/>
      <c r="L48" s="1508"/>
      <c r="M48" s="1508"/>
      <c r="N48" s="1508"/>
      <c r="O48" s="1508"/>
      <c r="P48" s="1508"/>
      <c r="Q48" s="1509"/>
      <c r="R48" s="1507">
        <f>'自主点検表（処遇）'!$S$516</f>
        <v>0</v>
      </c>
      <c r="S48" s="1508"/>
      <c r="T48" s="1508"/>
      <c r="U48" s="1508"/>
      <c r="V48" s="1508"/>
      <c r="W48" s="1508"/>
      <c r="X48" s="1508"/>
      <c r="Y48" s="1508"/>
      <c r="Z48" s="1508"/>
      <c r="AA48" s="1509"/>
      <c r="AN48" s="46"/>
      <c r="AR48" s="46"/>
      <c r="AW48" s="46"/>
      <c r="BD48" s="432"/>
    </row>
    <row r="49" spans="2:57" ht="33.75" customHeight="1" thickBot="1">
      <c r="D49" s="591"/>
      <c r="F49" s="446"/>
      <c r="G49" s="432"/>
      <c r="H49" s="1507">
        <f>'自主点検表（処遇）'!$I$517</f>
        <v>0</v>
      </c>
      <c r="I49" s="1508"/>
      <c r="J49" s="1508"/>
      <c r="K49" s="1508"/>
      <c r="L49" s="1508"/>
      <c r="M49" s="1508"/>
      <c r="N49" s="1508"/>
      <c r="O49" s="1508"/>
      <c r="P49" s="1508"/>
      <c r="Q49" s="1509"/>
      <c r="R49" s="1507">
        <f>'自主点検表（処遇）'!$S$517</f>
        <v>0</v>
      </c>
      <c r="S49" s="1508"/>
      <c r="T49" s="1508"/>
      <c r="U49" s="1508"/>
      <c r="V49" s="1508"/>
      <c r="W49" s="1508"/>
      <c r="X49" s="1508"/>
      <c r="Y49" s="1508"/>
      <c r="Z49" s="1508"/>
      <c r="AA49" s="1509"/>
      <c r="AN49" s="46"/>
      <c r="AR49" s="46"/>
      <c r="AW49" s="46"/>
      <c r="BD49" s="432"/>
    </row>
    <row r="50" spans="2:57" ht="33.75" customHeight="1" thickBot="1">
      <c r="D50" s="591"/>
      <c r="F50" s="446"/>
      <c r="G50" s="432"/>
      <c r="H50" s="1507">
        <f>'自主点検表（処遇）'!$I$518</f>
        <v>0</v>
      </c>
      <c r="I50" s="1508"/>
      <c r="J50" s="1508"/>
      <c r="K50" s="1508"/>
      <c r="L50" s="1508"/>
      <c r="M50" s="1508"/>
      <c r="N50" s="1508"/>
      <c r="O50" s="1508"/>
      <c r="P50" s="1508"/>
      <c r="Q50" s="1509"/>
      <c r="R50" s="1507">
        <f>'自主点検表（処遇）'!$S$518</f>
        <v>0</v>
      </c>
      <c r="S50" s="1508"/>
      <c r="T50" s="1508"/>
      <c r="U50" s="1508"/>
      <c r="V50" s="1508"/>
      <c r="W50" s="1508"/>
      <c r="X50" s="1508"/>
      <c r="Y50" s="1508"/>
      <c r="Z50" s="1508"/>
      <c r="AA50" s="1509"/>
      <c r="AN50" s="46"/>
      <c r="AR50" s="46"/>
      <c r="AW50" s="46"/>
      <c r="BD50" s="432"/>
    </row>
    <row r="51" spans="2:57" ht="18.649999999999999" customHeight="1" thickBot="1">
      <c r="D51" s="591"/>
      <c r="F51" s="432"/>
      <c r="G51" s="432"/>
      <c r="AR51" s="46"/>
      <c r="AW51" s="46"/>
      <c r="AZ51" s="432"/>
      <c r="BD51" s="432"/>
    </row>
    <row r="52" spans="2:57" ht="42" customHeight="1" thickBot="1">
      <c r="B52" s="46" t="s">
        <v>2467</v>
      </c>
      <c r="C52" s="46" t="s">
        <v>2061</v>
      </c>
      <c r="E52" s="589" t="str">
        <f t="shared" si="3"/>
        <v>★</v>
      </c>
      <c r="F52" s="470" t="s">
        <v>2465</v>
      </c>
      <c r="G52" s="432" t="s">
        <v>1370</v>
      </c>
      <c r="AD52" s="587" t="s">
        <v>443</v>
      </c>
      <c r="AE52" s="429" t="s">
        <v>1509</v>
      </c>
      <c r="AF52" s="429"/>
      <c r="AL52" s="449" t="s">
        <v>571</v>
      </c>
      <c r="AN52" s="464" t="str">
        <f t="shared" ref="AN52:AN55" si="12">IF(AP52=AR52,"●","✖")</f>
        <v>✖</v>
      </c>
      <c r="AP52" s="462" t="str">
        <f t="shared" ref="AP52:AP55" si="13">IF(AL52="いる","適切","不適切")</f>
        <v>適切</v>
      </c>
      <c r="AR52" s="466" t="str">
        <f>IF(AU52=AW52,"適切","不適切")</f>
        <v>不適切</v>
      </c>
      <c r="AT52" s="608">
        <v>53</v>
      </c>
      <c r="AU52" s="467" t="str">
        <f>VLOOKUP($AT52,'自主点検表（処遇）'!$AG$5:$AL$3211,2,0)</f>
        <v>いる・いない</v>
      </c>
      <c r="AW52" s="430" t="s">
        <v>1731</v>
      </c>
    </row>
    <row r="53" spans="2:57" ht="42" customHeight="1" thickBot="1">
      <c r="E53" s="589" t="str">
        <f t="shared" si="3"/>
        <v/>
      </c>
      <c r="F53" s="470" t="s">
        <v>2465</v>
      </c>
      <c r="G53" s="432" t="s">
        <v>1373</v>
      </c>
      <c r="AD53" s="587" t="s">
        <v>443</v>
      </c>
      <c r="AE53" s="429" t="s">
        <v>1509</v>
      </c>
      <c r="AF53" s="429"/>
      <c r="AL53" s="449" t="s">
        <v>570</v>
      </c>
      <c r="AN53" s="464" t="str">
        <f t="shared" si="12"/>
        <v>●</v>
      </c>
      <c r="AP53" s="462" t="str">
        <f>IF(AL53="いない","適切","不適切")</f>
        <v>適切</v>
      </c>
      <c r="AR53" s="466" t="str">
        <f>IF(AU53=AW53,"適切","不適切")</f>
        <v>適切</v>
      </c>
      <c r="AU53" s="449" t="s">
        <v>1732</v>
      </c>
      <c r="AW53" s="430" t="s">
        <v>1732</v>
      </c>
    </row>
    <row r="54" spans="2:57" ht="33.75" customHeight="1" thickBot="1">
      <c r="B54" s="46" t="s">
        <v>2467</v>
      </c>
      <c r="C54" s="46" t="s">
        <v>2061</v>
      </c>
      <c r="E54" s="589" t="str">
        <f t="shared" si="3"/>
        <v>★</v>
      </c>
      <c r="F54" s="470" t="s">
        <v>2466</v>
      </c>
      <c r="G54" s="432" t="s">
        <v>1376</v>
      </c>
      <c r="AL54" s="449" t="s">
        <v>571</v>
      </c>
      <c r="AN54" s="464" t="str">
        <f t="shared" si="12"/>
        <v>✖</v>
      </c>
      <c r="AP54" s="462" t="str">
        <f t="shared" si="13"/>
        <v>適切</v>
      </c>
      <c r="AR54" s="466" t="str">
        <f>IF(AU54=AW54,"適切","不適切")</f>
        <v>不適切</v>
      </c>
      <c r="AT54" s="608">
        <v>54</v>
      </c>
      <c r="AU54" s="467" t="str">
        <f>VLOOKUP($AT54,'自主点検表（処遇）'!$AG$5:$AL$3211,2,0)</f>
        <v>いる・いない</v>
      </c>
      <c r="AW54" s="430" t="s">
        <v>1731</v>
      </c>
    </row>
    <row r="55" spans="2:57" ht="33.75" customHeight="1" thickBot="1">
      <c r="B55" s="46" t="s">
        <v>2467</v>
      </c>
      <c r="C55" s="46" t="s">
        <v>2061</v>
      </c>
      <c r="E55" s="589" t="str">
        <f t="shared" si="3"/>
        <v>★</v>
      </c>
      <c r="F55" s="470" t="s">
        <v>2466</v>
      </c>
      <c r="G55" s="432" t="s">
        <v>1378</v>
      </c>
      <c r="AD55" s="587" t="s">
        <v>443</v>
      </c>
      <c r="AE55" s="429" t="s">
        <v>1509</v>
      </c>
      <c r="AF55" s="429"/>
      <c r="AL55" s="449" t="s">
        <v>571</v>
      </c>
      <c r="AN55" s="464" t="str">
        <f t="shared" si="12"/>
        <v>✖</v>
      </c>
      <c r="AP55" s="462" t="str">
        <f t="shared" si="13"/>
        <v>適切</v>
      </c>
      <c r="AR55" s="466" t="str">
        <f>IF(AU55=AW55,"適切","不適切")</f>
        <v>不適切</v>
      </c>
      <c r="AT55" s="608">
        <v>55</v>
      </c>
      <c r="AU55" s="467" t="str">
        <f>VLOOKUP($AT55,'自主点検表（処遇）'!$AG$5:$AL$3211,2,0)</f>
        <v>いる・いない</v>
      </c>
      <c r="AW55" s="430" t="s">
        <v>1731</v>
      </c>
    </row>
    <row r="56" spans="2:57" ht="33.75" customHeight="1">
      <c r="E56" s="589" t="str">
        <f t="shared" si="3"/>
        <v/>
      </c>
      <c r="F56" s="470"/>
      <c r="G56" s="432"/>
      <c r="H56" s="46" t="s">
        <v>1379</v>
      </c>
      <c r="AR56" s="46"/>
      <c r="AW56" s="46"/>
    </row>
    <row r="57" spans="2:57" ht="33.75" customHeight="1">
      <c r="B57" s="46" t="s">
        <v>2467</v>
      </c>
      <c r="C57" s="46" t="s">
        <v>2061</v>
      </c>
      <c r="E57" s="589" t="str">
        <f t="shared" si="3"/>
        <v>★</v>
      </c>
      <c r="F57" s="470" t="s">
        <v>2466</v>
      </c>
      <c r="G57" s="432" t="s">
        <v>1380</v>
      </c>
      <c r="AL57" s="449" t="s">
        <v>571</v>
      </c>
      <c r="AN57" s="464" t="str">
        <f>IF(AP57=AR57,"●","✖")</f>
        <v>✖</v>
      </c>
      <c r="AP57" s="462" t="str">
        <f>IF(AL57="いる","適切","不適切")</f>
        <v>適切</v>
      </c>
      <c r="AR57" s="466" t="str">
        <f>IF(AU57=AW57,"適切","不適切")</f>
        <v>不適切</v>
      </c>
      <c r="AT57" s="608">
        <v>56</v>
      </c>
      <c r="AU57" s="467" t="str">
        <f>VLOOKUP($AT57,'自主点検表（処遇）'!$AG$5:$AL$3211,2,0)</f>
        <v>いる・いない</v>
      </c>
      <c r="AW57" s="430" t="s">
        <v>1731</v>
      </c>
    </row>
    <row r="58" spans="2:57" ht="33.75" customHeight="1" thickBot="1">
      <c r="E58" s="589" t="str">
        <f t="shared" si="3"/>
        <v/>
      </c>
      <c r="G58" s="432"/>
      <c r="H58" s="46" t="s">
        <v>1381</v>
      </c>
      <c r="AR58" s="46"/>
      <c r="AW58" s="46"/>
    </row>
    <row r="59" spans="2:57" ht="33.75" customHeight="1" thickBot="1">
      <c r="E59" s="589" t="str">
        <f t="shared" si="3"/>
        <v/>
      </c>
      <c r="G59" s="432"/>
      <c r="H59" s="46" t="s">
        <v>1382</v>
      </c>
      <c r="AD59" s="587" t="s">
        <v>443</v>
      </c>
      <c r="AE59" s="429" t="s">
        <v>1509</v>
      </c>
      <c r="AF59" s="429"/>
      <c r="AR59" s="46"/>
      <c r="AW59" s="46"/>
    </row>
    <row r="60" spans="2:57" ht="33.75" customHeight="1">
      <c r="E60" s="589" t="str">
        <f t="shared" si="3"/>
        <v/>
      </c>
      <c r="G60" s="432"/>
      <c r="H60" s="46" t="s">
        <v>1383</v>
      </c>
      <c r="AR60" s="46"/>
      <c r="AW60" s="46"/>
    </row>
    <row r="61" spans="2:57" ht="33.75" customHeight="1">
      <c r="E61" s="589" t="str">
        <f t="shared" si="3"/>
        <v/>
      </c>
      <c r="G61" s="432"/>
      <c r="H61" s="46" t="s">
        <v>1384</v>
      </c>
      <c r="AR61" s="46"/>
      <c r="AW61" s="46"/>
    </row>
    <row r="62" spans="2:57" ht="33.75" customHeight="1" thickBot="1">
      <c r="B62" s="452"/>
      <c r="C62" s="452"/>
      <c r="D62" s="598"/>
      <c r="E62" s="598" t="str">
        <f t="shared" si="3"/>
        <v/>
      </c>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599"/>
      <c r="AO62" s="452"/>
      <c r="AP62" s="452"/>
      <c r="AQ62" s="452"/>
      <c r="AR62" s="452"/>
      <c r="AS62" s="452"/>
      <c r="AT62" s="452"/>
      <c r="AU62" s="452"/>
      <c r="AV62" s="452"/>
      <c r="AW62" s="452"/>
      <c r="AX62" s="452"/>
    </row>
    <row r="63" spans="2:57" ht="33.75" customHeight="1">
      <c r="AR63" s="46"/>
      <c r="AW63" s="46"/>
    </row>
    <row r="64" spans="2:57" ht="33.75" customHeight="1">
      <c r="D64" s="591" t="s">
        <v>1346</v>
      </c>
      <c r="E64" s="589" t="str">
        <f t="shared" si="3"/>
        <v/>
      </c>
      <c r="F64" s="436" t="s">
        <v>1385</v>
      </c>
      <c r="G64" s="432" t="s">
        <v>1386</v>
      </c>
      <c r="AR64" s="46"/>
      <c r="AW64" s="46"/>
      <c r="AZ64" s="432" t="s">
        <v>1386</v>
      </c>
      <c r="BE64" s="46" t="s">
        <v>1387</v>
      </c>
    </row>
    <row r="65" spans="2:52" ht="33.75" customHeight="1">
      <c r="B65" s="608" t="s">
        <v>1828</v>
      </c>
      <c r="C65" s="46" t="s">
        <v>2064</v>
      </c>
      <c r="E65" s="589" t="str">
        <f t="shared" si="3"/>
        <v>★</v>
      </c>
      <c r="G65" s="432" t="s">
        <v>1388</v>
      </c>
      <c r="AL65" s="449" t="s">
        <v>571</v>
      </c>
      <c r="AN65" s="464" t="str">
        <f t="shared" ref="AN65:AN67" si="14">IF(AP65=AR65,"●","✖")</f>
        <v>✖</v>
      </c>
      <c r="AP65" s="462" t="str">
        <f t="shared" ref="AP65:AP67" si="15">IF(AL65="いる","適切","不適切")</f>
        <v>適切</v>
      </c>
      <c r="AR65" s="466" t="str">
        <f t="shared" ref="AR65:AR67" si="16">IF(AU65=AW65,"適切","不適切")</f>
        <v>不適切</v>
      </c>
      <c r="AT65" s="608">
        <v>58</v>
      </c>
      <c r="AU65" s="467" t="str">
        <f>VLOOKUP($AT65,'自主点検表（処遇）'!$AG$5:$AL$3211,2,0)</f>
        <v>いる・いない</v>
      </c>
      <c r="AW65" s="430" t="s">
        <v>1731</v>
      </c>
      <c r="AZ65" s="432" t="s">
        <v>1389</v>
      </c>
    </row>
    <row r="66" spans="2:52" ht="33.75" customHeight="1">
      <c r="B66" s="608" t="s">
        <v>1828</v>
      </c>
      <c r="C66" s="46" t="s">
        <v>2064</v>
      </c>
      <c r="E66" s="589" t="str">
        <f t="shared" si="3"/>
        <v>★</v>
      </c>
      <c r="G66" s="432" t="s">
        <v>1390</v>
      </c>
      <c r="AL66" s="449" t="s">
        <v>571</v>
      </c>
      <c r="AN66" s="464" t="str">
        <f t="shared" si="14"/>
        <v>✖</v>
      </c>
      <c r="AP66" s="462" t="str">
        <f t="shared" si="15"/>
        <v>適切</v>
      </c>
      <c r="AR66" s="466" t="str">
        <f t="shared" si="16"/>
        <v>不適切</v>
      </c>
      <c r="AT66" s="608">
        <v>59</v>
      </c>
      <c r="AU66" s="467" t="str">
        <f>VLOOKUP($AT66,'自主点検表（処遇）'!$AG$5:$AL$3211,2,0)</f>
        <v>いる・いない</v>
      </c>
      <c r="AW66" s="430" t="s">
        <v>1731</v>
      </c>
      <c r="AZ66" s="432" t="s">
        <v>1391</v>
      </c>
    </row>
    <row r="67" spans="2:52" ht="33.75" customHeight="1">
      <c r="B67" s="608" t="s">
        <v>1828</v>
      </c>
      <c r="C67" s="46" t="s">
        <v>2064</v>
      </c>
      <c r="E67" s="589" t="str">
        <f t="shared" si="3"/>
        <v>★</v>
      </c>
      <c r="G67" s="432" t="s">
        <v>1392</v>
      </c>
      <c r="AL67" s="449" t="s">
        <v>571</v>
      </c>
      <c r="AN67" s="464" t="str">
        <f t="shared" si="14"/>
        <v>✖</v>
      </c>
      <c r="AP67" s="462" t="str">
        <f t="shared" si="15"/>
        <v>適切</v>
      </c>
      <c r="AR67" s="466" t="str">
        <f t="shared" si="16"/>
        <v>不適切</v>
      </c>
      <c r="AT67" s="608">
        <v>60</v>
      </c>
      <c r="AU67" s="467" t="str">
        <f>VLOOKUP($AT67,'自主点検表（処遇）'!$AG$5:$AL$3211,2,0)</f>
        <v>いる・いない</v>
      </c>
      <c r="AW67" s="430" t="s">
        <v>1731</v>
      </c>
    </row>
    <row r="68" spans="2:52" ht="33.75" customHeight="1" thickBot="1">
      <c r="E68" s="589" t="str">
        <f t="shared" si="3"/>
        <v/>
      </c>
      <c r="AR68" s="46"/>
    </row>
    <row r="69" spans="2:52" ht="33.75" customHeight="1" thickBot="1">
      <c r="B69" s="46" t="s">
        <v>1828</v>
      </c>
      <c r="C69" s="46" t="s">
        <v>2064</v>
      </c>
      <c r="E69" s="589" t="str">
        <f t="shared" si="3"/>
        <v>★</v>
      </c>
      <c r="G69" s="46" t="s">
        <v>1393</v>
      </c>
      <c r="AD69" s="609" t="s">
        <v>443</v>
      </c>
      <c r="AE69" s="429" t="s">
        <v>1402</v>
      </c>
      <c r="AL69" s="471" t="s">
        <v>1942</v>
      </c>
      <c r="AN69" s="464" t="str">
        <f t="shared" ref="AN69:AN70" si="17">IF(AP69=AR69,"●","✖")</f>
        <v>✖</v>
      </c>
      <c r="AP69" s="462" t="str">
        <f>IF(AL69="策定済","適切","不適切")</f>
        <v>適切</v>
      </c>
      <c r="AR69" s="466" t="str">
        <f t="shared" ref="AR69:AR70" si="18">IF(AU69=AW69,"適切","不適切")</f>
        <v>不適切</v>
      </c>
      <c r="AT69" s="608">
        <v>61</v>
      </c>
      <c r="AU69" s="467" t="str">
        <f>VLOOKUP($AT69,'自主点検表（処遇）'!$AG$5:$AL$3211,2,0)</f>
        <v>策定済・未策定</v>
      </c>
      <c r="AW69" s="430" t="s">
        <v>334</v>
      </c>
    </row>
    <row r="70" spans="2:52" ht="33.75" customHeight="1" thickBot="1">
      <c r="B70" s="46" t="s">
        <v>1828</v>
      </c>
      <c r="C70" s="46" t="s">
        <v>2064</v>
      </c>
      <c r="E70" s="589" t="str">
        <f t="shared" si="3"/>
        <v>★</v>
      </c>
      <c r="G70" s="46" t="s">
        <v>1394</v>
      </c>
      <c r="W70" s="46" t="s">
        <v>1958</v>
      </c>
      <c r="Z70" s="46" t="s">
        <v>1958</v>
      </c>
      <c r="AD70" s="609" t="s">
        <v>443</v>
      </c>
      <c r="AE70" s="429" t="s">
        <v>1402</v>
      </c>
      <c r="AL70" s="471" t="s">
        <v>1942</v>
      </c>
      <c r="AM70" s="432"/>
      <c r="AN70" s="464" t="str">
        <f t="shared" si="17"/>
        <v>✖</v>
      </c>
      <c r="AO70" s="432"/>
      <c r="AP70" s="462" t="str">
        <f>IF(AL70="策定済","適切","不適切")</f>
        <v>適切</v>
      </c>
      <c r="AR70" s="466" t="str">
        <f t="shared" si="18"/>
        <v>不適切</v>
      </c>
      <c r="AT70" s="608">
        <v>62</v>
      </c>
      <c r="AU70" s="467" t="str">
        <f>VLOOKUP($AT70,'自主点検表（処遇）'!$AG$5:$AL$3211,2,0)</f>
        <v>策定済・未策定</v>
      </c>
      <c r="AW70" s="430" t="s">
        <v>334</v>
      </c>
    </row>
    <row r="71" spans="2:52" ht="33.75" customHeight="1" thickBot="1">
      <c r="B71" s="46" t="s">
        <v>1829</v>
      </c>
      <c r="C71" s="46" t="s">
        <v>2470</v>
      </c>
      <c r="E71" s="589" t="str">
        <f t="shared" si="3"/>
        <v>★</v>
      </c>
      <c r="G71" s="46" t="s">
        <v>1395</v>
      </c>
      <c r="Q71" s="593" t="s">
        <v>1915</v>
      </c>
      <c r="R71" s="593"/>
      <c r="S71" s="593"/>
      <c r="W71" s="595" t="s">
        <v>443</v>
      </c>
      <c r="X71" s="594" t="s">
        <v>34</v>
      </c>
      <c r="Y71" s="432"/>
      <c r="Z71" s="595" t="s">
        <v>443</v>
      </c>
      <c r="AA71" s="594" t="s">
        <v>34</v>
      </c>
      <c r="AB71" s="432"/>
      <c r="AC71" s="432"/>
      <c r="AD71" s="609" t="s">
        <v>443</v>
      </c>
      <c r="AE71" s="429" t="s">
        <v>1402</v>
      </c>
      <c r="AF71" s="432"/>
      <c r="AG71" s="432"/>
      <c r="AH71" s="432"/>
      <c r="AI71" s="432"/>
      <c r="AJ71" s="432"/>
      <c r="AK71" s="432"/>
      <c r="AL71" s="471" t="s">
        <v>1943</v>
      </c>
      <c r="AM71" s="432"/>
      <c r="AN71" s="464" t="str">
        <f t="shared" ref="AN71:AN74" si="19">IF(AP71=AR71,"●","✖")</f>
        <v>✖</v>
      </c>
      <c r="AO71" s="432"/>
      <c r="AP71" s="462" t="str">
        <f>IF(AL71="実施済","適切","不適切")</f>
        <v>適切</v>
      </c>
      <c r="AR71" s="466" t="str">
        <f t="shared" ref="AR71:AR74" si="20">IF(AU71=AW71,"適切","不適切")</f>
        <v>不適切</v>
      </c>
      <c r="AS71" s="432"/>
      <c r="AT71" s="608">
        <v>63</v>
      </c>
      <c r="AU71" s="467" t="str">
        <f>VLOOKUP($AT71,'自主点検表（処遇）'!$AG$5:$AL$3211,2,0)</f>
        <v>実施済・未実施</v>
      </c>
      <c r="AV71" s="432"/>
      <c r="AW71" s="437" t="s">
        <v>344</v>
      </c>
      <c r="AX71" s="432"/>
    </row>
    <row r="72" spans="2:52" ht="33.75" customHeight="1" thickBot="1">
      <c r="B72" s="46" t="s">
        <v>1829</v>
      </c>
      <c r="C72" s="46" t="s">
        <v>2470</v>
      </c>
      <c r="E72" s="589" t="str">
        <f t="shared" si="3"/>
        <v>★</v>
      </c>
      <c r="Q72" s="593" t="s">
        <v>1916</v>
      </c>
      <c r="R72" s="593"/>
      <c r="S72" s="593"/>
      <c r="W72" s="595" t="s">
        <v>443</v>
      </c>
      <c r="X72" s="594" t="s">
        <v>34</v>
      </c>
      <c r="Y72" s="432"/>
      <c r="Z72" s="595" t="s">
        <v>443</v>
      </c>
      <c r="AA72" s="594" t="s">
        <v>34</v>
      </c>
      <c r="AB72" s="432"/>
      <c r="AC72" s="432"/>
      <c r="AD72" s="609" t="s">
        <v>443</v>
      </c>
      <c r="AE72" s="429" t="s">
        <v>1402</v>
      </c>
      <c r="AF72" s="432"/>
      <c r="AG72" s="432"/>
      <c r="AH72" s="432"/>
      <c r="AI72" s="432"/>
      <c r="AJ72" s="432"/>
      <c r="AK72" s="432"/>
      <c r="AL72" s="471" t="s">
        <v>1943</v>
      </c>
      <c r="AM72" s="432"/>
      <c r="AN72" s="464" t="str">
        <f t="shared" si="19"/>
        <v>✖</v>
      </c>
      <c r="AO72" s="432"/>
      <c r="AP72" s="462" t="str">
        <f>IF(AL72="実施済","適切","不適切")</f>
        <v>適切</v>
      </c>
      <c r="AR72" s="466" t="str">
        <f t="shared" si="20"/>
        <v>不適切</v>
      </c>
      <c r="AS72" s="432"/>
      <c r="AT72" s="608">
        <v>64</v>
      </c>
      <c r="AU72" s="467" t="str">
        <f>VLOOKUP($AT72,'自主点検表（処遇）'!$AG$5:$AL$3211,2,0)</f>
        <v>実施済・未実施</v>
      </c>
      <c r="AV72" s="432"/>
      <c r="AW72" s="437" t="s">
        <v>344</v>
      </c>
      <c r="AX72" s="432"/>
    </row>
    <row r="73" spans="2:52" ht="33.75" customHeight="1" thickBot="1">
      <c r="B73" s="46" t="s">
        <v>1829</v>
      </c>
      <c r="C73" s="46" t="s">
        <v>2470</v>
      </c>
      <c r="E73" s="589" t="str">
        <f t="shared" si="3"/>
        <v>★</v>
      </c>
      <c r="Q73" s="593" t="s">
        <v>1917</v>
      </c>
      <c r="R73" s="593"/>
      <c r="S73" s="593"/>
      <c r="W73" s="595" t="s">
        <v>443</v>
      </c>
      <c r="X73" s="594" t="s">
        <v>34</v>
      </c>
      <c r="Y73" s="438"/>
      <c r="Z73" s="595" t="s">
        <v>443</v>
      </c>
      <c r="AA73" s="594" t="s">
        <v>34</v>
      </c>
      <c r="AB73" s="438"/>
      <c r="AC73" s="438"/>
      <c r="AD73" s="609" t="s">
        <v>443</v>
      </c>
      <c r="AE73" s="429" t="s">
        <v>1402</v>
      </c>
      <c r="AF73" s="438"/>
      <c r="AG73" s="438"/>
      <c r="AH73" s="438"/>
      <c r="AI73" s="438"/>
      <c r="AJ73" s="438"/>
      <c r="AK73" s="438"/>
      <c r="AL73" s="471" t="s">
        <v>1943</v>
      </c>
      <c r="AM73" s="438"/>
      <c r="AN73" s="464" t="str">
        <f t="shared" si="19"/>
        <v>✖</v>
      </c>
      <c r="AO73" s="432"/>
      <c r="AP73" s="462" t="str">
        <f>IF(AL73="実施済","適切","不適切")</f>
        <v>適切</v>
      </c>
      <c r="AR73" s="466" t="str">
        <f t="shared" si="20"/>
        <v>不適切</v>
      </c>
      <c r="AS73" s="438"/>
      <c r="AT73" s="608">
        <v>65</v>
      </c>
      <c r="AU73" s="467" t="str">
        <f>VLOOKUP($AT73,'自主点検表（処遇）'!$AG$5:$AL$3211,2,0)</f>
        <v>実施済・未実施</v>
      </c>
      <c r="AV73" s="438"/>
      <c r="AW73" s="437" t="s">
        <v>344</v>
      </c>
      <c r="AX73" s="438"/>
    </row>
    <row r="74" spans="2:52" ht="33.75" customHeight="1" thickBot="1">
      <c r="B74" s="46" t="s">
        <v>1829</v>
      </c>
      <c r="C74" s="46" t="s">
        <v>2470</v>
      </c>
      <c r="E74" s="589" t="str">
        <f t="shared" si="3"/>
        <v>★</v>
      </c>
      <c r="Q74" s="593" t="s">
        <v>1918</v>
      </c>
      <c r="R74" s="593"/>
      <c r="S74" s="593"/>
      <c r="W74" s="595" t="s">
        <v>443</v>
      </c>
      <c r="X74" s="594" t="s">
        <v>34</v>
      </c>
      <c r="Y74" s="438"/>
      <c r="Z74" s="595" t="s">
        <v>443</v>
      </c>
      <c r="AA74" s="594" t="s">
        <v>34</v>
      </c>
      <c r="AB74" s="438"/>
      <c r="AC74" s="438"/>
      <c r="AD74" s="609" t="s">
        <v>443</v>
      </c>
      <c r="AE74" s="429" t="s">
        <v>1402</v>
      </c>
      <c r="AF74" s="438"/>
      <c r="AG74" s="438"/>
      <c r="AH74" s="438"/>
      <c r="AI74" s="438"/>
      <c r="AJ74" s="438"/>
      <c r="AK74" s="438"/>
      <c r="AL74" s="471" t="s">
        <v>1943</v>
      </c>
      <c r="AM74" s="438"/>
      <c r="AN74" s="464" t="str">
        <f t="shared" si="19"/>
        <v>✖</v>
      </c>
      <c r="AO74" s="432"/>
      <c r="AP74" s="462" t="str">
        <f>IF(AL74="実施済","適切","不適切")</f>
        <v>適切</v>
      </c>
      <c r="AR74" s="466" t="str">
        <f t="shared" si="20"/>
        <v>不適切</v>
      </c>
      <c r="AS74" s="438"/>
      <c r="AT74" s="608">
        <v>66</v>
      </c>
      <c r="AU74" s="467" t="str">
        <f>VLOOKUP($AT74,'自主点検表（処遇）'!$AG$5:$AL$3211,2,0)</f>
        <v>実施済・未実施</v>
      </c>
      <c r="AV74" s="438"/>
      <c r="AW74" s="437" t="s">
        <v>344</v>
      </c>
      <c r="AX74" s="438"/>
    </row>
    <row r="75" spans="2:52" ht="33.75" customHeight="1" thickBot="1">
      <c r="B75" s="452"/>
      <c r="C75" s="452"/>
      <c r="D75" s="598"/>
      <c r="E75" s="598" t="str">
        <f t="shared" si="3"/>
        <v/>
      </c>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599"/>
      <c r="AO75" s="452"/>
      <c r="AP75" s="452"/>
      <c r="AQ75" s="452"/>
      <c r="AR75" s="452"/>
      <c r="AS75" s="452"/>
      <c r="AT75" s="452"/>
      <c r="AU75" s="452"/>
      <c r="AV75" s="452"/>
      <c r="AW75" s="452"/>
      <c r="AX75" s="452"/>
    </row>
    <row r="76" spans="2:52" ht="33.75" customHeight="1">
      <c r="E76" s="589" t="str">
        <f t="shared" si="3"/>
        <v/>
      </c>
      <c r="AR76" s="46"/>
      <c r="AW76" s="46"/>
    </row>
    <row r="77" spans="2:52" ht="33.75" customHeight="1" thickBot="1">
      <c r="B77" s="608" t="s">
        <v>2872</v>
      </c>
      <c r="C77" s="46" t="s">
        <v>1827</v>
      </c>
      <c r="E77" s="589" t="str">
        <f t="shared" si="3"/>
        <v/>
      </c>
      <c r="F77" s="46">
        <v>9</v>
      </c>
      <c r="G77" s="46" t="s">
        <v>1398</v>
      </c>
      <c r="AR77" s="46"/>
      <c r="AW77" s="46"/>
    </row>
    <row r="78" spans="2:52" ht="33.75" customHeight="1" thickBot="1">
      <c r="E78" s="589" t="str">
        <f t="shared" si="3"/>
        <v/>
      </c>
      <c r="H78" s="1507" t="s">
        <v>2067</v>
      </c>
      <c r="I78" s="1508"/>
      <c r="J78" s="1508"/>
      <c r="K78" s="1508"/>
      <c r="L78" s="1508"/>
      <c r="M78" s="1508"/>
      <c r="N78" s="1508"/>
      <c r="O78" s="1508"/>
      <c r="P78" s="1508"/>
      <c r="Q78" s="1508"/>
      <c r="R78" s="1508"/>
      <c r="S78" s="1508"/>
      <c r="T78" s="1508"/>
      <c r="U78" s="1508"/>
      <c r="V78" s="1508"/>
      <c r="W78" s="1508"/>
      <c r="X78" s="1508"/>
      <c r="Y78" s="1508"/>
      <c r="Z78" s="1509"/>
      <c r="AA78" s="19"/>
      <c r="AB78" s="19"/>
      <c r="AD78" s="609" t="s">
        <v>443</v>
      </c>
      <c r="AE78" s="429" t="s">
        <v>1402</v>
      </c>
      <c r="AR78" s="46"/>
      <c r="AW78" s="46"/>
    </row>
    <row r="79" spans="2:52" ht="33.75" customHeight="1">
      <c r="E79" s="589" t="str">
        <f t="shared" si="3"/>
        <v/>
      </c>
      <c r="H79" s="19"/>
      <c r="I79" s="19"/>
      <c r="J79" s="19"/>
      <c r="K79" s="19"/>
      <c r="L79" s="19"/>
      <c r="M79" s="19"/>
      <c r="N79" s="19"/>
      <c r="O79" s="19"/>
      <c r="P79" s="17"/>
      <c r="Q79" s="17"/>
      <c r="R79" s="17"/>
      <c r="S79" s="17"/>
      <c r="T79" s="17"/>
      <c r="U79" s="17"/>
      <c r="V79" s="17"/>
      <c r="W79" s="17"/>
      <c r="X79" s="17"/>
      <c r="Y79" s="17"/>
      <c r="Z79" s="17"/>
      <c r="AA79" s="17"/>
      <c r="AB79" s="17"/>
      <c r="AR79" s="46"/>
      <c r="AW79" s="46"/>
    </row>
    <row r="80" spans="2:52" ht="33.75" customHeight="1" thickBot="1">
      <c r="E80" s="589" t="str">
        <f t="shared" si="3"/>
        <v/>
      </c>
      <c r="H80" s="1347" t="s">
        <v>2068</v>
      </c>
      <c r="I80" s="1347"/>
      <c r="J80" s="1347"/>
      <c r="K80" s="1347"/>
      <c r="L80" s="1347"/>
      <c r="M80" s="1347"/>
      <c r="N80" s="1347"/>
      <c r="O80" s="1347"/>
      <c r="P80" s="1347"/>
      <c r="Q80" s="1347"/>
      <c r="R80" s="1347"/>
      <c r="S80" s="1347"/>
      <c r="T80" s="1347"/>
      <c r="U80" s="1347"/>
      <c r="V80" s="1347"/>
      <c r="W80" s="1347"/>
      <c r="X80" s="1347"/>
      <c r="Y80" s="1347"/>
      <c r="Z80" s="1347"/>
      <c r="AA80" s="19"/>
      <c r="AB80" s="19"/>
      <c r="AR80" s="46"/>
      <c r="AW80" s="46"/>
    </row>
    <row r="81" spans="2:50" ht="33.75" customHeight="1" thickBot="1">
      <c r="E81" s="589" t="str">
        <f t="shared" si="3"/>
        <v/>
      </c>
      <c r="H81" s="1453" t="s">
        <v>2069</v>
      </c>
      <c r="I81" s="1421"/>
      <c r="J81" s="1421"/>
      <c r="K81" s="1454"/>
      <c r="L81" s="1453" t="s">
        <v>2070</v>
      </c>
      <c r="M81" s="1421"/>
      <c r="N81" s="1454"/>
      <c r="O81" s="1453" t="s">
        <v>2071</v>
      </c>
      <c r="P81" s="1421"/>
      <c r="Q81" s="1421"/>
      <c r="R81" s="1421"/>
      <c r="S81" s="1421"/>
      <c r="T81" s="1421"/>
      <c r="U81" s="1421"/>
      <c r="V81" s="1421"/>
      <c r="W81" s="1421"/>
      <c r="X81" s="1421"/>
      <c r="Y81" s="1421"/>
      <c r="Z81" s="1454"/>
      <c r="AA81" s="1415" t="s">
        <v>428</v>
      </c>
      <c r="AB81" s="1416"/>
      <c r="AC81" s="1417"/>
      <c r="AR81" s="46"/>
      <c r="AW81" s="46"/>
    </row>
    <row r="82" spans="2:50" ht="33.75" customHeight="1">
      <c r="E82" s="589" t="str">
        <f t="shared" si="3"/>
        <v/>
      </c>
      <c r="H82" s="1975">
        <f>'自主点検表（処遇）'!$I$631</f>
        <v>0</v>
      </c>
      <c r="I82" s="1976"/>
      <c r="J82" s="1976"/>
      <c r="K82" s="1977"/>
      <c r="L82" s="1975" t="str">
        <f>'自主点検表（処遇）'!$M$631</f>
        <v>　</v>
      </c>
      <c r="M82" s="1976"/>
      <c r="N82" s="1755" t="s">
        <v>68</v>
      </c>
      <c r="O82" s="1753" t="s">
        <v>2072</v>
      </c>
      <c r="P82" s="1754"/>
      <c r="Q82" s="1754"/>
      <c r="R82" s="1976" t="str">
        <f>'自主点検表（処遇）'!$S$631</f>
        <v>　</v>
      </c>
      <c r="S82" s="1976"/>
      <c r="T82" s="1860" t="s">
        <v>68</v>
      </c>
      <c r="U82" s="1880" t="s">
        <v>1728</v>
      </c>
      <c r="V82" s="1692"/>
      <c r="W82" s="1881"/>
      <c r="X82" s="1976" t="str">
        <f>'自主点検表（処遇）'!$Y$631</f>
        <v>　</v>
      </c>
      <c r="Y82" s="1976"/>
      <c r="Z82" s="1755" t="s">
        <v>68</v>
      </c>
      <c r="AA82" s="1976">
        <f>SUM(R82,X82)</f>
        <v>0</v>
      </c>
      <c r="AB82" s="1976"/>
      <c r="AC82" s="1755" t="s">
        <v>68</v>
      </c>
      <c r="AR82" s="46"/>
      <c r="AW82" s="46"/>
    </row>
    <row r="83" spans="2:50" ht="33.75" customHeight="1" thickBot="1">
      <c r="B83" s="608" t="s">
        <v>2872</v>
      </c>
      <c r="C83" s="46" t="s">
        <v>2470</v>
      </c>
      <c r="E83" s="589" t="str">
        <f t="shared" si="3"/>
        <v>★</v>
      </c>
      <c r="H83" s="1978"/>
      <c r="I83" s="1979"/>
      <c r="J83" s="1979"/>
      <c r="K83" s="1980"/>
      <c r="L83" s="1978"/>
      <c r="M83" s="1979"/>
      <c r="N83" s="1758"/>
      <c r="O83" s="1756"/>
      <c r="P83" s="1757"/>
      <c r="Q83" s="1757"/>
      <c r="R83" s="1979"/>
      <c r="S83" s="1979"/>
      <c r="T83" s="1861"/>
      <c r="U83" s="1882"/>
      <c r="V83" s="1283"/>
      <c r="W83" s="1883"/>
      <c r="X83" s="1979"/>
      <c r="Y83" s="1979"/>
      <c r="Z83" s="1758"/>
      <c r="AA83" s="1979"/>
      <c r="AB83" s="1979"/>
      <c r="AC83" s="1758"/>
      <c r="AE83" s="2275" t="str">
        <f>_xlfn.IFS(AA82=L82,"基準どおり",AA82&lt;L82,"基準以下",AA82&gt;L82,"基準以上")</f>
        <v>基準以下</v>
      </c>
      <c r="AF83" s="2276"/>
      <c r="AG83" s="2277"/>
      <c r="AL83" s="449" t="s">
        <v>571</v>
      </c>
      <c r="AN83" s="464" t="str">
        <f t="shared" ref="AN83" si="21">IF(AP83=AR83,"●","✖")</f>
        <v>✖</v>
      </c>
      <c r="AP83" s="462" t="str">
        <f t="shared" ref="AP83" si="22">IF(AL83="いる","適切","不適切")</f>
        <v>適切</v>
      </c>
      <c r="AR83" s="466" t="str">
        <f t="shared" ref="AR83" si="23">IF(AU83=AW83,"適切","不適切")</f>
        <v>不適切</v>
      </c>
      <c r="AT83" s="608">
        <v>67</v>
      </c>
      <c r="AU83" s="467" t="str">
        <f>VLOOKUP($AT83,'自主点検表（処遇）'!$AG$5:$AL$3211,2,0)</f>
        <v>いる・いない</v>
      </c>
      <c r="AW83" s="430" t="s">
        <v>1731</v>
      </c>
    </row>
    <row r="84" spans="2:50" ht="33.75" customHeight="1">
      <c r="E84" s="589" t="str">
        <f t="shared" si="3"/>
        <v/>
      </c>
      <c r="AR84" s="46"/>
      <c r="AW84" s="46"/>
    </row>
    <row r="85" spans="2:50" ht="33.75" customHeight="1" thickBot="1">
      <c r="B85" s="452"/>
      <c r="C85" s="452"/>
      <c r="D85" s="598"/>
      <c r="E85" s="598" t="str">
        <f t="shared" si="3"/>
        <v/>
      </c>
      <c r="F85" s="452"/>
      <c r="G85" s="452"/>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c r="AF85" s="452"/>
      <c r="AG85" s="452"/>
      <c r="AH85" s="452"/>
      <c r="AI85" s="452"/>
      <c r="AJ85" s="452"/>
      <c r="AK85" s="452"/>
      <c r="AL85" s="452"/>
      <c r="AM85" s="452"/>
      <c r="AN85" s="599"/>
      <c r="AO85" s="452"/>
      <c r="AP85" s="452"/>
      <c r="AQ85" s="452"/>
      <c r="AR85" s="452"/>
      <c r="AS85" s="452"/>
      <c r="AT85" s="452"/>
      <c r="AU85" s="452"/>
      <c r="AV85" s="452"/>
      <c r="AW85" s="452"/>
      <c r="AX85" s="452"/>
    </row>
    <row r="86" spans="2:50" ht="33.75" customHeight="1">
      <c r="E86" s="589" t="str">
        <f t="shared" si="3"/>
        <v/>
      </c>
      <c r="AR86" s="46"/>
      <c r="AW86" s="46"/>
    </row>
    <row r="87" spans="2:50" ht="33.75" customHeight="1">
      <c r="E87" s="589" t="str">
        <f t="shared" si="3"/>
        <v/>
      </c>
      <c r="F87" s="46">
        <v>10</v>
      </c>
      <c r="G87" s="46" t="s">
        <v>1399</v>
      </c>
      <c r="AR87" s="46"/>
      <c r="AW87" s="46"/>
    </row>
    <row r="88" spans="2:50" ht="33.75" customHeight="1">
      <c r="B88" s="46" t="s">
        <v>2469</v>
      </c>
      <c r="C88" s="46" t="s">
        <v>2471</v>
      </c>
      <c r="E88" s="589" t="str">
        <f t="shared" si="3"/>
        <v>★</v>
      </c>
      <c r="H88" s="46" t="s">
        <v>1919</v>
      </c>
      <c r="AL88" s="449" t="s">
        <v>571</v>
      </c>
      <c r="AN88" s="464" t="str">
        <f t="shared" ref="AN88" si="24">IF(AP88=AR88,"●","✖")</f>
        <v>✖</v>
      </c>
      <c r="AP88" s="462" t="str">
        <f t="shared" ref="AP88" si="25">IF(AL88="いる","適切","不適切")</f>
        <v>適切</v>
      </c>
      <c r="AR88" s="466" t="str">
        <f t="shared" ref="AR88" si="26">IF(AU88=AW88,"適切","不適切")</f>
        <v>不適切</v>
      </c>
      <c r="AT88" s="608">
        <v>68</v>
      </c>
      <c r="AU88" s="467" t="str">
        <f>VLOOKUP($AT88,'自主点検表（処遇）'!$AG$5:$AL$3211,2,0)</f>
        <v>いる・いない</v>
      </c>
      <c r="AW88" s="430" t="s">
        <v>1731</v>
      </c>
    </row>
    <row r="89" spans="2:50" ht="33.75" customHeight="1">
      <c r="E89" s="589" t="str">
        <f t="shared" si="3"/>
        <v/>
      </c>
      <c r="AR89" s="46"/>
      <c r="AW89" s="46"/>
    </row>
    <row r="90" spans="2:50" ht="33.75" customHeight="1" thickBot="1">
      <c r="E90" s="589" t="str">
        <f t="shared" si="3"/>
        <v/>
      </c>
      <c r="H90" s="46" t="s">
        <v>1400</v>
      </c>
      <c r="M90" s="46" t="s">
        <v>1920</v>
      </c>
      <c r="AR90" s="46"/>
      <c r="AW90" s="46"/>
    </row>
    <row r="91" spans="2:50" ht="33.75" customHeight="1" thickBot="1">
      <c r="E91" s="589" t="str">
        <f t="shared" si="3"/>
        <v/>
      </c>
      <c r="I91" s="46" t="s">
        <v>1401</v>
      </c>
      <c r="AD91" s="609" t="s">
        <v>443</v>
      </c>
      <c r="AE91" s="429" t="s">
        <v>1402</v>
      </c>
      <c r="AR91" s="46"/>
      <c r="AW91" s="46"/>
    </row>
    <row r="92" spans="2:50" ht="33.75" customHeight="1" thickBot="1">
      <c r="E92" s="589" t="str">
        <f t="shared" si="3"/>
        <v/>
      </c>
      <c r="I92" s="46" t="s">
        <v>1403</v>
      </c>
      <c r="AR92" s="46"/>
      <c r="AW92" s="46"/>
    </row>
    <row r="93" spans="2:50" ht="33.75" customHeight="1" thickBot="1">
      <c r="E93" s="589" t="str">
        <f t="shared" si="3"/>
        <v/>
      </c>
      <c r="I93" s="46" t="s">
        <v>1404</v>
      </c>
      <c r="AD93" s="609" t="s">
        <v>443</v>
      </c>
      <c r="AE93" s="429" t="s">
        <v>1402</v>
      </c>
      <c r="AR93" s="46"/>
      <c r="AW93" s="46"/>
    </row>
    <row r="94" spans="2:50" ht="33.75" customHeight="1" thickBot="1">
      <c r="E94" s="589" t="str">
        <f t="shared" si="3"/>
        <v/>
      </c>
      <c r="I94" s="46" t="s">
        <v>1405</v>
      </c>
      <c r="AR94" s="46"/>
      <c r="AW94" s="46"/>
    </row>
    <row r="95" spans="2:50" ht="33.75" customHeight="1" thickBot="1">
      <c r="E95" s="589" t="str">
        <f t="shared" si="3"/>
        <v/>
      </c>
      <c r="I95" s="46" t="s">
        <v>1406</v>
      </c>
      <c r="AD95" s="609" t="s">
        <v>443</v>
      </c>
      <c r="AE95" s="429" t="s">
        <v>1402</v>
      </c>
      <c r="AR95" s="46"/>
      <c r="AW95" s="46"/>
    </row>
    <row r="96" spans="2:50" ht="33.75" customHeight="1">
      <c r="E96" s="589" t="str">
        <f t="shared" si="3"/>
        <v/>
      </c>
      <c r="I96" s="46" t="s">
        <v>1407</v>
      </c>
      <c r="AR96" s="46"/>
      <c r="AW96" s="46"/>
    </row>
    <row r="97" spans="2:58" ht="33.75" customHeight="1" thickBot="1">
      <c r="B97" s="452"/>
      <c r="C97" s="452"/>
      <c r="D97" s="598"/>
      <c r="E97" s="598" t="str">
        <f t="shared" si="3"/>
        <v/>
      </c>
      <c r="F97" s="452"/>
      <c r="G97" s="452"/>
      <c r="H97" s="452"/>
      <c r="I97" s="452"/>
      <c r="J97" s="452"/>
      <c r="K97" s="452"/>
      <c r="L97" s="452"/>
      <c r="M97" s="452"/>
      <c r="N97" s="452"/>
      <c r="O97" s="452"/>
      <c r="P97" s="452"/>
      <c r="Q97" s="452"/>
      <c r="R97" s="452"/>
      <c r="S97" s="452"/>
      <c r="T97" s="452"/>
      <c r="U97" s="452"/>
      <c r="V97" s="452"/>
      <c r="W97" s="452"/>
      <c r="X97" s="452"/>
      <c r="Y97" s="452"/>
      <c r="Z97" s="452"/>
      <c r="AA97" s="452"/>
      <c r="AB97" s="452"/>
      <c r="AC97" s="452"/>
      <c r="AD97" s="452"/>
      <c r="AE97" s="452"/>
      <c r="AF97" s="452"/>
      <c r="AG97" s="452"/>
      <c r="AH97" s="452"/>
      <c r="AI97" s="452"/>
      <c r="AJ97" s="452"/>
      <c r="AK97" s="452"/>
      <c r="AL97" s="452"/>
      <c r="AM97" s="452"/>
      <c r="AN97" s="599"/>
      <c r="AO97" s="452"/>
      <c r="AP97" s="452"/>
      <c r="AQ97" s="452"/>
      <c r="AR97" s="452"/>
      <c r="AS97" s="452"/>
      <c r="AT97" s="452"/>
      <c r="AU97" s="452"/>
      <c r="AV97" s="452"/>
      <c r="AW97" s="452"/>
      <c r="AX97" s="452"/>
    </row>
    <row r="98" spans="2:58" ht="33.75" customHeight="1">
      <c r="E98" s="589" t="str">
        <f t="shared" si="3"/>
        <v/>
      </c>
      <c r="AR98" s="46"/>
      <c r="AW98" s="46"/>
    </row>
    <row r="99" spans="2:58" ht="33.75" customHeight="1" thickBot="1">
      <c r="B99" s="46" t="s">
        <v>1833</v>
      </c>
      <c r="C99" s="46" t="s">
        <v>2472</v>
      </c>
      <c r="D99" s="591" t="s">
        <v>1346</v>
      </c>
      <c r="E99" s="589" t="str">
        <f t="shared" si="3"/>
        <v/>
      </c>
      <c r="F99" s="46" t="s">
        <v>1408</v>
      </c>
      <c r="AR99" s="46"/>
      <c r="AW99" s="46"/>
      <c r="AZ99" s="432" t="s">
        <v>1409</v>
      </c>
      <c r="BA99" s="432" t="s">
        <v>1410</v>
      </c>
    </row>
    <row r="100" spans="2:58" ht="33.75" customHeight="1" thickBot="1">
      <c r="E100" s="589" t="str">
        <f t="shared" si="3"/>
        <v/>
      </c>
      <c r="G100" s="432" t="s">
        <v>1411</v>
      </c>
      <c r="AD100" s="609" t="s">
        <v>443</v>
      </c>
      <c r="AE100" s="429" t="s">
        <v>1402</v>
      </c>
      <c r="AL100" s="449" t="s">
        <v>571</v>
      </c>
      <c r="AN100" s="464" t="str">
        <f t="shared" ref="AN100:AN101" si="27">IF(AP100=AR100,"●","✖")</f>
        <v>●</v>
      </c>
      <c r="AP100" s="462" t="str">
        <f t="shared" ref="AP100:AP101" si="28">IF(AL100="いる","適切","不適切")</f>
        <v>適切</v>
      </c>
      <c r="AR100" s="466" t="str">
        <f t="shared" ref="AR100:AR101" si="29">IF(AU100=AW100,"適切","不適切")</f>
        <v>適切</v>
      </c>
      <c r="AW100" s="46"/>
      <c r="AZ100" s="432" t="s">
        <v>1412</v>
      </c>
    </row>
    <row r="101" spans="2:58" ht="33.75" customHeight="1" thickBot="1">
      <c r="E101" s="589" t="str">
        <f t="shared" si="3"/>
        <v/>
      </c>
      <c r="G101" s="432" t="s">
        <v>1413</v>
      </c>
      <c r="AD101" s="609" t="s">
        <v>443</v>
      </c>
      <c r="AE101" s="429" t="s">
        <v>1402</v>
      </c>
      <c r="AL101" s="449" t="s">
        <v>571</v>
      </c>
      <c r="AN101" s="464" t="str">
        <f t="shared" si="27"/>
        <v>●</v>
      </c>
      <c r="AP101" s="462" t="str">
        <f t="shared" si="28"/>
        <v>適切</v>
      </c>
      <c r="AR101" s="466" t="str">
        <f t="shared" si="29"/>
        <v>適切</v>
      </c>
      <c r="AW101" s="46"/>
    </row>
    <row r="102" spans="2:58" ht="33.75" customHeight="1" thickBot="1">
      <c r="B102" s="452"/>
      <c r="C102" s="452"/>
      <c r="D102" s="598"/>
      <c r="E102" s="598" t="str">
        <f t="shared" si="3"/>
        <v/>
      </c>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2"/>
      <c r="AK102" s="452"/>
      <c r="AL102" s="452"/>
      <c r="AM102" s="452"/>
      <c r="AN102" s="599"/>
      <c r="AO102" s="452"/>
      <c r="AP102" s="452"/>
      <c r="AQ102" s="452"/>
      <c r="AR102" s="452"/>
      <c r="AS102" s="452"/>
      <c r="AT102" s="452"/>
      <c r="AU102" s="452"/>
      <c r="AV102" s="452"/>
      <c r="AW102" s="452"/>
      <c r="AX102" s="452"/>
    </row>
    <row r="103" spans="2:58" ht="33.75" customHeight="1">
      <c r="E103" s="589" t="str">
        <f t="shared" si="3"/>
        <v/>
      </c>
      <c r="AR103" s="46"/>
      <c r="AW103" s="46"/>
    </row>
    <row r="104" spans="2:58" ht="33.75" customHeight="1">
      <c r="D104" s="591" t="s">
        <v>1346</v>
      </c>
      <c r="E104" s="589" t="str">
        <f t="shared" si="3"/>
        <v/>
      </c>
      <c r="F104" s="46" t="s">
        <v>1414</v>
      </c>
      <c r="AR104" s="46"/>
      <c r="AW104" s="46"/>
    </row>
    <row r="105" spans="2:58" ht="33.75" customHeight="1">
      <c r="E105" s="589" t="str">
        <f t="shared" si="3"/>
        <v/>
      </c>
      <c r="F105" s="46">
        <v>2</v>
      </c>
      <c r="G105" s="432" t="s">
        <v>1415</v>
      </c>
      <c r="AR105" s="46"/>
      <c r="AW105" s="46"/>
      <c r="AZ105" s="432" t="s">
        <v>1415</v>
      </c>
      <c r="BF105" s="432" t="s">
        <v>1416</v>
      </c>
    </row>
    <row r="106" spans="2:58" ht="33.75" customHeight="1" thickBot="1">
      <c r="B106" s="608" t="s">
        <v>2871</v>
      </c>
      <c r="C106" s="46" t="s">
        <v>1835</v>
      </c>
      <c r="E106" s="589" t="str">
        <f t="shared" si="3"/>
        <v>★</v>
      </c>
      <c r="G106" s="432" t="s">
        <v>1417</v>
      </c>
      <c r="AL106" s="449" t="s">
        <v>571</v>
      </c>
      <c r="AN106" s="464" t="str">
        <f t="shared" ref="AN106:AN107" si="30">IF(AP106=AR106,"●","✖")</f>
        <v>✖</v>
      </c>
      <c r="AP106" s="462" t="str">
        <f t="shared" ref="AP106" si="31">IF(AL106="いる","適切","不適切")</f>
        <v>適切</v>
      </c>
      <c r="AR106" s="466" t="str">
        <f t="shared" ref="AR106:AR107" si="32">IF(AU106=AW106,"適切","不適切")</f>
        <v>不適切</v>
      </c>
      <c r="AT106" s="608">
        <v>142</v>
      </c>
      <c r="AU106" s="467" t="str">
        <f>VLOOKUP($AT106,'自主点検表（処遇）'!$AG$5:$AL$3211,2,0)</f>
        <v>いる・いない</v>
      </c>
      <c r="AW106" s="430" t="s">
        <v>1731</v>
      </c>
      <c r="AZ106" s="432" t="s">
        <v>1418</v>
      </c>
    </row>
    <row r="107" spans="2:58" ht="33.75" customHeight="1" thickBot="1">
      <c r="E107" s="589" t="str">
        <f t="shared" si="3"/>
        <v/>
      </c>
      <c r="G107" s="432" t="s">
        <v>1419</v>
      </c>
      <c r="AD107" s="609" t="s">
        <v>443</v>
      </c>
      <c r="AE107" s="429" t="s">
        <v>1402</v>
      </c>
      <c r="AL107" s="581" t="s">
        <v>576</v>
      </c>
      <c r="AN107" s="464" t="str">
        <f t="shared" si="30"/>
        <v>●</v>
      </c>
      <c r="AP107" s="462" t="str">
        <f>IF(AL107="ない","適切","不適切")</f>
        <v>適切</v>
      </c>
      <c r="AR107" s="466" t="str">
        <f t="shared" si="32"/>
        <v>適切</v>
      </c>
      <c r="AW107" s="46"/>
      <c r="AZ107" s="432" t="s">
        <v>1421</v>
      </c>
    </row>
    <row r="108" spans="2:58" ht="33.75" customHeight="1" thickBot="1">
      <c r="E108" s="589" t="str">
        <f t="shared" si="3"/>
        <v/>
      </c>
      <c r="G108" s="432"/>
      <c r="I108" s="580" t="s">
        <v>443</v>
      </c>
      <c r="J108" s="46" t="s">
        <v>1923</v>
      </c>
      <c r="P108" s="580" t="s">
        <v>443</v>
      </c>
      <c r="Q108" s="46" t="s">
        <v>1924</v>
      </c>
      <c r="W108" s="580" t="s">
        <v>443</v>
      </c>
      <c r="X108" s="46" t="s">
        <v>1925</v>
      </c>
      <c r="AR108" s="46"/>
      <c r="AW108" s="46"/>
      <c r="AZ108" s="432"/>
    </row>
    <row r="109" spans="2:58" ht="33.75" customHeight="1" thickBot="1">
      <c r="E109" s="589" t="str">
        <f t="shared" si="3"/>
        <v/>
      </c>
      <c r="G109" s="432"/>
      <c r="I109" s="580" t="s">
        <v>443</v>
      </c>
      <c r="J109" s="46" t="s">
        <v>1926</v>
      </c>
      <c r="P109" s="580" t="s">
        <v>443</v>
      </c>
      <c r="Q109" s="46" t="s">
        <v>1927</v>
      </c>
      <c r="AR109" s="46"/>
      <c r="AW109" s="46"/>
      <c r="AZ109" s="432"/>
    </row>
    <row r="110" spans="2:58" ht="33.75" customHeight="1">
      <c r="E110" s="589" t="str">
        <f t="shared" si="3"/>
        <v/>
      </c>
      <c r="G110" s="432"/>
      <c r="AR110" s="46"/>
      <c r="AW110" s="46"/>
      <c r="AZ110" s="432"/>
    </row>
    <row r="111" spans="2:58" ht="33.75" customHeight="1" thickBot="1">
      <c r="B111" s="452"/>
      <c r="C111" s="452"/>
      <c r="D111" s="598"/>
      <c r="E111" s="598" t="str">
        <f t="shared" si="3"/>
        <v/>
      </c>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452"/>
      <c r="AE111" s="452"/>
      <c r="AF111" s="452"/>
      <c r="AG111" s="452"/>
      <c r="AH111" s="452"/>
      <c r="AI111" s="452"/>
      <c r="AJ111" s="452"/>
      <c r="AK111" s="452"/>
      <c r="AL111" s="452"/>
      <c r="AM111" s="452"/>
      <c r="AN111" s="599"/>
      <c r="AO111" s="452"/>
      <c r="AP111" s="452"/>
      <c r="AQ111" s="452"/>
      <c r="AR111" s="452"/>
      <c r="AS111" s="452"/>
      <c r="AT111" s="452"/>
      <c r="AU111" s="452"/>
      <c r="AV111" s="452"/>
      <c r="AW111" s="452"/>
      <c r="AX111" s="452"/>
      <c r="AZ111" s="439"/>
    </row>
    <row r="112" spans="2:58" ht="33.75" customHeight="1">
      <c r="E112" s="589" t="str">
        <f t="shared" ref="E112:E196" si="33">IF(AR112="不適切","★","")</f>
        <v/>
      </c>
      <c r="AR112" s="46"/>
      <c r="AW112" s="46"/>
      <c r="AZ112" s="439"/>
    </row>
    <row r="113" spans="2:56" ht="33.75" customHeight="1" thickBot="1">
      <c r="D113" s="591" t="s">
        <v>1346</v>
      </c>
      <c r="E113" s="589" t="str">
        <f t="shared" si="33"/>
        <v/>
      </c>
      <c r="F113" s="46">
        <v>5</v>
      </c>
      <c r="G113" s="432" t="s">
        <v>1422</v>
      </c>
      <c r="AR113" s="46"/>
      <c r="AW113" s="46"/>
      <c r="AZ113" s="432" t="s">
        <v>1422</v>
      </c>
      <c r="BD113" s="432" t="s">
        <v>1423</v>
      </c>
    </row>
    <row r="114" spans="2:56" ht="33.75" customHeight="1" thickBot="1">
      <c r="B114" s="608" t="s">
        <v>2873</v>
      </c>
      <c r="C114" s="46" t="s">
        <v>1837</v>
      </c>
      <c r="E114" s="589" t="str">
        <f t="shared" si="33"/>
        <v>★</v>
      </c>
      <c r="F114" s="470" t="s">
        <v>1424</v>
      </c>
      <c r="G114" s="432" t="s">
        <v>1425</v>
      </c>
      <c r="AD114" s="587" t="s">
        <v>443</v>
      </c>
      <c r="AE114" s="429" t="s">
        <v>1509</v>
      </c>
      <c r="AF114" s="429"/>
      <c r="AL114" s="449" t="s">
        <v>571</v>
      </c>
      <c r="AN114" s="464" t="str">
        <f t="shared" ref="AN114" si="34">IF(AP114=AR114,"●","✖")</f>
        <v>✖</v>
      </c>
      <c r="AP114" s="462" t="str">
        <f t="shared" ref="AP114" si="35">IF(AL114="いる","適切","不適切")</f>
        <v>適切</v>
      </c>
      <c r="AR114" s="466" t="str">
        <f t="shared" ref="AR114" si="36">IF(AU114=AW114,"適切","不適切")</f>
        <v>不適切</v>
      </c>
      <c r="AT114" s="608">
        <v>147</v>
      </c>
      <c r="AU114" s="467" t="str">
        <f>VLOOKUP($AT114,'自主点検表（処遇）'!$AG$5:$AL$3211,2,0)</f>
        <v>いる・いない</v>
      </c>
      <c r="AW114" s="430" t="s">
        <v>1731</v>
      </c>
      <c r="AZ114" s="440" t="s">
        <v>1426</v>
      </c>
    </row>
    <row r="115" spans="2:56" ht="33.75" customHeight="1" thickBot="1">
      <c r="B115" s="452"/>
      <c r="C115" s="452"/>
      <c r="D115" s="598"/>
      <c r="E115" s="598" t="str">
        <f t="shared" si="33"/>
        <v/>
      </c>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c r="AF115" s="452"/>
      <c r="AG115" s="452"/>
      <c r="AH115" s="452"/>
      <c r="AI115" s="452"/>
      <c r="AJ115" s="452"/>
      <c r="AK115" s="452"/>
      <c r="AL115" s="452"/>
      <c r="AM115" s="452"/>
      <c r="AN115" s="599"/>
      <c r="AO115" s="452"/>
      <c r="AP115" s="452"/>
      <c r="AQ115" s="452"/>
      <c r="AR115" s="452"/>
      <c r="AS115" s="452"/>
      <c r="AT115" s="452"/>
      <c r="AU115" s="452"/>
      <c r="AV115" s="452"/>
      <c r="AW115" s="452"/>
      <c r="AX115" s="452"/>
    </row>
    <row r="116" spans="2:56" ht="33.75" customHeight="1">
      <c r="E116" s="589" t="str">
        <f t="shared" si="33"/>
        <v/>
      </c>
      <c r="AR116" s="46"/>
      <c r="AW116" s="46"/>
    </row>
    <row r="117" spans="2:56" ht="33.75" customHeight="1" thickBot="1">
      <c r="D117" s="591" t="s">
        <v>1346</v>
      </c>
      <c r="E117" s="589" t="str">
        <f t="shared" si="33"/>
        <v/>
      </c>
      <c r="F117" s="46">
        <v>7</v>
      </c>
      <c r="G117" s="432" t="s">
        <v>1427</v>
      </c>
      <c r="AR117" s="46"/>
      <c r="AW117" s="46"/>
      <c r="AZ117" s="432" t="s">
        <v>1427</v>
      </c>
      <c r="BB117" s="46" t="s">
        <v>1428</v>
      </c>
    </row>
    <row r="118" spans="2:56" ht="33.75" customHeight="1" thickBot="1">
      <c r="B118" s="608" t="s">
        <v>2874</v>
      </c>
      <c r="C118" s="46" t="s">
        <v>1839</v>
      </c>
      <c r="E118" s="589" t="str">
        <f t="shared" si="33"/>
        <v>★</v>
      </c>
      <c r="F118" s="470" t="s">
        <v>1928</v>
      </c>
      <c r="G118" s="432" t="s">
        <v>1429</v>
      </c>
      <c r="AD118" s="587" t="s">
        <v>443</v>
      </c>
      <c r="AE118" s="429" t="s">
        <v>1509</v>
      </c>
      <c r="AF118" s="429"/>
      <c r="AL118" s="449" t="s">
        <v>571</v>
      </c>
      <c r="AN118" s="464" t="str">
        <f t="shared" ref="AN118:AN144" si="37">IF(AP118=AR118,"●","✖")</f>
        <v>✖</v>
      </c>
      <c r="AP118" s="462" t="str">
        <f t="shared" ref="AP118:AP144" si="38">IF(AL118="いる","適切","不適切")</f>
        <v>適切</v>
      </c>
      <c r="AR118" s="466" t="str">
        <f t="shared" ref="AR118:AR144" si="39">IF(AU118=AW118,"適切","不適切")</f>
        <v>不適切</v>
      </c>
      <c r="AT118" s="608">
        <v>154</v>
      </c>
      <c r="AU118" s="467" t="str">
        <f>VLOOKUP($AT118,'自主点検表（処遇）'!$AG$5:$AL$3211,2,0)</f>
        <v>いる・いない</v>
      </c>
      <c r="AW118" s="430" t="s">
        <v>1731</v>
      </c>
      <c r="AZ118" s="432" t="s">
        <v>1430</v>
      </c>
    </row>
    <row r="119" spans="2:56" ht="15" customHeight="1" thickBot="1">
      <c r="E119" s="589" t="str">
        <f t="shared" si="33"/>
        <v/>
      </c>
      <c r="F119" s="10"/>
      <c r="G119" s="448"/>
      <c r="H119" s="448"/>
      <c r="I119" s="448"/>
      <c r="J119" s="448"/>
      <c r="K119" s="448"/>
      <c r="L119" s="448"/>
      <c r="M119" s="448"/>
      <c r="N119" s="448"/>
      <c r="O119" s="448"/>
      <c r="P119" s="448"/>
      <c r="Q119" s="448"/>
      <c r="R119" s="448"/>
      <c r="S119" s="448"/>
      <c r="T119" s="448"/>
      <c r="U119" s="448"/>
      <c r="V119" s="448"/>
      <c r="W119" s="448"/>
      <c r="X119" s="448"/>
      <c r="Y119" s="448"/>
      <c r="Z119" s="448"/>
      <c r="AA119" s="448"/>
      <c r="AB119" s="448"/>
      <c r="AC119" s="448"/>
      <c r="AD119" s="448"/>
      <c r="AE119" s="448"/>
      <c r="AF119" s="448"/>
      <c r="AG119" s="448"/>
      <c r="AH119" s="448"/>
      <c r="AI119" s="448"/>
      <c r="AR119" s="46"/>
      <c r="AW119" s="46"/>
    </row>
    <row r="120" spans="2:56" ht="33.75" customHeight="1" thickBot="1">
      <c r="E120" s="589" t="str">
        <f t="shared" si="33"/>
        <v/>
      </c>
      <c r="F120" s="46">
        <v>7</v>
      </c>
      <c r="G120" s="46" t="s">
        <v>1436</v>
      </c>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609" t="s">
        <v>443</v>
      </c>
      <c r="AE120" s="429" t="s">
        <v>1402</v>
      </c>
      <c r="AF120" s="123"/>
      <c r="AG120" s="123"/>
      <c r="AH120" s="123"/>
      <c r="AI120" s="123"/>
      <c r="AR120" s="46"/>
      <c r="AW120" s="46"/>
    </row>
    <row r="121" spans="2:56" ht="33.75" customHeight="1" thickBot="1">
      <c r="E121" s="589" t="str">
        <f t="shared" si="33"/>
        <v/>
      </c>
      <c r="F121" s="10"/>
      <c r="G121" s="2240" t="s">
        <v>1938</v>
      </c>
      <c r="H121" s="2240"/>
      <c r="I121" s="2240"/>
      <c r="J121" s="2240"/>
      <c r="K121" s="2240"/>
      <c r="L121" s="2240"/>
      <c r="M121" s="2240"/>
      <c r="N121" s="2240"/>
      <c r="O121" s="10"/>
      <c r="P121" s="10" t="s">
        <v>4</v>
      </c>
      <c r="Q121" s="606" t="str">
        <f>'自主点検表（処遇）'!$R$1049</f>
        <v>　</v>
      </c>
      <c r="R121" s="10" t="s">
        <v>427</v>
      </c>
      <c r="T121" s="10" t="s">
        <v>428</v>
      </c>
      <c r="U121" s="606" t="str">
        <f>'自主点検表（処遇）'!$V$1049</f>
        <v>　</v>
      </c>
      <c r="V121" s="10" t="s">
        <v>427</v>
      </c>
      <c r="X121" s="10"/>
      <c r="Y121" s="10"/>
      <c r="Z121" s="10"/>
      <c r="AA121" s="10"/>
      <c r="AB121" s="10"/>
      <c r="AC121" s="10"/>
      <c r="AD121" s="10"/>
      <c r="AE121" s="10"/>
      <c r="AF121" s="10"/>
      <c r="AG121" s="10"/>
      <c r="AH121" s="10"/>
      <c r="AI121" s="10"/>
      <c r="AR121" s="46"/>
      <c r="AW121" s="46"/>
    </row>
    <row r="122" spans="2:56" ht="33.75" customHeight="1">
      <c r="E122" s="589" t="str">
        <f t="shared" si="33"/>
        <v/>
      </c>
      <c r="F122" s="10"/>
      <c r="G122" s="10"/>
      <c r="H122" s="1309" t="s">
        <v>430</v>
      </c>
      <c r="I122" s="1309"/>
      <c r="J122" s="1309"/>
      <c r="K122" s="1309"/>
      <c r="L122" s="1309"/>
      <c r="M122" s="1309"/>
      <c r="N122" s="1309"/>
      <c r="O122" s="31"/>
      <c r="P122" s="31"/>
      <c r="Q122" s="31"/>
      <c r="R122" s="31"/>
      <c r="S122" s="31"/>
      <c r="T122" s="31"/>
      <c r="U122" s="31"/>
      <c r="V122" s="31"/>
      <c r="W122" s="31"/>
      <c r="X122" s="10"/>
      <c r="Y122" s="10"/>
      <c r="Z122" s="10"/>
      <c r="AA122" s="10"/>
      <c r="AB122" s="10"/>
      <c r="AC122" s="10"/>
      <c r="AD122" s="10"/>
      <c r="AE122" s="10"/>
      <c r="AF122" s="10"/>
      <c r="AG122" s="10"/>
      <c r="AH122" s="10"/>
      <c r="AI122" s="10"/>
      <c r="AR122" s="46"/>
      <c r="AW122" s="46"/>
    </row>
    <row r="123" spans="2:56" ht="33.75" customHeight="1">
      <c r="E123" s="589" t="str">
        <f t="shared" si="33"/>
        <v/>
      </c>
      <c r="F123" s="10"/>
      <c r="G123" s="10"/>
      <c r="H123" s="607" t="str">
        <f>'自主点検表（処遇）'!$I$1052</f>
        <v>　</v>
      </c>
      <c r="I123" s="1309" t="s">
        <v>431</v>
      </c>
      <c r="J123" s="1309"/>
      <c r="K123" s="1309"/>
      <c r="L123" s="1309"/>
      <c r="M123" s="607" t="str">
        <f>'自主点検表（処遇）'!$N$1052</f>
        <v>　</v>
      </c>
      <c r="N123" s="1309" t="s">
        <v>432</v>
      </c>
      <c r="O123" s="1309"/>
      <c r="P123" s="1309"/>
      <c r="Q123" s="607" t="str">
        <f>'自主点検表（処遇）'!$R$1052</f>
        <v>　</v>
      </c>
      <c r="R123" s="1309" t="s">
        <v>433</v>
      </c>
      <c r="S123" s="1309"/>
      <c r="T123" s="1309"/>
      <c r="U123" s="607" t="str">
        <f>'自主点検表（処遇）'!$V$1052</f>
        <v>　</v>
      </c>
      <c r="V123" s="1309" t="s">
        <v>434</v>
      </c>
      <c r="W123" s="1309"/>
      <c r="X123" s="1309"/>
      <c r="Y123" s="607" t="str">
        <f>'自主点検表（処遇）'!$Z$1052</f>
        <v>　</v>
      </c>
      <c r="Z123" s="1309" t="s">
        <v>435</v>
      </c>
      <c r="AA123" s="1309"/>
      <c r="AB123" s="1309"/>
      <c r="AC123" s="1309"/>
      <c r="AD123" s="1309"/>
      <c r="AE123" s="1309"/>
      <c r="AF123" s="1309"/>
      <c r="AG123" s="386"/>
      <c r="AH123" s="386"/>
      <c r="AI123" s="386"/>
      <c r="AR123" s="46"/>
      <c r="AW123" s="46"/>
    </row>
    <row r="124" spans="2:56" ht="33.75" customHeight="1">
      <c r="E124" s="589" t="str">
        <f t="shared" si="33"/>
        <v/>
      </c>
      <c r="F124" s="10"/>
      <c r="G124" s="10"/>
      <c r="H124" s="607" t="str">
        <f>'自主点検表（処遇）'!$I$1053</f>
        <v>　</v>
      </c>
      <c r="I124" s="1309" t="s">
        <v>436</v>
      </c>
      <c r="J124" s="1309"/>
      <c r="K124" s="1309"/>
      <c r="L124" s="1309"/>
      <c r="M124" s="607" t="str">
        <f>'自主点検表（処遇）'!$N$1053</f>
        <v>　</v>
      </c>
      <c r="N124" s="1309" t="s">
        <v>437</v>
      </c>
      <c r="O124" s="1309"/>
      <c r="P124" s="1309"/>
      <c r="Q124" s="1309"/>
      <c r="R124" s="1309"/>
      <c r="S124" s="607" t="str">
        <f>'自主点検表（処遇）'!$T$1053</f>
        <v>　</v>
      </c>
      <c r="T124" s="1309" t="s">
        <v>658</v>
      </c>
      <c r="U124" s="1309"/>
      <c r="V124" s="1309"/>
      <c r="W124" s="1309"/>
      <c r="X124" s="1309"/>
      <c r="Y124" s="607" t="str">
        <f>'自主点検表（処遇）'!$Z$1053</f>
        <v>　</v>
      </c>
      <c r="Z124" s="1309" t="s">
        <v>659</v>
      </c>
      <c r="AA124" s="1309"/>
      <c r="AB124" s="1309"/>
      <c r="AC124" s="1309"/>
      <c r="AD124" s="1309"/>
      <c r="AE124" s="1309"/>
      <c r="AF124" s="1309"/>
      <c r="AG124" s="386"/>
      <c r="AH124" s="386"/>
      <c r="AI124" s="386"/>
      <c r="AR124" s="46"/>
      <c r="AW124" s="46"/>
    </row>
    <row r="125" spans="2:56" ht="33.75" customHeight="1">
      <c r="E125" s="589" t="str">
        <f t="shared" si="33"/>
        <v/>
      </c>
      <c r="F125" s="10"/>
      <c r="G125" s="10"/>
      <c r="H125" s="607" t="str">
        <f>'自主点検表（処遇）'!$I$1054</f>
        <v>　</v>
      </c>
      <c r="I125" s="1309" t="s">
        <v>660</v>
      </c>
      <c r="J125" s="1309"/>
      <c r="K125" s="1309"/>
      <c r="L125" s="1309"/>
      <c r="M125" s="607" t="str">
        <f>'自主点検表（処遇）'!$N$1054</f>
        <v>　</v>
      </c>
      <c r="N125" s="1309" t="s">
        <v>438</v>
      </c>
      <c r="O125" s="1309"/>
      <c r="P125" s="1309"/>
      <c r="Q125" s="1309"/>
      <c r="R125" s="1309"/>
      <c r="S125" s="607" t="str">
        <f>'自主点検表（処遇）'!$T$1054</f>
        <v>　</v>
      </c>
      <c r="T125" s="1309" t="s">
        <v>439</v>
      </c>
      <c r="U125" s="1309"/>
      <c r="V125" s="1309"/>
      <c r="W125" s="2224">
        <f>'自主点検表（処遇）'!$X$1054</f>
        <v>0</v>
      </c>
      <c r="X125" s="2224"/>
      <c r="Y125" s="2224"/>
      <c r="Z125" s="2224"/>
      <c r="AA125" s="2224"/>
      <c r="AB125" s="2224"/>
      <c r="AC125" s="2224"/>
      <c r="AD125" s="2224"/>
      <c r="AE125" s="2224"/>
      <c r="AF125" s="10" t="s">
        <v>63</v>
      </c>
      <c r="AG125" s="10"/>
      <c r="AH125" s="10"/>
      <c r="AI125" s="10"/>
      <c r="AR125" s="46"/>
      <c r="AW125" s="46"/>
    </row>
    <row r="126" spans="2:56" ht="18" customHeight="1" thickBot="1">
      <c r="E126" s="589" t="str">
        <f t="shared" si="33"/>
        <v/>
      </c>
      <c r="F126" s="10"/>
      <c r="G126" s="10"/>
      <c r="H126" s="10"/>
      <c r="I126" s="386"/>
      <c r="J126" s="386"/>
      <c r="K126" s="386"/>
      <c r="L126" s="386"/>
      <c r="M126" s="10"/>
      <c r="N126" s="386"/>
      <c r="O126" s="386"/>
      <c r="P126" s="386"/>
      <c r="Q126" s="386"/>
      <c r="R126" s="386"/>
      <c r="S126" s="31"/>
      <c r="T126" s="386"/>
      <c r="U126" s="386"/>
      <c r="V126" s="386"/>
      <c r="W126" s="31"/>
      <c r="X126" s="31"/>
      <c r="Y126" s="31"/>
      <c r="Z126" s="31"/>
      <c r="AA126" s="31"/>
      <c r="AB126" s="387"/>
      <c r="AC126" s="387"/>
      <c r="AD126" s="387"/>
      <c r="AE126" s="387"/>
      <c r="AF126" s="10"/>
      <c r="AG126" s="10"/>
      <c r="AH126" s="10"/>
      <c r="AI126" s="10"/>
      <c r="AR126" s="46"/>
      <c r="AW126" s="46"/>
    </row>
    <row r="127" spans="2:56" ht="33.75" customHeight="1" thickBot="1">
      <c r="B127" s="608" t="s">
        <v>2874</v>
      </c>
      <c r="C127" s="46" t="s">
        <v>1839</v>
      </c>
      <c r="E127" s="589" t="str">
        <f t="shared" si="33"/>
        <v>★</v>
      </c>
      <c r="F127" s="10"/>
      <c r="G127" s="1309" t="s">
        <v>1931</v>
      </c>
      <c r="H127" s="1309"/>
      <c r="I127" s="1309"/>
      <c r="J127" s="1309"/>
      <c r="K127" s="1309"/>
      <c r="L127" s="1309"/>
      <c r="M127" s="1309"/>
      <c r="N127" s="1309"/>
      <c r="O127" s="1309"/>
      <c r="P127" s="1309"/>
      <c r="Q127" s="1309"/>
      <c r="R127" s="1309"/>
      <c r="S127" s="1309"/>
      <c r="T127" s="1309"/>
      <c r="U127" s="1309"/>
      <c r="V127" s="1309"/>
      <c r="W127" s="1309"/>
      <c r="X127" s="1309"/>
      <c r="Y127" s="1309"/>
      <c r="Z127" s="1309"/>
      <c r="AA127" s="1309"/>
      <c r="AB127" s="1309"/>
      <c r="AC127" s="1309"/>
      <c r="AD127" s="1309"/>
      <c r="AE127" s="1309"/>
      <c r="AF127" s="448"/>
      <c r="AG127" s="609" t="s">
        <v>443</v>
      </c>
      <c r="AH127" s="429" t="s">
        <v>1402</v>
      </c>
      <c r="AI127" s="448"/>
      <c r="AJ127" s="448"/>
      <c r="AK127" s="448"/>
      <c r="AL127" s="449" t="s">
        <v>571</v>
      </c>
      <c r="AN127" s="464" t="str">
        <f t="shared" ref="AN127:AN128" si="40">IF(AP127=AR127,"●","✖")</f>
        <v>✖</v>
      </c>
      <c r="AP127" s="462" t="str">
        <f t="shared" ref="AP127" si="41">IF(AL127="いる","適切","不適切")</f>
        <v>適切</v>
      </c>
      <c r="AR127" s="466" t="str">
        <f t="shared" ref="AR127:AR128" si="42">IF(AU127=AW127,"適切","不適切")</f>
        <v>不適切</v>
      </c>
      <c r="AT127" s="1157">
        <v>155</v>
      </c>
      <c r="AU127" s="467" t="str">
        <f>VLOOKUP($AT127,'自主点検表（処遇）'!$AG$5:$AL$3211,2,0)</f>
        <v>いる・いない</v>
      </c>
      <c r="AV127" s="448"/>
      <c r="AW127" s="430" t="s">
        <v>1731</v>
      </c>
      <c r="AX127" s="448"/>
    </row>
    <row r="128" spans="2:56" ht="33.75" customHeight="1">
      <c r="B128" s="608" t="s">
        <v>2874</v>
      </c>
      <c r="C128" s="46" t="s">
        <v>1839</v>
      </c>
      <c r="E128" s="589" t="str">
        <f t="shared" si="33"/>
        <v>★</v>
      </c>
      <c r="F128" s="10"/>
      <c r="G128" s="1309" t="s">
        <v>1932</v>
      </c>
      <c r="H128" s="1309"/>
      <c r="I128" s="1309"/>
      <c r="J128" s="1309"/>
      <c r="K128" s="1309"/>
      <c r="L128" s="1309"/>
      <c r="M128" s="1309"/>
      <c r="N128" s="1309"/>
      <c r="O128" s="1309"/>
      <c r="P128" s="1309"/>
      <c r="Q128" s="1309"/>
      <c r="R128" s="1309"/>
      <c r="S128" s="1309"/>
      <c r="T128" s="1309"/>
      <c r="U128" s="1309"/>
      <c r="V128" s="1309"/>
      <c r="W128" s="1309"/>
      <c r="X128" s="1309"/>
      <c r="Y128" s="1309"/>
      <c r="Z128" s="1309"/>
      <c r="AA128" s="1309"/>
      <c r="AB128" s="1309"/>
      <c r="AC128" s="1309"/>
      <c r="AD128" s="1309"/>
      <c r="AE128" s="1309"/>
      <c r="AF128" s="448"/>
      <c r="AG128" s="448"/>
      <c r="AH128" s="448"/>
      <c r="AI128" s="448"/>
      <c r="AJ128" s="448"/>
      <c r="AK128" s="448"/>
      <c r="AL128" s="582" t="s">
        <v>575</v>
      </c>
      <c r="AM128" s="448"/>
      <c r="AN128" s="464" t="str">
        <f t="shared" si="40"/>
        <v>✖</v>
      </c>
      <c r="AO128" s="448"/>
      <c r="AP128" s="462" t="str">
        <f>IF(AL128="ある","適切","不適切")</f>
        <v>適切</v>
      </c>
      <c r="AQ128" s="448"/>
      <c r="AR128" s="466" t="str">
        <f t="shared" si="42"/>
        <v>不適切</v>
      </c>
      <c r="AS128" s="448"/>
      <c r="AT128" s="1157">
        <v>156</v>
      </c>
      <c r="AU128" s="467" t="str">
        <f>VLOOKUP($AT128,'自主点検表（処遇）'!$AG$5:$AL$3211,2,0)</f>
        <v>ある・ない</v>
      </c>
      <c r="AV128" s="448"/>
      <c r="AW128" s="430" t="s">
        <v>1814</v>
      </c>
      <c r="AX128" s="448"/>
    </row>
    <row r="129" spans="2:52" ht="33.75" customHeight="1" thickBot="1">
      <c r="B129" s="608" t="s">
        <v>2874</v>
      </c>
      <c r="C129" s="46" t="s">
        <v>1839</v>
      </c>
      <c r="E129" s="589" t="str">
        <f t="shared" si="33"/>
        <v>★</v>
      </c>
      <c r="F129" s="10"/>
      <c r="G129" s="1309" t="s">
        <v>447</v>
      </c>
      <c r="H129" s="1309"/>
      <c r="I129" s="1309"/>
      <c r="J129" s="1309"/>
      <c r="K129" s="1309"/>
      <c r="L129" s="1309"/>
      <c r="M129" s="1309"/>
      <c r="N129" s="1309"/>
      <c r="O129" s="1309"/>
      <c r="P129" s="1309"/>
      <c r="Q129" s="1309"/>
      <c r="R129" s="1309"/>
      <c r="S129" s="1309"/>
      <c r="T129" s="1309"/>
      <c r="U129" s="1309"/>
      <c r="V129" s="1309"/>
      <c r="W129" s="1309"/>
      <c r="X129" s="1309"/>
      <c r="Y129" s="1309"/>
      <c r="Z129" s="1309"/>
      <c r="AA129" s="1309"/>
      <c r="AB129" s="1309"/>
      <c r="AC129" s="1309"/>
      <c r="AD129" s="1309"/>
      <c r="AE129" s="1309"/>
      <c r="AF129" s="448"/>
      <c r="AG129" s="448"/>
      <c r="AH129" s="448"/>
      <c r="AI129" s="448"/>
      <c r="AJ129" s="448"/>
      <c r="AK129" s="448"/>
      <c r="AL129" s="449" t="s">
        <v>571</v>
      </c>
      <c r="AN129" s="464" t="str">
        <f t="shared" ref="AN129:AN131" si="43">IF(AP129=AR129,"●","✖")</f>
        <v>✖</v>
      </c>
      <c r="AP129" s="462" t="str">
        <f t="shared" ref="AP129:AP131" si="44">IF(AL129="いる","適切","不適切")</f>
        <v>適切</v>
      </c>
      <c r="AR129" s="466" t="str">
        <f t="shared" ref="AR129:AR131" si="45">IF(AU129=AW129,"適切","不適切")</f>
        <v>不適切</v>
      </c>
      <c r="AT129" s="1157">
        <v>157</v>
      </c>
      <c r="AU129" s="467" t="str">
        <f>VLOOKUP($AT129,'自主点検表（処遇）'!$AG$5:$AL$3211,2,0)</f>
        <v>いる・いない</v>
      </c>
      <c r="AV129" s="448"/>
      <c r="AW129" s="430" t="s">
        <v>1731</v>
      </c>
      <c r="AX129" s="448"/>
    </row>
    <row r="130" spans="2:52" ht="33.75" customHeight="1" thickBot="1">
      <c r="B130" s="608" t="s">
        <v>2874</v>
      </c>
      <c r="C130" s="46" t="s">
        <v>1839</v>
      </c>
      <c r="E130" s="589" t="str">
        <f t="shared" si="33"/>
        <v>★</v>
      </c>
      <c r="F130" s="10"/>
      <c r="G130" s="1309" t="s">
        <v>1862</v>
      </c>
      <c r="H130" s="1309"/>
      <c r="I130" s="1309"/>
      <c r="J130" s="1309"/>
      <c r="K130" s="1309"/>
      <c r="L130" s="1309"/>
      <c r="M130" s="1309"/>
      <c r="N130" s="1309"/>
      <c r="O130" s="1309"/>
      <c r="P130" s="1309"/>
      <c r="Q130" s="1309"/>
      <c r="R130" s="1309"/>
      <c r="S130" s="1309"/>
      <c r="T130" s="1309"/>
      <c r="U130" s="1309"/>
      <c r="V130" s="1309"/>
      <c r="W130" s="1309"/>
      <c r="X130" s="1309"/>
      <c r="Y130" s="1309"/>
      <c r="Z130" s="1309"/>
      <c r="AA130" s="1309"/>
      <c r="AB130" s="1309"/>
      <c r="AC130" s="1309"/>
      <c r="AD130" s="1309"/>
      <c r="AE130" s="1309"/>
      <c r="AF130" s="448"/>
      <c r="AG130" s="587" t="s">
        <v>443</v>
      </c>
      <c r="AH130" s="429" t="s">
        <v>1509</v>
      </c>
      <c r="AI130" s="605"/>
      <c r="AJ130" s="448"/>
      <c r="AK130" s="448"/>
      <c r="AL130" s="449" t="s">
        <v>571</v>
      </c>
      <c r="AN130" s="464" t="str">
        <f t="shared" si="43"/>
        <v>✖</v>
      </c>
      <c r="AP130" s="462" t="str">
        <f t="shared" si="44"/>
        <v>適切</v>
      </c>
      <c r="AR130" s="466" t="str">
        <f t="shared" si="45"/>
        <v>不適切</v>
      </c>
      <c r="AT130" s="1157">
        <v>158</v>
      </c>
      <c r="AU130" s="467" t="str">
        <f>VLOOKUP($AT130,'自主点検表（処遇）'!$AG$5:$AL$3211,2,0)</f>
        <v>いる・いない</v>
      </c>
      <c r="AV130" s="448"/>
      <c r="AW130" s="430" t="s">
        <v>1731</v>
      </c>
      <c r="AX130" s="448"/>
    </row>
    <row r="131" spans="2:52" ht="33.75" customHeight="1">
      <c r="B131" s="608" t="s">
        <v>2874</v>
      </c>
      <c r="C131" s="46" t="s">
        <v>1839</v>
      </c>
      <c r="E131" s="589" t="str">
        <f t="shared" si="33"/>
        <v>★</v>
      </c>
      <c r="F131" s="10"/>
      <c r="G131" s="1309" t="s">
        <v>1939</v>
      </c>
      <c r="H131" s="1309"/>
      <c r="I131" s="1309"/>
      <c r="J131" s="1309"/>
      <c r="K131" s="1309"/>
      <c r="L131" s="1309"/>
      <c r="M131" s="1309"/>
      <c r="N131" s="1309"/>
      <c r="O131" s="1309"/>
      <c r="P131" s="1309"/>
      <c r="Q131" s="1309"/>
      <c r="R131" s="1309"/>
      <c r="S131" s="1309"/>
      <c r="T131" s="1309"/>
      <c r="U131" s="1309"/>
      <c r="V131" s="1309"/>
      <c r="W131" s="1309"/>
      <c r="X131" s="1309"/>
      <c r="Y131" s="1309"/>
      <c r="Z131" s="1309"/>
      <c r="AA131" s="1309"/>
      <c r="AB131" s="1309"/>
      <c r="AC131" s="1309"/>
      <c r="AD131" s="1309"/>
      <c r="AE131" s="1309"/>
      <c r="AF131" s="448"/>
      <c r="AG131" s="448"/>
      <c r="AH131" s="448"/>
      <c r="AI131" s="448"/>
      <c r="AJ131" s="448"/>
      <c r="AK131" s="448"/>
      <c r="AL131" s="449" t="s">
        <v>571</v>
      </c>
      <c r="AN131" s="464" t="str">
        <f t="shared" si="43"/>
        <v>✖</v>
      </c>
      <c r="AP131" s="462" t="str">
        <f t="shared" si="44"/>
        <v>適切</v>
      </c>
      <c r="AR131" s="466" t="str">
        <f t="shared" si="45"/>
        <v>不適切</v>
      </c>
      <c r="AT131" s="1157">
        <v>159</v>
      </c>
      <c r="AU131" s="467" t="str">
        <f>VLOOKUP($AT131,'自主点検表（処遇）'!$AG$5:$AL$3211,2,0)</f>
        <v>いる・いない</v>
      </c>
      <c r="AV131" s="448"/>
      <c r="AW131" s="430" t="s">
        <v>1731</v>
      </c>
      <c r="AX131" s="448"/>
    </row>
    <row r="132" spans="2:52" ht="33.75" customHeight="1" thickBot="1">
      <c r="E132" s="589" t="str">
        <f t="shared" si="33"/>
        <v/>
      </c>
      <c r="F132" s="10"/>
      <c r="G132" s="1309" t="s">
        <v>1940</v>
      </c>
      <c r="H132" s="1309"/>
      <c r="I132" s="1309"/>
      <c r="J132" s="1309"/>
      <c r="K132" s="1309"/>
      <c r="L132" s="1309"/>
      <c r="M132" s="1309"/>
      <c r="N132" s="1309"/>
      <c r="O132" s="1309"/>
      <c r="P132" s="1309"/>
      <c r="Q132" s="1309"/>
      <c r="R132" s="1309"/>
      <c r="S132" s="1309"/>
      <c r="T132" s="1309"/>
      <c r="U132" s="1309"/>
      <c r="V132" s="1309"/>
      <c r="W132" s="1309"/>
      <c r="X132" s="1309"/>
      <c r="Y132" s="1309"/>
      <c r="Z132" s="1309"/>
      <c r="AA132" s="1309"/>
      <c r="AB132" s="1309"/>
      <c r="AC132" s="1309"/>
      <c r="AD132" s="1309"/>
      <c r="AE132" s="1309"/>
      <c r="AF132" s="448"/>
      <c r="AG132" s="448"/>
      <c r="AH132" s="448"/>
      <c r="AI132" s="448"/>
      <c r="AR132" s="46"/>
      <c r="AW132" s="46"/>
    </row>
    <row r="133" spans="2:52" ht="33.75" customHeight="1" thickBot="1">
      <c r="B133" s="608" t="s">
        <v>2874</v>
      </c>
      <c r="C133" s="46" t="s">
        <v>1839</v>
      </c>
      <c r="E133" s="589" t="str">
        <f t="shared" si="33"/>
        <v>★</v>
      </c>
      <c r="F133" s="10"/>
      <c r="G133" s="1309" t="s">
        <v>1933</v>
      </c>
      <c r="H133" s="1309"/>
      <c r="I133" s="1309"/>
      <c r="J133" s="1309"/>
      <c r="K133" s="1309"/>
      <c r="L133" s="1309"/>
      <c r="M133" s="1309"/>
      <c r="N133" s="1309"/>
      <c r="O133" s="1309"/>
      <c r="P133" s="1309"/>
      <c r="Q133" s="1309"/>
      <c r="R133" s="1309"/>
      <c r="S133" s="1309"/>
      <c r="T133" s="1309"/>
      <c r="U133" s="1309"/>
      <c r="V133" s="1309"/>
      <c r="W133" s="1309"/>
      <c r="X133" s="1309"/>
      <c r="Y133" s="1309"/>
      <c r="Z133" s="1309"/>
      <c r="AA133" s="1309"/>
      <c r="AB133" s="1309"/>
      <c r="AC133" s="1309"/>
      <c r="AD133" s="1309"/>
      <c r="AE133" s="1309"/>
      <c r="AF133" s="31"/>
      <c r="AG133" s="609" t="s">
        <v>443</v>
      </c>
      <c r="AH133" s="429" t="s">
        <v>1402</v>
      </c>
      <c r="AI133" s="31"/>
      <c r="AJ133" s="31"/>
      <c r="AK133" s="31"/>
      <c r="AL133" s="449" t="s">
        <v>571</v>
      </c>
      <c r="AN133" s="464" t="str">
        <f t="shared" ref="AN133:AN135" si="46">IF(AP133=AR133,"●","✖")</f>
        <v>✖</v>
      </c>
      <c r="AP133" s="462" t="str">
        <f t="shared" ref="AP133:AP135" si="47">IF(AL133="いる","適切","不適切")</f>
        <v>適切</v>
      </c>
      <c r="AR133" s="466" t="str">
        <f t="shared" ref="AR133:AR135" si="48">IF(AU133=AW133,"適切","不適切")</f>
        <v>不適切</v>
      </c>
      <c r="AT133" s="1157">
        <v>160</v>
      </c>
      <c r="AU133" s="467" t="str">
        <f>VLOOKUP($AT133,'自主点検表（処遇）'!$AG$5:$AL$3211,2,0)</f>
        <v>いる・いない</v>
      </c>
      <c r="AV133" s="31"/>
      <c r="AW133" s="430" t="s">
        <v>1731</v>
      </c>
      <c r="AX133" s="31"/>
    </row>
    <row r="134" spans="2:52" ht="33.75" customHeight="1" thickBot="1">
      <c r="B134" s="608" t="s">
        <v>2874</v>
      </c>
      <c r="C134" s="46" t="s">
        <v>1839</v>
      </c>
      <c r="E134" s="589" t="str">
        <f t="shared" si="33"/>
        <v>★</v>
      </c>
      <c r="F134" s="10"/>
      <c r="G134" s="1309" t="s">
        <v>1934</v>
      </c>
      <c r="H134" s="1309"/>
      <c r="I134" s="1309"/>
      <c r="J134" s="1309"/>
      <c r="K134" s="1309"/>
      <c r="L134" s="1309"/>
      <c r="M134" s="1309"/>
      <c r="N134" s="1309"/>
      <c r="O134" s="1309"/>
      <c r="P134" s="1309"/>
      <c r="Q134" s="1309"/>
      <c r="R134" s="1309"/>
      <c r="S134" s="1309"/>
      <c r="T134" s="1309"/>
      <c r="U134" s="1309"/>
      <c r="V134" s="1309"/>
      <c r="W134" s="1309"/>
      <c r="X134" s="1309"/>
      <c r="Y134" s="1309"/>
      <c r="Z134" s="1309"/>
      <c r="AA134" s="1309"/>
      <c r="AB134" s="1309"/>
      <c r="AC134" s="1309"/>
      <c r="AD134" s="1309"/>
      <c r="AE134" s="1309"/>
      <c r="AF134" s="448"/>
      <c r="AG134" s="609" t="s">
        <v>443</v>
      </c>
      <c r="AH134" s="429" t="s">
        <v>1402</v>
      </c>
      <c r="AI134" s="448"/>
      <c r="AJ134" s="448"/>
      <c r="AK134" s="31"/>
      <c r="AL134" s="449" t="s">
        <v>571</v>
      </c>
      <c r="AN134" s="464" t="str">
        <f t="shared" si="46"/>
        <v>✖</v>
      </c>
      <c r="AP134" s="462" t="str">
        <f t="shared" si="47"/>
        <v>適切</v>
      </c>
      <c r="AR134" s="466" t="str">
        <f t="shared" si="48"/>
        <v>不適切</v>
      </c>
      <c r="AT134" s="1157">
        <v>161</v>
      </c>
      <c r="AU134" s="467" t="str">
        <f>VLOOKUP($AT134,'自主点検表（処遇）'!$AG$5:$AL$3211,2,0)</f>
        <v>いる・いない</v>
      </c>
      <c r="AV134" s="31"/>
      <c r="AW134" s="430" t="s">
        <v>1731</v>
      </c>
      <c r="AX134" s="31"/>
    </row>
    <row r="135" spans="2:52" ht="33.75" customHeight="1" thickBot="1">
      <c r="B135" s="608" t="s">
        <v>2874</v>
      </c>
      <c r="C135" s="46" t="s">
        <v>1839</v>
      </c>
      <c r="E135" s="589" t="str">
        <f t="shared" si="33"/>
        <v>★</v>
      </c>
      <c r="F135" s="10"/>
      <c r="G135" s="1309" t="s">
        <v>1935</v>
      </c>
      <c r="H135" s="1309"/>
      <c r="I135" s="1309"/>
      <c r="J135" s="1309"/>
      <c r="K135" s="1309"/>
      <c r="L135" s="1309"/>
      <c r="M135" s="1309"/>
      <c r="N135" s="1309"/>
      <c r="O135" s="1309"/>
      <c r="P135" s="1309"/>
      <c r="Q135" s="1309"/>
      <c r="R135" s="1309"/>
      <c r="S135" s="1309"/>
      <c r="T135" s="1309"/>
      <c r="U135" s="1309"/>
      <c r="V135" s="1309"/>
      <c r="W135" s="1309"/>
      <c r="X135" s="1309"/>
      <c r="Y135" s="1309"/>
      <c r="Z135" s="1309"/>
      <c r="AA135" s="1309"/>
      <c r="AB135" s="1309"/>
      <c r="AC135" s="1309"/>
      <c r="AD135" s="1309"/>
      <c r="AE135" s="1309"/>
      <c r="AF135" s="448"/>
      <c r="AG135" s="609" t="s">
        <v>443</v>
      </c>
      <c r="AH135" s="429" t="s">
        <v>1402</v>
      </c>
      <c r="AI135" s="448"/>
      <c r="AJ135" s="448"/>
      <c r="AK135" s="448"/>
      <c r="AL135" s="449" t="s">
        <v>571</v>
      </c>
      <c r="AN135" s="464" t="str">
        <f t="shared" si="46"/>
        <v>✖</v>
      </c>
      <c r="AP135" s="462" t="str">
        <f t="shared" si="47"/>
        <v>適切</v>
      </c>
      <c r="AR135" s="466" t="str">
        <f t="shared" si="48"/>
        <v>不適切</v>
      </c>
      <c r="AT135" s="1157">
        <v>162</v>
      </c>
      <c r="AU135" s="467" t="str">
        <f>VLOOKUP($AT135,'自主点検表（処遇）'!$AG$5:$AL$3211,2,0)</f>
        <v>いる・いない</v>
      </c>
      <c r="AV135" s="448"/>
      <c r="AW135" s="430" t="s">
        <v>1731</v>
      </c>
      <c r="AX135" s="448"/>
    </row>
    <row r="136" spans="2:52" ht="33.75" customHeight="1">
      <c r="E136" s="589" t="str">
        <f t="shared" si="33"/>
        <v/>
      </c>
      <c r="F136" s="10"/>
      <c r="G136" s="1309" t="s">
        <v>1936</v>
      </c>
      <c r="H136" s="1309"/>
      <c r="I136" s="1309"/>
      <c r="J136" s="1309"/>
      <c r="K136" s="1309"/>
      <c r="L136" s="1309"/>
      <c r="M136" s="1309"/>
      <c r="N136" s="1309"/>
      <c r="O136" s="1309"/>
      <c r="P136" s="1309"/>
      <c r="Q136" s="1309"/>
      <c r="R136" s="1309"/>
      <c r="S136" s="1309"/>
      <c r="T136" s="1309"/>
      <c r="U136" s="1309"/>
      <c r="V136" s="1309"/>
      <c r="W136" s="1309"/>
      <c r="X136" s="1309"/>
      <c r="Y136" s="1309"/>
      <c r="Z136" s="1309"/>
      <c r="AA136" s="1309"/>
      <c r="AB136" s="1309"/>
      <c r="AC136" s="1309"/>
      <c r="AD136" s="1309"/>
      <c r="AE136" s="1309"/>
      <c r="AF136" s="448"/>
      <c r="AG136" s="448"/>
      <c r="AH136" s="388"/>
      <c r="AI136" s="388"/>
      <c r="AR136" s="46"/>
      <c r="AW136" s="46"/>
    </row>
    <row r="137" spans="2:52" ht="33.75" customHeight="1" thickBot="1">
      <c r="B137" s="608" t="s">
        <v>2874</v>
      </c>
      <c r="C137" s="46" t="s">
        <v>1839</v>
      </c>
      <c r="E137" s="589" t="str">
        <f t="shared" si="33"/>
        <v>★</v>
      </c>
      <c r="F137" s="10"/>
      <c r="G137" s="1309" t="s">
        <v>1937</v>
      </c>
      <c r="H137" s="1309"/>
      <c r="I137" s="1309"/>
      <c r="J137" s="1309"/>
      <c r="K137" s="1309"/>
      <c r="L137" s="1309"/>
      <c r="M137" s="1309"/>
      <c r="N137" s="1309"/>
      <c r="O137" s="1309"/>
      <c r="P137" s="1309"/>
      <c r="Q137" s="1309"/>
      <c r="R137" s="1309"/>
      <c r="S137" s="1309"/>
      <c r="T137" s="1309"/>
      <c r="U137" s="1309"/>
      <c r="V137" s="1309"/>
      <c r="W137" s="1309"/>
      <c r="X137" s="1309"/>
      <c r="Y137" s="1309"/>
      <c r="Z137" s="1309"/>
      <c r="AA137" s="1309"/>
      <c r="AB137" s="1309"/>
      <c r="AC137" s="1309"/>
      <c r="AD137" s="1309"/>
      <c r="AE137" s="1309"/>
      <c r="AF137" s="448"/>
      <c r="AG137" s="448"/>
      <c r="AH137" s="448"/>
      <c r="AI137" s="448"/>
      <c r="AJ137" s="448"/>
      <c r="AK137" s="31"/>
      <c r="AL137" s="449" t="s">
        <v>571</v>
      </c>
      <c r="AN137" s="464" t="str">
        <f t="shared" ref="AN137" si="49">IF(AP137=AR137,"●","✖")</f>
        <v>✖</v>
      </c>
      <c r="AP137" s="462" t="str">
        <f t="shared" ref="AP137" si="50">IF(AL137="いる","適切","不適切")</f>
        <v>適切</v>
      </c>
      <c r="AR137" s="466" t="str">
        <f t="shared" ref="AR137" si="51">IF(AU137=AW137,"適切","不適切")</f>
        <v>不適切</v>
      </c>
      <c r="AT137" s="1157">
        <v>163</v>
      </c>
      <c r="AU137" s="467" t="str">
        <f>VLOOKUP($AT137,'自主点検表（処遇）'!$AG$5:$AL$3211,2,0)</f>
        <v>いる・いない</v>
      </c>
      <c r="AV137" s="31"/>
      <c r="AW137" s="430" t="s">
        <v>1731</v>
      </c>
      <c r="AX137" s="31"/>
    </row>
    <row r="138" spans="2:52" ht="33.75" customHeight="1" thickBot="1">
      <c r="E138" s="589" t="str">
        <f t="shared" si="33"/>
        <v/>
      </c>
      <c r="F138" s="10"/>
      <c r="G138" s="10"/>
      <c r="H138" s="2243" t="s">
        <v>450</v>
      </c>
      <c r="I138" s="2244"/>
      <c r="J138" s="2244"/>
      <c r="K138" s="2244"/>
      <c r="L138" s="2244"/>
      <c r="M138" s="2244"/>
      <c r="N138" s="2244"/>
      <c r="O138" s="2245"/>
      <c r="P138" s="2243" t="s">
        <v>451</v>
      </c>
      <c r="Q138" s="2244"/>
      <c r="R138" s="2244"/>
      <c r="S138" s="2244"/>
      <c r="T138" s="2244"/>
      <c r="U138" s="2244"/>
      <c r="V138" s="2244"/>
      <c r="W138" s="2244"/>
      <c r="X138" s="2244"/>
      <c r="Y138" s="2244"/>
      <c r="Z138" s="2245"/>
      <c r="AA138" s="55"/>
      <c r="AB138" s="55"/>
      <c r="AC138" s="55"/>
      <c r="AD138" s="55"/>
      <c r="AE138" s="55"/>
      <c r="AF138" s="55"/>
      <c r="AG138" s="55"/>
      <c r="AH138" s="55"/>
      <c r="AI138" s="55"/>
      <c r="AR138" s="46"/>
      <c r="AW138" s="46"/>
    </row>
    <row r="139" spans="2:52" ht="33.75" customHeight="1" thickBot="1">
      <c r="E139" s="589" t="str">
        <f t="shared" si="33"/>
        <v/>
      </c>
      <c r="F139" s="10"/>
      <c r="G139" s="10"/>
      <c r="H139" s="2246">
        <f>'自主点検表（処遇）'!$I$1080</f>
        <v>0</v>
      </c>
      <c r="I139" s="2247"/>
      <c r="J139" s="2247"/>
      <c r="K139" s="2247"/>
      <c r="L139" s="2247"/>
      <c r="M139" s="2247"/>
      <c r="N139" s="2247"/>
      <c r="O139" s="2248"/>
      <c r="P139" s="2246">
        <f>'自主点検表（処遇）'!$Q$1080</f>
        <v>0</v>
      </c>
      <c r="Q139" s="2247"/>
      <c r="R139" s="2247"/>
      <c r="S139" s="2247"/>
      <c r="T139" s="2247"/>
      <c r="U139" s="2247"/>
      <c r="V139" s="2247"/>
      <c r="W139" s="2247"/>
      <c r="X139" s="2247"/>
      <c r="Y139" s="2247"/>
      <c r="Z139" s="2248"/>
      <c r="AA139" s="55"/>
      <c r="AB139" s="55"/>
      <c r="AC139" s="55"/>
      <c r="AD139" s="55"/>
      <c r="AE139" s="55"/>
      <c r="AF139" s="55"/>
      <c r="AG139" s="55"/>
      <c r="AH139" s="55"/>
      <c r="AI139" s="55"/>
      <c r="AR139" s="46"/>
      <c r="AW139" s="46"/>
    </row>
    <row r="140" spans="2:52" ht="33.75" customHeight="1" thickBot="1">
      <c r="E140" s="589" t="str">
        <f t="shared" si="33"/>
        <v/>
      </c>
      <c r="F140" s="10"/>
      <c r="G140" s="10"/>
      <c r="H140" s="2246">
        <f>'自主点検表（処遇）'!$I$1081</f>
        <v>0</v>
      </c>
      <c r="I140" s="2247"/>
      <c r="J140" s="2247"/>
      <c r="K140" s="2247"/>
      <c r="L140" s="2247"/>
      <c r="M140" s="2247"/>
      <c r="N140" s="2247"/>
      <c r="O140" s="2248"/>
      <c r="P140" s="2246">
        <f>'自主点検表（処遇）'!$Q$1081</f>
        <v>0</v>
      </c>
      <c r="Q140" s="2247"/>
      <c r="R140" s="2247"/>
      <c r="S140" s="2247"/>
      <c r="T140" s="2247"/>
      <c r="U140" s="2247"/>
      <c r="V140" s="2247"/>
      <c r="W140" s="2247"/>
      <c r="X140" s="2247"/>
      <c r="Y140" s="2247"/>
      <c r="Z140" s="2248"/>
      <c r="AA140" s="55"/>
      <c r="AB140" s="55"/>
      <c r="AC140" s="55"/>
      <c r="AD140" s="55"/>
      <c r="AE140" s="55"/>
      <c r="AF140" s="55"/>
      <c r="AG140" s="55"/>
      <c r="AH140" s="55"/>
      <c r="AI140" s="55"/>
      <c r="AR140" s="46"/>
      <c r="AW140" s="46"/>
    </row>
    <row r="141" spans="2:52" ht="33.75" customHeight="1" thickBot="1">
      <c r="E141" s="589" t="str">
        <f t="shared" si="33"/>
        <v/>
      </c>
      <c r="F141" s="10"/>
      <c r="G141" s="10"/>
      <c r="H141" s="2246">
        <f>'自主点検表（処遇）'!$I$1082</f>
        <v>0</v>
      </c>
      <c r="I141" s="2247"/>
      <c r="J141" s="2247"/>
      <c r="K141" s="2247"/>
      <c r="L141" s="2247"/>
      <c r="M141" s="2247"/>
      <c r="N141" s="2247"/>
      <c r="O141" s="2248"/>
      <c r="P141" s="2246">
        <f>'自主点検表（処遇）'!$Q$1082</f>
        <v>0</v>
      </c>
      <c r="Q141" s="2247"/>
      <c r="R141" s="2247"/>
      <c r="S141" s="2247"/>
      <c r="T141" s="2247"/>
      <c r="U141" s="2247"/>
      <c r="V141" s="2247"/>
      <c r="W141" s="2247"/>
      <c r="X141" s="2247"/>
      <c r="Y141" s="2247"/>
      <c r="Z141" s="2248"/>
      <c r="AA141" s="55"/>
      <c r="AB141" s="55"/>
      <c r="AC141" s="55"/>
      <c r="AD141" s="55"/>
      <c r="AE141" s="55"/>
      <c r="AF141" s="55"/>
      <c r="AG141" s="55"/>
      <c r="AH141" s="55"/>
      <c r="AI141" s="55"/>
      <c r="AR141" s="46"/>
      <c r="AW141" s="46"/>
    </row>
    <row r="142" spans="2:52" ht="33.75" customHeight="1">
      <c r="E142" s="589" t="str">
        <f t="shared" si="33"/>
        <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R142" s="46"/>
      <c r="AW142" s="46"/>
    </row>
    <row r="143" spans="2:52" ht="33.75" customHeight="1">
      <c r="B143" s="46" t="s">
        <v>1843</v>
      </c>
      <c r="C143" s="46" t="s">
        <v>1840</v>
      </c>
      <c r="E143" s="589" t="str">
        <f t="shared" si="33"/>
        <v>★</v>
      </c>
      <c r="F143" s="470" t="s">
        <v>1929</v>
      </c>
      <c r="G143" s="432" t="s">
        <v>1431</v>
      </c>
      <c r="AL143" s="449" t="s">
        <v>571</v>
      </c>
      <c r="AN143" s="464" t="str">
        <f t="shared" si="37"/>
        <v>✖</v>
      </c>
      <c r="AP143" s="462" t="str">
        <f t="shared" si="38"/>
        <v>適切</v>
      </c>
      <c r="AR143" s="466" t="str">
        <f t="shared" si="39"/>
        <v>不適切</v>
      </c>
      <c r="AT143" s="608">
        <v>164</v>
      </c>
      <c r="AU143" s="467" t="str">
        <f>VLOOKUP($AT143,'自主点検表（処遇）'!$AG$5:$AL$3211,2,0)</f>
        <v>いる・いない</v>
      </c>
      <c r="AW143" s="430" t="s">
        <v>1731</v>
      </c>
      <c r="AZ143" s="432" t="s">
        <v>1432</v>
      </c>
    </row>
    <row r="144" spans="2:52" ht="33.75" customHeight="1">
      <c r="B144" s="46" t="s">
        <v>1843</v>
      </c>
      <c r="C144" s="46" t="s">
        <v>1840</v>
      </c>
      <c r="E144" s="589" t="str">
        <f t="shared" si="33"/>
        <v>★</v>
      </c>
      <c r="F144" s="470" t="s">
        <v>1930</v>
      </c>
      <c r="G144" s="432" t="s">
        <v>1433</v>
      </c>
      <c r="AL144" s="449" t="s">
        <v>571</v>
      </c>
      <c r="AN144" s="464" t="str">
        <f t="shared" si="37"/>
        <v>✖</v>
      </c>
      <c r="AP144" s="462" t="str">
        <f t="shared" si="38"/>
        <v>適切</v>
      </c>
      <c r="AR144" s="466" t="str">
        <f t="shared" si="39"/>
        <v>不適切</v>
      </c>
      <c r="AT144" s="608">
        <v>165</v>
      </c>
      <c r="AU144" s="467" t="str">
        <f>VLOOKUP($AT144,'自主点検表（処遇）'!$AG$5:$AL$3211,2,0)</f>
        <v>いる・いない</v>
      </c>
      <c r="AW144" s="430" t="s">
        <v>1731</v>
      </c>
      <c r="AZ144" s="432" t="s">
        <v>1434</v>
      </c>
    </row>
    <row r="145" spans="2:56" ht="33.75" customHeight="1">
      <c r="B145" s="46" t="s">
        <v>1843</v>
      </c>
      <c r="C145" s="46" t="s">
        <v>1840</v>
      </c>
      <c r="E145" s="589" t="str">
        <f t="shared" si="33"/>
        <v>★</v>
      </c>
      <c r="G145" s="46" t="s">
        <v>1903</v>
      </c>
      <c r="AL145" s="449" t="s">
        <v>571</v>
      </c>
      <c r="AN145" s="464" t="str">
        <f t="shared" ref="AN145" si="52">IF(AP145=AR145,"●","✖")</f>
        <v>✖</v>
      </c>
      <c r="AP145" s="462" t="str">
        <f t="shared" ref="AP145" si="53">IF(AL145="いる","適切","不適切")</f>
        <v>適切</v>
      </c>
      <c r="AR145" s="466" t="str">
        <f t="shared" ref="AR145" si="54">IF(AU145=AW145,"適切","不適切")</f>
        <v>不適切</v>
      </c>
      <c r="AT145" s="608">
        <v>166</v>
      </c>
      <c r="AU145" s="467" t="str">
        <f>VLOOKUP($AT145,'自主点検表（処遇）'!$AG$5:$AL$3211,2,0)</f>
        <v>いる・いない</v>
      </c>
      <c r="AW145" s="430" t="s">
        <v>1731</v>
      </c>
      <c r="AZ145" s="432" t="s">
        <v>1435</v>
      </c>
    </row>
    <row r="146" spans="2:56" ht="33.75" customHeight="1" thickBot="1">
      <c r="B146" s="452"/>
      <c r="C146" s="452"/>
      <c r="D146" s="598"/>
      <c r="E146" s="598" t="str">
        <f t="shared" si="33"/>
        <v/>
      </c>
      <c r="F146" s="452"/>
      <c r="G146" s="452"/>
      <c r="H146" s="452"/>
      <c r="I146" s="452"/>
      <c r="J146" s="452"/>
      <c r="K146" s="452"/>
      <c r="L146" s="452"/>
      <c r="M146" s="452"/>
      <c r="N146" s="452"/>
      <c r="O146" s="452"/>
      <c r="P146" s="452"/>
      <c r="Q146" s="452"/>
      <c r="R146" s="452"/>
      <c r="S146" s="452"/>
      <c r="T146" s="452"/>
      <c r="U146" s="452"/>
      <c r="V146" s="452"/>
      <c r="W146" s="452"/>
      <c r="X146" s="452"/>
      <c r="Y146" s="452"/>
      <c r="Z146" s="452"/>
      <c r="AA146" s="452"/>
      <c r="AB146" s="452"/>
      <c r="AC146" s="452"/>
      <c r="AD146" s="452"/>
      <c r="AE146" s="452"/>
      <c r="AF146" s="452"/>
      <c r="AG146" s="452"/>
      <c r="AH146" s="452"/>
      <c r="AI146" s="452"/>
      <c r="AJ146" s="452"/>
      <c r="AK146" s="452"/>
      <c r="AL146" s="452"/>
      <c r="AM146" s="452"/>
      <c r="AN146" s="599"/>
      <c r="AO146" s="452"/>
      <c r="AP146" s="452"/>
      <c r="AQ146" s="452"/>
      <c r="AR146" s="452"/>
      <c r="AS146" s="452"/>
      <c r="AT146" s="452"/>
      <c r="AU146" s="452"/>
      <c r="AV146" s="452"/>
      <c r="AW146" s="452"/>
      <c r="AX146" s="452"/>
      <c r="AZ146" s="432"/>
    </row>
    <row r="147" spans="2:56" ht="33.75" customHeight="1">
      <c r="E147" s="589" t="str">
        <f t="shared" si="33"/>
        <v/>
      </c>
      <c r="AR147" s="46"/>
      <c r="AW147" s="46"/>
      <c r="AZ147" s="432"/>
    </row>
    <row r="148" spans="2:56" ht="33.75" customHeight="1">
      <c r="B148" s="608" t="s">
        <v>1843</v>
      </c>
      <c r="C148" s="46" t="s">
        <v>1840</v>
      </c>
      <c r="D148" s="591" t="s">
        <v>1346</v>
      </c>
      <c r="E148" s="589" t="str">
        <f t="shared" si="33"/>
        <v/>
      </c>
      <c r="F148" s="46">
        <v>8</v>
      </c>
      <c r="G148" s="46" t="s">
        <v>1438</v>
      </c>
      <c r="AR148" s="46"/>
      <c r="AW148" s="46"/>
      <c r="AZ148" s="432" t="s">
        <v>1439</v>
      </c>
      <c r="BD148" s="432" t="s">
        <v>1440</v>
      </c>
    </row>
    <row r="149" spans="2:56" ht="33.75" customHeight="1">
      <c r="E149" s="589" t="str">
        <f t="shared" si="33"/>
        <v>★</v>
      </c>
      <c r="G149" s="432" t="s">
        <v>1441</v>
      </c>
      <c r="AL149" s="449" t="s">
        <v>571</v>
      </c>
      <c r="AN149" s="464" t="str">
        <f t="shared" ref="AN149" si="55">IF(AP149=AR149,"●","✖")</f>
        <v>✖</v>
      </c>
      <c r="AP149" s="462" t="str">
        <f t="shared" ref="AP149" si="56">IF(AL149="いる","適切","不適切")</f>
        <v>適切</v>
      </c>
      <c r="AR149" s="466" t="str">
        <f t="shared" ref="AR149" si="57">IF(AU149=AW149,"適切","不適切")</f>
        <v>不適切</v>
      </c>
      <c r="AT149" s="608">
        <v>170</v>
      </c>
      <c r="AU149" s="467" t="str">
        <f>VLOOKUP($AT149,'自主点検表（処遇）'!$AG$5:$AL$3211,2,0)</f>
        <v>いる・いない</v>
      </c>
      <c r="AW149" s="430" t="s">
        <v>1731</v>
      </c>
      <c r="AZ149" s="432" t="s">
        <v>1442</v>
      </c>
    </row>
    <row r="150" spans="2:56" ht="33.75" customHeight="1">
      <c r="E150" s="589" t="str">
        <f t="shared" si="33"/>
        <v/>
      </c>
      <c r="G150" s="432" t="s">
        <v>1443</v>
      </c>
      <c r="AH150" s="429" t="s">
        <v>1945</v>
      </c>
      <c r="AI150" s="429"/>
      <c r="AJ150" s="429"/>
      <c r="AR150" s="46"/>
      <c r="AW150" s="46"/>
      <c r="AZ150" s="432" t="s">
        <v>1444</v>
      </c>
    </row>
    <row r="151" spans="2:56" ht="33.75" customHeight="1">
      <c r="E151" s="589" t="str">
        <f t="shared" si="33"/>
        <v/>
      </c>
      <c r="G151" s="432"/>
      <c r="AH151" s="2217" t="s">
        <v>1910</v>
      </c>
      <c r="AI151" s="2220"/>
      <c r="AJ151" s="2218"/>
      <c r="AR151" s="46"/>
      <c r="AW151" s="46"/>
      <c r="AZ151" s="432" t="s">
        <v>1432</v>
      </c>
    </row>
    <row r="152" spans="2:56" ht="33.75" customHeight="1">
      <c r="B152" s="608" t="s">
        <v>1843</v>
      </c>
      <c r="C152" s="46" t="s">
        <v>1840</v>
      </c>
      <c r="E152" s="589" t="str">
        <f t="shared" si="33"/>
        <v>★</v>
      </c>
      <c r="G152" s="442" t="s">
        <v>1424</v>
      </c>
      <c r="H152" s="46" t="s">
        <v>1445</v>
      </c>
      <c r="X152" s="431"/>
      <c r="Y152" s="46" t="s">
        <v>1353</v>
      </c>
      <c r="AL152" s="449" t="s">
        <v>571</v>
      </c>
      <c r="AN152" s="464" t="str">
        <f t="shared" ref="AN152" si="58">IF(AP152=AR152,"●","✖")</f>
        <v>✖</v>
      </c>
      <c r="AP152" s="462" t="str">
        <f t="shared" ref="AP152" si="59">IF(AL152="いる","適切","不適切")</f>
        <v>適切</v>
      </c>
      <c r="AR152" s="466" t="str">
        <f t="shared" ref="AR152" si="60">IF(AU152=AW152,"適切","不適切")</f>
        <v>不適切</v>
      </c>
      <c r="AT152" s="608">
        <v>169</v>
      </c>
      <c r="AU152" s="467" t="str">
        <f>VLOOKUP($AT152,'自主点検表（処遇）'!$AG$5:$AL$3211,2,0)</f>
        <v>いる・いない</v>
      </c>
      <c r="AW152" s="430" t="s">
        <v>1731</v>
      </c>
    </row>
    <row r="153" spans="2:56" ht="33.75" customHeight="1" thickBot="1">
      <c r="B153" s="452"/>
      <c r="C153" s="452"/>
      <c r="D153" s="598"/>
      <c r="E153" s="598" t="str">
        <f t="shared" si="33"/>
        <v/>
      </c>
      <c r="F153" s="452"/>
      <c r="G153" s="452"/>
      <c r="H153" s="452"/>
      <c r="I153" s="452"/>
      <c r="J153" s="452"/>
      <c r="K153" s="452"/>
      <c r="L153" s="452"/>
      <c r="M153" s="452"/>
      <c r="N153" s="452"/>
      <c r="O153" s="452"/>
      <c r="P153" s="452"/>
      <c r="Q153" s="452"/>
      <c r="R153" s="452"/>
      <c r="S153" s="452"/>
      <c r="T153" s="452"/>
      <c r="U153" s="452"/>
      <c r="V153" s="452"/>
      <c r="W153" s="452"/>
      <c r="X153" s="452"/>
      <c r="Y153" s="452"/>
      <c r="Z153" s="452"/>
      <c r="AA153" s="452"/>
      <c r="AB153" s="452"/>
      <c r="AC153" s="452"/>
      <c r="AD153" s="452"/>
      <c r="AE153" s="452"/>
      <c r="AF153" s="452"/>
      <c r="AG153" s="452"/>
      <c r="AH153" s="452"/>
      <c r="AI153" s="452"/>
      <c r="AJ153" s="452"/>
      <c r="AK153" s="452"/>
      <c r="AL153" s="452"/>
      <c r="AM153" s="452"/>
      <c r="AN153" s="599"/>
      <c r="AO153" s="452"/>
      <c r="AP153" s="452"/>
      <c r="AQ153" s="452"/>
      <c r="AR153" s="452"/>
      <c r="AS153" s="452"/>
      <c r="AT153" s="452"/>
      <c r="AU153" s="452"/>
      <c r="AV153" s="452"/>
      <c r="AW153" s="452"/>
      <c r="AX153" s="452"/>
    </row>
    <row r="154" spans="2:56" ht="33.75" customHeight="1">
      <c r="E154" s="589" t="str">
        <f t="shared" si="33"/>
        <v/>
      </c>
      <c r="AR154" s="46"/>
      <c r="AW154" s="46"/>
    </row>
    <row r="155" spans="2:56" ht="33.75" customHeight="1">
      <c r="D155" s="591" t="s">
        <v>1346</v>
      </c>
      <c r="E155" s="589" t="str">
        <f t="shared" si="33"/>
        <v/>
      </c>
      <c r="F155" s="46">
        <v>9</v>
      </c>
      <c r="G155" s="46" t="s">
        <v>1446</v>
      </c>
      <c r="AR155" s="46"/>
      <c r="AW155" s="46"/>
      <c r="AZ155" s="432" t="s">
        <v>1447</v>
      </c>
      <c r="BC155" s="432" t="s">
        <v>1448</v>
      </c>
    </row>
    <row r="156" spans="2:56" ht="33.75" customHeight="1">
      <c r="B156" s="46" t="s">
        <v>1844</v>
      </c>
      <c r="C156" s="46" t="s">
        <v>1841</v>
      </c>
      <c r="E156" s="589" t="str">
        <f t="shared" si="33"/>
        <v>★</v>
      </c>
      <c r="G156" s="432" t="s">
        <v>1449</v>
      </c>
      <c r="AL156" s="449" t="s">
        <v>571</v>
      </c>
      <c r="AN156" s="464" t="str">
        <f t="shared" ref="AN156" si="61">IF(AP156=AR156,"●","✖")</f>
        <v>✖</v>
      </c>
      <c r="AP156" s="462" t="str">
        <f t="shared" ref="AP156" si="62">IF(AL156="いる","適切","不適切")</f>
        <v>適切</v>
      </c>
      <c r="AR156" s="466" t="str">
        <f t="shared" ref="AR156:AR158" si="63">IF(AU156=AW156,"適切","不適切")</f>
        <v>不適切</v>
      </c>
      <c r="AT156" s="608">
        <v>171</v>
      </c>
      <c r="AU156" s="467" t="str">
        <f>VLOOKUP($AT156,'自主点検表（処遇）'!$AG$5:$AL$3211,2,0)</f>
        <v>いる・いない</v>
      </c>
      <c r="AW156" s="430" t="s">
        <v>1731</v>
      </c>
      <c r="AZ156" s="432" t="s">
        <v>1450</v>
      </c>
    </row>
    <row r="157" spans="2:56" ht="33.75" customHeight="1">
      <c r="B157" s="608" t="s">
        <v>2875</v>
      </c>
      <c r="C157" s="46" t="s">
        <v>1842</v>
      </c>
      <c r="E157" s="589" t="str">
        <f t="shared" si="33"/>
        <v>★</v>
      </c>
      <c r="G157" s="432" t="s">
        <v>1451</v>
      </c>
      <c r="AL157" s="449" t="s">
        <v>571</v>
      </c>
      <c r="AN157" s="464" t="str">
        <f t="shared" ref="AN157" si="64">IF(AP157=AR157,"●","✖")</f>
        <v>✖</v>
      </c>
      <c r="AP157" s="462" t="str">
        <f t="shared" ref="AP157" si="65">IF(AL157="いる","適切","不適切")</f>
        <v>適切</v>
      </c>
      <c r="AR157" s="466" t="str">
        <f t="shared" si="63"/>
        <v>不適切</v>
      </c>
      <c r="AT157" s="608">
        <v>188</v>
      </c>
      <c r="AU157" s="467" t="str">
        <f>VLOOKUP($AT157,'自主点検表（処遇）'!$AG$5:$AL$3211,2,0)</f>
        <v>いる・いない</v>
      </c>
      <c r="AW157" s="430" t="s">
        <v>1731</v>
      </c>
      <c r="AZ157" s="432" t="s">
        <v>1452</v>
      </c>
    </row>
    <row r="158" spans="2:56" ht="33.75" customHeight="1">
      <c r="B158" s="46" t="s">
        <v>1845</v>
      </c>
      <c r="C158" s="608" t="s">
        <v>2873</v>
      </c>
      <c r="E158" s="589" t="str">
        <f t="shared" si="33"/>
        <v>★</v>
      </c>
      <c r="G158" s="432" t="s">
        <v>1453</v>
      </c>
      <c r="AL158" s="449" t="s">
        <v>1941</v>
      </c>
      <c r="AN158" s="464" t="str">
        <f>IF(AP158=AR158,"●","✖")</f>
        <v>✖</v>
      </c>
      <c r="AP158" s="462" t="str">
        <f>IF(AL158="適切","適切","不適切")</f>
        <v>適切</v>
      </c>
      <c r="AR158" s="466" t="str">
        <f t="shared" si="63"/>
        <v>不適切</v>
      </c>
      <c r="AT158" s="608">
        <v>189</v>
      </c>
      <c r="AU158" s="467" t="str">
        <f>VLOOKUP($AT158,'自主点検表（処遇）'!$AG$5:$AL$3211,2,0)</f>
        <v>いる・いない</v>
      </c>
      <c r="AW158" s="430" t="s">
        <v>1731</v>
      </c>
    </row>
    <row r="159" spans="2:56" ht="33.75" customHeight="1" thickBot="1">
      <c r="B159" s="452"/>
      <c r="C159" s="452"/>
      <c r="D159" s="598"/>
      <c r="E159" s="598" t="str">
        <f t="shared" si="33"/>
        <v/>
      </c>
      <c r="F159" s="452"/>
      <c r="G159" s="452"/>
      <c r="H159" s="452"/>
      <c r="I159" s="452"/>
      <c r="J159" s="452"/>
      <c r="K159" s="452"/>
      <c r="L159" s="452"/>
      <c r="M159" s="452"/>
      <c r="N159" s="452"/>
      <c r="O159" s="452"/>
      <c r="P159" s="452"/>
      <c r="Q159" s="452"/>
      <c r="R159" s="452"/>
      <c r="S159" s="452"/>
      <c r="T159" s="452"/>
      <c r="U159" s="452"/>
      <c r="V159" s="452"/>
      <c r="W159" s="452"/>
      <c r="X159" s="452"/>
      <c r="Y159" s="452"/>
      <c r="Z159" s="452"/>
      <c r="AA159" s="452"/>
      <c r="AB159" s="452"/>
      <c r="AC159" s="452"/>
      <c r="AD159" s="452"/>
      <c r="AE159" s="452"/>
      <c r="AF159" s="452"/>
      <c r="AG159" s="452"/>
      <c r="AH159" s="452"/>
      <c r="AI159" s="452"/>
      <c r="AJ159" s="452"/>
      <c r="AK159" s="452"/>
      <c r="AL159" s="452"/>
      <c r="AM159" s="452"/>
      <c r="AN159" s="599"/>
      <c r="AO159" s="452"/>
      <c r="AP159" s="452"/>
      <c r="AQ159" s="452"/>
      <c r="AR159" s="452"/>
      <c r="AS159" s="452"/>
      <c r="AT159" s="452"/>
      <c r="AU159" s="452"/>
      <c r="AV159" s="452"/>
      <c r="AW159" s="452"/>
      <c r="AX159" s="452"/>
    </row>
    <row r="160" spans="2:56" ht="33.75" customHeight="1">
      <c r="E160" s="589" t="str">
        <f t="shared" si="33"/>
        <v/>
      </c>
      <c r="AR160" s="46"/>
      <c r="AW160" s="46"/>
    </row>
    <row r="161" spans="2:59" ht="33.75" customHeight="1">
      <c r="D161" s="591" t="s">
        <v>1346</v>
      </c>
      <c r="E161" s="589" t="str">
        <f t="shared" si="33"/>
        <v/>
      </c>
      <c r="F161" s="46">
        <v>13</v>
      </c>
      <c r="G161" s="46" t="s">
        <v>1454</v>
      </c>
      <c r="L161" s="46" t="s">
        <v>1455</v>
      </c>
      <c r="AR161" s="46"/>
      <c r="AW161" s="46"/>
      <c r="AZ161" s="432" t="s">
        <v>1456</v>
      </c>
      <c r="BG161" s="432" t="s">
        <v>1457</v>
      </c>
    </row>
    <row r="162" spans="2:59" ht="33.75" customHeight="1">
      <c r="E162" s="589" t="str">
        <f t="shared" si="33"/>
        <v/>
      </c>
      <c r="G162" s="432" t="s">
        <v>1458</v>
      </c>
      <c r="AR162" s="46"/>
      <c r="AW162" s="46"/>
      <c r="AZ162" s="432" t="s">
        <v>1459</v>
      </c>
    </row>
    <row r="163" spans="2:59" ht="33.75" customHeight="1">
      <c r="B163" s="608" t="s">
        <v>2876</v>
      </c>
      <c r="C163" s="46" t="s">
        <v>1843</v>
      </c>
      <c r="E163" s="589" t="str">
        <f t="shared" si="33"/>
        <v>★</v>
      </c>
      <c r="G163" s="432" t="s">
        <v>1460</v>
      </c>
      <c r="AL163" s="449" t="s">
        <v>570</v>
      </c>
      <c r="AN163" s="464" t="str">
        <f t="shared" ref="AN163" si="66">IF(AP163=AR163,"●","✖")</f>
        <v>✖</v>
      </c>
      <c r="AP163" s="462" t="str">
        <f>IF(AL163="いない","適切","不適切")</f>
        <v>適切</v>
      </c>
      <c r="AR163" s="466" t="str">
        <f t="shared" ref="AR163:AR164" si="67">IF(AU163=AW163,"適切","不適切")</f>
        <v>不適切</v>
      </c>
      <c r="AT163" s="608">
        <v>208</v>
      </c>
      <c r="AU163" s="467" t="str">
        <f>VLOOKUP($AT163,'自主点検表（処遇）'!$AG$5:$AL$3211,2,0)</f>
        <v>いない・いる</v>
      </c>
      <c r="AW163" s="430" t="s">
        <v>1732</v>
      </c>
      <c r="AZ163" s="432" t="s">
        <v>1461</v>
      </c>
    </row>
    <row r="164" spans="2:59" ht="33.75" customHeight="1">
      <c r="B164" s="608" t="s">
        <v>2876</v>
      </c>
      <c r="C164" s="46" t="s">
        <v>1843</v>
      </c>
      <c r="E164" s="589" t="str">
        <f t="shared" si="33"/>
        <v>★</v>
      </c>
      <c r="G164" s="432" t="s">
        <v>1462</v>
      </c>
      <c r="AL164" s="449" t="s">
        <v>571</v>
      </c>
      <c r="AN164" s="464" t="str">
        <f>IF(AP164=AR164,"●","✖")</f>
        <v>✖</v>
      </c>
      <c r="AP164" s="462" t="str">
        <f t="shared" ref="AP164" si="68">IF(AL164="いる","適切","不適切")</f>
        <v>適切</v>
      </c>
      <c r="AR164" s="466" t="str">
        <f t="shared" si="67"/>
        <v>不適切</v>
      </c>
      <c r="AT164" s="608">
        <v>209</v>
      </c>
      <c r="AU164" s="467" t="str">
        <f>VLOOKUP($AT164,'自主点検表（処遇）'!$AG$5:$AL$3211,2,0)</f>
        <v>いる・いない</v>
      </c>
      <c r="AW164" s="430" t="s">
        <v>1731</v>
      </c>
      <c r="AZ164" s="432" t="s">
        <v>1463</v>
      </c>
    </row>
    <row r="165" spans="2:59" ht="33.75" customHeight="1">
      <c r="E165" s="589" t="str">
        <f t="shared" si="33"/>
        <v/>
      </c>
      <c r="G165" s="432" t="s">
        <v>1464</v>
      </c>
      <c r="AR165" s="46"/>
      <c r="AW165" s="464"/>
      <c r="AZ165" s="432" t="s">
        <v>1465</v>
      </c>
    </row>
    <row r="166" spans="2:59" ht="33.75" customHeight="1">
      <c r="B166" s="608" t="s">
        <v>2877</v>
      </c>
      <c r="C166" s="46" t="s">
        <v>2477</v>
      </c>
      <c r="E166" s="589" t="str">
        <f t="shared" si="33"/>
        <v>★</v>
      </c>
      <c r="G166" s="432" t="s">
        <v>2863</v>
      </c>
      <c r="AL166" s="449" t="s">
        <v>571</v>
      </c>
      <c r="AN166" s="464" t="str">
        <f t="shared" ref="AN166" si="69">IF(AP166=AR166,"●","✖")</f>
        <v>✖</v>
      </c>
      <c r="AP166" s="462" t="str">
        <f t="shared" ref="AP166" si="70">IF(AL166="いる","適切","不適切")</f>
        <v>適切</v>
      </c>
      <c r="AR166" s="466" t="str">
        <f t="shared" ref="AR166" si="71">IF(AU166=AW166,"適切","不適切")</f>
        <v>不適切</v>
      </c>
      <c r="AT166" s="608">
        <v>222</v>
      </c>
      <c r="AU166" s="467" t="str">
        <f>VLOOKUP($AT166,'自主点検表（処遇）'!$AG$5:$AL$3211,2,0)</f>
        <v>いる・いない</v>
      </c>
      <c r="AW166" s="430" t="s">
        <v>1731</v>
      </c>
    </row>
    <row r="167" spans="2:59" ht="33.75" customHeight="1">
      <c r="G167" s="432"/>
      <c r="AR167" s="46"/>
      <c r="AW167" s="46"/>
    </row>
    <row r="168" spans="2:59" ht="33.75" customHeight="1" thickBot="1">
      <c r="G168" s="701" t="s">
        <v>2502</v>
      </c>
      <c r="I168" s="702" t="s">
        <v>2503</v>
      </c>
      <c r="K168" s="2265" t="s">
        <v>702</v>
      </c>
      <c r="L168" s="2265"/>
      <c r="M168" s="2265"/>
      <c r="N168" s="2265"/>
      <c r="O168" s="2265"/>
      <c r="P168" s="2265"/>
      <c r="Q168" s="2265"/>
      <c r="R168" s="2265"/>
      <c r="S168" s="2265"/>
      <c r="T168" s="2265"/>
      <c r="U168" s="2265"/>
      <c r="V168" s="2265"/>
      <c r="W168" s="2265"/>
      <c r="X168" s="2265"/>
      <c r="Y168" s="2265"/>
      <c r="Z168" s="2265"/>
      <c r="AA168" s="2265"/>
      <c r="AB168" s="2265"/>
      <c r="AR168" s="46"/>
      <c r="AW168" s="46"/>
    </row>
    <row r="169" spans="2:59" ht="33.75" customHeight="1" thickBot="1">
      <c r="G169" s="703" t="s">
        <v>443</v>
      </c>
      <c r="I169" s="431" t="str">
        <f>'自主点検表（処遇）'!$H$1483</f>
        <v>　</v>
      </c>
      <c r="J169" s="10" t="s">
        <v>420</v>
      </c>
      <c r="K169" s="1309" t="s">
        <v>704</v>
      </c>
      <c r="L169" s="1309"/>
      <c r="M169" s="1309"/>
      <c r="N169" s="1309"/>
      <c r="O169" s="1309"/>
      <c r="P169" s="1309"/>
      <c r="Q169" s="1309"/>
      <c r="R169" s="1309"/>
      <c r="S169" s="1309"/>
      <c r="T169" s="1309"/>
      <c r="U169" s="1309"/>
      <c r="V169" s="1309"/>
      <c r="W169" s="1309"/>
      <c r="X169" s="1309"/>
      <c r="Y169" s="1309"/>
      <c r="Z169" s="1309"/>
      <c r="AA169" s="1309"/>
      <c r="AB169" s="1309"/>
      <c r="AC169" s="1309"/>
      <c r="AD169" s="1309"/>
      <c r="AE169" s="1309"/>
      <c r="AR169" s="46"/>
      <c r="AW169" s="46"/>
    </row>
    <row r="170" spans="2:59" ht="33.75" customHeight="1" thickBot="1">
      <c r="G170" s="703" t="s">
        <v>443</v>
      </c>
      <c r="I170" s="431" t="str">
        <f>'自主点検表（処遇）'!$H$1484</f>
        <v>　</v>
      </c>
      <c r="J170" s="10" t="s">
        <v>421</v>
      </c>
      <c r="K170" s="1309" t="s">
        <v>705</v>
      </c>
      <c r="L170" s="1309"/>
      <c r="M170" s="1309"/>
      <c r="N170" s="1309"/>
      <c r="O170" s="1309"/>
      <c r="P170" s="1309"/>
      <c r="Q170" s="1309"/>
      <c r="R170" s="1309"/>
      <c r="S170" s="1309"/>
      <c r="T170" s="1309"/>
      <c r="U170" s="1309"/>
      <c r="V170" s="1309"/>
      <c r="W170" s="1309"/>
      <c r="X170" s="1309"/>
      <c r="Y170" s="1309"/>
      <c r="Z170" s="1309"/>
      <c r="AA170" s="1309"/>
      <c r="AB170" s="1309"/>
      <c r="AC170" s="1309"/>
      <c r="AD170" s="1309"/>
      <c r="AE170" s="1309"/>
      <c r="AR170" s="46"/>
      <c r="AW170" s="46"/>
    </row>
    <row r="171" spans="2:59" ht="33.75" customHeight="1" thickBot="1">
      <c r="G171" s="703" t="s">
        <v>443</v>
      </c>
      <c r="I171" s="431" t="str">
        <f>'自主点検表（処遇）'!$H$1485</f>
        <v>　</v>
      </c>
      <c r="J171" s="10" t="s">
        <v>548</v>
      </c>
      <c r="K171" s="1309" t="s">
        <v>706</v>
      </c>
      <c r="L171" s="1309"/>
      <c r="M171" s="1309"/>
      <c r="N171" s="1309"/>
      <c r="O171" s="1309"/>
      <c r="P171" s="1309"/>
      <c r="Q171" s="1309"/>
      <c r="R171" s="1309"/>
      <c r="S171" s="1309"/>
      <c r="T171" s="1309"/>
      <c r="U171" s="1309"/>
      <c r="V171" s="1309"/>
      <c r="W171" s="1309"/>
      <c r="X171" s="1309"/>
      <c r="Y171" s="1309"/>
      <c r="Z171" s="1309"/>
      <c r="AA171" s="1309"/>
      <c r="AB171" s="1309"/>
      <c r="AC171" s="1309"/>
      <c r="AD171" s="1309"/>
      <c r="AE171" s="1309"/>
      <c r="AR171" s="46"/>
      <c r="AW171" s="46"/>
    </row>
    <row r="172" spans="2:59" ht="33.75" customHeight="1" thickBot="1">
      <c r="G172" s="703" t="s">
        <v>443</v>
      </c>
      <c r="I172" s="431" t="str">
        <f>'自主点検表（処遇）'!$H$1486</f>
        <v>　</v>
      </c>
      <c r="J172" s="10" t="s">
        <v>549</v>
      </c>
      <c r="K172" s="1309" t="s">
        <v>707</v>
      </c>
      <c r="L172" s="1309"/>
      <c r="M172" s="1309"/>
      <c r="N172" s="1309"/>
      <c r="O172" s="1309"/>
      <c r="P172" s="1309"/>
      <c r="Q172" s="1309"/>
      <c r="R172" s="1309"/>
      <c r="S172" s="1309"/>
      <c r="T172" s="1309"/>
      <c r="U172" s="1309"/>
      <c r="V172" s="1309"/>
      <c r="W172" s="1309"/>
      <c r="X172" s="1309"/>
      <c r="Y172" s="1309"/>
      <c r="Z172" s="1309"/>
      <c r="AA172" s="1309"/>
      <c r="AB172" s="1309"/>
      <c r="AC172" s="1309"/>
      <c r="AD172" s="1309"/>
      <c r="AE172" s="1309"/>
      <c r="AR172" s="46"/>
      <c r="AW172" s="46"/>
    </row>
    <row r="173" spans="2:59" ht="33.75" customHeight="1" thickBot="1">
      <c r="G173" s="703" t="s">
        <v>443</v>
      </c>
      <c r="I173" s="431" t="str">
        <f>'自主点検表（処遇）'!$H$1487</f>
        <v>　</v>
      </c>
      <c r="J173" s="10" t="s">
        <v>685</v>
      </c>
      <c r="K173" s="1309" t="s">
        <v>708</v>
      </c>
      <c r="L173" s="1309"/>
      <c r="M173" s="1309"/>
      <c r="N173" s="1309"/>
      <c r="O173" s="1309"/>
      <c r="P173" s="1309"/>
      <c r="Q173" s="1309"/>
      <c r="R173" s="1309"/>
      <c r="S173" s="1309"/>
      <c r="T173" s="1309"/>
      <c r="U173" s="1309"/>
      <c r="V173" s="1309"/>
      <c r="W173" s="1309"/>
      <c r="X173" s="1309"/>
      <c r="Y173" s="1309"/>
      <c r="Z173" s="1309"/>
      <c r="AA173" s="1309"/>
      <c r="AB173" s="1309"/>
      <c r="AC173" s="1309"/>
      <c r="AD173" s="1309"/>
      <c r="AE173" s="1309"/>
      <c r="AR173" s="46"/>
      <c r="AW173" s="46"/>
    </row>
    <row r="174" spans="2:59" ht="33.75" customHeight="1" thickBot="1">
      <c r="G174" s="703" t="s">
        <v>443</v>
      </c>
      <c r="I174" s="431" t="str">
        <f>'自主点検表（処遇）'!$H$1488</f>
        <v>　</v>
      </c>
      <c r="J174" s="10" t="s">
        <v>687</v>
      </c>
      <c r="K174" s="1309" t="s">
        <v>709</v>
      </c>
      <c r="L174" s="1309"/>
      <c r="M174" s="1309"/>
      <c r="N174" s="1309"/>
      <c r="O174" s="1309"/>
      <c r="P174" s="1309"/>
      <c r="Q174" s="1309"/>
      <c r="R174" s="1309"/>
      <c r="S174" s="1309"/>
      <c r="T174" s="1309"/>
      <c r="U174" s="1309"/>
      <c r="V174" s="1309"/>
      <c r="W174" s="1309"/>
      <c r="X174" s="1309"/>
      <c r="Y174" s="1309"/>
      <c r="Z174" s="1309"/>
      <c r="AA174" s="1309"/>
      <c r="AB174" s="1309"/>
      <c r="AC174" s="1309"/>
      <c r="AD174" s="1309"/>
      <c r="AE174" s="1309"/>
      <c r="AR174" s="46"/>
      <c r="AW174" s="46"/>
    </row>
    <row r="175" spans="2:59" ht="33.75" customHeight="1" thickBot="1">
      <c r="G175" s="703" t="s">
        <v>443</v>
      </c>
      <c r="I175" s="431" t="str">
        <f>'自主点検表（処遇）'!$H$1489</f>
        <v>　</v>
      </c>
      <c r="J175" s="10" t="s">
        <v>703</v>
      </c>
      <c r="K175" s="1309" t="s">
        <v>710</v>
      </c>
      <c r="L175" s="1309"/>
      <c r="M175" s="1309"/>
      <c r="N175" s="1309"/>
      <c r="O175" s="1309"/>
      <c r="P175" s="1309"/>
      <c r="Q175" s="1309"/>
      <c r="R175" s="1309"/>
      <c r="S175" s="1309"/>
      <c r="T175" s="1309"/>
      <c r="U175" s="1309"/>
      <c r="V175" s="1309"/>
      <c r="W175" s="1309"/>
      <c r="X175" s="1309"/>
      <c r="Y175" s="1309"/>
      <c r="Z175" s="1309"/>
      <c r="AA175" s="1309"/>
      <c r="AB175" s="1309"/>
      <c r="AC175" s="1309"/>
      <c r="AD175" s="1309"/>
      <c r="AE175" s="1309"/>
      <c r="AR175" s="46"/>
      <c r="AW175" s="46"/>
    </row>
    <row r="176" spans="2:59" ht="33.75" customHeight="1">
      <c r="G176" s="432"/>
      <c r="AR176" s="46"/>
      <c r="AW176" s="46"/>
    </row>
    <row r="177" spans="2:55" ht="33.75" customHeight="1" thickBot="1">
      <c r="B177" s="452"/>
      <c r="C177" s="452"/>
      <c r="D177" s="598"/>
      <c r="E177" s="598" t="str">
        <f t="shared" si="33"/>
        <v/>
      </c>
      <c r="F177" s="452"/>
      <c r="G177" s="452"/>
      <c r="H177" s="452"/>
      <c r="I177" s="452"/>
      <c r="J177" s="452"/>
      <c r="K177" s="452"/>
      <c r="L177" s="452"/>
      <c r="M177" s="452"/>
      <c r="N177" s="452"/>
      <c r="O177" s="452"/>
      <c r="P177" s="452"/>
      <c r="Q177" s="452"/>
      <c r="R177" s="452"/>
      <c r="S177" s="452"/>
      <c r="T177" s="452"/>
      <c r="U177" s="452"/>
      <c r="V177" s="452"/>
      <c r="W177" s="452"/>
      <c r="X177" s="452"/>
      <c r="Y177" s="452"/>
      <c r="Z177" s="452"/>
      <c r="AA177" s="452"/>
      <c r="AB177" s="452"/>
      <c r="AC177" s="452"/>
      <c r="AD177" s="452"/>
      <c r="AE177" s="452"/>
      <c r="AF177" s="452"/>
      <c r="AG177" s="452"/>
      <c r="AH177" s="452"/>
      <c r="AI177" s="452"/>
      <c r="AJ177" s="452"/>
      <c r="AK177" s="452"/>
      <c r="AL177" s="452"/>
      <c r="AM177" s="452"/>
      <c r="AN177" s="599"/>
      <c r="AO177" s="452"/>
      <c r="AP177" s="452"/>
      <c r="AQ177" s="452"/>
      <c r="AR177" s="452"/>
      <c r="AS177" s="452"/>
      <c r="AT177" s="452"/>
      <c r="AU177" s="452"/>
      <c r="AV177" s="452"/>
      <c r="AW177" s="452"/>
      <c r="AX177" s="452"/>
    </row>
    <row r="178" spans="2:55" ht="33.75" customHeight="1">
      <c r="E178" s="589" t="str">
        <f t="shared" si="33"/>
        <v/>
      </c>
      <c r="AR178" s="46"/>
      <c r="AW178" s="46"/>
    </row>
    <row r="179" spans="2:55" ht="33.75" customHeight="1">
      <c r="D179" s="591" t="s">
        <v>1346</v>
      </c>
      <c r="E179" s="589" t="str">
        <f t="shared" si="33"/>
        <v/>
      </c>
      <c r="F179" s="46">
        <v>14</v>
      </c>
      <c r="G179" s="46" t="s">
        <v>1467</v>
      </c>
      <c r="L179" s="46" t="s">
        <v>1455</v>
      </c>
      <c r="AN179" s="10"/>
      <c r="AR179" s="46"/>
      <c r="AT179" s="10"/>
      <c r="AW179" s="46"/>
      <c r="AX179" s="10"/>
      <c r="AZ179" s="432" t="s">
        <v>1468</v>
      </c>
      <c r="BC179" s="46" t="s">
        <v>1469</v>
      </c>
    </row>
    <row r="180" spans="2:55" ht="33.75" customHeight="1">
      <c r="B180" s="608" t="s">
        <v>2878</v>
      </c>
      <c r="C180" s="46" t="s">
        <v>1845</v>
      </c>
      <c r="E180" s="589" t="str">
        <f t="shared" si="33"/>
        <v>★</v>
      </c>
      <c r="G180" s="432" t="s">
        <v>1470</v>
      </c>
      <c r="AL180" s="449" t="s">
        <v>571</v>
      </c>
      <c r="AN180" s="464" t="str">
        <f t="shared" ref="AN180" si="72">IF(AP180=AR180,"●","✖")</f>
        <v>✖</v>
      </c>
      <c r="AP180" s="462" t="str">
        <f t="shared" ref="AP180" si="73">IF(AL180="いる","適切","不適切")</f>
        <v>適切</v>
      </c>
      <c r="AR180" s="466" t="str">
        <f t="shared" ref="AR180" si="74">IF(AU180=AW180,"適切","不適切")</f>
        <v>不適切</v>
      </c>
      <c r="AT180" s="608">
        <v>228</v>
      </c>
      <c r="AU180" s="467" t="str">
        <f>VLOOKUP($AT180,'自主点検表（処遇）'!$AG$5:$AL$3211,2,0)</f>
        <v>いる・いない</v>
      </c>
      <c r="AW180" s="430" t="s">
        <v>1731</v>
      </c>
      <c r="AZ180" s="432" t="s">
        <v>1471</v>
      </c>
    </row>
    <row r="181" spans="2:55" ht="33.75" customHeight="1">
      <c r="E181" s="589" t="str">
        <f t="shared" si="33"/>
        <v/>
      </c>
      <c r="G181" s="46" t="s">
        <v>1472</v>
      </c>
      <c r="AR181" s="46"/>
      <c r="AT181" s="10"/>
      <c r="AW181" s="46"/>
      <c r="AZ181" s="432" t="s">
        <v>1473</v>
      </c>
    </row>
    <row r="182" spans="2:55" ht="33.75" customHeight="1">
      <c r="B182" s="608" t="s">
        <v>2879</v>
      </c>
      <c r="C182" s="46" t="s">
        <v>1846</v>
      </c>
      <c r="E182" s="589" t="str">
        <f t="shared" si="33"/>
        <v>★</v>
      </c>
      <c r="G182" s="432" t="s">
        <v>1474</v>
      </c>
      <c r="AL182" s="449" t="s">
        <v>571</v>
      </c>
      <c r="AN182" s="464" t="str">
        <f t="shared" ref="AN182" si="75">IF(AP182=AR182,"●","✖")</f>
        <v>✖</v>
      </c>
      <c r="AP182" s="462" t="str">
        <f t="shared" ref="AP182" si="76">IF(AL182="いる","適切","不適切")</f>
        <v>適切</v>
      </c>
      <c r="AR182" s="466" t="str">
        <f t="shared" ref="AR182:AR184" si="77">IF(AU182=AW182,"適切","不適切")</f>
        <v>不適切</v>
      </c>
      <c r="AT182" s="608">
        <v>230</v>
      </c>
      <c r="AU182" s="467" t="str">
        <f>VLOOKUP($AT182,'自主点検表（処遇）'!$AG$5:$AL$3211,2,0)</f>
        <v>いる・いない</v>
      </c>
      <c r="AW182" s="430" t="s">
        <v>1731</v>
      </c>
      <c r="AZ182" s="432" t="s">
        <v>1391</v>
      </c>
    </row>
    <row r="183" spans="2:55" ht="33.75" customHeight="1">
      <c r="B183" s="608" t="s">
        <v>2879</v>
      </c>
      <c r="C183" s="46" t="s">
        <v>1846</v>
      </c>
      <c r="E183" s="589" t="str">
        <f t="shared" si="33"/>
        <v>★</v>
      </c>
      <c r="G183" s="432" t="s">
        <v>1475</v>
      </c>
      <c r="AL183" s="449" t="s">
        <v>571</v>
      </c>
      <c r="AN183" s="464" t="str">
        <f t="shared" ref="AN183:AN184" si="78">IF(AP183=AR183,"●","✖")</f>
        <v>✖</v>
      </c>
      <c r="AP183" s="462" t="str">
        <f t="shared" ref="AP183:AP184" si="79">IF(AL183="いる","適切","不適切")</f>
        <v>適切</v>
      </c>
      <c r="AR183" s="466" t="str">
        <f t="shared" si="77"/>
        <v>不適切</v>
      </c>
      <c r="AT183" s="608">
        <v>231</v>
      </c>
      <c r="AU183" s="467" t="str">
        <f>VLOOKUP($AT183,'自主点検表（処遇）'!$AG$5:$AL$3211,2,0)</f>
        <v>いる・いない</v>
      </c>
      <c r="AW183" s="430" t="s">
        <v>1731</v>
      </c>
      <c r="AZ183" s="432" t="s">
        <v>1476</v>
      </c>
    </row>
    <row r="184" spans="2:55" ht="33.75" customHeight="1">
      <c r="B184" s="608" t="s">
        <v>2879</v>
      </c>
      <c r="C184" s="46" t="s">
        <v>1846</v>
      </c>
      <c r="E184" s="589" t="str">
        <f t="shared" si="33"/>
        <v>★</v>
      </c>
      <c r="G184" s="432" t="s">
        <v>1477</v>
      </c>
      <c r="AL184" s="449" t="s">
        <v>571</v>
      </c>
      <c r="AN184" s="464" t="str">
        <f t="shared" si="78"/>
        <v>✖</v>
      </c>
      <c r="AP184" s="462" t="str">
        <f t="shared" si="79"/>
        <v>適切</v>
      </c>
      <c r="AR184" s="466" t="str">
        <f t="shared" si="77"/>
        <v>不適切</v>
      </c>
      <c r="AT184" s="608">
        <v>232</v>
      </c>
      <c r="AU184" s="467" t="str">
        <f>VLOOKUP($AT184,'自主点検表（処遇）'!$AG$5:$AL$3211,2,0)</f>
        <v>いる・いない</v>
      </c>
      <c r="AW184" s="430" t="s">
        <v>1731</v>
      </c>
      <c r="AZ184" s="432"/>
    </row>
    <row r="185" spans="2:55" ht="33.75" customHeight="1">
      <c r="G185" s="432"/>
      <c r="AR185" s="46"/>
      <c r="AW185" s="46"/>
      <c r="AZ185" s="432"/>
    </row>
    <row r="186" spans="2:55" ht="33.75" customHeight="1" thickBot="1">
      <c r="G186" s="701" t="s">
        <v>2502</v>
      </c>
      <c r="I186" s="702" t="s">
        <v>2503</v>
      </c>
      <c r="K186" s="1233" t="s">
        <v>2495</v>
      </c>
      <c r="L186" s="1233"/>
      <c r="M186" s="1233"/>
      <c r="N186" s="1233"/>
      <c r="O186" s="1233"/>
      <c r="P186" s="1233"/>
      <c r="Q186" s="1233"/>
      <c r="R186" s="1233"/>
      <c r="S186" s="1233"/>
      <c r="T186" s="1233"/>
      <c r="U186" s="1233"/>
      <c r="V186" s="1233"/>
      <c r="W186" s="1233"/>
      <c r="X186" s="1233"/>
      <c r="Y186" s="1233"/>
      <c r="Z186" s="1233"/>
      <c r="AA186" s="1233"/>
      <c r="AR186" s="46"/>
      <c r="AW186" s="46"/>
      <c r="AZ186" s="432"/>
    </row>
    <row r="187" spans="2:55" ht="33.75" customHeight="1" thickBot="1">
      <c r="G187" s="703" t="s">
        <v>443</v>
      </c>
      <c r="I187" s="431" t="str">
        <f>'自主点検表（処遇）'!$H$1615</f>
        <v>　</v>
      </c>
      <c r="J187" s="17" t="s">
        <v>728</v>
      </c>
      <c r="K187" s="1233" t="s">
        <v>768</v>
      </c>
      <c r="L187" s="1233"/>
      <c r="M187" s="1233"/>
      <c r="N187" s="1233"/>
      <c r="O187" s="1233"/>
      <c r="P187" s="1233"/>
      <c r="Q187" s="1233"/>
      <c r="R187" s="1233"/>
      <c r="S187" s="1233"/>
      <c r="T187" s="1233"/>
      <c r="U187" s="1233"/>
      <c r="V187" s="1233"/>
      <c r="W187" s="1233"/>
      <c r="X187" s="1233"/>
      <c r="Y187" s="1233"/>
      <c r="Z187" s="1233"/>
      <c r="AA187" s="1233"/>
      <c r="AB187" s="1233"/>
      <c r="AC187" s="1233"/>
      <c r="AD187" s="1233"/>
      <c r="AE187" s="1233"/>
      <c r="AR187" s="46"/>
      <c r="AW187" s="46"/>
      <c r="AZ187" s="432"/>
    </row>
    <row r="188" spans="2:55" ht="33.75" customHeight="1" thickBot="1">
      <c r="G188" s="703" t="s">
        <v>443</v>
      </c>
      <c r="I188" s="431" t="str">
        <f>'自主点検表（処遇）'!$H$1616</f>
        <v>　</v>
      </c>
      <c r="J188" s="17" t="s">
        <v>729</v>
      </c>
      <c r="K188" s="1233" t="s">
        <v>769</v>
      </c>
      <c r="L188" s="1233"/>
      <c r="M188" s="1233"/>
      <c r="N188" s="1233"/>
      <c r="O188" s="1233"/>
      <c r="P188" s="1233"/>
      <c r="Q188" s="1233"/>
      <c r="R188" s="1233"/>
      <c r="S188" s="1233"/>
      <c r="T188" s="1233"/>
      <c r="U188" s="1233"/>
      <c r="V188" s="1233"/>
      <c r="W188" s="1233"/>
      <c r="X188" s="1233"/>
      <c r="Y188" s="1233"/>
      <c r="Z188" s="1233"/>
      <c r="AA188" s="1233"/>
      <c r="AB188" s="1233"/>
      <c r="AC188" s="1233"/>
      <c r="AD188" s="1233"/>
      <c r="AE188" s="1233"/>
      <c r="AR188" s="46"/>
      <c r="AW188" s="46"/>
      <c r="AZ188" s="432"/>
    </row>
    <row r="189" spans="2:55" ht="33.75" customHeight="1" thickBot="1">
      <c r="G189" s="703" t="s">
        <v>443</v>
      </c>
      <c r="I189" s="431" t="str">
        <f>'自主点検表（処遇）'!$H$1617</f>
        <v>　</v>
      </c>
      <c r="J189" s="17" t="s">
        <v>730</v>
      </c>
      <c r="K189" s="1233" t="s">
        <v>770</v>
      </c>
      <c r="L189" s="1233"/>
      <c r="M189" s="1233"/>
      <c r="N189" s="1233"/>
      <c r="O189" s="1233"/>
      <c r="P189" s="1233"/>
      <c r="Q189" s="1233"/>
      <c r="R189" s="1233"/>
      <c r="S189" s="1233"/>
      <c r="T189" s="1233"/>
      <c r="U189" s="1233"/>
      <c r="V189" s="1233"/>
      <c r="W189" s="1233"/>
      <c r="X189" s="1233"/>
      <c r="Y189" s="1233"/>
      <c r="Z189" s="1233"/>
      <c r="AA189" s="1233"/>
      <c r="AB189" s="1233"/>
      <c r="AC189" s="1233"/>
      <c r="AD189" s="1233"/>
      <c r="AE189" s="1233"/>
      <c r="AR189" s="46"/>
      <c r="AW189" s="46"/>
      <c r="AZ189" s="432"/>
    </row>
    <row r="190" spans="2:55" ht="33.75" customHeight="1" thickBot="1">
      <c r="G190" s="703" t="s">
        <v>443</v>
      </c>
      <c r="I190" s="431" t="str">
        <f>'自主点検表（処遇）'!$H$1618</f>
        <v>　</v>
      </c>
      <c r="J190" s="17" t="s">
        <v>731</v>
      </c>
      <c r="K190" s="1233" t="s">
        <v>771</v>
      </c>
      <c r="L190" s="1233"/>
      <c r="M190" s="1233"/>
      <c r="N190" s="1233"/>
      <c r="O190" s="1233"/>
      <c r="P190" s="1233"/>
      <c r="Q190" s="1233"/>
      <c r="R190" s="1233"/>
      <c r="S190" s="1233"/>
      <c r="T190" s="1233"/>
      <c r="U190" s="1233"/>
      <c r="V190" s="1233"/>
      <c r="W190" s="1233"/>
      <c r="X190" s="1233"/>
      <c r="Y190" s="1233"/>
      <c r="Z190" s="1233"/>
      <c r="AA190" s="1233"/>
      <c r="AB190" s="1233"/>
      <c r="AC190" s="1233"/>
      <c r="AD190" s="1233"/>
      <c r="AE190" s="1233"/>
      <c r="AR190" s="46"/>
      <c r="AW190" s="46"/>
      <c r="AZ190" s="432"/>
    </row>
    <row r="191" spans="2:55" ht="33.75" customHeight="1" thickBot="1">
      <c r="G191" s="703" t="s">
        <v>443</v>
      </c>
      <c r="I191" s="431" t="str">
        <f>'自主点検表（処遇）'!$H$1619</f>
        <v>　</v>
      </c>
      <c r="J191" s="17" t="s">
        <v>732</v>
      </c>
      <c r="K191" s="1233" t="s">
        <v>772</v>
      </c>
      <c r="L191" s="1233"/>
      <c r="M191" s="1233"/>
      <c r="N191" s="1233"/>
      <c r="O191" s="1233"/>
      <c r="P191" s="1233"/>
      <c r="Q191" s="1233"/>
      <c r="R191" s="1233"/>
      <c r="S191" s="1233"/>
      <c r="T191" s="1233"/>
      <c r="U191" s="1233"/>
      <c r="V191" s="1233"/>
      <c r="W191" s="1233"/>
      <c r="X191" s="1233"/>
      <c r="Y191" s="1233"/>
      <c r="Z191" s="1233"/>
      <c r="AA191" s="1233"/>
      <c r="AB191" s="1233"/>
      <c r="AC191" s="1233"/>
      <c r="AD191" s="1233"/>
      <c r="AE191" s="1233"/>
      <c r="AR191" s="46"/>
      <c r="AW191" s="46"/>
      <c r="AZ191" s="432"/>
    </row>
    <row r="192" spans="2:55" ht="33.75" customHeight="1" thickBot="1">
      <c r="G192" s="703" t="s">
        <v>443</v>
      </c>
      <c r="I192" s="431" t="str">
        <f>'自主点検表（処遇）'!$H$1620</f>
        <v>　</v>
      </c>
      <c r="J192" s="17" t="s">
        <v>751</v>
      </c>
      <c r="K192" s="1233" t="s">
        <v>773</v>
      </c>
      <c r="L192" s="1233"/>
      <c r="M192" s="1233"/>
      <c r="N192" s="1233"/>
      <c r="O192" s="1233"/>
      <c r="P192" s="1233"/>
      <c r="Q192" s="1233"/>
      <c r="R192" s="1233"/>
      <c r="S192" s="1233"/>
      <c r="T192" s="1233"/>
      <c r="U192" s="1233"/>
      <c r="V192" s="1233"/>
      <c r="W192" s="1233"/>
      <c r="X192" s="1233"/>
      <c r="Y192" s="1233"/>
      <c r="Z192" s="1233"/>
      <c r="AA192" s="1233"/>
      <c r="AB192" s="1233"/>
      <c r="AC192" s="1233"/>
      <c r="AD192" s="1233"/>
      <c r="AE192" s="1233"/>
      <c r="AR192" s="46"/>
      <c r="AW192" s="46"/>
      <c r="AZ192" s="432"/>
    </row>
    <row r="193" spans="2:52" ht="33.75" customHeight="1" thickBot="1">
      <c r="G193" s="703" t="s">
        <v>443</v>
      </c>
      <c r="I193" s="431" t="str">
        <f>'自主点検表（処遇）'!$H$1621</f>
        <v>　</v>
      </c>
      <c r="J193" s="17" t="s">
        <v>752</v>
      </c>
      <c r="K193" s="1233" t="s">
        <v>774</v>
      </c>
      <c r="L193" s="1233"/>
      <c r="M193" s="1233"/>
      <c r="N193" s="1233"/>
      <c r="O193" s="1233"/>
      <c r="P193" s="1233"/>
      <c r="Q193" s="1233"/>
      <c r="R193" s="1233"/>
      <c r="S193" s="1233"/>
      <c r="T193" s="1233"/>
      <c r="U193" s="1233"/>
      <c r="V193" s="1233"/>
      <c r="W193" s="1233"/>
      <c r="X193" s="1233"/>
      <c r="Y193" s="1233"/>
      <c r="Z193" s="1233"/>
      <c r="AA193" s="1233"/>
      <c r="AB193" s="1233"/>
      <c r="AC193" s="1233"/>
      <c r="AD193" s="1233"/>
      <c r="AE193" s="1233"/>
      <c r="AR193" s="46"/>
      <c r="AW193" s="46"/>
      <c r="AZ193" s="432"/>
    </row>
    <row r="194" spans="2:52" ht="33.75" customHeight="1" thickBot="1">
      <c r="G194" s="703" t="s">
        <v>443</v>
      </c>
      <c r="I194" s="431" t="str">
        <f>'自主点検表（処遇）'!$H$1622</f>
        <v>　</v>
      </c>
      <c r="J194" s="17" t="s">
        <v>766</v>
      </c>
      <c r="K194" s="1233" t="s">
        <v>775</v>
      </c>
      <c r="L194" s="1233"/>
      <c r="M194" s="1233"/>
      <c r="N194" s="1233"/>
      <c r="O194" s="1233"/>
      <c r="P194" s="1233"/>
      <c r="Q194" s="1233"/>
      <c r="R194" s="1233"/>
      <c r="S194" s="1233"/>
      <c r="T194" s="1233"/>
      <c r="U194" s="1233"/>
      <c r="V194" s="1233"/>
      <c r="W194" s="1233"/>
      <c r="X194" s="1233"/>
      <c r="Y194" s="1233"/>
      <c r="Z194" s="1233"/>
      <c r="AA194" s="1233"/>
      <c r="AB194" s="1233"/>
      <c r="AC194" s="1233"/>
      <c r="AD194" s="1233"/>
      <c r="AE194" s="1233"/>
      <c r="AR194" s="46"/>
      <c r="AW194" s="46"/>
      <c r="AZ194" s="432"/>
    </row>
    <row r="195" spans="2:52" ht="33.75" customHeight="1" thickBot="1">
      <c r="G195" s="703" t="s">
        <v>443</v>
      </c>
      <c r="I195" s="431" t="str">
        <f>'自主点検表（処遇）'!$H$1623</f>
        <v>　</v>
      </c>
      <c r="J195" s="17" t="s">
        <v>767</v>
      </c>
      <c r="K195" s="1233" t="s">
        <v>776</v>
      </c>
      <c r="L195" s="1233"/>
      <c r="M195" s="1233"/>
      <c r="N195" s="1233"/>
      <c r="O195" s="1233"/>
      <c r="P195" s="1233"/>
      <c r="Q195" s="1233"/>
      <c r="R195" s="1233"/>
      <c r="S195" s="1233"/>
      <c r="T195" s="1233"/>
      <c r="U195" s="1233"/>
      <c r="V195" s="1233"/>
      <c r="W195" s="1233"/>
      <c r="X195" s="1233"/>
      <c r="Y195" s="1233"/>
      <c r="Z195" s="1233"/>
      <c r="AA195" s="1233"/>
      <c r="AB195" s="1233"/>
      <c r="AC195" s="1233"/>
      <c r="AD195" s="1233"/>
      <c r="AE195" s="1233"/>
      <c r="AR195" s="46"/>
      <c r="AW195" s="46"/>
      <c r="AZ195" s="432"/>
    </row>
    <row r="196" spans="2:52" ht="33.75" customHeight="1" thickBot="1">
      <c r="B196" s="452"/>
      <c r="C196" s="452"/>
      <c r="D196" s="598"/>
      <c r="E196" s="598" t="str">
        <f t="shared" si="33"/>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599"/>
      <c r="AO196" s="452"/>
      <c r="AP196" s="452"/>
      <c r="AQ196" s="452"/>
      <c r="AR196" s="452"/>
      <c r="AS196" s="452"/>
      <c r="AT196" s="452"/>
      <c r="AU196" s="599"/>
      <c r="AV196" s="452"/>
      <c r="AW196" s="452"/>
      <c r="AX196" s="452"/>
    </row>
    <row r="197" spans="2:52" ht="33.75" customHeight="1">
      <c r="E197" s="589" t="str">
        <f t="shared" ref="E197:E260" si="80">IF(AR197="不適切","★","")</f>
        <v/>
      </c>
      <c r="AR197" s="46"/>
      <c r="AU197" s="464"/>
      <c r="AW197" s="46"/>
    </row>
    <row r="198" spans="2:52" ht="33.65" customHeight="1">
      <c r="B198" s="46" t="s">
        <v>2478</v>
      </c>
      <c r="C198" s="608" t="s">
        <v>2880</v>
      </c>
      <c r="E198" s="589" t="str">
        <f t="shared" si="80"/>
        <v>★</v>
      </c>
      <c r="F198" s="608">
        <v>16</v>
      </c>
      <c r="G198" s="46" t="s">
        <v>1946</v>
      </c>
      <c r="AL198" s="449" t="s">
        <v>571</v>
      </c>
      <c r="AN198" s="464" t="str">
        <f t="shared" ref="AN198" si="81">IF(AP198=AR198,"●","✖")</f>
        <v>✖</v>
      </c>
      <c r="AP198" s="462" t="str">
        <f t="shared" ref="AP198" si="82">IF(AL198="いる","適切","不適切")</f>
        <v>適切</v>
      </c>
      <c r="AR198" s="466" t="str">
        <f t="shared" ref="AR198" si="83">IF(AU198=AW198,"適切","不適切")</f>
        <v>不適切</v>
      </c>
      <c r="AT198" s="608">
        <v>233</v>
      </c>
      <c r="AU198" s="467" t="str">
        <f>VLOOKUP($AT198,'自主点検表（処遇）'!$AG$5:$AL$3211,2,0)</f>
        <v>いる・いない</v>
      </c>
      <c r="AW198" s="430" t="s">
        <v>1731</v>
      </c>
    </row>
    <row r="199" spans="2:52" ht="33.75" customHeight="1">
      <c r="E199" s="589" t="str">
        <f t="shared" si="80"/>
        <v/>
      </c>
      <c r="AR199" s="46"/>
      <c r="AU199" s="464"/>
      <c r="AW199" s="46"/>
    </row>
    <row r="200" spans="2:52" ht="33.75" customHeight="1">
      <c r="E200" s="589" t="str">
        <f t="shared" si="80"/>
        <v/>
      </c>
      <c r="F200" s="17" t="s">
        <v>798</v>
      </c>
      <c r="G200" s="17"/>
      <c r="H200" s="17"/>
      <c r="I200" s="17"/>
      <c r="J200" s="17"/>
      <c r="K200" s="17"/>
      <c r="L200" s="17"/>
      <c r="M200" s="17"/>
      <c r="N200" s="17"/>
      <c r="O200" s="17"/>
      <c r="P200" s="17"/>
      <c r="Q200" s="17"/>
      <c r="R200" s="17"/>
      <c r="S200" s="17"/>
      <c r="T200" s="17"/>
      <c r="U200" s="17"/>
      <c r="V200" s="17"/>
      <c r="W200" s="17"/>
      <c r="X200" s="17"/>
      <c r="Y200" s="17"/>
      <c r="Z200" s="17"/>
      <c r="AA200" s="17"/>
      <c r="AB200" s="17"/>
      <c r="AR200" s="46"/>
      <c r="AU200" s="464"/>
      <c r="AW200" s="46"/>
    </row>
    <row r="201" spans="2:52" ht="33.75" customHeight="1">
      <c r="E201" s="589" t="str">
        <f t="shared" si="80"/>
        <v/>
      </c>
      <c r="F201" s="17"/>
      <c r="G201" s="467" t="str">
        <f>'自主点検表（処遇）'!$I$1717</f>
        <v>　</v>
      </c>
      <c r="H201" s="17" t="s">
        <v>799</v>
      </c>
      <c r="I201" s="17"/>
      <c r="J201" s="17"/>
      <c r="K201" s="17"/>
      <c r="L201" s="17"/>
      <c r="M201" s="467" t="str">
        <f>'自主点検表（処遇）'!$O$1717</f>
        <v>　</v>
      </c>
      <c r="N201" s="17" t="s">
        <v>800</v>
      </c>
      <c r="O201" s="17"/>
      <c r="P201" s="17"/>
      <c r="Q201" s="17"/>
      <c r="R201" s="17"/>
      <c r="S201" s="17"/>
      <c r="T201" s="467" t="str">
        <f>'自主点検表（処遇）'!$V$1717</f>
        <v>　</v>
      </c>
      <c r="U201" s="17" t="s">
        <v>801</v>
      </c>
      <c r="V201" s="17"/>
      <c r="W201" s="17"/>
      <c r="X201" s="17"/>
      <c r="Y201" s="17"/>
      <c r="Z201" s="17"/>
      <c r="AA201" s="17"/>
      <c r="AB201" s="17"/>
      <c r="AR201" s="46"/>
      <c r="AU201" s="464"/>
      <c r="AW201" s="46"/>
    </row>
    <row r="202" spans="2:52" ht="33.75" customHeight="1">
      <c r="E202" s="589" t="str">
        <f t="shared" si="80"/>
        <v/>
      </c>
      <c r="F202" s="17"/>
      <c r="G202" s="17" t="s">
        <v>791</v>
      </c>
      <c r="H202" s="17" t="s">
        <v>802</v>
      </c>
      <c r="I202" s="17"/>
      <c r="J202" s="17"/>
      <c r="K202" s="17"/>
      <c r="L202" s="17"/>
      <c r="M202" s="17"/>
      <c r="N202" s="17"/>
      <c r="O202" s="17"/>
      <c r="P202" s="17"/>
      <c r="Q202" s="17"/>
      <c r="R202" s="17"/>
      <c r="S202" s="17"/>
      <c r="T202" s="17"/>
      <c r="U202" s="17"/>
      <c r="V202" s="17"/>
      <c r="W202" s="17"/>
      <c r="X202" s="17"/>
      <c r="Y202" s="17"/>
      <c r="Z202" s="17"/>
      <c r="AA202" s="17"/>
      <c r="AB202" s="17"/>
      <c r="AR202" s="46"/>
      <c r="AU202" s="464"/>
      <c r="AW202" s="46"/>
    </row>
    <row r="203" spans="2:52" ht="33.75" customHeight="1">
      <c r="E203" s="589" t="str">
        <f t="shared" si="80"/>
        <v/>
      </c>
      <c r="F203" s="17"/>
      <c r="G203" s="17"/>
      <c r="H203" s="2278" t="str">
        <f>'自主点検表（処遇）'!$J$1720</f>
        <v>平成・令和</v>
      </c>
      <c r="I203" s="2278"/>
      <c r="J203" s="2278"/>
      <c r="K203" s="263"/>
      <c r="L203" s="2278" t="str">
        <f>'自主点検表（処遇）'!$N$1720</f>
        <v>　</v>
      </c>
      <c r="M203" s="2278"/>
      <c r="N203" s="263" t="s">
        <v>33</v>
      </c>
      <c r="O203" s="2278" t="str">
        <f>'自主点検表（処遇）'!$Q$1720</f>
        <v>　</v>
      </c>
      <c r="P203" s="2278"/>
      <c r="Q203" s="263" t="s">
        <v>34</v>
      </c>
      <c r="R203" s="2278" t="str">
        <f>'自主点検表（処遇）'!$T$1720</f>
        <v>　</v>
      </c>
      <c r="S203" s="2278"/>
      <c r="T203" s="263" t="s">
        <v>119</v>
      </c>
      <c r="U203" s="17"/>
      <c r="V203" s="17"/>
      <c r="W203" s="17"/>
      <c r="X203" s="17"/>
      <c r="Y203" s="17"/>
      <c r="Z203" s="17"/>
      <c r="AA203" s="17"/>
      <c r="AB203" s="17"/>
      <c r="AR203" s="46"/>
      <c r="AU203" s="464"/>
      <c r="AW203" s="46"/>
    </row>
    <row r="204" spans="2:52" ht="33.75" customHeight="1">
      <c r="E204" s="589" t="str">
        <f t="shared" si="80"/>
        <v/>
      </c>
      <c r="F204" s="17"/>
      <c r="G204" s="17" t="s">
        <v>791</v>
      </c>
      <c r="H204" s="17" t="s">
        <v>803</v>
      </c>
      <c r="I204" s="17"/>
      <c r="J204" s="17"/>
      <c r="K204" s="17"/>
      <c r="L204" s="17"/>
      <c r="M204" s="17"/>
      <c r="N204" s="17"/>
      <c r="O204" s="17"/>
      <c r="P204" s="17"/>
      <c r="Q204" s="17"/>
      <c r="R204" s="17"/>
      <c r="S204" s="17"/>
      <c r="T204" s="17"/>
      <c r="U204" s="17"/>
      <c r="V204" s="17"/>
      <c r="W204" s="17"/>
      <c r="X204" s="17"/>
      <c r="Y204" s="17"/>
      <c r="Z204" s="17"/>
      <c r="AA204" s="17"/>
      <c r="AB204" s="17"/>
      <c r="AR204" s="46"/>
      <c r="AU204" s="464"/>
      <c r="AW204" s="46"/>
    </row>
    <row r="205" spans="2:52" ht="33.75" customHeight="1">
      <c r="E205" s="589" t="str">
        <f t="shared" si="80"/>
        <v/>
      </c>
      <c r="F205" s="17"/>
      <c r="G205" s="17"/>
      <c r="H205" s="1678">
        <f>'自主点検表（処遇）'!$J$1723</f>
        <v>0</v>
      </c>
      <c r="I205" s="1678"/>
      <c r="J205" s="1678"/>
      <c r="K205" s="1678"/>
      <c r="L205" s="1678"/>
      <c r="M205" s="1678"/>
      <c r="N205" s="1678"/>
      <c r="O205" s="1678"/>
      <c r="P205" s="1678"/>
      <c r="Q205" s="1678"/>
      <c r="R205" s="1678"/>
      <c r="S205" s="1678"/>
      <c r="T205" s="1678"/>
      <c r="U205" s="1678"/>
      <c r="V205" s="1678"/>
      <c r="W205" s="1678"/>
      <c r="X205" s="1678"/>
      <c r="Y205" s="1678"/>
      <c r="Z205" s="1678"/>
      <c r="AA205" s="17"/>
      <c r="AB205" s="17"/>
      <c r="AR205" s="46"/>
      <c r="AU205" s="464"/>
      <c r="AW205" s="46"/>
    </row>
    <row r="206" spans="2:52" ht="33.65" customHeight="1">
      <c r="E206" s="589" t="str">
        <f t="shared" si="80"/>
        <v/>
      </c>
      <c r="F206" s="17"/>
      <c r="G206" s="17" t="s">
        <v>791</v>
      </c>
      <c r="H206" s="17" t="s">
        <v>806</v>
      </c>
      <c r="I206" s="17"/>
      <c r="J206" s="17"/>
      <c r="K206" s="17"/>
      <c r="L206" s="17"/>
      <c r="M206" s="17"/>
      <c r="N206" s="17"/>
      <c r="O206" s="17"/>
      <c r="P206" s="17"/>
      <c r="Q206" s="17"/>
      <c r="R206" s="17"/>
      <c r="S206" s="17"/>
      <c r="T206" s="17"/>
      <c r="U206" s="17"/>
      <c r="V206" s="17"/>
      <c r="W206" s="17"/>
      <c r="X206" s="17"/>
      <c r="Y206" s="17"/>
      <c r="Z206" s="17"/>
      <c r="AA206" s="17"/>
      <c r="AB206" s="17"/>
      <c r="AR206" s="46"/>
      <c r="AU206" s="464"/>
      <c r="AW206" s="46"/>
    </row>
    <row r="207" spans="2:52" ht="33.75" customHeight="1">
      <c r="E207" s="589" t="str">
        <f t="shared" si="80"/>
        <v/>
      </c>
      <c r="F207" s="17"/>
      <c r="G207" s="467" t="str">
        <f>'自主点検表（処遇）'!$I$1726</f>
        <v>　</v>
      </c>
      <c r="H207" s="583" t="s">
        <v>807</v>
      </c>
      <c r="I207" s="17"/>
      <c r="J207" s="17"/>
      <c r="K207" s="17"/>
      <c r="L207" s="265"/>
      <c r="M207" s="467" t="str">
        <f>'自主点検表（処遇）'!O$1726</f>
        <v>　</v>
      </c>
      <c r="N207" s="583" t="s">
        <v>808</v>
      </c>
      <c r="O207" s="17"/>
      <c r="P207" s="17"/>
      <c r="Q207" s="17"/>
      <c r="R207" s="17"/>
      <c r="S207" s="265"/>
      <c r="T207" s="467" t="str">
        <f>'自主点検表（処遇）'!$V$1726</f>
        <v>　</v>
      </c>
      <c r="U207" s="583" t="s">
        <v>809</v>
      </c>
      <c r="V207" s="17"/>
      <c r="W207" s="17"/>
      <c r="X207" s="17"/>
      <c r="Y207" s="17"/>
      <c r="Z207" s="17"/>
      <c r="AA207" s="17"/>
      <c r="AB207" s="17"/>
      <c r="AR207" s="46"/>
      <c r="AU207" s="464"/>
      <c r="AW207" s="46"/>
    </row>
    <row r="208" spans="2:52" ht="33.75" customHeight="1">
      <c r="E208" s="589" t="str">
        <f t="shared" si="80"/>
        <v/>
      </c>
      <c r="F208" s="17"/>
      <c r="G208" s="467" t="str">
        <f>'自主点検表（処遇）'!$I$1727</f>
        <v>　</v>
      </c>
      <c r="H208" s="17" t="s">
        <v>439</v>
      </c>
      <c r="I208" s="17"/>
      <c r="J208" s="17"/>
      <c r="K208" s="1678">
        <f>'自主点検表（処遇）'!M$1727</f>
        <v>0</v>
      </c>
      <c r="L208" s="1678"/>
      <c r="M208" s="1678"/>
      <c r="N208" s="1678"/>
      <c r="O208" s="1678"/>
      <c r="P208" s="1678"/>
      <c r="Q208" s="1678"/>
      <c r="R208" s="1678"/>
      <c r="S208" s="1678"/>
      <c r="T208" s="1678"/>
      <c r="U208" s="1678"/>
      <c r="V208" s="1678"/>
      <c r="W208" s="1678"/>
      <c r="X208" s="1678"/>
      <c r="Y208" s="1678"/>
      <c r="Z208" s="1678"/>
      <c r="AA208" s="17" t="s">
        <v>63</v>
      </c>
      <c r="AB208" s="17"/>
      <c r="AR208" s="46"/>
      <c r="AU208" s="464"/>
      <c r="AW208" s="46"/>
    </row>
    <row r="209" spans="2:57" ht="33.75" customHeight="1" thickBot="1">
      <c r="B209" s="452"/>
      <c r="C209" s="452"/>
      <c r="D209" s="598"/>
      <c r="E209" s="598" t="str">
        <f t="shared" si="80"/>
        <v/>
      </c>
      <c r="F209" s="452"/>
      <c r="G209" s="452"/>
      <c r="H209" s="452"/>
      <c r="I209" s="452"/>
      <c r="J209" s="452"/>
      <c r="K209" s="452"/>
      <c r="L209" s="452"/>
      <c r="M209" s="452"/>
      <c r="N209" s="452"/>
      <c r="O209" s="452"/>
      <c r="P209" s="452"/>
      <c r="Q209" s="452"/>
      <c r="R209" s="452"/>
      <c r="S209" s="452"/>
      <c r="T209" s="452"/>
      <c r="U209" s="452"/>
      <c r="V209" s="452"/>
      <c r="W209" s="452"/>
      <c r="X209" s="452"/>
      <c r="Y209" s="452"/>
      <c r="Z209" s="452"/>
      <c r="AA209" s="452"/>
      <c r="AB209" s="452"/>
      <c r="AC209" s="452"/>
      <c r="AD209" s="452"/>
      <c r="AE209" s="452"/>
      <c r="AF209" s="452"/>
      <c r="AG209" s="452"/>
      <c r="AH209" s="452"/>
      <c r="AI209" s="452"/>
      <c r="AJ209" s="452"/>
      <c r="AK209" s="452"/>
      <c r="AL209" s="452"/>
      <c r="AM209" s="452"/>
      <c r="AN209" s="599"/>
      <c r="AO209" s="452"/>
      <c r="AP209" s="452"/>
      <c r="AQ209" s="452"/>
      <c r="AR209" s="452"/>
      <c r="AS209" s="452"/>
      <c r="AT209" s="452"/>
      <c r="AU209" s="599"/>
      <c r="AV209" s="452"/>
      <c r="AW209" s="452"/>
      <c r="AX209" s="452"/>
    </row>
    <row r="210" spans="2:57" ht="33.75" customHeight="1">
      <c r="E210" s="589" t="str">
        <f t="shared" si="80"/>
        <v/>
      </c>
      <c r="AR210" s="46"/>
      <c r="AU210" s="464"/>
      <c r="AW210" s="46"/>
    </row>
    <row r="211" spans="2:57" ht="33.75" customHeight="1">
      <c r="D211" s="591" t="s">
        <v>1346</v>
      </c>
      <c r="E211" s="589" t="str">
        <f t="shared" si="80"/>
        <v/>
      </c>
      <c r="F211" s="608">
        <v>17</v>
      </c>
      <c r="G211" s="440" t="s">
        <v>1478</v>
      </c>
      <c r="AR211" s="46"/>
      <c r="AU211" s="464"/>
      <c r="AW211" s="46"/>
      <c r="BE211" s="440" t="s">
        <v>1479</v>
      </c>
    </row>
    <row r="212" spans="2:57" ht="33.75" customHeight="1">
      <c r="B212" s="46" t="s">
        <v>1849</v>
      </c>
      <c r="C212" s="608" t="s">
        <v>2877</v>
      </c>
      <c r="E212" s="589" t="str">
        <f t="shared" si="80"/>
        <v>★</v>
      </c>
      <c r="F212" s="435" t="s">
        <v>1480</v>
      </c>
      <c r="G212" s="432" t="s">
        <v>1481</v>
      </c>
      <c r="AL212" s="449" t="s">
        <v>571</v>
      </c>
      <c r="AN212" s="464" t="str">
        <f t="shared" ref="AN212" si="84">IF(AP212=AR212,"●","✖")</f>
        <v>✖</v>
      </c>
      <c r="AP212" s="462" t="str">
        <f t="shared" ref="AP212" si="85">IF(AL212="いる","適切","不適切")</f>
        <v>適切</v>
      </c>
      <c r="AR212" s="466" t="str">
        <f t="shared" ref="AR212:AR219" si="86">IF(AU212=AW212,"適切","不適切")</f>
        <v>不適切</v>
      </c>
      <c r="AT212" s="608">
        <v>236</v>
      </c>
      <c r="AU212" s="467" t="str">
        <f>VLOOKUP($AT212,'自主点検表（処遇）'!$AG$5:$AL$3211,2,0)</f>
        <v>いる・いない</v>
      </c>
      <c r="AW212" s="430" t="s">
        <v>1731</v>
      </c>
      <c r="AZ212" s="432" t="s">
        <v>1482</v>
      </c>
    </row>
    <row r="213" spans="2:57" ht="33.75" customHeight="1">
      <c r="B213" s="46" t="s">
        <v>1850</v>
      </c>
      <c r="C213" s="608" t="s">
        <v>2878</v>
      </c>
      <c r="E213" s="589" t="str">
        <f t="shared" si="80"/>
        <v>★</v>
      </c>
      <c r="F213" s="435" t="s">
        <v>1372</v>
      </c>
      <c r="G213" s="432" t="s">
        <v>2864</v>
      </c>
      <c r="AL213" s="449" t="s">
        <v>571</v>
      </c>
      <c r="AN213" s="464" t="str">
        <f t="shared" ref="AN213" si="87">IF(AP213=AR213,"●","✖")</f>
        <v>✖</v>
      </c>
      <c r="AP213" s="462" t="str">
        <f t="shared" ref="AP213" si="88">IF(AL213="いる","適切","不適切")</f>
        <v>適切</v>
      </c>
      <c r="AR213" s="466" t="str">
        <f t="shared" si="86"/>
        <v>不適切</v>
      </c>
      <c r="AT213" s="608">
        <v>239</v>
      </c>
      <c r="AU213" s="467" t="str">
        <f>VLOOKUP($AT213,'自主点検表（処遇）'!$AG$5:$AL$3211,2,0)</f>
        <v>いる・いない</v>
      </c>
      <c r="AW213" s="430" t="s">
        <v>1731</v>
      </c>
      <c r="AZ213" s="46" t="s">
        <v>1483</v>
      </c>
    </row>
    <row r="214" spans="2:57" ht="33.75" customHeight="1">
      <c r="B214" s="46" t="s">
        <v>1851</v>
      </c>
      <c r="C214" s="608" t="s">
        <v>2879</v>
      </c>
      <c r="E214" s="589" t="str">
        <f t="shared" si="80"/>
        <v>★</v>
      </c>
      <c r="F214" s="435" t="s">
        <v>1484</v>
      </c>
      <c r="G214" s="432" t="s">
        <v>1485</v>
      </c>
      <c r="AL214" s="449" t="s">
        <v>571</v>
      </c>
      <c r="AN214" s="464" t="str">
        <f t="shared" ref="AN214" si="89">IF(AP214=AR214,"●","✖")</f>
        <v>✖</v>
      </c>
      <c r="AP214" s="462" t="str">
        <f t="shared" ref="AP214" si="90">IF(AL214="いる","適切","不適切")</f>
        <v>適切</v>
      </c>
      <c r="AR214" s="466" t="str">
        <f t="shared" si="86"/>
        <v>不適切</v>
      </c>
      <c r="AT214" s="608">
        <v>241</v>
      </c>
      <c r="AU214" s="467" t="str">
        <f>VLOOKUP($AT214,'自主点検表（処遇）'!$AG$5:$AL$3211,2,0)</f>
        <v>いる・いない</v>
      </c>
      <c r="AW214" s="430" t="s">
        <v>1731</v>
      </c>
      <c r="AZ214" s="432" t="s">
        <v>1430</v>
      </c>
    </row>
    <row r="215" spans="2:57" ht="33.75" customHeight="1">
      <c r="B215" s="46" t="s">
        <v>1851</v>
      </c>
      <c r="C215" s="608" t="s">
        <v>2879</v>
      </c>
      <c r="E215" s="589" t="str">
        <f t="shared" si="80"/>
        <v>★</v>
      </c>
      <c r="F215" s="435" t="s">
        <v>1486</v>
      </c>
      <c r="G215" s="432" t="s">
        <v>1487</v>
      </c>
      <c r="AL215" s="449" t="s">
        <v>571</v>
      </c>
      <c r="AN215" s="464" t="str">
        <f t="shared" ref="AN215" si="91">IF(AP215=AR215,"●","✖")</f>
        <v>✖</v>
      </c>
      <c r="AP215" s="462" t="str">
        <f t="shared" ref="AP215" si="92">IF(AL215="いる","適切","不適切")</f>
        <v>適切</v>
      </c>
      <c r="AR215" s="466" t="str">
        <f t="shared" si="86"/>
        <v>不適切</v>
      </c>
      <c r="AT215" s="608">
        <v>242</v>
      </c>
      <c r="AU215" s="467" t="str">
        <f>VLOOKUP($AT215,'自主点検表（処遇）'!$AG$5:$AL$3211,2,0)</f>
        <v>いる・いない</v>
      </c>
      <c r="AW215" s="430" t="s">
        <v>1731</v>
      </c>
      <c r="AZ215" s="432" t="s">
        <v>1442</v>
      </c>
    </row>
    <row r="216" spans="2:57" ht="33.75" customHeight="1">
      <c r="B216" s="46" t="s">
        <v>1849</v>
      </c>
      <c r="C216" s="608" t="s">
        <v>2877</v>
      </c>
      <c r="E216" s="589" t="str">
        <f t="shared" si="80"/>
        <v>★</v>
      </c>
      <c r="F216" s="1158" t="s">
        <v>1661</v>
      </c>
      <c r="G216" s="432" t="s">
        <v>2865</v>
      </c>
      <c r="AL216" s="449" t="s">
        <v>571</v>
      </c>
      <c r="AN216" s="464" t="str">
        <f t="shared" ref="AN216" si="93">IF(AP216=AR216,"●","✖")</f>
        <v>✖</v>
      </c>
      <c r="AP216" s="462" t="str">
        <f t="shared" ref="AP216" si="94">IF(AL216="いる","適切","不適切")</f>
        <v>適切</v>
      </c>
      <c r="AR216" s="466" t="str">
        <f t="shared" si="86"/>
        <v>不適切</v>
      </c>
      <c r="AT216" s="608">
        <v>235</v>
      </c>
      <c r="AU216" s="467" t="str">
        <f>VLOOKUP($AT216,'自主点検表（処遇）'!$AG$5:$AL$3211,2,0)</f>
        <v>いる・いない</v>
      </c>
      <c r="AW216" s="430" t="s">
        <v>1731</v>
      </c>
      <c r="AZ216" s="432" t="s">
        <v>1432</v>
      </c>
    </row>
    <row r="217" spans="2:57" ht="33.75" customHeight="1">
      <c r="B217" s="46" t="s">
        <v>1852</v>
      </c>
      <c r="C217" s="608" t="s">
        <v>2881</v>
      </c>
      <c r="E217" s="589" t="str">
        <f t="shared" si="80"/>
        <v>★</v>
      </c>
      <c r="G217" s="432" t="s">
        <v>1488</v>
      </c>
      <c r="AL217" s="449" t="s">
        <v>571</v>
      </c>
      <c r="AN217" s="464" t="str">
        <f t="shared" ref="AN217" si="95">IF(AP217=AR217,"●","✖")</f>
        <v>✖</v>
      </c>
      <c r="AP217" s="462" t="str">
        <f t="shared" ref="AP217" si="96">IF(AL217="いる","適切","不適切")</f>
        <v>適切</v>
      </c>
      <c r="AR217" s="466" t="str">
        <f t="shared" si="86"/>
        <v>不適切</v>
      </c>
      <c r="AT217" s="608">
        <v>246</v>
      </c>
      <c r="AU217" s="467" t="str">
        <f>VLOOKUP($AT217,'自主点検表（処遇）'!$AG$5:$AL$3211,2,0)</f>
        <v>いる・いない</v>
      </c>
      <c r="AW217" s="430" t="s">
        <v>1731</v>
      </c>
    </row>
    <row r="218" spans="2:57" ht="33.75" customHeight="1">
      <c r="B218" s="46" t="s">
        <v>1852</v>
      </c>
      <c r="C218" s="608" t="s">
        <v>2881</v>
      </c>
      <c r="E218" s="589" t="str">
        <f t="shared" si="80"/>
        <v>★</v>
      </c>
      <c r="F218" s="435" t="s">
        <v>1489</v>
      </c>
      <c r="G218" s="432" t="s">
        <v>1490</v>
      </c>
      <c r="AL218" s="449" t="s">
        <v>571</v>
      </c>
      <c r="AN218" s="464" t="str">
        <f t="shared" ref="AN218" si="97">IF(AP218=AR218,"●","✖")</f>
        <v>✖</v>
      </c>
      <c r="AP218" s="462" t="str">
        <f t="shared" ref="AP218" si="98">IF(AL218="いる","適切","不適切")</f>
        <v>適切</v>
      </c>
      <c r="AR218" s="466" t="str">
        <f t="shared" si="86"/>
        <v>不適切</v>
      </c>
      <c r="AT218" s="608">
        <v>244</v>
      </c>
      <c r="AU218" s="467" t="str">
        <f>VLOOKUP($AT218,'自主点検表（処遇）'!$AG$5:$AL$3211,2,0)</f>
        <v>いる・いない</v>
      </c>
      <c r="AW218" s="430" t="s">
        <v>1731</v>
      </c>
    </row>
    <row r="219" spans="2:57" ht="33.75" customHeight="1">
      <c r="B219" s="46" t="s">
        <v>1852</v>
      </c>
      <c r="C219" s="608" t="s">
        <v>2881</v>
      </c>
      <c r="E219" s="589" t="str">
        <f t="shared" si="80"/>
        <v>★</v>
      </c>
      <c r="F219" s="435" t="s">
        <v>1491</v>
      </c>
      <c r="G219" s="432" t="s">
        <v>1492</v>
      </c>
      <c r="AL219" s="449" t="s">
        <v>571</v>
      </c>
      <c r="AN219" s="464" t="str">
        <f t="shared" ref="AN219" si="99">IF(AP219=AR219,"●","✖")</f>
        <v>✖</v>
      </c>
      <c r="AP219" s="462" t="str">
        <f t="shared" ref="AP219" si="100">IF(AL219="いる","適切","不適切")</f>
        <v>適切</v>
      </c>
      <c r="AR219" s="466" t="str">
        <f t="shared" si="86"/>
        <v>不適切</v>
      </c>
      <c r="AT219" s="608">
        <v>245</v>
      </c>
      <c r="AU219" s="467" t="str">
        <f>VLOOKUP($AT219,'自主点検表（処遇）'!$AG$5:$AL$3211,2,0)</f>
        <v>いる・いない</v>
      </c>
      <c r="AW219" s="430" t="s">
        <v>1731</v>
      </c>
    </row>
    <row r="220" spans="2:57" ht="33.75" customHeight="1" thickBot="1">
      <c r="B220" s="452"/>
      <c r="C220" s="452"/>
      <c r="D220" s="598"/>
      <c r="E220" s="598" t="str">
        <f t="shared" si="80"/>
        <v/>
      </c>
      <c r="F220" s="452"/>
      <c r="G220" s="600"/>
      <c r="H220" s="452"/>
      <c r="I220" s="452"/>
      <c r="J220" s="452"/>
      <c r="K220" s="452"/>
      <c r="L220" s="452"/>
      <c r="M220" s="452"/>
      <c r="N220" s="452"/>
      <c r="O220" s="452"/>
      <c r="P220" s="452"/>
      <c r="Q220" s="452"/>
      <c r="R220" s="452"/>
      <c r="S220" s="452"/>
      <c r="T220" s="452"/>
      <c r="U220" s="452"/>
      <c r="V220" s="452"/>
      <c r="W220" s="452"/>
      <c r="X220" s="452"/>
      <c r="Y220" s="452"/>
      <c r="Z220" s="452"/>
      <c r="AA220" s="452"/>
      <c r="AB220" s="452"/>
      <c r="AC220" s="452"/>
      <c r="AD220" s="452"/>
      <c r="AE220" s="452"/>
      <c r="AF220" s="452"/>
      <c r="AG220" s="452"/>
      <c r="AH220" s="452"/>
      <c r="AI220" s="452"/>
      <c r="AJ220" s="452"/>
      <c r="AK220" s="452"/>
      <c r="AL220" s="452"/>
      <c r="AM220" s="452"/>
      <c r="AN220" s="599"/>
      <c r="AO220" s="452"/>
      <c r="AP220" s="452"/>
      <c r="AQ220" s="452"/>
      <c r="AR220" s="452"/>
      <c r="AS220" s="452"/>
      <c r="AT220" s="452"/>
      <c r="AU220" s="452"/>
      <c r="AV220" s="452"/>
      <c r="AW220" s="452"/>
      <c r="AX220" s="452"/>
    </row>
    <row r="221" spans="2:57" ht="33.75" customHeight="1">
      <c r="E221" s="589" t="str">
        <f t="shared" si="80"/>
        <v/>
      </c>
      <c r="G221" s="432"/>
      <c r="AR221" s="46"/>
      <c r="AW221" s="46"/>
    </row>
    <row r="222" spans="2:57" ht="33.75" customHeight="1" thickBot="1">
      <c r="D222" s="591" t="s">
        <v>1346</v>
      </c>
      <c r="E222" s="589" t="str">
        <f t="shared" si="80"/>
        <v/>
      </c>
      <c r="F222" s="608">
        <v>18</v>
      </c>
      <c r="G222" s="46" t="s">
        <v>1493</v>
      </c>
      <c r="AR222" s="46"/>
      <c r="AW222" s="46"/>
      <c r="AZ222" s="432" t="s">
        <v>1494</v>
      </c>
      <c r="BA222" s="432" t="s">
        <v>1495</v>
      </c>
    </row>
    <row r="223" spans="2:57" ht="33.75" customHeight="1" thickBot="1">
      <c r="E223" s="589" t="str">
        <f t="shared" si="80"/>
        <v/>
      </c>
      <c r="G223" s="432" t="s">
        <v>1496</v>
      </c>
      <c r="AD223" s="609" t="s">
        <v>443</v>
      </c>
      <c r="AE223" s="429" t="s">
        <v>1402</v>
      </c>
      <c r="AF223" s="429"/>
      <c r="AR223" s="46"/>
      <c r="AW223" s="46"/>
      <c r="AZ223" s="46" t="s">
        <v>1497</v>
      </c>
    </row>
    <row r="224" spans="2:57" ht="33.75" customHeight="1" thickBot="1">
      <c r="E224" s="589" t="str">
        <f t="shared" si="80"/>
        <v/>
      </c>
      <c r="F224" s="443" t="s">
        <v>1498</v>
      </c>
      <c r="G224" s="46" t="s">
        <v>1499</v>
      </c>
      <c r="AR224" s="46"/>
      <c r="AW224" s="46"/>
      <c r="AZ224" s="432"/>
    </row>
    <row r="225" spans="2:49" ht="33.75" customHeight="1" thickBot="1">
      <c r="B225" s="46" t="s">
        <v>1853</v>
      </c>
      <c r="C225" s="608" t="s">
        <v>2882</v>
      </c>
      <c r="E225" s="589" t="str">
        <f t="shared" si="80"/>
        <v>★</v>
      </c>
      <c r="H225" s="46" t="s">
        <v>1500</v>
      </c>
      <c r="AD225" s="609" t="s">
        <v>443</v>
      </c>
      <c r="AE225" s="429" t="s">
        <v>1402</v>
      </c>
      <c r="AF225" s="429"/>
      <c r="AL225" s="449" t="s">
        <v>571</v>
      </c>
      <c r="AN225" s="464" t="str">
        <f t="shared" ref="AN225" si="101">IF(AP225=AR225,"●","✖")</f>
        <v>✖</v>
      </c>
      <c r="AP225" s="462" t="str">
        <f t="shared" ref="AP225" si="102">IF(AL225="いる","適切","不適切")</f>
        <v>適切</v>
      </c>
      <c r="AR225" s="466" t="str">
        <f t="shared" ref="AR225" si="103">IF(AU225=AW225,"適切","不適切")</f>
        <v>不適切</v>
      </c>
      <c r="AT225" s="608">
        <v>254</v>
      </c>
      <c r="AU225" s="467" t="str">
        <f>VLOOKUP($AT225,'自主点検表（処遇）'!$AG$5:$AL$3211,2,0)</f>
        <v>いる・いない</v>
      </c>
      <c r="AW225" s="430" t="s">
        <v>1731</v>
      </c>
    </row>
    <row r="226" spans="2:49" ht="33.75" customHeight="1">
      <c r="E226" s="589" t="str">
        <f t="shared" si="80"/>
        <v/>
      </c>
      <c r="I226" s="46" t="s">
        <v>1501</v>
      </c>
      <c r="Q226" s="2236" t="str">
        <f>'自主点検表（処遇）'!$U$1952</f>
        <v>有・無</v>
      </c>
      <c r="R226" s="2237"/>
      <c r="S226" s="2238"/>
      <c r="AR226" s="46"/>
      <c r="AW226" s="46"/>
    </row>
    <row r="227" spans="2:49" ht="33.75" customHeight="1">
      <c r="E227" s="589" t="str">
        <f t="shared" si="80"/>
        <v/>
      </c>
      <c r="I227" s="46" t="s">
        <v>1502</v>
      </c>
      <c r="M227" s="584" t="str">
        <f>'自主点検表（処遇）'!$I$1954</f>
        <v>　</v>
      </c>
      <c r="N227" s="46" t="s">
        <v>1503</v>
      </c>
      <c r="O227" s="584" t="str">
        <f>'自主点検表（処遇）'!$M$1954</f>
        <v>　</v>
      </c>
      <c r="P227" s="46" t="s">
        <v>1504</v>
      </c>
      <c r="Q227" s="584" t="str">
        <f>'自主点検表（処遇）'!$P$1954</f>
        <v>　</v>
      </c>
      <c r="R227" s="46" t="s">
        <v>1505</v>
      </c>
      <c r="S227" s="584" t="str">
        <f>'自主点検表（処遇）'!$S$1954</f>
        <v>　</v>
      </c>
      <c r="T227" s="46" t="s">
        <v>1506</v>
      </c>
      <c r="W227" s="584" t="str">
        <f>'自主点検表（処遇）'!$X$1954</f>
        <v>　</v>
      </c>
      <c r="X227" s="46" t="s">
        <v>1507</v>
      </c>
      <c r="AR227" s="46"/>
      <c r="AW227" s="46"/>
    </row>
    <row r="228" spans="2:49" ht="33.75" customHeight="1">
      <c r="E228" s="589" t="str">
        <f t="shared" si="80"/>
        <v/>
      </c>
      <c r="M228" s="584" t="str">
        <f>'自主点検表（処遇）'!$I$1955</f>
        <v>　</v>
      </c>
      <c r="N228" s="46" t="s">
        <v>1437</v>
      </c>
      <c r="O228" s="433"/>
      <c r="P228" s="2241">
        <f>'自主点検表（処遇）'!$L$1955</f>
        <v>0</v>
      </c>
      <c r="Q228" s="2242"/>
      <c r="R228" s="2242"/>
      <c r="S228" s="2242"/>
      <c r="T228" s="2242"/>
      <c r="U228" s="2242"/>
      <c r="V228" s="2242"/>
      <c r="W228" s="2242"/>
      <c r="X228" s="2242"/>
      <c r="Y228" s="2242"/>
      <c r="Z228" s="2242"/>
      <c r="AA228" s="2242"/>
      <c r="AB228" s="2242"/>
      <c r="AC228" s="2242"/>
      <c r="AR228" s="46"/>
      <c r="AW228" s="46"/>
    </row>
    <row r="229" spans="2:49" ht="33.75" customHeight="1">
      <c r="E229" s="589" t="str">
        <f t="shared" si="80"/>
        <v/>
      </c>
      <c r="I229" s="46" t="s">
        <v>1508</v>
      </c>
      <c r="Q229" s="2236" t="str">
        <f>'自主点検表（処遇）'!$U$1957</f>
        <v>有・無</v>
      </c>
      <c r="R229" s="2237"/>
      <c r="S229" s="2238"/>
      <c r="AR229" s="46"/>
      <c r="AW229" s="46"/>
    </row>
    <row r="230" spans="2:49" ht="33.75" customHeight="1">
      <c r="E230" s="589" t="str">
        <f t="shared" si="80"/>
        <v/>
      </c>
      <c r="I230" s="46" t="s">
        <v>1510</v>
      </c>
      <c r="Q230" s="2236" t="str">
        <f>'自主点検表（処遇）'!$U$1958</f>
        <v>有・無</v>
      </c>
      <c r="R230" s="2237"/>
      <c r="S230" s="2238"/>
      <c r="AR230" s="46"/>
      <c r="AW230" s="46"/>
    </row>
    <row r="231" spans="2:49" ht="33.75" customHeight="1">
      <c r="E231" s="589" t="str">
        <f t="shared" si="80"/>
        <v/>
      </c>
      <c r="I231" s="46" t="s">
        <v>1511</v>
      </c>
      <c r="Q231" s="2236" t="str">
        <f>'自主点検表（処遇）'!$U$1959</f>
        <v>有・無</v>
      </c>
      <c r="R231" s="2237"/>
      <c r="S231" s="2238"/>
      <c r="AR231" s="46"/>
      <c r="AW231" s="46"/>
    </row>
    <row r="232" spans="2:49" ht="33.75" customHeight="1">
      <c r="E232" s="589" t="str">
        <f t="shared" si="80"/>
        <v/>
      </c>
      <c r="I232" s="46" t="s">
        <v>1512</v>
      </c>
      <c r="Q232" s="2236" t="str">
        <f>'自主点検表（処遇）'!$U$1960</f>
        <v>有・無</v>
      </c>
      <c r="R232" s="2237"/>
      <c r="S232" s="2238"/>
      <c r="AR232" s="46"/>
      <c r="AW232" s="46"/>
    </row>
    <row r="233" spans="2:49" ht="33.75" customHeight="1" thickBot="1">
      <c r="E233" s="589" t="str">
        <f t="shared" si="80"/>
        <v/>
      </c>
      <c r="AR233" s="46"/>
      <c r="AW233" s="46"/>
    </row>
    <row r="234" spans="2:49" ht="33.75" customHeight="1" thickBot="1">
      <c r="E234" s="589" t="str">
        <f t="shared" si="80"/>
        <v/>
      </c>
      <c r="H234" s="46" t="s">
        <v>1513</v>
      </c>
      <c r="R234" s="46" t="s">
        <v>1514</v>
      </c>
      <c r="T234" s="449" t="s">
        <v>443</v>
      </c>
      <c r="Z234" s="46" t="s">
        <v>1950</v>
      </c>
      <c r="AD234" s="449" t="s">
        <v>443</v>
      </c>
      <c r="AH234" s="587" t="s">
        <v>443</v>
      </c>
      <c r="AI234" s="429" t="s">
        <v>1509</v>
      </c>
      <c r="AJ234" s="429"/>
      <c r="AN234" s="46"/>
      <c r="AP234" s="464"/>
      <c r="AR234" s="46"/>
      <c r="AW234" s="46"/>
    </row>
    <row r="235" spans="2:49" ht="33.75" customHeight="1">
      <c r="E235" s="589" t="str">
        <f t="shared" si="80"/>
        <v/>
      </c>
      <c r="I235" s="46" t="s">
        <v>1515</v>
      </c>
      <c r="N235" s="2219"/>
      <c r="O235" s="2219"/>
      <c r="P235" s="46" t="s">
        <v>1516</v>
      </c>
      <c r="R235" s="585" t="s">
        <v>1951</v>
      </c>
      <c r="S235" s="585" t="s">
        <v>1952</v>
      </c>
      <c r="T235" s="585" t="s">
        <v>1953</v>
      </c>
      <c r="U235" s="585" t="s">
        <v>1954</v>
      </c>
      <c r="V235" s="585" t="s">
        <v>1955</v>
      </c>
      <c r="W235" s="585" t="s">
        <v>1956</v>
      </c>
      <c r="X235" s="585" t="s">
        <v>1957</v>
      </c>
      <c r="Z235" s="2228" t="s">
        <v>1947</v>
      </c>
      <c r="AA235" s="2230"/>
      <c r="AB235" s="2228" t="s">
        <v>1948</v>
      </c>
      <c r="AC235" s="2230"/>
      <c r="AD235" s="2239" t="s">
        <v>1949</v>
      </c>
      <c r="AE235" s="2230"/>
      <c r="AN235" s="46"/>
      <c r="AP235" s="464"/>
      <c r="AR235" s="46"/>
      <c r="AW235" s="46"/>
    </row>
    <row r="236" spans="2:49" ht="33.75" customHeight="1">
      <c r="E236" s="589" t="str">
        <f t="shared" si="80"/>
        <v/>
      </c>
      <c r="I236" s="46" t="s">
        <v>1517</v>
      </c>
      <c r="N236" s="2219"/>
      <c r="O236" s="2219"/>
      <c r="P236" s="46" t="s">
        <v>1518</v>
      </c>
      <c r="R236" s="585" t="s">
        <v>1951</v>
      </c>
      <c r="S236" s="585" t="s">
        <v>1952</v>
      </c>
      <c r="T236" s="585" t="s">
        <v>1953</v>
      </c>
      <c r="U236" s="585" t="s">
        <v>1954</v>
      </c>
      <c r="V236" s="585" t="s">
        <v>1955</v>
      </c>
      <c r="W236" s="585" t="s">
        <v>1956</v>
      </c>
      <c r="X236" s="585" t="s">
        <v>1957</v>
      </c>
      <c r="Z236" s="2228" t="s">
        <v>1947</v>
      </c>
      <c r="AA236" s="2230"/>
      <c r="AB236" s="2228" t="s">
        <v>1948</v>
      </c>
      <c r="AC236" s="2230"/>
      <c r="AD236" s="2228" t="s">
        <v>1949</v>
      </c>
      <c r="AE236" s="2230"/>
      <c r="AN236" s="46"/>
      <c r="AP236" s="464"/>
      <c r="AR236" s="46"/>
      <c r="AW236" s="46"/>
    </row>
    <row r="237" spans="2:49" ht="33.75" customHeight="1">
      <c r="E237" s="589" t="str">
        <f t="shared" si="80"/>
        <v/>
      </c>
      <c r="I237" s="46" t="s">
        <v>1519</v>
      </c>
      <c r="N237" s="2219"/>
      <c r="O237" s="2219"/>
      <c r="P237" s="46" t="s">
        <v>1518</v>
      </c>
      <c r="R237" s="585" t="s">
        <v>1951</v>
      </c>
      <c r="S237" s="585" t="s">
        <v>1952</v>
      </c>
      <c r="T237" s="585" t="s">
        <v>1953</v>
      </c>
      <c r="U237" s="585" t="s">
        <v>1954</v>
      </c>
      <c r="V237" s="585" t="s">
        <v>1955</v>
      </c>
      <c r="W237" s="585" t="s">
        <v>1956</v>
      </c>
      <c r="X237" s="585" t="s">
        <v>1957</v>
      </c>
      <c r="Z237" s="2228" t="s">
        <v>1947</v>
      </c>
      <c r="AA237" s="2230"/>
      <c r="AB237" s="2228" t="s">
        <v>1948</v>
      </c>
      <c r="AC237" s="2230"/>
      <c r="AD237" s="2228" t="s">
        <v>1949</v>
      </c>
      <c r="AE237" s="2230"/>
      <c r="AN237" s="46"/>
      <c r="AP237" s="464"/>
      <c r="AR237" s="46"/>
      <c r="AW237" s="46"/>
    </row>
    <row r="238" spans="2:49" ht="33.75" customHeight="1">
      <c r="E238" s="589" t="str">
        <f t="shared" si="80"/>
        <v/>
      </c>
      <c r="AN238" s="46"/>
      <c r="AP238" s="464"/>
      <c r="AR238" s="46"/>
      <c r="AW238" s="46"/>
    </row>
    <row r="239" spans="2:49" ht="33.75" customHeight="1">
      <c r="E239" s="589" t="str">
        <f t="shared" si="80"/>
        <v/>
      </c>
      <c r="H239" s="46" t="s">
        <v>1520</v>
      </c>
      <c r="O239" s="46" t="s">
        <v>1521</v>
      </c>
      <c r="R239" s="46" t="s">
        <v>1522</v>
      </c>
      <c r="U239" s="46" t="s">
        <v>1523</v>
      </c>
      <c r="X239" s="46" t="s">
        <v>1360</v>
      </c>
      <c r="AN239" s="46"/>
      <c r="AP239" s="464"/>
      <c r="AR239" s="46"/>
      <c r="AW239" s="46"/>
    </row>
    <row r="240" spans="2:49" ht="33.75" customHeight="1">
      <c r="E240" s="589" t="str">
        <f t="shared" si="80"/>
        <v/>
      </c>
      <c r="I240" s="46" t="s">
        <v>1515</v>
      </c>
      <c r="N240" s="2219"/>
      <c r="O240" s="2219"/>
      <c r="P240" s="46" t="s">
        <v>1362</v>
      </c>
      <c r="Q240" s="2219"/>
      <c r="R240" s="2219"/>
      <c r="S240" s="46" t="s">
        <v>1362</v>
      </c>
      <c r="T240" s="2219"/>
      <c r="U240" s="2219"/>
      <c r="V240" s="46" t="s">
        <v>1362</v>
      </c>
      <c r="W240" s="2219"/>
      <c r="X240" s="2219"/>
      <c r="Y240" s="46" t="s">
        <v>1362</v>
      </c>
      <c r="AN240" s="46"/>
      <c r="AP240" s="464"/>
      <c r="AR240" s="46"/>
      <c r="AW240" s="46"/>
    </row>
    <row r="241" spans="2:50" ht="33.75" customHeight="1">
      <c r="E241" s="589" t="str">
        <f t="shared" si="80"/>
        <v/>
      </c>
      <c r="I241" s="46" t="s">
        <v>1517</v>
      </c>
      <c r="N241" s="2219"/>
      <c r="O241" s="2219"/>
      <c r="P241" s="46" t="s">
        <v>1362</v>
      </c>
      <c r="Q241" s="2219"/>
      <c r="R241" s="2219"/>
      <c r="S241" s="46" t="s">
        <v>1362</v>
      </c>
      <c r="T241" s="2219"/>
      <c r="U241" s="2219"/>
      <c r="V241" s="46" t="s">
        <v>1362</v>
      </c>
      <c r="W241" s="2219"/>
      <c r="X241" s="2219"/>
      <c r="Y241" s="46" t="s">
        <v>1362</v>
      </c>
      <c r="AN241" s="46"/>
      <c r="AP241" s="464"/>
      <c r="AR241" s="46"/>
      <c r="AW241" s="46"/>
    </row>
    <row r="242" spans="2:50" ht="33.75" customHeight="1">
      <c r="E242" s="589" t="str">
        <f t="shared" si="80"/>
        <v/>
      </c>
      <c r="I242" s="46" t="s">
        <v>1519</v>
      </c>
      <c r="N242" s="2219"/>
      <c r="O242" s="2219"/>
      <c r="P242" s="46" t="s">
        <v>1362</v>
      </c>
      <c r="Q242" s="2219"/>
      <c r="R242" s="2219"/>
      <c r="S242" s="46" t="s">
        <v>1362</v>
      </c>
      <c r="T242" s="2219"/>
      <c r="U242" s="2219"/>
      <c r="V242" s="46" t="s">
        <v>1362</v>
      </c>
      <c r="W242" s="2219"/>
      <c r="X242" s="2219"/>
      <c r="Y242" s="46" t="s">
        <v>1362</v>
      </c>
      <c r="AN242" s="46"/>
      <c r="AP242" s="464"/>
      <c r="AR242" s="46"/>
      <c r="AW242" s="46"/>
    </row>
    <row r="243" spans="2:50" ht="33.75" customHeight="1" thickBot="1">
      <c r="E243" s="589" t="str">
        <f t="shared" si="80"/>
        <v/>
      </c>
      <c r="AN243" s="46"/>
      <c r="AP243" s="464"/>
      <c r="AR243" s="46"/>
      <c r="AW243" s="46"/>
    </row>
    <row r="244" spans="2:50" ht="33.75" customHeight="1" thickBot="1">
      <c r="B244" s="46" t="s">
        <v>1854</v>
      </c>
      <c r="C244" s="608" t="s">
        <v>2883</v>
      </c>
      <c r="E244" s="589" t="str">
        <f t="shared" si="80"/>
        <v>★</v>
      </c>
      <c r="H244" s="46" t="s">
        <v>1959</v>
      </c>
      <c r="P244" s="431"/>
      <c r="R244" s="431"/>
      <c r="AD244" s="609" t="s">
        <v>443</v>
      </c>
      <c r="AE244" s="429" t="s">
        <v>1402</v>
      </c>
      <c r="AF244" s="429"/>
      <c r="AL244" s="449" t="s">
        <v>571</v>
      </c>
      <c r="AN244" s="464" t="str">
        <f t="shared" ref="AN244" si="104">IF(AP244=AR244,"●","✖")</f>
        <v>✖</v>
      </c>
      <c r="AP244" s="462" t="str">
        <f t="shared" ref="AP244" si="105">IF(AL244="いる","適切","不適切")</f>
        <v>適切</v>
      </c>
      <c r="AR244" s="466" t="str">
        <f t="shared" ref="AR244:AR245" si="106">IF(AU244=AW244,"適切","不適切")</f>
        <v>不適切</v>
      </c>
      <c r="AT244" s="608">
        <v>261</v>
      </c>
      <c r="AU244" s="467" t="str">
        <f>VLOOKUP($AT244,'自主点検表（処遇）'!$AG$5:$AL$3211,2,0)</f>
        <v>いる・いない</v>
      </c>
      <c r="AW244" s="430" t="s">
        <v>1731</v>
      </c>
    </row>
    <row r="245" spans="2:50" ht="33.75" customHeight="1" thickBot="1">
      <c r="B245" s="46" t="s">
        <v>1854</v>
      </c>
      <c r="C245" s="608" t="s">
        <v>2883</v>
      </c>
      <c r="E245" s="589" t="str">
        <f t="shared" si="80"/>
        <v>★</v>
      </c>
      <c r="H245" s="46" t="s">
        <v>1964</v>
      </c>
      <c r="AL245" s="449" t="s">
        <v>571</v>
      </c>
      <c r="AN245" s="464" t="str">
        <f t="shared" ref="AN245" si="107">IF(AP245=AR245,"●","✖")</f>
        <v>✖</v>
      </c>
      <c r="AP245" s="462" t="str">
        <f t="shared" ref="AP245" si="108">IF(AL245="いる","適切","不適切")</f>
        <v>適切</v>
      </c>
      <c r="AR245" s="466" t="str">
        <f t="shared" si="106"/>
        <v>不適切</v>
      </c>
      <c r="AT245" s="608">
        <v>258</v>
      </c>
      <c r="AU245" s="467" t="str">
        <f>VLOOKUP($AT245,'自主点検表（処遇）'!$AG$5:$AL$3211,2,0)</f>
        <v>いる・いない</v>
      </c>
      <c r="AW245" s="430" t="s">
        <v>1731</v>
      </c>
    </row>
    <row r="246" spans="2:50" ht="33.75" customHeight="1" thickBot="1">
      <c r="E246" s="589" t="str">
        <f t="shared" si="80"/>
        <v/>
      </c>
      <c r="K246" s="46" t="s">
        <v>1958</v>
      </c>
      <c r="M246" s="588" t="s">
        <v>443</v>
      </c>
      <c r="N246" s="41">
        <v>4</v>
      </c>
      <c r="O246" s="588" t="s">
        <v>443</v>
      </c>
      <c r="P246" s="41">
        <v>5</v>
      </c>
      <c r="Q246" s="588" t="s">
        <v>443</v>
      </c>
      <c r="R246" s="41">
        <v>6</v>
      </c>
      <c r="S246" s="588" t="s">
        <v>443</v>
      </c>
      <c r="T246" s="41">
        <v>7</v>
      </c>
      <c r="U246" s="588" t="s">
        <v>443</v>
      </c>
      <c r="V246" s="41">
        <v>8</v>
      </c>
      <c r="W246" s="588" t="s">
        <v>443</v>
      </c>
      <c r="X246" s="41">
        <v>9</v>
      </c>
      <c r="Y246" s="588" t="s">
        <v>443</v>
      </c>
      <c r="Z246" s="41">
        <v>10</v>
      </c>
      <c r="AA246" s="588" t="s">
        <v>443</v>
      </c>
      <c r="AB246" s="41">
        <v>11</v>
      </c>
      <c r="AC246" s="588" t="s">
        <v>443</v>
      </c>
      <c r="AD246" s="41">
        <v>12</v>
      </c>
      <c r="AE246" s="588" t="s">
        <v>443</v>
      </c>
      <c r="AF246" s="41">
        <v>1</v>
      </c>
      <c r="AG246" s="588" t="s">
        <v>443</v>
      </c>
      <c r="AH246" s="41">
        <v>2</v>
      </c>
      <c r="AI246" s="588" t="s">
        <v>443</v>
      </c>
      <c r="AJ246" s="42">
        <v>3</v>
      </c>
      <c r="AN246" s="46"/>
      <c r="AP246" s="464"/>
      <c r="AR246" s="46"/>
      <c r="AW246" s="46"/>
    </row>
    <row r="247" spans="2:50" ht="33.75" customHeight="1" thickBot="1">
      <c r="B247" s="452"/>
      <c r="C247" s="452"/>
      <c r="D247" s="598"/>
      <c r="E247" s="598" t="str">
        <f t="shared" si="80"/>
        <v/>
      </c>
      <c r="F247" s="452"/>
      <c r="G247" s="452"/>
      <c r="H247" s="452"/>
      <c r="I247" s="452"/>
      <c r="J247" s="452"/>
      <c r="K247" s="452"/>
      <c r="L247" s="452"/>
      <c r="M247" s="452"/>
      <c r="N247" s="452"/>
      <c r="O247" s="452"/>
      <c r="P247" s="452"/>
      <c r="Q247" s="452"/>
      <c r="R247" s="452"/>
      <c r="S247" s="452"/>
      <c r="T247" s="452"/>
      <c r="U247" s="452"/>
      <c r="V247" s="452"/>
      <c r="W247" s="452"/>
      <c r="X247" s="452"/>
      <c r="Y247" s="452"/>
      <c r="Z247" s="452"/>
      <c r="AA247" s="452"/>
      <c r="AB247" s="452"/>
      <c r="AC247" s="452"/>
      <c r="AD247" s="452"/>
      <c r="AE247" s="452"/>
      <c r="AF247" s="452"/>
      <c r="AG247" s="452"/>
      <c r="AH247" s="452"/>
      <c r="AI247" s="452"/>
      <c r="AJ247" s="452"/>
      <c r="AK247" s="452"/>
      <c r="AL247" s="452"/>
      <c r="AM247" s="452"/>
      <c r="AN247" s="452"/>
      <c r="AO247" s="452"/>
      <c r="AP247" s="599"/>
      <c r="AQ247" s="452"/>
      <c r="AR247" s="452"/>
      <c r="AS247" s="452"/>
      <c r="AT247" s="452"/>
      <c r="AU247" s="452"/>
      <c r="AV247" s="452"/>
      <c r="AW247" s="452"/>
      <c r="AX247" s="452"/>
    </row>
    <row r="248" spans="2:50" ht="33.75" customHeight="1">
      <c r="E248" s="589" t="str">
        <f t="shared" si="80"/>
        <v/>
      </c>
      <c r="AN248" s="46"/>
      <c r="AP248" s="464"/>
      <c r="AR248" s="46"/>
      <c r="AW248" s="46"/>
    </row>
    <row r="249" spans="2:50" ht="33.75" customHeight="1" thickBot="1">
      <c r="D249" s="591" t="s">
        <v>1346</v>
      </c>
      <c r="E249" s="589" t="str">
        <f t="shared" si="80"/>
        <v/>
      </c>
      <c r="F249" s="443" t="s">
        <v>1524</v>
      </c>
      <c r="G249" s="46" t="s">
        <v>1525</v>
      </c>
      <c r="AN249" s="46"/>
      <c r="AP249" s="464"/>
      <c r="AR249" s="46"/>
      <c r="AW249" s="46"/>
    </row>
    <row r="250" spans="2:50" ht="33.75" customHeight="1" thickBot="1">
      <c r="B250" s="46" t="s">
        <v>1855</v>
      </c>
      <c r="C250" s="608" t="s">
        <v>2884</v>
      </c>
      <c r="E250" s="589" t="str">
        <f t="shared" si="80"/>
        <v>★</v>
      </c>
      <c r="H250" s="46" t="s">
        <v>2866</v>
      </c>
      <c r="T250" s="2234"/>
      <c r="U250" s="2234"/>
      <c r="V250" s="2234"/>
      <c r="W250" s="2234"/>
      <c r="X250" s="2234"/>
      <c r="Y250" s="2234"/>
      <c r="Z250" s="2234"/>
      <c r="AA250" s="2234"/>
      <c r="AD250" s="609" t="s">
        <v>443</v>
      </c>
      <c r="AE250" s="429" t="s">
        <v>1402</v>
      </c>
      <c r="AF250" s="429"/>
      <c r="AL250" s="449" t="s">
        <v>571</v>
      </c>
      <c r="AN250" s="464" t="str">
        <f t="shared" ref="AN250" si="109">IF(AP250=AR250,"●","✖")</f>
        <v>✖</v>
      </c>
      <c r="AP250" s="462" t="str">
        <f t="shared" ref="AP250" si="110">IF(AL250="いる","適切","不適切")</f>
        <v>適切</v>
      </c>
      <c r="AR250" s="466" t="str">
        <f t="shared" ref="AR250:AR252" si="111">IF(AU250=AW250,"適切","不適切")</f>
        <v>不適切</v>
      </c>
      <c r="AT250" s="608">
        <v>271</v>
      </c>
      <c r="AU250" s="467" t="str">
        <f>VLOOKUP($AT250,'自主点検表（処遇）'!$AG$5:$AL$3211,2,0)</f>
        <v>いる・いない</v>
      </c>
      <c r="AW250" s="430" t="s">
        <v>1731</v>
      </c>
    </row>
    <row r="251" spans="2:50" ht="33.75" customHeight="1" thickBot="1">
      <c r="B251" s="46" t="s">
        <v>1855</v>
      </c>
      <c r="C251" s="608" t="s">
        <v>2884</v>
      </c>
      <c r="E251" s="589" t="str">
        <f t="shared" si="80"/>
        <v>★</v>
      </c>
      <c r="H251" s="46" t="s">
        <v>1960</v>
      </c>
      <c r="AD251" s="609" t="s">
        <v>443</v>
      </c>
      <c r="AE251" s="429" t="s">
        <v>1402</v>
      </c>
      <c r="AF251" s="429"/>
      <c r="AL251" s="449" t="s">
        <v>571</v>
      </c>
      <c r="AN251" s="464" t="str">
        <f t="shared" ref="AN251" si="112">IF(AP251=AR251,"●","✖")</f>
        <v>✖</v>
      </c>
      <c r="AP251" s="462" t="str">
        <f t="shared" ref="AP251" si="113">IF(AL251="いる","適切","不適切")</f>
        <v>適切</v>
      </c>
      <c r="AR251" s="466" t="str">
        <f t="shared" si="111"/>
        <v>不適切</v>
      </c>
      <c r="AT251" s="608">
        <v>268</v>
      </c>
      <c r="AU251" s="467" t="str">
        <f>VLOOKUP($AT251,'自主点検表（処遇）'!$AG$5:$AL$3211,2,0)</f>
        <v>いる・いない</v>
      </c>
      <c r="AW251" s="430" t="s">
        <v>1731</v>
      </c>
    </row>
    <row r="252" spans="2:50" ht="33.75" customHeight="1" thickBot="1">
      <c r="B252" s="46" t="s">
        <v>1855</v>
      </c>
      <c r="C252" s="608" t="s">
        <v>2884</v>
      </c>
      <c r="E252" s="589" t="str">
        <f t="shared" si="80"/>
        <v>★</v>
      </c>
      <c r="H252" s="46" t="s">
        <v>1961</v>
      </c>
      <c r="T252" s="596" t="s">
        <v>1962</v>
      </c>
      <c r="U252" s="596"/>
      <c r="V252" s="2219"/>
      <c r="W252" s="2219"/>
      <c r="X252" s="2219"/>
      <c r="Y252" s="2219"/>
      <c r="Z252" s="2219"/>
      <c r="AA252" s="2219"/>
      <c r="AD252" s="587" t="s">
        <v>443</v>
      </c>
      <c r="AE252" s="429" t="s">
        <v>1509</v>
      </c>
      <c r="AF252" s="429"/>
      <c r="AL252" s="449" t="s">
        <v>571</v>
      </c>
      <c r="AN252" s="464" t="str">
        <f t="shared" ref="AN252" si="114">IF(AP252=AR252,"●","✖")</f>
        <v>✖</v>
      </c>
      <c r="AP252" s="462" t="str">
        <f t="shared" ref="AP252" si="115">IF(AL252="いる","適切","不適切")</f>
        <v>適切</v>
      </c>
      <c r="AR252" s="466" t="str">
        <f t="shared" si="111"/>
        <v>不適切</v>
      </c>
      <c r="AT252" s="608">
        <v>269</v>
      </c>
      <c r="AU252" s="467" t="str">
        <f>VLOOKUP($AT252,'自主点検表（処遇）'!$AG$5:$AL$3211,2,0)</f>
        <v>いる・いない</v>
      </c>
      <c r="AW252" s="430" t="s">
        <v>1731</v>
      </c>
    </row>
    <row r="253" spans="2:50" ht="33.75" customHeight="1" thickBot="1">
      <c r="E253" s="589" t="str">
        <f t="shared" si="80"/>
        <v/>
      </c>
      <c r="AN253" s="46"/>
      <c r="AR253" s="46"/>
      <c r="AW253" s="46"/>
    </row>
    <row r="254" spans="2:50" ht="33.75" customHeight="1" thickBot="1">
      <c r="B254" s="46" t="s">
        <v>1855</v>
      </c>
      <c r="C254" s="608" t="s">
        <v>2884</v>
      </c>
      <c r="E254" s="589" t="str">
        <f t="shared" si="80"/>
        <v>★</v>
      </c>
      <c r="H254" s="46" t="s">
        <v>1963</v>
      </c>
      <c r="AD254" s="609" t="s">
        <v>443</v>
      </c>
      <c r="AE254" s="429" t="s">
        <v>1402</v>
      </c>
      <c r="AF254" s="429"/>
      <c r="AL254" s="449" t="s">
        <v>571</v>
      </c>
      <c r="AN254" s="464" t="str">
        <f t="shared" ref="AN254" si="116">IF(AP254=AR254,"●","✖")</f>
        <v>✖</v>
      </c>
      <c r="AP254" s="462" t="str">
        <f t="shared" ref="AP254" si="117">IF(AL254="いる","適切","不適切")</f>
        <v>適切</v>
      </c>
      <c r="AR254" s="466" t="str">
        <f t="shared" ref="AR254" si="118">IF(AU254=AW254,"適切","不適切")</f>
        <v>不適切</v>
      </c>
      <c r="AT254" s="608">
        <v>270</v>
      </c>
      <c r="AU254" s="467" t="str">
        <f>VLOOKUP($AT254,'自主点検表（処遇）'!$AG$5:$AL$3211,2,0)</f>
        <v>いる・いない</v>
      </c>
      <c r="AW254" s="430" t="s">
        <v>1731</v>
      </c>
    </row>
    <row r="255" spans="2:50" ht="33.75" customHeight="1" thickBot="1">
      <c r="E255" s="589" t="str">
        <f t="shared" si="80"/>
        <v/>
      </c>
      <c r="K255" s="46" t="s">
        <v>1701</v>
      </c>
      <c r="M255" s="588" t="s">
        <v>443</v>
      </c>
      <c r="N255" s="41">
        <v>4</v>
      </c>
      <c r="O255" s="588" t="s">
        <v>443</v>
      </c>
      <c r="P255" s="41">
        <v>5</v>
      </c>
      <c r="Q255" s="588" t="s">
        <v>443</v>
      </c>
      <c r="R255" s="41">
        <v>6</v>
      </c>
      <c r="S255" s="588" t="s">
        <v>443</v>
      </c>
      <c r="T255" s="41">
        <v>7</v>
      </c>
      <c r="U255" s="588" t="s">
        <v>443</v>
      </c>
      <c r="V255" s="41">
        <v>8</v>
      </c>
      <c r="W255" s="588" t="s">
        <v>443</v>
      </c>
      <c r="X255" s="41">
        <v>9</v>
      </c>
      <c r="Y255" s="588" t="s">
        <v>443</v>
      </c>
      <c r="Z255" s="41">
        <v>10</v>
      </c>
      <c r="AA255" s="588" t="s">
        <v>443</v>
      </c>
      <c r="AB255" s="41">
        <v>11</v>
      </c>
      <c r="AC255" s="588" t="s">
        <v>443</v>
      </c>
      <c r="AD255" s="41">
        <v>12</v>
      </c>
      <c r="AE255" s="588" t="s">
        <v>443</v>
      </c>
      <c r="AF255" s="41">
        <v>1</v>
      </c>
      <c r="AG255" s="588" t="s">
        <v>443</v>
      </c>
      <c r="AH255" s="41">
        <v>2</v>
      </c>
      <c r="AI255" s="588" t="s">
        <v>443</v>
      </c>
      <c r="AJ255" s="42">
        <v>3</v>
      </c>
      <c r="AN255" s="46"/>
      <c r="AP255" s="464"/>
      <c r="AR255" s="46"/>
      <c r="AW255" s="46"/>
    </row>
    <row r="256" spans="2:50" ht="33.75" customHeight="1" thickBot="1">
      <c r="E256" s="589" t="str">
        <f t="shared" si="80"/>
        <v/>
      </c>
      <c r="AN256" s="46"/>
      <c r="AP256" s="464"/>
      <c r="AR256" s="46"/>
      <c r="AW256" s="46"/>
    </row>
    <row r="257" spans="2:50" ht="33.75" customHeight="1" thickBot="1">
      <c r="B257" s="46" t="s">
        <v>1855</v>
      </c>
      <c r="C257" s="608" t="s">
        <v>2884</v>
      </c>
      <c r="E257" s="589" t="str">
        <f t="shared" si="80"/>
        <v>★</v>
      </c>
      <c r="H257" s="46" t="s">
        <v>1965</v>
      </c>
      <c r="AD257" s="609" t="s">
        <v>443</v>
      </c>
      <c r="AE257" s="429" t="s">
        <v>1402</v>
      </c>
      <c r="AF257" s="429"/>
      <c r="AL257" s="449" t="s">
        <v>571</v>
      </c>
      <c r="AN257" s="464" t="str">
        <f t="shared" ref="AN257" si="119">IF(AP257=AR257,"●","✖")</f>
        <v>✖</v>
      </c>
      <c r="AP257" s="462" t="str">
        <f t="shared" ref="AP257" si="120">IF(AL257="いる","適切","不適切")</f>
        <v>適切</v>
      </c>
      <c r="AR257" s="466" t="str">
        <f t="shared" ref="AR257" si="121">IF(AU257=AW257,"適切","不適切")</f>
        <v>不適切</v>
      </c>
      <c r="AT257" s="608">
        <v>272</v>
      </c>
      <c r="AU257" s="467" t="str">
        <f>VLOOKUP($AT257,'自主点検表（処遇）'!$AG$5:$AL$3211,2,0)</f>
        <v>いる・いない</v>
      </c>
      <c r="AW257" s="430" t="s">
        <v>1731</v>
      </c>
    </row>
    <row r="258" spans="2:50" ht="33.75" customHeight="1" thickBot="1">
      <c r="E258" s="589" t="str">
        <f t="shared" si="80"/>
        <v/>
      </c>
      <c r="K258" s="46" t="s">
        <v>1958</v>
      </c>
      <c r="M258" s="588" t="s">
        <v>443</v>
      </c>
      <c r="N258" s="41">
        <v>4</v>
      </c>
      <c r="O258" s="588" t="s">
        <v>443</v>
      </c>
      <c r="P258" s="41">
        <v>5</v>
      </c>
      <c r="Q258" s="588" t="s">
        <v>443</v>
      </c>
      <c r="R258" s="41">
        <v>6</v>
      </c>
      <c r="S258" s="588" t="s">
        <v>443</v>
      </c>
      <c r="T258" s="41">
        <v>7</v>
      </c>
      <c r="U258" s="588" t="s">
        <v>443</v>
      </c>
      <c r="V258" s="41">
        <v>8</v>
      </c>
      <c r="W258" s="588" t="s">
        <v>443</v>
      </c>
      <c r="X258" s="41">
        <v>9</v>
      </c>
      <c r="Y258" s="588" t="s">
        <v>443</v>
      </c>
      <c r="Z258" s="41">
        <v>10</v>
      </c>
      <c r="AA258" s="588" t="s">
        <v>443</v>
      </c>
      <c r="AB258" s="41">
        <v>11</v>
      </c>
      <c r="AC258" s="588" t="s">
        <v>443</v>
      </c>
      <c r="AD258" s="41">
        <v>12</v>
      </c>
      <c r="AE258" s="588" t="s">
        <v>443</v>
      </c>
      <c r="AF258" s="41">
        <v>1</v>
      </c>
      <c r="AG258" s="588" t="s">
        <v>443</v>
      </c>
      <c r="AH258" s="41">
        <v>2</v>
      </c>
      <c r="AI258" s="588" t="s">
        <v>443</v>
      </c>
      <c r="AJ258" s="42">
        <v>3</v>
      </c>
      <c r="AN258" s="46"/>
      <c r="AP258" s="464"/>
      <c r="AR258" s="46"/>
      <c r="AW258" s="46"/>
    </row>
    <row r="259" spans="2:50" ht="33.75" customHeight="1" thickBot="1">
      <c r="B259" s="452"/>
      <c r="C259" s="452"/>
      <c r="D259" s="598"/>
      <c r="E259" s="598" t="str">
        <f t="shared" si="80"/>
        <v/>
      </c>
      <c r="F259" s="452"/>
      <c r="G259" s="452"/>
      <c r="H259" s="452"/>
      <c r="I259" s="452"/>
      <c r="J259" s="452"/>
      <c r="K259" s="452"/>
      <c r="L259" s="452"/>
      <c r="M259" s="452"/>
      <c r="N259" s="452"/>
      <c r="O259" s="452"/>
      <c r="P259" s="452"/>
      <c r="Q259" s="452"/>
      <c r="R259" s="452"/>
      <c r="S259" s="452"/>
      <c r="T259" s="452"/>
      <c r="U259" s="452"/>
      <c r="V259" s="452"/>
      <c r="W259" s="452"/>
      <c r="X259" s="452"/>
      <c r="Y259" s="452"/>
      <c r="Z259" s="452"/>
      <c r="AA259" s="452"/>
      <c r="AB259" s="452"/>
      <c r="AC259" s="452"/>
      <c r="AD259" s="452"/>
      <c r="AE259" s="452"/>
      <c r="AF259" s="452"/>
      <c r="AG259" s="452"/>
      <c r="AH259" s="452"/>
      <c r="AI259" s="452"/>
      <c r="AJ259" s="452"/>
      <c r="AK259" s="452"/>
      <c r="AL259" s="452"/>
      <c r="AM259" s="452"/>
      <c r="AN259" s="452"/>
      <c r="AO259" s="452"/>
      <c r="AP259" s="599"/>
      <c r="AQ259" s="452"/>
      <c r="AR259" s="452"/>
      <c r="AS259" s="452"/>
      <c r="AT259" s="452"/>
      <c r="AU259" s="452"/>
      <c r="AV259" s="452"/>
      <c r="AW259" s="452"/>
      <c r="AX259" s="452"/>
    </row>
    <row r="260" spans="2:50" ht="33.75" customHeight="1" thickBot="1">
      <c r="E260" s="589" t="str">
        <f t="shared" si="80"/>
        <v/>
      </c>
      <c r="U260" s="451"/>
      <c r="AN260" s="46"/>
      <c r="AP260" s="464"/>
      <c r="AR260" s="46"/>
      <c r="AW260" s="46"/>
    </row>
    <row r="261" spans="2:50" ht="33.75" customHeight="1" thickBot="1">
      <c r="B261" s="608" t="s">
        <v>2886</v>
      </c>
      <c r="C261" s="608" t="s">
        <v>2885</v>
      </c>
      <c r="E261" s="869" t="str">
        <f>_xlfn.IFS(AR261="不適切","★",AR261="該当","▲",AR261="適切","",AR261="","",AR261="要確認","▲")</f>
        <v>▲</v>
      </c>
      <c r="F261" s="608">
        <v>19</v>
      </c>
      <c r="G261" s="46" t="s">
        <v>1526</v>
      </c>
      <c r="AD261" s="609" t="s">
        <v>443</v>
      </c>
      <c r="AE261" s="429" t="s">
        <v>1967</v>
      </c>
      <c r="AF261" s="429"/>
      <c r="AG261" s="429"/>
      <c r="AH261" s="429"/>
      <c r="AI261" s="429"/>
      <c r="AL261" s="785" t="s">
        <v>2580</v>
      </c>
      <c r="AN261" s="464" t="str">
        <f t="shared" ref="AN261" si="122">IF(AP261=AR261,"●","✖")</f>
        <v>✖</v>
      </c>
      <c r="AP261" s="784" t="str">
        <f>_xlfn.IFS(AL261="いる","適切",AL261="該当","該当",AL261="非該当","非該当")</f>
        <v>該当</v>
      </c>
      <c r="AR261" s="783" t="str">
        <f>_xlfn.IFS(AU261=AW261,"適切",AU261="該当","該当",AU261="非該当","",AU261="該当・非該当","要確認")</f>
        <v>要確認</v>
      </c>
      <c r="AT261" s="608">
        <v>277</v>
      </c>
      <c r="AU261" s="467" t="str">
        <f>VLOOKUP($AT261,'自主点検表（処遇）'!$AG$5:$AL$3211,2,0)</f>
        <v>該当・非該当</v>
      </c>
      <c r="AW261" s="46"/>
    </row>
    <row r="262" spans="2:50" ht="33.75" customHeight="1" thickBot="1">
      <c r="B262" s="46" t="s">
        <v>1857</v>
      </c>
      <c r="C262" s="608" t="s">
        <v>2885</v>
      </c>
      <c r="E262" s="589" t="str">
        <f t="shared" ref="E262:E324" si="123">IF(AR262="不適切","★","")</f>
        <v>★</v>
      </c>
      <c r="H262" s="46" t="s">
        <v>1527</v>
      </c>
      <c r="AL262" s="449" t="s">
        <v>571</v>
      </c>
      <c r="AN262" s="464" t="str">
        <f t="shared" ref="AN262" si="124">IF(AP262=AR262,"●","✖")</f>
        <v>✖</v>
      </c>
      <c r="AP262" s="462" t="str">
        <f t="shared" ref="AP262" si="125">IF(AL262="いる","適切","不適切")</f>
        <v>適切</v>
      </c>
      <c r="AR262" s="466" t="str">
        <f t="shared" ref="AR262" si="126">IF(AU262=AW262,"適切","不適切")</f>
        <v>不適切</v>
      </c>
      <c r="AT262" s="608">
        <v>279</v>
      </c>
      <c r="AU262" s="467" t="str">
        <f>VLOOKUP($AT262,'自主点検表（処遇）'!$AG$5:$AL$3211,2,0)</f>
        <v>いる・いない</v>
      </c>
      <c r="AW262" s="430" t="s">
        <v>1731</v>
      </c>
    </row>
    <row r="263" spans="2:50" ht="33.75" customHeight="1" thickBot="1">
      <c r="E263" s="589" t="str">
        <f t="shared" si="123"/>
        <v/>
      </c>
      <c r="H263" s="46" t="s">
        <v>1528</v>
      </c>
      <c r="P263" s="2235">
        <f>'自主点検表（処遇）'!$Y$2111</f>
        <v>0</v>
      </c>
      <c r="Q263" s="2235"/>
      <c r="R263" s="46" t="s">
        <v>1362</v>
      </c>
      <c r="AD263" s="609" t="s">
        <v>443</v>
      </c>
      <c r="AE263" s="429" t="s">
        <v>1966</v>
      </c>
      <c r="AF263" s="429"/>
      <c r="AG263" s="429"/>
      <c r="AH263" s="429"/>
      <c r="AI263" s="429"/>
      <c r="AN263" s="46"/>
      <c r="AP263" s="464"/>
      <c r="AR263" s="46"/>
      <c r="AW263" s="46"/>
    </row>
    <row r="264" spans="2:50" ht="33.75" customHeight="1">
      <c r="E264" s="589" t="str">
        <f t="shared" si="123"/>
        <v/>
      </c>
      <c r="P264" s="597"/>
      <c r="Q264" s="597"/>
      <c r="AN264" s="46"/>
      <c r="AP264" s="464"/>
      <c r="AR264" s="46"/>
      <c r="AW264" s="46"/>
    </row>
    <row r="265" spans="2:50" ht="33.75" customHeight="1" thickBot="1">
      <c r="E265" s="589" t="str">
        <f t="shared" si="123"/>
        <v/>
      </c>
      <c r="H265" s="46" t="s">
        <v>1968</v>
      </c>
      <c r="P265" s="597"/>
      <c r="Q265" s="597"/>
      <c r="AN265" s="46"/>
      <c r="AP265" s="464"/>
      <c r="AR265" s="46"/>
      <c r="AW265" s="46"/>
    </row>
    <row r="266" spans="2:50" ht="33.75" customHeight="1" thickBot="1">
      <c r="B266" s="46" t="s">
        <v>1857</v>
      </c>
      <c r="C266" s="608" t="s">
        <v>2885</v>
      </c>
      <c r="E266" s="589" t="str">
        <f t="shared" si="123"/>
        <v>★</v>
      </c>
      <c r="H266" s="46" t="s">
        <v>1208</v>
      </c>
      <c r="I266" s="46" t="s">
        <v>1969</v>
      </c>
      <c r="P266" s="597"/>
      <c r="Q266" s="597"/>
      <c r="AD266" s="609" t="s">
        <v>443</v>
      </c>
      <c r="AE266" s="429" t="s">
        <v>1402</v>
      </c>
      <c r="AF266" s="429"/>
      <c r="AL266" s="449" t="s">
        <v>571</v>
      </c>
      <c r="AN266" s="464" t="str">
        <f t="shared" ref="AN266:AN267" si="127">IF(AP266=AR266,"●","✖")</f>
        <v>✖</v>
      </c>
      <c r="AP266" s="462" t="str">
        <f t="shared" ref="AP266:AP267" si="128">IF(AL266="いる","適切","不適切")</f>
        <v>適切</v>
      </c>
      <c r="AR266" s="466" t="str">
        <f t="shared" ref="AR266:AR267" si="129">IF(AU266=AW266,"適切","不適切")</f>
        <v>不適切</v>
      </c>
      <c r="AT266" s="608">
        <v>281</v>
      </c>
      <c r="AU266" s="467" t="str">
        <f>VLOOKUP($AT266,'自主点検表（処遇）'!$AG$5:$AL$3211,2,0)</f>
        <v>いる・いない</v>
      </c>
      <c r="AW266" s="430" t="s">
        <v>1731</v>
      </c>
    </row>
    <row r="267" spans="2:50" ht="33.75" customHeight="1" thickBot="1">
      <c r="B267" s="46" t="s">
        <v>1857</v>
      </c>
      <c r="C267" s="608" t="s">
        <v>2885</v>
      </c>
      <c r="E267" s="589" t="str">
        <f t="shared" si="123"/>
        <v>★</v>
      </c>
      <c r="H267" s="46" t="s">
        <v>1209</v>
      </c>
      <c r="I267" s="2215" t="s">
        <v>1970</v>
      </c>
      <c r="J267" s="2215"/>
      <c r="K267" s="2215"/>
      <c r="L267" s="2215"/>
      <c r="M267" s="2215"/>
      <c r="N267" s="2215"/>
      <c r="O267" s="2215"/>
      <c r="P267" s="2215"/>
      <c r="Q267" s="2215"/>
      <c r="R267" s="2215"/>
      <c r="S267" s="2215"/>
      <c r="T267" s="2215"/>
      <c r="U267" s="2215"/>
      <c r="V267" s="2215"/>
      <c r="W267" s="2215"/>
      <c r="X267" s="2215"/>
      <c r="Y267" s="2215"/>
      <c r="Z267" s="2215"/>
      <c r="AA267" s="2215"/>
      <c r="AB267" s="2215"/>
      <c r="AC267" s="2215"/>
      <c r="AD267" s="609" t="s">
        <v>443</v>
      </c>
      <c r="AE267" s="429" t="s">
        <v>1402</v>
      </c>
      <c r="AF267" s="429"/>
      <c r="AL267" s="449" t="s">
        <v>571</v>
      </c>
      <c r="AN267" s="464" t="str">
        <f t="shared" si="127"/>
        <v>✖</v>
      </c>
      <c r="AP267" s="462" t="str">
        <f t="shared" si="128"/>
        <v>適切</v>
      </c>
      <c r="AR267" s="466" t="str">
        <f t="shared" si="129"/>
        <v>不適切</v>
      </c>
      <c r="AT267" s="608">
        <v>282</v>
      </c>
      <c r="AU267" s="467" t="str">
        <f>VLOOKUP($AT267,'自主点検表（処遇）'!$AG$5:$AL$3211,2,0)</f>
        <v>いる・いない</v>
      </c>
      <c r="AW267" s="430" t="s">
        <v>1731</v>
      </c>
    </row>
    <row r="268" spans="2:50" ht="33.75" customHeight="1" thickBot="1">
      <c r="E268" s="589" t="str">
        <f t="shared" si="123"/>
        <v/>
      </c>
      <c r="I268" s="2215"/>
      <c r="J268" s="2215"/>
      <c r="K268" s="2215"/>
      <c r="L268" s="2215"/>
      <c r="M268" s="2215"/>
      <c r="N268" s="2215"/>
      <c r="O268" s="2215"/>
      <c r="P268" s="2215"/>
      <c r="Q268" s="2215"/>
      <c r="R268" s="2215"/>
      <c r="S268" s="2215"/>
      <c r="T268" s="2215"/>
      <c r="U268" s="2215"/>
      <c r="V268" s="2215"/>
      <c r="W268" s="2215"/>
      <c r="X268" s="2215"/>
      <c r="Y268" s="2215"/>
      <c r="Z268" s="2215"/>
      <c r="AA268" s="2215"/>
      <c r="AB268" s="2215"/>
      <c r="AC268" s="2215"/>
      <c r="AN268" s="46"/>
      <c r="AP268" s="464"/>
      <c r="AR268" s="46"/>
      <c r="AW268" s="46"/>
    </row>
    <row r="269" spans="2:50" ht="33.75" customHeight="1" thickBot="1">
      <c r="B269" s="46" t="s">
        <v>1857</v>
      </c>
      <c r="C269" s="608" t="s">
        <v>2885</v>
      </c>
      <c r="E269" s="589" t="str">
        <f t="shared" si="123"/>
        <v>★</v>
      </c>
      <c r="H269" s="46" t="s">
        <v>1210</v>
      </c>
      <c r="I269" s="2215" t="s">
        <v>1971</v>
      </c>
      <c r="J269" s="2215"/>
      <c r="K269" s="2215"/>
      <c r="L269" s="2215"/>
      <c r="M269" s="2215"/>
      <c r="N269" s="2215"/>
      <c r="O269" s="2215"/>
      <c r="P269" s="2215"/>
      <c r="Q269" s="2215"/>
      <c r="R269" s="2215"/>
      <c r="S269" s="2215"/>
      <c r="T269" s="2215"/>
      <c r="U269" s="2215"/>
      <c r="V269" s="2215"/>
      <c r="W269" s="2215"/>
      <c r="X269" s="2215"/>
      <c r="Y269" s="2215"/>
      <c r="Z269" s="2215"/>
      <c r="AA269" s="2215"/>
      <c r="AB269" s="2215"/>
      <c r="AC269" s="2215"/>
      <c r="AD269" s="609" t="s">
        <v>443</v>
      </c>
      <c r="AE269" s="429" t="s">
        <v>1402</v>
      </c>
      <c r="AF269" s="429"/>
      <c r="AL269" s="449" t="s">
        <v>571</v>
      </c>
      <c r="AN269" s="464" t="str">
        <f t="shared" ref="AN269" si="130">IF(AP269=AR269,"●","✖")</f>
        <v>✖</v>
      </c>
      <c r="AP269" s="462" t="str">
        <f t="shared" ref="AP269" si="131">IF(AL269="いる","適切","不適切")</f>
        <v>適切</v>
      </c>
      <c r="AR269" s="466" t="str">
        <f t="shared" ref="AR269" si="132">IF(AU269=AW269,"適切","不適切")</f>
        <v>不適切</v>
      </c>
      <c r="AT269" s="608">
        <v>283</v>
      </c>
      <c r="AU269" s="467" t="str">
        <f>VLOOKUP($AT269,'自主点検表（処遇）'!$AG$5:$AL$3211,2,0)</f>
        <v>いる・いない</v>
      </c>
      <c r="AW269" s="430" t="s">
        <v>1731</v>
      </c>
    </row>
    <row r="270" spans="2:50" ht="33.75" customHeight="1" thickBot="1">
      <c r="E270" s="589" t="str">
        <f t="shared" si="123"/>
        <v/>
      </c>
      <c r="I270" s="2215"/>
      <c r="J270" s="2215"/>
      <c r="K270" s="2215"/>
      <c r="L270" s="2215"/>
      <c r="M270" s="2215"/>
      <c r="N270" s="2215"/>
      <c r="O270" s="2215"/>
      <c r="P270" s="2215"/>
      <c r="Q270" s="2215"/>
      <c r="R270" s="2215"/>
      <c r="S270" s="2215"/>
      <c r="T270" s="2215"/>
      <c r="U270" s="2215"/>
      <c r="V270" s="2215"/>
      <c r="W270" s="2215"/>
      <c r="X270" s="2215"/>
      <c r="Y270" s="2215"/>
      <c r="Z270" s="2215"/>
      <c r="AA270" s="2215"/>
      <c r="AB270" s="2215"/>
      <c r="AC270" s="2215"/>
      <c r="AN270" s="46"/>
      <c r="AP270" s="464"/>
      <c r="AR270" s="46"/>
      <c r="AW270" s="46"/>
    </row>
    <row r="271" spans="2:50" ht="33.75" customHeight="1" thickBot="1">
      <c r="B271" s="46" t="s">
        <v>1857</v>
      </c>
      <c r="C271" s="608" t="s">
        <v>2885</v>
      </c>
      <c r="E271" s="589" t="str">
        <f t="shared" si="123"/>
        <v>★</v>
      </c>
      <c r="H271" s="46" t="s">
        <v>1211</v>
      </c>
      <c r="I271" s="46" t="s">
        <v>1972</v>
      </c>
      <c r="P271" s="597"/>
      <c r="Q271" s="597"/>
      <c r="AD271" s="609" t="s">
        <v>443</v>
      </c>
      <c r="AE271" s="429" t="s">
        <v>1402</v>
      </c>
      <c r="AF271" s="429"/>
      <c r="AL271" s="449" t="s">
        <v>571</v>
      </c>
      <c r="AN271" s="464" t="str">
        <f t="shared" ref="AN271:AN273" si="133">IF(AP271=AR271,"●","✖")</f>
        <v>✖</v>
      </c>
      <c r="AP271" s="462" t="str">
        <f t="shared" ref="AP271:AP273" si="134">IF(AL271="いる","適切","不適切")</f>
        <v>適切</v>
      </c>
      <c r="AR271" s="466" t="str">
        <f t="shared" ref="AR271:AR273" si="135">IF(AU271=AW271,"適切","不適切")</f>
        <v>不適切</v>
      </c>
      <c r="AT271" s="608">
        <v>284</v>
      </c>
      <c r="AU271" s="467" t="str">
        <f>VLOOKUP($AT271,'自主点検表（処遇）'!$AG$5:$AL$3211,2,0)</f>
        <v>いる・いない</v>
      </c>
      <c r="AW271" s="430" t="s">
        <v>1731</v>
      </c>
    </row>
    <row r="272" spans="2:50" ht="33.75" customHeight="1" thickBot="1">
      <c r="B272" s="46" t="s">
        <v>1857</v>
      </c>
      <c r="C272" s="608" t="s">
        <v>2885</v>
      </c>
      <c r="E272" s="589" t="str">
        <f t="shared" si="123"/>
        <v>★</v>
      </c>
      <c r="H272" s="46" t="s">
        <v>1212</v>
      </c>
      <c r="I272" s="46" t="s">
        <v>1973</v>
      </c>
      <c r="P272" s="597"/>
      <c r="Q272" s="597"/>
      <c r="AD272" s="609" t="s">
        <v>443</v>
      </c>
      <c r="AE272" s="429" t="s">
        <v>1402</v>
      </c>
      <c r="AF272" s="429"/>
      <c r="AL272" s="449" t="s">
        <v>571</v>
      </c>
      <c r="AN272" s="464" t="str">
        <f t="shared" si="133"/>
        <v>✖</v>
      </c>
      <c r="AP272" s="462" t="str">
        <f t="shared" si="134"/>
        <v>適切</v>
      </c>
      <c r="AR272" s="466" t="str">
        <f t="shared" si="135"/>
        <v>不適切</v>
      </c>
      <c r="AT272" s="608">
        <v>285</v>
      </c>
      <c r="AU272" s="467" t="str">
        <f>VLOOKUP($AT272,'自主点検表（処遇）'!$AG$5:$AL$3211,2,0)</f>
        <v>いる・いない</v>
      </c>
      <c r="AW272" s="430" t="s">
        <v>1731</v>
      </c>
    </row>
    <row r="273" spans="2:52" ht="33.75" customHeight="1" thickBot="1">
      <c r="B273" s="46" t="s">
        <v>1857</v>
      </c>
      <c r="C273" s="608" t="s">
        <v>2885</v>
      </c>
      <c r="E273" s="589" t="str">
        <f t="shared" si="123"/>
        <v>★</v>
      </c>
      <c r="H273" s="46" t="s">
        <v>1213</v>
      </c>
      <c r="I273" s="2215" t="s">
        <v>1974</v>
      </c>
      <c r="J273" s="2215"/>
      <c r="K273" s="2215"/>
      <c r="L273" s="2215"/>
      <c r="M273" s="2215"/>
      <c r="N273" s="2215"/>
      <c r="O273" s="2215"/>
      <c r="P273" s="2215"/>
      <c r="Q273" s="2215"/>
      <c r="R273" s="2215"/>
      <c r="S273" s="2215"/>
      <c r="T273" s="2215"/>
      <c r="U273" s="2215"/>
      <c r="V273" s="2215"/>
      <c r="W273" s="2215"/>
      <c r="X273" s="2215"/>
      <c r="Y273" s="2215"/>
      <c r="Z273" s="2215"/>
      <c r="AA273" s="2215"/>
      <c r="AB273" s="2215"/>
      <c r="AC273" s="2215"/>
      <c r="AD273" s="609" t="s">
        <v>443</v>
      </c>
      <c r="AE273" s="429" t="s">
        <v>1402</v>
      </c>
      <c r="AF273" s="429"/>
      <c r="AL273" s="449" t="s">
        <v>571</v>
      </c>
      <c r="AN273" s="464" t="str">
        <f t="shared" si="133"/>
        <v>✖</v>
      </c>
      <c r="AP273" s="462" t="str">
        <f t="shared" si="134"/>
        <v>適切</v>
      </c>
      <c r="AR273" s="466" t="str">
        <f t="shared" si="135"/>
        <v>不適切</v>
      </c>
      <c r="AT273" s="608">
        <v>286</v>
      </c>
      <c r="AU273" s="467" t="str">
        <f>VLOOKUP($AT273,'自主点検表（処遇）'!$AG$5:$AL$3211,2,0)</f>
        <v>いる・いない</v>
      </c>
      <c r="AW273" s="430" t="s">
        <v>1731</v>
      </c>
    </row>
    <row r="274" spans="2:52" ht="33.75" customHeight="1">
      <c r="E274" s="589" t="str">
        <f t="shared" si="123"/>
        <v/>
      </c>
      <c r="I274" s="2215"/>
      <c r="J274" s="2215"/>
      <c r="K274" s="2215"/>
      <c r="L274" s="2215"/>
      <c r="M274" s="2215"/>
      <c r="N274" s="2215"/>
      <c r="O274" s="2215"/>
      <c r="P274" s="2215"/>
      <c r="Q274" s="2215"/>
      <c r="R274" s="2215"/>
      <c r="S274" s="2215"/>
      <c r="T274" s="2215"/>
      <c r="U274" s="2215"/>
      <c r="V274" s="2215"/>
      <c r="W274" s="2215"/>
      <c r="X274" s="2215"/>
      <c r="Y274" s="2215"/>
      <c r="Z274" s="2215"/>
      <c r="AA274" s="2215"/>
      <c r="AB274" s="2215"/>
      <c r="AC274" s="2215"/>
      <c r="AN274" s="46"/>
      <c r="AP274" s="464"/>
      <c r="AR274" s="46"/>
      <c r="AW274" s="46"/>
    </row>
    <row r="275" spans="2:52" ht="33.75" customHeight="1" thickBot="1">
      <c r="B275" s="452"/>
      <c r="C275" s="452"/>
      <c r="D275" s="598"/>
      <c r="E275" s="598" t="str">
        <f t="shared" si="123"/>
        <v/>
      </c>
      <c r="F275" s="452"/>
      <c r="G275" s="452"/>
      <c r="H275" s="452"/>
      <c r="I275" s="452"/>
      <c r="J275" s="452"/>
      <c r="K275" s="452"/>
      <c r="L275" s="452"/>
      <c r="M275" s="452"/>
      <c r="N275" s="452"/>
      <c r="O275" s="452"/>
      <c r="P275" s="452"/>
      <c r="Q275" s="452"/>
      <c r="R275" s="452"/>
      <c r="S275" s="452"/>
      <c r="T275" s="452"/>
      <c r="U275" s="452"/>
      <c r="V275" s="452"/>
      <c r="W275" s="452"/>
      <c r="X275" s="452"/>
      <c r="Y275" s="452"/>
      <c r="Z275" s="452"/>
      <c r="AA275" s="452"/>
      <c r="AB275" s="452"/>
      <c r="AC275" s="452"/>
      <c r="AD275" s="452"/>
      <c r="AE275" s="452"/>
      <c r="AF275" s="452"/>
      <c r="AG275" s="452"/>
      <c r="AH275" s="452"/>
      <c r="AI275" s="452"/>
      <c r="AJ275" s="452"/>
      <c r="AK275" s="452"/>
      <c r="AL275" s="452"/>
      <c r="AM275" s="452"/>
      <c r="AN275" s="599"/>
      <c r="AO275" s="452"/>
      <c r="AP275" s="452"/>
      <c r="AQ275" s="452"/>
      <c r="AR275" s="452"/>
      <c r="AS275" s="452"/>
      <c r="AT275" s="452"/>
      <c r="AU275" s="452"/>
      <c r="AV275" s="452"/>
      <c r="AW275" s="452"/>
      <c r="AX275" s="599"/>
    </row>
    <row r="276" spans="2:52" ht="33.75" customHeight="1">
      <c r="E276" s="589" t="str">
        <f t="shared" si="123"/>
        <v/>
      </c>
      <c r="N276" s="451"/>
      <c r="O276" s="451"/>
      <c r="AR276" s="46"/>
      <c r="AW276" s="46"/>
      <c r="AX276" s="464"/>
    </row>
    <row r="277" spans="2:52" ht="33.75" customHeight="1" thickBot="1">
      <c r="E277" s="589" t="str">
        <f t="shared" si="123"/>
        <v/>
      </c>
      <c r="F277" s="608">
        <v>20</v>
      </c>
      <c r="G277" s="46" t="s">
        <v>1529</v>
      </c>
      <c r="N277" s="46" t="s">
        <v>1530</v>
      </c>
      <c r="O277" s="615"/>
      <c r="V277" s="46" t="s">
        <v>1531</v>
      </c>
      <c r="AR277" s="46"/>
      <c r="AW277" s="46"/>
      <c r="AX277" s="464"/>
      <c r="AZ277" s="46" t="s">
        <v>1532</v>
      </c>
    </row>
    <row r="278" spans="2:52" ht="33.75" customHeight="1" thickBot="1">
      <c r="E278" s="589" t="str">
        <f t="shared" si="123"/>
        <v/>
      </c>
      <c r="H278" s="46" t="s">
        <v>1533</v>
      </c>
      <c r="L278" s="46" t="s">
        <v>1534</v>
      </c>
      <c r="M278" s="433"/>
      <c r="N278" s="433">
        <f>'自主点検表（処遇）'!$J$2178</f>
        <v>0</v>
      </c>
      <c r="O278" s="433" t="s">
        <v>1535</v>
      </c>
      <c r="P278" s="433">
        <f>'自主点検表（処遇）'!$N$2178</f>
        <v>0</v>
      </c>
      <c r="Q278" s="433" t="s">
        <v>1536</v>
      </c>
      <c r="R278" s="433">
        <f>'自主点検表（処遇）'!$T$2178</f>
        <v>0</v>
      </c>
      <c r="S278" s="433" t="s">
        <v>1535</v>
      </c>
      <c r="T278" s="433">
        <f>'自主点検表（処遇）'!$X$2178</f>
        <v>0</v>
      </c>
      <c r="V278" s="596"/>
      <c r="W278" s="596" t="s">
        <v>1535</v>
      </c>
      <c r="X278" s="596"/>
      <c r="AD278" s="609" t="s">
        <v>443</v>
      </c>
      <c r="AE278" s="429" t="s">
        <v>1402</v>
      </c>
      <c r="AR278" s="46"/>
      <c r="AW278" s="46"/>
      <c r="AX278" s="464"/>
      <c r="AZ278" s="46" t="s">
        <v>1537</v>
      </c>
    </row>
    <row r="279" spans="2:52" ht="33.75" customHeight="1" thickBot="1">
      <c r="E279" s="589" t="str">
        <f t="shared" si="123"/>
        <v/>
      </c>
      <c r="L279" s="46" t="s">
        <v>1538</v>
      </c>
      <c r="M279" s="441"/>
      <c r="N279" s="433">
        <f>'自主点検表（処遇）'!$J$2179</f>
        <v>0</v>
      </c>
      <c r="O279" s="441" t="s">
        <v>1535</v>
      </c>
      <c r="P279" s="433">
        <f>'自主点検表（処遇）'!$N$2179</f>
        <v>0</v>
      </c>
      <c r="Q279" s="441" t="s">
        <v>1536</v>
      </c>
      <c r="R279" s="433">
        <f>'自主点検表（処遇）'!$T$2179</f>
        <v>0</v>
      </c>
      <c r="S279" s="441" t="s">
        <v>1535</v>
      </c>
      <c r="T279" s="433">
        <f>'自主点検表（処遇）'!$X$2179</f>
        <v>0</v>
      </c>
      <c r="V279" s="596"/>
      <c r="W279" s="601" t="s">
        <v>1535</v>
      </c>
      <c r="X279" s="596"/>
      <c r="AD279" s="609" t="s">
        <v>443</v>
      </c>
      <c r="AE279" s="429" t="s">
        <v>1402</v>
      </c>
      <c r="AR279" s="46"/>
      <c r="AW279" s="46"/>
      <c r="AX279" s="464"/>
      <c r="AZ279" s="46" t="s">
        <v>1539</v>
      </c>
    </row>
    <row r="280" spans="2:52" ht="33.75" customHeight="1" thickBot="1">
      <c r="E280" s="589" t="str">
        <f t="shared" si="123"/>
        <v/>
      </c>
      <c r="L280" s="46" t="s">
        <v>1540</v>
      </c>
      <c r="M280" s="441"/>
      <c r="N280" s="433">
        <f>'自主点検表（処遇）'!$J$2180</f>
        <v>0</v>
      </c>
      <c r="O280" s="441" t="s">
        <v>1535</v>
      </c>
      <c r="P280" s="433">
        <f>'自主点検表（処遇）'!$N$2180</f>
        <v>0</v>
      </c>
      <c r="Q280" s="441" t="s">
        <v>1536</v>
      </c>
      <c r="R280" s="433">
        <f>'自主点検表（処遇）'!$T$2180</f>
        <v>0</v>
      </c>
      <c r="S280" s="441" t="s">
        <v>1535</v>
      </c>
      <c r="T280" s="433">
        <f>'自主点検表（処遇）'!$X$2180</f>
        <v>0</v>
      </c>
      <c r="V280" s="596"/>
      <c r="W280" s="601" t="s">
        <v>1535</v>
      </c>
      <c r="X280" s="596"/>
      <c r="AD280" s="609" t="s">
        <v>443</v>
      </c>
      <c r="AE280" s="429" t="s">
        <v>1402</v>
      </c>
      <c r="AR280" s="46"/>
      <c r="AW280" s="46"/>
      <c r="AX280" s="464"/>
      <c r="AZ280" s="46" t="s">
        <v>1541</v>
      </c>
    </row>
    <row r="281" spans="2:52" ht="33.75" customHeight="1" thickBot="1">
      <c r="E281" s="589" t="str">
        <f t="shared" si="123"/>
        <v/>
      </c>
      <c r="AR281" s="46"/>
      <c r="AW281" s="46"/>
      <c r="AX281" s="464"/>
      <c r="AZ281" s="46" t="s">
        <v>1542</v>
      </c>
    </row>
    <row r="282" spans="2:52" ht="33.75" customHeight="1" thickBot="1">
      <c r="B282" s="608" t="s">
        <v>2888</v>
      </c>
      <c r="C282" s="608" t="s">
        <v>2887</v>
      </c>
      <c r="E282" s="589" t="str">
        <f t="shared" si="123"/>
        <v>★</v>
      </c>
      <c r="H282" s="46" t="s">
        <v>1975</v>
      </c>
      <c r="Q282" s="46" t="s">
        <v>1977</v>
      </c>
      <c r="V282" s="2228" t="s">
        <v>296</v>
      </c>
      <c r="W282" s="2229"/>
      <c r="X282" s="2230"/>
      <c r="AD282" s="609" t="s">
        <v>443</v>
      </c>
      <c r="AE282" s="429" t="s">
        <v>1402</v>
      </c>
      <c r="AL282" s="449" t="s">
        <v>571</v>
      </c>
      <c r="AN282" s="464" t="str">
        <f t="shared" ref="AN282:AN283" si="136">IF(AP282=AR282,"●","✖")</f>
        <v>✖</v>
      </c>
      <c r="AP282" s="462" t="str">
        <f t="shared" ref="AP282" si="137">IF(AL282="いる","適切","不適切")</f>
        <v>適切</v>
      </c>
      <c r="AR282" s="466" t="str">
        <f t="shared" ref="AR282:AR283" si="138">IF(AU282=AW282,"適切","不適切")</f>
        <v>不適切</v>
      </c>
      <c r="AT282" s="608">
        <v>296</v>
      </c>
      <c r="AU282" s="467" t="str">
        <f>VLOOKUP($AT282,'自主点検表（処遇）'!$AG$5:$AL$3211,2,0)</f>
        <v>いる・いない</v>
      </c>
      <c r="AW282" s="430" t="s">
        <v>1731</v>
      </c>
      <c r="AZ282" s="46" t="s">
        <v>1543</v>
      </c>
    </row>
    <row r="283" spans="2:52" ht="33.75" customHeight="1" thickBot="1">
      <c r="B283" s="46" t="s">
        <v>1858</v>
      </c>
      <c r="C283" s="608" t="s">
        <v>2889</v>
      </c>
      <c r="E283" s="589" t="str">
        <f t="shared" si="123"/>
        <v>★</v>
      </c>
      <c r="H283" s="46" t="s">
        <v>1544</v>
      </c>
      <c r="AD283" s="609" t="s">
        <v>443</v>
      </c>
      <c r="AE283" s="429" t="s">
        <v>1402</v>
      </c>
      <c r="AL283" s="449" t="s">
        <v>571</v>
      </c>
      <c r="AN283" s="464" t="str">
        <f t="shared" si="136"/>
        <v>✖</v>
      </c>
      <c r="AP283" s="462" t="str">
        <f t="shared" ref="AP283" si="139">IF(AL283="いる","適切","不適切")</f>
        <v>適切</v>
      </c>
      <c r="AR283" s="466" t="str">
        <f t="shared" si="138"/>
        <v>不適切</v>
      </c>
      <c r="AT283" s="608">
        <v>302</v>
      </c>
      <c r="AU283" s="467" t="str">
        <f>VLOOKUP($AT283,'自主点検表（処遇）'!$AG$5:$AL$3211,2,0)</f>
        <v>いる・いない</v>
      </c>
      <c r="AW283" s="430" t="s">
        <v>1731</v>
      </c>
      <c r="AZ283" s="46" t="s">
        <v>1545</v>
      </c>
    </row>
    <row r="284" spans="2:52" ht="33.75" customHeight="1" thickBot="1">
      <c r="E284" s="589" t="str">
        <f t="shared" si="123"/>
        <v/>
      </c>
      <c r="H284" s="46" t="s">
        <v>1976</v>
      </c>
      <c r="AD284" s="609" t="s">
        <v>443</v>
      </c>
      <c r="AE284" s="429" t="s">
        <v>1402</v>
      </c>
      <c r="AR284" s="46"/>
      <c r="AW284" s="46"/>
      <c r="AX284" s="464"/>
      <c r="AZ284" s="46" t="s">
        <v>1546</v>
      </c>
    </row>
    <row r="285" spans="2:52" ht="33.75" customHeight="1">
      <c r="E285" s="589" t="str">
        <f t="shared" si="123"/>
        <v/>
      </c>
      <c r="AN285" s="46"/>
      <c r="AR285" s="46"/>
      <c r="AW285" s="46"/>
    </row>
    <row r="286" spans="2:52" ht="33.75" customHeight="1">
      <c r="E286" s="589" t="str">
        <f t="shared" si="123"/>
        <v/>
      </c>
      <c r="G286" s="46" t="s">
        <v>1547</v>
      </c>
      <c r="AN286" s="46"/>
      <c r="AR286" s="46"/>
      <c r="AW286" s="46"/>
    </row>
    <row r="287" spans="2:52" ht="33.75" customHeight="1">
      <c r="E287" s="589" t="str">
        <f t="shared" si="123"/>
        <v/>
      </c>
      <c r="G287" s="710"/>
      <c r="H287" s="710"/>
      <c r="I287" s="710"/>
      <c r="J287" s="710"/>
      <c r="K287" s="710"/>
      <c r="L287" s="710"/>
      <c r="M287" s="710"/>
      <c r="N287" s="710"/>
      <c r="O287" s="710"/>
      <c r="P287" s="710"/>
      <c r="Q287" s="710"/>
      <c r="R287" s="710"/>
      <c r="S287" s="710"/>
      <c r="T287" s="710"/>
      <c r="U287" s="710"/>
      <c r="V287" s="710"/>
      <c r="W287" s="710"/>
      <c r="X287" s="710"/>
      <c r="Y287" s="710"/>
      <c r="Z287" s="710"/>
      <c r="AA287" s="710"/>
      <c r="AB287" s="710"/>
      <c r="AC287" s="710"/>
      <c r="AD287" s="710"/>
      <c r="AE287" s="710"/>
      <c r="AF287" s="710"/>
      <c r="AG287" s="710"/>
      <c r="AH287" s="710"/>
      <c r="AI287" s="710"/>
      <c r="AJ287" s="710"/>
      <c r="AK287" s="444"/>
      <c r="AN287" s="46"/>
      <c r="AR287" s="46"/>
      <c r="AW287" s="46"/>
    </row>
    <row r="288" spans="2:52" ht="33.75" customHeight="1">
      <c r="E288" s="589" t="str">
        <f t="shared" si="123"/>
        <v/>
      </c>
      <c r="AN288" s="46"/>
      <c r="AR288" s="46"/>
      <c r="AW288" s="46"/>
    </row>
    <row r="289" spans="2:50" ht="33.75" customHeight="1">
      <c r="E289" s="589" t="str">
        <f t="shared" si="123"/>
        <v/>
      </c>
      <c r="AN289" s="46"/>
      <c r="AR289" s="46"/>
      <c r="AW289" s="46"/>
    </row>
    <row r="290" spans="2:50" ht="33.75" customHeight="1">
      <c r="E290" s="589" t="str">
        <f t="shared" si="123"/>
        <v/>
      </c>
      <c r="F290" s="46">
        <v>21</v>
      </c>
      <c r="G290" s="46" t="s">
        <v>1548</v>
      </c>
      <c r="AR290" s="46"/>
      <c r="AW290" s="46"/>
    </row>
    <row r="291" spans="2:50" ht="33.75" customHeight="1">
      <c r="B291" s="46" t="s">
        <v>1858</v>
      </c>
      <c r="C291" s="608" t="s">
        <v>2889</v>
      </c>
      <c r="E291" s="589" t="str">
        <f t="shared" si="123"/>
        <v>★</v>
      </c>
      <c r="F291" s="435" t="s">
        <v>1424</v>
      </c>
      <c r="G291" s="46" t="s">
        <v>1549</v>
      </c>
      <c r="P291" s="712" t="s">
        <v>443</v>
      </c>
      <c r="Q291" s="46" t="s">
        <v>1420</v>
      </c>
      <c r="R291" s="712" t="s">
        <v>443</v>
      </c>
      <c r="S291" s="46" t="s">
        <v>1363</v>
      </c>
      <c r="AL291" s="449" t="s">
        <v>571</v>
      </c>
      <c r="AN291" s="464" t="str">
        <f t="shared" ref="AN291" si="140">IF(AP291=AR291,"●","✖")</f>
        <v>✖</v>
      </c>
      <c r="AP291" s="462" t="str">
        <f t="shared" ref="AP291" si="141">IF(AL291="いる","適切","不適切")</f>
        <v>適切</v>
      </c>
      <c r="AR291" s="466" t="str">
        <f t="shared" ref="AR291" si="142">IF(AU291=AW291,"適切","不適切")</f>
        <v>不適切</v>
      </c>
      <c r="AT291" s="608">
        <v>304</v>
      </c>
      <c r="AU291" s="467" t="str">
        <f>VLOOKUP($AT291,'自主点検表（処遇）'!$AG$5:$AL$3211,2,0)</f>
        <v>いる・いない</v>
      </c>
      <c r="AW291" s="430" t="s">
        <v>1731</v>
      </c>
    </row>
    <row r="292" spans="2:50" ht="33.75" customHeight="1">
      <c r="E292" s="589" t="str">
        <f t="shared" si="123"/>
        <v/>
      </c>
      <c r="H292" s="46" t="s">
        <v>1550</v>
      </c>
      <c r="L292" s="710"/>
      <c r="M292" s="710"/>
      <c r="N292" s="710"/>
      <c r="O292" s="710"/>
      <c r="P292" s="710"/>
      <c r="Q292" s="710"/>
      <c r="R292" s="710"/>
      <c r="S292" s="710"/>
      <c r="T292" s="710"/>
      <c r="U292" s="710"/>
      <c r="V292" s="710"/>
      <c r="W292" s="710"/>
      <c r="X292" s="710"/>
      <c r="AR292" s="46"/>
      <c r="AW292" s="46"/>
    </row>
    <row r="293" spans="2:50" ht="33.75" customHeight="1">
      <c r="E293" s="589" t="str">
        <f t="shared" si="123"/>
        <v/>
      </c>
      <c r="L293" s="711"/>
      <c r="M293" s="711"/>
      <c r="N293" s="711"/>
      <c r="O293" s="711"/>
      <c r="P293" s="711"/>
      <c r="Q293" s="711"/>
      <c r="R293" s="711"/>
      <c r="S293" s="711"/>
      <c r="T293" s="711"/>
      <c r="U293" s="711"/>
      <c r="V293" s="711"/>
      <c r="W293" s="711"/>
      <c r="X293" s="711"/>
      <c r="AR293" s="46"/>
      <c r="AW293" s="46"/>
    </row>
    <row r="294" spans="2:50" ht="33.75" customHeight="1" thickBot="1">
      <c r="B294" s="452"/>
      <c r="C294" s="452"/>
      <c r="D294" s="598"/>
      <c r="E294" s="598" t="str">
        <f t="shared" si="123"/>
        <v/>
      </c>
      <c r="F294" s="452"/>
      <c r="G294" s="452"/>
      <c r="H294" s="452"/>
      <c r="I294" s="452"/>
      <c r="J294" s="452"/>
      <c r="K294" s="452"/>
      <c r="L294" s="452"/>
      <c r="M294" s="452"/>
      <c r="N294" s="452"/>
      <c r="O294" s="452"/>
      <c r="P294" s="452"/>
      <c r="Q294" s="452"/>
      <c r="R294" s="452"/>
      <c r="S294" s="452"/>
      <c r="T294" s="452"/>
      <c r="U294" s="452"/>
      <c r="V294" s="452"/>
      <c r="W294" s="452"/>
      <c r="X294" s="452"/>
      <c r="Y294" s="452"/>
      <c r="Z294" s="452"/>
      <c r="AA294" s="452"/>
      <c r="AB294" s="452"/>
      <c r="AC294" s="452"/>
      <c r="AD294" s="452"/>
      <c r="AE294" s="452"/>
      <c r="AF294" s="452"/>
      <c r="AG294" s="452"/>
      <c r="AH294" s="452"/>
      <c r="AI294" s="452"/>
      <c r="AJ294" s="452"/>
      <c r="AK294" s="452"/>
      <c r="AL294" s="452"/>
      <c r="AM294" s="452"/>
      <c r="AN294" s="599"/>
      <c r="AO294" s="452"/>
      <c r="AP294" s="452"/>
      <c r="AQ294" s="452"/>
      <c r="AR294" s="452"/>
      <c r="AS294" s="452"/>
      <c r="AT294" s="452"/>
      <c r="AU294" s="452"/>
      <c r="AV294" s="452"/>
      <c r="AW294" s="452"/>
      <c r="AX294" s="452"/>
    </row>
    <row r="295" spans="2:50" ht="33.75" customHeight="1">
      <c r="E295" s="589" t="str">
        <f t="shared" si="123"/>
        <v/>
      </c>
      <c r="AR295" s="46"/>
      <c r="AW295" s="46"/>
    </row>
    <row r="296" spans="2:50" ht="33.75" customHeight="1" thickBot="1">
      <c r="E296" s="589" t="str">
        <f t="shared" si="123"/>
        <v/>
      </c>
      <c r="F296" s="608">
        <v>23</v>
      </c>
      <c r="G296" s="46" t="s">
        <v>1551</v>
      </c>
      <c r="AR296" s="46"/>
      <c r="AW296" s="46"/>
    </row>
    <row r="297" spans="2:50" ht="33.75" customHeight="1" thickBot="1">
      <c r="E297" s="589" t="str">
        <f t="shared" si="123"/>
        <v/>
      </c>
      <c r="H297" s="46" t="s">
        <v>1552</v>
      </c>
      <c r="O297" s="2261" t="str">
        <f>'自主点検表（処遇）'!$O$2265</f>
        <v>有・無</v>
      </c>
      <c r="P297" s="2261"/>
      <c r="Z297" s="609" t="s">
        <v>443</v>
      </c>
      <c r="AA297" s="429" t="s">
        <v>1402</v>
      </c>
      <c r="AC297" s="587" t="s">
        <v>443</v>
      </c>
      <c r="AD297" s="429" t="s">
        <v>1509</v>
      </c>
      <c r="AE297" s="429"/>
      <c r="AR297" s="46"/>
      <c r="AW297" s="46"/>
    </row>
    <row r="298" spans="2:50" ht="33.75" customHeight="1" thickBot="1">
      <c r="E298" s="589" t="str">
        <f t="shared" si="123"/>
        <v/>
      </c>
      <c r="H298" s="46" t="s">
        <v>1553</v>
      </c>
      <c r="Q298" s="452"/>
      <c r="R298" s="603">
        <f>'自主点検表（処遇）'!$W$2266</f>
        <v>0</v>
      </c>
      <c r="S298" s="452" t="s">
        <v>1554</v>
      </c>
      <c r="T298" s="452"/>
      <c r="U298" s="603">
        <f>'自主点検表（処遇）'!$AA$2266</f>
        <v>0</v>
      </c>
      <c r="V298" s="452" t="s">
        <v>1362</v>
      </c>
      <c r="AR298" s="46"/>
      <c r="AW298" s="46"/>
    </row>
    <row r="299" spans="2:50" ht="33.75" customHeight="1" thickBot="1">
      <c r="B299" s="608" t="s">
        <v>2891</v>
      </c>
      <c r="C299" s="608" t="s">
        <v>2890</v>
      </c>
      <c r="E299" s="589" t="str">
        <f t="shared" si="123"/>
        <v>★</v>
      </c>
      <c r="H299" s="46" t="s">
        <v>1555</v>
      </c>
      <c r="L299" s="46" t="s">
        <v>1556</v>
      </c>
      <c r="M299" s="452"/>
      <c r="N299" s="2231">
        <f>'自主点検表（処遇）'!$Q$2272</f>
        <v>0</v>
      </c>
      <c r="O299" s="2231"/>
      <c r="P299" s="2231"/>
      <c r="Q299" s="2231"/>
      <c r="R299" s="46" t="s">
        <v>1557</v>
      </c>
      <c r="S299" s="452"/>
      <c r="T299" s="2231">
        <f>'自主点検表（処遇）'!$Q$2273</f>
        <v>0</v>
      </c>
      <c r="U299" s="2231"/>
      <c r="V299" s="2231"/>
      <c r="W299" s="2231"/>
      <c r="AL299" s="449" t="s">
        <v>571</v>
      </c>
      <c r="AN299" s="464" t="str">
        <f t="shared" ref="AN299" si="143">IF(AP299=AR299,"●","✖")</f>
        <v>✖</v>
      </c>
      <c r="AP299" s="462" t="str">
        <f t="shared" ref="AP299" si="144">IF(AL299="いる","適切","不適切")</f>
        <v>適切</v>
      </c>
      <c r="AR299" s="466" t="str">
        <f t="shared" ref="AR299" si="145">IF(AU299=AW299,"適切","不適切")</f>
        <v>不適切</v>
      </c>
      <c r="AT299" s="608">
        <v>314</v>
      </c>
      <c r="AU299" s="467" t="str">
        <f>VLOOKUP($AT299,'自主点検表（処遇）'!$AG$5:$AL$3211,2,0)</f>
        <v>いる・いない</v>
      </c>
      <c r="AW299" s="430" t="s">
        <v>1731</v>
      </c>
    </row>
    <row r="300" spans="2:50" ht="33.75" customHeight="1" thickBot="1">
      <c r="B300" s="608" t="s">
        <v>2891</v>
      </c>
      <c r="C300" s="608" t="s">
        <v>2890</v>
      </c>
      <c r="E300" s="589" t="str">
        <f t="shared" si="123"/>
        <v>★</v>
      </c>
      <c r="H300" s="46" t="s">
        <v>1558</v>
      </c>
      <c r="Z300" s="609" t="s">
        <v>443</v>
      </c>
      <c r="AA300" s="429" t="s">
        <v>1402</v>
      </c>
      <c r="AC300" s="587" t="s">
        <v>443</v>
      </c>
      <c r="AD300" s="429" t="s">
        <v>1509</v>
      </c>
      <c r="AE300" s="429"/>
      <c r="AL300" s="449" t="s">
        <v>571</v>
      </c>
      <c r="AN300" s="464" t="str">
        <f t="shared" ref="AN300:AN301" si="146">IF(AP300=AR300,"●","✖")</f>
        <v>✖</v>
      </c>
      <c r="AP300" s="462" t="str">
        <f t="shared" ref="AP300:AP301" si="147">IF(AL300="いる","適切","不適切")</f>
        <v>適切</v>
      </c>
      <c r="AR300" s="466" t="str">
        <f t="shared" ref="AR300:AR301" si="148">IF(AU300=AW300,"適切","不適切")</f>
        <v>不適切</v>
      </c>
      <c r="AT300" s="608">
        <v>315</v>
      </c>
      <c r="AU300" s="467" t="str">
        <f>VLOOKUP($AT300,'自主点検表（処遇）'!$AG$5:$AL$3211,2,0)</f>
        <v>いる・いない</v>
      </c>
      <c r="AW300" s="430" t="s">
        <v>1731</v>
      </c>
    </row>
    <row r="301" spans="2:50" ht="33.75" customHeight="1" thickBot="1">
      <c r="B301" s="608" t="s">
        <v>2891</v>
      </c>
      <c r="C301" s="608" t="s">
        <v>2890</v>
      </c>
      <c r="E301" s="589" t="str">
        <f t="shared" si="123"/>
        <v>★</v>
      </c>
      <c r="H301" s="46" t="s">
        <v>1559</v>
      </c>
      <c r="N301" s="46" t="s">
        <v>1560</v>
      </c>
      <c r="P301" s="2232">
        <f>'自主点検表（処遇）'!$R$2279</f>
        <v>0</v>
      </c>
      <c r="Q301" s="2232"/>
      <c r="R301" s="46" t="s">
        <v>1561</v>
      </c>
      <c r="Z301" s="609" t="s">
        <v>443</v>
      </c>
      <c r="AA301" s="429" t="s">
        <v>1402</v>
      </c>
      <c r="AC301" s="587" t="s">
        <v>443</v>
      </c>
      <c r="AD301" s="429" t="s">
        <v>1509</v>
      </c>
      <c r="AE301" s="429"/>
      <c r="AL301" s="449" t="s">
        <v>571</v>
      </c>
      <c r="AN301" s="464" t="str">
        <f t="shared" si="146"/>
        <v>✖</v>
      </c>
      <c r="AP301" s="462" t="str">
        <f t="shared" si="147"/>
        <v>適切</v>
      </c>
      <c r="AR301" s="466" t="str">
        <f t="shared" si="148"/>
        <v>不適切</v>
      </c>
      <c r="AT301" s="608">
        <v>316</v>
      </c>
      <c r="AU301" s="467" t="str">
        <f>VLOOKUP($AT301,'自主点検表（処遇）'!$AG$5:$AL$3211,2,0)</f>
        <v>いる・いない</v>
      </c>
      <c r="AW301" s="430" t="s">
        <v>1731</v>
      </c>
    </row>
    <row r="302" spans="2:50" ht="33.75" customHeight="1" thickBot="1">
      <c r="E302" s="589" t="str">
        <f t="shared" si="123"/>
        <v/>
      </c>
      <c r="N302" s="46" t="s">
        <v>1562</v>
      </c>
      <c r="P302" s="2233">
        <f>'自主点検表（処遇）'!$R$2280</f>
        <v>0</v>
      </c>
      <c r="Q302" s="2233"/>
      <c r="R302" s="46" t="s">
        <v>1561</v>
      </c>
      <c r="AR302" s="46"/>
      <c r="AW302" s="46"/>
    </row>
    <row r="303" spans="2:50" ht="33.75" customHeight="1" thickBot="1">
      <c r="B303" s="608" t="s">
        <v>2891</v>
      </c>
      <c r="C303" s="608" t="s">
        <v>2890</v>
      </c>
      <c r="E303" s="589" t="str">
        <f t="shared" si="123"/>
        <v>★</v>
      </c>
      <c r="H303" s="46" t="s">
        <v>1563</v>
      </c>
      <c r="P303" s="451"/>
      <c r="Z303" s="609" t="s">
        <v>443</v>
      </c>
      <c r="AA303" s="429" t="s">
        <v>1402</v>
      </c>
      <c r="AC303" s="587" t="s">
        <v>443</v>
      </c>
      <c r="AD303" s="429" t="s">
        <v>1509</v>
      </c>
      <c r="AE303" s="429"/>
      <c r="AL303" s="449" t="s">
        <v>571</v>
      </c>
      <c r="AN303" s="464" t="str">
        <f t="shared" ref="AN303" si="149">IF(AP303=AR303,"●","✖")</f>
        <v>✖</v>
      </c>
      <c r="AP303" s="462" t="str">
        <f t="shared" ref="AP303" si="150">IF(AL303="いる","適切","不適切")</f>
        <v>適切</v>
      </c>
      <c r="AR303" s="466" t="str">
        <f t="shared" ref="AR303" si="151">IF(AU303=AW303,"適切","不適切")</f>
        <v>不適切</v>
      </c>
      <c r="AT303" s="608">
        <v>317</v>
      </c>
      <c r="AU303" s="467" t="str">
        <f>VLOOKUP($AT303,'自主点検表（処遇）'!$AG$5:$AL$3211,2,0)</f>
        <v>いる・いない</v>
      </c>
      <c r="AW303" s="430" t="s">
        <v>1731</v>
      </c>
    </row>
    <row r="304" spans="2:50" ht="33.75" customHeight="1" thickBot="1">
      <c r="E304" s="589" t="str">
        <f t="shared" si="123"/>
        <v/>
      </c>
      <c r="N304" s="46" t="s">
        <v>1560</v>
      </c>
      <c r="P304" s="2232">
        <f>'自主点検表（処遇）'!$R$2286</f>
        <v>0</v>
      </c>
      <c r="Q304" s="2232"/>
      <c r="R304" s="46" t="s">
        <v>1561</v>
      </c>
      <c r="AR304" s="46"/>
      <c r="AW304" s="46"/>
    </row>
    <row r="305" spans="2:54" ht="33.75" customHeight="1" thickBot="1">
      <c r="E305" s="589" t="str">
        <f t="shared" si="123"/>
        <v/>
      </c>
      <c r="N305" s="46" t="s">
        <v>1562</v>
      </c>
      <c r="P305" s="2233">
        <f>'自主点検表（処遇）'!$R$2287</f>
        <v>0</v>
      </c>
      <c r="Q305" s="2233"/>
      <c r="R305" s="46" t="s">
        <v>1561</v>
      </c>
      <c r="AR305" s="46"/>
      <c r="AW305" s="46"/>
    </row>
    <row r="306" spans="2:54" ht="33.75" customHeight="1" thickBot="1">
      <c r="E306" s="589" t="str">
        <f t="shared" si="123"/>
        <v/>
      </c>
      <c r="H306" s="46" t="s">
        <v>1564</v>
      </c>
      <c r="N306" s="2274">
        <f>'自主点検表（処遇）'!$O$2285</f>
        <v>0</v>
      </c>
      <c r="O306" s="2274"/>
      <c r="P306" s="2274"/>
      <c r="Q306" s="2274"/>
      <c r="R306" s="2274"/>
      <c r="S306" s="2274"/>
      <c r="T306" s="2274"/>
      <c r="U306" s="2274"/>
      <c r="V306" s="2274"/>
      <c r="W306" s="2274"/>
      <c r="X306" s="2274"/>
      <c r="AR306" s="46"/>
      <c r="AW306" s="46"/>
    </row>
    <row r="307" spans="2:54" ht="33.75" customHeight="1" thickBot="1">
      <c r="B307" s="452"/>
      <c r="C307" s="452"/>
      <c r="D307" s="598"/>
      <c r="E307" s="598" t="str">
        <f t="shared" si="123"/>
        <v/>
      </c>
      <c r="F307" s="452"/>
      <c r="G307" s="452"/>
      <c r="H307" s="452"/>
      <c r="I307" s="452"/>
      <c r="J307" s="452"/>
      <c r="K307" s="452"/>
      <c r="L307" s="452"/>
      <c r="M307" s="452"/>
      <c r="N307" s="452"/>
      <c r="O307" s="452"/>
      <c r="P307" s="452"/>
      <c r="Q307" s="452"/>
      <c r="R307" s="452"/>
      <c r="S307" s="452"/>
      <c r="T307" s="452"/>
      <c r="U307" s="452"/>
      <c r="V307" s="452"/>
      <c r="W307" s="452"/>
      <c r="X307" s="452"/>
      <c r="Y307" s="452"/>
      <c r="Z307" s="452"/>
      <c r="AA307" s="452"/>
      <c r="AB307" s="452"/>
      <c r="AC307" s="452"/>
      <c r="AD307" s="452"/>
      <c r="AE307" s="452"/>
      <c r="AF307" s="452"/>
      <c r="AG307" s="452"/>
      <c r="AH307" s="452"/>
      <c r="AI307" s="452"/>
      <c r="AJ307" s="452"/>
      <c r="AK307" s="452"/>
      <c r="AL307" s="452"/>
      <c r="AM307" s="452"/>
      <c r="AN307" s="599"/>
      <c r="AO307" s="452"/>
      <c r="AP307" s="452"/>
      <c r="AQ307" s="452"/>
      <c r="AR307" s="452"/>
      <c r="AS307" s="452"/>
      <c r="AT307" s="452"/>
      <c r="AU307" s="452"/>
      <c r="AV307" s="452"/>
      <c r="AW307" s="452"/>
      <c r="AX307" s="452"/>
    </row>
    <row r="308" spans="2:54" ht="33.75" customHeight="1">
      <c r="E308" s="589" t="str">
        <f t="shared" si="123"/>
        <v/>
      </c>
      <c r="AR308" s="46"/>
      <c r="AW308" s="46"/>
    </row>
    <row r="309" spans="2:54" ht="33.75" customHeight="1" thickBot="1">
      <c r="E309" s="589" t="str">
        <f t="shared" si="123"/>
        <v/>
      </c>
      <c r="F309" s="608">
        <v>24</v>
      </c>
      <c r="G309" s="46" t="s">
        <v>1565</v>
      </c>
      <c r="AR309" s="46"/>
      <c r="AW309" s="46"/>
    </row>
    <row r="310" spans="2:54" ht="33.75" customHeight="1" thickBot="1">
      <c r="B310" s="608" t="s">
        <v>2893</v>
      </c>
      <c r="C310" s="608" t="s">
        <v>2892</v>
      </c>
      <c r="E310" s="589" t="str">
        <f t="shared" si="123"/>
        <v>★</v>
      </c>
      <c r="G310" s="46" t="s">
        <v>1566</v>
      </c>
      <c r="AD310" s="587" t="s">
        <v>443</v>
      </c>
      <c r="AE310" s="429" t="s">
        <v>1509</v>
      </c>
      <c r="AF310" s="429"/>
      <c r="AL310" s="449" t="s">
        <v>571</v>
      </c>
      <c r="AN310" s="464" t="str">
        <f t="shared" ref="AN310" si="152">IF(AP310=AR310,"●","✖")</f>
        <v>✖</v>
      </c>
      <c r="AP310" s="462" t="str">
        <f t="shared" ref="AP310" si="153">IF(AL310="いる","適切","不適切")</f>
        <v>適切</v>
      </c>
      <c r="AR310" s="466" t="str">
        <f t="shared" ref="AR310" si="154">IF(AU310=AW310,"適切","不適切")</f>
        <v>不適切</v>
      </c>
      <c r="AT310" s="608">
        <v>320</v>
      </c>
      <c r="AU310" s="467" t="str">
        <f>VLOOKUP($AT310,'自主点検表（処遇）'!$AG$5:$AL$3211,2,0)</f>
        <v>いる・いない</v>
      </c>
      <c r="AW310" s="430" t="s">
        <v>1731</v>
      </c>
    </row>
    <row r="311" spans="2:54" ht="33.75" customHeight="1">
      <c r="E311" s="589" t="str">
        <f t="shared" si="123"/>
        <v/>
      </c>
      <c r="G311" s="46" t="s">
        <v>1978</v>
      </c>
      <c r="H311" s="46" t="s">
        <v>1980</v>
      </c>
      <c r="AR311" s="46"/>
      <c r="AW311" s="46"/>
    </row>
    <row r="312" spans="2:54" ht="33.75" customHeight="1">
      <c r="E312" s="589" t="str">
        <f t="shared" si="123"/>
        <v/>
      </c>
      <c r="H312" s="46" t="s">
        <v>1981</v>
      </c>
      <c r="AR312" s="46"/>
      <c r="AW312" s="46"/>
    </row>
    <row r="313" spans="2:54" ht="33.75" customHeight="1">
      <c r="E313" s="589" t="str">
        <f t="shared" si="123"/>
        <v/>
      </c>
      <c r="H313" s="46" t="s">
        <v>1567</v>
      </c>
      <c r="AR313" s="46"/>
      <c r="AW313" s="46"/>
    </row>
    <row r="314" spans="2:54" ht="33.75" customHeight="1">
      <c r="E314" s="589" t="str">
        <f t="shared" si="123"/>
        <v/>
      </c>
      <c r="H314" s="46" t="s">
        <v>1979</v>
      </c>
      <c r="AR314" s="46"/>
      <c r="AW314" s="46"/>
    </row>
    <row r="315" spans="2:54" ht="33.75" customHeight="1" thickBot="1">
      <c r="B315" s="452"/>
      <c r="C315" s="452"/>
      <c r="D315" s="598"/>
      <c r="E315" s="598" t="str">
        <f t="shared" si="123"/>
        <v/>
      </c>
      <c r="F315" s="452"/>
      <c r="G315" s="452"/>
      <c r="H315" s="452"/>
      <c r="I315" s="452"/>
      <c r="J315" s="452"/>
      <c r="K315" s="452"/>
      <c r="L315" s="452"/>
      <c r="M315" s="452"/>
      <c r="N315" s="452"/>
      <c r="O315" s="452"/>
      <c r="P315" s="452"/>
      <c r="Q315" s="452"/>
      <c r="R315" s="452"/>
      <c r="S315" s="452"/>
      <c r="T315" s="452"/>
      <c r="U315" s="452"/>
      <c r="V315" s="452"/>
      <c r="W315" s="452"/>
      <c r="X315" s="452"/>
      <c r="Y315" s="452"/>
      <c r="Z315" s="452"/>
      <c r="AA315" s="452"/>
      <c r="AB315" s="452"/>
      <c r="AC315" s="452"/>
      <c r="AD315" s="452"/>
      <c r="AE315" s="452"/>
      <c r="AF315" s="452"/>
      <c r="AG315" s="452"/>
      <c r="AH315" s="452"/>
      <c r="AI315" s="452"/>
      <c r="AJ315" s="452"/>
      <c r="AK315" s="452"/>
      <c r="AL315" s="452"/>
      <c r="AM315" s="452"/>
      <c r="AN315" s="599"/>
      <c r="AO315" s="452"/>
      <c r="AP315" s="452"/>
      <c r="AQ315" s="452"/>
      <c r="AR315" s="452"/>
      <c r="AS315" s="452"/>
      <c r="AT315" s="452"/>
      <c r="AU315" s="452"/>
      <c r="AV315" s="452"/>
      <c r="AW315" s="452"/>
      <c r="AX315" s="452"/>
    </row>
    <row r="316" spans="2:54" ht="33.75" customHeight="1">
      <c r="E316" s="589" t="str">
        <f t="shared" si="123"/>
        <v/>
      </c>
      <c r="AR316" s="46"/>
      <c r="AW316" s="46"/>
    </row>
    <row r="317" spans="2:54" ht="33.75" customHeight="1" thickBot="1">
      <c r="D317" s="591" t="s">
        <v>1346</v>
      </c>
      <c r="E317" s="589" t="str">
        <f t="shared" si="123"/>
        <v/>
      </c>
      <c r="F317" s="608">
        <v>25</v>
      </c>
      <c r="G317" s="432" t="s">
        <v>1568</v>
      </c>
      <c r="AR317" s="46"/>
      <c r="AW317" s="46"/>
      <c r="AZ317" s="432" t="s">
        <v>1568</v>
      </c>
      <c r="BB317" s="432" t="s">
        <v>1569</v>
      </c>
    </row>
    <row r="318" spans="2:54" ht="33.75" customHeight="1" thickBot="1">
      <c r="B318" s="608" t="s">
        <v>2893</v>
      </c>
      <c r="C318" s="608" t="s">
        <v>2892</v>
      </c>
      <c r="E318" s="589" t="str">
        <f t="shared" si="123"/>
        <v>★</v>
      </c>
      <c r="G318" s="432" t="s">
        <v>1570</v>
      </c>
      <c r="AD318" s="587" t="s">
        <v>443</v>
      </c>
      <c r="AE318" s="429" t="s">
        <v>1509</v>
      </c>
      <c r="AF318" s="429"/>
      <c r="AL318" s="449" t="s">
        <v>571</v>
      </c>
      <c r="AN318" s="464" t="str">
        <f t="shared" ref="AN318" si="155">IF(AP318=AR318,"●","✖")</f>
        <v>✖</v>
      </c>
      <c r="AP318" s="462" t="str">
        <f t="shared" ref="AP318" si="156">IF(AL318="いる","適切","不適切")</f>
        <v>適切</v>
      </c>
      <c r="AR318" s="466" t="str">
        <f t="shared" ref="AR318" si="157">IF(AU318=AW318,"適切","不適切")</f>
        <v>不適切</v>
      </c>
      <c r="AT318" s="608">
        <v>322</v>
      </c>
      <c r="AU318" s="467" t="str">
        <f>VLOOKUP($AT318,'自主点検表（処遇）'!$AG$5:$AL$3211,2,0)</f>
        <v>いる・いない</v>
      </c>
      <c r="AW318" s="430" t="s">
        <v>1731</v>
      </c>
      <c r="AZ318" s="432" t="s">
        <v>1571</v>
      </c>
    </row>
    <row r="319" spans="2:54" ht="33.75" customHeight="1">
      <c r="E319" s="589" t="str">
        <f t="shared" si="123"/>
        <v/>
      </c>
      <c r="H319" s="46" t="s">
        <v>1572</v>
      </c>
      <c r="AR319" s="46"/>
      <c r="AW319" s="46"/>
      <c r="AZ319" s="432" t="s">
        <v>1575</v>
      </c>
    </row>
    <row r="320" spans="2:54" ht="33.75" customHeight="1">
      <c r="E320" s="589" t="str">
        <f t="shared" si="123"/>
        <v/>
      </c>
      <c r="AR320" s="46"/>
      <c r="AW320" s="46"/>
    </row>
    <row r="321" spans="2:58" ht="33.75" customHeight="1" thickBot="1">
      <c r="B321" s="452"/>
      <c r="C321" s="452"/>
      <c r="D321" s="598"/>
      <c r="E321" s="598" t="str">
        <f t="shared" si="123"/>
        <v/>
      </c>
      <c r="F321" s="452"/>
      <c r="G321" s="452"/>
      <c r="H321" s="452"/>
      <c r="I321" s="452"/>
      <c r="J321" s="452"/>
      <c r="K321" s="452"/>
      <c r="L321" s="452"/>
      <c r="M321" s="452"/>
      <c r="N321" s="452"/>
      <c r="O321" s="452"/>
      <c r="P321" s="452"/>
      <c r="Q321" s="452"/>
      <c r="R321" s="452"/>
      <c r="S321" s="452"/>
      <c r="T321" s="452"/>
      <c r="U321" s="452"/>
      <c r="V321" s="452"/>
      <c r="W321" s="452"/>
      <c r="X321" s="452"/>
      <c r="Y321" s="452"/>
      <c r="Z321" s="452"/>
      <c r="AA321" s="452"/>
      <c r="AB321" s="452"/>
      <c r="AC321" s="452"/>
      <c r="AD321" s="452"/>
      <c r="AE321" s="452"/>
      <c r="AF321" s="452"/>
      <c r="AG321" s="452"/>
      <c r="AH321" s="452"/>
      <c r="AI321" s="452"/>
      <c r="AJ321" s="452"/>
      <c r="AK321" s="452"/>
      <c r="AL321" s="452"/>
      <c r="AM321" s="452"/>
      <c r="AN321" s="599"/>
      <c r="AO321" s="452"/>
      <c r="AP321" s="452"/>
      <c r="AQ321" s="452"/>
      <c r="AR321" s="452"/>
      <c r="AS321" s="452"/>
      <c r="AT321" s="452"/>
      <c r="AU321" s="452"/>
      <c r="AV321" s="452"/>
      <c r="AW321" s="452"/>
      <c r="AX321" s="452"/>
    </row>
    <row r="322" spans="2:58" ht="33.75" customHeight="1">
      <c r="E322" s="589" t="str">
        <f t="shared" si="123"/>
        <v/>
      </c>
      <c r="AR322" s="46"/>
      <c r="AW322" s="46"/>
    </row>
    <row r="323" spans="2:58" ht="33.75" customHeight="1" thickBot="1">
      <c r="D323" s="591" t="s">
        <v>1346</v>
      </c>
      <c r="E323" s="589" t="str">
        <f t="shared" si="123"/>
        <v/>
      </c>
      <c r="F323" s="608">
        <v>26</v>
      </c>
      <c r="G323" s="46" t="s">
        <v>1577</v>
      </c>
      <c r="AR323" s="46"/>
      <c r="AW323" s="46"/>
      <c r="AZ323" s="432" t="s">
        <v>1578</v>
      </c>
      <c r="BC323" s="432" t="s">
        <v>1579</v>
      </c>
    </row>
    <row r="324" spans="2:58" ht="33.75" customHeight="1" thickBot="1">
      <c r="B324" s="608" t="s">
        <v>2895</v>
      </c>
      <c r="C324" s="608" t="s">
        <v>2894</v>
      </c>
      <c r="E324" s="589" t="str">
        <f t="shared" si="123"/>
        <v>★</v>
      </c>
      <c r="G324" s="432" t="s">
        <v>1580</v>
      </c>
      <c r="AD324" s="587" t="s">
        <v>443</v>
      </c>
      <c r="AE324" s="429" t="s">
        <v>1509</v>
      </c>
      <c r="AF324" s="429"/>
      <c r="AL324" s="449" t="s">
        <v>571</v>
      </c>
      <c r="AN324" s="464" t="str">
        <f t="shared" ref="AN324" si="158">IF(AP324=AR324,"●","✖")</f>
        <v>✖</v>
      </c>
      <c r="AP324" s="462" t="str">
        <f t="shared" ref="AP324" si="159">IF(AL324="いる","適切","不適切")</f>
        <v>適切</v>
      </c>
      <c r="AR324" s="466" t="str">
        <f t="shared" ref="AR324" si="160">IF(AU324=AW324,"適切","不適切")</f>
        <v>不適切</v>
      </c>
      <c r="AT324" s="608">
        <v>324</v>
      </c>
      <c r="AU324" s="467" t="str">
        <f>VLOOKUP($AT324,'自主点検表（処遇）'!$AG$5:$AL$3211,2,0)</f>
        <v>いる・いない</v>
      </c>
      <c r="AW324" s="430" t="s">
        <v>1731</v>
      </c>
      <c r="AZ324" s="432" t="s">
        <v>1581</v>
      </c>
    </row>
    <row r="325" spans="2:58" ht="33.75" customHeight="1">
      <c r="E325" s="589" t="str">
        <f t="shared" ref="E325:E398" si="161">IF(AR325="不適切","★","")</f>
        <v/>
      </c>
      <c r="H325" s="46" t="s">
        <v>1582</v>
      </c>
      <c r="AR325" s="46"/>
      <c r="AW325" s="46"/>
    </row>
    <row r="326" spans="2:58" ht="33.75" customHeight="1">
      <c r="E326" s="589" t="str">
        <f t="shared" si="161"/>
        <v/>
      </c>
      <c r="AR326" s="46"/>
      <c r="AW326" s="46"/>
    </row>
    <row r="327" spans="2:58" ht="33.75" customHeight="1" thickBot="1">
      <c r="B327" s="452"/>
      <c r="C327" s="452"/>
      <c r="D327" s="598"/>
      <c r="E327" s="598" t="str">
        <f t="shared" si="161"/>
        <v/>
      </c>
      <c r="F327" s="452"/>
      <c r="G327" s="452"/>
      <c r="H327" s="452"/>
      <c r="I327" s="452"/>
      <c r="J327" s="452"/>
      <c r="K327" s="452"/>
      <c r="L327" s="452"/>
      <c r="M327" s="452"/>
      <c r="N327" s="452"/>
      <c r="O327" s="452"/>
      <c r="P327" s="452"/>
      <c r="Q327" s="452"/>
      <c r="R327" s="452"/>
      <c r="S327" s="452"/>
      <c r="T327" s="452"/>
      <c r="U327" s="452"/>
      <c r="V327" s="452"/>
      <c r="W327" s="452"/>
      <c r="X327" s="452"/>
      <c r="Y327" s="452"/>
      <c r="Z327" s="452"/>
      <c r="AA327" s="452"/>
      <c r="AB327" s="452"/>
      <c r="AC327" s="452"/>
      <c r="AD327" s="452"/>
      <c r="AE327" s="452"/>
      <c r="AF327" s="452"/>
      <c r="AG327" s="452"/>
      <c r="AH327" s="452"/>
      <c r="AI327" s="452"/>
      <c r="AJ327" s="452"/>
      <c r="AK327" s="452"/>
      <c r="AL327" s="452"/>
      <c r="AM327" s="452"/>
      <c r="AN327" s="599"/>
      <c r="AO327" s="452"/>
      <c r="AP327" s="452"/>
      <c r="AQ327" s="452"/>
      <c r="AR327" s="452"/>
      <c r="AS327" s="452"/>
      <c r="AT327" s="452"/>
      <c r="AU327" s="452"/>
      <c r="AV327" s="452"/>
      <c r="AW327" s="452"/>
      <c r="AX327" s="452"/>
    </row>
    <row r="328" spans="2:58" ht="33.75" customHeight="1">
      <c r="E328" s="589" t="str">
        <f t="shared" si="161"/>
        <v/>
      </c>
      <c r="AR328" s="46"/>
      <c r="AW328" s="46"/>
    </row>
    <row r="329" spans="2:58" ht="33.75" customHeight="1" thickBot="1">
      <c r="E329" s="589" t="str">
        <f t="shared" si="161"/>
        <v/>
      </c>
      <c r="F329" s="608">
        <v>27</v>
      </c>
      <c r="G329" s="46" t="s">
        <v>1583</v>
      </c>
      <c r="AR329" s="46"/>
      <c r="AW329" s="46"/>
    </row>
    <row r="330" spans="2:58" ht="33.75" customHeight="1" thickBot="1">
      <c r="B330" s="608" t="s">
        <v>2896</v>
      </c>
      <c r="C330" s="608" t="s">
        <v>2886</v>
      </c>
      <c r="E330" s="589" t="str">
        <f t="shared" si="161"/>
        <v>★</v>
      </c>
      <c r="H330" s="46" t="s">
        <v>1982</v>
      </c>
      <c r="AD330" s="609" t="s">
        <v>443</v>
      </c>
      <c r="AE330" s="429" t="s">
        <v>1402</v>
      </c>
      <c r="AL330" s="449" t="s">
        <v>571</v>
      </c>
      <c r="AN330" s="464" t="str">
        <f t="shared" ref="AN330" si="162">IF(AP330=AR330,"●","✖")</f>
        <v>✖</v>
      </c>
      <c r="AP330" s="462" t="str">
        <f t="shared" ref="AP330" si="163">IF(AL330="いる","適切","不適切")</f>
        <v>適切</v>
      </c>
      <c r="AR330" s="466" t="str">
        <f t="shared" ref="AR330" si="164">IF(AU330=AW330,"適切","不適切")</f>
        <v>不適切</v>
      </c>
      <c r="AT330" s="608">
        <v>329</v>
      </c>
      <c r="AU330" s="467" t="str">
        <f>VLOOKUP($AT330,'自主点検表（処遇）'!$AG$5:$AL$3211,2,0)</f>
        <v>いる・いない</v>
      </c>
      <c r="AW330" s="430" t="s">
        <v>1731</v>
      </c>
    </row>
    <row r="331" spans="2:58" ht="33.75" customHeight="1" thickBot="1">
      <c r="E331" s="589" t="str">
        <f t="shared" si="161"/>
        <v/>
      </c>
      <c r="J331" s="46" t="s">
        <v>1584</v>
      </c>
      <c r="O331" s="452" t="s">
        <v>1983</v>
      </c>
      <c r="P331" s="452"/>
      <c r="Q331" s="2222"/>
      <c r="R331" s="2222"/>
      <c r="S331" s="2222"/>
      <c r="T331" s="2222"/>
      <c r="U331" s="2222"/>
      <c r="V331" s="2222"/>
      <c r="W331" s="2222"/>
      <c r="X331" s="2222"/>
      <c r="Y331" s="2222"/>
      <c r="Z331" s="2222"/>
      <c r="AA331" s="2222"/>
      <c r="AR331" s="46"/>
      <c r="AW331" s="46"/>
    </row>
    <row r="332" spans="2:58" ht="33.75" customHeight="1" thickBot="1">
      <c r="E332" s="589" t="str">
        <f t="shared" si="161"/>
        <v/>
      </c>
      <c r="O332" s="452" t="s">
        <v>1984</v>
      </c>
      <c r="P332" s="452"/>
      <c r="Q332" s="2223"/>
      <c r="R332" s="2223"/>
      <c r="S332" s="2223"/>
      <c r="T332" s="2223"/>
      <c r="U332" s="2223"/>
      <c r="V332" s="2223"/>
      <c r="W332" s="2223"/>
      <c r="X332" s="2223"/>
      <c r="Y332" s="2223"/>
      <c r="Z332" s="2223"/>
      <c r="AA332" s="2223"/>
      <c r="AR332" s="46"/>
      <c r="AW332" s="46"/>
    </row>
    <row r="333" spans="2:58" ht="33.75" customHeight="1" thickBot="1">
      <c r="B333" s="452"/>
      <c r="C333" s="452"/>
      <c r="D333" s="598"/>
      <c r="E333" s="598" t="str">
        <f t="shared" si="161"/>
        <v/>
      </c>
      <c r="F333" s="452"/>
      <c r="G333" s="452"/>
      <c r="H333" s="452"/>
      <c r="I333" s="452"/>
      <c r="J333" s="452"/>
      <c r="K333" s="452"/>
      <c r="L333" s="452"/>
      <c r="M333" s="452"/>
      <c r="N333" s="452"/>
      <c r="O333" s="452"/>
      <c r="P333" s="452"/>
      <c r="Q333" s="452"/>
      <c r="R333" s="452"/>
      <c r="S333" s="452"/>
      <c r="T333" s="452"/>
      <c r="U333" s="452"/>
      <c r="V333" s="452"/>
      <c r="W333" s="452"/>
      <c r="X333" s="452"/>
      <c r="Y333" s="452"/>
      <c r="Z333" s="452"/>
      <c r="AA333" s="452"/>
      <c r="AB333" s="452"/>
      <c r="AC333" s="452"/>
      <c r="AD333" s="452"/>
      <c r="AE333" s="452"/>
      <c r="AF333" s="452"/>
      <c r="AG333" s="452"/>
      <c r="AH333" s="452"/>
      <c r="AI333" s="452"/>
      <c r="AJ333" s="452"/>
      <c r="AK333" s="452"/>
      <c r="AL333" s="452"/>
      <c r="AM333" s="452"/>
      <c r="AN333" s="599"/>
      <c r="AO333" s="452"/>
      <c r="AP333" s="452"/>
      <c r="AQ333" s="452"/>
      <c r="AR333" s="452"/>
      <c r="AS333" s="452"/>
      <c r="AT333" s="452"/>
      <c r="AU333" s="452"/>
      <c r="AV333" s="452"/>
      <c r="AW333" s="452"/>
      <c r="AX333" s="452"/>
    </row>
    <row r="334" spans="2:58" ht="33.75" customHeight="1">
      <c r="E334" s="589" t="str">
        <f t="shared" si="161"/>
        <v/>
      </c>
      <c r="AR334" s="46"/>
      <c r="AW334" s="46"/>
    </row>
    <row r="335" spans="2:58" ht="33.75" customHeight="1" thickBot="1">
      <c r="D335" s="591" t="s">
        <v>1346</v>
      </c>
      <c r="E335" s="589" t="str">
        <f t="shared" si="161"/>
        <v/>
      </c>
      <c r="F335" s="608">
        <v>28</v>
      </c>
      <c r="G335" s="432" t="s">
        <v>1585</v>
      </c>
      <c r="AR335" s="46"/>
      <c r="AW335" s="46"/>
      <c r="AZ335" s="432" t="s">
        <v>1586</v>
      </c>
      <c r="BF335" s="432" t="s">
        <v>1587</v>
      </c>
    </row>
    <row r="336" spans="2:58" ht="33.75" customHeight="1" thickBot="1">
      <c r="B336" s="608" t="s">
        <v>2896</v>
      </c>
      <c r="C336" s="608" t="s">
        <v>2886</v>
      </c>
      <c r="E336" s="589" t="str">
        <f t="shared" si="161"/>
        <v>★</v>
      </c>
      <c r="G336" s="432" t="s">
        <v>1588</v>
      </c>
      <c r="AD336" s="587" t="s">
        <v>443</v>
      </c>
      <c r="AE336" s="429" t="s">
        <v>1509</v>
      </c>
      <c r="AF336" s="429"/>
      <c r="AL336" s="449" t="s">
        <v>571</v>
      </c>
      <c r="AN336" s="464" t="str">
        <f t="shared" ref="AN336" si="165">IF(AP336=AR336,"●","✖")</f>
        <v>✖</v>
      </c>
      <c r="AP336" s="462" t="str">
        <f t="shared" ref="AP336" si="166">IF(AL336="いる","適切","不適切")</f>
        <v>適切</v>
      </c>
      <c r="AR336" s="466" t="str">
        <f t="shared" ref="AR336" si="167">IF(AU336=AW336,"適切","不適切")</f>
        <v>不適切</v>
      </c>
      <c r="AT336" s="608">
        <v>330</v>
      </c>
      <c r="AU336" s="467" t="str">
        <f>VLOOKUP($AT336,'自主点検表（処遇）'!$AG$5:$AL$3211,2,0)</f>
        <v>いる・いない</v>
      </c>
      <c r="AW336" s="430" t="s">
        <v>1731</v>
      </c>
      <c r="AZ336" s="432" t="s">
        <v>1497</v>
      </c>
    </row>
    <row r="337" spans="2:56" ht="33.75" customHeight="1">
      <c r="E337" s="589" t="str">
        <f t="shared" si="161"/>
        <v/>
      </c>
      <c r="G337" s="46" t="s">
        <v>1589</v>
      </c>
      <c r="AR337" s="46"/>
      <c r="AW337" s="46"/>
    </row>
    <row r="338" spans="2:56" ht="33.75" customHeight="1">
      <c r="E338" s="589" t="str">
        <f t="shared" si="161"/>
        <v/>
      </c>
      <c r="G338" s="46" t="s">
        <v>1590</v>
      </c>
      <c r="AR338" s="46"/>
      <c r="AW338" s="46"/>
    </row>
    <row r="339" spans="2:56" ht="33.75" customHeight="1" thickBot="1">
      <c r="B339" s="452"/>
      <c r="C339" s="452"/>
      <c r="D339" s="598"/>
      <c r="E339" s="598" t="str">
        <f t="shared" si="161"/>
        <v/>
      </c>
      <c r="F339" s="452"/>
      <c r="G339" s="452"/>
      <c r="H339" s="452"/>
      <c r="I339" s="452"/>
      <c r="J339" s="452"/>
      <c r="K339" s="452"/>
      <c r="L339" s="452"/>
      <c r="M339" s="452"/>
      <c r="N339" s="452"/>
      <c r="O339" s="452"/>
      <c r="P339" s="452"/>
      <c r="Q339" s="452"/>
      <c r="R339" s="452"/>
      <c r="S339" s="452"/>
      <c r="T339" s="452"/>
      <c r="U339" s="452"/>
      <c r="V339" s="452"/>
      <c r="W339" s="452"/>
      <c r="X339" s="452"/>
      <c r="Y339" s="452"/>
      <c r="Z339" s="452"/>
      <c r="AA339" s="452"/>
      <c r="AB339" s="452"/>
      <c r="AC339" s="452"/>
      <c r="AD339" s="452"/>
      <c r="AE339" s="452"/>
      <c r="AF339" s="452"/>
      <c r="AG339" s="452"/>
      <c r="AH339" s="452"/>
      <c r="AI339" s="452"/>
      <c r="AJ339" s="452"/>
      <c r="AK339" s="452"/>
      <c r="AL339" s="452"/>
      <c r="AM339" s="452"/>
      <c r="AN339" s="599"/>
      <c r="AO339" s="452"/>
      <c r="AP339" s="452"/>
      <c r="AQ339" s="452"/>
      <c r="AR339" s="452"/>
      <c r="AS339" s="452"/>
      <c r="AT339" s="452"/>
      <c r="AU339" s="452"/>
      <c r="AV339" s="452"/>
      <c r="AW339" s="452"/>
      <c r="AX339" s="452"/>
    </row>
    <row r="340" spans="2:56" ht="33.75" customHeight="1">
      <c r="AR340" s="46"/>
      <c r="AW340" s="46"/>
    </row>
    <row r="341" spans="2:56" ht="33.75" customHeight="1" thickBot="1">
      <c r="D341" s="591" t="s">
        <v>1346</v>
      </c>
      <c r="E341" s="589" t="str">
        <f t="shared" si="161"/>
        <v/>
      </c>
      <c r="F341" s="608">
        <v>30</v>
      </c>
      <c r="G341" s="46" t="s">
        <v>1591</v>
      </c>
      <c r="AR341" s="46"/>
      <c r="AW341" s="46"/>
      <c r="AZ341" s="432" t="s">
        <v>1592</v>
      </c>
      <c r="BD341" s="432" t="s">
        <v>1593</v>
      </c>
    </row>
    <row r="342" spans="2:56" ht="33.75" customHeight="1" thickBot="1">
      <c r="B342" s="608" t="s">
        <v>2897</v>
      </c>
      <c r="C342" s="608" t="s">
        <v>2888</v>
      </c>
      <c r="E342" s="589" t="str">
        <f t="shared" si="161"/>
        <v>★</v>
      </c>
      <c r="G342" s="432" t="s">
        <v>1594</v>
      </c>
      <c r="Y342" s="431"/>
      <c r="AD342" s="609" t="s">
        <v>443</v>
      </c>
      <c r="AE342" s="429" t="s">
        <v>1402</v>
      </c>
      <c r="AL342" s="449" t="s">
        <v>571</v>
      </c>
      <c r="AN342" s="464" t="str">
        <f t="shared" ref="AN342" si="168">IF(AP342=AR342,"●","✖")</f>
        <v>✖</v>
      </c>
      <c r="AP342" s="462" t="str">
        <f t="shared" ref="AP342" si="169">IF(AL342="いる","適切","不適切")</f>
        <v>適切</v>
      </c>
      <c r="AR342" s="466" t="str">
        <f t="shared" ref="AR342" si="170">IF(AU342=AW342,"適切","不適切")</f>
        <v>不適切</v>
      </c>
      <c r="AT342" s="608">
        <v>336</v>
      </c>
      <c r="AU342" s="467" t="str">
        <f>VLOOKUP($AT342,'自主点検表（処遇）'!$AG$5:$AL$3211,2,0)</f>
        <v>いる・いない</v>
      </c>
      <c r="AW342" s="430" t="s">
        <v>1731</v>
      </c>
      <c r="AZ342" s="432" t="s">
        <v>1595</v>
      </c>
    </row>
    <row r="343" spans="2:56" ht="33.75" customHeight="1">
      <c r="E343" s="589" t="str">
        <f t="shared" si="161"/>
        <v/>
      </c>
      <c r="AR343" s="46"/>
      <c r="AW343" s="46"/>
      <c r="AZ343" s="432" t="s">
        <v>1596</v>
      </c>
    </row>
    <row r="344" spans="2:56" ht="33.75" customHeight="1" thickBot="1">
      <c r="B344" s="452"/>
      <c r="C344" s="452"/>
      <c r="D344" s="598"/>
      <c r="E344" s="598" t="str">
        <f t="shared" si="161"/>
        <v/>
      </c>
      <c r="F344" s="452"/>
      <c r="G344" s="452"/>
      <c r="H344" s="452"/>
      <c r="I344" s="452"/>
      <c r="J344" s="452"/>
      <c r="K344" s="452"/>
      <c r="L344" s="452"/>
      <c r="M344" s="452"/>
      <c r="N344" s="452"/>
      <c r="O344" s="452"/>
      <c r="P344" s="452"/>
      <c r="Q344" s="452"/>
      <c r="R344" s="452"/>
      <c r="S344" s="452"/>
      <c r="T344" s="452"/>
      <c r="U344" s="452"/>
      <c r="V344" s="452"/>
      <c r="W344" s="452"/>
      <c r="X344" s="452"/>
      <c r="Y344" s="452"/>
      <c r="Z344" s="452"/>
      <c r="AA344" s="452"/>
      <c r="AB344" s="452"/>
      <c r="AC344" s="452"/>
      <c r="AD344" s="452"/>
      <c r="AE344" s="452"/>
      <c r="AF344" s="452"/>
      <c r="AG344" s="452"/>
      <c r="AH344" s="452"/>
      <c r="AI344" s="452"/>
      <c r="AJ344" s="452"/>
      <c r="AK344" s="452"/>
      <c r="AL344" s="452"/>
      <c r="AM344" s="452"/>
      <c r="AN344" s="599"/>
      <c r="AO344" s="452"/>
      <c r="AP344" s="452"/>
      <c r="AQ344" s="452"/>
      <c r="AR344" s="452"/>
      <c r="AS344" s="452"/>
      <c r="AT344" s="452"/>
      <c r="AU344" s="452"/>
      <c r="AV344" s="452"/>
      <c r="AW344" s="452"/>
      <c r="AX344" s="452"/>
      <c r="AZ344" s="432"/>
    </row>
    <row r="345" spans="2:56" ht="33.75" customHeight="1">
      <c r="AR345" s="46"/>
      <c r="AW345" s="46"/>
      <c r="AZ345" s="432"/>
    </row>
    <row r="346" spans="2:56" ht="33.75" customHeight="1">
      <c r="D346" s="591" t="s">
        <v>1346</v>
      </c>
      <c r="E346" s="589" t="str">
        <f t="shared" si="161"/>
        <v/>
      </c>
      <c r="F346" s="608">
        <v>33</v>
      </c>
      <c r="G346" s="46" t="s">
        <v>1597</v>
      </c>
      <c r="J346" s="608" t="s">
        <v>1988</v>
      </c>
      <c r="AR346" s="46"/>
      <c r="AW346" s="46"/>
      <c r="AZ346" s="432" t="s">
        <v>1598</v>
      </c>
      <c r="BB346" s="432" t="s">
        <v>1599</v>
      </c>
    </row>
    <row r="347" spans="2:56" ht="33.75" customHeight="1" thickBot="1">
      <c r="B347" s="608" t="s">
        <v>2898</v>
      </c>
      <c r="C347" s="608" t="s">
        <v>2891</v>
      </c>
      <c r="E347" s="589" t="str">
        <f t="shared" si="161"/>
        <v>★</v>
      </c>
      <c r="G347" s="46" t="s">
        <v>2502</v>
      </c>
      <c r="I347" s="46" t="s">
        <v>2504</v>
      </c>
      <c r="J347" s="432" t="s">
        <v>1600</v>
      </c>
      <c r="AH347" s="608" t="s">
        <v>1991</v>
      </c>
      <c r="AI347" s="608"/>
      <c r="AL347" s="449" t="s">
        <v>571</v>
      </c>
      <c r="AN347" s="464" t="str">
        <f t="shared" ref="AN347" si="171">IF(AP347=AR347,"●","✖")</f>
        <v>✖</v>
      </c>
      <c r="AP347" s="462" t="str">
        <f t="shared" ref="AP347" si="172">IF(AL347="いる","適切","不適切")</f>
        <v>適切</v>
      </c>
      <c r="AR347" s="466" t="str">
        <f t="shared" ref="AR347" si="173">IF(AU347=AW347,"適切","不適切")</f>
        <v>不適切</v>
      </c>
      <c r="AT347" s="608">
        <v>345</v>
      </c>
      <c r="AU347" s="467" t="str">
        <f>VLOOKUP($AT347,'自主点検表（処遇）'!$AG$5:$AL$3211,2,0)</f>
        <v>いる・いない</v>
      </c>
      <c r="AW347" s="430" t="s">
        <v>1731</v>
      </c>
      <c r="AZ347" s="432" t="s">
        <v>1601</v>
      </c>
    </row>
    <row r="348" spans="2:56" ht="33.75" customHeight="1" thickBot="1">
      <c r="E348" s="589" t="str">
        <f t="shared" si="161"/>
        <v/>
      </c>
      <c r="G348" s="609" t="s">
        <v>443</v>
      </c>
      <c r="I348" s="431" t="str">
        <f>'自主点検表（処遇）'!$H$2507</f>
        <v>　</v>
      </c>
      <c r="J348" s="432" t="s">
        <v>1602</v>
      </c>
      <c r="AG348" s="609" t="s">
        <v>443</v>
      </c>
      <c r="AH348" s="429" t="s">
        <v>1989</v>
      </c>
      <c r="AI348" s="429"/>
      <c r="AJ348" s="429"/>
      <c r="AR348" s="46"/>
      <c r="AW348" s="46"/>
      <c r="AZ348" s="432"/>
    </row>
    <row r="349" spans="2:56" ht="33.75" customHeight="1" thickBot="1">
      <c r="E349" s="589" t="str">
        <f t="shared" si="161"/>
        <v/>
      </c>
      <c r="G349" s="609" t="s">
        <v>443</v>
      </c>
      <c r="I349" s="431" t="str">
        <f>'自主点検表（処遇）'!$H$2508</f>
        <v>　</v>
      </c>
      <c r="J349" s="432" t="s">
        <v>1603</v>
      </c>
      <c r="AG349" s="609" t="s">
        <v>443</v>
      </c>
      <c r="AH349" s="429" t="s">
        <v>1989</v>
      </c>
      <c r="AI349" s="429"/>
      <c r="AJ349" s="429"/>
      <c r="AR349" s="46"/>
      <c r="AW349" s="46"/>
      <c r="AZ349" s="432"/>
    </row>
    <row r="350" spans="2:56" ht="33.75" customHeight="1" thickBot="1">
      <c r="E350" s="589" t="str">
        <f t="shared" si="161"/>
        <v/>
      </c>
      <c r="G350" s="609" t="s">
        <v>443</v>
      </c>
      <c r="I350" s="431" t="str">
        <f>'自主点検表（処遇）'!$H$2509</f>
        <v>　</v>
      </c>
      <c r="J350" s="432" t="s">
        <v>1604</v>
      </c>
      <c r="AG350" s="609" t="s">
        <v>443</v>
      </c>
      <c r="AH350" s="429" t="s">
        <v>1989</v>
      </c>
      <c r="AI350" s="429"/>
      <c r="AJ350" s="429"/>
      <c r="AR350" s="46"/>
      <c r="AW350" s="46"/>
      <c r="AZ350" s="432"/>
    </row>
    <row r="351" spans="2:56" ht="33.75" customHeight="1" thickBot="1">
      <c r="E351" s="589" t="str">
        <f t="shared" ref="E351" si="174">IF(AR351="不適切","★","")</f>
        <v/>
      </c>
      <c r="G351" s="609" t="s">
        <v>443</v>
      </c>
      <c r="I351" s="431" t="str">
        <f>'自主点検表（処遇）'!$H$2510</f>
        <v>　</v>
      </c>
      <c r="J351" s="432" t="s">
        <v>2479</v>
      </c>
      <c r="AG351" s="609" t="s">
        <v>443</v>
      </c>
      <c r="AH351" s="429" t="s">
        <v>1989</v>
      </c>
      <c r="AI351" s="429"/>
      <c r="AJ351" s="429"/>
      <c r="AR351" s="46"/>
      <c r="AW351" s="46"/>
      <c r="AZ351" s="432"/>
    </row>
    <row r="352" spans="2:56" ht="33.75" customHeight="1" thickBot="1">
      <c r="E352" s="589" t="str">
        <f t="shared" si="161"/>
        <v/>
      </c>
      <c r="G352" s="609" t="s">
        <v>443</v>
      </c>
      <c r="I352" s="431" t="str">
        <f>'自主点検表（処遇）'!$H$2511</f>
        <v>　</v>
      </c>
      <c r="J352" s="432" t="s">
        <v>2480</v>
      </c>
      <c r="AG352" s="609" t="s">
        <v>443</v>
      </c>
      <c r="AH352" s="429" t="s">
        <v>1989</v>
      </c>
      <c r="AI352" s="429"/>
      <c r="AJ352" s="429"/>
      <c r="AR352" s="46"/>
      <c r="AW352" s="46"/>
      <c r="AZ352" s="432"/>
    </row>
    <row r="353" spans="1:55" ht="33.75" customHeight="1" thickBot="1">
      <c r="E353" s="589" t="str">
        <f t="shared" si="161"/>
        <v/>
      </c>
      <c r="G353" s="609" t="s">
        <v>443</v>
      </c>
      <c r="I353" s="431" t="str">
        <f>'自主点検表（処遇）'!$H$2513</f>
        <v>　</v>
      </c>
      <c r="J353" s="432" t="s">
        <v>2481</v>
      </c>
      <c r="AG353" s="609" t="s">
        <v>443</v>
      </c>
      <c r="AH353" s="429" t="s">
        <v>1989</v>
      </c>
      <c r="AI353" s="429"/>
      <c r="AJ353" s="429"/>
      <c r="AR353" s="46"/>
      <c r="AW353" s="46"/>
      <c r="AZ353" s="432"/>
    </row>
    <row r="354" spans="1:55" ht="33.75" customHeight="1" thickBot="1">
      <c r="E354" s="589" t="str">
        <f t="shared" si="161"/>
        <v/>
      </c>
      <c r="G354" s="609" t="s">
        <v>443</v>
      </c>
      <c r="I354" s="431" t="str">
        <f>'自主点検表（処遇）'!$H$2514</f>
        <v>　</v>
      </c>
      <c r="J354" s="432" t="s">
        <v>2482</v>
      </c>
      <c r="AG354" s="609" t="s">
        <v>443</v>
      </c>
      <c r="AH354" s="429" t="s">
        <v>1989</v>
      </c>
      <c r="AI354" s="429"/>
      <c r="AJ354" s="429"/>
      <c r="AR354" s="46"/>
      <c r="AW354" s="46"/>
      <c r="AZ354" s="432"/>
    </row>
    <row r="355" spans="1:55" ht="33.75" customHeight="1" thickBot="1">
      <c r="G355" s="609" t="s">
        <v>443</v>
      </c>
      <c r="J355" s="608" t="s">
        <v>1985</v>
      </c>
      <c r="AG355" s="609" t="s">
        <v>443</v>
      </c>
      <c r="AH355" s="429" t="s">
        <v>1989</v>
      </c>
      <c r="AI355" s="429"/>
      <c r="AJ355" s="429"/>
      <c r="AR355" s="46"/>
      <c r="AW355" s="46"/>
      <c r="AZ355" s="432"/>
    </row>
    <row r="356" spans="1:55" ht="33.75" customHeight="1" thickBot="1">
      <c r="E356" s="589" t="str">
        <f t="shared" si="161"/>
        <v/>
      </c>
      <c r="G356" s="609" t="s">
        <v>443</v>
      </c>
      <c r="I356" s="431" t="str">
        <f>'自主点検表（処遇）'!$H$2515</f>
        <v>　</v>
      </c>
      <c r="J356" s="432" t="s">
        <v>2483</v>
      </c>
      <c r="AG356" s="609" t="s">
        <v>443</v>
      </c>
      <c r="AH356" s="429" t="s">
        <v>1989</v>
      </c>
      <c r="AI356" s="429"/>
      <c r="AJ356" s="429"/>
      <c r="AR356" s="46"/>
      <c r="AW356" s="46"/>
      <c r="AZ356" s="432"/>
    </row>
    <row r="357" spans="1:55" ht="33.75" customHeight="1" thickBot="1">
      <c r="E357" s="589" t="str">
        <f t="shared" si="161"/>
        <v/>
      </c>
      <c r="G357" s="609" t="s">
        <v>443</v>
      </c>
      <c r="I357" s="431" t="str">
        <f>'自主点検表（処遇）'!$H$2516</f>
        <v>　</v>
      </c>
      <c r="J357" s="432" t="s">
        <v>2484</v>
      </c>
      <c r="AG357" s="609" t="s">
        <v>443</v>
      </c>
      <c r="AH357" s="429" t="s">
        <v>1989</v>
      </c>
      <c r="AI357" s="429"/>
      <c r="AJ357" s="429"/>
      <c r="AR357" s="46"/>
      <c r="AW357" s="46"/>
      <c r="AZ357" s="432"/>
    </row>
    <row r="358" spans="1:55" ht="33.75" customHeight="1" thickBot="1">
      <c r="E358" s="589" t="str">
        <f t="shared" si="161"/>
        <v/>
      </c>
      <c r="J358" s="432"/>
      <c r="K358" s="46" t="s">
        <v>1576</v>
      </c>
      <c r="AR358" s="46"/>
      <c r="AW358" s="46"/>
      <c r="AZ358" s="432"/>
    </row>
    <row r="359" spans="1:55" ht="33.75" customHeight="1" thickBot="1">
      <c r="G359" s="609" t="s">
        <v>443</v>
      </c>
      <c r="J359" s="695" t="s">
        <v>1987</v>
      </c>
      <c r="AG359" s="609" t="s">
        <v>443</v>
      </c>
      <c r="AH359" s="429" t="s">
        <v>1989</v>
      </c>
      <c r="AI359" s="429"/>
      <c r="AJ359" s="429"/>
      <c r="AR359" s="46"/>
      <c r="AW359" s="46"/>
      <c r="AZ359" s="432"/>
    </row>
    <row r="360" spans="1:55" ht="33.75" customHeight="1" thickBot="1">
      <c r="E360" s="589" t="str">
        <f t="shared" si="161"/>
        <v/>
      </c>
      <c r="G360" s="609" t="s">
        <v>443</v>
      </c>
      <c r="I360" s="431" t="str">
        <f>'自主点検表（処遇）'!$H$2517</f>
        <v>　</v>
      </c>
      <c r="J360" s="432" t="s">
        <v>2485</v>
      </c>
      <c r="AG360" s="609" t="s">
        <v>443</v>
      </c>
      <c r="AH360" s="429" t="s">
        <v>1989</v>
      </c>
      <c r="AI360" s="429"/>
      <c r="AJ360" s="429"/>
      <c r="AR360" s="46"/>
      <c r="AW360" s="46"/>
      <c r="AZ360" s="432"/>
    </row>
    <row r="361" spans="1:55" ht="33.75" customHeight="1">
      <c r="E361" s="589" t="str">
        <f t="shared" si="161"/>
        <v/>
      </c>
      <c r="K361" s="695" t="s">
        <v>1986</v>
      </c>
      <c r="AR361" s="46"/>
      <c r="AW361" s="46"/>
      <c r="AZ361" s="432"/>
    </row>
    <row r="362" spans="1:55" ht="33.75" customHeight="1" thickBot="1">
      <c r="A362" s="452"/>
      <c r="B362" s="452"/>
      <c r="C362" s="452"/>
      <c r="D362" s="598"/>
      <c r="E362" s="598" t="str">
        <f t="shared" si="161"/>
        <v/>
      </c>
      <c r="F362" s="452"/>
      <c r="G362" s="452"/>
      <c r="H362" s="452"/>
      <c r="I362" s="452"/>
      <c r="J362" s="452"/>
      <c r="K362" s="452"/>
      <c r="L362" s="452"/>
      <c r="M362" s="452"/>
      <c r="N362" s="452"/>
      <c r="O362" s="452"/>
      <c r="P362" s="452"/>
      <c r="Q362" s="452"/>
      <c r="R362" s="452"/>
      <c r="S362" s="452"/>
      <c r="T362" s="452"/>
      <c r="U362" s="452"/>
      <c r="V362" s="452"/>
      <c r="W362" s="452"/>
      <c r="X362" s="452"/>
      <c r="Y362" s="452"/>
      <c r="Z362" s="452"/>
      <c r="AA362" s="452"/>
      <c r="AB362" s="452"/>
      <c r="AC362" s="452"/>
      <c r="AD362" s="452"/>
      <c r="AE362" s="452"/>
      <c r="AF362" s="452"/>
      <c r="AG362" s="452"/>
      <c r="AH362" s="452"/>
      <c r="AI362" s="452"/>
      <c r="AJ362" s="452"/>
      <c r="AK362" s="452"/>
      <c r="AL362" s="452"/>
      <c r="AM362" s="452"/>
      <c r="AN362" s="599"/>
      <c r="AO362" s="452"/>
      <c r="AP362" s="452"/>
      <c r="AQ362" s="452"/>
      <c r="AR362" s="452"/>
      <c r="AS362" s="452"/>
      <c r="AT362" s="452"/>
      <c r="AU362" s="452"/>
      <c r="AV362" s="452"/>
      <c r="AW362" s="452"/>
      <c r="AX362" s="452"/>
      <c r="AZ362" s="432"/>
    </row>
    <row r="363" spans="1:55" ht="33.75" customHeight="1">
      <c r="E363" s="589" t="str">
        <f t="shared" si="161"/>
        <v/>
      </c>
      <c r="AR363" s="46"/>
      <c r="AW363" s="46"/>
      <c r="AZ363" s="432"/>
    </row>
    <row r="364" spans="1:55" ht="33.75" customHeight="1" thickBot="1">
      <c r="D364" s="591" t="s">
        <v>1346</v>
      </c>
      <c r="E364" s="589" t="str">
        <f t="shared" si="161"/>
        <v/>
      </c>
      <c r="F364" s="608">
        <v>34</v>
      </c>
      <c r="G364" s="46" t="s">
        <v>1605</v>
      </c>
      <c r="AH364" s="608" t="s">
        <v>1991</v>
      </c>
      <c r="AI364" s="608"/>
      <c r="AR364" s="46"/>
      <c r="AW364" s="46"/>
      <c r="AZ364" s="432" t="s">
        <v>1606</v>
      </c>
      <c r="BC364" s="432" t="s">
        <v>1607</v>
      </c>
    </row>
    <row r="365" spans="1:55" ht="33.75" customHeight="1" thickBot="1">
      <c r="B365" s="608" t="s">
        <v>2898</v>
      </c>
      <c r="C365" s="608" t="s">
        <v>2891</v>
      </c>
      <c r="E365" s="589" t="str">
        <f t="shared" si="161"/>
        <v>★</v>
      </c>
      <c r="G365" s="432" t="s">
        <v>1608</v>
      </c>
      <c r="AD365" s="609" t="s">
        <v>443</v>
      </c>
      <c r="AE365" s="429" t="s">
        <v>1402</v>
      </c>
      <c r="AG365" s="609" t="s">
        <v>443</v>
      </c>
      <c r="AH365" s="429" t="s">
        <v>1989</v>
      </c>
      <c r="AI365" s="429"/>
      <c r="AJ365" s="429"/>
      <c r="AL365" s="449" t="s">
        <v>571</v>
      </c>
      <c r="AN365" s="464" t="str">
        <f t="shared" ref="AN365" si="175">IF(AP365=AR365,"●","✖")</f>
        <v>✖</v>
      </c>
      <c r="AP365" s="462" t="str">
        <f t="shared" ref="AP365" si="176">IF(AL365="いる","適切","不適切")</f>
        <v>適切</v>
      </c>
      <c r="AR365" s="466" t="str">
        <f t="shared" ref="AR365" si="177">IF(AU365=AW365,"適切","不適切")</f>
        <v>不適切</v>
      </c>
      <c r="AT365" s="608">
        <v>346</v>
      </c>
      <c r="AU365" s="467" t="str">
        <f>VLOOKUP($AT365,'自主点検表（処遇）'!$AG$5:$AL$3211,2,0)</f>
        <v>いる・いない</v>
      </c>
      <c r="AW365" s="430" t="s">
        <v>1731</v>
      </c>
      <c r="AZ365" s="432" t="s">
        <v>1609</v>
      </c>
    </row>
    <row r="366" spans="1:55" ht="33.75" customHeight="1" thickBot="1">
      <c r="E366" s="589" t="str">
        <f t="shared" si="161"/>
        <v/>
      </c>
      <c r="F366" s="438" t="s">
        <v>1396</v>
      </c>
      <c r="G366" s="432" t="s">
        <v>1610</v>
      </c>
      <c r="AD366" s="587" t="s">
        <v>443</v>
      </c>
      <c r="AE366" s="429" t="s">
        <v>1509</v>
      </c>
      <c r="AF366" s="429"/>
      <c r="AR366" s="46"/>
      <c r="AW366" s="46"/>
      <c r="AZ366" s="432" t="s">
        <v>1442</v>
      </c>
    </row>
    <row r="367" spans="1:55" ht="33.75" customHeight="1" thickBot="1">
      <c r="B367" s="452"/>
      <c r="C367" s="452"/>
      <c r="D367" s="598"/>
      <c r="E367" s="598" t="str">
        <f t="shared" si="161"/>
        <v/>
      </c>
      <c r="F367" s="602"/>
      <c r="G367" s="452"/>
      <c r="H367" s="452"/>
      <c r="I367" s="452"/>
      <c r="J367" s="452"/>
      <c r="K367" s="452"/>
      <c r="L367" s="452"/>
      <c r="M367" s="452"/>
      <c r="N367" s="452"/>
      <c r="O367" s="452"/>
      <c r="P367" s="452"/>
      <c r="Q367" s="452"/>
      <c r="R367" s="452"/>
      <c r="S367" s="452"/>
      <c r="T367" s="452"/>
      <c r="U367" s="452"/>
      <c r="V367" s="452"/>
      <c r="W367" s="452"/>
      <c r="X367" s="452"/>
      <c r="Y367" s="452"/>
      <c r="Z367" s="452"/>
      <c r="AA367" s="452"/>
      <c r="AB367" s="452"/>
      <c r="AC367" s="452"/>
      <c r="AD367" s="452"/>
      <c r="AE367" s="452"/>
      <c r="AF367" s="452"/>
      <c r="AG367" s="452"/>
      <c r="AH367" s="452"/>
      <c r="AI367" s="452"/>
      <c r="AJ367" s="452"/>
      <c r="AK367" s="452"/>
      <c r="AL367" s="452"/>
      <c r="AM367" s="452"/>
      <c r="AN367" s="599"/>
      <c r="AO367" s="452"/>
      <c r="AP367" s="452"/>
      <c r="AQ367" s="452"/>
      <c r="AR367" s="452"/>
      <c r="AS367" s="452"/>
      <c r="AT367" s="452"/>
      <c r="AU367" s="452"/>
      <c r="AV367" s="452"/>
      <c r="AW367" s="452"/>
      <c r="AX367" s="452"/>
      <c r="AZ367" s="432"/>
    </row>
    <row r="368" spans="1:55" ht="33.75" customHeight="1">
      <c r="F368" s="438"/>
      <c r="AR368" s="46"/>
      <c r="AW368" s="46"/>
      <c r="AZ368" s="432"/>
    </row>
    <row r="369" spans="1:55" ht="33.75" customHeight="1" thickBot="1">
      <c r="D369" s="591" t="s">
        <v>1346</v>
      </c>
      <c r="E369" s="589" t="str">
        <f t="shared" si="161"/>
        <v/>
      </c>
      <c r="F369" s="1159">
        <v>36</v>
      </c>
      <c r="G369" s="46" t="s">
        <v>1611</v>
      </c>
      <c r="AR369" s="46"/>
      <c r="AW369" s="46"/>
      <c r="AZ369" s="432" t="s">
        <v>1612</v>
      </c>
      <c r="BC369" s="432" t="s">
        <v>1613</v>
      </c>
    </row>
    <row r="370" spans="1:55" ht="33.75" customHeight="1" thickBot="1">
      <c r="B370" s="608" t="s">
        <v>2899</v>
      </c>
      <c r="C370" s="608" t="s">
        <v>2893</v>
      </c>
      <c r="E370" s="589" t="str">
        <f t="shared" si="161"/>
        <v>★</v>
      </c>
      <c r="F370" s="438"/>
      <c r="G370" s="46" t="s">
        <v>1614</v>
      </c>
      <c r="AD370" s="609" t="s">
        <v>443</v>
      </c>
      <c r="AE370" s="429" t="s">
        <v>1402</v>
      </c>
      <c r="AL370" s="449" t="s">
        <v>570</v>
      </c>
      <c r="AN370" s="464" t="str">
        <f t="shared" ref="AN370" si="178">IF(AP370=AR370,"●","✖")</f>
        <v>✖</v>
      </c>
      <c r="AP370" s="462" t="str">
        <f>IF(AL370="いない","適切","不適切")</f>
        <v>適切</v>
      </c>
      <c r="AR370" s="466" t="str">
        <f t="shared" ref="AR370" si="179">IF(AU370=AW370,"適切","不適切")</f>
        <v>不適切</v>
      </c>
      <c r="AT370" s="608">
        <v>348</v>
      </c>
      <c r="AU370" s="467" t="str">
        <f>VLOOKUP($AT370,'自主点検表（処遇）'!$AG$5:$AL$3211,2,0)</f>
        <v>いない・いる</v>
      </c>
      <c r="AW370" s="430" t="s">
        <v>1732</v>
      </c>
      <c r="AZ370" s="432" t="s">
        <v>1444</v>
      </c>
    </row>
    <row r="371" spans="1:55" ht="33.75" customHeight="1">
      <c r="E371" s="589" t="str">
        <f t="shared" si="161"/>
        <v/>
      </c>
      <c r="F371" s="438"/>
      <c r="AR371" s="46"/>
      <c r="AW371" s="46"/>
      <c r="AZ371" s="432" t="s">
        <v>1615</v>
      </c>
    </row>
    <row r="372" spans="1:55" ht="33.75" customHeight="1" thickBot="1">
      <c r="A372" s="452"/>
      <c r="B372" s="452"/>
      <c r="C372" s="452"/>
      <c r="D372" s="598"/>
      <c r="E372" s="598" t="str">
        <f t="shared" si="161"/>
        <v/>
      </c>
      <c r="F372" s="452"/>
      <c r="G372" s="452"/>
      <c r="H372" s="452"/>
      <c r="I372" s="452"/>
      <c r="J372" s="452"/>
      <c r="K372" s="452"/>
      <c r="L372" s="452"/>
      <c r="M372" s="452"/>
      <c r="N372" s="452"/>
      <c r="O372" s="452"/>
      <c r="P372" s="452"/>
      <c r="Q372" s="452"/>
      <c r="R372" s="452"/>
      <c r="S372" s="452"/>
      <c r="T372" s="452"/>
      <c r="U372" s="452"/>
      <c r="V372" s="452"/>
      <c r="W372" s="452"/>
      <c r="X372" s="452"/>
      <c r="Y372" s="452"/>
      <c r="Z372" s="452"/>
      <c r="AA372" s="452"/>
      <c r="AB372" s="452"/>
      <c r="AC372" s="452"/>
      <c r="AD372" s="452"/>
      <c r="AE372" s="452"/>
      <c r="AF372" s="452"/>
      <c r="AG372" s="452"/>
      <c r="AH372" s="452"/>
      <c r="AI372" s="452"/>
      <c r="AJ372" s="452"/>
      <c r="AK372" s="452"/>
      <c r="AL372" s="452"/>
      <c r="AM372" s="452"/>
      <c r="AN372" s="599"/>
      <c r="AO372" s="452"/>
      <c r="AP372" s="452"/>
      <c r="AQ372" s="452"/>
      <c r="AR372" s="452"/>
      <c r="AS372" s="452"/>
      <c r="AT372" s="452"/>
      <c r="AU372" s="452"/>
      <c r="AV372" s="452"/>
      <c r="AW372" s="452"/>
      <c r="AX372" s="452"/>
    </row>
    <row r="373" spans="1:55" ht="33.75" customHeight="1">
      <c r="AR373" s="46"/>
      <c r="AW373" s="46"/>
    </row>
    <row r="374" spans="1:55" ht="33.75" customHeight="1" thickBot="1">
      <c r="D374" s="591" t="s">
        <v>1346</v>
      </c>
      <c r="E374" s="589" t="str">
        <f t="shared" si="161"/>
        <v/>
      </c>
      <c r="F374" s="608">
        <v>37</v>
      </c>
      <c r="G374" s="46" t="s">
        <v>1616</v>
      </c>
      <c r="AH374" s="608" t="s">
        <v>1991</v>
      </c>
      <c r="AI374" s="608"/>
      <c r="AR374" s="46"/>
      <c r="AW374" s="46"/>
      <c r="AZ374" s="432" t="s">
        <v>1617</v>
      </c>
      <c r="BC374" s="46" t="s">
        <v>1618</v>
      </c>
    </row>
    <row r="375" spans="1:55" ht="33.75" customHeight="1" thickBot="1">
      <c r="B375" s="608" t="s">
        <v>2899</v>
      </c>
      <c r="C375" s="608" t="s">
        <v>2893</v>
      </c>
      <c r="E375" s="589" t="str">
        <f t="shared" si="161"/>
        <v>★</v>
      </c>
      <c r="G375" s="432" t="s">
        <v>1619</v>
      </c>
      <c r="W375" s="2217" t="s">
        <v>303</v>
      </c>
      <c r="X375" s="2218"/>
      <c r="AD375" s="609" t="s">
        <v>443</v>
      </c>
      <c r="AE375" s="429" t="s">
        <v>1402</v>
      </c>
      <c r="AG375" s="609" t="s">
        <v>443</v>
      </c>
      <c r="AH375" s="429" t="s">
        <v>1989</v>
      </c>
      <c r="AI375" s="429"/>
      <c r="AJ375" s="429"/>
      <c r="AL375" s="449" t="s">
        <v>571</v>
      </c>
      <c r="AN375" s="464" t="str">
        <f t="shared" ref="AN375" si="180">IF(AP375=AR375,"●","✖")</f>
        <v>✖</v>
      </c>
      <c r="AP375" s="462" t="str">
        <f t="shared" ref="AP375" si="181">IF(AL375="いる","適切","不適切")</f>
        <v>適切</v>
      </c>
      <c r="AR375" s="466" t="str">
        <f t="shared" ref="AR375" si="182">IF(AU375=AW375,"適切","不適切")</f>
        <v>不適切</v>
      </c>
      <c r="AT375" s="608">
        <v>349</v>
      </c>
      <c r="AU375" s="467" t="str">
        <f>VLOOKUP($AT375,'自主点検表（処遇）'!$AG$5:$AL$3211,2,0)</f>
        <v>いる・いない</v>
      </c>
      <c r="AW375" s="430" t="s">
        <v>1731</v>
      </c>
      <c r="AZ375" s="432" t="s">
        <v>1620</v>
      </c>
    </row>
    <row r="376" spans="1:55" ht="33.75" customHeight="1" thickBot="1">
      <c r="E376" s="589" t="str">
        <f t="shared" si="161"/>
        <v/>
      </c>
      <c r="G376" s="432" t="s">
        <v>1621</v>
      </c>
      <c r="W376" s="2217" t="s">
        <v>303</v>
      </c>
      <c r="X376" s="2218"/>
      <c r="AD376" s="609" t="s">
        <v>443</v>
      </c>
      <c r="AE376" s="429" t="s">
        <v>1402</v>
      </c>
      <c r="AG376" s="609" t="s">
        <v>443</v>
      </c>
      <c r="AH376" s="429" t="s">
        <v>1989</v>
      </c>
      <c r="AI376" s="429"/>
      <c r="AJ376" s="429"/>
      <c r="AR376" s="46"/>
      <c r="AW376" s="46"/>
      <c r="AZ376" s="432" t="s">
        <v>1601</v>
      </c>
    </row>
    <row r="377" spans="1:55" ht="33.75" customHeight="1" thickBot="1">
      <c r="E377" s="589" t="str">
        <f t="shared" si="161"/>
        <v/>
      </c>
      <c r="G377" s="432" t="s">
        <v>1622</v>
      </c>
      <c r="W377" s="2217" t="s">
        <v>303</v>
      </c>
      <c r="X377" s="2218"/>
      <c r="AD377" s="609" t="s">
        <v>443</v>
      </c>
      <c r="AE377" s="429" t="s">
        <v>1402</v>
      </c>
      <c r="AG377" s="609" t="s">
        <v>443</v>
      </c>
      <c r="AH377" s="429" t="s">
        <v>1993</v>
      </c>
      <c r="AI377" s="429"/>
      <c r="AJ377" s="429"/>
      <c r="AR377" s="46"/>
      <c r="AW377" s="46"/>
      <c r="AZ377" s="432" t="s">
        <v>1623</v>
      </c>
    </row>
    <row r="378" spans="1:55" ht="33.75" customHeight="1" thickBot="1">
      <c r="E378" s="589" t="str">
        <f t="shared" si="161"/>
        <v/>
      </c>
      <c r="G378" s="432" t="s">
        <v>1624</v>
      </c>
      <c r="W378" s="2217" t="s">
        <v>303</v>
      </c>
      <c r="X378" s="2218"/>
      <c r="AD378" s="609" t="s">
        <v>443</v>
      </c>
      <c r="AE378" s="429" t="s">
        <v>1402</v>
      </c>
      <c r="AG378" s="609" t="s">
        <v>443</v>
      </c>
      <c r="AH378" s="429" t="s">
        <v>1990</v>
      </c>
      <c r="AI378" s="429"/>
      <c r="AJ378" s="429"/>
      <c r="AR378" s="46"/>
      <c r="AW378" s="46"/>
      <c r="AZ378" s="432" t="s">
        <v>1625</v>
      </c>
    </row>
    <row r="379" spans="1:55" ht="33.75" customHeight="1" thickBot="1">
      <c r="E379" s="589" t="str">
        <f t="shared" si="161"/>
        <v/>
      </c>
      <c r="AR379" s="46"/>
      <c r="AW379" s="46"/>
      <c r="AZ379" s="432" t="s">
        <v>1626</v>
      </c>
    </row>
    <row r="380" spans="1:55" ht="33.75" customHeight="1" thickBot="1">
      <c r="E380" s="589" t="str">
        <f t="shared" si="161"/>
        <v/>
      </c>
      <c r="G380" s="46" t="s">
        <v>1627</v>
      </c>
      <c r="U380" s="2228" t="s">
        <v>296</v>
      </c>
      <c r="V380" s="2229"/>
      <c r="W380" s="2230"/>
      <c r="AD380" s="609" t="s">
        <v>443</v>
      </c>
      <c r="AE380" s="429" t="s">
        <v>1402</v>
      </c>
      <c r="AG380" s="610" t="s">
        <v>1628</v>
      </c>
      <c r="AH380" s="611"/>
      <c r="AI380" s="611"/>
      <c r="AJ380" s="612"/>
      <c r="AR380" s="46"/>
      <c r="AW380" s="46"/>
      <c r="AZ380" s="432" t="s">
        <v>1629</v>
      </c>
    </row>
    <row r="381" spans="1:55" ht="33.75" customHeight="1" thickBot="1">
      <c r="E381" s="589" t="str">
        <f t="shared" si="161"/>
        <v/>
      </c>
      <c r="H381" s="46" t="s">
        <v>1630</v>
      </c>
      <c r="U381" s="2217" t="s">
        <v>303</v>
      </c>
      <c r="V381" s="2218"/>
      <c r="X381" s="46" t="s">
        <v>1996</v>
      </c>
      <c r="Z381" s="2225"/>
      <c r="AA381" s="2225"/>
      <c r="AB381" s="2225"/>
      <c r="AD381" s="609" t="s">
        <v>443</v>
      </c>
      <c r="AE381" s="429" t="s">
        <v>1402</v>
      </c>
      <c r="AG381" s="2226"/>
      <c r="AH381" s="2227"/>
      <c r="AI381" s="452" t="s">
        <v>1631</v>
      </c>
      <c r="AJ381" s="455"/>
      <c r="AR381" s="46"/>
      <c r="AW381" s="46"/>
    </row>
    <row r="382" spans="1:55" ht="33.75" customHeight="1" thickBot="1">
      <c r="E382" s="589" t="str">
        <f t="shared" si="161"/>
        <v/>
      </c>
      <c r="H382" s="46" t="s">
        <v>1632</v>
      </c>
      <c r="U382" s="2217" t="s">
        <v>303</v>
      </c>
      <c r="V382" s="2218"/>
      <c r="X382" s="46" t="s">
        <v>1997</v>
      </c>
      <c r="Z382" s="2225"/>
      <c r="AA382" s="2225"/>
      <c r="AB382" s="2225"/>
      <c r="AD382" s="609" t="s">
        <v>443</v>
      </c>
      <c r="AE382" s="429" t="s">
        <v>1402</v>
      </c>
      <c r="AG382" s="586" t="s">
        <v>1536</v>
      </c>
      <c r="AH382" s="2223"/>
      <c r="AI382" s="2223"/>
      <c r="AJ382" s="604" t="s">
        <v>1631</v>
      </c>
      <c r="AR382" s="46"/>
      <c r="AW382" s="46"/>
    </row>
    <row r="383" spans="1:55" ht="33.75" customHeight="1" thickBot="1">
      <c r="E383" s="589" t="str">
        <f t="shared" si="161"/>
        <v/>
      </c>
      <c r="H383" s="46" t="s">
        <v>1633</v>
      </c>
      <c r="U383" s="2217" t="s">
        <v>303</v>
      </c>
      <c r="V383" s="2218"/>
      <c r="X383" s="46" t="s">
        <v>1983</v>
      </c>
      <c r="Z383" s="2225"/>
      <c r="AA383" s="2225"/>
      <c r="AB383" s="2225"/>
      <c r="AD383" s="609" t="s">
        <v>443</v>
      </c>
      <c r="AE383" s="429" t="s">
        <v>1402</v>
      </c>
      <c r="AR383" s="46"/>
      <c r="AW383" s="46"/>
    </row>
    <row r="384" spans="1:55" ht="33.75" customHeight="1" thickBot="1">
      <c r="H384" s="46" t="s">
        <v>1994</v>
      </c>
      <c r="U384" s="2217" t="s">
        <v>303</v>
      </c>
      <c r="V384" s="2218"/>
      <c r="X384" s="46" t="s">
        <v>1995</v>
      </c>
      <c r="Z384" s="2225"/>
      <c r="AA384" s="2225"/>
      <c r="AB384" s="2225"/>
      <c r="AD384" s="609" t="s">
        <v>443</v>
      </c>
      <c r="AE384" s="429" t="s">
        <v>1402</v>
      </c>
      <c r="AR384" s="46"/>
      <c r="AW384" s="46"/>
    </row>
    <row r="385" spans="2:55" ht="33.75" customHeight="1" thickBot="1">
      <c r="E385" s="589" t="str">
        <f t="shared" si="161"/>
        <v/>
      </c>
      <c r="H385" s="46" t="s">
        <v>1634</v>
      </c>
      <c r="U385" s="2217" t="s">
        <v>303</v>
      </c>
      <c r="V385" s="2218"/>
      <c r="AD385" s="609" t="s">
        <v>443</v>
      </c>
      <c r="AE385" s="429" t="s">
        <v>1402</v>
      </c>
      <c r="AR385" s="46"/>
      <c r="AW385" s="46"/>
    </row>
    <row r="386" spans="2:55" ht="33.75" customHeight="1" thickBot="1">
      <c r="AR386" s="46"/>
      <c r="AW386" s="46"/>
    </row>
    <row r="387" spans="2:55" ht="33.75" customHeight="1" thickBot="1">
      <c r="E387" s="589" t="str">
        <f t="shared" si="161"/>
        <v/>
      </c>
      <c r="G387" s="46" t="s">
        <v>1992</v>
      </c>
      <c r="U387" s="587" t="s">
        <v>443</v>
      </c>
      <c r="V387" s="46" t="s">
        <v>1573</v>
      </c>
      <c r="X387" s="587" t="s">
        <v>443</v>
      </c>
      <c r="Y387" s="46" t="s">
        <v>1574</v>
      </c>
      <c r="AR387" s="46"/>
      <c r="AW387" s="46"/>
    </row>
    <row r="388" spans="2:55" ht="33.75" customHeight="1" thickBot="1">
      <c r="E388" s="589" t="str">
        <f t="shared" si="161"/>
        <v/>
      </c>
      <c r="H388" s="46" t="s">
        <v>1998</v>
      </c>
      <c r="M388" s="2217" t="s">
        <v>303</v>
      </c>
      <c r="N388" s="2218"/>
      <c r="R388" s="46" t="s">
        <v>1514</v>
      </c>
      <c r="U388" s="452" t="s">
        <v>1396</v>
      </c>
      <c r="V388" s="2225"/>
      <c r="W388" s="2225"/>
      <c r="X388" s="2225"/>
      <c r="Y388" s="452" t="s">
        <v>1397</v>
      </c>
      <c r="Z388" s="2225"/>
      <c r="AA388" s="2225"/>
      <c r="AB388" s="2225"/>
      <c r="AC388" s="452" t="s">
        <v>548</v>
      </c>
      <c r="AD388" s="2225"/>
      <c r="AE388" s="2225"/>
      <c r="AF388" s="2225"/>
      <c r="AG388" s="452" t="s">
        <v>549</v>
      </c>
      <c r="AH388" s="2225"/>
      <c r="AI388" s="2225"/>
      <c r="AJ388" s="2225"/>
      <c r="AR388" s="46"/>
      <c r="AW388" s="46"/>
    </row>
    <row r="389" spans="2:55" ht="33.75" customHeight="1" thickBot="1">
      <c r="E389" s="589" t="str">
        <f t="shared" si="161"/>
        <v/>
      </c>
      <c r="U389" s="46" t="s">
        <v>1635</v>
      </c>
      <c r="W389" s="587" t="s">
        <v>443</v>
      </c>
      <c r="AA389" s="587" t="s">
        <v>443</v>
      </c>
      <c r="AE389" s="587" t="s">
        <v>443</v>
      </c>
      <c r="AI389" s="587" t="s">
        <v>443</v>
      </c>
      <c r="AR389" s="46"/>
      <c r="AW389" s="46"/>
    </row>
    <row r="390" spans="2:55" ht="33.75" customHeight="1" thickBot="1">
      <c r="B390" s="452"/>
      <c r="C390" s="452"/>
      <c r="D390" s="598"/>
      <c r="E390" s="598"/>
      <c r="F390" s="452"/>
      <c r="G390" s="452"/>
      <c r="H390" s="452"/>
      <c r="I390" s="452"/>
      <c r="J390" s="452"/>
      <c r="K390" s="452"/>
      <c r="L390" s="452"/>
      <c r="M390" s="452"/>
      <c r="N390" s="452"/>
      <c r="O390" s="452"/>
      <c r="P390" s="452"/>
      <c r="Q390" s="452"/>
      <c r="R390" s="452"/>
      <c r="S390" s="452"/>
      <c r="T390" s="452"/>
      <c r="U390" s="452"/>
      <c r="V390" s="452"/>
      <c r="W390" s="631"/>
      <c r="X390" s="452"/>
      <c r="Y390" s="452"/>
      <c r="Z390" s="452"/>
      <c r="AA390" s="631"/>
      <c r="AB390" s="452"/>
      <c r="AC390" s="452"/>
      <c r="AD390" s="452"/>
      <c r="AE390" s="631"/>
      <c r="AF390" s="452"/>
      <c r="AG390" s="452"/>
      <c r="AH390" s="452"/>
      <c r="AI390" s="631"/>
      <c r="AJ390" s="452"/>
      <c r="AK390" s="452"/>
      <c r="AL390" s="452"/>
      <c r="AM390" s="452"/>
      <c r="AN390" s="599"/>
      <c r="AO390" s="452"/>
      <c r="AP390" s="452"/>
      <c r="AQ390" s="452"/>
      <c r="AR390" s="452"/>
      <c r="AS390" s="452"/>
      <c r="AT390" s="452"/>
      <c r="AU390" s="452"/>
      <c r="AV390" s="452"/>
      <c r="AW390" s="452"/>
      <c r="AX390" s="452"/>
    </row>
    <row r="391" spans="2:55" ht="33.75" customHeight="1">
      <c r="W391" s="613"/>
      <c r="AA391" s="613"/>
      <c r="AE391" s="613"/>
      <c r="AI391" s="613"/>
      <c r="AR391" s="46"/>
      <c r="AW391" s="46"/>
    </row>
    <row r="392" spans="2:55" ht="33.75" customHeight="1" thickBot="1">
      <c r="D392" s="591" t="s">
        <v>1346</v>
      </c>
      <c r="E392" s="589" t="str">
        <f t="shared" si="161"/>
        <v/>
      </c>
      <c r="F392" s="608">
        <v>38</v>
      </c>
      <c r="G392" s="46" t="s">
        <v>1636</v>
      </c>
      <c r="AR392" s="46"/>
      <c r="AW392" s="46"/>
      <c r="AZ392" s="432" t="s">
        <v>1637</v>
      </c>
      <c r="BC392" s="432" t="s">
        <v>1638</v>
      </c>
    </row>
    <row r="393" spans="2:55" ht="33.75" customHeight="1" thickBot="1">
      <c r="B393" s="608" t="s">
        <v>2900</v>
      </c>
      <c r="C393" s="608" t="s">
        <v>2897</v>
      </c>
      <c r="E393" s="589" t="str">
        <f t="shared" si="161"/>
        <v>★</v>
      </c>
      <c r="G393" s="432" t="s">
        <v>1639</v>
      </c>
      <c r="AD393" s="609" t="s">
        <v>443</v>
      </c>
      <c r="AE393" s="429" t="s">
        <v>1402</v>
      </c>
      <c r="AL393" s="449" t="s">
        <v>571</v>
      </c>
      <c r="AN393" s="464" t="str">
        <f t="shared" ref="AN393" si="183">IF(AP393=AR393,"●","✖")</f>
        <v>✖</v>
      </c>
      <c r="AP393" s="462" t="str">
        <f t="shared" ref="AP393" si="184">IF(AL393="いる","適切","不適切")</f>
        <v>適切</v>
      </c>
      <c r="AR393" s="466" t="str">
        <f t="shared" ref="AR393" si="185">IF(AU393=AW393,"適切","不適切")</f>
        <v>不適切</v>
      </c>
      <c r="AT393" s="608">
        <v>368</v>
      </c>
      <c r="AU393" s="467" t="str">
        <f>VLOOKUP($AT393,'自主点検表（処遇）'!$AG$5:$AL$3211,2,0)</f>
        <v>いる・いない</v>
      </c>
      <c r="AW393" s="430" t="s">
        <v>1731</v>
      </c>
      <c r="AZ393" s="432" t="s">
        <v>1640</v>
      </c>
    </row>
    <row r="394" spans="2:55" ht="33.75" customHeight="1" thickBot="1">
      <c r="E394" s="589" t="str">
        <f t="shared" si="161"/>
        <v/>
      </c>
      <c r="G394" s="432" t="s">
        <v>1641</v>
      </c>
      <c r="AD394" s="609" t="s">
        <v>443</v>
      </c>
      <c r="AE394" s="429" t="s">
        <v>1402</v>
      </c>
      <c r="AR394" s="46"/>
      <c r="AW394" s="46"/>
      <c r="AZ394" s="432" t="s">
        <v>1642</v>
      </c>
    </row>
    <row r="395" spans="2:55" ht="33.75" customHeight="1" thickBot="1">
      <c r="B395" s="608" t="s">
        <v>2901</v>
      </c>
      <c r="C395" s="608" t="s">
        <v>2895</v>
      </c>
      <c r="E395" s="589" t="str">
        <f t="shared" si="161"/>
        <v>★</v>
      </c>
      <c r="G395" s="432" t="s">
        <v>1643</v>
      </c>
      <c r="AD395" s="609" t="s">
        <v>443</v>
      </c>
      <c r="AE395" s="429" t="s">
        <v>1402</v>
      </c>
      <c r="AL395" s="449" t="s">
        <v>571</v>
      </c>
      <c r="AN395" s="464" t="str">
        <f t="shared" ref="AN395" si="186">IF(AP395=AR395,"●","✖")</f>
        <v>✖</v>
      </c>
      <c r="AP395" s="462" t="str">
        <f t="shared" ref="AP395" si="187">IF(AL395="いる","適切","不適切")</f>
        <v>適切</v>
      </c>
      <c r="AR395" s="466" t="str">
        <f t="shared" ref="AR395" si="188">IF(AU395=AW395,"適切","不適切")</f>
        <v>不適切</v>
      </c>
      <c r="AT395" s="608">
        <v>358</v>
      </c>
      <c r="AU395" s="467" t="str">
        <f>VLOOKUP($AT395,'自主点検表（処遇）'!$AG$5:$AL$3211,2,0)</f>
        <v>いる・いない</v>
      </c>
      <c r="AW395" s="430" t="s">
        <v>1731</v>
      </c>
      <c r="AZ395" s="432" t="s">
        <v>1644</v>
      </c>
    </row>
    <row r="396" spans="2:55" ht="33.75" customHeight="1">
      <c r="E396" s="589" t="str">
        <f t="shared" si="161"/>
        <v/>
      </c>
      <c r="AR396" s="46"/>
      <c r="AW396" s="46"/>
      <c r="AZ396" s="432" t="s">
        <v>1645</v>
      </c>
    </row>
    <row r="397" spans="2:55" ht="33.75" customHeight="1" thickBot="1">
      <c r="E397" s="589" t="str">
        <f t="shared" si="161"/>
        <v/>
      </c>
      <c r="G397" s="46" t="s">
        <v>1646</v>
      </c>
      <c r="AR397" s="46"/>
      <c r="AW397" s="46"/>
      <c r="AZ397" s="432" t="s">
        <v>1647</v>
      </c>
    </row>
    <row r="398" spans="2:55" ht="33.75" customHeight="1" thickBot="1">
      <c r="E398" s="589" t="str">
        <f t="shared" si="161"/>
        <v/>
      </c>
      <c r="H398" s="46" t="s">
        <v>1648</v>
      </c>
      <c r="R398" s="2217" t="s">
        <v>303</v>
      </c>
      <c r="S398" s="2218"/>
      <c r="AG398" s="609" t="s">
        <v>443</v>
      </c>
      <c r="AH398" s="429" t="s">
        <v>1402</v>
      </c>
      <c r="AR398" s="46"/>
      <c r="AW398" s="46"/>
    </row>
    <row r="399" spans="2:55" ht="33.75" customHeight="1">
      <c r="AR399" s="46"/>
      <c r="AW399" s="46"/>
    </row>
    <row r="400" spans="2:55" ht="33.75" customHeight="1">
      <c r="E400" s="589" t="str">
        <f t="shared" ref="E400:E481" si="189">IF(AR400="不適切","★","")</f>
        <v/>
      </c>
      <c r="H400" s="616"/>
      <c r="I400" s="617" t="s">
        <v>1999</v>
      </c>
      <c r="J400" s="617"/>
      <c r="K400" s="617"/>
      <c r="L400" s="617"/>
      <c r="M400" s="2221"/>
      <c r="N400" s="2221"/>
      <c r="O400" s="617" t="s">
        <v>2000</v>
      </c>
      <c r="P400" s="617"/>
      <c r="Q400" s="617"/>
      <c r="R400" s="617"/>
      <c r="S400" s="617"/>
      <c r="T400" s="617"/>
      <c r="U400" s="617"/>
      <c r="V400" s="617"/>
      <c r="W400" s="617"/>
      <c r="X400" s="617"/>
      <c r="Y400" s="617"/>
      <c r="Z400" s="2268"/>
      <c r="AA400" s="2268"/>
      <c r="AB400" s="2268"/>
      <c r="AC400" s="2268"/>
      <c r="AD400" s="2268"/>
      <c r="AE400" s="2268"/>
      <c r="AF400" s="2268"/>
      <c r="AG400" s="617" t="s">
        <v>2005</v>
      </c>
      <c r="AH400" s="617"/>
      <c r="AI400" s="618"/>
      <c r="AR400" s="46"/>
      <c r="AW400" s="46"/>
    </row>
    <row r="401" spans="5:49" ht="33.75" customHeight="1">
      <c r="H401" s="619"/>
      <c r="I401" s="620" t="s">
        <v>2010</v>
      </c>
      <c r="J401" s="620"/>
      <c r="K401" s="620"/>
      <c r="L401" s="620"/>
      <c r="M401" s="621"/>
      <c r="N401" s="621"/>
      <c r="O401" s="620"/>
      <c r="P401" s="620"/>
      <c r="Q401" s="620"/>
      <c r="R401" s="620"/>
      <c r="S401" s="620"/>
      <c r="T401" s="620"/>
      <c r="U401" s="620"/>
      <c r="V401" s="620"/>
      <c r="W401" s="620"/>
      <c r="X401" s="620"/>
      <c r="Y401" s="596" t="s">
        <v>106</v>
      </c>
      <c r="Z401" s="596"/>
      <c r="AA401" s="596"/>
      <c r="AB401" s="620"/>
      <c r="AC401" s="620"/>
      <c r="AD401" s="620"/>
      <c r="AE401" s="620"/>
      <c r="AF401" s="620"/>
      <c r="AG401" s="620"/>
      <c r="AH401" s="620"/>
      <c r="AI401" s="622"/>
      <c r="AR401" s="46"/>
      <c r="AW401" s="46"/>
    </row>
    <row r="402" spans="5:49" ht="33.75" customHeight="1">
      <c r="H402" s="619"/>
      <c r="I402" s="620" t="s">
        <v>2003</v>
      </c>
      <c r="J402" s="620"/>
      <c r="K402" s="620"/>
      <c r="L402" s="620"/>
      <c r="M402" s="620"/>
      <c r="N402" s="623" t="s">
        <v>2001</v>
      </c>
      <c r="O402" s="620"/>
      <c r="P402" s="620"/>
      <c r="Q402" s="2219" t="s">
        <v>443</v>
      </c>
      <c r="R402" s="2219"/>
      <c r="S402" s="2219"/>
      <c r="T402" s="620" t="s">
        <v>2002</v>
      </c>
      <c r="U402" s="620"/>
      <c r="V402" s="620"/>
      <c r="W402" s="620" t="s">
        <v>2004</v>
      </c>
      <c r="X402" s="620"/>
      <c r="Y402" s="621"/>
      <c r="Z402" s="621"/>
      <c r="AA402" s="2269"/>
      <c r="AB402" s="2269"/>
      <c r="AC402" s="2269"/>
      <c r="AD402" s="2269"/>
      <c r="AE402" s="2269"/>
      <c r="AF402" s="2269"/>
      <c r="AG402" s="620" t="s">
        <v>2005</v>
      </c>
      <c r="AH402" s="620"/>
      <c r="AI402" s="622"/>
      <c r="AR402" s="46"/>
      <c r="AW402" s="46"/>
    </row>
    <row r="403" spans="5:49" ht="33.75" customHeight="1">
      <c r="H403" s="619"/>
      <c r="I403" s="620" t="s">
        <v>2007</v>
      </c>
      <c r="J403" s="620"/>
      <c r="K403" s="620"/>
      <c r="L403" s="620"/>
      <c r="M403" s="620"/>
      <c r="N403" s="620"/>
      <c r="O403" s="620"/>
      <c r="P403" s="620" t="s">
        <v>2008</v>
      </c>
      <c r="Q403" s="620"/>
      <c r="R403" s="620"/>
      <c r="S403" s="620"/>
      <c r="T403" s="620"/>
      <c r="U403" s="620"/>
      <c r="V403" s="620"/>
      <c r="W403" s="620"/>
      <c r="X403" s="620"/>
      <c r="Y403" s="620"/>
      <c r="Z403" s="620"/>
      <c r="AA403" s="620"/>
      <c r="AB403" s="620"/>
      <c r="AC403" s="620"/>
      <c r="AD403" s="620"/>
      <c r="AE403" s="620"/>
      <c r="AF403" s="620"/>
      <c r="AG403" s="620"/>
      <c r="AH403" s="620"/>
      <c r="AI403" s="622"/>
      <c r="AR403" s="46"/>
      <c r="AW403" s="46"/>
    </row>
    <row r="404" spans="5:49" ht="33.75" customHeight="1">
      <c r="H404" s="624"/>
      <c r="I404" s="625" t="s">
        <v>2009</v>
      </c>
      <c r="J404" s="625"/>
      <c r="K404" s="625"/>
      <c r="L404" s="625"/>
      <c r="M404" s="625"/>
      <c r="N404" s="625"/>
      <c r="O404" s="625"/>
      <c r="P404" s="625"/>
      <c r="Q404" s="625"/>
      <c r="R404" s="625"/>
      <c r="S404" s="625"/>
      <c r="T404" s="625"/>
      <c r="U404" s="625"/>
      <c r="V404" s="625"/>
      <c r="W404" s="625"/>
      <c r="X404" s="625"/>
      <c r="Y404" s="625"/>
      <c r="Z404" s="625"/>
      <c r="AA404" s="625"/>
      <c r="AB404" s="625"/>
      <c r="AC404" s="625"/>
      <c r="AD404" s="625"/>
      <c r="AE404" s="625"/>
      <c r="AF404" s="625"/>
      <c r="AG404" s="625"/>
      <c r="AH404" s="625"/>
      <c r="AI404" s="626"/>
      <c r="AR404" s="46"/>
      <c r="AW404" s="46"/>
    </row>
    <row r="405" spans="5:49" ht="33.75" customHeight="1">
      <c r="AR405" s="46"/>
      <c r="AW405" s="46"/>
    </row>
    <row r="406" spans="5:49" ht="33.75" customHeight="1" thickBot="1">
      <c r="E406" s="589" t="str">
        <f t="shared" si="189"/>
        <v/>
      </c>
      <c r="H406" s="46" t="s">
        <v>1649</v>
      </c>
      <c r="O406" s="46" t="s">
        <v>1360</v>
      </c>
      <c r="R406" s="46" t="s">
        <v>1361</v>
      </c>
      <c r="AR406" s="46"/>
      <c r="AW406" s="46"/>
    </row>
    <row r="407" spans="5:49" ht="33.75" customHeight="1" thickBot="1">
      <c r="E407" s="589" t="str">
        <f t="shared" si="189"/>
        <v/>
      </c>
      <c r="L407" s="46" t="s">
        <v>1650</v>
      </c>
      <c r="O407" s="2219"/>
      <c r="P407" s="2219"/>
      <c r="Q407" s="46" t="s">
        <v>1362</v>
      </c>
      <c r="R407" s="2219"/>
      <c r="S407" s="2219"/>
      <c r="T407" s="46" t="s">
        <v>1362</v>
      </c>
      <c r="AD407" s="609" t="s">
        <v>443</v>
      </c>
      <c r="AE407" s="429" t="s">
        <v>1402</v>
      </c>
      <c r="AG407" s="587" t="s">
        <v>443</v>
      </c>
      <c r="AH407" s="429" t="s">
        <v>1509</v>
      </c>
      <c r="AR407" s="46"/>
      <c r="AW407" s="46"/>
    </row>
    <row r="408" spans="5:49" ht="33.75" customHeight="1" thickBot="1">
      <c r="E408" s="589" t="str">
        <f t="shared" si="189"/>
        <v/>
      </c>
      <c r="L408" s="46" t="s">
        <v>1651</v>
      </c>
      <c r="O408" s="2220"/>
      <c r="P408" s="2220"/>
      <c r="Q408" s="46" t="s">
        <v>1362</v>
      </c>
      <c r="R408" s="2220"/>
      <c r="S408" s="2220"/>
      <c r="T408" s="46" t="s">
        <v>1362</v>
      </c>
      <c r="AD408" s="609" t="s">
        <v>443</v>
      </c>
      <c r="AE408" s="429" t="s">
        <v>1402</v>
      </c>
      <c r="AG408" s="587" t="s">
        <v>443</v>
      </c>
      <c r="AH408" s="429" t="s">
        <v>1509</v>
      </c>
      <c r="AR408" s="46"/>
      <c r="AW408" s="46"/>
    </row>
    <row r="409" spans="5:49" ht="33.75" customHeight="1" thickBot="1">
      <c r="E409" s="589" t="str">
        <f t="shared" si="189"/>
        <v/>
      </c>
      <c r="L409" s="46" t="s">
        <v>1652</v>
      </c>
      <c r="O409" s="2220"/>
      <c r="P409" s="2220"/>
      <c r="Q409" s="46" t="s">
        <v>1362</v>
      </c>
      <c r="R409" s="2220"/>
      <c r="S409" s="2220"/>
      <c r="T409" s="46" t="s">
        <v>1362</v>
      </c>
      <c r="V409" s="46" t="s">
        <v>2006</v>
      </c>
      <c r="AD409" s="609" t="s">
        <v>443</v>
      </c>
      <c r="AE409" s="429" t="s">
        <v>1402</v>
      </c>
      <c r="AG409" s="587" t="s">
        <v>443</v>
      </c>
      <c r="AH409" s="429" t="s">
        <v>1509</v>
      </c>
      <c r="AR409" s="46"/>
      <c r="AW409" s="46"/>
    </row>
    <row r="410" spans="5:49" ht="33.75" customHeight="1">
      <c r="AR410" s="46"/>
      <c r="AW410" s="46"/>
    </row>
    <row r="411" spans="5:49" ht="33.75" customHeight="1">
      <c r="E411" s="589" t="str">
        <f t="shared" si="189"/>
        <v/>
      </c>
      <c r="G411" s="46" t="s">
        <v>1653</v>
      </c>
      <c r="AR411" s="46"/>
      <c r="AW411" s="46"/>
    </row>
    <row r="412" spans="5:49" ht="33.75" customHeight="1">
      <c r="E412" s="589" t="str">
        <f t="shared" si="189"/>
        <v/>
      </c>
      <c r="H412" s="46" t="s">
        <v>1654</v>
      </c>
      <c r="X412" s="46" t="s">
        <v>1455</v>
      </c>
      <c r="AR412" s="46"/>
      <c r="AW412" s="46"/>
    </row>
    <row r="413" spans="5:49" ht="33.75" customHeight="1">
      <c r="AR413" s="46"/>
      <c r="AW413" s="46"/>
    </row>
    <row r="414" spans="5:49" ht="33.75" customHeight="1" thickBot="1">
      <c r="G414" s="46" t="s">
        <v>2502</v>
      </c>
      <c r="I414" s="46" t="s">
        <v>2504</v>
      </c>
      <c r="J414" s="46" t="s">
        <v>2505</v>
      </c>
      <c r="AR414" s="46"/>
      <c r="AW414" s="46"/>
    </row>
    <row r="415" spans="5:49" ht="33.75" customHeight="1" thickBot="1">
      <c r="G415" s="609" t="s">
        <v>443</v>
      </c>
      <c r="I415" s="431" t="str">
        <f>'自主点検表（処遇）'!$H$2648</f>
        <v>　</v>
      </c>
      <c r="J415" s="2214" t="s">
        <v>2506</v>
      </c>
      <c r="K415" s="2214"/>
      <c r="L415" s="2214"/>
      <c r="M415" s="2214"/>
      <c r="N415" s="2214"/>
      <c r="O415" s="2214"/>
      <c r="P415" s="2214"/>
      <c r="Q415" s="2214"/>
      <c r="R415" s="2214"/>
      <c r="S415" s="2214"/>
      <c r="T415" s="2214"/>
      <c r="U415" s="2214"/>
      <c r="V415" s="2214"/>
      <c r="W415" s="2214"/>
      <c r="X415" s="2214"/>
      <c r="Y415" s="2214"/>
      <c r="Z415" s="2214"/>
      <c r="AA415" s="2214"/>
      <c r="AB415" s="2214"/>
      <c r="AC415" s="2214"/>
      <c r="AD415" s="2214"/>
      <c r="AE415" s="2214"/>
      <c r="AF415" s="2214"/>
      <c r="AG415" s="2214"/>
      <c r="AH415" s="2214"/>
      <c r="AI415" s="2214"/>
      <c r="AJ415" s="2214"/>
      <c r="AR415" s="46"/>
      <c r="AW415" s="46"/>
    </row>
    <row r="416" spans="5:49" ht="33.75" customHeight="1" thickBot="1">
      <c r="J416" s="2214"/>
      <c r="K416" s="2214"/>
      <c r="L416" s="2214"/>
      <c r="M416" s="2214"/>
      <c r="N416" s="2214"/>
      <c r="O416" s="2214"/>
      <c r="P416" s="2214"/>
      <c r="Q416" s="2214"/>
      <c r="R416" s="2214"/>
      <c r="S416" s="2214"/>
      <c r="T416" s="2214"/>
      <c r="U416" s="2214"/>
      <c r="V416" s="2214"/>
      <c r="W416" s="2214"/>
      <c r="X416" s="2214"/>
      <c r="Y416" s="2214"/>
      <c r="Z416" s="2214"/>
      <c r="AA416" s="2214"/>
      <c r="AB416" s="2214"/>
      <c r="AC416" s="2214"/>
      <c r="AD416" s="2214"/>
      <c r="AE416" s="2214"/>
      <c r="AF416" s="2214"/>
      <c r="AG416" s="2214"/>
      <c r="AH416" s="2214"/>
      <c r="AI416" s="2214"/>
      <c r="AJ416" s="2214"/>
      <c r="AR416" s="46"/>
      <c r="AW416" s="46"/>
    </row>
    <row r="417" spans="2:50" ht="33.75" customHeight="1" thickBot="1">
      <c r="G417" s="609" t="s">
        <v>443</v>
      </c>
      <c r="I417" s="431" t="str">
        <f>'自主点検表（処遇）'!$H$2651</f>
        <v>　</v>
      </c>
      <c r="J417" s="2215" t="s">
        <v>2507</v>
      </c>
      <c r="K417" s="2215"/>
      <c r="L417" s="2215"/>
      <c r="M417" s="2215"/>
      <c r="N417" s="2215"/>
      <c r="O417" s="2215"/>
      <c r="P417" s="2215"/>
      <c r="Q417" s="2215"/>
      <c r="R417" s="2215"/>
      <c r="S417" s="2215"/>
      <c r="T417" s="2215"/>
      <c r="U417" s="2215"/>
      <c r="V417" s="2215"/>
      <c r="W417" s="2215"/>
      <c r="X417" s="2215"/>
      <c r="Y417" s="2215"/>
      <c r="Z417" s="2215"/>
      <c r="AA417" s="2215"/>
      <c r="AB417" s="2215"/>
      <c r="AC417" s="2215"/>
      <c r="AD417" s="2215"/>
      <c r="AE417" s="2215"/>
      <c r="AF417" s="2215"/>
      <c r="AG417" s="2215"/>
      <c r="AH417" s="2215"/>
      <c r="AI417" s="2215"/>
      <c r="AJ417" s="2215"/>
      <c r="AR417" s="46"/>
      <c r="AW417" s="46"/>
    </row>
    <row r="418" spans="2:50" ht="33.75" customHeight="1">
      <c r="J418" s="2215"/>
      <c r="K418" s="2215"/>
      <c r="L418" s="2215"/>
      <c r="M418" s="2215"/>
      <c r="N418" s="2215"/>
      <c r="O418" s="2215"/>
      <c r="P418" s="2215"/>
      <c r="Q418" s="2215"/>
      <c r="R418" s="2215"/>
      <c r="S418" s="2215"/>
      <c r="T418" s="2215"/>
      <c r="U418" s="2215"/>
      <c r="V418" s="2215"/>
      <c r="W418" s="2215"/>
      <c r="X418" s="2215"/>
      <c r="Y418" s="2215"/>
      <c r="Z418" s="2215"/>
      <c r="AA418" s="2215"/>
      <c r="AB418" s="2215"/>
      <c r="AC418" s="2215"/>
      <c r="AD418" s="2215"/>
      <c r="AE418" s="2215"/>
      <c r="AF418" s="2215"/>
      <c r="AG418" s="2215"/>
      <c r="AH418" s="2215"/>
      <c r="AI418" s="2215"/>
      <c r="AJ418" s="2215"/>
      <c r="AR418" s="46"/>
      <c r="AW418" s="46"/>
    </row>
    <row r="419" spans="2:50" ht="33.75" customHeight="1">
      <c r="AR419" s="46"/>
      <c r="AW419" s="46"/>
    </row>
    <row r="420" spans="2:50" ht="33.75" customHeight="1" thickBot="1">
      <c r="B420" s="452"/>
      <c r="C420" s="452"/>
      <c r="D420" s="598"/>
      <c r="E420" s="598"/>
      <c r="F420" s="452"/>
      <c r="G420" s="452"/>
      <c r="H420" s="452"/>
      <c r="I420" s="452"/>
      <c r="J420" s="452"/>
      <c r="K420" s="452"/>
      <c r="L420" s="452"/>
      <c r="M420" s="452"/>
      <c r="N420" s="452"/>
      <c r="O420" s="452"/>
      <c r="P420" s="452"/>
      <c r="Q420" s="452"/>
      <c r="R420" s="452"/>
      <c r="S420" s="452"/>
      <c r="T420" s="452"/>
      <c r="U420" s="452"/>
      <c r="V420" s="452"/>
      <c r="W420" s="452"/>
      <c r="X420" s="452"/>
      <c r="Y420" s="452"/>
      <c r="Z420" s="452"/>
      <c r="AA420" s="452"/>
      <c r="AB420" s="452"/>
      <c r="AC420" s="452"/>
      <c r="AD420" s="452"/>
      <c r="AE420" s="452"/>
      <c r="AF420" s="452"/>
      <c r="AG420" s="452"/>
      <c r="AH420" s="452"/>
      <c r="AI420" s="452"/>
      <c r="AJ420" s="452"/>
      <c r="AK420" s="452"/>
      <c r="AL420" s="452"/>
      <c r="AM420" s="452"/>
      <c r="AN420" s="599"/>
      <c r="AO420" s="452"/>
      <c r="AP420" s="452"/>
      <c r="AQ420" s="452"/>
      <c r="AR420" s="452"/>
      <c r="AS420" s="452"/>
      <c r="AT420" s="452"/>
      <c r="AU420" s="452"/>
      <c r="AV420" s="452"/>
      <c r="AW420" s="452"/>
      <c r="AX420" s="452"/>
    </row>
    <row r="421" spans="2:50" ht="33.75" customHeight="1">
      <c r="E421" s="589" t="str">
        <f t="shared" si="189"/>
        <v/>
      </c>
      <c r="AR421" s="46"/>
      <c r="AW421" s="46"/>
    </row>
    <row r="422" spans="2:50" ht="33.75" customHeight="1" thickBot="1">
      <c r="E422" s="589" t="str">
        <f t="shared" si="189"/>
        <v/>
      </c>
      <c r="F422" s="608">
        <v>39</v>
      </c>
      <c r="G422" s="46" t="s">
        <v>2867</v>
      </c>
      <c r="AR422" s="46"/>
      <c r="AW422" s="46"/>
    </row>
    <row r="423" spans="2:50" ht="33.75" customHeight="1" thickBot="1">
      <c r="B423" s="608" t="s">
        <v>2902</v>
      </c>
      <c r="C423" s="608" t="s">
        <v>2903</v>
      </c>
      <c r="E423" s="589" t="str">
        <f t="shared" si="189"/>
        <v>★</v>
      </c>
      <c r="H423" s="46" t="s">
        <v>2868</v>
      </c>
      <c r="AD423" s="609" t="s">
        <v>443</v>
      </c>
      <c r="AE423" s="429" t="s">
        <v>1402</v>
      </c>
      <c r="AG423" s="587" t="s">
        <v>443</v>
      </c>
      <c r="AH423" s="429" t="s">
        <v>1509</v>
      </c>
      <c r="AL423" s="449" t="s">
        <v>571</v>
      </c>
      <c r="AN423" s="464" t="str">
        <f t="shared" ref="AN423" si="190">IF(AP423=AR423,"●","✖")</f>
        <v>✖</v>
      </c>
      <c r="AP423" s="462" t="str">
        <f t="shared" ref="AP423" si="191">IF(AL423="いる","適切","不適切")</f>
        <v>適切</v>
      </c>
      <c r="AR423" s="466" t="str">
        <f t="shared" ref="AR423" si="192">IF(AU423=AW423,"適切","不適切")</f>
        <v>不適切</v>
      </c>
      <c r="AT423" s="608">
        <v>3711</v>
      </c>
      <c r="AU423" s="467" t="str">
        <f>VLOOKUP($AT423,'自主点検表（処遇）'!$AG$5:$AL$3211,2,0)</f>
        <v>いる・いない</v>
      </c>
      <c r="AW423" s="430" t="s">
        <v>1731</v>
      </c>
    </row>
    <row r="424" spans="2:50" ht="33.75" customHeight="1">
      <c r="E424" s="589" t="str">
        <f t="shared" si="189"/>
        <v>★</v>
      </c>
      <c r="H424" s="627" t="s">
        <v>1168</v>
      </c>
      <c r="I424" s="628"/>
      <c r="J424" s="628"/>
      <c r="K424" s="628"/>
      <c r="L424" s="628"/>
      <c r="M424" s="628"/>
      <c r="N424" s="629"/>
      <c r="O424" s="628"/>
      <c r="P424" s="2273">
        <f>'自主点検表（処遇）'!$P$2808</f>
        <v>0</v>
      </c>
      <c r="Q424" s="2273"/>
      <c r="R424" s="2273"/>
      <c r="S424" s="2273"/>
      <c r="T424" s="2273"/>
      <c r="U424" s="2273"/>
      <c r="V424" s="2273"/>
      <c r="W424" s="2273"/>
      <c r="X424" s="2273"/>
      <c r="Y424" s="2273"/>
      <c r="Z424" s="2273"/>
      <c r="AA424" s="2273"/>
      <c r="AB424" s="2273"/>
      <c r="AC424" s="629"/>
      <c r="AL424" s="449" t="s">
        <v>571</v>
      </c>
      <c r="AN424" s="464" t="str">
        <f t="shared" ref="AN424:AN425" si="193">IF(AP424=AR424,"●","✖")</f>
        <v>✖</v>
      </c>
      <c r="AP424" s="462" t="str">
        <f t="shared" ref="AP424:AP425" si="194">IF(AL424="いる","適切","不適切")</f>
        <v>適切</v>
      </c>
      <c r="AR424" s="466" t="str">
        <f t="shared" ref="AR424:AR425" si="195">IF(AU424=AW424,"適切","不適切")</f>
        <v>不適切</v>
      </c>
      <c r="AT424" s="608">
        <v>3712</v>
      </c>
      <c r="AU424" s="467" t="str">
        <f>VLOOKUP($AT424,'自主点検表（処遇）'!$AG$5:$AL$3211,2,0)</f>
        <v>いる・いない</v>
      </c>
      <c r="AW424" s="430" t="s">
        <v>1731</v>
      </c>
    </row>
    <row r="425" spans="2:50" ht="33.75" customHeight="1" thickBot="1">
      <c r="H425" s="454" t="s">
        <v>1164</v>
      </c>
      <c r="I425" s="452"/>
      <c r="J425" s="452"/>
      <c r="K425" s="452"/>
      <c r="L425" s="452"/>
      <c r="M425" s="452"/>
      <c r="N425" s="453"/>
      <c r="O425" s="452"/>
      <c r="P425" s="2271" t="str">
        <f>'自主点検表（処遇）'!$P$2809</f>
        <v>有・無</v>
      </c>
      <c r="Q425" s="2271"/>
      <c r="R425" s="452"/>
      <c r="S425" s="2272" t="s">
        <v>1166</v>
      </c>
      <c r="T425" s="2272"/>
      <c r="U425" s="2272"/>
      <c r="V425" s="2270">
        <f>'自主点検表（処遇）'!$W$2809</f>
        <v>0</v>
      </c>
      <c r="W425" s="2270"/>
      <c r="X425" s="2270"/>
      <c r="Y425" s="2270"/>
      <c r="Z425" s="2270"/>
      <c r="AA425" s="2270"/>
      <c r="AB425" s="452" t="s">
        <v>1165</v>
      </c>
      <c r="AC425" s="453"/>
      <c r="AL425" s="449" t="s">
        <v>571</v>
      </c>
      <c r="AN425" s="464" t="str">
        <f t="shared" si="193"/>
        <v>✖</v>
      </c>
      <c r="AP425" s="462" t="str">
        <f t="shared" si="194"/>
        <v>適切</v>
      </c>
      <c r="AR425" s="466" t="str">
        <f t="shared" si="195"/>
        <v>不適切</v>
      </c>
      <c r="AT425" s="608">
        <v>3713</v>
      </c>
      <c r="AU425" s="467" t="str">
        <f>VLOOKUP($AT425,'自主点検表（処遇）'!$AG$5:$AL$3211,2,0)</f>
        <v>いる・いない</v>
      </c>
      <c r="AW425" s="430" t="s">
        <v>1731</v>
      </c>
    </row>
    <row r="426" spans="2:50" ht="33.75" customHeight="1">
      <c r="H426" s="627" t="s">
        <v>1168</v>
      </c>
      <c r="I426" s="628"/>
      <c r="J426" s="628"/>
      <c r="K426" s="628"/>
      <c r="L426" s="628"/>
      <c r="M426" s="628"/>
      <c r="N426" s="629"/>
      <c r="O426" s="628"/>
      <c r="P426" s="2273">
        <f>'自主点検表（処遇）'!$P$2811</f>
        <v>0</v>
      </c>
      <c r="Q426" s="2273"/>
      <c r="R426" s="2273"/>
      <c r="S426" s="2273"/>
      <c r="T426" s="2273"/>
      <c r="U426" s="2273"/>
      <c r="V426" s="2273"/>
      <c r="W426" s="2273"/>
      <c r="X426" s="2273"/>
      <c r="Y426" s="2273"/>
      <c r="Z426" s="2273"/>
      <c r="AA426" s="2273"/>
      <c r="AB426" s="2273"/>
      <c r="AC426" s="629"/>
      <c r="AR426" s="46"/>
      <c r="AW426" s="46"/>
    </row>
    <row r="427" spans="2:50" ht="33.75" customHeight="1" thickBot="1">
      <c r="H427" s="454" t="s">
        <v>1164</v>
      </c>
      <c r="I427" s="452"/>
      <c r="J427" s="452"/>
      <c r="K427" s="452"/>
      <c r="L427" s="452"/>
      <c r="M427" s="452"/>
      <c r="N427" s="453"/>
      <c r="O427" s="452"/>
      <c r="P427" s="2271" t="str">
        <f>'自主点検表（処遇）'!$P$2812</f>
        <v>有・無</v>
      </c>
      <c r="Q427" s="2271"/>
      <c r="R427" s="452"/>
      <c r="S427" s="2272" t="s">
        <v>1166</v>
      </c>
      <c r="T427" s="2272"/>
      <c r="U427" s="2272"/>
      <c r="V427" s="2270">
        <f>'自主点検表（処遇）'!$W$2812</f>
        <v>0</v>
      </c>
      <c r="W427" s="2270"/>
      <c r="X427" s="2270"/>
      <c r="Y427" s="2270"/>
      <c r="Z427" s="2270"/>
      <c r="AA427" s="2270"/>
      <c r="AB427" s="452" t="s">
        <v>1165</v>
      </c>
      <c r="AC427" s="453"/>
      <c r="AR427" s="46"/>
      <c r="AW427" s="46"/>
    </row>
    <row r="428" spans="2:50" ht="33.75" customHeight="1">
      <c r="H428" s="627" t="s">
        <v>1168</v>
      </c>
      <c r="I428" s="628"/>
      <c r="J428" s="628"/>
      <c r="K428" s="628"/>
      <c r="L428" s="628"/>
      <c r="M428" s="628"/>
      <c r="N428" s="629"/>
      <c r="O428" s="628"/>
      <c r="P428" s="2273">
        <f>'自主点検表（処遇）'!$P$2814</f>
        <v>0</v>
      </c>
      <c r="Q428" s="2273"/>
      <c r="R428" s="2273"/>
      <c r="S428" s="2273"/>
      <c r="T428" s="2273"/>
      <c r="U428" s="2273"/>
      <c r="V428" s="2273"/>
      <c r="W428" s="2273"/>
      <c r="X428" s="2273"/>
      <c r="Y428" s="2273"/>
      <c r="Z428" s="2273"/>
      <c r="AA428" s="2273"/>
      <c r="AB428" s="2273"/>
      <c r="AC428" s="629"/>
      <c r="AR428" s="46"/>
      <c r="AW428" s="46"/>
    </row>
    <row r="429" spans="2:50" ht="33.75" customHeight="1" thickBot="1">
      <c r="H429" s="454" t="s">
        <v>1164</v>
      </c>
      <c r="I429" s="452"/>
      <c r="J429" s="452"/>
      <c r="K429" s="452"/>
      <c r="L429" s="452"/>
      <c r="M429" s="452"/>
      <c r="N429" s="453"/>
      <c r="O429" s="452"/>
      <c r="P429" s="2271" t="str">
        <f>'自主点検表（処遇）'!$P$2815</f>
        <v>有・無</v>
      </c>
      <c r="Q429" s="2271"/>
      <c r="R429" s="452"/>
      <c r="S429" s="2272" t="s">
        <v>1166</v>
      </c>
      <c r="T429" s="2272"/>
      <c r="U429" s="2272"/>
      <c r="V429" s="2270">
        <f>'自主点検表（処遇）'!$W$2815</f>
        <v>0</v>
      </c>
      <c r="W429" s="2270"/>
      <c r="X429" s="2270"/>
      <c r="Y429" s="2270"/>
      <c r="Z429" s="2270"/>
      <c r="AA429" s="2270"/>
      <c r="AB429" s="452" t="s">
        <v>1165</v>
      </c>
      <c r="AC429" s="453"/>
      <c r="AR429" s="46"/>
      <c r="AW429" s="46"/>
    </row>
    <row r="430" spans="2:50" ht="33.75" customHeight="1" thickBot="1">
      <c r="AR430" s="46"/>
      <c r="AW430" s="46"/>
    </row>
    <row r="431" spans="2:50" ht="33.75" customHeight="1" thickBot="1">
      <c r="B431" s="608" t="s">
        <v>2904</v>
      </c>
      <c r="C431" s="608" t="s">
        <v>2899</v>
      </c>
      <c r="E431" s="589" t="str">
        <f t="shared" si="189"/>
        <v>★</v>
      </c>
      <c r="H431" s="46" t="s">
        <v>1655</v>
      </c>
      <c r="N431" s="614"/>
      <c r="AD431" s="609" t="s">
        <v>443</v>
      </c>
      <c r="AE431" s="429" t="s">
        <v>1402</v>
      </c>
      <c r="AG431" s="587" t="s">
        <v>443</v>
      </c>
      <c r="AH431" s="429" t="s">
        <v>1509</v>
      </c>
      <c r="AL431" s="449" t="s">
        <v>571</v>
      </c>
      <c r="AN431" s="464" t="str">
        <f t="shared" ref="AN431" si="196">IF(AP431=AR431,"●","✖")</f>
        <v>✖</v>
      </c>
      <c r="AP431" s="462" t="str">
        <f t="shared" ref="AP431" si="197">IF(AL431="いる","適切","不適切")</f>
        <v>適切</v>
      </c>
      <c r="AR431" s="466" t="str">
        <f t="shared" ref="AR431" si="198">IF(AU431=AW431,"適切","不適切")</f>
        <v>不適切</v>
      </c>
      <c r="AT431" s="608">
        <v>372</v>
      </c>
      <c r="AU431" s="467" t="str">
        <f>VLOOKUP($AT431,'自主点検表（処遇）'!$AG$5:$AL$3211,2,0)</f>
        <v>いる・いない</v>
      </c>
      <c r="AW431" s="430" t="s">
        <v>1731</v>
      </c>
    </row>
    <row r="432" spans="2:50" ht="33.75" customHeight="1">
      <c r="H432" s="627" t="s">
        <v>1167</v>
      </c>
      <c r="I432" s="628"/>
      <c r="J432" s="628"/>
      <c r="K432" s="628"/>
      <c r="L432" s="628"/>
      <c r="M432" s="628"/>
      <c r="N432" s="629"/>
      <c r="O432" s="628"/>
      <c r="P432" s="2273">
        <f>'自主点検表（処遇）'!$P$2822</f>
        <v>0</v>
      </c>
      <c r="Q432" s="2273"/>
      <c r="R432" s="2273"/>
      <c r="S432" s="2273"/>
      <c r="T432" s="2273"/>
      <c r="U432" s="2273"/>
      <c r="V432" s="2273"/>
      <c r="W432" s="2273"/>
      <c r="X432" s="2273"/>
      <c r="Y432" s="2273"/>
      <c r="Z432" s="2273"/>
      <c r="AA432" s="2273"/>
      <c r="AB432" s="2273"/>
      <c r="AC432" s="629"/>
      <c r="AR432" s="46"/>
      <c r="AW432" s="46"/>
    </row>
    <row r="433" spans="2:55" ht="33.75" customHeight="1" thickBot="1">
      <c r="H433" s="454" t="s">
        <v>1164</v>
      </c>
      <c r="I433" s="452"/>
      <c r="J433" s="452"/>
      <c r="K433" s="452"/>
      <c r="L433" s="452"/>
      <c r="M433" s="452"/>
      <c r="N433" s="453"/>
      <c r="O433" s="452"/>
      <c r="P433" s="2271" t="str">
        <f>'自主点検表（処遇）'!$P$2823</f>
        <v>有・無</v>
      </c>
      <c r="Q433" s="2271"/>
      <c r="R433" s="452"/>
      <c r="S433" s="2272" t="s">
        <v>1166</v>
      </c>
      <c r="T433" s="2272"/>
      <c r="U433" s="2272"/>
      <c r="V433" s="2270">
        <f>'自主点検表（処遇）'!$W$2823</f>
        <v>0</v>
      </c>
      <c r="W433" s="2270"/>
      <c r="X433" s="2270"/>
      <c r="Y433" s="2270"/>
      <c r="Z433" s="2270"/>
      <c r="AA433" s="2270"/>
      <c r="AB433" s="452" t="s">
        <v>1165</v>
      </c>
      <c r="AC433" s="453"/>
      <c r="AR433" s="46"/>
      <c r="AW433" s="46"/>
    </row>
    <row r="434" spans="2:55" ht="33.75" customHeight="1">
      <c r="H434" s="627" t="s">
        <v>1167</v>
      </c>
      <c r="I434" s="628"/>
      <c r="J434" s="628"/>
      <c r="K434" s="628"/>
      <c r="L434" s="628"/>
      <c r="M434" s="628"/>
      <c r="N434" s="629"/>
      <c r="O434" s="628"/>
      <c r="P434" s="2273">
        <f>'自主点検表（処遇）'!$P$2825</f>
        <v>0</v>
      </c>
      <c r="Q434" s="2273"/>
      <c r="R434" s="2273"/>
      <c r="S434" s="2273"/>
      <c r="T434" s="2273"/>
      <c r="U434" s="2273"/>
      <c r="V434" s="2273"/>
      <c r="W434" s="2273"/>
      <c r="X434" s="2273"/>
      <c r="Y434" s="2273"/>
      <c r="Z434" s="2273"/>
      <c r="AA434" s="2273"/>
      <c r="AB434" s="2273"/>
      <c r="AC434" s="629"/>
      <c r="AR434" s="46"/>
      <c r="AW434" s="46"/>
    </row>
    <row r="435" spans="2:55" ht="33.75" customHeight="1" thickBot="1">
      <c r="H435" s="454" t="s">
        <v>1164</v>
      </c>
      <c r="I435" s="452"/>
      <c r="J435" s="452"/>
      <c r="K435" s="452"/>
      <c r="L435" s="452"/>
      <c r="M435" s="452"/>
      <c r="N435" s="453"/>
      <c r="O435" s="452"/>
      <c r="P435" s="2271" t="str">
        <f>'自主点検表（処遇）'!$P$2826</f>
        <v>有・無</v>
      </c>
      <c r="Q435" s="2271"/>
      <c r="R435" s="452"/>
      <c r="S435" s="2271" t="s">
        <v>1166</v>
      </c>
      <c r="T435" s="2271"/>
      <c r="U435" s="2271"/>
      <c r="V435" s="2270">
        <f>'自主点検表（処遇）'!$W$2826</f>
        <v>0</v>
      </c>
      <c r="W435" s="2270"/>
      <c r="X435" s="2270"/>
      <c r="Y435" s="2270"/>
      <c r="Z435" s="2270"/>
      <c r="AA435" s="2270"/>
      <c r="AB435" s="452" t="s">
        <v>1165</v>
      </c>
      <c r="AC435" s="453"/>
      <c r="AR435" s="46"/>
      <c r="AW435" s="46"/>
    </row>
    <row r="436" spans="2:55" ht="33.75" customHeight="1" thickBot="1">
      <c r="B436" s="452"/>
      <c r="C436" s="452"/>
      <c r="D436" s="598"/>
      <c r="E436" s="598" t="str">
        <f t="shared" si="189"/>
        <v/>
      </c>
      <c r="F436" s="452"/>
      <c r="G436" s="452"/>
      <c r="H436" s="452"/>
      <c r="I436" s="452"/>
      <c r="J436" s="452"/>
      <c r="K436" s="452"/>
      <c r="L436" s="452"/>
      <c r="M436" s="452"/>
      <c r="N436" s="452"/>
      <c r="O436" s="452"/>
      <c r="P436" s="452"/>
      <c r="Q436" s="452"/>
      <c r="R436" s="452"/>
      <c r="S436" s="452"/>
      <c r="T436" s="452"/>
      <c r="U436" s="452"/>
      <c r="V436" s="452"/>
      <c r="W436" s="452"/>
      <c r="X436" s="452"/>
      <c r="Y436" s="452"/>
      <c r="Z436" s="452"/>
      <c r="AA436" s="452"/>
      <c r="AB436" s="452"/>
      <c r="AC436" s="452"/>
      <c r="AD436" s="452"/>
      <c r="AE436" s="452"/>
      <c r="AF436" s="452"/>
      <c r="AG436" s="452"/>
      <c r="AH436" s="452"/>
      <c r="AI436" s="452"/>
      <c r="AJ436" s="452"/>
      <c r="AK436" s="452"/>
      <c r="AL436" s="452"/>
      <c r="AM436" s="452"/>
      <c r="AN436" s="599"/>
      <c r="AO436" s="452"/>
      <c r="AP436" s="452"/>
      <c r="AQ436" s="452"/>
      <c r="AR436" s="452"/>
      <c r="AS436" s="452"/>
      <c r="AT436" s="452"/>
      <c r="AU436" s="452"/>
      <c r="AV436" s="452"/>
      <c r="AW436" s="452"/>
      <c r="AX436" s="452"/>
    </row>
    <row r="437" spans="2:55" ht="33.75" customHeight="1">
      <c r="E437" s="589" t="str">
        <f t="shared" si="189"/>
        <v/>
      </c>
      <c r="AR437" s="46"/>
      <c r="AW437" s="46"/>
    </row>
    <row r="438" spans="2:55" ht="33.75" customHeight="1" thickBot="1">
      <c r="D438" s="591" t="s">
        <v>1346</v>
      </c>
      <c r="E438" s="589" t="str">
        <f t="shared" si="189"/>
        <v/>
      </c>
      <c r="F438" s="608">
        <v>41</v>
      </c>
      <c r="G438" s="46" t="s">
        <v>1656</v>
      </c>
      <c r="AR438" s="46"/>
      <c r="AW438" s="46"/>
      <c r="AZ438" s="432" t="s">
        <v>1657</v>
      </c>
      <c r="BC438" s="432" t="s">
        <v>1658</v>
      </c>
    </row>
    <row r="439" spans="2:55" ht="33.75" customHeight="1" thickBot="1">
      <c r="B439" s="608" t="s">
        <v>2905</v>
      </c>
      <c r="C439" s="608" t="s">
        <v>2901</v>
      </c>
      <c r="E439" s="589" t="str">
        <f t="shared" si="189"/>
        <v>★</v>
      </c>
      <c r="F439" s="435" t="s">
        <v>1480</v>
      </c>
      <c r="G439" s="432" t="s">
        <v>1659</v>
      </c>
      <c r="AD439" s="609" t="s">
        <v>443</v>
      </c>
      <c r="AE439" s="429" t="s">
        <v>1402</v>
      </c>
      <c r="AG439" s="587" t="s">
        <v>443</v>
      </c>
      <c r="AH439" s="429" t="s">
        <v>1509</v>
      </c>
      <c r="AL439" s="449" t="s">
        <v>571</v>
      </c>
      <c r="AN439" s="464" t="str">
        <f t="shared" ref="AN439:AN440" si="199">IF(AP439=AR439,"●","✖")</f>
        <v>✖</v>
      </c>
      <c r="AP439" s="462" t="str">
        <f t="shared" ref="AP439:AP440" si="200">IF(AL439="いる","適切","不適切")</f>
        <v>適切</v>
      </c>
      <c r="AR439" s="466" t="str">
        <f t="shared" ref="AR439:AR440" si="201">IF(AU439=AW439,"適切","不適切")</f>
        <v>不適切</v>
      </c>
      <c r="AT439" s="608">
        <v>377</v>
      </c>
      <c r="AU439" s="467" t="str">
        <f>VLOOKUP($AT439,'自主点検表（処遇）'!$AG$5:$AL$3211,2,0)</f>
        <v>いる・いない</v>
      </c>
      <c r="AW439" s="430" t="s">
        <v>1731</v>
      </c>
      <c r="AZ439" s="432" t="s">
        <v>1660</v>
      </c>
    </row>
    <row r="440" spans="2:55" ht="33.75" customHeight="1" thickBot="1">
      <c r="B440" s="608" t="s">
        <v>2905</v>
      </c>
      <c r="C440" s="608" t="s">
        <v>2901</v>
      </c>
      <c r="E440" s="589" t="str">
        <f t="shared" si="189"/>
        <v>★</v>
      </c>
      <c r="F440" s="435" t="s">
        <v>1661</v>
      </c>
      <c r="G440" s="432" t="s">
        <v>1662</v>
      </c>
      <c r="AD440" s="609" t="s">
        <v>443</v>
      </c>
      <c r="AE440" s="429" t="s">
        <v>1402</v>
      </c>
      <c r="AG440" s="587" t="s">
        <v>443</v>
      </c>
      <c r="AH440" s="429" t="s">
        <v>1509</v>
      </c>
      <c r="AL440" s="449" t="s">
        <v>571</v>
      </c>
      <c r="AN440" s="464" t="str">
        <f t="shared" si="199"/>
        <v>✖</v>
      </c>
      <c r="AP440" s="462" t="str">
        <f t="shared" si="200"/>
        <v>適切</v>
      </c>
      <c r="AR440" s="466" t="str">
        <f t="shared" si="201"/>
        <v>不適切</v>
      </c>
      <c r="AT440" s="608">
        <v>376</v>
      </c>
      <c r="AU440" s="467" t="str">
        <f>VLOOKUP($AT440,'自主点検表（処遇）'!$AG$5:$AL$3211,2,0)</f>
        <v>いる・いない</v>
      </c>
      <c r="AW440" s="430" t="s">
        <v>1731</v>
      </c>
      <c r="AZ440" s="432" t="s">
        <v>1663</v>
      </c>
    </row>
    <row r="441" spans="2:55" ht="33.75" customHeight="1">
      <c r="E441" s="589" t="str">
        <f t="shared" si="189"/>
        <v/>
      </c>
      <c r="AR441" s="46"/>
      <c r="AW441" s="46"/>
      <c r="AZ441" s="432"/>
    </row>
    <row r="442" spans="2:55" ht="33.75" customHeight="1" thickBot="1">
      <c r="B442" s="452"/>
      <c r="C442" s="452"/>
      <c r="D442" s="598"/>
      <c r="E442" s="598" t="str">
        <f t="shared" si="189"/>
        <v/>
      </c>
      <c r="F442" s="452"/>
      <c r="G442" s="452"/>
      <c r="H442" s="452"/>
      <c r="I442" s="452"/>
      <c r="J442" s="452"/>
      <c r="K442" s="452"/>
      <c r="L442" s="452"/>
      <c r="M442" s="452"/>
      <c r="N442" s="452"/>
      <c r="O442" s="452"/>
      <c r="P442" s="452"/>
      <c r="Q442" s="452"/>
      <c r="R442" s="452"/>
      <c r="S442" s="452"/>
      <c r="T442" s="452"/>
      <c r="U442" s="452"/>
      <c r="V442" s="452"/>
      <c r="W442" s="452"/>
      <c r="X442" s="452"/>
      <c r="Y442" s="452"/>
      <c r="Z442" s="452"/>
      <c r="AA442" s="452"/>
      <c r="AB442" s="452"/>
      <c r="AC442" s="452"/>
      <c r="AD442" s="452"/>
      <c r="AE442" s="452"/>
      <c r="AF442" s="452"/>
      <c r="AG442" s="452"/>
      <c r="AH442" s="452"/>
      <c r="AI442" s="452"/>
      <c r="AJ442" s="452"/>
      <c r="AK442" s="452"/>
      <c r="AL442" s="452"/>
      <c r="AM442" s="452"/>
      <c r="AN442" s="599"/>
      <c r="AO442" s="452"/>
      <c r="AP442" s="452"/>
      <c r="AQ442" s="452"/>
      <c r="AR442" s="452"/>
      <c r="AS442" s="452"/>
      <c r="AT442" s="452"/>
      <c r="AU442" s="452"/>
      <c r="AV442" s="452"/>
      <c r="AW442" s="452"/>
      <c r="AX442" s="452"/>
    </row>
    <row r="443" spans="2:55" ht="33.75" customHeight="1">
      <c r="AR443" s="46"/>
      <c r="AW443" s="46"/>
    </row>
    <row r="444" spans="2:55" ht="33.75" customHeight="1" thickBot="1">
      <c r="D444" s="591" t="s">
        <v>1346</v>
      </c>
      <c r="E444" s="589" t="str">
        <f t="shared" si="189"/>
        <v/>
      </c>
      <c r="F444" s="608">
        <v>42</v>
      </c>
      <c r="G444" s="46" t="s">
        <v>1664</v>
      </c>
      <c r="AR444" s="46"/>
      <c r="AW444" s="46"/>
      <c r="AZ444" s="432" t="s">
        <v>1665</v>
      </c>
      <c r="BA444" s="432" t="s">
        <v>1666</v>
      </c>
    </row>
    <row r="445" spans="2:55" ht="33.75" customHeight="1" thickBot="1">
      <c r="B445" s="608" t="s">
        <v>2905</v>
      </c>
      <c r="C445" s="608" t="s">
        <v>2901</v>
      </c>
      <c r="E445" s="589" t="str">
        <f t="shared" si="189"/>
        <v>★</v>
      </c>
      <c r="G445" s="46" t="s">
        <v>1667</v>
      </c>
      <c r="AD445" s="609" t="s">
        <v>443</v>
      </c>
      <c r="AE445" s="429" t="s">
        <v>1402</v>
      </c>
      <c r="AG445" s="587" t="s">
        <v>443</v>
      </c>
      <c r="AH445" s="429" t="s">
        <v>1509</v>
      </c>
      <c r="AL445" s="449" t="s">
        <v>570</v>
      </c>
      <c r="AN445" s="464" t="str">
        <f t="shared" ref="AN445" si="202">IF(AP445=AR445,"●","✖")</f>
        <v>✖</v>
      </c>
      <c r="AP445" s="462" t="str">
        <f>IF(AL445="いない","適切","不適切")</f>
        <v>適切</v>
      </c>
      <c r="AR445" s="466" t="str">
        <f t="shared" ref="AR445" si="203">IF(AU445=AW445,"適切","不適切")</f>
        <v>不適切</v>
      </c>
      <c r="AT445" s="608">
        <v>379</v>
      </c>
      <c r="AU445" s="467" t="str">
        <f>VLOOKUP($AT445,'自主点検表（処遇）'!$AG$5:$AL$3211,2,0)</f>
        <v>いない・いる</v>
      </c>
      <c r="AW445" s="430" t="s">
        <v>1732</v>
      </c>
      <c r="AZ445" s="432" t="s">
        <v>1668</v>
      </c>
    </row>
    <row r="446" spans="2:55" ht="33.75" customHeight="1" thickBot="1">
      <c r="B446" s="452"/>
      <c r="C446" s="452"/>
      <c r="D446" s="598"/>
      <c r="E446" s="598" t="str">
        <f t="shared" si="189"/>
        <v/>
      </c>
      <c r="F446" s="452"/>
      <c r="G446" s="452"/>
      <c r="H446" s="452"/>
      <c r="I446" s="452"/>
      <c r="J446" s="452"/>
      <c r="K446" s="452"/>
      <c r="L446" s="452"/>
      <c r="M446" s="452"/>
      <c r="N446" s="452"/>
      <c r="O446" s="452"/>
      <c r="P446" s="452"/>
      <c r="Q446" s="452"/>
      <c r="R446" s="452"/>
      <c r="S446" s="452"/>
      <c r="T446" s="452"/>
      <c r="U446" s="452"/>
      <c r="V446" s="452"/>
      <c r="W446" s="452"/>
      <c r="X446" s="452"/>
      <c r="Y446" s="452"/>
      <c r="Z446" s="452"/>
      <c r="AA446" s="452"/>
      <c r="AB446" s="452"/>
      <c r="AC446" s="452"/>
      <c r="AD446" s="452"/>
      <c r="AE446" s="452"/>
      <c r="AF446" s="452"/>
      <c r="AG446" s="452"/>
      <c r="AH446" s="452"/>
      <c r="AI446" s="452"/>
      <c r="AJ446" s="452"/>
      <c r="AK446" s="452"/>
      <c r="AL446" s="452"/>
      <c r="AM446" s="452"/>
      <c r="AN446" s="599"/>
      <c r="AO446" s="452"/>
      <c r="AP446" s="452"/>
      <c r="AQ446" s="452"/>
      <c r="AR446" s="452"/>
      <c r="AS446" s="452"/>
      <c r="AT446" s="452"/>
      <c r="AU446" s="452"/>
      <c r="AV446" s="452"/>
      <c r="AW446" s="452"/>
      <c r="AX446" s="452"/>
    </row>
    <row r="447" spans="2:55" ht="33.75" customHeight="1">
      <c r="AR447" s="46"/>
      <c r="AW447" s="46"/>
    </row>
    <row r="448" spans="2:55" ht="33.75" customHeight="1" thickBot="1">
      <c r="D448" s="591" t="s">
        <v>1346</v>
      </c>
      <c r="E448" s="589" t="str">
        <f t="shared" si="189"/>
        <v/>
      </c>
      <c r="F448" s="608">
        <v>44</v>
      </c>
      <c r="G448" s="46" t="s">
        <v>1669</v>
      </c>
      <c r="AR448" s="46"/>
      <c r="AW448" s="46"/>
      <c r="AZ448" s="432" t="s">
        <v>1670</v>
      </c>
      <c r="BB448" s="432" t="s">
        <v>1671</v>
      </c>
    </row>
    <row r="449" spans="2:59" ht="33.75" customHeight="1" thickBot="1">
      <c r="B449" s="608" t="s">
        <v>2907</v>
      </c>
      <c r="C449" s="608" t="s">
        <v>2906</v>
      </c>
      <c r="E449" s="589" t="str">
        <f t="shared" si="189"/>
        <v>★</v>
      </c>
      <c r="F449" s="435" t="s">
        <v>1424</v>
      </c>
      <c r="G449" s="432" t="s">
        <v>1672</v>
      </c>
      <c r="AD449" s="609" t="s">
        <v>443</v>
      </c>
      <c r="AE449" s="429" t="s">
        <v>1402</v>
      </c>
      <c r="AG449" s="587" t="s">
        <v>443</v>
      </c>
      <c r="AH449" s="429" t="s">
        <v>1509</v>
      </c>
      <c r="AL449" s="449" t="s">
        <v>571</v>
      </c>
      <c r="AN449" s="464" t="str">
        <f t="shared" ref="AN449:AN451" si="204">IF(AP449=AR449,"●","✖")</f>
        <v>✖</v>
      </c>
      <c r="AP449" s="462" t="str">
        <f t="shared" ref="AP449:AP451" si="205">IF(AL449="いる","適切","不適切")</f>
        <v>適切</v>
      </c>
      <c r="AR449" s="466" t="str">
        <f t="shared" ref="AR449:AR451" si="206">IF(AU449=AW449,"適切","不適切")</f>
        <v>不適切</v>
      </c>
      <c r="AT449" s="608">
        <v>382</v>
      </c>
      <c r="AU449" s="467" t="str">
        <f>VLOOKUP($AT449,'自主点検表（処遇）'!$AG$5:$AL$3211,2,0)</f>
        <v>いる・いない</v>
      </c>
      <c r="AW449" s="430" t="s">
        <v>1731</v>
      </c>
      <c r="AZ449" s="432" t="s">
        <v>1673</v>
      </c>
    </row>
    <row r="450" spans="2:59" ht="33.75" customHeight="1" thickBot="1">
      <c r="B450" s="608" t="s">
        <v>2907</v>
      </c>
      <c r="C450" s="608" t="s">
        <v>2906</v>
      </c>
      <c r="E450" s="589" t="str">
        <f t="shared" si="189"/>
        <v>★</v>
      </c>
      <c r="F450" s="435" t="s">
        <v>1661</v>
      </c>
      <c r="G450" s="432" t="s">
        <v>1674</v>
      </c>
      <c r="AD450" s="609" t="s">
        <v>443</v>
      </c>
      <c r="AE450" s="429" t="s">
        <v>1402</v>
      </c>
      <c r="AG450" s="587" t="s">
        <v>443</v>
      </c>
      <c r="AH450" s="429" t="s">
        <v>1509</v>
      </c>
      <c r="AL450" s="449" t="s">
        <v>571</v>
      </c>
      <c r="AN450" s="464" t="str">
        <f t="shared" si="204"/>
        <v>✖</v>
      </c>
      <c r="AP450" s="462" t="str">
        <f t="shared" si="205"/>
        <v>適切</v>
      </c>
      <c r="AR450" s="466" t="str">
        <f t="shared" si="206"/>
        <v>不適切</v>
      </c>
      <c r="AT450" s="608">
        <v>383</v>
      </c>
      <c r="AU450" s="467" t="str">
        <f>VLOOKUP($AT450,'自主点検表（処遇）'!$AG$5:$AL$3211,2,0)</f>
        <v>いる・いない</v>
      </c>
      <c r="AW450" s="430" t="s">
        <v>1731</v>
      </c>
      <c r="AZ450" s="432" t="s">
        <v>1675</v>
      </c>
    </row>
    <row r="451" spans="2:59" ht="33.75" customHeight="1" thickBot="1">
      <c r="B451" s="608" t="s">
        <v>2907</v>
      </c>
      <c r="C451" s="608" t="s">
        <v>2906</v>
      </c>
      <c r="E451" s="589" t="str">
        <f t="shared" si="189"/>
        <v>★</v>
      </c>
      <c r="F451" s="435" t="s">
        <v>1480</v>
      </c>
      <c r="G451" s="432" t="s">
        <v>1676</v>
      </c>
      <c r="AD451" s="609" t="s">
        <v>443</v>
      </c>
      <c r="AE451" s="429" t="s">
        <v>1402</v>
      </c>
      <c r="AG451" s="587" t="s">
        <v>443</v>
      </c>
      <c r="AH451" s="429" t="s">
        <v>1509</v>
      </c>
      <c r="AL451" s="449" t="s">
        <v>571</v>
      </c>
      <c r="AN451" s="464" t="str">
        <f t="shared" si="204"/>
        <v>✖</v>
      </c>
      <c r="AP451" s="462" t="str">
        <f t="shared" si="205"/>
        <v>適切</v>
      </c>
      <c r="AR451" s="466" t="str">
        <f t="shared" si="206"/>
        <v>不適切</v>
      </c>
      <c r="AT451" s="608">
        <v>384</v>
      </c>
      <c r="AU451" s="467" t="str">
        <f>VLOOKUP($AT451,'自主点検表（処遇）'!$AG$5:$AL$3211,2,0)</f>
        <v>いる・いない</v>
      </c>
      <c r="AW451" s="430" t="s">
        <v>1731</v>
      </c>
      <c r="AZ451" s="432" t="s">
        <v>1677</v>
      </c>
    </row>
    <row r="452" spans="2:59" ht="33.75" customHeight="1">
      <c r="E452" s="589" t="str">
        <f t="shared" si="189"/>
        <v/>
      </c>
      <c r="F452" s="435"/>
      <c r="G452" s="432"/>
      <c r="AR452" s="46"/>
      <c r="AW452" s="46"/>
    </row>
    <row r="453" spans="2:59" ht="33.75" customHeight="1">
      <c r="E453" s="589" t="str">
        <f t="shared" si="189"/>
        <v/>
      </c>
      <c r="H453" s="444" t="s">
        <v>1678</v>
      </c>
      <c r="I453" s="444"/>
      <c r="J453" s="444"/>
      <c r="K453" s="444"/>
      <c r="L453" s="2266"/>
      <c r="M453" s="2266"/>
      <c r="N453" s="2266"/>
      <c r="O453" s="2266"/>
      <c r="P453" s="2266"/>
      <c r="Q453" s="2266"/>
      <c r="R453" s="2266"/>
      <c r="S453" s="2266"/>
      <c r="T453" s="2266"/>
      <c r="U453" s="2266"/>
      <c r="V453" s="2266"/>
      <c r="W453" s="2266"/>
      <c r="X453" s="2266"/>
      <c r="Y453" s="2266"/>
      <c r="Z453" s="2266"/>
      <c r="AA453" s="2266"/>
      <c r="AB453" s="2266"/>
      <c r="AC453" s="2266"/>
      <c r="AD453" s="2266"/>
      <c r="AE453" s="2266"/>
      <c r="AF453" s="2266"/>
      <c r="AG453" s="2266"/>
      <c r="AH453" s="2266"/>
      <c r="AR453" s="46"/>
      <c r="AW453" s="46"/>
    </row>
    <row r="454" spans="2:59" ht="33.75" customHeight="1">
      <c r="E454" s="589" t="str">
        <f t="shared" si="189"/>
        <v/>
      </c>
      <c r="H454" s="445"/>
      <c r="I454" s="445"/>
      <c r="J454" s="445"/>
      <c r="K454" s="445"/>
      <c r="L454" s="2267"/>
      <c r="M454" s="2267"/>
      <c r="N454" s="2267"/>
      <c r="O454" s="2267"/>
      <c r="P454" s="2267"/>
      <c r="Q454" s="2267"/>
      <c r="R454" s="2267"/>
      <c r="S454" s="2267"/>
      <c r="T454" s="2267"/>
      <c r="U454" s="2267"/>
      <c r="V454" s="2267"/>
      <c r="W454" s="2267"/>
      <c r="X454" s="2267"/>
      <c r="Y454" s="2267"/>
      <c r="Z454" s="2267"/>
      <c r="AA454" s="2267"/>
      <c r="AB454" s="2267"/>
      <c r="AC454" s="2267"/>
      <c r="AD454" s="2267"/>
      <c r="AE454" s="2267"/>
      <c r="AF454" s="2267"/>
      <c r="AG454" s="2267"/>
      <c r="AH454" s="2267"/>
      <c r="AR454" s="46"/>
      <c r="AW454" s="46"/>
    </row>
    <row r="455" spans="2:59" ht="33.75" customHeight="1" thickBot="1">
      <c r="B455" s="452"/>
      <c r="C455" s="452"/>
      <c r="D455" s="598"/>
      <c r="E455" s="598" t="str">
        <f t="shared" si="189"/>
        <v/>
      </c>
      <c r="F455" s="452"/>
      <c r="G455" s="452"/>
      <c r="H455" s="452"/>
      <c r="I455" s="452"/>
      <c r="J455" s="452"/>
      <c r="K455" s="452"/>
      <c r="L455" s="452"/>
      <c r="M455" s="452"/>
      <c r="N455" s="452"/>
      <c r="O455" s="452"/>
      <c r="P455" s="452"/>
      <c r="Q455" s="452"/>
      <c r="R455" s="452"/>
      <c r="S455" s="452"/>
      <c r="T455" s="452"/>
      <c r="U455" s="452"/>
      <c r="V455" s="452"/>
      <c r="W455" s="452"/>
      <c r="X455" s="452"/>
      <c r="Y455" s="452"/>
      <c r="Z455" s="452"/>
      <c r="AA455" s="452"/>
      <c r="AB455" s="452"/>
      <c r="AC455" s="452"/>
      <c r="AD455" s="452"/>
      <c r="AE455" s="452"/>
      <c r="AF455" s="452"/>
      <c r="AG455" s="452"/>
      <c r="AH455" s="452"/>
      <c r="AI455" s="452"/>
      <c r="AJ455" s="452"/>
      <c r="AK455" s="452"/>
      <c r="AL455" s="452"/>
      <c r="AM455" s="452"/>
      <c r="AN455" s="599"/>
      <c r="AO455" s="452"/>
      <c r="AP455" s="452"/>
      <c r="AQ455" s="452"/>
      <c r="AR455" s="452"/>
      <c r="AS455" s="452"/>
      <c r="AT455" s="452"/>
      <c r="AU455" s="452"/>
      <c r="AV455" s="452"/>
      <c r="AW455" s="452"/>
      <c r="AX455" s="452"/>
    </row>
    <row r="456" spans="2:59" ht="33.75" customHeight="1" thickBot="1">
      <c r="AR456" s="46"/>
      <c r="AW456" s="46"/>
    </row>
    <row r="457" spans="2:59" ht="33.75" customHeight="1" thickBot="1">
      <c r="D457" s="591" t="s">
        <v>1346</v>
      </c>
      <c r="E457" s="589" t="str">
        <f t="shared" si="189"/>
        <v/>
      </c>
      <c r="F457" s="608">
        <v>46</v>
      </c>
      <c r="G457" s="46" t="s">
        <v>1679</v>
      </c>
      <c r="O457" s="46" t="s">
        <v>1455</v>
      </c>
      <c r="AG457" s="609" t="s">
        <v>443</v>
      </c>
      <c r="AH457" s="429" t="s">
        <v>1402</v>
      </c>
      <c r="AR457" s="46"/>
      <c r="AW457" s="46"/>
      <c r="AZ457" s="432" t="s">
        <v>1680</v>
      </c>
      <c r="BG457" s="432" t="s">
        <v>1681</v>
      </c>
    </row>
    <row r="458" spans="2:59" ht="33.75" customHeight="1" thickBot="1">
      <c r="B458" s="608" t="s">
        <v>2908</v>
      </c>
      <c r="C458" s="608" t="s">
        <v>2902</v>
      </c>
      <c r="E458" s="589" t="str">
        <f t="shared" si="189"/>
        <v>★</v>
      </c>
      <c r="F458" s="435" t="s">
        <v>1424</v>
      </c>
      <c r="G458" s="432" t="s">
        <v>1682</v>
      </c>
      <c r="AG458" s="609" t="s">
        <v>443</v>
      </c>
      <c r="AH458" s="429" t="s">
        <v>1402</v>
      </c>
      <c r="AL458" s="449" t="s">
        <v>571</v>
      </c>
      <c r="AN458" s="464" t="str">
        <f t="shared" ref="AN458:AN465" si="207">IF(AP458=AR458,"●","✖")</f>
        <v>✖</v>
      </c>
      <c r="AP458" s="462" t="str">
        <f t="shared" ref="AP458:AP465" si="208">IF(AL458="いる","適切","不適切")</f>
        <v>適切</v>
      </c>
      <c r="AR458" s="466" t="str">
        <f t="shared" ref="AR458:AR465" si="209">IF(AU458=AW458,"適切","不適切")</f>
        <v>不適切</v>
      </c>
      <c r="AT458" s="608">
        <v>394</v>
      </c>
      <c r="AU458" s="467" t="str">
        <f>VLOOKUP($AT458,'自主点検表（処遇）'!$AG$5:$AL$3211,2,0)</f>
        <v>いる・いない</v>
      </c>
      <c r="AW458" s="430" t="s">
        <v>1731</v>
      </c>
      <c r="AZ458" s="432" t="s">
        <v>1683</v>
      </c>
    </row>
    <row r="459" spans="2:59" ht="33.75" customHeight="1" thickBot="1">
      <c r="B459" s="608" t="s">
        <v>2910</v>
      </c>
      <c r="C459" s="608" t="s">
        <v>2909</v>
      </c>
      <c r="E459" s="589" t="str">
        <f t="shared" si="189"/>
        <v>★</v>
      </c>
      <c r="F459" s="435" t="s">
        <v>1375</v>
      </c>
      <c r="G459" s="432" t="s">
        <v>1684</v>
      </c>
      <c r="AG459" s="609" t="s">
        <v>443</v>
      </c>
      <c r="AH459" s="429" t="s">
        <v>1402</v>
      </c>
      <c r="AL459" s="449" t="s">
        <v>571</v>
      </c>
      <c r="AN459" s="464" t="str">
        <f t="shared" si="207"/>
        <v>✖</v>
      </c>
      <c r="AP459" s="462" t="str">
        <f t="shared" si="208"/>
        <v>適切</v>
      </c>
      <c r="AR459" s="466" t="str">
        <f t="shared" si="209"/>
        <v>不適切</v>
      </c>
      <c r="AT459" s="608">
        <v>401</v>
      </c>
      <c r="AU459" s="467" t="str">
        <f>VLOOKUP($AT459,'自主点検表（処遇）'!$AG$5:$AL$3211,2,0)</f>
        <v>いる・いない</v>
      </c>
      <c r="AW459" s="430" t="s">
        <v>1731</v>
      </c>
      <c r="AZ459" s="432" t="s">
        <v>1685</v>
      </c>
    </row>
    <row r="460" spans="2:59" ht="33.75" customHeight="1" thickBot="1">
      <c r="B460" s="608" t="s">
        <v>2911</v>
      </c>
      <c r="C460" s="608" t="s">
        <v>2904</v>
      </c>
      <c r="E460" s="589" t="str">
        <f t="shared" si="189"/>
        <v>★</v>
      </c>
      <c r="F460" s="435" t="s">
        <v>1484</v>
      </c>
      <c r="G460" s="432" t="s">
        <v>1686</v>
      </c>
      <c r="AG460" s="609" t="s">
        <v>443</v>
      </c>
      <c r="AH460" s="429" t="s">
        <v>1402</v>
      </c>
      <c r="AL460" s="449" t="s">
        <v>571</v>
      </c>
      <c r="AN460" s="464" t="str">
        <f t="shared" si="207"/>
        <v>✖</v>
      </c>
      <c r="AP460" s="462" t="str">
        <f t="shared" si="208"/>
        <v>適切</v>
      </c>
      <c r="AR460" s="466" t="str">
        <f t="shared" si="209"/>
        <v>不適切</v>
      </c>
      <c r="AT460" s="608">
        <v>403</v>
      </c>
      <c r="AU460" s="467" t="str">
        <f>VLOOKUP($AT460,'自主点検表（処遇）'!$AG$5:$AL$3211,2,0)</f>
        <v>いる・いない</v>
      </c>
      <c r="AW460" s="430" t="s">
        <v>1731</v>
      </c>
      <c r="AZ460" s="432" t="s">
        <v>1687</v>
      </c>
    </row>
    <row r="461" spans="2:59" ht="33.75" customHeight="1" thickBot="1">
      <c r="B461" s="608" t="s">
        <v>2911</v>
      </c>
      <c r="C461" s="608" t="s">
        <v>2904</v>
      </c>
      <c r="E461" s="589" t="str">
        <f t="shared" si="189"/>
        <v>★</v>
      </c>
      <c r="F461" s="435" t="s">
        <v>1486</v>
      </c>
      <c r="G461" s="432" t="s">
        <v>1688</v>
      </c>
      <c r="AG461" s="609" t="s">
        <v>443</v>
      </c>
      <c r="AH461" s="429" t="s">
        <v>1402</v>
      </c>
      <c r="AL461" s="449" t="s">
        <v>571</v>
      </c>
      <c r="AN461" s="464" t="str">
        <f t="shared" si="207"/>
        <v>✖</v>
      </c>
      <c r="AP461" s="462" t="str">
        <f t="shared" si="208"/>
        <v>適切</v>
      </c>
      <c r="AR461" s="466" t="str">
        <f t="shared" si="209"/>
        <v>不適切</v>
      </c>
      <c r="AT461" s="608">
        <v>404</v>
      </c>
      <c r="AU461" s="467" t="str">
        <f>VLOOKUP($AT461,'自主点検表（処遇）'!$AG$5:$AL$3211,2,0)</f>
        <v>いる・いない</v>
      </c>
      <c r="AW461" s="430" t="s">
        <v>1731</v>
      </c>
      <c r="AZ461" s="432" t="s">
        <v>1689</v>
      </c>
    </row>
    <row r="462" spans="2:59" ht="33.75" customHeight="1" thickBot="1">
      <c r="B462" s="608" t="s">
        <v>2908</v>
      </c>
      <c r="C462" s="608" t="s">
        <v>2902</v>
      </c>
      <c r="E462" s="589" t="str">
        <f t="shared" si="189"/>
        <v>★</v>
      </c>
      <c r="F462" s="435" t="s">
        <v>1661</v>
      </c>
      <c r="G462" s="432" t="s">
        <v>1690</v>
      </c>
      <c r="AG462" s="609" t="s">
        <v>443</v>
      </c>
      <c r="AH462" s="429" t="s">
        <v>1402</v>
      </c>
      <c r="AL462" s="449" t="s">
        <v>571</v>
      </c>
      <c r="AN462" s="464" t="str">
        <f t="shared" si="207"/>
        <v>✖</v>
      </c>
      <c r="AP462" s="462" t="str">
        <f t="shared" si="208"/>
        <v>適切</v>
      </c>
      <c r="AR462" s="466" t="str">
        <f t="shared" si="209"/>
        <v>不適切</v>
      </c>
      <c r="AT462" s="608">
        <v>395</v>
      </c>
      <c r="AU462" s="467" t="str">
        <f>VLOOKUP($AT462,'自主点検表（処遇）'!$AG$5:$AL$3211,2,0)</f>
        <v>いる・いない</v>
      </c>
      <c r="AW462" s="430" t="s">
        <v>1731</v>
      </c>
      <c r="AZ462" s="432" t="s">
        <v>1691</v>
      </c>
    </row>
    <row r="463" spans="2:59" ht="33.75" customHeight="1" thickBot="1">
      <c r="B463" s="608" t="s">
        <v>2908</v>
      </c>
      <c r="C463" s="608" t="s">
        <v>2902</v>
      </c>
      <c r="E463" s="589" t="str">
        <f t="shared" si="189"/>
        <v>★</v>
      </c>
      <c r="F463" s="435" t="s">
        <v>2011</v>
      </c>
      <c r="G463" s="432" t="s">
        <v>1692</v>
      </c>
      <c r="X463" s="46" t="s">
        <v>1455</v>
      </c>
      <c r="AG463" s="609" t="s">
        <v>443</v>
      </c>
      <c r="AH463" s="429" t="s">
        <v>1402</v>
      </c>
      <c r="AL463" s="449" t="s">
        <v>571</v>
      </c>
      <c r="AN463" s="464" t="str">
        <f t="shared" si="207"/>
        <v>✖</v>
      </c>
      <c r="AP463" s="462" t="str">
        <f t="shared" si="208"/>
        <v>適切</v>
      </c>
      <c r="AR463" s="466" t="str">
        <f t="shared" si="209"/>
        <v>不適切</v>
      </c>
      <c r="AT463" s="608">
        <v>396</v>
      </c>
      <c r="AU463" s="467" t="str">
        <f>VLOOKUP($AT463,'自主点検表（処遇）'!$AG$5:$AL$3211,2,0)</f>
        <v>いる・いない</v>
      </c>
      <c r="AW463" s="430" t="s">
        <v>1731</v>
      </c>
      <c r="AZ463" s="432" t="s">
        <v>1693</v>
      </c>
    </row>
    <row r="464" spans="2:59" ht="33.75" customHeight="1" thickBot="1">
      <c r="B464" s="608" t="s">
        <v>2910</v>
      </c>
      <c r="C464" s="608" t="s">
        <v>2909</v>
      </c>
      <c r="F464" s="435"/>
      <c r="G464" s="432"/>
      <c r="AL464" s="449" t="s">
        <v>571</v>
      </c>
      <c r="AN464" s="464" t="str">
        <f t="shared" ref="AN464" si="210">IF(AP464=AR464,"●","✖")</f>
        <v>✖</v>
      </c>
      <c r="AP464" s="462" t="str">
        <f t="shared" ref="AP464" si="211">IF(AL464="いる","適切","不適切")</f>
        <v>適切</v>
      </c>
      <c r="AR464" s="466" t="str">
        <f t="shared" ref="AR464" si="212">IF(AU464=AW464,"適切","不適切")</f>
        <v>不適切</v>
      </c>
      <c r="AT464" s="608">
        <v>397</v>
      </c>
      <c r="AU464" s="467" t="str">
        <f>VLOOKUP($AT464,'自主点検表（処遇）'!$AG$5:$AL$3211,2,0)</f>
        <v>いる・いない</v>
      </c>
      <c r="AW464" s="430" t="s">
        <v>1731</v>
      </c>
      <c r="AZ464" s="432"/>
    </row>
    <row r="465" spans="2:52" ht="33.75" customHeight="1" thickBot="1">
      <c r="B465" s="608" t="s">
        <v>2910</v>
      </c>
      <c r="C465" s="608" t="s">
        <v>2909</v>
      </c>
      <c r="E465" s="589" t="str">
        <f t="shared" si="189"/>
        <v>★</v>
      </c>
      <c r="F465" s="435" t="s">
        <v>1372</v>
      </c>
      <c r="G465" s="432" t="s">
        <v>1477</v>
      </c>
      <c r="X465" s="46" t="s">
        <v>1455</v>
      </c>
      <c r="AG465" s="587" t="s">
        <v>443</v>
      </c>
      <c r="AH465" s="429" t="s">
        <v>1509</v>
      </c>
      <c r="AL465" s="449" t="s">
        <v>571</v>
      </c>
      <c r="AN465" s="464" t="str">
        <f t="shared" si="207"/>
        <v>✖</v>
      </c>
      <c r="AP465" s="462" t="str">
        <f t="shared" si="208"/>
        <v>適切</v>
      </c>
      <c r="AR465" s="466" t="str">
        <f t="shared" si="209"/>
        <v>不適切</v>
      </c>
      <c r="AT465" s="608">
        <v>400</v>
      </c>
      <c r="AU465" s="467" t="str">
        <f>VLOOKUP($AT465,'自主点検表（処遇）'!$AG$5:$AL$3211,2,0)</f>
        <v>いる・いない</v>
      </c>
      <c r="AW465" s="430" t="s">
        <v>1731</v>
      </c>
      <c r="AZ465" s="432" t="s">
        <v>1694</v>
      </c>
    </row>
    <row r="466" spans="2:52" ht="33.75" customHeight="1">
      <c r="E466" s="589" t="str">
        <f t="shared" si="189"/>
        <v/>
      </c>
      <c r="AR466" s="46"/>
      <c r="AW466" s="46"/>
      <c r="AZ466" s="432" t="s">
        <v>1476</v>
      </c>
    </row>
    <row r="467" spans="2:52" ht="33.75" customHeight="1">
      <c r="E467" s="589" t="str">
        <f t="shared" si="189"/>
        <v/>
      </c>
      <c r="H467" s="444" t="s">
        <v>1695</v>
      </c>
      <c r="I467" s="444"/>
      <c r="J467" s="444"/>
      <c r="K467" s="444"/>
      <c r="L467" s="2266"/>
      <c r="M467" s="2266"/>
      <c r="N467" s="2266"/>
      <c r="O467" s="2266"/>
      <c r="P467" s="2266"/>
      <c r="Q467" s="2266"/>
      <c r="R467" s="2266"/>
      <c r="S467" s="2266"/>
      <c r="T467" s="2266"/>
      <c r="U467" s="2266"/>
      <c r="V467" s="2266"/>
      <c r="W467" s="2266"/>
      <c r="X467" s="2266"/>
      <c r="Y467" s="2266"/>
      <c r="Z467" s="2266"/>
      <c r="AA467" s="2266"/>
      <c r="AB467" s="2266"/>
      <c r="AC467" s="2266"/>
      <c r="AD467" s="2266"/>
      <c r="AE467" s="2266"/>
      <c r="AF467" s="2266"/>
      <c r="AG467" s="2266"/>
      <c r="AH467" s="2266"/>
      <c r="AK467" s="444"/>
      <c r="AR467" s="46"/>
      <c r="AW467" s="46"/>
    </row>
    <row r="468" spans="2:52" ht="33.75" customHeight="1">
      <c r="E468" s="589" t="str">
        <f t="shared" si="189"/>
        <v/>
      </c>
      <c r="H468" s="445"/>
      <c r="I468" s="445"/>
      <c r="J468" s="445"/>
      <c r="K468" s="445"/>
      <c r="L468" s="2267"/>
      <c r="M468" s="2267"/>
      <c r="N468" s="2267"/>
      <c r="O468" s="2267"/>
      <c r="P468" s="2267"/>
      <c r="Q468" s="2267"/>
      <c r="R468" s="2267"/>
      <c r="S468" s="2267"/>
      <c r="T468" s="2267"/>
      <c r="U468" s="2267"/>
      <c r="V468" s="2267"/>
      <c r="W468" s="2267"/>
      <c r="X468" s="2267"/>
      <c r="Y468" s="2267"/>
      <c r="Z468" s="2267"/>
      <c r="AA468" s="2267"/>
      <c r="AB468" s="2267"/>
      <c r="AC468" s="2267"/>
      <c r="AD468" s="2267"/>
      <c r="AE468" s="2267"/>
      <c r="AF468" s="2267"/>
      <c r="AG468" s="2267"/>
      <c r="AH468" s="2267"/>
      <c r="AK468" s="445"/>
      <c r="AR468" s="46"/>
      <c r="AW468" s="46"/>
    </row>
    <row r="469" spans="2:52" ht="33.75" customHeight="1">
      <c r="L469" s="432"/>
      <c r="M469" s="432"/>
      <c r="N469" s="432"/>
      <c r="O469" s="432"/>
      <c r="P469" s="432"/>
      <c r="Q469" s="432"/>
      <c r="R469" s="432"/>
      <c r="S469" s="432"/>
      <c r="T469" s="432"/>
      <c r="U469" s="432"/>
      <c r="V469" s="432"/>
      <c r="W469" s="432"/>
      <c r="X469" s="432"/>
      <c r="Y469" s="432"/>
      <c r="Z469" s="432"/>
      <c r="AA469" s="432"/>
      <c r="AB469" s="432"/>
      <c r="AC469" s="432"/>
      <c r="AD469" s="432"/>
      <c r="AE469" s="432"/>
      <c r="AF469" s="432"/>
      <c r="AG469" s="432"/>
      <c r="AH469" s="432"/>
      <c r="AR469" s="46"/>
      <c r="AW469" s="46"/>
    </row>
    <row r="470" spans="2:52" ht="33.75" customHeight="1" thickBot="1">
      <c r="G470" s="46" t="s">
        <v>2502</v>
      </c>
      <c r="I470" s="46" t="s">
        <v>2504</v>
      </c>
      <c r="K470" s="46" t="s">
        <v>2508</v>
      </c>
      <c r="L470" s="432"/>
      <c r="M470" s="432"/>
      <c r="N470" s="432"/>
      <c r="O470" s="432"/>
      <c r="P470" s="432"/>
      <c r="Q470" s="432"/>
      <c r="R470" s="432"/>
      <c r="S470" s="432"/>
      <c r="T470" s="432"/>
      <c r="U470" s="432"/>
      <c r="V470" s="432"/>
      <c r="W470" s="432"/>
      <c r="X470" s="432"/>
      <c r="Y470" s="432"/>
      <c r="Z470" s="432"/>
      <c r="AA470" s="432"/>
      <c r="AB470" s="432"/>
      <c r="AC470" s="432"/>
      <c r="AD470" s="432"/>
      <c r="AE470" s="432"/>
      <c r="AF470" s="432"/>
      <c r="AG470" s="432"/>
      <c r="AH470" s="432"/>
      <c r="AR470" s="46"/>
      <c r="AW470" s="46"/>
    </row>
    <row r="471" spans="2:52" ht="33.75" customHeight="1" thickBot="1">
      <c r="G471" s="609" t="s">
        <v>443</v>
      </c>
      <c r="I471" s="431" t="str">
        <f>'自主点検表（処遇）'!$H$2984</f>
        <v>　</v>
      </c>
      <c r="J471" s="46" t="s">
        <v>1208</v>
      </c>
      <c r="K471" s="46" t="s">
        <v>2509</v>
      </c>
      <c r="L471" s="432"/>
      <c r="M471" s="432"/>
      <c r="N471" s="432"/>
      <c r="O471" s="432"/>
      <c r="P471" s="432"/>
      <c r="Q471" s="432"/>
      <c r="R471" s="432"/>
      <c r="S471" s="432"/>
      <c r="T471" s="432"/>
      <c r="U471" s="432"/>
      <c r="V471" s="432"/>
      <c r="W471" s="432"/>
      <c r="X471" s="432"/>
      <c r="Y471" s="432"/>
      <c r="Z471" s="432"/>
      <c r="AA471" s="432"/>
      <c r="AB471" s="432"/>
      <c r="AC471" s="432"/>
      <c r="AD471" s="432"/>
      <c r="AE471" s="432"/>
      <c r="AF471" s="432"/>
      <c r="AG471" s="432"/>
      <c r="AH471" s="432"/>
      <c r="AR471" s="46"/>
      <c r="AW471" s="46"/>
    </row>
    <row r="472" spans="2:52" ht="33.75" customHeight="1" thickBot="1">
      <c r="G472" s="609" t="s">
        <v>443</v>
      </c>
      <c r="I472" s="431" t="str">
        <f>'自主点検表（処遇）'!$H$2985</f>
        <v>　</v>
      </c>
      <c r="J472" s="46" t="s">
        <v>1209</v>
      </c>
      <c r="K472" s="46" t="s">
        <v>2510</v>
      </c>
      <c r="L472" s="432"/>
      <c r="M472" s="432"/>
      <c r="N472" s="432"/>
      <c r="O472" s="432"/>
      <c r="P472" s="432"/>
      <c r="Q472" s="432"/>
      <c r="R472" s="432"/>
      <c r="S472" s="432"/>
      <c r="T472" s="432"/>
      <c r="U472" s="432"/>
      <c r="V472" s="432"/>
      <c r="W472" s="432"/>
      <c r="X472" s="432"/>
      <c r="Y472" s="432"/>
      <c r="Z472" s="432"/>
      <c r="AA472" s="432"/>
      <c r="AB472" s="432"/>
      <c r="AC472" s="432"/>
      <c r="AD472" s="432"/>
      <c r="AE472" s="432"/>
      <c r="AF472" s="432"/>
      <c r="AG472" s="432"/>
      <c r="AH472" s="432"/>
      <c r="AR472" s="46"/>
      <c r="AW472" s="46"/>
    </row>
    <row r="473" spans="2:52" ht="33.75" customHeight="1" thickBot="1">
      <c r="G473" s="609" t="s">
        <v>443</v>
      </c>
      <c r="I473" s="431" t="str">
        <f>'自主点検表（処遇）'!$H$2986</f>
        <v>　</v>
      </c>
      <c r="J473" s="46" t="s">
        <v>1210</v>
      </c>
      <c r="K473" s="46" t="s">
        <v>2511</v>
      </c>
      <c r="L473" s="432"/>
      <c r="M473" s="432"/>
      <c r="N473" s="432"/>
      <c r="O473" s="432"/>
      <c r="P473" s="432"/>
      <c r="Q473" s="432"/>
      <c r="R473" s="432"/>
      <c r="S473" s="432"/>
      <c r="T473" s="432"/>
      <c r="U473" s="432"/>
      <c r="V473" s="432"/>
      <c r="W473" s="432"/>
      <c r="X473" s="432"/>
      <c r="Y473" s="432"/>
      <c r="Z473" s="432"/>
      <c r="AA473" s="432"/>
      <c r="AB473" s="432"/>
      <c r="AC473" s="432"/>
      <c r="AD473" s="432"/>
      <c r="AE473" s="432"/>
      <c r="AF473" s="432"/>
      <c r="AG473" s="432"/>
      <c r="AH473" s="432"/>
      <c r="AR473" s="46"/>
      <c r="AW473" s="46"/>
    </row>
    <row r="474" spans="2:52" ht="33.75" customHeight="1" thickBot="1">
      <c r="G474" s="609" t="s">
        <v>443</v>
      </c>
      <c r="I474" s="431" t="str">
        <f>'自主点検表（処遇）'!$H$2987</f>
        <v>　</v>
      </c>
      <c r="J474" s="46" t="s">
        <v>1211</v>
      </c>
      <c r="K474" s="2216" t="s">
        <v>2512</v>
      </c>
      <c r="L474" s="2216"/>
      <c r="M474" s="2216"/>
      <c r="N474" s="2216"/>
      <c r="O474" s="2216"/>
      <c r="P474" s="2216"/>
      <c r="Q474" s="2216"/>
      <c r="R474" s="2216"/>
      <c r="S474" s="2216"/>
      <c r="T474" s="2216"/>
      <c r="U474" s="2216"/>
      <c r="V474" s="2216"/>
      <c r="W474" s="2216"/>
      <c r="X474" s="2216"/>
      <c r="Y474" s="2216"/>
      <c r="Z474" s="2216"/>
      <c r="AA474" s="2216"/>
      <c r="AB474" s="2216"/>
      <c r="AC474" s="2216"/>
      <c r="AD474" s="2216"/>
      <c r="AE474" s="2216"/>
      <c r="AF474" s="2216"/>
      <c r="AG474" s="2216"/>
      <c r="AH474" s="2216"/>
      <c r="AI474" s="2216"/>
      <c r="AR474" s="46"/>
      <c r="AW474" s="46"/>
    </row>
    <row r="475" spans="2:52" ht="33.75" customHeight="1" thickBot="1">
      <c r="K475" s="2216"/>
      <c r="L475" s="2216"/>
      <c r="M475" s="2216"/>
      <c r="N475" s="2216"/>
      <c r="O475" s="2216"/>
      <c r="P475" s="2216"/>
      <c r="Q475" s="2216"/>
      <c r="R475" s="2216"/>
      <c r="S475" s="2216"/>
      <c r="T475" s="2216"/>
      <c r="U475" s="2216"/>
      <c r="V475" s="2216"/>
      <c r="W475" s="2216"/>
      <c r="X475" s="2216"/>
      <c r="Y475" s="2216"/>
      <c r="Z475" s="2216"/>
      <c r="AA475" s="2216"/>
      <c r="AB475" s="2216"/>
      <c r="AC475" s="2216"/>
      <c r="AD475" s="2216"/>
      <c r="AE475" s="2216"/>
      <c r="AF475" s="2216"/>
      <c r="AG475" s="2216"/>
      <c r="AH475" s="2216"/>
      <c r="AI475" s="2216"/>
      <c r="AR475" s="46"/>
      <c r="AW475" s="46"/>
    </row>
    <row r="476" spans="2:52" ht="33.75" customHeight="1" thickBot="1">
      <c r="G476" s="609" t="s">
        <v>443</v>
      </c>
      <c r="I476" s="431" t="str">
        <f>'自主点検表（処遇）'!$H$2991</f>
        <v>　</v>
      </c>
      <c r="J476" s="46" t="s">
        <v>1212</v>
      </c>
      <c r="K476" s="46" t="s">
        <v>2513</v>
      </c>
      <c r="AR476" s="46"/>
      <c r="AW476" s="46"/>
    </row>
    <row r="477" spans="2:52" ht="33.75" customHeight="1" thickBot="1">
      <c r="G477" s="609" t="s">
        <v>443</v>
      </c>
      <c r="I477" s="431" t="str">
        <f>'自主点検表（処遇）'!$H$2992</f>
        <v>　</v>
      </c>
      <c r="J477" s="46" t="s">
        <v>1213</v>
      </c>
      <c r="K477" s="46" t="s">
        <v>2514</v>
      </c>
      <c r="AR477" s="46"/>
      <c r="AW477" s="46"/>
    </row>
    <row r="478" spans="2:52" ht="33.75" customHeight="1" thickBot="1">
      <c r="G478" s="609" t="s">
        <v>443</v>
      </c>
      <c r="I478" s="431" t="str">
        <f>'自主点検表（処遇）'!$H$2993</f>
        <v>　</v>
      </c>
      <c r="J478" s="46" t="s">
        <v>1790</v>
      </c>
      <c r="K478" s="46" t="s">
        <v>2515</v>
      </c>
      <c r="M478" s="46" t="s">
        <v>2509</v>
      </c>
      <c r="AR478" s="46"/>
      <c r="AW478" s="46"/>
    </row>
    <row r="479" spans="2:52" ht="33.75" customHeight="1">
      <c r="AR479" s="46"/>
      <c r="AW479" s="46"/>
    </row>
    <row r="480" spans="2:52" ht="33.75" customHeight="1">
      <c r="AR480" s="46"/>
      <c r="AW480" s="46"/>
    </row>
    <row r="481" spans="5:50" ht="33.75" customHeight="1" thickBot="1">
      <c r="E481" s="589" t="str">
        <f t="shared" si="189"/>
        <v/>
      </c>
      <c r="AL481" s="452"/>
      <c r="AM481" s="452"/>
      <c r="AN481" s="599"/>
      <c r="AO481" s="452"/>
      <c r="AP481" s="452"/>
      <c r="AQ481" s="452"/>
      <c r="AR481" s="452"/>
      <c r="AS481" s="452"/>
      <c r="AT481" s="452"/>
      <c r="AU481" s="452"/>
      <c r="AV481" s="452"/>
      <c r="AW481" s="452"/>
      <c r="AX481" s="452"/>
    </row>
  </sheetData>
  <mergeCells count="228">
    <mergeCell ref="P428:AB428"/>
    <mergeCell ref="P429:Q429"/>
    <mergeCell ref="S429:U429"/>
    <mergeCell ref="V429:AA429"/>
    <mergeCell ref="P424:AB424"/>
    <mergeCell ref="P425:Q425"/>
    <mergeCell ref="S425:U425"/>
    <mergeCell ref="V425:AA425"/>
    <mergeCell ref="R48:AA48"/>
    <mergeCell ref="H49:Q49"/>
    <mergeCell ref="R49:AA49"/>
    <mergeCell ref="H50:Q50"/>
    <mergeCell ref="R50:AA50"/>
    <mergeCell ref="H78:Z78"/>
    <mergeCell ref="H203:J203"/>
    <mergeCell ref="L203:M203"/>
    <mergeCell ref="O203:P203"/>
    <mergeCell ref="R203:S203"/>
    <mergeCell ref="H205:Z205"/>
    <mergeCell ref="K208:Z208"/>
    <mergeCell ref="G132:AE132"/>
    <mergeCell ref="K169:AE169"/>
    <mergeCell ref="K170:AE170"/>
    <mergeCell ref="K171:AE171"/>
    <mergeCell ref="AC82:AC83"/>
    <mergeCell ref="AA81:AC81"/>
    <mergeCell ref="AE83:AG83"/>
    <mergeCell ref="H80:Z80"/>
    <mergeCell ref="H81:K81"/>
    <mergeCell ref="L81:N81"/>
    <mergeCell ref="O81:Z81"/>
    <mergeCell ref="N82:N83"/>
    <mergeCell ref="O82:Q83"/>
    <mergeCell ref="T82:T83"/>
    <mergeCell ref="U82:W83"/>
    <mergeCell ref="Z82:Z83"/>
    <mergeCell ref="H82:K83"/>
    <mergeCell ref="L82:M83"/>
    <mergeCell ref="R82:S83"/>
    <mergeCell ref="X82:Y83"/>
    <mergeCell ref="AA82:AB83"/>
    <mergeCell ref="L453:AH453"/>
    <mergeCell ref="L454:AH454"/>
    <mergeCell ref="L467:AH467"/>
    <mergeCell ref="L468:AH468"/>
    <mergeCell ref="V282:X282"/>
    <mergeCell ref="Z400:AF400"/>
    <mergeCell ref="AA402:AF402"/>
    <mergeCell ref="V427:AA427"/>
    <mergeCell ref="V433:AA433"/>
    <mergeCell ref="V435:AA435"/>
    <mergeCell ref="P427:Q427"/>
    <mergeCell ref="P433:Q433"/>
    <mergeCell ref="P435:Q435"/>
    <mergeCell ref="S427:U427"/>
    <mergeCell ref="S433:U433"/>
    <mergeCell ref="S435:U435"/>
    <mergeCell ref="P426:AB426"/>
    <mergeCell ref="P432:AB432"/>
    <mergeCell ref="P434:AB434"/>
    <mergeCell ref="N299:Q299"/>
    <mergeCell ref="O297:P297"/>
    <mergeCell ref="N306:X306"/>
    <mergeCell ref="P301:Q301"/>
    <mergeCell ref="P302:Q302"/>
    <mergeCell ref="AH151:AJ151"/>
    <mergeCell ref="H140:O140"/>
    <mergeCell ref="P140:Z140"/>
    <mergeCell ref="H141:O141"/>
    <mergeCell ref="P141:Z141"/>
    <mergeCell ref="G133:AE133"/>
    <mergeCell ref="G135:AE135"/>
    <mergeCell ref="P139:Z139"/>
    <mergeCell ref="K168:AB168"/>
    <mergeCell ref="K172:AE172"/>
    <mergeCell ref="K173:AE173"/>
    <mergeCell ref="K174:AE174"/>
    <mergeCell ref="K175:AE175"/>
    <mergeCell ref="K186:AA186"/>
    <mergeCell ref="N125:R125"/>
    <mergeCell ref="T125:V125"/>
    <mergeCell ref="AH9:AJ9"/>
    <mergeCell ref="AH14:AJ14"/>
    <mergeCell ref="AH15:AJ15"/>
    <mergeCell ref="AH20:AJ20"/>
    <mergeCell ref="L20:Q20"/>
    <mergeCell ref="L21:Q21"/>
    <mergeCell ref="L22:Q22"/>
    <mergeCell ref="L25:Q25"/>
    <mergeCell ref="L26:Q26"/>
    <mergeCell ref="R20:X20"/>
    <mergeCell ref="R21:X21"/>
    <mergeCell ref="R22:X22"/>
    <mergeCell ref="Y20:AF20"/>
    <mergeCell ref="Y21:AF21"/>
    <mergeCell ref="Y22:AF22"/>
    <mergeCell ref="AE10:AF10"/>
    <mergeCell ref="L10:P10"/>
    <mergeCell ref="Q10:V10"/>
    <mergeCell ref="W10:Y10"/>
    <mergeCell ref="Z10:AB10"/>
    <mergeCell ref="AC10:AD10"/>
    <mergeCell ref="H48:Q48"/>
    <mergeCell ref="H47:Q47"/>
    <mergeCell ref="R47:AA47"/>
    <mergeCell ref="AH25:AJ25"/>
    <mergeCell ref="L30:Q30"/>
    <mergeCell ref="R30:Y30"/>
    <mergeCell ref="Z30:AB30"/>
    <mergeCell ref="AH30:AJ30"/>
    <mergeCell ref="L27:Q27"/>
    <mergeCell ref="L36:M37"/>
    <mergeCell ref="L31:Q31"/>
    <mergeCell ref="R31:Y31"/>
    <mergeCell ref="Z31:AB31"/>
    <mergeCell ref="L32:Q32"/>
    <mergeCell ref="R32:Y32"/>
    <mergeCell ref="Z32:AB32"/>
    <mergeCell ref="U25:W25"/>
    <mergeCell ref="U26:W26"/>
    <mergeCell ref="U27:W27"/>
    <mergeCell ref="G121:N121"/>
    <mergeCell ref="H122:N122"/>
    <mergeCell ref="I123:L123"/>
    <mergeCell ref="N123:P123"/>
    <mergeCell ref="G136:AE136"/>
    <mergeCell ref="G137:AE137"/>
    <mergeCell ref="Q226:S226"/>
    <mergeCell ref="P228:AC228"/>
    <mergeCell ref="Q229:S229"/>
    <mergeCell ref="R123:T123"/>
    <mergeCell ref="V123:X123"/>
    <mergeCell ref="N124:R124"/>
    <mergeCell ref="T124:X124"/>
    <mergeCell ref="Z124:AF124"/>
    <mergeCell ref="H138:O138"/>
    <mergeCell ref="P138:Z138"/>
    <mergeCell ref="H139:O139"/>
    <mergeCell ref="G131:AE131"/>
    <mergeCell ref="G134:AE134"/>
    <mergeCell ref="Z123:AF123"/>
    <mergeCell ref="I124:L124"/>
    <mergeCell ref="G127:AE127"/>
    <mergeCell ref="G128:AE128"/>
    <mergeCell ref="G129:AE129"/>
    <mergeCell ref="Q230:S230"/>
    <mergeCell ref="Q231:S231"/>
    <mergeCell ref="Q232:S232"/>
    <mergeCell ref="N235:O235"/>
    <mergeCell ref="N236:O236"/>
    <mergeCell ref="N237:O237"/>
    <mergeCell ref="Z235:AA235"/>
    <mergeCell ref="AB235:AC235"/>
    <mergeCell ref="AD235:AE235"/>
    <mergeCell ref="Z236:AA236"/>
    <mergeCell ref="AB236:AC236"/>
    <mergeCell ref="AD236:AE236"/>
    <mergeCell ref="Z237:AA237"/>
    <mergeCell ref="AB237:AC237"/>
    <mergeCell ref="AD237:AE237"/>
    <mergeCell ref="P304:Q304"/>
    <mergeCell ref="P305:Q305"/>
    <mergeCell ref="W240:X240"/>
    <mergeCell ref="W241:X241"/>
    <mergeCell ref="W242:X242"/>
    <mergeCell ref="V252:AA252"/>
    <mergeCell ref="T250:AA250"/>
    <mergeCell ref="P263:Q263"/>
    <mergeCell ref="I267:AC268"/>
    <mergeCell ref="I269:AC270"/>
    <mergeCell ref="I273:AC274"/>
    <mergeCell ref="N240:O240"/>
    <mergeCell ref="N241:O241"/>
    <mergeCell ref="N242:O242"/>
    <mergeCell ref="Q240:R240"/>
    <mergeCell ref="Q241:R241"/>
    <mergeCell ref="Q242:R242"/>
    <mergeCell ref="T240:U240"/>
    <mergeCell ref="T241:U241"/>
    <mergeCell ref="T242:U242"/>
    <mergeCell ref="W125:AE125"/>
    <mergeCell ref="V388:X388"/>
    <mergeCell ref="Z388:AB388"/>
    <mergeCell ref="AD388:AF388"/>
    <mergeCell ref="AH388:AJ388"/>
    <mergeCell ref="AG381:AH381"/>
    <mergeCell ref="AH382:AI382"/>
    <mergeCell ref="W375:X375"/>
    <mergeCell ref="W376:X376"/>
    <mergeCell ref="W377:X377"/>
    <mergeCell ref="W378:X378"/>
    <mergeCell ref="U381:V381"/>
    <mergeCell ref="U382:V382"/>
    <mergeCell ref="U383:V383"/>
    <mergeCell ref="U385:V385"/>
    <mergeCell ref="U384:V384"/>
    <mergeCell ref="U380:W380"/>
    <mergeCell ref="Z383:AB383"/>
    <mergeCell ref="Z384:AB384"/>
    <mergeCell ref="Z381:AB381"/>
    <mergeCell ref="Z382:AB382"/>
    <mergeCell ref="T299:W299"/>
    <mergeCell ref="G130:AE130"/>
    <mergeCell ref="I125:L125"/>
    <mergeCell ref="J415:AJ416"/>
    <mergeCell ref="J417:AJ418"/>
    <mergeCell ref="K474:AI475"/>
    <mergeCell ref="K187:AE187"/>
    <mergeCell ref="K188:AE188"/>
    <mergeCell ref="K189:AE189"/>
    <mergeCell ref="K190:AE190"/>
    <mergeCell ref="K191:AE191"/>
    <mergeCell ref="K192:AE192"/>
    <mergeCell ref="K193:AE193"/>
    <mergeCell ref="K194:AE194"/>
    <mergeCell ref="K195:AE195"/>
    <mergeCell ref="M388:N388"/>
    <mergeCell ref="O407:P407"/>
    <mergeCell ref="O408:P408"/>
    <mergeCell ref="O409:P409"/>
    <mergeCell ref="R407:S407"/>
    <mergeCell ref="R408:S408"/>
    <mergeCell ref="R409:S409"/>
    <mergeCell ref="R398:S398"/>
    <mergeCell ref="M400:N400"/>
    <mergeCell ref="Q402:S402"/>
    <mergeCell ref="Q331:AA331"/>
    <mergeCell ref="Q332:AA332"/>
  </mergeCells>
  <phoneticPr fontId="6"/>
  <conditionalFormatting sqref="AR5:AR7 AR10 AR14:AR15 AR20 AR25 AR30 AR36 AR52 AR57 AR65:AR67 AR118 AR127:AR131 AR133:AR135 AR137 AR275:AR281 AX285:AX290 AR284:AR290 AR292:AR298 AR302 AR304:AR309 AR311:AR317 AR319:AR323 AR325:AR329 AR331:AR335 AR337:AR341 AR343:AR346 AR366:AR369 AR371:AR374 AR376:AR392 AR394 AR396:AR422 AR426:AR430 AR432:AR438 AR441:AR444 AR446:AR448 AR452:AR457 AR54:AR55 AR348:AR364 AR466:AR481">
    <cfRule type="cellIs" dxfId="2746" priority="2084" operator="equal">
      <formula>"適切"</formula>
    </cfRule>
    <cfRule type="cellIs" dxfId="2745" priority="2085" operator="equal">
      <formula>"不適切"</formula>
    </cfRule>
  </conditionalFormatting>
  <conditionalFormatting sqref="E4:E260 E262:E1048576">
    <cfRule type="cellIs" dxfId="2744" priority="2083" operator="equal">
      <formula>"★"</formula>
    </cfRule>
  </conditionalFormatting>
  <conditionalFormatting sqref="H139">
    <cfRule type="notContainsBlanks" dxfId="2743" priority="2030">
      <formula>LEN(TRIM(H139))&gt;0</formula>
    </cfRule>
    <cfRule type="containsBlanks" dxfId="2742" priority="2031">
      <formula>LEN(TRIM(H139))=0</formula>
    </cfRule>
  </conditionalFormatting>
  <conditionalFormatting sqref="H140">
    <cfRule type="notContainsBlanks" dxfId="2741" priority="2028">
      <formula>LEN(TRIM(H140))&gt;0</formula>
    </cfRule>
    <cfRule type="containsBlanks" dxfId="2740" priority="2029">
      <formula>LEN(TRIM(H140))=0</formula>
    </cfRule>
  </conditionalFormatting>
  <conditionalFormatting sqref="H141">
    <cfRule type="notContainsBlanks" dxfId="2739" priority="2026">
      <formula>LEN(TRIM(H141))&gt;0</formula>
    </cfRule>
    <cfRule type="containsBlanks" dxfId="2738" priority="2027">
      <formula>LEN(TRIM(H141))=0</formula>
    </cfRule>
  </conditionalFormatting>
  <conditionalFormatting sqref="AH9">
    <cfRule type="cellIs" dxfId="2737" priority="2004" operator="equal">
      <formula>"未確認"</formula>
    </cfRule>
    <cfRule type="cellIs" dxfId="2736" priority="2005" operator="equal">
      <formula>"確認"</formula>
    </cfRule>
    <cfRule type="containsBlanks" dxfId="2735" priority="2006">
      <formula>LEN(TRIM(AH9))=0</formula>
    </cfRule>
  </conditionalFormatting>
  <conditionalFormatting sqref="AL5">
    <cfRule type="cellIs" dxfId="2734" priority="1999" operator="equal">
      <formula>"非該当"</formula>
    </cfRule>
    <cfRule type="cellIs" dxfId="2733" priority="2000" operator="equal">
      <formula>"要確認"</formula>
    </cfRule>
    <cfRule type="cellIs" dxfId="2732" priority="2001" operator="equal">
      <formula>"不適切"</formula>
    </cfRule>
    <cfRule type="cellIs" dxfId="2731" priority="2002" operator="equal">
      <formula>"適切"</formula>
    </cfRule>
    <cfRule type="containsBlanks" dxfId="2730" priority="2003">
      <formula>LEN(TRIM(AL5))=0</formula>
    </cfRule>
  </conditionalFormatting>
  <conditionalFormatting sqref="AL128">
    <cfRule type="cellIs" dxfId="2729" priority="1985" operator="equal">
      <formula>"ない"</formula>
    </cfRule>
    <cfRule type="cellIs" dxfId="2728" priority="1986" operator="equal">
      <formula>"ある"</formula>
    </cfRule>
    <cfRule type="cellIs" dxfId="2727" priority="1987" operator="equal">
      <formula>"ある・ない"</formula>
    </cfRule>
    <cfRule type="cellIs" dxfId="2726" priority="1988" operator="equal">
      <formula>"要確認"</formula>
    </cfRule>
  </conditionalFormatting>
  <conditionalFormatting sqref="F14:F32">
    <cfRule type="cellIs" dxfId="2725" priority="1980" operator="equal">
      <formula>"★"</formula>
    </cfRule>
  </conditionalFormatting>
  <conditionalFormatting sqref="R20:R22 Y20:Y22">
    <cfRule type="notContainsBlanks" dxfId="2724" priority="1978">
      <formula>LEN(TRIM(R20))&gt;0</formula>
    </cfRule>
    <cfRule type="containsBlanks" dxfId="2723" priority="1979">
      <formula>LEN(TRIM(R20))=0</formula>
    </cfRule>
  </conditionalFormatting>
  <conditionalFormatting sqref="L20">
    <cfRule type="notContainsBlanks" dxfId="2722" priority="1976">
      <formula>LEN(TRIM(L20))&gt;0</formula>
    </cfRule>
    <cfRule type="containsBlanks" dxfId="2721" priority="1977">
      <formula>LEN(TRIM(L20))=0</formula>
    </cfRule>
  </conditionalFormatting>
  <conditionalFormatting sqref="L21">
    <cfRule type="notContainsBlanks" dxfId="2720" priority="1974">
      <formula>LEN(TRIM(L21))&gt;0</formula>
    </cfRule>
    <cfRule type="containsBlanks" dxfId="2719" priority="1975">
      <formula>LEN(TRIM(L21))=0</formula>
    </cfRule>
  </conditionalFormatting>
  <conditionalFormatting sqref="L22">
    <cfRule type="notContainsBlanks" dxfId="2718" priority="1972">
      <formula>LEN(TRIM(L22))&gt;0</formula>
    </cfRule>
    <cfRule type="containsBlanks" dxfId="2717" priority="1973">
      <formula>LEN(TRIM(L22))=0</formula>
    </cfRule>
  </conditionalFormatting>
  <conditionalFormatting sqref="AL10">
    <cfRule type="cellIs" dxfId="2716" priority="1956" operator="equal">
      <formula>"いない"</formula>
    </cfRule>
    <cfRule type="cellIs" dxfId="2715" priority="1957" operator="equal">
      <formula>"いる"</formula>
    </cfRule>
    <cfRule type="containsBlanks" dxfId="2714" priority="1958">
      <formula>LEN(TRIM(AL10))=0</formula>
    </cfRule>
    <cfRule type="cellIs" dxfId="2713" priority="1959" operator="equal">
      <formula>"要確認"</formula>
    </cfRule>
  </conditionalFormatting>
  <conditionalFormatting sqref="AL6:AL7">
    <cfRule type="cellIs" dxfId="2712" priority="1960" operator="equal">
      <formula>"いない"</formula>
    </cfRule>
    <cfRule type="cellIs" dxfId="2711" priority="1961" operator="equal">
      <formula>"いる"</formula>
    </cfRule>
    <cfRule type="containsBlanks" dxfId="2710" priority="1962">
      <formula>LEN(TRIM(AL6))=0</formula>
    </cfRule>
    <cfRule type="cellIs" dxfId="2709" priority="1963" operator="equal">
      <formula>"要確認"</formula>
    </cfRule>
  </conditionalFormatting>
  <conditionalFormatting sqref="AL14">
    <cfRule type="cellIs" dxfId="2708" priority="1952" operator="equal">
      <formula>"いない"</formula>
    </cfRule>
    <cfRule type="cellIs" dxfId="2707" priority="1953" operator="equal">
      <formula>"いる"</formula>
    </cfRule>
    <cfRule type="containsBlanks" dxfId="2706" priority="1954">
      <formula>LEN(TRIM(AL14))=0</formula>
    </cfRule>
    <cfRule type="cellIs" dxfId="2705" priority="1955" operator="equal">
      <formula>"要確認"</formula>
    </cfRule>
  </conditionalFormatting>
  <conditionalFormatting sqref="AL15">
    <cfRule type="cellIs" dxfId="2704" priority="1948" operator="equal">
      <formula>"いない"</formula>
    </cfRule>
    <cfRule type="cellIs" dxfId="2703" priority="1949" operator="equal">
      <formula>"いる"</formula>
    </cfRule>
    <cfRule type="containsBlanks" dxfId="2702" priority="1950">
      <formula>LEN(TRIM(AL15))=0</formula>
    </cfRule>
    <cfRule type="cellIs" dxfId="2701" priority="1951" operator="equal">
      <formula>"要確認"</formula>
    </cfRule>
  </conditionalFormatting>
  <conditionalFormatting sqref="AL20">
    <cfRule type="cellIs" dxfId="2700" priority="1944" operator="equal">
      <formula>"いない"</formula>
    </cfRule>
    <cfRule type="cellIs" dxfId="2699" priority="1945" operator="equal">
      <formula>"いる"</formula>
    </cfRule>
    <cfRule type="containsBlanks" dxfId="2698" priority="1946">
      <formula>LEN(TRIM(AL20))=0</formula>
    </cfRule>
    <cfRule type="cellIs" dxfId="2697" priority="1947" operator="equal">
      <formula>"要確認"</formula>
    </cfRule>
  </conditionalFormatting>
  <conditionalFormatting sqref="L25">
    <cfRule type="notContainsBlanks" dxfId="2696" priority="1777">
      <formula>LEN(TRIM(L25))&gt;0</formula>
    </cfRule>
    <cfRule type="containsBlanks" dxfId="2695" priority="1778">
      <formula>LEN(TRIM(L25))=0</formula>
    </cfRule>
  </conditionalFormatting>
  <conditionalFormatting sqref="L26">
    <cfRule type="notContainsBlanks" dxfId="2694" priority="1775">
      <formula>LEN(TRIM(L26))&gt;0</formula>
    </cfRule>
    <cfRule type="containsBlanks" dxfId="2693" priority="1776">
      <formula>LEN(TRIM(L26))=0</formula>
    </cfRule>
  </conditionalFormatting>
  <conditionalFormatting sqref="L27">
    <cfRule type="notContainsBlanks" dxfId="2692" priority="1773">
      <formula>LEN(TRIM(L27))&gt;0</formula>
    </cfRule>
    <cfRule type="containsBlanks" dxfId="2691" priority="1774">
      <formula>LEN(TRIM(L27))=0</formula>
    </cfRule>
  </conditionalFormatting>
  <conditionalFormatting sqref="AL25">
    <cfRule type="cellIs" dxfId="2690" priority="1754" operator="equal">
      <formula>"いない"</formula>
    </cfRule>
    <cfRule type="cellIs" dxfId="2689" priority="1755" operator="equal">
      <formula>"いる"</formula>
    </cfRule>
    <cfRule type="containsBlanks" dxfId="2688" priority="1756">
      <formula>LEN(TRIM(AL25))=0</formula>
    </cfRule>
    <cfRule type="cellIs" dxfId="2687" priority="1757" operator="equal">
      <formula>"要確認"</formula>
    </cfRule>
  </conditionalFormatting>
  <conditionalFormatting sqref="AL30">
    <cfRule type="cellIs" dxfId="2686" priority="1750" operator="equal">
      <formula>"いない"</formula>
    </cfRule>
    <cfRule type="cellIs" dxfId="2685" priority="1751" operator="equal">
      <formula>"いる"</formula>
    </cfRule>
    <cfRule type="containsBlanks" dxfId="2684" priority="1752">
      <formula>LEN(TRIM(AL30))=0</formula>
    </cfRule>
    <cfRule type="cellIs" dxfId="2683" priority="1753" operator="equal">
      <formula>"要確認"</formula>
    </cfRule>
  </conditionalFormatting>
  <conditionalFormatting sqref="AL36">
    <cfRule type="cellIs" dxfId="2682" priority="1746" operator="equal">
      <formula>"いない"</formula>
    </cfRule>
    <cfRule type="cellIs" dxfId="2681" priority="1747" operator="equal">
      <formula>"いる"</formula>
    </cfRule>
    <cfRule type="containsBlanks" dxfId="2680" priority="1748">
      <formula>LEN(TRIM(AL36))=0</formula>
    </cfRule>
    <cfRule type="cellIs" dxfId="2679" priority="1749" operator="equal">
      <formula>"要確認"</formula>
    </cfRule>
  </conditionalFormatting>
  <conditionalFormatting sqref="L30">
    <cfRule type="notContainsBlanks" dxfId="2678" priority="1744">
      <formula>LEN(TRIM(L30))&gt;0</formula>
    </cfRule>
    <cfRule type="containsBlanks" dxfId="2677" priority="1745">
      <formula>LEN(TRIM(L30))=0</formula>
    </cfRule>
  </conditionalFormatting>
  <conditionalFormatting sqref="R30">
    <cfRule type="notContainsBlanks" dxfId="2676" priority="1742">
      <formula>LEN(TRIM(R30))&gt;0</formula>
    </cfRule>
    <cfRule type="containsBlanks" dxfId="2675" priority="1743">
      <formula>LEN(TRIM(R30))=0</formula>
    </cfRule>
  </conditionalFormatting>
  <conditionalFormatting sqref="L31:L32">
    <cfRule type="notContainsBlanks" dxfId="2674" priority="1740">
      <formula>LEN(TRIM(L31))&gt;0</formula>
    </cfRule>
    <cfRule type="containsBlanks" dxfId="2673" priority="1741">
      <formula>LEN(TRIM(L31))=0</formula>
    </cfRule>
  </conditionalFormatting>
  <conditionalFormatting sqref="R31:R32">
    <cfRule type="notContainsBlanks" dxfId="2672" priority="1738">
      <formula>LEN(TRIM(R31))&gt;0</formula>
    </cfRule>
    <cfRule type="containsBlanks" dxfId="2671" priority="1739">
      <formula>LEN(TRIM(R31))=0</formula>
    </cfRule>
  </conditionalFormatting>
  <conditionalFormatting sqref="AN104:AN105 AN118 AN127:AN131 AN133:AN135 AN137 AN158 AN166 AN164 AU199:AU211 AN180:AN184 AN244:AN245 AN275:AN281 AN284:AN290 AT285:AT290 AN292:AN298 AN302 AN304:AN309 AN311:AN317 AN319:AN323 AN325:AN329 AN331:AN335 AN337:AN341 AN343:AN346 AN366:AN369 AN371:AN374 AN376:AN392 AN394 AN396:AN422 AN426:AN430 AN432:AN438 AN441:AN444 AN446:AN448 AN452:AN457 AN54:AN68 AN1:AN46 AN51:AN52 AN77:AN82 AN84 AN348:AN364 AN196:AN233 AN466:AN1048576">
    <cfRule type="cellIs" dxfId="2670" priority="1733" operator="equal">
      <formula>"✖"</formula>
    </cfRule>
    <cfRule type="cellIs" dxfId="2669" priority="1734" operator="equal">
      <formula>"●"</formula>
    </cfRule>
  </conditionalFormatting>
  <conditionalFormatting sqref="AL52">
    <cfRule type="cellIs" dxfId="2668" priority="1729" operator="equal">
      <formula>"いない"</formula>
    </cfRule>
    <cfRule type="cellIs" dxfId="2667" priority="1730" operator="equal">
      <formula>"いる"</formula>
    </cfRule>
    <cfRule type="containsBlanks" dxfId="2666" priority="1731">
      <formula>LEN(TRIM(AL52))=0</formula>
    </cfRule>
    <cfRule type="cellIs" dxfId="2665" priority="1732" operator="equal">
      <formula>"要確認"</formula>
    </cfRule>
  </conditionalFormatting>
  <conditionalFormatting sqref="AL54">
    <cfRule type="cellIs" dxfId="2664" priority="1721" operator="equal">
      <formula>"いない"</formula>
    </cfRule>
    <cfRule type="cellIs" dxfId="2663" priority="1722" operator="equal">
      <formula>"いる"</formula>
    </cfRule>
    <cfRule type="containsBlanks" dxfId="2662" priority="1723">
      <formula>LEN(TRIM(AL54))=0</formula>
    </cfRule>
    <cfRule type="cellIs" dxfId="2661" priority="1724" operator="equal">
      <formula>"要確認"</formula>
    </cfRule>
  </conditionalFormatting>
  <conditionalFormatting sqref="AL55">
    <cfRule type="cellIs" dxfId="2660" priority="1717" operator="equal">
      <formula>"いない"</formula>
    </cfRule>
    <cfRule type="cellIs" dxfId="2659" priority="1718" operator="equal">
      <formula>"いる"</formula>
    </cfRule>
    <cfRule type="containsBlanks" dxfId="2658" priority="1719">
      <formula>LEN(TRIM(AL55))=0</formula>
    </cfRule>
    <cfRule type="cellIs" dxfId="2657" priority="1720" operator="equal">
      <formula>"要確認"</formula>
    </cfRule>
  </conditionalFormatting>
  <conditionalFormatting sqref="AL57">
    <cfRule type="cellIs" dxfId="2656" priority="1713" operator="equal">
      <formula>"いない"</formula>
    </cfRule>
    <cfRule type="cellIs" dxfId="2655" priority="1714" operator="equal">
      <formula>"いる"</formula>
    </cfRule>
    <cfRule type="containsBlanks" dxfId="2654" priority="1715">
      <formula>LEN(TRIM(AL57))=0</formula>
    </cfRule>
    <cfRule type="cellIs" dxfId="2653" priority="1716" operator="equal">
      <formula>"要確認"</formula>
    </cfRule>
  </conditionalFormatting>
  <conditionalFormatting sqref="T36">
    <cfRule type="cellIs" dxfId="2652" priority="1712" operator="equal">
      <formula>"NG"</formula>
    </cfRule>
  </conditionalFormatting>
  <conditionalFormatting sqref="AL65:AL67">
    <cfRule type="cellIs" dxfId="2651" priority="1708" operator="equal">
      <formula>"いない"</formula>
    </cfRule>
    <cfRule type="cellIs" dxfId="2650" priority="1709" operator="equal">
      <formula>"いる"</formula>
    </cfRule>
    <cfRule type="containsBlanks" dxfId="2649" priority="1710">
      <formula>LEN(TRIM(AL65))=0</formula>
    </cfRule>
    <cfRule type="cellIs" dxfId="2648" priority="1711" operator="equal">
      <formula>"要確認"</formula>
    </cfRule>
  </conditionalFormatting>
  <conditionalFormatting sqref="AR69">
    <cfRule type="cellIs" dxfId="2647" priority="1706" operator="equal">
      <formula>"適切"</formula>
    </cfRule>
    <cfRule type="cellIs" dxfId="2646" priority="1707" operator="equal">
      <formula>"不適切"</formula>
    </cfRule>
  </conditionalFormatting>
  <conditionalFormatting sqref="AN69">
    <cfRule type="cellIs" dxfId="2645" priority="1704" operator="equal">
      <formula>"✖"</formula>
    </cfRule>
    <cfRule type="cellIs" dxfId="2644" priority="1705" operator="equal">
      <formula>"●"</formula>
    </cfRule>
  </conditionalFormatting>
  <conditionalFormatting sqref="AL69">
    <cfRule type="cellIs" dxfId="2643" priority="1692" operator="equal">
      <formula>"未策定"</formula>
    </cfRule>
    <cfRule type="cellIs" dxfId="2642" priority="1693" operator="equal">
      <formula>"策定済"</formula>
    </cfRule>
    <cfRule type="cellIs" dxfId="2641" priority="1694" operator="equal">
      <formula>"策定済・未策定"</formula>
    </cfRule>
  </conditionalFormatting>
  <conditionalFormatting sqref="AL70">
    <cfRule type="cellIs" dxfId="2640" priority="1689" operator="equal">
      <formula>"未策定"</formula>
    </cfRule>
    <cfRule type="cellIs" dxfId="2639" priority="1690" operator="equal">
      <formula>"策定済"</formula>
    </cfRule>
    <cfRule type="cellIs" dxfId="2638" priority="1691" operator="equal">
      <formula>"策定済・未策定"</formula>
    </cfRule>
  </conditionalFormatting>
  <conditionalFormatting sqref="AR70">
    <cfRule type="cellIs" dxfId="2637" priority="1687" operator="equal">
      <formula>"適切"</formula>
    </cfRule>
    <cfRule type="cellIs" dxfId="2636" priority="1688" operator="equal">
      <formula>"不適切"</formula>
    </cfRule>
  </conditionalFormatting>
  <conditionalFormatting sqref="AN70">
    <cfRule type="cellIs" dxfId="2635" priority="1685" operator="equal">
      <formula>"✖"</formula>
    </cfRule>
    <cfRule type="cellIs" dxfId="2634" priority="1686" operator="equal">
      <formula>"●"</formula>
    </cfRule>
  </conditionalFormatting>
  <conditionalFormatting sqref="AR71:AR74">
    <cfRule type="cellIs" dxfId="2633" priority="1683" operator="equal">
      <formula>"適切"</formula>
    </cfRule>
    <cfRule type="cellIs" dxfId="2632" priority="1684" operator="equal">
      <formula>"不適切"</formula>
    </cfRule>
  </conditionalFormatting>
  <conditionalFormatting sqref="AN71:AN74">
    <cfRule type="cellIs" dxfId="2631" priority="1681" operator="equal">
      <formula>"✖"</formula>
    </cfRule>
    <cfRule type="cellIs" dxfId="2630" priority="1682" operator="equal">
      <formula>"●"</formula>
    </cfRule>
  </conditionalFormatting>
  <conditionalFormatting sqref="AL71">
    <cfRule type="cellIs" dxfId="2629" priority="1673" operator="equal">
      <formula>"未実施"</formula>
    </cfRule>
    <cfRule type="cellIs" dxfId="2628" priority="1674" operator="equal">
      <formula>"実施予定"</formula>
    </cfRule>
    <cfRule type="cellIs" dxfId="2627" priority="1675" operator="equal">
      <formula>"実施済"</formula>
    </cfRule>
    <cfRule type="cellIs" dxfId="2626" priority="1676" operator="equal">
      <formula>"実施済・未実施"</formula>
    </cfRule>
  </conditionalFormatting>
  <conditionalFormatting sqref="AL72:AL74">
    <cfRule type="cellIs" dxfId="2625" priority="1657" operator="equal">
      <formula>"未実施"</formula>
    </cfRule>
    <cfRule type="cellIs" dxfId="2624" priority="1658" operator="equal">
      <formula>"実施予定"</formula>
    </cfRule>
    <cfRule type="cellIs" dxfId="2623" priority="1659" operator="equal">
      <formula>"実施済"</formula>
    </cfRule>
    <cfRule type="cellIs" dxfId="2622" priority="1660" operator="equal">
      <formula>"実施済・未実施"</formula>
    </cfRule>
  </conditionalFormatting>
  <conditionalFormatting sqref="AN75:AN76">
    <cfRule type="cellIs" dxfId="2621" priority="1653" operator="equal">
      <formula>"✖"</formula>
    </cfRule>
    <cfRule type="cellIs" dxfId="2620" priority="1654" operator="equal">
      <formula>"●"</formula>
    </cfRule>
  </conditionalFormatting>
  <conditionalFormatting sqref="AN85:AN86">
    <cfRule type="cellIs" dxfId="2619" priority="1628" operator="equal">
      <formula>"✖"</formula>
    </cfRule>
    <cfRule type="cellIs" dxfId="2618" priority="1629" operator="equal">
      <formula>"●"</formula>
    </cfRule>
  </conditionalFormatting>
  <conditionalFormatting sqref="AN87">
    <cfRule type="cellIs" dxfId="2617" priority="1626" operator="equal">
      <formula>"✖"</formula>
    </cfRule>
    <cfRule type="cellIs" dxfId="2616" priority="1627" operator="equal">
      <formula>"●"</formula>
    </cfRule>
  </conditionalFormatting>
  <conditionalFormatting sqref="AL88">
    <cfRule type="cellIs" dxfId="2615" priority="1622" operator="equal">
      <formula>"いない"</formula>
    </cfRule>
    <cfRule type="cellIs" dxfId="2614" priority="1623" operator="equal">
      <formula>"いる"</formula>
    </cfRule>
    <cfRule type="containsBlanks" dxfId="2613" priority="1624">
      <formula>LEN(TRIM(AL88))=0</formula>
    </cfRule>
    <cfRule type="cellIs" dxfId="2612" priority="1625" operator="equal">
      <formula>"要確認"</formula>
    </cfRule>
  </conditionalFormatting>
  <conditionalFormatting sqref="AR88">
    <cfRule type="cellIs" dxfId="2611" priority="1620" operator="equal">
      <formula>"適切"</formula>
    </cfRule>
    <cfRule type="cellIs" dxfId="2610" priority="1621" operator="equal">
      <formula>"不適切"</formula>
    </cfRule>
  </conditionalFormatting>
  <conditionalFormatting sqref="AN88">
    <cfRule type="cellIs" dxfId="2609" priority="1618" operator="equal">
      <formula>"✖"</formula>
    </cfRule>
    <cfRule type="cellIs" dxfId="2608" priority="1619" operator="equal">
      <formula>"●"</formula>
    </cfRule>
  </conditionalFormatting>
  <conditionalFormatting sqref="AL100">
    <cfRule type="cellIs" dxfId="2607" priority="1614" operator="equal">
      <formula>"いない"</formula>
    </cfRule>
    <cfRule type="cellIs" dxfId="2606" priority="1615" operator="equal">
      <formula>"いる"</formula>
    </cfRule>
    <cfRule type="containsBlanks" dxfId="2605" priority="1616">
      <formula>LEN(TRIM(AL100))=0</formula>
    </cfRule>
    <cfRule type="cellIs" dxfId="2604" priority="1617" operator="equal">
      <formula>"要確認"</formula>
    </cfRule>
  </conditionalFormatting>
  <conditionalFormatting sqref="AL101">
    <cfRule type="cellIs" dxfId="2603" priority="1610" operator="equal">
      <formula>"いない"</formula>
    </cfRule>
    <cfRule type="cellIs" dxfId="2602" priority="1611" operator="equal">
      <formula>"いる"</formula>
    </cfRule>
    <cfRule type="containsBlanks" dxfId="2601" priority="1612">
      <formula>LEN(TRIM(AL101))=0</formula>
    </cfRule>
    <cfRule type="cellIs" dxfId="2600" priority="1613" operator="equal">
      <formula>"要確認"</formula>
    </cfRule>
  </conditionalFormatting>
  <conditionalFormatting sqref="AR100">
    <cfRule type="cellIs" dxfId="2599" priority="1608" operator="equal">
      <formula>"適切"</formula>
    </cfRule>
    <cfRule type="cellIs" dxfId="2598" priority="1609" operator="equal">
      <formula>"不適切"</formula>
    </cfRule>
  </conditionalFormatting>
  <conditionalFormatting sqref="AN100">
    <cfRule type="cellIs" dxfId="2597" priority="1606" operator="equal">
      <formula>"✖"</formula>
    </cfRule>
    <cfRule type="cellIs" dxfId="2596" priority="1607" operator="equal">
      <formula>"●"</formula>
    </cfRule>
  </conditionalFormatting>
  <conditionalFormatting sqref="AR101">
    <cfRule type="cellIs" dxfId="2595" priority="1604" operator="equal">
      <formula>"適切"</formula>
    </cfRule>
    <cfRule type="cellIs" dxfId="2594" priority="1605" operator="equal">
      <formula>"不適切"</formula>
    </cfRule>
  </conditionalFormatting>
  <conditionalFormatting sqref="AN101">
    <cfRule type="cellIs" dxfId="2593" priority="1602" operator="equal">
      <formula>"✖"</formula>
    </cfRule>
    <cfRule type="cellIs" dxfId="2592" priority="1603" operator="equal">
      <formula>"●"</formula>
    </cfRule>
  </conditionalFormatting>
  <conditionalFormatting sqref="AN89:AN99">
    <cfRule type="cellIs" dxfId="2591" priority="1600" operator="equal">
      <formula>"✖"</formula>
    </cfRule>
    <cfRule type="cellIs" dxfId="2590" priority="1601" operator="equal">
      <formula>"●"</formula>
    </cfRule>
  </conditionalFormatting>
  <conditionalFormatting sqref="AN102:AN103">
    <cfRule type="cellIs" dxfId="2589" priority="1598" operator="equal">
      <formula>"✖"</formula>
    </cfRule>
    <cfRule type="cellIs" dxfId="2588" priority="1599" operator="equal">
      <formula>"●"</formula>
    </cfRule>
  </conditionalFormatting>
  <conditionalFormatting sqref="AL106">
    <cfRule type="cellIs" dxfId="2587" priority="1590" operator="equal">
      <formula>"いない"</formula>
    </cfRule>
    <cfRule type="cellIs" dxfId="2586" priority="1591" operator="equal">
      <formula>"いる"</formula>
    </cfRule>
    <cfRule type="containsBlanks" dxfId="2585" priority="1592">
      <formula>LEN(TRIM(AL106))=0</formula>
    </cfRule>
    <cfRule type="cellIs" dxfId="2584" priority="1593" operator="equal">
      <formula>"要確認"</formula>
    </cfRule>
  </conditionalFormatting>
  <conditionalFormatting sqref="AN106:AN107">
    <cfRule type="cellIs" dxfId="2583" priority="1588" operator="equal">
      <formula>"✖"</formula>
    </cfRule>
    <cfRule type="cellIs" dxfId="2582" priority="1589" operator="equal">
      <formula>"●"</formula>
    </cfRule>
  </conditionalFormatting>
  <conditionalFormatting sqref="AR106">
    <cfRule type="cellIs" dxfId="2581" priority="1586" operator="equal">
      <formula>"適切"</formula>
    </cfRule>
    <cfRule type="cellIs" dxfId="2580" priority="1587" operator="equal">
      <formula>"不適切"</formula>
    </cfRule>
  </conditionalFormatting>
  <conditionalFormatting sqref="AR107">
    <cfRule type="cellIs" dxfId="2579" priority="1584" operator="equal">
      <formula>"適切"</formula>
    </cfRule>
    <cfRule type="cellIs" dxfId="2578" priority="1585" operator="equal">
      <formula>"不適切"</formula>
    </cfRule>
  </conditionalFormatting>
  <conditionalFormatting sqref="AL107">
    <cfRule type="cellIs" dxfId="2577" priority="1576" operator="equal">
      <formula>"ある"</formula>
    </cfRule>
    <cfRule type="cellIs" dxfId="2576" priority="1578" operator="equal">
      <formula>"要確認"</formula>
    </cfRule>
    <cfRule type="cellIs" dxfId="2575" priority="1579" operator="equal">
      <formula>"ない・ある"</formula>
    </cfRule>
    <cfRule type="cellIs" dxfId="2574" priority="2079" operator="equal">
      <formula>"ない"</formula>
    </cfRule>
  </conditionalFormatting>
  <conditionalFormatting sqref="AN108:AN113">
    <cfRule type="cellIs" dxfId="2573" priority="1574" operator="equal">
      <formula>"✖"</formula>
    </cfRule>
    <cfRule type="cellIs" dxfId="2572" priority="1575" operator="equal">
      <formula>"●"</formula>
    </cfRule>
  </conditionalFormatting>
  <conditionalFormatting sqref="AL114">
    <cfRule type="cellIs" dxfId="2571" priority="1570" operator="equal">
      <formula>"いない"</formula>
    </cfRule>
    <cfRule type="cellIs" dxfId="2570" priority="1571" operator="equal">
      <formula>"いる"</formula>
    </cfRule>
    <cfRule type="containsBlanks" dxfId="2569" priority="1572">
      <formula>LEN(TRIM(AL114))=0</formula>
    </cfRule>
    <cfRule type="cellIs" dxfId="2568" priority="1573" operator="equal">
      <formula>"要確認"</formula>
    </cfRule>
  </conditionalFormatting>
  <conditionalFormatting sqref="AN114">
    <cfRule type="cellIs" dxfId="2567" priority="1568" operator="equal">
      <formula>"✖"</formula>
    </cfRule>
    <cfRule type="cellIs" dxfId="2566" priority="1569" operator="equal">
      <formula>"●"</formula>
    </cfRule>
  </conditionalFormatting>
  <conditionalFormatting sqref="AR114">
    <cfRule type="cellIs" dxfId="2565" priority="1566" operator="equal">
      <formula>"適切"</formula>
    </cfRule>
    <cfRule type="cellIs" dxfId="2564" priority="1567" operator="equal">
      <formula>"不適切"</formula>
    </cfRule>
  </conditionalFormatting>
  <conditionalFormatting sqref="AN143">
    <cfRule type="cellIs" dxfId="2563" priority="1552" operator="equal">
      <formula>"✖"</formula>
    </cfRule>
    <cfRule type="cellIs" dxfId="2562" priority="1553" operator="equal">
      <formula>"●"</formula>
    </cfRule>
  </conditionalFormatting>
  <conditionalFormatting sqref="AR143">
    <cfRule type="cellIs" dxfId="2561" priority="1550" operator="equal">
      <formula>"適切"</formula>
    </cfRule>
    <cfRule type="cellIs" dxfId="2560" priority="1551" operator="equal">
      <formula>"不適切"</formula>
    </cfRule>
  </conditionalFormatting>
  <conditionalFormatting sqref="AN144:AN145">
    <cfRule type="cellIs" dxfId="2559" priority="1544" operator="equal">
      <formula>"✖"</formula>
    </cfRule>
    <cfRule type="cellIs" dxfId="2558" priority="1545" operator="equal">
      <formula>"●"</formula>
    </cfRule>
  </conditionalFormatting>
  <conditionalFormatting sqref="AR144:AR145">
    <cfRule type="cellIs" dxfId="2557" priority="1542" operator="equal">
      <formula>"適切"</formula>
    </cfRule>
    <cfRule type="cellIs" dxfId="2556" priority="1543" operator="equal">
      <formula>"不適切"</formula>
    </cfRule>
  </conditionalFormatting>
  <conditionalFormatting sqref="AN115:AN117">
    <cfRule type="cellIs" dxfId="2555" priority="1540" operator="equal">
      <formula>"✖"</formula>
    </cfRule>
    <cfRule type="cellIs" dxfId="2554" priority="1541" operator="equal">
      <formula>"●"</formula>
    </cfRule>
  </conditionalFormatting>
  <conditionalFormatting sqref="AL118">
    <cfRule type="cellIs" dxfId="2553" priority="1536" operator="equal">
      <formula>"いない"</formula>
    </cfRule>
    <cfRule type="cellIs" dxfId="2552" priority="1537" operator="equal">
      <formula>"いる"</formula>
    </cfRule>
    <cfRule type="containsBlanks" dxfId="2551" priority="1538">
      <formula>LEN(TRIM(AL118))=0</formula>
    </cfRule>
    <cfRule type="cellIs" dxfId="2550" priority="1539" operator="equal">
      <formula>"要確認"</formula>
    </cfRule>
  </conditionalFormatting>
  <conditionalFormatting sqref="AN119:AN126">
    <cfRule type="cellIs" dxfId="2549" priority="1534" operator="equal">
      <formula>"✖"</formula>
    </cfRule>
    <cfRule type="cellIs" dxfId="2548" priority="1535" operator="equal">
      <formula>"●"</formula>
    </cfRule>
  </conditionalFormatting>
  <conditionalFormatting sqref="AN132">
    <cfRule type="cellIs" dxfId="2547" priority="1532" operator="equal">
      <formula>"✖"</formula>
    </cfRule>
    <cfRule type="cellIs" dxfId="2546" priority="1533" operator="equal">
      <formula>"●"</formula>
    </cfRule>
  </conditionalFormatting>
  <conditionalFormatting sqref="AN136">
    <cfRule type="cellIs" dxfId="2545" priority="1530" operator="equal">
      <formula>"✖"</formula>
    </cfRule>
    <cfRule type="cellIs" dxfId="2544" priority="1531" operator="equal">
      <formula>"●"</formula>
    </cfRule>
  </conditionalFormatting>
  <conditionalFormatting sqref="AN138">
    <cfRule type="cellIs" dxfId="2543" priority="1528" operator="equal">
      <formula>"✖"</formula>
    </cfRule>
    <cfRule type="cellIs" dxfId="2542" priority="1529" operator="equal">
      <formula>"●"</formula>
    </cfRule>
  </conditionalFormatting>
  <conditionalFormatting sqref="AN139">
    <cfRule type="cellIs" dxfId="2541" priority="1526" operator="equal">
      <formula>"✖"</formula>
    </cfRule>
    <cfRule type="cellIs" dxfId="2540" priority="1527" operator="equal">
      <formula>"●"</formula>
    </cfRule>
  </conditionalFormatting>
  <conditionalFormatting sqref="AN140">
    <cfRule type="cellIs" dxfId="2539" priority="1524" operator="equal">
      <formula>"✖"</formula>
    </cfRule>
    <cfRule type="cellIs" dxfId="2538" priority="1525" operator="equal">
      <formula>"●"</formula>
    </cfRule>
  </conditionalFormatting>
  <conditionalFormatting sqref="AN141:AN142">
    <cfRule type="cellIs" dxfId="2537" priority="1522" operator="equal">
      <formula>"✖"</formula>
    </cfRule>
    <cfRule type="cellIs" dxfId="2536" priority="1523" operator="equal">
      <formula>"●"</formula>
    </cfRule>
  </conditionalFormatting>
  <conditionalFormatting sqref="P139">
    <cfRule type="notContainsBlanks" dxfId="2535" priority="1516">
      <formula>LEN(TRIM(P139))&gt;0</formula>
    </cfRule>
    <cfRule type="containsBlanks" dxfId="2534" priority="1517">
      <formula>LEN(TRIM(P139))=0</formula>
    </cfRule>
  </conditionalFormatting>
  <conditionalFormatting sqref="P140">
    <cfRule type="notContainsBlanks" dxfId="2533" priority="1514">
      <formula>LEN(TRIM(P140))&gt;0</formula>
    </cfRule>
    <cfRule type="containsBlanks" dxfId="2532" priority="1515">
      <formula>LEN(TRIM(P140))=0</formula>
    </cfRule>
  </conditionalFormatting>
  <conditionalFormatting sqref="P141">
    <cfRule type="notContainsBlanks" dxfId="2531" priority="1512">
      <formula>LEN(TRIM(P141))&gt;0</formula>
    </cfRule>
    <cfRule type="containsBlanks" dxfId="2530" priority="1513">
      <formula>LEN(TRIM(P141))=0</formula>
    </cfRule>
  </conditionalFormatting>
  <conditionalFormatting sqref="AN150:AN151">
    <cfRule type="cellIs" dxfId="2529" priority="1507" operator="equal">
      <formula>"✖"</formula>
    </cfRule>
    <cfRule type="cellIs" dxfId="2528" priority="1508" operator="equal">
      <formula>"●"</formula>
    </cfRule>
  </conditionalFormatting>
  <conditionalFormatting sqref="AN146:AN148">
    <cfRule type="cellIs" dxfId="2527" priority="1505" operator="equal">
      <formula>"✖"</formula>
    </cfRule>
    <cfRule type="cellIs" dxfId="2526" priority="1506" operator="equal">
      <formula>"●"</formula>
    </cfRule>
  </conditionalFormatting>
  <conditionalFormatting sqref="AN149">
    <cfRule type="cellIs" dxfId="2525" priority="1499" operator="equal">
      <formula>"✖"</formula>
    </cfRule>
    <cfRule type="cellIs" dxfId="2524" priority="1500" operator="equal">
      <formula>"●"</formula>
    </cfRule>
  </conditionalFormatting>
  <conditionalFormatting sqref="AR149">
    <cfRule type="cellIs" dxfId="2523" priority="1497" operator="equal">
      <formula>"適切"</formula>
    </cfRule>
    <cfRule type="cellIs" dxfId="2522" priority="1498" operator="equal">
      <formula>"不適切"</formula>
    </cfRule>
  </conditionalFormatting>
  <conditionalFormatting sqref="AN152">
    <cfRule type="cellIs" dxfId="2521" priority="1491" operator="equal">
      <formula>"✖"</formula>
    </cfRule>
    <cfRule type="cellIs" dxfId="2520" priority="1492" operator="equal">
      <formula>"●"</formula>
    </cfRule>
  </conditionalFormatting>
  <conditionalFormatting sqref="AR152">
    <cfRule type="cellIs" dxfId="2519" priority="1489" operator="equal">
      <formula>"適切"</formula>
    </cfRule>
    <cfRule type="cellIs" dxfId="2518" priority="1490" operator="equal">
      <formula>"不適切"</formula>
    </cfRule>
  </conditionalFormatting>
  <conditionalFormatting sqref="AN153:AN155">
    <cfRule type="cellIs" dxfId="2517" priority="1487" operator="equal">
      <formula>"✖"</formula>
    </cfRule>
    <cfRule type="cellIs" dxfId="2516" priority="1488" operator="equal">
      <formula>"●"</formula>
    </cfRule>
  </conditionalFormatting>
  <conditionalFormatting sqref="AN156:AN157">
    <cfRule type="cellIs" dxfId="2515" priority="1481" operator="equal">
      <formula>"✖"</formula>
    </cfRule>
    <cfRule type="cellIs" dxfId="2514" priority="1482" operator="equal">
      <formula>"●"</formula>
    </cfRule>
  </conditionalFormatting>
  <conditionalFormatting sqref="AR156:AR158">
    <cfRule type="cellIs" dxfId="2513" priority="1479" operator="equal">
      <formula>"適切"</formula>
    </cfRule>
    <cfRule type="cellIs" dxfId="2512" priority="1480" operator="equal">
      <formula>"不適切"</formula>
    </cfRule>
  </conditionalFormatting>
  <conditionalFormatting sqref="AL127">
    <cfRule type="cellIs" dxfId="2511" priority="1475" operator="equal">
      <formula>"いない"</formula>
    </cfRule>
    <cfRule type="cellIs" dxfId="2510" priority="1476" operator="equal">
      <formula>"いる"</formula>
    </cfRule>
    <cfRule type="containsBlanks" dxfId="2509" priority="1477">
      <formula>LEN(TRIM(AL127))=0</formula>
    </cfRule>
    <cfRule type="cellIs" dxfId="2508" priority="1478" operator="equal">
      <formula>"要確認"</formula>
    </cfRule>
  </conditionalFormatting>
  <conditionalFormatting sqref="AL129">
    <cfRule type="cellIs" dxfId="2507" priority="1471" operator="equal">
      <formula>"いない"</formula>
    </cfRule>
    <cfRule type="cellIs" dxfId="2506" priority="1472" operator="equal">
      <formula>"いる"</formula>
    </cfRule>
    <cfRule type="containsBlanks" dxfId="2505" priority="1473">
      <formula>LEN(TRIM(AL129))=0</formula>
    </cfRule>
    <cfRule type="cellIs" dxfId="2504" priority="1474" operator="equal">
      <formula>"要確認"</formula>
    </cfRule>
  </conditionalFormatting>
  <conditionalFormatting sqref="AL130">
    <cfRule type="cellIs" dxfId="2503" priority="1467" operator="equal">
      <formula>"いない"</formula>
    </cfRule>
    <cfRule type="cellIs" dxfId="2502" priority="1468" operator="equal">
      <formula>"いる"</formula>
    </cfRule>
    <cfRule type="containsBlanks" dxfId="2501" priority="1469">
      <formula>LEN(TRIM(AL130))=0</formula>
    </cfRule>
    <cfRule type="cellIs" dxfId="2500" priority="1470" operator="equal">
      <formula>"要確認"</formula>
    </cfRule>
  </conditionalFormatting>
  <conditionalFormatting sqref="AL131">
    <cfRule type="cellIs" dxfId="2499" priority="1463" operator="equal">
      <formula>"いない"</formula>
    </cfRule>
    <cfRule type="cellIs" dxfId="2498" priority="1464" operator="equal">
      <formula>"いる"</formula>
    </cfRule>
    <cfRule type="containsBlanks" dxfId="2497" priority="1465">
      <formula>LEN(TRIM(AL131))=0</formula>
    </cfRule>
    <cfRule type="cellIs" dxfId="2496" priority="1466" operator="equal">
      <formula>"要確認"</formula>
    </cfRule>
  </conditionalFormatting>
  <conditionalFormatting sqref="AL133">
    <cfRule type="cellIs" dxfId="2495" priority="1459" operator="equal">
      <formula>"いない"</formula>
    </cfRule>
    <cfRule type="cellIs" dxfId="2494" priority="1460" operator="equal">
      <formula>"いる"</formula>
    </cfRule>
    <cfRule type="containsBlanks" dxfId="2493" priority="1461">
      <formula>LEN(TRIM(AL133))=0</formula>
    </cfRule>
    <cfRule type="cellIs" dxfId="2492" priority="1462" operator="equal">
      <formula>"要確認"</formula>
    </cfRule>
  </conditionalFormatting>
  <conditionalFormatting sqref="AL134">
    <cfRule type="cellIs" dxfId="2491" priority="1455" operator="equal">
      <formula>"いない"</formula>
    </cfRule>
    <cfRule type="cellIs" dxfId="2490" priority="1456" operator="equal">
      <formula>"いる"</formula>
    </cfRule>
    <cfRule type="containsBlanks" dxfId="2489" priority="1457">
      <formula>LEN(TRIM(AL134))=0</formula>
    </cfRule>
    <cfRule type="cellIs" dxfId="2488" priority="1458" operator="equal">
      <formula>"要確認"</formula>
    </cfRule>
  </conditionalFormatting>
  <conditionalFormatting sqref="AL135">
    <cfRule type="cellIs" dxfId="2487" priority="1451" operator="equal">
      <formula>"いない"</formula>
    </cfRule>
    <cfRule type="cellIs" dxfId="2486" priority="1452" operator="equal">
      <formula>"いる"</formula>
    </cfRule>
    <cfRule type="containsBlanks" dxfId="2485" priority="1453">
      <formula>LEN(TRIM(AL135))=0</formula>
    </cfRule>
    <cfRule type="cellIs" dxfId="2484" priority="1454" operator="equal">
      <formula>"要確認"</formula>
    </cfRule>
  </conditionalFormatting>
  <conditionalFormatting sqref="AL137">
    <cfRule type="cellIs" dxfId="2483" priority="1447" operator="equal">
      <formula>"いない"</formula>
    </cfRule>
    <cfRule type="cellIs" dxfId="2482" priority="1448" operator="equal">
      <formula>"いる"</formula>
    </cfRule>
    <cfRule type="containsBlanks" dxfId="2481" priority="1449">
      <formula>LEN(TRIM(AL137))=0</formula>
    </cfRule>
    <cfRule type="cellIs" dxfId="2480" priority="1450" operator="equal">
      <formula>"要確認"</formula>
    </cfRule>
  </conditionalFormatting>
  <conditionalFormatting sqref="AL143">
    <cfRule type="cellIs" dxfId="2479" priority="1443" operator="equal">
      <formula>"いない"</formula>
    </cfRule>
    <cfRule type="cellIs" dxfId="2478" priority="1444" operator="equal">
      <formula>"いる"</formula>
    </cfRule>
    <cfRule type="containsBlanks" dxfId="2477" priority="1445">
      <formula>LEN(TRIM(AL143))=0</formula>
    </cfRule>
    <cfRule type="cellIs" dxfId="2476" priority="1446" operator="equal">
      <formula>"要確認"</formula>
    </cfRule>
  </conditionalFormatting>
  <conditionalFormatting sqref="AL144:AL145">
    <cfRule type="cellIs" dxfId="2475" priority="1439" operator="equal">
      <formula>"いない"</formula>
    </cfRule>
    <cfRule type="cellIs" dxfId="2474" priority="1440" operator="equal">
      <formula>"いる"</formula>
    </cfRule>
    <cfRule type="containsBlanks" dxfId="2473" priority="1441">
      <formula>LEN(TRIM(AL144))=0</formula>
    </cfRule>
    <cfRule type="cellIs" dxfId="2472" priority="1442" operator="equal">
      <formula>"要確認"</formula>
    </cfRule>
  </conditionalFormatting>
  <conditionalFormatting sqref="AL149">
    <cfRule type="cellIs" dxfId="2471" priority="1435" operator="equal">
      <formula>"いない"</formula>
    </cfRule>
    <cfRule type="cellIs" dxfId="2470" priority="1436" operator="equal">
      <formula>"いる"</formula>
    </cfRule>
    <cfRule type="containsBlanks" dxfId="2469" priority="1437">
      <formula>LEN(TRIM(AL149))=0</formula>
    </cfRule>
    <cfRule type="cellIs" dxfId="2468" priority="1438" operator="equal">
      <formula>"要確認"</formula>
    </cfRule>
  </conditionalFormatting>
  <conditionalFormatting sqref="AL152">
    <cfRule type="cellIs" dxfId="2467" priority="1431" operator="equal">
      <formula>"いない"</formula>
    </cfRule>
    <cfRule type="cellIs" dxfId="2466" priority="1432" operator="equal">
      <formula>"いる"</formula>
    </cfRule>
    <cfRule type="containsBlanks" dxfId="2465" priority="1433">
      <formula>LEN(TRIM(AL152))=0</formula>
    </cfRule>
    <cfRule type="cellIs" dxfId="2464" priority="1434" operator="equal">
      <formula>"要確認"</formula>
    </cfRule>
  </conditionalFormatting>
  <conditionalFormatting sqref="AL156">
    <cfRule type="cellIs" dxfId="2463" priority="1427" operator="equal">
      <formula>"いない"</formula>
    </cfRule>
    <cfRule type="cellIs" dxfId="2462" priority="1428" operator="equal">
      <formula>"いる"</formula>
    </cfRule>
    <cfRule type="containsBlanks" dxfId="2461" priority="1429">
      <formula>LEN(TRIM(AL156))=0</formula>
    </cfRule>
    <cfRule type="cellIs" dxfId="2460" priority="1430" operator="equal">
      <formula>"要確認"</formula>
    </cfRule>
  </conditionalFormatting>
  <conditionalFormatting sqref="AL157">
    <cfRule type="cellIs" dxfId="2459" priority="1423" operator="equal">
      <formula>"いない"</formula>
    </cfRule>
    <cfRule type="cellIs" dxfId="2458" priority="1424" operator="equal">
      <formula>"いる"</formula>
    </cfRule>
    <cfRule type="containsBlanks" dxfId="2457" priority="1425">
      <formula>LEN(TRIM(AL157))=0</formula>
    </cfRule>
    <cfRule type="cellIs" dxfId="2456" priority="1426" operator="equal">
      <formula>"要確認"</formula>
    </cfRule>
  </conditionalFormatting>
  <conditionalFormatting sqref="AL158">
    <cfRule type="cellIs" dxfId="2455" priority="1418" operator="equal">
      <formula>"非該当"</formula>
    </cfRule>
    <cfRule type="cellIs" dxfId="2454" priority="1419" operator="equal">
      <formula>"要確認"</formula>
    </cfRule>
    <cfRule type="cellIs" dxfId="2453" priority="1420" operator="equal">
      <formula>"不適切"</formula>
    </cfRule>
    <cfRule type="cellIs" dxfId="2452" priority="1421" operator="equal">
      <formula>"適切"</formula>
    </cfRule>
    <cfRule type="containsBlanks" dxfId="2451" priority="1422">
      <formula>LEN(TRIM(AL158))=0</formula>
    </cfRule>
  </conditionalFormatting>
  <conditionalFormatting sqref="AN163">
    <cfRule type="cellIs" dxfId="2450" priority="1416" operator="equal">
      <formula>"✖"</formula>
    </cfRule>
    <cfRule type="cellIs" dxfId="2449" priority="1417" operator="equal">
      <formula>"●"</formula>
    </cfRule>
  </conditionalFormatting>
  <conditionalFormatting sqref="AL163">
    <cfRule type="cellIs" dxfId="2448" priority="1410" operator="equal">
      <formula>"いない"</formula>
    </cfRule>
    <cfRule type="cellIs" dxfId="2447" priority="1411" operator="equal">
      <formula>"いる"</formula>
    </cfRule>
    <cfRule type="containsBlanks" dxfId="2446" priority="1412">
      <formula>LEN(TRIM(AL163))=0</formula>
    </cfRule>
    <cfRule type="cellIs" dxfId="2445" priority="1413" operator="equal">
      <formula>"要確認"</formula>
    </cfRule>
  </conditionalFormatting>
  <conditionalFormatting sqref="AL164">
    <cfRule type="cellIs" dxfId="2444" priority="1402" operator="equal">
      <formula>"いない"</formula>
    </cfRule>
    <cfRule type="cellIs" dxfId="2443" priority="1403" operator="equal">
      <formula>"いる"</formula>
    </cfRule>
    <cfRule type="containsBlanks" dxfId="2442" priority="1404">
      <formula>LEN(TRIM(AL164))=0</formula>
    </cfRule>
    <cfRule type="cellIs" dxfId="2441" priority="1405" operator="equal">
      <formula>"要確認"</formula>
    </cfRule>
  </conditionalFormatting>
  <conditionalFormatting sqref="AN159:AN160">
    <cfRule type="cellIs" dxfId="2440" priority="1400" operator="equal">
      <formula>"✖"</formula>
    </cfRule>
    <cfRule type="cellIs" dxfId="2439" priority="1401" operator="equal">
      <formula>"●"</formula>
    </cfRule>
  </conditionalFormatting>
  <conditionalFormatting sqref="AN161:AN162">
    <cfRule type="cellIs" dxfId="2438" priority="1398" operator="equal">
      <formula>"✖"</formula>
    </cfRule>
    <cfRule type="cellIs" dxfId="2437" priority="1399" operator="equal">
      <formula>"●"</formula>
    </cfRule>
  </conditionalFormatting>
  <conditionalFormatting sqref="AL166">
    <cfRule type="cellIs" dxfId="2436" priority="1388" operator="equal">
      <formula>"いない"</formula>
    </cfRule>
    <cfRule type="cellIs" dxfId="2435" priority="1389" operator="equal">
      <formula>"いる"</formula>
    </cfRule>
    <cfRule type="containsBlanks" dxfId="2434" priority="1390">
      <formula>LEN(TRIM(AL166))=0</formula>
    </cfRule>
    <cfRule type="cellIs" dxfId="2433" priority="1391" operator="equal">
      <formula>"要確認"</formula>
    </cfRule>
  </conditionalFormatting>
  <conditionalFormatting sqref="AN177:AN178">
    <cfRule type="cellIs" dxfId="2432" priority="1384" operator="equal">
      <formula>"✖"</formula>
    </cfRule>
    <cfRule type="cellIs" dxfId="2431" priority="1385" operator="equal">
      <formula>"●"</formula>
    </cfRule>
  </conditionalFormatting>
  <conditionalFormatting sqref="AN165">
    <cfRule type="cellIs" dxfId="2430" priority="1382" operator="equal">
      <formula>"✖"</formula>
    </cfRule>
    <cfRule type="cellIs" dxfId="2429" priority="1383" operator="equal">
      <formula>"●"</formula>
    </cfRule>
  </conditionalFormatting>
  <conditionalFormatting sqref="AW165">
    <cfRule type="cellIs" dxfId="2428" priority="1380" operator="equal">
      <formula>"✖"</formula>
    </cfRule>
    <cfRule type="cellIs" dxfId="2427" priority="1381" operator="equal">
      <formula>"●"</formula>
    </cfRule>
  </conditionalFormatting>
  <conditionalFormatting sqref="AL180">
    <cfRule type="cellIs" dxfId="2426" priority="1376" operator="equal">
      <formula>"いない"</formula>
    </cfRule>
    <cfRule type="cellIs" dxfId="2425" priority="1377" operator="equal">
      <formula>"いる"</formula>
    </cfRule>
    <cfRule type="containsBlanks" dxfId="2424" priority="1378">
      <formula>LEN(TRIM(AL180))=0</formula>
    </cfRule>
    <cfRule type="cellIs" dxfId="2423" priority="1379" operator="equal">
      <formula>"要確認"</formula>
    </cfRule>
  </conditionalFormatting>
  <conditionalFormatting sqref="AL182:AL184">
    <cfRule type="cellIs" dxfId="2422" priority="1372" operator="equal">
      <formula>"いない"</formula>
    </cfRule>
    <cfRule type="cellIs" dxfId="2421" priority="1373" operator="equal">
      <formula>"いる"</formula>
    </cfRule>
    <cfRule type="containsBlanks" dxfId="2420" priority="1374">
      <formula>LEN(TRIM(AL182))=0</formula>
    </cfRule>
    <cfRule type="cellIs" dxfId="2419" priority="1375" operator="equal">
      <formula>"要確認"</formula>
    </cfRule>
  </conditionalFormatting>
  <conditionalFormatting sqref="AU196:AU197">
    <cfRule type="cellIs" dxfId="2418" priority="1370" operator="equal">
      <formula>"✖"</formula>
    </cfRule>
    <cfRule type="cellIs" dxfId="2417" priority="1371" operator="equal">
      <formula>"●"</formula>
    </cfRule>
  </conditionalFormatting>
  <conditionalFormatting sqref="AL198">
    <cfRule type="cellIs" dxfId="2416" priority="1337" operator="equal">
      <formula>"いない"</formula>
    </cfRule>
    <cfRule type="cellIs" dxfId="2415" priority="1338" operator="equal">
      <formula>"いる"</formula>
    </cfRule>
    <cfRule type="containsBlanks" dxfId="2414" priority="1339">
      <formula>LEN(TRIM(AL198))=0</formula>
    </cfRule>
    <cfRule type="cellIs" dxfId="2413" priority="1340" operator="equal">
      <formula>"要確認"</formula>
    </cfRule>
  </conditionalFormatting>
  <conditionalFormatting sqref="AL212:AL219">
    <cfRule type="cellIs" dxfId="2412" priority="1331" operator="equal">
      <formula>"いない"</formula>
    </cfRule>
    <cfRule type="cellIs" dxfId="2411" priority="1332" operator="equal">
      <formula>"いる"</formula>
    </cfRule>
    <cfRule type="containsBlanks" dxfId="2410" priority="1333">
      <formula>LEN(TRIM(AL212))=0</formula>
    </cfRule>
    <cfRule type="cellIs" dxfId="2409" priority="1334" operator="equal">
      <formula>"要確認"</formula>
    </cfRule>
  </conditionalFormatting>
  <conditionalFormatting sqref="AL225">
    <cfRule type="cellIs" dxfId="2408" priority="1325" operator="equal">
      <formula>"いない"</formula>
    </cfRule>
    <cfRule type="cellIs" dxfId="2407" priority="1326" operator="equal">
      <formula>"いる"</formula>
    </cfRule>
    <cfRule type="containsBlanks" dxfId="2406" priority="1327">
      <formula>LEN(TRIM(AL225))=0</formula>
    </cfRule>
    <cfRule type="cellIs" dxfId="2405" priority="1328" operator="equal">
      <formula>"要確認"</formula>
    </cfRule>
  </conditionalFormatting>
  <conditionalFormatting sqref="Q226:S226">
    <cfRule type="cellIs" dxfId="2404" priority="1322" operator="equal">
      <formula>"無"</formula>
    </cfRule>
    <cfRule type="cellIs" dxfId="2403" priority="1323" operator="equal">
      <formula>"有"</formula>
    </cfRule>
    <cfRule type="cellIs" dxfId="2402" priority="1324" operator="equal">
      <formula>"有・無"</formula>
    </cfRule>
  </conditionalFormatting>
  <conditionalFormatting sqref="Q229:S229">
    <cfRule type="cellIs" dxfId="2401" priority="1319" operator="equal">
      <formula>"無"</formula>
    </cfRule>
    <cfRule type="cellIs" dxfId="2400" priority="1320" operator="equal">
      <formula>"有"</formula>
    </cfRule>
    <cfRule type="cellIs" dxfId="2399" priority="1321" operator="equal">
      <formula>"有・無"</formula>
    </cfRule>
  </conditionalFormatting>
  <conditionalFormatting sqref="Q230:S230">
    <cfRule type="cellIs" dxfId="2398" priority="1316" operator="equal">
      <formula>"無"</formula>
    </cfRule>
    <cfRule type="cellIs" dxfId="2397" priority="1317" operator="equal">
      <formula>"有"</formula>
    </cfRule>
    <cfRule type="cellIs" dxfId="2396" priority="1318" operator="equal">
      <formula>"有・無"</formula>
    </cfRule>
  </conditionalFormatting>
  <conditionalFormatting sqref="Q231:S231">
    <cfRule type="cellIs" dxfId="2395" priority="1313" operator="equal">
      <formula>"無"</formula>
    </cfRule>
    <cfRule type="cellIs" dxfId="2394" priority="1314" operator="equal">
      <formula>"有"</formula>
    </cfRule>
    <cfRule type="cellIs" dxfId="2393" priority="1315" operator="equal">
      <formula>"有・無"</formula>
    </cfRule>
  </conditionalFormatting>
  <conditionalFormatting sqref="Q232:S232">
    <cfRule type="cellIs" dxfId="2392" priority="1310" operator="equal">
      <formula>"無"</formula>
    </cfRule>
    <cfRule type="cellIs" dxfId="2391" priority="1311" operator="equal">
      <formula>"有"</formula>
    </cfRule>
    <cfRule type="cellIs" dxfId="2390" priority="1312" operator="equal">
      <formula>"有・無"</formula>
    </cfRule>
  </conditionalFormatting>
  <conditionalFormatting sqref="M227">
    <cfRule type="cellIs" dxfId="2389" priority="1309" operator="equal">
      <formula>"〇"</formula>
    </cfRule>
  </conditionalFormatting>
  <conditionalFormatting sqref="M227">
    <cfRule type="containsBlanks" dxfId="2388" priority="1304">
      <formula>LEN(TRIM(M227))=0</formula>
    </cfRule>
  </conditionalFormatting>
  <conditionalFormatting sqref="O227">
    <cfRule type="cellIs" dxfId="2387" priority="1303" operator="equal">
      <formula>"〇"</formula>
    </cfRule>
  </conditionalFormatting>
  <conditionalFormatting sqref="O227">
    <cfRule type="containsBlanks" dxfId="2386" priority="1302">
      <formula>LEN(TRIM(O227))=0</formula>
    </cfRule>
  </conditionalFormatting>
  <conditionalFormatting sqref="Q227">
    <cfRule type="cellIs" dxfId="2385" priority="1301" operator="equal">
      <formula>"〇"</formula>
    </cfRule>
  </conditionalFormatting>
  <conditionalFormatting sqref="Q227">
    <cfRule type="containsBlanks" dxfId="2384" priority="1300">
      <formula>LEN(TRIM(Q227))=0</formula>
    </cfRule>
  </conditionalFormatting>
  <conditionalFormatting sqref="S227">
    <cfRule type="cellIs" dxfId="2383" priority="1299" operator="equal">
      <formula>"〇"</formula>
    </cfRule>
  </conditionalFormatting>
  <conditionalFormatting sqref="S227">
    <cfRule type="containsBlanks" dxfId="2382" priority="1298">
      <formula>LEN(TRIM(S227))=0</formula>
    </cfRule>
  </conditionalFormatting>
  <conditionalFormatting sqref="W227">
    <cfRule type="cellIs" dxfId="2381" priority="1297" operator="equal">
      <formula>"〇"</formula>
    </cfRule>
  </conditionalFormatting>
  <conditionalFormatting sqref="W227">
    <cfRule type="containsBlanks" dxfId="2380" priority="1296">
      <formula>LEN(TRIM(W227))=0</formula>
    </cfRule>
  </conditionalFormatting>
  <conditionalFormatting sqref="M228">
    <cfRule type="cellIs" dxfId="2379" priority="1295" operator="equal">
      <formula>"〇"</formula>
    </cfRule>
  </conditionalFormatting>
  <conditionalFormatting sqref="M228">
    <cfRule type="containsBlanks" dxfId="2378" priority="1294">
      <formula>LEN(TRIM(M228))=0</formula>
    </cfRule>
  </conditionalFormatting>
  <conditionalFormatting sqref="P228:AC228">
    <cfRule type="containsBlanks" dxfId="2377" priority="1293">
      <formula>LEN(TRIM(P228))=0</formula>
    </cfRule>
  </conditionalFormatting>
  <conditionalFormatting sqref="R235:R237">
    <cfRule type="containsText" dxfId="2376" priority="1292" operator="containsText" text="月">
      <formula>NOT(ISERROR(SEARCH("月",R235)))</formula>
    </cfRule>
  </conditionalFormatting>
  <conditionalFormatting sqref="S235:S237">
    <cfRule type="cellIs" dxfId="2375" priority="1291" operator="equal">
      <formula>"火"</formula>
    </cfRule>
  </conditionalFormatting>
  <conditionalFormatting sqref="T235:T237">
    <cfRule type="cellIs" dxfId="2374" priority="1290" operator="equal">
      <formula>"水"</formula>
    </cfRule>
  </conditionalFormatting>
  <conditionalFormatting sqref="U235:U237">
    <cfRule type="cellIs" dxfId="2373" priority="1289" operator="equal">
      <formula>"木"</formula>
    </cfRule>
  </conditionalFormatting>
  <conditionalFormatting sqref="V235:V237">
    <cfRule type="cellIs" dxfId="2372" priority="1288" operator="equal">
      <formula>"金"</formula>
    </cfRule>
  </conditionalFormatting>
  <conditionalFormatting sqref="W235:W237">
    <cfRule type="cellIs" dxfId="2371" priority="1287" operator="equal">
      <formula>"土"</formula>
    </cfRule>
  </conditionalFormatting>
  <conditionalFormatting sqref="X235:X237">
    <cfRule type="cellIs" dxfId="2370" priority="1286" operator="equal">
      <formula>"日"</formula>
    </cfRule>
  </conditionalFormatting>
  <conditionalFormatting sqref="Z235:Z237">
    <cfRule type="cellIs" dxfId="2369" priority="1283" operator="equal">
      <formula>"水・土"</formula>
    </cfRule>
    <cfRule type="cellIs" dxfId="2368" priority="1284" operator="equal">
      <formula>"火・金"</formula>
    </cfRule>
    <cfRule type="cellIs" dxfId="2367" priority="1285" operator="equal">
      <formula>"月・木"</formula>
    </cfRule>
  </conditionalFormatting>
  <conditionalFormatting sqref="AB235:AB237">
    <cfRule type="cellIs" dxfId="2366" priority="1280" operator="equal">
      <formula>"水・土"</formula>
    </cfRule>
    <cfRule type="cellIs" dxfId="2365" priority="1281" operator="equal">
      <formula>"火・金"</formula>
    </cfRule>
    <cfRule type="cellIs" dxfId="2364" priority="1282" operator="equal">
      <formula>"月・木"</formula>
    </cfRule>
  </conditionalFormatting>
  <conditionalFormatting sqref="AD235:AD237">
    <cfRule type="cellIs" dxfId="2363" priority="1277" operator="equal">
      <formula>"水・土"</formula>
    </cfRule>
    <cfRule type="cellIs" dxfId="2362" priority="1278" operator="equal">
      <formula>"火・金"</formula>
    </cfRule>
    <cfRule type="cellIs" dxfId="2361" priority="1279" operator="equal">
      <formula>"月・木"</formula>
    </cfRule>
  </conditionalFormatting>
  <conditionalFormatting sqref="T234">
    <cfRule type="cellIs" dxfId="2360" priority="1275" operator="equal">
      <formula>"✔"</formula>
    </cfRule>
  </conditionalFormatting>
  <conditionalFormatting sqref="AL244:AL245">
    <cfRule type="cellIs" dxfId="2359" priority="1263" operator="equal">
      <formula>"いない"</formula>
    </cfRule>
    <cfRule type="cellIs" dxfId="2358" priority="1264" operator="equal">
      <formula>"いる"</formula>
    </cfRule>
    <cfRule type="containsBlanks" dxfId="2357" priority="1265">
      <formula>LEN(TRIM(AL244))=0</formula>
    </cfRule>
    <cfRule type="cellIs" dxfId="2356" priority="1266" operator="equal">
      <formula>"要確認"</formula>
    </cfRule>
  </conditionalFormatting>
  <conditionalFormatting sqref="M246">
    <cfRule type="cellIs" dxfId="2355" priority="1262" operator="equal">
      <formula>"✔"</formula>
    </cfRule>
  </conditionalFormatting>
  <conditionalFormatting sqref="AP234:AP237">
    <cfRule type="cellIs" dxfId="2354" priority="1249" operator="equal">
      <formula>"✖"</formula>
    </cfRule>
    <cfRule type="cellIs" dxfId="2353" priority="1250" operator="equal">
      <formula>"●"</formula>
    </cfRule>
  </conditionalFormatting>
  <conditionalFormatting sqref="AP238:AP239">
    <cfRule type="cellIs" dxfId="2352" priority="1247" operator="equal">
      <formula>"✖"</formula>
    </cfRule>
    <cfRule type="cellIs" dxfId="2351" priority="1248" operator="equal">
      <formula>"●"</formula>
    </cfRule>
  </conditionalFormatting>
  <conditionalFormatting sqref="AP240:AP243">
    <cfRule type="cellIs" dxfId="2350" priority="1245" operator="equal">
      <formula>"✖"</formula>
    </cfRule>
    <cfRule type="cellIs" dxfId="2349" priority="1246" operator="equal">
      <formula>"●"</formula>
    </cfRule>
  </conditionalFormatting>
  <conditionalFormatting sqref="AP246:AP249">
    <cfRule type="cellIs" dxfId="2348" priority="1243" operator="equal">
      <formula>"✖"</formula>
    </cfRule>
    <cfRule type="cellIs" dxfId="2347" priority="1244" operator="equal">
      <formula>"●"</formula>
    </cfRule>
  </conditionalFormatting>
  <conditionalFormatting sqref="AP256 AP258:AP260">
    <cfRule type="cellIs" dxfId="2346" priority="1241" operator="equal">
      <formula>"✖"</formula>
    </cfRule>
    <cfRule type="cellIs" dxfId="2345" priority="1242" operator="equal">
      <formula>"●"</formula>
    </cfRule>
  </conditionalFormatting>
  <conditionalFormatting sqref="W71:W74">
    <cfRule type="cellIs" dxfId="2344" priority="1239" operator="between">
      <formula>1</formula>
      <formula>12</formula>
    </cfRule>
    <cfRule type="containsBlanks" dxfId="2343" priority="1240">
      <formula>LEN(TRIM(W71))=0</formula>
    </cfRule>
  </conditionalFormatting>
  <conditionalFormatting sqref="AN250:AN252 AN254">
    <cfRule type="cellIs" dxfId="2342" priority="1229" operator="equal">
      <formula>"✖"</formula>
    </cfRule>
    <cfRule type="cellIs" dxfId="2341" priority="1230" operator="equal">
      <formula>"●"</formula>
    </cfRule>
  </conditionalFormatting>
  <conditionalFormatting sqref="AL250:AL252 AL254">
    <cfRule type="cellIs" dxfId="2340" priority="1223" operator="equal">
      <formula>"いない"</formula>
    </cfRule>
    <cfRule type="cellIs" dxfId="2339" priority="1224" operator="equal">
      <formula>"いる"</formula>
    </cfRule>
    <cfRule type="containsBlanks" dxfId="2338" priority="1225">
      <formula>LEN(TRIM(AL250))=0</formula>
    </cfRule>
    <cfRule type="cellIs" dxfId="2337" priority="1226" operator="equal">
      <formula>"要確認"</formula>
    </cfRule>
  </conditionalFormatting>
  <conditionalFormatting sqref="AP255">
    <cfRule type="cellIs" dxfId="2336" priority="1206" operator="equal">
      <formula>"✖"</formula>
    </cfRule>
    <cfRule type="cellIs" dxfId="2335" priority="1207" operator="equal">
      <formula>"●"</formula>
    </cfRule>
  </conditionalFormatting>
  <conditionalFormatting sqref="AN257">
    <cfRule type="cellIs" dxfId="2334" priority="1204" operator="equal">
      <formula>"✖"</formula>
    </cfRule>
    <cfRule type="cellIs" dxfId="2333" priority="1205" operator="equal">
      <formula>"●"</formula>
    </cfRule>
  </conditionalFormatting>
  <conditionalFormatting sqref="AL257">
    <cfRule type="cellIs" dxfId="2332" priority="1198" operator="equal">
      <formula>"いない"</formula>
    </cfRule>
    <cfRule type="cellIs" dxfId="2331" priority="1199" operator="equal">
      <formula>"いる"</formula>
    </cfRule>
    <cfRule type="containsBlanks" dxfId="2330" priority="1200">
      <formula>LEN(TRIM(AL257))=0</formula>
    </cfRule>
    <cfRule type="cellIs" dxfId="2329" priority="1201" operator="equal">
      <formula>"要確認"</formula>
    </cfRule>
  </conditionalFormatting>
  <conditionalFormatting sqref="AN262">
    <cfRule type="cellIs" dxfId="2328" priority="1181" operator="equal">
      <formula>"✖"</formula>
    </cfRule>
    <cfRule type="cellIs" dxfId="2327" priority="1182" operator="equal">
      <formula>"●"</formula>
    </cfRule>
  </conditionalFormatting>
  <conditionalFormatting sqref="AL262">
    <cfRule type="cellIs" dxfId="2326" priority="1175" operator="equal">
      <formula>"いない"</formula>
    </cfRule>
    <cfRule type="cellIs" dxfId="2325" priority="1176" operator="equal">
      <formula>"いる"</formula>
    </cfRule>
    <cfRule type="containsBlanks" dxfId="2324" priority="1177">
      <formula>LEN(TRIM(AL262))=0</formula>
    </cfRule>
    <cfRule type="cellIs" dxfId="2323" priority="1178" operator="equal">
      <formula>"要確認"</formula>
    </cfRule>
  </conditionalFormatting>
  <conditionalFormatting sqref="AN266">
    <cfRule type="cellIs" dxfId="2322" priority="1166" operator="equal">
      <formula>"✖"</formula>
    </cfRule>
    <cfRule type="cellIs" dxfId="2321" priority="1167" operator="equal">
      <formula>"●"</formula>
    </cfRule>
  </conditionalFormatting>
  <conditionalFormatting sqref="AL266">
    <cfRule type="cellIs" dxfId="2320" priority="1160" operator="equal">
      <formula>"いない"</formula>
    </cfRule>
    <cfRule type="cellIs" dxfId="2319" priority="1161" operator="equal">
      <formula>"いる"</formula>
    </cfRule>
    <cfRule type="containsBlanks" dxfId="2318" priority="1162">
      <formula>LEN(TRIM(AL266))=0</formula>
    </cfRule>
    <cfRule type="cellIs" dxfId="2317" priority="1163" operator="equal">
      <formula>"要確認"</formula>
    </cfRule>
  </conditionalFormatting>
  <conditionalFormatting sqref="AN267">
    <cfRule type="cellIs" dxfId="2316" priority="1158" operator="equal">
      <formula>"✖"</formula>
    </cfRule>
    <cfRule type="cellIs" dxfId="2315" priority="1159" operator="equal">
      <formula>"●"</formula>
    </cfRule>
  </conditionalFormatting>
  <conditionalFormatting sqref="AL267">
    <cfRule type="cellIs" dxfId="2314" priority="1152" operator="equal">
      <formula>"いない"</formula>
    </cfRule>
    <cfRule type="cellIs" dxfId="2313" priority="1153" operator="equal">
      <formula>"いる"</formula>
    </cfRule>
    <cfRule type="containsBlanks" dxfId="2312" priority="1154">
      <formula>LEN(TRIM(AL267))=0</formula>
    </cfRule>
    <cfRule type="cellIs" dxfId="2311" priority="1155" operator="equal">
      <formula>"要確認"</formula>
    </cfRule>
  </conditionalFormatting>
  <conditionalFormatting sqref="AN269">
    <cfRule type="cellIs" dxfId="2310" priority="1150" operator="equal">
      <formula>"✖"</formula>
    </cfRule>
    <cfRule type="cellIs" dxfId="2309" priority="1151" operator="equal">
      <formula>"●"</formula>
    </cfRule>
  </conditionalFormatting>
  <conditionalFormatting sqref="AL269">
    <cfRule type="cellIs" dxfId="2308" priority="1144" operator="equal">
      <formula>"いない"</formula>
    </cfRule>
    <cfRule type="cellIs" dxfId="2307" priority="1145" operator="equal">
      <formula>"いる"</formula>
    </cfRule>
    <cfRule type="containsBlanks" dxfId="2306" priority="1146">
      <formula>LEN(TRIM(AL269))=0</formula>
    </cfRule>
    <cfRule type="cellIs" dxfId="2305" priority="1147" operator="equal">
      <formula>"要確認"</formula>
    </cfRule>
  </conditionalFormatting>
  <conditionalFormatting sqref="AN271">
    <cfRule type="cellIs" dxfId="2304" priority="1142" operator="equal">
      <formula>"✖"</formula>
    </cfRule>
    <cfRule type="cellIs" dxfId="2303" priority="1143" operator="equal">
      <formula>"●"</formula>
    </cfRule>
  </conditionalFormatting>
  <conditionalFormatting sqref="AL271">
    <cfRule type="cellIs" dxfId="2302" priority="1136" operator="equal">
      <formula>"いない"</formula>
    </cfRule>
    <cfRule type="cellIs" dxfId="2301" priority="1137" operator="equal">
      <formula>"いる"</formula>
    </cfRule>
    <cfRule type="containsBlanks" dxfId="2300" priority="1138">
      <formula>LEN(TRIM(AL271))=0</formula>
    </cfRule>
    <cfRule type="cellIs" dxfId="2299" priority="1139" operator="equal">
      <formula>"要確認"</formula>
    </cfRule>
  </conditionalFormatting>
  <conditionalFormatting sqref="AN272">
    <cfRule type="cellIs" dxfId="2298" priority="1134" operator="equal">
      <formula>"✖"</formula>
    </cfRule>
    <cfRule type="cellIs" dxfId="2297" priority="1135" operator="equal">
      <formula>"●"</formula>
    </cfRule>
  </conditionalFormatting>
  <conditionalFormatting sqref="AL272">
    <cfRule type="cellIs" dxfId="2296" priority="1128" operator="equal">
      <formula>"いない"</formula>
    </cfRule>
    <cfRule type="cellIs" dxfId="2295" priority="1129" operator="equal">
      <formula>"いる"</formula>
    </cfRule>
    <cfRule type="containsBlanks" dxfId="2294" priority="1130">
      <formula>LEN(TRIM(AL272))=0</formula>
    </cfRule>
    <cfRule type="cellIs" dxfId="2293" priority="1131" operator="equal">
      <formula>"要確認"</formula>
    </cfRule>
  </conditionalFormatting>
  <conditionalFormatting sqref="AN273">
    <cfRule type="cellIs" dxfId="2292" priority="1126" operator="equal">
      <formula>"✖"</formula>
    </cfRule>
    <cfRule type="cellIs" dxfId="2291" priority="1127" operator="equal">
      <formula>"●"</formula>
    </cfRule>
  </conditionalFormatting>
  <conditionalFormatting sqref="AL273">
    <cfRule type="cellIs" dxfId="2290" priority="1120" operator="equal">
      <formula>"いない"</formula>
    </cfRule>
    <cfRule type="cellIs" dxfId="2289" priority="1121" operator="equal">
      <formula>"いる"</formula>
    </cfRule>
    <cfRule type="containsBlanks" dxfId="2288" priority="1122">
      <formula>LEN(TRIM(AL273))=0</formula>
    </cfRule>
    <cfRule type="cellIs" dxfId="2287" priority="1123" operator="equal">
      <formula>"要確認"</formula>
    </cfRule>
  </conditionalFormatting>
  <conditionalFormatting sqref="AP263">
    <cfRule type="cellIs" dxfId="2286" priority="1118" operator="equal">
      <formula>"✖"</formula>
    </cfRule>
    <cfRule type="cellIs" dxfId="2285" priority="1119" operator="equal">
      <formula>"●"</formula>
    </cfRule>
  </conditionalFormatting>
  <conditionalFormatting sqref="AP264">
    <cfRule type="cellIs" dxfId="2284" priority="1116" operator="equal">
      <formula>"✖"</formula>
    </cfRule>
    <cfRule type="cellIs" dxfId="2283" priority="1117" operator="equal">
      <formula>"●"</formula>
    </cfRule>
  </conditionalFormatting>
  <conditionalFormatting sqref="AP265">
    <cfRule type="cellIs" dxfId="2282" priority="1114" operator="equal">
      <formula>"✖"</formula>
    </cfRule>
    <cfRule type="cellIs" dxfId="2281" priority="1115" operator="equal">
      <formula>"●"</formula>
    </cfRule>
  </conditionalFormatting>
  <conditionalFormatting sqref="AP268">
    <cfRule type="cellIs" dxfId="2280" priority="1112" operator="equal">
      <formula>"✖"</formula>
    </cfRule>
    <cfRule type="cellIs" dxfId="2279" priority="1113" operator="equal">
      <formula>"●"</formula>
    </cfRule>
  </conditionalFormatting>
  <conditionalFormatting sqref="AP270">
    <cfRule type="cellIs" dxfId="2278" priority="1110" operator="equal">
      <formula>"✖"</formula>
    </cfRule>
    <cfRule type="cellIs" dxfId="2277" priority="1111" operator="equal">
      <formula>"●"</formula>
    </cfRule>
  </conditionalFormatting>
  <conditionalFormatting sqref="AP274">
    <cfRule type="cellIs" dxfId="2276" priority="1108" operator="equal">
      <formula>"✖"</formula>
    </cfRule>
    <cfRule type="cellIs" dxfId="2275" priority="1109" operator="equal">
      <formula>"●"</formula>
    </cfRule>
  </conditionalFormatting>
  <conditionalFormatting sqref="AX275:AX281">
    <cfRule type="cellIs" dxfId="2274" priority="1104" operator="equal">
      <formula>"✖"</formula>
    </cfRule>
    <cfRule type="cellIs" dxfId="2273" priority="1105" operator="equal">
      <formula>"●"</formula>
    </cfRule>
  </conditionalFormatting>
  <conditionalFormatting sqref="AN282:AN283">
    <cfRule type="cellIs" dxfId="2272" priority="1099" operator="equal">
      <formula>"✖"</formula>
    </cfRule>
    <cfRule type="cellIs" dxfId="2271" priority="1100" operator="equal">
      <formula>"●"</formula>
    </cfRule>
  </conditionalFormatting>
  <conditionalFormatting sqref="AL282:AL283">
    <cfRule type="cellIs" dxfId="2270" priority="1093" operator="equal">
      <formula>"いない"</formula>
    </cfRule>
    <cfRule type="cellIs" dxfId="2269" priority="1094" operator="equal">
      <formula>"いる"</formula>
    </cfRule>
    <cfRule type="containsBlanks" dxfId="2268" priority="1095">
      <formula>LEN(TRIM(AL282))=0</formula>
    </cfRule>
    <cfRule type="cellIs" dxfId="2267" priority="1096" operator="equal">
      <formula>"要確認"</formula>
    </cfRule>
  </conditionalFormatting>
  <conditionalFormatting sqref="AX284">
    <cfRule type="cellIs" dxfId="2266" priority="1091" operator="equal">
      <formula>"✖"</formula>
    </cfRule>
    <cfRule type="cellIs" dxfId="2265" priority="1092" operator="equal">
      <formula>"●"</formula>
    </cfRule>
  </conditionalFormatting>
  <conditionalFormatting sqref="V282">
    <cfRule type="cellIs" dxfId="2264" priority="377" operator="equal">
      <formula>"該当・非該当"</formula>
    </cfRule>
    <cfRule type="containsText" dxfId="2263" priority="1083" operator="containsText" text="非該当">
      <formula>NOT(ISERROR(SEARCH("非該当",V282)))</formula>
    </cfRule>
    <cfRule type="containsText" dxfId="2262" priority="1084" operator="containsText" text="該当">
      <formula>NOT(ISERROR(SEARCH("該当",V282)))</formula>
    </cfRule>
    <cfRule type="containsBlanks" dxfId="2261" priority="1085">
      <formula>LEN(TRIM(V282))=0</formula>
    </cfRule>
  </conditionalFormatting>
  <conditionalFormatting sqref="AN291">
    <cfRule type="cellIs" dxfId="2260" priority="1075" operator="equal">
      <formula>"✖"</formula>
    </cfRule>
    <cfRule type="cellIs" dxfId="2259" priority="1076" operator="equal">
      <formula>"●"</formula>
    </cfRule>
  </conditionalFormatting>
  <conditionalFormatting sqref="AL291">
    <cfRule type="cellIs" dxfId="2258" priority="1069" operator="equal">
      <formula>"いない"</formula>
    </cfRule>
    <cfRule type="cellIs" dxfId="2257" priority="1070" operator="equal">
      <formula>"いる"</formula>
    </cfRule>
    <cfRule type="containsBlanks" dxfId="2256" priority="1071">
      <formula>LEN(TRIM(AL291))=0</formula>
    </cfRule>
    <cfRule type="cellIs" dxfId="2255" priority="1072" operator="equal">
      <formula>"要確認"</formula>
    </cfRule>
  </conditionalFormatting>
  <conditionalFormatting sqref="AX292">
    <cfRule type="cellIs" dxfId="2254" priority="1067" operator="equal">
      <formula>"適切"</formula>
    </cfRule>
    <cfRule type="cellIs" dxfId="2253" priority="1068" operator="equal">
      <formula>"不適切"</formula>
    </cfRule>
  </conditionalFormatting>
  <conditionalFormatting sqref="AX294:AX295">
    <cfRule type="cellIs" dxfId="2252" priority="1065" operator="equal">
      <formula>"適切"</formula>
    </cfRule>
    <cfRule type="cellIs" dxfId="2251" priority="1066" operator="equal">
      <formula>"不適切"</formula>
    </cfRule>
  </conditionalFormatting>
  <conditionalFormatting sqref="AX293">
    <cfRule type="cellIs" dxfId="2250" priority="1063" operator="equal">
      <formula>"適切"</formula>
    </cfRule>
    <cfRule type="cellIs" dxfId="2249" priority="1064" operator="equal">
      <formula>"不適切"</formula>
    </cfRule>
  </conditionalFormatting>
  <conditionalFormatting sqref="AR163">
    <cfRule type="cellIs" dxfId="2248" priority="1061" operator="equal">
      <formula>"適切"</formula>
    </cfRule>
    <cfRule type="cellIs" dxfId="2247" priority="1062" operator="equal">
      <formula>"不適切"</formula>
    </cfRule>
  </conditionalFormatting>
  <conditionalFormatting sqref="AR164">
    <cfRule type="cellIs" dxfId="2246" priority="1059" operator="equal">
      <formula>"適切"</formula>
    </cfRule>
    <cfRule type="cellIs" dxfId="2245" priority="1060" operator="equal">
      <formula>"不適切"</formula>
    </cfRule>
  </conditionalFormatting>
  <conditionalFormatting sqref="AR166">
    <cfRule type="cellIs" dxfId="2244" priority="1057" operator="equal">
      <formula>"適切"</formula>
    </cfRule>
    <cfRule type="cellIs" dxfId="2243" priority="1058" operator="equal">
      <formula>"不適切"</formula>
    </cfRule>
  </conditionalFormatting>
  <conditionalFormatting sqref="AR180">
    <cfRule type="cellIs" dxfId="2242" priority="1055" operator="equal">
      <formula>"適切"</formula>
    </cfRule>
    <cfRule type="cellIs" dxfId="2241" priority="1056" operator="equal">
      <formula>"不適切"</formula>
    </cfRule>
  </conditionalFormatting>
  <conditionalFormatting sqref="AR182">
    <cfRule type="cellIs" dxfId="2240" priority="1053" operator="equal">
      <formula>"適切"</formula>
    </cfRule>
    <cfRule type="cellIs" dxfId="2239" priority="1054" operator="equal">
      <formula>"不適切"</formula>
    </cfRule>
  </conditionalFormatting>
  <conditionalFormatting sqref="AR183">
    <cfRule type="cellIs" dxfId="2238" priority="1051" operator="equal">
      <formula>"適切"</formula>
    </cfRule>
    <cfRule type="cellIs" dxfId="2237" priority="1052" operator="equal">
      <formula>"不適切"</formula>
    </cfRule>
  </conditionalFormatting>
  <conditionalFormatting sqref="AR184">
    <cfRule type="cellIs" dxfId="2236" priority="1049" operator="equal">
      <formula>"適切"</formula>
    </cfRule>
    <cfRule type="cellIs" dxfId="2235" priority="1050" operator="equal">
      <formula>"不適切"</formula>
    </cfRule>
  </conditionalFormatting>
  <conditionalFormatting sqref="AR198">
    <cfRule type="cellIs" dxfId="2234" priority="1047" operator="equal">
      <formula>"適切"</formula>
    </cfRule>
    <cfRule type="cellIs" dxfId="2233" priority="1048" operator="equal">
      <formula>"不適切"</formula>
    </cfRule>
  </conditionalFormatting>
  <conditionalFormatting sqref="AR212">
    <cfRule type="cellIs" dxfId="2232" priority="1045" operator="equal">
      <formula>"適切"</formula>
    </cfRule>
    <cfRule type="cellIs" dxfId="2231" priority="1046" operator="equal">
      <formula>"不適切"</formula>
    </cfRule>
  </conditionalFormatting>
  <conditionalFormatting sqref="AR213">
    <cfRule type="cellIs" dxfId="2230" priority="1043" operator="equal">
      <formula>"適切"</formula>
    </cfRule>
    <cfRule type="cellIs" dxfId="2229" priority="1044" operator="equal">
      <formula>"不適切"</formula>
    </cfRule>
  </conditionalFormatting>
  <conditionalFormatting sqref="AR214">
    <cfRule type="cellIs" dxfId="2228" priority="1041" operator="equal">
      <formula>"適切"</formula>
    </cfRule>
    <cfRule type="cellIs" dxfId="2227" priority="1042" operator="equal">
      <formula>"不適切"</formula>
    </cfRule>
  </conditionalFormatting>
  <conditionalFormatting sqref="AR215">
    <cfRule type="cellIs" dxfId="2226" priority="1039" operator="equal">
      <formula>"適切"</formula>
    </cfRule>
    <cfRule type="cellIs" dxfId="2225" priority="1040" operator="equal">
      <formula>"不適切"</formula>
    </cfRule>
  </conditionalFormatting>
  <conditionalFormatting sqref="AR216">
    <cfRule type="cellIs" dxfId="2224" priority="1037" operator="equal">
      <formula>"適切"</formula>
    </cfRule>
    <cfRule type="cellIs" dxfId="2223" priority="1038" operator="equal">
      <formula>"不適切"</formula>
    </cfRule>
  </conditionalFormatting>
  <conditionalFormatting sqref="AR217">
    <cfRule type="cellIs" dxfId="2222" priority="1035" operator="equal">
      <formula>"適切"</formula>
    </cfRule>
    <cfRule type="cellIs" dxfId="2221" priority="1036" operator="equal">
      <formula>"不適切"</formula>
    </cfRule>
  </conditionalFormatting>
  <conditionalFormatting sqref="AR218">
    <cfRule type="cellIs" dxfId="2220" priority="1033" operator="equal">
      <formula>"適切"</formula>
    </cfRule>
    <cfRule type="cellIs" dxfId="2219" priority="1034" operator="equal">
      <formula>"不適切"</formula>
    </cfRule>
  </conditionalFormatting>
  <conditionalFormatting sqref="AR219">
    <cfRule type="cellIs" dxfId="2218" priority="1031" operator="equal">
      <formula>"適切"</formula>
    </cfRule>
    <cfRule type="cellIs" dxfId="2217" priority="1032" operator="equal">
      <formula>"不適切"</formula>
    </cfRule>
  </conditionalFormatting>
  <conditionalFormatting sqref="AR225">
    <cfRule type="cellIs" dxfId="2216" priority="1029" operator="equal">
      <formula>"適切"</formula>
    </cfRule>
    <cfRule type="cellIs" dxfId="2215" priority="1030" operator="equal">
      <formula>"不適切"</formula>
    </cfRule>
  </conditionalFormatting>
  <conditionalFormatting sqref="AR244">
    <cfRule type="cellIs" dxfId="2214" priority="1027" operator="equal">
      <formula>"適切"</formula>
    </cfRule>
    <cfRule type="cellIs" dxfId="2213" priority="1028" operator="equal">
      <formula>"不適切"</formula>
    </cfRule>
  </conditionalFormatting>
  <conditionalFormatting sqref="AR245">
    <cfRule type="cellIs" dxfId="2212" priority="1025" operator="equal">
      <formula>"適切"</formula>
    </cfRule>
    <cfRule type="cellIs" dxfId="2211" priority="1026" operator="equal">
      <formula>"不適切"</formula>
    </cfRule>
  </conditionalFormatting>
  <conditionalFormatting sqref="AR250">
    <cfRule type="cellIs" dxfId="2210" priority="1023" operator="equal">
      <formula>"適切"</formula>
    </cfRule>
    <cfRule type="cellIs" dxfId="2209" priority="1024" operator="equal">
      <formula>"不適切"</formula>
    </cfRule>
  </conditionalFormatting>
  <conditionalFormatting sqref="AR251">
    <cfRule type="cellIs" dxfId="2208" priority="1021" operator="equal">
      <formula>"適切"</formula>
    </cfRule>
    <cfRule type="cellIs" dxfId="2207" priority="1022" operator="equal">
      <formula>"不適切"</formula>
    </cfRule>
  </conditionalFormatting>
  <conditionalFormatting sqref="AR252">
    <cfRule type="cellIs" dxfId="2206" priority="1019" operator="equal">
      <formula>"適切"</formula>
    </cfRule>
    <cfRule type="cellIs" dxfId="2205" priority="1020" operator="equal">
      <formula>"不適切"</formula>
    </cfRule>
  </conditionalFormatting>
  <conditionalFormatting sqref="AR254">
    <cfRule type="cellIs" dxfId="2204" priority="1017" operator="equal">
      <formula>"適切"</formula>
    </cfRule>
    <cfRule type="cellIs" dxfId="2203" priority="1018" operator="equal">
      <formula>"不適切"</formula>
    </cfRule>
  </conditionalFormatting>
  <conditionalFormatting sqref="AR257">
    <cfRule type="cellIs" dxfId="2202" priority="1015" operator="equal">
      <formula>"適切"</formula>
    </cfRule>
    <cfRule type="cellIs" dxfId="2201" priority="1016" operator="equal">
      <formula>"不適切"</formula>
    </cfRule>
  </conditionalFormatting>
  <conditionalFormatting sqref="AR262">
    <cfRule type="cellIs" dxfId="2200" priority="1011" operator="equal">
      <formula>"適切"</formula>
    </cfRule>
    <cfRule type="cellIs" dxfId="2199" priority="1012" operator="equal">
      <formula>"不適切"</formula>
    </cfRule>
  </conditionalFormatting>
  <conditionalFormatting sqref="AR266">
    <cfRule type="cellIs" dxfId="2198" priority="1009" operator="equal">
      <formula>"適切"</formula>
    </cfRule>
    <cfRule type="cellIs" dxfId="2197" priority="1010" operator="equal">
      <formula>"不適切"</formula>
    </cfRule>
  </conditionalFormatting>
  <conditionalFormatting sqref="AR267">
    <cfRule type="cellIs" dxfId="2196" priority="1007" operator="equal">
      <formula>"適切"</formula>
    </cfRule>
    <cfRule type="cellIs" dxfId="2195" priority="1008" operator="equal">
      <formula>"不適切"</formula>
    </cfRule>
  </conditionalFormatting>
  <conditionalFormatting sqref="AR269">
    <cfRule type="cellIs" dxfId="2194" priority="1005" operator="equal">
      <formula>"適切"</formula>
    </cfRule>
    <cfRule type="cellIs" dxfId="2193" priority="1006" operator="equal">
      <formula>"不適切"</formula>
    </cfRule>
  </conditionalFormatting>
  <conditionalFormatting sqref="AR271">
    <cfRule type="cellIs" dxfId="2192" priority="1003" operator="equal">
      <formula>"適切"</formula>
    </cfRule>
    <cfRule type="cellIs" dxfId="2191" priority="1004" operator="equal">
      <formula>"不適切"</formula>
    </cfRule>
  </conditionalFormatting>
  <conditionalFormatting sqref="AR272">
    <cfRule type="cellIs" dxfId="2190" priority="1001" operator="equal">
      <formula>"適切"</formula>
    </cfRule>
    <cfRule type="cellIs" dxfId="2189" priority="1002" operator="equal">
      <formula>"不適切"</formula>
    </cfRule>
  </conditionalFormatting>
  <conditionalFormatting sqref="AR273">
    <cfRule type="cellIs" dxfId="2188" priority="999" operator="equal">
      <formula>"適切"</formula>
    </cfRule>
    <cfRule type="cellIs" dxfId="2187" priority="1000" operator="equal">
      <formula>"不適切"</formula>
    </cfRule>
  </conditionalFormatting>
  <conditionalFormatting sqref="AR282">
    <cfRule type="cellIs" dxfId="2186" priority="997" operator="equal">
      <formula>"適切"</formula>
    </cfRule>
    <cfRule type="cellIs" dxfId="2185" priority="998" operator="equal">
      <formula>"不適切"</formula>
    </cfRule>
  </conditionalFormatting>
  <conditionalFormatting sqref="AR283">
    <cfRule type="cellIs" dxfId="2184" priority="995" operator="equal">
      <formula>"適切"</formula>
    </cfRule>
    <cfRule type="cellIs" dxfId="2183" priority="996" operator="equal">
      <formula>"不適切"</formula>
    </cfRule>
  </conditionalFormatting>
  <conditionalFormatting sqref="AR291">
    <cfRule type="cellIs" dxfId="2182" priority="993" operator="equal">
      <formula>"適切"</formula>
    </cfRule>
    <cfRule type="cellIs" dxfId="2181" priority="994" operator="equal">
      <formula>"不適切"</formula>
    </cfRule>
  </conditionalFormatting>
  <conditionalFormatting sqref="AT292:AT298">
    <cfRule type="cellIs" dxfId="2180" priority="991" operator="equal">
      <formula>"✖"</formula>
    </cfRule>
    <cfRule type="cellIs" dxfId="2179" priority="992" operator="equal">
      <formula>"●"</formula>
    </cfRule>
  </conditionalFormatting>
  <conditionalFormatting sqref="AN299:AN301">
    <cfRule type="cellIs" dxfId="2178" priority="975" operator="equal">
      <formula>"✖"</formula>
    </cfRule>
    <cfRule type="cellIs" dxfId="2177" priority="976" operator="equal">
      <formula>"●"</formula>
    </cfRule>
  </conditionalFormatting>
  <conditionalFormatting sqref="AL299:AL301">
    <cfRule type="cellIs" dxfId="2176" priority="971" operator="equal">
      <formula>"いない"</formula>
    </cfRule>
    <cfRule type="cellIs" dxfId="2175" priority="972" operator="equal">
      <formula>"いる"</formula>
    </cfRule>
    <cfRule type="containsBlanks" dxfId="2174" priority="973">
      <formula>LEN(TRIM(AL299))=0</formula>
    </cfRule>
    <cfRule type="cellIs" dxfId="2173" priority="974" operator="equal">
      <formula>"要確認"</formula>
    </cfRule>
  </conditionalFormatting>
  <conditionalFormatting sqref="AR299:AR301">
    <cfRule type="cellIs" dxfId="2172" priority="969" operator="equal">
      <formula>"適切"</formula>
    </cfRule>
    <cfRule type="cellIs" dxfId="2171" priority="970" operator="equal">
      <formula>"不適切"</formula>
    </cfRule>
  </conditionalFormatting>
  <conditionalFormatting sqref="AX296">
    <cfRule type="cellIs" dxfId="2170" priority="967" operator="equal">
      <formula>"適切"</formula>
    </cfRule>
    <cfRule type="cellIs" dxfId="2169" priority="968" operator="equal">
      <formula>"不適切"</formula>
    </cfRule>
  </conditionalFormatting>
  <conditionalFormatting sqref="AX297">
    <cfRule type="cellIs" dxfId="2168" priority="965" operator="equal">
      <formula>"適切"</formula>
    </cfRule>
    <cfRule type="cellIs" dxfId="2167" priority="966" operator="equal">
      <formula>"不適切"</formula>
    </cfRule>
  </conditionalFormatting>
  <conditionalFormatting sqref="AX298">
    <cfRule type="cellIs" dxfId="2166" priority="963" operator="equal">
      <formula>"適切"</formula>
    </cfRule>
    <cfRule type="cellIs" dxfId="2165" priority="964" operator="equal">
      <formula>"不適切"</formula>
    </cfRule>
  </conditionalFormatting>
  <conditionalFormatting sqref="AN303">
    <cfRule type="cellIs" dxfId="2164" priority="961" operator="equal">
      <formula>"✖"</formula>
    </cfRule>
    <cfRule type="cellIs" dxfId="2163" priority="962" operator="equal">
      <formula>"●"</formula>
    </cfRule>
  </conditionalFormatting>
  <conditionalFormatting sqref="AL303">
    <cfRule type="cellIs" dxfId="2162" priority="957" operator="equal">
      <formula>"いない"</formula>
    </cfRule>
    <cfRule type="cellIs" dxfId="2161" priority="958" operator="equal">
      <formula>"いる"</formula>
    </cfRule>
    <cfRule type="containsBlanks" dxfId="2160" priority="959">
      <formula>LEN(TRIM(AL303))=0</formula>
    </cfRule>
    <cfRule type="cellIs" dxfId="2159" priority="960" operator="equal">
      <formula>"要確認"</formula>
    </cfRule>
  </conditionalFormatting>
  <conditionalFormatting sqref="AR303">
    <cfRule type="cellIs" dxfId="2158" priority="955" operator="equal">
      <formula>"適切"</formula>
    </cfRule>
    <cfRule type="cellIs" dxfId="2157" priority="956" operator="equal">
      <formula>"不適切"</formula>
    </cfRule>
  </conditionalFormatting>
  <conditionalFormatting sqref="AT302">
    <cfRule type="cellIs" dxfId="2156" priority="953" operator="equal">
      <formula>"✖"</formula>
    </cfRule>
    <cfRule type="cellIs" dxfId="2155" priority="954" operator="equal">
      <formula>"●"</formula>
    </cfRule>
  </conditionalFormatting>
  <conditionalFormatting sqref="AT304:AT309">
    <cfRule type="cellIs" dxfId="2154" priority="951" operator="equal">
      <formula>"✖"</formula>
    </cfRule>
    <cfRule type="cellIs" dxfId="2153" priority="952" operator="equal">
      <formula>"●"</formula>
    </cfRule>
  </conditionalFormatting>
  <conditionalFormatting sqref="AN310">
    <cfRule type="cellIs" dxfId="2152" priority="949" operator="equal">
      <formula>"✖"</formula>
    </cfRule>
    <cfRule type="cellIs" dxfId="2151" priority="950" operator="equal">
      <formula>"●"</formula>
    </cfRule>
  </conditionalFormatting>
  <conditionalFormatting sqref="AL310">
    <cfRule type="cellIs" dxfId="2150" priority="945" operator="equal">
      <formula>"いない"</formula>
    </cfRule>
    <cfRule type="cellIs" dxfId="2149" priority="946" operator="equal">
      <formula>"いる"</formula>
    </cfRule>
    <cfRule type="containsBlanks" dxfId="2148" priority="947">
      <formula>LEN(TRIM(AL310))=0</formula>
    </cfRule>
    <cfRule type="cellIs" dxfId="2147" priority="948" operator="equal">
      <formula>"要確認"</formula>
    </cfRule>
  </conditionalFormatting>
  <conditionalFormatting sqref="AR310">
    <cfRule type="cellIs" dxfId="2146" priority="943" operator="equal">
      <formula>"適切"</formula>
    </cfRule>
    <cfRule type="cellIs" dxfId="2145" priority="944" operator="equal">
      <formula>"不適切"</formula>
    </cfRule>
  </conditionalFormatting>
  <conditionalFormatting sqref="AT311">
    <cfRule type="cellIs" dxfId="2144" priority="941" operator="equal">
      <formula>"✖"</formula>
    </cfRule>
    <cfRule type="cellIs" dxfId="2143" priority="942" operator="equal">
      <formula>"●"</formula>
    </cfRule>
  </conditionalFormatting>
  <conditionalFormatting sqref="AT312:AT317">
    <cfRule type="cellIs" dxfId="2142" priority="939" operator="equal">
      <formula>"✖"</formula>
    </cfRule>
    <cfRule type="cellIs" dxfId="2141" priority="940" operator="equal">
      <formula>"●"</formula>
    </cfRule>
  </conditionalFormatting>
  <conditionalFormatting sqref="AN318">
    <cfRule type="cellIs" dxfId="2140" priority="936" operator="equal">
      <formula>"✖"</formula>
    </cfRule>
    <cfRule type="cellIs" dxfId="2139" priority="937" operator="equal">
      <formula>"●"</formula>
    </cfRule>
  </conditionalFormatting>
  <conditionalFormatting sqref="AL318">
    <cfRule type="cellIs" dxfId="2138" priority="932" operator="equal">
      <formula>"いない"</formula>
    </cfRule>
    <cfRule type="cellIs" dxfId="2137" priority="933" operator="equal">
      <formula>"いる"</formula>
    </cfRule>
    <cfRule type="containsBlanks" dxfId="2136" priority="934">
      <formula>LEN(TRIM(AL318))=0</formula>
    </cfRule>
    <cfRule type="cellIs" dxfId="2135" priority="935" operator="equal">
      <formula>"要確認"</formula>
    </cfRule>
  </conditionalFormatting>
  <conditionalFormatting sqref="AR318">
    <cfRule type="cellIs" dxfId="2134" priority="930" operator="equal">
      <formula>"適切"</formula>
    </cfRule>
    <cfRule type="cellIs" dxfId="2133" priority="931" operator="equal">
      <formula>"不適切"</formula>
    </cfRule>
  </conditionalFormatting>
  <conditionalFormatting sqref="AN324">
    <cfRule type="cellIs" dxfId="2132" priority="928" operator="equal">
      <formula>"✖"</formula>
    </cfRule>
    <cfRule type="cellIs" dxfId="2131" priority="929" operator="equal">
      <formula>"●"</formula>
    </cfRule>
  </conditionalFormatting>
  <conditionalFormatting sqref="AL324">
    <cfRule type="cellIs" dxfId="2130" priority="924" operator="equal">
      <formula>"いない"</formula>
    </cfRule>
    <cfRule type="cellIs" dxfId="2129" priority="925" operator="equal">
      <formula>"いる"</formula>
    </cfRule>
    <cfRule type="containsBlanks" dxfId="2128" priority="926">
      <formula>LEN(TRIM(AL324))=0</formula>
    </cfRule>
    <cfRule type="cellIs" dxfId="2127" priority="927" operator="equal">
      <formula>"要確認"</formula>
    </cfRule>
  </conditionalFormatting>
  <conditionalFormatting sqref="AR324">
    <cfRule type="cellIs" dxfId="2126" priority="922" operator="equal">
      <formula>"適切"</formula>
    </cfRule>
    <cfRule type="cellIs" dxfId="2125" priority="923" operator="equal">
      <formula>"不適切"</formula>
    </cfRule>
  </conditionalFormatting>
  <conditionalFormatting sqref="AT319:AT323">
    <cfRule type="cellIs" dxfId="2124" priority="920" operator="equal">
      <formula>"✖"</formula>
    </cfRule>
    <cfRule type="cellIs" dxfId="2123" priority="921" operator="equal">
      <formula>"●"</formula>
    </cfRule>
  </conditionalFormatting>
  <conditionalFormatting sqref="AT325:AT329">
    <cfRule type="cellIs" dxfId="2122" priority="918" operator="equal">
      <formula>"✖"</formula>
    </cfRule>
    <cfRule type="cellIs" dxfId="2121" priority="919" operator="equal">
      <formula>"●"</formula>
    </cfRule>
  </conditionalFormatting>
  <conditionalFormatting sqref="AN330">
    <cfRule type="cellIs" dxfId="2120" priority="914" operator="equal">
      <formula>"✖"</formula>
    </cfRule>
    <cfRule type="cellIs" dxfId="2119" priority="915" operator="equal">
      <formula>"●"</formula>
    </cfRule>
  </conditionalFormatting>
  <conditionalFormatting sqref="AL330">
    <cfRule type="cellIs" dxfId="2118" priority="910" operator="equal">
      <formula>"いない"</formula>
    </cfRule>
    <cfRule type="cellIs" dxfId="2117" priority="911" operator="equal">
      <formula>"いる"</formula>
    </cfRule>
    <cfRule type="containsBlanks" dxfId="2116" priority="912">
      <formula>LEN(TRIM(AL330))=0</formula>
    </cfRule>
    <cfRule type="cellIs" dxfId="2115" priority="913" operator="equal">
      <formula>"要確認"</formula>
    </cfRule>
  </conditionalFormatting>
  <conditionalFormatting sqref="AR330">
    <cfRule type="cellIs" dxfId="2114" priority="908" operator="equal">
      <formula>"適切"</formula>
    </cfRule>
    <cfRule type="cellIs" dxfId="2113" priority="909" operator="equal">
      <formula>"不適切"</formula>
    </cfRule>
  </conditionalFormatting>
  <conditionalFormatting sqref="AT332">
    <cfRule type="cellIs" dxfId="2112" priority="905" operator="equal">
      <formula>"✖"</formula>
    </cfRule>
    <cfRule type="cellIs" dxfId="2111" priority="906" operator="equal">
      <formula>"●"</formula>
    </cfRule>
  </conditionalFormatting>
  <conditionalFormatting sqref="AT331">
    <cfRule type="cellIs" dxfId="2110" priority="903" operator="equal">
      <formula>"✖"</formula>
    </cfRule>
    <cfRule type="cellIs" dxfId="2109" priority="904" operator="equal">
      <formula>"●"</formula>
    </cfRule>
  </conditionalFormatting>
  <conditionalFormatting sqref="AT333">
    <cfRule type="cellIs" dxfId="2108" priority="901" operator="equal">
      <formula>"✖"</formula>
    </cfRule>
    <cfRule type="cellIs" dxfId="2107" priority="902" operator="equal">
      <formula>"●"</formula>
    </cfRule>
  </conditionalFormatting>
  <conditionalFormatting sqref="AT334">
    <cfRule type="cellIs" dxfId="2106" priority="899" operator="equal">
      <formula>"✖"</formula>
    </cfRule>
    <cfRule type="cellIs" dxfId="2105" priority="900" operator="equal">
      <formula>"●"</formula>
    </cfRule>
  </conditionalFormatting>
  <conditionalFormatting sqref="AN336">
    <cfRule type="cellIs" dxfId="2104" priority="897" operator="equal">
      <formula>"✖"</formula>
    </cfRule>
    <cfRule type="cellIs" dxfId="2103" priority="898" operator="equal">
      <formula>"●"</formula>
    </cfRule>
  </conditionalFormatting>
  <conditionalFormatting sqref="AL336">
    <cfRule type="cellIs" dxfId="2102" priority="893" operator="equal">
      <formula>"いない"</formula>
    </cfRule>
    <cfRule type="cellIs" dxfId="2101" priority="894" operator="equal">
      <formula>"いる"</formula>
    </cfRule>
    <cfRule type="containsBlanks" dxfId="2100" priority="895">
      <formula>LEN(TRIM(AL336))=0</formula>
    </cfRule>
    <cfRule type="cellIs" dxfId="2099" priority="896" operator="equal">
      <formula>"要確認"</formula>
    </cfRule>
  </conditionalFormatting>
  <conditionalFormatting sqref="AR336">
    <cfRule type="cellIs" dxfId="2098" priority="891" operator="equal">
      <formula>"適切"</formula>
    </cfRule>
    <cfRule type="cellIs" dxfId="2097" priority="892" operator="equal">
      <formula>"不適切"</formula>
    </cfRule>
  </conditionalFormatting>
  <conditionalFormatting sqref="AT335">
    <cfRule type="cellIs" dxfId="2096" priority="889" operator="equal">
      <formula>"✖"</formula>
    </cfRule>
    <cfRule type="cellIs" dxfId="2095" priority="890" operator="equal">
      <formula>"●"</formula>
    </cfRule>
  </conditionalFormatting>
  <conditionalFormatting sqref="AT337">
    <cfRule type="cellIs" dxfId="2094" priority="887" operator="equal">
      <formula>"✖"</formula>
    </cfRule>
    <cfRule type="cellIs" dxfId="2093" priority="888" operator="equal">
      <formula>"●"</formula>
    </cfRule>
  </conditionalFormatting>
  <conditionalFormatting sqref="AT338:AT341">
    <cfRule type="cellIs" dxfId="2092" priority="885" operator="equal">
      <formula>"✖"</formula>
    </cfRule>
    <cfRule type="cellIs" dxfId="2091" priority="886" operator="equal">
      <formula>"●"</formula>
    </cfRule>
  </conditionalFormatting>
  <conditionalFormatting sqref="AD55">
    <cfRule type="cellIs" dxfId="2090" priority="868" operator="equal">
      <formula>"✔"</formula>
    </cfRule>
  </conditionalFormatting>
  <conditionalFormatting sqref="AN342">
    <cfRule type="cellIs" dxfId="2089" priority="863" operator="equal">
      <formula>"✖"</formula>
    </cfRule>
    <cfRule type="cellIs" dxfId="2088" priority="864" operator="equal">
      <formula>"●"</formula>
    </cfRule>
  </conditionalFormatting>
  <conditionalFormatting sqref="AL342">
    <cfRule type="cellIs" dxfId="2087" priority="859" operator="equal">
      <formula>"いない"</formula>
    </cfRule>
    <cfRule type="cellIs" dxfId="2086" priority="860" operator="equal">
      <formula>"いる"</formula>
    </cfRule>
    <cfRule type="containsBlanks" dxfId="2085" priority="861">
      <formula>LEN(TRIM(AL342))=0</formula>
    </cfRule>
    <cfRule type="cellIs" dxfId="2084" priority="862" operator="equal">
      <formula>"要確認"</formula>
    </cfRule>
  </conditionalFormatting>
  <conditionalFormatting sqref="AR342">
    <cfRule type="cellIs" dxfId="2083" priority="857" operator="equal">
      <formula>"適切"</formula>
    </cfRule>
    <cfRule type="cellIs" dxfId="2082" priority="858" operator="equal">
      <formula>"不適切"</formula>
    </cfRule>
  </conditionalFormatting>
  <conditionalFormatting sqref="AT343">
    <cfRule type="cellIs" dxfId="2081" priority="855" operator="equal">
      <formula>"✖"</formula>
    </cfRule>
    <cfRule type="cellIs" dxfId="2080" priority="856" operator="equal">
      <formula>"●"</formula>
    </cfRule>
  </conditionalFormatting>
  <conditionalFormatting sqref="AT344">
    <cfRule type="cellIs" dxfId="2079" priority="853" operator="equal">
      <formula>"✖"</formula>
    </cfRule>
    <cfRule type="cellIs" dxfId="2078" priority="854" operator="equal">
      <formula>"●"</formula>
    </cfRule>
  </conditionalFormatting>
  <conditionalFormatting sqref="AT345">
    <cfRule type="cellIs" dxfId="2077" priority="850" operator="equal">
      <formula>"✖"</formula>
    </cfRule>
    <cfRule type="cellIs" dxfId="2076" priority="851" operator="equal">
      <formula>"●"</formula>
    </cfRule>
  </conditionalFormatting>
  <conditionalFormatting sqref="AT346">
    <cfRule type="cellIs" dxfId="2075" priority="848" operator="equal">
      <formula>"✖"</formula>
    </cfRule>
    <cfRule type="cellIs" dxfId="2074" priority="849" operator="equal">
      <formula>"●"</formula>
    </cfRule>
  </conditionalFormatting>
  <conditionalFormatting sqref="AN347">
    <cfRule type="cellIs" dxfId="2073" priority="846" operator="equal">
      <formula>"✖"</formula>
    </cfRule>
    <cfRule type="cellIs" dxfId="2072" priority="847" operator="equal">
      <formula>"●"</formula>
    </cfRule>
  </conditionalFormatting>
  <conditionalFormatting sqref="AL347">
    <cfRule type="cellIs" dxfId="2071" priority="842" operator="equal">
      <formula>"いない"</formula>
    </cfRule>
    <cfRule type="cellIs" dxfId="2070" priority="843" operator="equal">
      <formula>"いる"</formula>
    </cfRule>
    <cfRule type="containsBlanks" dxfId="2069" priority="844">
      <formula>LEN(TRIM(AL347))=0</formula>
    </cfRule>
    <cfRule type="cellIs" dxfId="2068" priority="845" operator="equal">
      <formula>"要確認"</formula>
    </cfRule>
  </conditionalFormatting>
  <conditionalFormatting sqref="AR347">
    <cfRule type="cellIs" dxfId="2067" priority="840" operator="equal">
      <formula>"適切"</formula>
    </cfRule>
    <cfRule type="cellIs" dxfId="2066" priority="841" operator="equal">
      <formula>"不適切"</formula>
    </cfRule>
  </conditionalFormatting>
  <conditionalFormatting sqref="AD69:AD74 G476:G478">
    <cfRule type="cellIs" dxfId="2065" priority="743" operator="equal">
      <formula>"✖"</formula>
    </cfRule>
    <cfRule type="cellIs" dxfId="2064" priority="744" operator="equal">
      <formula>"✔"</formula>
    </cfRule>
  </conditionalFormatting>
  <conditionalFormatting sqref="AG359">
    <cfRule type="cellIs" dxfId="2063" priority="737" operator="equal">
      <formula>"✖"</formula>
    </cfRule>
    <cfRule type="cellIs" dxfId="2062" priority="738" operator="equal">
      <formula>"✔"</formula>
    </cfRule>
  </conditionalFormatting>
  <conditionalFormatting sqref="AN365">
    <cfRule type="cellIs" dxfId="2061" priority="721" operator="equal">
      <formula>"✖"</formula>
    </cfRule>
    <cfRule type="cellIs" dxfId="2060" priority="722" operator="equal">
      <formula>"●"</formula>
    </cfRule>
  </conditionalFormatting>
  <conditionalFormatting sqref="AL365">
    <cfRule type="cellIs" dxfId="2059" priority="717" operator="equal">
      <formula>"いない"</formula>
    </cfRule>
    <cfRule type="cellIs" dxfId="2058" priority="718" operator="equal">
      <formula>"いる"</formula>
    </cfRule>
    <cfRule type="containsBlanks" dxfId="2057" priority="719">
      <formula>LEN(TRIM(AL365))=0</formula>
    </cfRule>
    <cfRule type="cellIs" dxfId="2056" priority="720" operator="equal">
      <formula>"要確認"</formula>
    </cfRule>
  </conditionalFormatting>
  <conditionalFormatting sqref="AR365">
    <cfRule type="cellIs" dxfId="2055" priority="715" operator="equal">
      <formula>"適切"</formula>
    </cfRule>
    <cfRule type="cellIs" dxfId="2054" priority="716" operator="equal">
      <formula>"不適切"</formula>
    </cfRule>
  </conditionalFormatting>
  <conditionalFormatting sqref="AT348:AT364">
    <cfRule type="cellIs" dxfId="2053" priority="705" operator="equal">
      <formula>"✖"</formula>
    </cfRule>
    <cfRule type="cellIs" dxfId="2052" priority="706" operator="equal">
      <formula>"●"</formula>
    </cfRule>
  </conditionalFormatting>
  <conditionalFormatting sqref="AT366">
    <cfRule type="cellIs" dxfId="2051" priority="703" operator="equal">
      <formula>"✖"</formula>
    </cfRule>
    <cfRule type="cellIs" dxfId="2050" priority="704" operator="equal">
      <formula>"●"</formula>
    </cfRule>
  </conditionalFormatting>
  <conditionalFormatting sqref="AT367:AT368">
    <cfRule type="cellIs" dxfId="2049" priority="701" operator="equal">
      <formula>"✖"</formula>
    </cfRule>
    <cfRule type="cellIs" dxfId="2048" priority="702" operator="equal">
      <formula>"●"</formula>
    </cfRule>
  </conditionalFormatting>
  <conditionalFormatting sqref="AN370">
    <cfRule type="cellIs" dxfId="2047" priority="686" operator="equal">
      <formula>"✖"</formula>
    </cfRule>
    <cfRule type="cellIs" dxfId="2046" priority="687" operator="equal">
      <formula>"●"</formula>
    </cfRule>
  </conditionalFormatting>
  <conditionalFormatting sqref="AL370">
    <cfRule type="cellIs" dxfId="2045" priority="682" operator="equal">
      <formula>"いない"</formula>
    </cfRule>
    <cfRule type="cellIs" dxfId="2044" priority="683" operator="equal">
      <formula>"いる"</formula>
    </cfRule>
    <cfRule type="containsBlanks" dxfId="2043" priority="684">
      <formula>LEN(TRIM(AL370))=0</formula>
    </cfRule>
    <cfRule type="cellIs" dxfId="2042" priority="685" operator="equal">
      <formula>"要確認"</formula>
    </cfRule>
  </conditionalFormatting>
  <conditionalFormatting sqref="AR370">
    <cfRule type="cellIs" dxfId="2041" priority="680" operator="equal">
      <formula>"適切"</formula>
    </cfRule>
    <cfRule type="cellIs" dxfId="2040" priority="681" operator="equal">
      <formula>"不適切"</formula>
    </cfRule>
  </conditionalFormatting>
  <conditionalFormatting sqref="AT369">
    <cfRule type="cellIs" dxfId="2039" priority="678" operator="equal">
      <formula>"✖"</formula>
    </cfRule>
    <cfRule type="cellIs" dxfId="2038" priority="679" operator="equal">
      <formula>"●"</formula>
    </cfRule>
  </conditionalFormatting>
  <conditionalFormatting sqref="AT371">
    <cfRule type="cellIs" dxfId="2037" priority="676" operator="equal">
      <formula>"✖"</formula>
    </cfRule>
    <cfRule type="cellIs" dxfId="2036" priority="677" operator="equal">
      <formula>"●"</formula>
    </cfRule>
  </conditionalFormatting>
  <conditionalFormatting sqref="AT372:AT373">
    <cfRule type="cellIs" dxfId="2035" priority="674" operator="equal">
      <formula>"✖"</formula>
    </cfRule>
    <cfRule type="cellIs" dxfId="2034" priority="675" operator="equal">
      <formula>"●"</formula>
    </cfRule>
  </conditionalFormatting>
  <conditionalFormatting sqref="AT374">
    <cfRule type="cellIs" dxfId="2033" priority="670" operator="equal">
      <formula>"✖"</formula>
    </cfRule>
    <cfRule type="cellIs" dxfId="2032" priority="671" operator="equal">
      <formula>"●"</formula>
    </cfRule>
  </conditionalFormatting>
  <conditionalFormatting sqref="AN375">
    <cfRule type="cellIs" dxfId="2031" priority="660" operator="equal">
      <formula>"✖"</formula>
    </cfRule>
    <cfRule type="cellIs" dxfId="2030" priority="661" operator="equal">
      <formula>"●"</formula>
    </cfRule>
  </conditionalFormatting>
  <conditionalFormatting sqref="AL375">
    <cfRule type="cellIs" dxfId="2029" priority="656" operator="equal">
      <formula>"いない"</formula>
    </cfRule>
    <cfRule type="cellIs" dxfId="2028" priority="657" operator="equal">
      <formula>"いる"</formula>
    </cfRule>
    <cfRule type="containsBlanks" dxfId="2027" priority="658">
      <formula>LEN(TRIM(AL375))=0</formula>
    </cfRule>
    <cfRule type="cellIs" dxfId="2026" priority="659" operator="equal">
      <formula>"要確認"</formula>
    </cfRule>
  </conditionalFormatting>
  <conditionalFormatting sqref="AR375">
    <cfRule type="cellIs" dxfId="2025" priority="654" operator="equal">
      <formula>"適切"</formula>
    </cfRule>
    <cfRule type="cellIs" dxfId="2024" priority="655" operator="equal">
      <formula>"不適切"</formula>
    </cfRule>
  </conditionalFormatting>
  <conditionalFormatting sqref="AT376">
    <cfRule type="cellIs" dxfId="2023" priority="652" operator="equal">
      <formula>"✖"</formula>
    </cfRule>
    <cfRule type="cellIs" dxfId="2022" priority="653" operator="equal">
      <formula>"●"</formula>
    </cfRule>
  </conditionalFormatting>
  <conditionalFormatting sqref="AT377">
    <cfRule type="cellIs" dxfId="2021" priority="650" operator="equal">
      <formula>"✖"</formula>
    </cfRule>
    <cfRule type="cellIs" dxfId="2020" priority="651" operator="equal">
      <formula>"●"</formula>
    </cfRule>
  </conditionalFormatting>
  <conditionalFormatting sqref="AT378:AT386">
    <cfRule type="cellIs" dxfId="2019" priority="648" operator="equal">
      <formula>"✖"</formula>
    </cfRule>
    <cfRule type="cellIs" dxfId="2018" priority="649" operator="equal">
      <formula>"●"</formula>
    </cfRule>
  </conditionalFormatting>
  <conditionalFormatting sqref="AG378">
    <cfRule type="cellIs" dxfId="2017" priority="636" operator="equal">
      <formula>"✖"</formula>
    </cfRule>
    <cfRule type="cellIs" dxfId="2016" priority="637" operator="equal">
      <formula>"✔"</formula>
    </cfRule>
  </conditionalFormatting>
  <conditionalFormatting sqref="AG377">
    <cfRule type="cellIs" dxfId="2015" priority="632" operator="equal">
      <formula>"✖"</formula>
    </cfRule>
    <cfRule type="cellIs" dxfId="2014" priority="633" operator="equal">
      <formula>"✔"</formula>
    </cfRule>
  </conditionalFormatting>
  <conditionalFormatting sqref="W390:W391">
    <cfRule type="cellIs" dxfId="2013" priority="612" operator="equal">
      <formula>"✖"</formula>
    </cfRule>
    <cfRule type="cellIs" dxfId="2012" priority="613" operator="equal">
      <formula>"✔"</formula>
    </cfRule>
  </conditionalFormatting>
  <conditionalFormatting sqref="AA390:AA391">
    <cfRule type="cellIs" dxfId="2011" priority="610" operator="equal">
      <formula>"✖"</formula>
    </cfRule>
    <cfRule type="cellIs" dxfId="2010" priority="611" operator="equal">
      <formula>"✔"</formula>
    </cfRule>
  </conditionalFormatting>
  <conditionalFormatting sqref="AE390:AE391">
    <cfRule type="cellIs" dxfId="2009" priority="608" operator="equal">
      <formula>"✖"</formula>
    </cfRule>
    <cfRule type="cellIs" dxfId="2008" priority="609" operator="equal">
      <formula>"✔"</formula>
    </cfRule>
  </conditionalFormatting>
  <conditionalFormatting sqref="AI390:AI391">
    <cfRule type="cellIs" dxfId="2007" priority="606" operator="equal">
      <formula>"✖"</formula>
    </cfRule>
    <cfRule type="cellIs" dxfId="2006" priority="607" operator="equal">
      <formula>"✔"</formula>
    </cfRule>
  </conditionalFormatting>
  <conditionalFormatting sqref="AT387">
    <cfRule type="cellIs" dxfId="2005" priority="604" operator="equal">
      <formula>"✖"</formula>
    </cfRule>
    <cfRule type="cellIs" dxfId="2004" priority="605" operator="equal">
      <formula>"●"</formula>
    </cfRule>
  </conditionalFormatting>
  <conditionalFormatting sqref="W375:W378">
    <cfRule type="cellIs" dxfId="2003" priority="601" operator="equal">
      <formula>"無"</formula>
    </cfRule>
    <cfRule type="cellIs" dxfId="2002" priority="602" operator="equal">
      <formula>"有"</formula>
    </cfRule>
    <cfRule type="cellIs" dxfId="2001" priority="603" operator="equal">
      <formula>"有・無"</formula>
    </cfRule>
  </conditionalFormatting>
  <conditionalFormatting sqref="AN395">
    <cfRule type="cellIs" dxfId="2000" priority="568" operator="equal">
      <formula>"✖"</formula>
    </cfRule>
    <cfRule type="cellIs" dxfId="1999" priority="569" operator="equal">
      <formula>"●"</formula>
    </cfRule>
  </conditionalFormatting>
  <conditionalFormatting sqref="AL395">
    <cfRule type="cellIs" dxfId="1998" priority="564" operator="equal">
      <formula>"いない"</formula>
    </cfRule>
    <cfRule type="cellIs" dxfId="1997" priority="565" operator="equal">
      <formula>"いる"</formula>
    </cfRule>
    <cfRule type="containsBlanks" dxfId="1996" priority="566">
      <formula>LEN(TRIM(AL395))=0</formula>
    </cfRule>
    <cfRule type="cellIs" dxfId="1995" priority="567" operator="equal">
      <formula>"要確認"</formula>
    </cfRule>
  </conditionalFormatting>
  <conditionalFormatting sqref="AR395">
    <cfRule type="cellIs" dxfId="1994" priority="562" operator="equal">
      <formula>"適切"</formula>
    </cfRule>
    <cfRule type="cellIs" dxfId="1993" priority="563" operator="equal">
      <formula>"不適切"</formula>
    </cfRule>
  </conditionalFormatting>
  <conditionalFormatting sqref="AN393">
    <cfRule type="cellIs" dxfId="1992" priority="560" operator="equal">
      <formula>"✖"</formula>
    </cfRule>
    <cfRule type="cellIs" dxfId="1991" priority="561" operator="equal">
      <formula>"●"</formula>
    </cfRule>
  </conditionalFormatting>
  <conditionalFormatting sqref="AL393">
    <cfRule type="cellIs" dxfId="1990" priority="556" operator="equal">
      <formula>"いない"</formula>
    </cfRule>
    <cfRule type="cellIs" dxfId="1989" priority="557" operator="equal">
      <formula>"いる"</formula>
    </cfRule>
    <cfRule type="containsBlanks" dxfId="1988" priority="558">
      <formula>LEN(TRIM(AL393))=0</formula>
    </cfRule>
    <cfRule type="cellIs" dxfId="1987" priority="559" operator="equal">
      <formula>"要確認"</formula>
    </cfRule>
  </conditionalFormatting>
  <conditionalFormatting sqref="AR393">
    <cfRule type="cellIs" dxfId="1986" priority="554" operator="equal">
      <formula>"適切"</formula>
    </cfRule>
    <cfRule type="cellIs" dxfId="1985" priority="555" operator="equal">
      <formula>"不適切"</formula>
    </cfRule>
  </conditionalFormatting>
  <conditionalFormatting sqref="Y401">
    <cfRule type="cellIs" dxfId="1984" priority="529" operator="equal">
      <formula>"いない"</formula>
    </cfRule>
    <cfRule type="cellIs" dxfId="1983" priority="530" operator="equal">
      <formula>"いる"</formula>
    </cfRule>
    <cfRule type="cellIs" dxfId="1982" priority="531" operator="equal">
      <formula>"いる・いない"</formula>
    </cfRule>
    <cfRule type="containsBlanks" dxfId="1981" priority="532">
      <formula>LEN(TRIM(Y401))=0</formula>
    </cfRule>
  </conditionalFormatting>
  <conditionalFormatting sqref="AD59">
    <cfRule type="cellIs" dxfId="1980" priority="526" operator="equal">
      <formula>"✔"</formula>
    </cfRule>
  </conditionalFormatting>
  <conditionalFormatting sqref="AD91">
    <cfRule type="cellIs" dxfId="1979" priority="524" operator="equal">
      <formula>"✖"</formula>
    </cfRule>
    <cfRule type="cellIs" dxfId="1978" priority="525" operator="equal">
      <formula>"✔"</formula>
    </cfRule>
  </conditionalFormatting>
  <conditionalFormatting sqref="AD93">
    <cfRule type="cellIs" dxfId="1977" priority="522" operator="equal">
      <formula>"✖"</formula>
    </cfRule>
    <cfRule type="cellIs" dxfId="1976" priority="523" operator="equal">
      <formula>"✔"</formula>
    </cfRule>
  </conditionalFormatting>
  <conditionalFormatting sqref="AD95">
    <cfRule type="cellIs" dxfId="1975" priority="520" operator="equal">
      <formula>"✖"</formula>
    </cfRule>
    <cfRule type="cellIs" dxfId="1974" priority="521" operator="equal">
      <formula>"✔"</formula>
    </cfRule>
  </conditionalFormatting>
  <conditionalFormatting sqref="AD100:AD101">
    <cfRule type="cellIs" dxfId="1973" priority="518" operator="equal">
      <formula>"✖"</formula>
    </cfRule>
    <cfRule type="cellIs" dxfId="1972" priority="519" operator="equal">
      <formula>"✔"</formula>
    </cfRule>
  </conditionalFormatting>
  <conditionalFormatting sqref="AD107">
    <cfRule type="cellIs" dxfId="1971" priority="516" operator="equal">
      <formula>"✖"</formula>
    </cfRule>
    <cfRule type="cellIs" dxfId="1970" priority="517" operator="equal">
      <formula>"✔"</formula>
    </cfRule>
  </conditionalFormatting>
  <conditionalFormatting sqref="AD120">
    <cfRule type="cellIs" dxfId="1969" priority="514" operator="equal">
      <formula>"✖"</formula>
    </cfRule>
    <cfRule type="cellIs" dxfId="1968" priority="515" operator="equal">
      <formula>"✔"</formula>
    </cfRule>
  </conditionalFormatting>
  <conditionalFormatting sqref="AG127">
    <cfRule type="cellIs" dxfId="1967" priority="512" operator="equal">
      <formula>"✖"</formula>
    </cfRule>
    <cfRule type="cellIs" dxfId="1966" priority="513" operator="equal">
      <formula>"✔"</formula>
    </cfRule>
  </conditionalFormatting>
  <conditionalFormatting sqref="AG133:AG135">
    <cfRule type="cellIs" dxfId="1965" priority="510" operator="equal">
      <formula>"✖"</formula>
    </cfRule>
    <cfRule type="cellIs" dxfId="1964" priority="511" operator="equal">
      <formula>"✔"</formula>
    </cfRule>
  </conditionalFormatting>
  <conditionalFormatting sqref="AD223">
    <cfRule type="cellIs" dxfId="1963" priority="508" operator="equal">
      <formula>"✖"</formula>
    </cfRule>
    <cfRule type="cellIs" dxfId="1962" priority="509" operator="equal">
      <formula>"✔"</formula>
    </cfRule>
  </conditionalFormatting>
  <conditionalFormatting sqref="AD225">
    <cfRule type="cellIs" dxfId="1961" priority="506" operator="equal">
      <formula>"✖"</formula>
    </cfRule>
    <cfRule type="cellIs" dxfId="1960" priority="507" operator="equal">
      <formula>"✔"</formula>
    </cfRule>
  </conditionalFormatting>
  <conditionalFormatting sqref="AD244">
    <cfRule type="cellIs" dxfId="1959" priority="504" operator="equal">
      <formula>"✖"</formula>
    </cfRule>
    <cfRule type="cellIs" dxfId="1958" priority="505" operator="equal">
      <formula>"✔"</formula>
    </cfRule>
  </conditionalFormatting>
  <conditionalFormatting sqref="AD250:AD251">
    <cfRule type="cellIs" dxfId="1957" priority="502" operator="equal">
      <formula>"✖"</formula>
    </cfRule>
    <cfRule type="cellIs" dxfId="1956" priority="503" operator="equal">
      <formula>"✔"</formula>
    </cfRule>
  </conditionalFormatting>
  <conditionalFormatting sqref="AD254">
    <cfRule type="cellIs" dxfId="1955" priority="500" operator="equal">
      <formula>"✖"</formula>
    </cfRule>
    <cfRule type="cellIs" dxfId="1954" priority="501" operator="equal">
      <formula>"✔"</formula>
    </cfRule>
  </conditionalFormatting>
  <conditionalFormatting sqref="AD257">
    <cfRule type="cellIs" dxfId="1953" priority="498" operator="equal">
      <formula>"✖"</formula>
    </cfRule>
    <cfRule type="cellIs" dxfId="1952" priority="499" operator="equal">
      <formula>"✔"</formula>
    </cfRule>
  </conditionalFormatting>
  <conditionalFormatting sqref="AD263">
    <cfRule type="cellIs" dxfId="1951" priority="496" operator="equal">
      <formula>"✖"</formula>
    </cfRule>
    <cfRule type="cellIs" dxfId="1950" priority="497" operator="equal">
      <formula>"✔"</formula>
    </cfRule>
  </conditionalFormatting>
  <conditionalFormatting sqref="AD261">
    <cfRule type="cellIs" dxfId="1949" priority="494" operator="equal">
      <formula>"✖"</formula>
    </cfRule>
    <cfRule type="cellIs" dxfId="1948" priority="495" operator="equal">
      <formula>"✔"</formula>
    </cfRule>
  </conditionalFormatting>
  <conditionalFormatting sqref="AD266:AD267">
    <cfRule type="cellIs" dxfId="1947" priority="492" operator="equal">
      <formula>"✖"</formula>
    </cfRule>
    <cfRule type="cellIs" dxfId="1946" priority="493" operator="equal">
      <formula>"✔"</formula>
    </cfRule>
  </conditionalFormatting>
  <conditionalFormatting sqref="AD269">
    <cfRule type="cellIs" dxfId="1945" priority="490" operator="equal">
      <formula>"✖"</formula>
    </cfRule>
    <cfRule type="cellIs" dxfId="1944" priority="491" operator="equal">
      <formula>"✔"</formula>
    </cfRule>
  </conditionalFormatting>
  <conditionalFormatting sqref="AD271:AD273">
    <cfRule type="cellIs" dxfId="1943" priority="488" operator="equal">
      <formula>"✖"</formula>
    </cfRule>
    <cfRule type="cellIs" dxfId="1942" priority="489" operator="equal">
      <formula>"✔"</formula>
    </cfRule>
  </conditionalFormatting>
  <conditionalFormatting sqref="AD278:AD280">
    <cfRule type="cellIs" dxfId="1941" priority="486" operator="equal">
      <formula>"✖"</formula>
    </cfRule>
    <cfRule type="cellIs" dxfId="1940" priority="487" operator="equal">
      <formula>"✔"</formula>
    </cfRule>
  </conditionalFormatting>
  <conditionalFormatting sqref="AD282:AD284">
    <cfRule type="cellIs" dxfId="1939" priority="484" operator="equal">
      <formula>"✖"</formula>
    </cfRule>
    <cfRule type="cellIs" dxfId="1938" priority="485" operator="equal">
      <formula>"✔"</formula>
    </cfRule>
  </conditionalFormatting>
  <conditionalFormatting sqref="Z297">
    <cfRule type="cellIs" dxfId="1937" priority="482" operator="equal">
      <formula>"✖"</formula>
    </cfRule>
    <cfRule type="cellIs" dxfId="1936" priority="483" operator="equal">
      <formula>"✔"</formula>
    </cfRule>
  </conditionalFormatting>
  <conditionalFormatting sqref="Z300:Z301">
    <cfRule type="cellIs" dxfId="1935" priority="480" operator="equal">
      <formula>"✖"</formula>
    </cfRule>
    <cfRule type="cellIs" dxfId="1934" priority="481" operator="equal">
      <formula>"✔"</formula>
    </cfRule>
  </conditionalFormatting>
  <conditionalFormatting sqref="Z303">
    <cfRule type="cellIs" dxfId="1933" priority="478" operator="equal">
      <formula>"✖"</formula>
    </cfRule>
    <cfRule type="cellIs" dxfId="1932" priority="479" operator="equal">
      <formula>"✔"</formula>
    </cfRule>
  </conditionalFormatting>
  <conditionalFormatting sqref="AD330">
    <cfRule type="cellIs" dxfId="1931" priority="476" operator="equal">
      <formula>"✖"</formula>
    </cfRule>
    <cfRule type="cellIs" dxfId="1930" priority="477" operator="equal">
      <formula>"✔"</formula>
    </cfRule>
  </conditionalFormatting>
  <conditionalFormatting sqref="AD342">
    <cfRule type="cellIs" dxfId="1929" priority="474" operator="equal">
      <formula>"✖"</formula>
    </cfRule>
    <cfRule type="cellIs" dxfId="1928" priority="475" operator="equal">
      <formula>"✔"</formula>
    </cfRule>
  </conditionalFormatting>
  <conditionalFormatting sqref="G349:G357">
    <cfRule type="cellIs" dxfId="1927" priority="472" operator="equal">
      <formula>"✖"</formula>
    </cfRule>
    <cfRule type="cellIs" dxfId="1926" priority="473" operator="equal">
      <formula>"✔"</formula>
    </cfRule>
  </conditionalFormatting>
  <conditionalFormatting sqref="G359:G360">
    <cfRule type="cellIs" dxfId="1925" priority="470" operator="equal">
      <formula>"✖"</formula>
    </cfRule>
    <cfRule type="cellIs" dxfId="1924" priority="471" operator="equal">
      <formula>"✔"</formula>
    </cfRule>
  </conditionalFormatting>
  <conditionalFormatting sqref="AD365">
    <cfRule type="cellIs" dxfId="1923" priority="468" operator="equal">
      <formula>"✖"</formula>
    </cfRule>
    <cfRule type="cellIs" dxfId="1922" priority="469" operator="equal">
      <formula>"✔"</formula>
    </cfRule>
  </conditionalFormatting>
  <conditionalFormatting sqref="AD370">
    <cfRule type="cellIs" dxfId="1921" priority="466" operator="equal">
      <formula>"✖"</formula>
    </cfRule>
    <cfRule type="cellIs" dxfId="1920" priority="467" operator="equal">
      <formula>"✔"</formula>
    </cfRule>
  </conditionalFormatting>
  <conditionalFormatting sqref="AD375:AD378">
    <cfRule type="cellIs" dxfId="1919" priority="464" operator="equal">
      <formula>"✖"</formula>
    </cfRule>
    <cfRule type="cellIs" dxfId="1918" priority="465" operator="equal">
      <formula>"✔"</formula>
    </cfRule>
  </conditionalFormatting>
  <conditionalFormatting sqref="AD380:AD385">
    <cfRule type="cellIs" dxfId="1917" priority="462" operator="equal">
      <formula>"✖"</formula>
    </cfRule>
    <cfRule type="cellIs" dxfId="1916" priority="463" operator="equal">
      <formula>"✔"</formula>
    </cfRule>
  </conditionalFormatting>
  <conditionalFormatting sqref="AD393:AD395">
    <cfRule type="cellIs" dxfId="1915" priority="460" operator="equal">
      <formula>"✖"</formula>
    </cfRule>
    <cfRule type="cellIs" dxfId="1914" priority="461" operator="equal">
      <formula>"✔"</formula>
    </cfRule>
  </conditionalFormatting>
  <conditionalFormatting sqref="AG398">
    <cfRule type="cellIs" dxfId="1913" priority="458" operator="equal">
      <formula>"✖"</formula>
    </cfRule>
    <cfRule type="cellIs" dxfId="1912" priority="459" operator="equal">
      <formula>"✔"</formula>
    </cfRule>
  </conditionalFormatting>
  <conditionalFormatting sqref="AD407:AD409">
    <cfRule type="cellIs" dxfId="1911" priority="456" operator="equal">
      <formula>"✖"</formula>
    </cfRule>
    <cfRule type="cellIs" dxfId="1910" priority="457" operator="equal">
      <formula>"✔"</formula>
    </cfRule>
  </conditionalFormatting>
  <conditionalFormatting sqref="AD114">
    <cfRule type="cellIs" dxfId="1909" priority="455" operator="equal">
      <formula>"✔"</formula>
    </cfRule>
  </conditionalFormatting>
  <conditionalFormatting sqref="AD118">
    <cfRule type="cellIs" dxfId="1908" priority="454" operator="equal">
      <formula>"✔"</formula>
    </cfRule>
  </conditionalFormatting>
  <conditionalFormatting sqref="AG130">
    <cfRule type="cellIs" dxfId="1907" priority="453" operator="equal">
      <formula>"✔"</formula>
    </cfRule>
  </conditionalFormatting>
  <conditionalFormatting sqref="AH234">
    <cfRule type="cellIs" dxfId="1906" priority="452" operator="equal">
      <formula>"✔"</formula>
    </cfRule>
  </conditionalFormatting>
  <conditionalFormatting sqref="AD252">
    <cfRule type="cellIs" dxfId="1905" priority="451" operator="equal">
      <formula>"✔"</formula>
    </cfRule>
  </conditionalFormatting>
  <conditionalFormatting sqref="AC297">
    <cfRule type="cellIs" dxfId="1904" priority="450" operator="equal">
      <formula>"✔"</formula>
    </cfRule>
  </conditionalFormatting>
  <conditionalFormatting sqref="AC300:AC301">
    <cfRule type="cellIs" dxfId="1903" priority="449" operator="equal">
      <formula>"✔"</formula>
    </cfRule>
  </conditionalFormatting>
  <conditionalFormatting sqref="AC303">
    <cfRule type="cellIs" dxfId="1902" priority="448" operator="equal">
      <formula>"✔"</formula>
    </cfRule>
  </conditionalFormatting>
  <conditionalFormatting sqref="AD310">
    <cfRule type="cellIs" dxfId="1901" priority="447" operator="equal">
      <formula>"✔"</formula>
    </cfRule>
  </conditionalFormatting>
  <conditionalFormatting sqref="AD318">
    <cfRule type="cellIs" dxfId="1900" priority="446" operator="equal">
      <formula>"✔"</formula>
    </cfRule>
  </conditionalFormatting>
  <conditionalFormatting sqref="AD324">
    <cfRule type="cellIs" dxfId="1899" priority="445" operator="equal">
      <formula>"✔"</formula>
    </cfRule>
  </conditionalFormatting>
  <conditionalFormatting sqref="AD336">
    <cfRule type="cellIs" dxfId="1898" priority="444" operator="equal">
      <formula>"✔"</formula>
    </cfRule>
  </conditionalFormatting>
  <conditionalFormatting sqref="AD366">
    <cfRule type="cellIs" dxfId="1897" priority="443" operator="equal">
      <formula>"✔"</formula>
    </cfRule>
  </conditionalFormatting>
  <conditionalFormatting sqref="AG407:AG409">
    <cfRule type="cellIs" dxfId="1896" priority="442" operator="equal">
      <formula>"✔"</formula>
    </cfRule>
  </conditionalFormatting>
  <conditionalFormatting sqref="AG375:AG376">
    <cfRule type="cellIs" dxfId="1895" priority="440" operator="equal">
      <formula>"✖"</formula>
    </cfRule>
    <cfRule type="cellIs" dxfId="1894" priority="441" operator="equal">
      <formula>"✔"</formula>
    </cfRule>
  </conditionalFormatting>
  <conditionalFormatting sqref="AG365">
    <cfRule type="cellIs" dxfId="1893" priority="438" operator="equal">
      <formula>"✖"</formula>
    </cfRule>
    <cfRule type="cellIs" dxfId="1892" priority="439" operator="equal">
      <formula>"✔"</formula>
    </cfRule>
  </conditionalFormatting>
  <conditionalFormatting sqref="AG360">
    <cfRule type="cellIs" dxfId="1891" priority="436" operator="equal">
      <formula>"✖"</formula>
    </cfRule>
    <cfRule type="cellIs" dxfId="1890" priority="437" operator="equal">
      <formula>"✔"</formula>
    </cfRule>
  </conditionalFormatting>
  <conditionalFormatting sqref="AG348:AG357">
    <cfRule type="cellIs" dxfId="1889" priority="434" operator="equal">
      <formula>"✖"</formula>
    </cfRule>
    <cfRule type="cellIs" dxfId="1888" priority="435" operator="equal">
      <formula>"✔"</formula>
    </cfRule>
  </conditionalFormatting>
  <conditionalFormatting sqref="Z71:Z74">
    <cfRule type="cellIs" dxfId="1887" priority="432" operator="between">
      <formula>1</formula>
      <formula>12</formula>
    </cfRule>
    <cfRule type="containsBlanks" dxfId="1886" priority="433">
      <formula>LEN(TRIM(Z71))=0</formula>
    </cfRule>
  </conditionalFormatting>
  <conditionalFormatting sqref="AH14">
    <cfRule type="cellIs" dxfId="1885" priority="429" operator="equal">
      <formula>"未確認"</formula>
    </cfRule>
    <cfRule type="cellIs" dxfId="1884" priority="430" operator="equal">
      <formula>"確認"</formula>
    </cfRule>
    <cfRule type="containsBlanks" dxfId="1883" priority="431">
      <formula>LEN(TRIM(AH14))=0</formula>
    </cfRule>
  </conditionalFormatting>
  <conditionalFormatting sqref="AH15">
    <cfRule type="cellIs" dxfId="1882" priority="426" operator="equal">
      <formula>"未確認"</formula>
    </cfRule>
    <cfRule type="cellIs" dxfId="1881" priority="427" operator="equal">
      <formula>"確認"</formula>
    </cfRule>
    <cfRule type="containsBlanks" dxfId="1880" priority="428">
      <formula>LEN(TRIM(AH15))=0</formula>
    </cfRule>
  </conditionalFormatting>
  <conditionalFormatting sqref="AH20">
    <cfRule type="cellIs" dxfId="1879" priority="423" operator="equal">
      <formula>"未確認"</formula>
    </cfRule>
    <cfRule type="cellIs" dxfId="1878" priority="424" operator="equal">
      <formula>"確認"</formula>
    </cfRule>
    <cfRule type="containsBlanks" dxfId="1877" priority="425">
      <formula>LEN(TRIM(AH20))=0</formula>
    </cfRule>
  </conditionalFormatting>
  <conditionalFormatting sqref="AH25">
    <cfRule type="cellIs" dxfId="1876" priority="420" operator="equal">
      <formula>"未確認"</formula>
    </cfRule>
    <cfRule type="cellIs" dxfId="1875" priority="421" operator="equal">
      <formula>"確認"</formula>
    </cfRule>
    <cfRule type="containsBlanks" dxfId="1874" priority="422">
      <formula>LEN(TRIM(AH25))=0</formula>
    </cfRule>
  </conditionalFormatting>
  <conditionalFormatting sqref="AH30">
    <cfRule type="cellIs" dxfId="1873" priority="417" operator="equal">
      <formula>"未確認"</formula>
    </cfRule>
    <cfRule type="cellIs" dxfId="1872" priority="418" operator="equal">
      <formula>"確認"</formula>
    </cfRule>
    <cfRule type="containsBlanks" dxfId="1871" priority="419">
      <formula>LEN(TRIM(AH30))=0</formula>
    </cfRule>
  </conditionalFormatting>
  <conditionalFormatting sqref="AH151">
    <cfRule type="cellIs" dxfId="1870" priority="414" operator="equal">
      <formula>"未確認"</formula>
    </cfRule>
    <cfRule type="cellIs" dxfId="1869" priority="415" operator="equal">
      <formula>"確認"</formula>
    </cfRule>
    <cfRule type="containsBlanks" dxfId="1868" priority="416">
      <formula>LEN(TRIM(AH151))=0</formula>
    </cfRule>
  </conditionalFormatting>
  <conditionalFormatting sqref="AD234">
    <cfRule type="cellIs" dxfId="1867" priority="413" operator="equal">
      <formula>"✔"</formula>
    </cfRule>
  </conditionalFormatting>
  <conditionalFormatting sqref="O246">
    <cfRule type="cellIs" dxfId="1866" priority="412" operator="equal">
      <formula>"✔"</formula>
    </cfRule>
  </conditionalFormatting>
  <conditionalFormatting sqref="Q246">
    <cfRule type="cellIs" dxfId="1865" priority="411" operator="equal">
      <formula>"✔"</formula>
    </cfRule>
  </conditionalFormatting>
  <conditionalFormatting sqref="S246">
    <cfRule type="cellIs" dxfId="1864" priority="410" operator="equal">
      <formula>"✔"</formula>
    </cfRule>
  </conditionalFormatting>
  <conditionalFormatting sqref="U246">
    <cfRule type="cellIs" dxfId="1863" priority="409" operator="equal">
      <formula>"✔"</formula>
    </cfRule>
  </conditionalFormatting>
  <conditionalFormatting sqref="W246">
    <cfRule type="cellIs" dxfId="1862" priority="408" operator="equal">
      <formula>"✔"</formula>
    </cfRule>
  </conditionalFormatting>
  <conditionalFormatting sqref="Y246">
    <cfRule type="cellIs" dxfId="1861" priority="407" operator="equal">
      <formula>"✔"</formula>
    </cfRule>
  </conditionalFormatting>
  <conditionalFormatting sqref="AA246">
    <cfRule type="cellIs" dxfId="1860" priority="406" operator="equal">
      <formula>"✔"</formula>
    </cfRule>
  </conditionalFormatting>
  <conditionalFormatting sqref="AC246">
    <cfRule type="cellIs" dxfId="1859" priority="405" operator="equal">
      <formula>"✔"</formula>
    </cfRule>
  </conditionalFormatting>
  <conditionalFormatting sqref="AE246">
    <cfRule type="cellIs" dxfId="1858" priority="404" operator="equal">
      <formula>"✔"</formula>
    </cfRule>
  </conditionalFormatting>
  <conditionalFormatting sqref="AG246">
    <cfRule type="cellIs" dxfId="1857" priority="403" operator="equal">
      <formula>"✔"</formula>
    </cfRule>
  </conditionalFormatting>
  <conditionalFormatting sqref="AI246">
    <cfRule type="cellIs" dxfId="1856" priority="402" operator="equal">
      <formula>"✔"</formula>
    </cfRule>
  </conditionalFormatting>
  <conditionalFormatting sqref="M255">
    <cfRule type="cellIs" dxfId="1855" priority="401" operator="equal">
      <formula>"✔"</formula>
    </cfRule>
  </conditionalFormatting>
  <conditionalFormatting sqref="O255">
    <cfRule type="cellIs" dxfId="1854" priority="400" operator="equal">
      <formula>"✔"</formula>
    </cfRule>
  </conditionalFormatting>
  <conditionalFormatting sqref="Q255">
    <cfRule type="cellIs" dxfId="1853" priority="399" operator="equal">
      <formula>"✔"</formula>
    </cfRule>
  </conditionalFormatting>
  <conditionalFormatting sqref="S255">
    <cfRule type="cellIs" dxfId="1852" priority="398" operator="equal">
      <formula>"✔"</formula>
    </cfRule>
  </conditionalFormatting>
  <conditionalFormatting sqref="U255">
    <cfRule type="cellIs" dxfId="1851" priority="397" operator="equal">
      <formula>"✔"</formula>
    </cfRule>
  </conditionalFormatting>
  <conditionalFormatting sqref="W255">
    <cfRule type="cellIs" dxfId="1850" priority="396" operator="equal">
      <formula>"✔"</formula>
    </cfRule>
  </conditionalFormatting>
  <conditionalFormatting sqref="Y255">
    <cfRule type="cellIs" dxfId="1849" priority="395" operator="equal">
      <formula>"✔"</formula>
    </cfRule>
  </conditionalFormatting>
  <conditionalFormatting sqref="AA255">
    <cfRule type="cellIs" dxfId="1848" priority="394" operator="equal">
      <formula>"✔"</formula>
    </cfRule>
  </conditionalFormatting>
  <conditionalFormatting sqref="AC255">
    <cfRule type="cellIs" dxfId="1847" priority="393" operator="equal">
      <formula>"✔"</formula>
    </cfRule>
  </conditionalFormatting>
  <conditionalFormatting sqref="AE255">
    <cfRule type="cellIs" dxfId="1846" priority="392" operator="equal">
      <formula>"✔"</formula>
    </cfRule>
  </conditionalFormatting>
  <conditionalFormatting sqref="AG255">
    <cfRule type="cellIs" dxfId="1845" priority="391" operator="equal">
      <formula>"✔"</formula>
    </cfRule>
  </conditionalFormatting>
  <conditionalFormatting sqref="AI255">
    <cfRule type="cellIs" dxfId="1844" priority="390" operator="equal">
      <formula>"✔"</formula>
    </cfRule>
  </conditionalFormatting>
  <conditionalFormatting sqref="M258">
    <cfRule type="cellIs" dxfId="1843" priority="389" operator="equal">
      <formula>"✔"</formula>
    </cfRule>
  </conditionalFormatting>
  <conditionalFormatting sqref="O258">
    <cfRule type="cellIs" dxfId="1842" priority="388" operator="equal">
      <formula>"✔"</formula>
    </cfRule>
  </conditionalFormatting>
  <conditionalFormatting sqref="Q258">
    <cfRule type="cellIs" dxfId="1841" priority="387" operator="equal">
      <formula>"✔"</formula>
    </cfRule>
  </conditionalFormatting>
  <conditionalFormatting sqref="S258">
    <cfRule type="cellIs" dxfId="1840" priority="386" operator="equal">
      <formula>"✔"</formula>
    </cfRule>
  </conditionalFormatting>
  <conditionalFormatting sqref="U258">
    <cfRule type="cellIs" dxfId="1839" priority="385" operator="equal">
      <formula>"✔"</formula>
    </cfRule>
  </conditionalFormatting>
  <conditionalFormatting sqref="W258">
    <cfRule type="cellIs" dxfId="1838" priority="384" operator="equal">
      <formula>"✔"</formula>
    </cfRule>
  </conditionalFormatting>
  <conditionalFormatting sqref="Y258">
    <cfRule type="cellIs" dxfId="1837" priority="383" operator="equal">
      <formula>"✔"</formula>
    </cfRule>
  </conditionalFormatting>
  <conditionalFormatting sqref="AA258">
    <cfRule type="cellIs" dxfId="1836" priority="382" operator="equal">
      <formula>"✔"</formula>
    </cfRule>
  </conditionalFormatting>
  <conditionalFormatting sqref="AC258">
    <cfRule type="cellIs" dxfId="1835" priority="381" operator="equal">
      <formula>"✔"</formula>
    </cfRule>
  </conditionalFormatting>
  <conditionalFormatting sqref="AE258">
    <cfRule type="cellIs" dxfId="1834" priority="380" operator="equal">
      <formula>"✔"</formula>
    </cfRule>
  </conditionalFormatting>
  <conditionalFormatting sqref="AG258">
    <cfRule type="cellIs" dxfId="1833" priority="379" operator="equal">
      <formula>"✔"</formula>
    </cfRule>
  </conditionalFormatting>
  <conditionalFormatting sqref="AI258">
    <cfRule type="cellIs" dxfId="1832" priority="378" operator="equal">
      <formula>"✔"</formula>
    </cfRule>
  </conditionalFormatting>
  <conditionalFormatting sqref="U381">
    <cfRule type="cellIs" dxfId="1831" priority="374" operator="equal">
      <formula>"無"</formula>
    </cfRule>
    <cfRule type="cellIs" dxfId="1830" priority="375" operator="equal">
      <formula>"有"</formula>
    </cfRule>
    <cfRule type="cellIs" dxfId="1829" priority="376" operator="equal">
      <formula>"有・無"</formula>
    </cfRule>
  </conditionalFormatting>
  <conditionalFormatting sqref="U382">
    <cfRule type="cellIs" dxfId="1828" priority="371" operator="equal">
      <formula>"無"</formula>
    </cfRule>
    <cfRule type="cellIs" dxfId="1827" priority="372" operator="equal">
      <formula>"有"</formula>
    </cfRule>
    <cfRule type="cellIs" dxfId="1826" priority="373" operator="equal">
      <formula>"有・無"</formula>
    </cfRule>
  </conditionalFormatting>
  <conditionalFormatting sqref="U383">
    <cfRule type="cellIs" dxfId="1825" priority="368" operator="equal">
      <formula>"無"</formula>
    </cfRule>
    <cfRule type="cellIs" dxfId="1824" priority="369" operator="equal">
      <formula>"有"</formula>
    </cfRule>
    <cfRule type="cellIs" dxfId="1823" priority="370" operator="equal">
      <formula>"有・無"</formula>
    </cfRule>
  </conditionalFormatting>
  <conditionalFormatting sqref="U384">
    <cfRule type="cellIs" dxfId="1822" priority="365" operator="equal">
      <formula>"無"</formula>
    </cfRule>
    <cfRule type="cellIs" dxfId="1821" priority="366" operator="equal">
      <formula>"有"</formula>
    </cfRule>
    <cfRule type="cellIs" dxfId="1820" priority="367" operator="equal">
      <formula>"有・無"</formula>
    </cfRule>
  </conditionalFormatting>
  <conditionalFormatting sqref="U385">
    <cfRule type="cellIs" dxfId="1819" priority="362" operator="equal">
      <formula>"無"</formula>
    </cfRule>
    <cfRule type="cellIs" dxfId="1818" priority="363" operator="equal">
      <formula>"有"</formula>
    </cfRule>
    <cfRule type="cellIs" dxfId="1817" priority="364" operator="equal">
      <formula>"有・無"</formula>
    </cfRule>
  </conditionalFormatting>
  <conditionalFormatting sqref="M388">
    <cfRule type="cellIs" dxfId="1816" priority="359" operator="equal">
      <formula>"無"</formula>
    </cfRule>
    <cfRule type="cellIs" dxfId="1815" priority="360" operator="equal">
      <formula>"有"</formula>
    </cfRule>
    <cfRule type="cellIs" dxfId="1814" priority="361" operator="equal">
      <formula>"有・無"</formula>
    </cfRule>
  </conditionalFormatting>
  <conditionalFormatting sqref="U380">
    <cfRule type="cellIs" dxfId="1813" priority="355" operator="equal">
      <formula>"該当・非該当"</formula>
    </cfRule>
    <cfRule type="containsText" dxfId="1812" priority="356" operator="containsText" text="非該当">
      <formula>NOT(ISERROR(SEARCH("非該当",U380)))</formula>
    </cfRule>
    <cfRule type="containsText" dxfId="1811" priority="357" operator="containsText" text="該当">
      <formula>NOT(ISERROR(SEARCH("該当",U380)))</formula>
    </cfRule>
    <cfRule type="containsBlanks" dxfId="1810" priority="358">
      <formula>LEN(TRIM(U380))=0</formula>
    </cfRule>
  </conditionalFormatting>
  <conditionalFormatting sqref="R398">
    <cfRule type="cellIs" dxfId="1809" priority="352" operator="equal">
      <formula>"無"</formula>
    </cfRule>
    <cfRule type="cellIs" dxfId="1808" priority="353" operator="equal">
      <formula>"有"</formula>
    </cfRule>
    <cfRule type="cellIs" dxfId="1807" priority="354" operator="equal">
      <formula>"有・無"</formula>
    </cfRule>
  </conditionalFormatting>
  <conditionalFormatting sqref="U387">
    <cfRule type="cellIs" dxfId="1806" priority="351" operator="equal">
      <formula>"✔"</formula>
    </cfRule>
  </conditionalFormatting>
  <conditionalFormatting sqref="X387">
    <cfRule type="cellIs" dxfId="1805" priority="350" operator="equal">
      <formula>"✔"</formula>
    </cfRule>
  </conditionalFormatting>
  <conditionalFormatting sqref="W389">
    <cfRule type="cellIs" dxfId="1804" priority="349" operator="equal">
      <formula>"✔"</formula>
    </cfRule>
  </conditionalFormatting>
  <conditionalFormatting sqref="AA389">
    <cfRule type="cellIs" dxfId="1803" priority="348" operator="equal">
      <formula>"✔"</formula>
    </cfRule>
  </conditionalFormatting>
  <conditionalFormatting sqref="AE389">
    <cfRule type="cellIs" dxfId="1802" priority="347" operator="equal">
      <formula>"✔"</formula>
    </cfRule>
  </conditionalFormatting>
  <conditionalFormatting sqref="AI389">
    <cfRule type="cellIs" dxfId="1801" priority="346" operator="equal">
      <formula>"✔"</formula>
    </cfRule>
  </conditionalFormatting>
  <conditionalFormatting sqref="AN423">
    <cfRule type="cellIs" dxfId="1800" priority="344" operator="equal">
      <formula>"✖"</formula>
    </cfRule>
    <cfRule type="cellIs" dxfId="1799" priority="345" operator="equal">
      <formula>"●"</formula>
    </cfRule>
  </conditionalFormatting>
  <conditionalFormatting sqref="AL423">
    <cfRule type="cellIs" dxfId="1798" priority="340" operator="equal">
      <formula>"いない"</formula>
    </cfRule>
    <cfRule type="cellIs" dxfId="1797" priority="341" operator="equal">
      <formula>"いる"</formula>
    </cfRule>
    <cfRule type="containsBlanks" dxfId="1796" priority="342">
      <formula>LEN(TRIM(AL423))=0</formula>
    </cfRule>
    <cfRule type="cellIs" dxfId="1795" priority="343" operator="equal">
      <formula>"要確認"</formula>
    </cfRule>
  </conditionalFormatting>
  <conditionalFormatting sqref="AR423">
    <cfRule type="cellIs" dxfId="1794" priority="338" operator="equal">
      <formula>"適切"</formula>
    </cfRule>
    <cfRule type="cellIs" dxfId="1793" priority="339" operator="equal">
      <formula>"不適切"</formula>
    </cfRule>
  </conditionalFormatting>
  <conditionalFormatting sqref="AN431">
    <cfRule type="cellIs" dxfId="1792" priority="336" operator="equal">
      <formula>"✖"</formula>
    </cfRule>
    <cfRule type="cellIs" dxfId="1791" priority="337" operator="equal">
      <formula>"●"</formula>
    </cfRule>
  </conditionalFormatting>
  <conditionalFormatting sqref="AL431">
    <cfRule type="cellIs" dxfId="1790" priority="332" operator="equal">
      <formula>"いない"</formula>
    </cfRule>
    <cfRule type="cellIs" dxfId="1789" priority="333" operator="equal">
      <formula>"いる"</formula>
    </cfRule>
    <cfRule type="containsBlanks" dxfId="1788" priority="334">
      <formula>LEN(TRIM(AL431))=0</formula>
    </cfRule>
    <cfRule type="cellIs" dxfId="1787" priority="335" operator="equal">
      <formula>"要確認"</formula>
    </cfRule>
  </conditionalFormatting>
  <conditionalFormatting sqref="AR431">
    <cfRule type="cellIs" dxfId="1786" priority="330" operator="equal">
      <formula>"適切"</formula>
    </cfRule>
    <cfRule type="cellIs" dxfId="1785" priority="331" operator="equal">
      <formula>"不適切"</formula>
    </cfRule>
  </conditionalFormatting>
  <conditionalFormatting sqref="AD423">
    <cfRule type="cellIs" dxfId="1784" priority="328" operator="equal">
      <formula>"✖"</formula>
    </cfRule>
    <cfRule type="cellIs" dxfId="1783" priority="329" operator="equal">
      <formula>"✔"</formula>
    </cfRule>
  </conditionalFormatting>
  <conditionalFormatting sqref="AG423">
    <cfRule type="cellIs" dxfId="1782" priority="327" operator="equal">
      <formula>"✔"</formula>
    </cfRule>
  </conditionalFormatting>
  <conditionalFormatting sqref="AD431">
    <cfRule type="cellIs" dxfId="1781" priority="325" operator="equal">
      <formula>"✖"</formula>
    </cfRule>
    <cfRule type="cellIs" dxfId="1780" priority="326" operator="equal">
      <formula>"✔"</formula>
    </cfRule>
  </conditionalFormatting>
  <conditionalFormatting sqref="AG431">
    <cfRule type="cellIs" dxfId="1779" priority="324" operator="equal">
      <formula>"✔"</formula>
    </cfRule>
  </conditionalFormatting>
  <conditionalFormatting sqref="AD439">
    <cfRule type="cellIs" dxfId="1778" priority="322" operator="equal">
      <formula>"✖"</formula>
    </cfRule>
    <cfRule type="cellIs" dxfId="1777" priority="323" operator="equal">
      <formula>"✔"</formula>
    </cfRule>
  </conditionalFormatting>
  <conditionalFormatting sqref="AG439">
    <cfRule type="cellIs" dxfId="1776" priority="321" operator="equal">
      <formula>"✔"</formula>
    </cfRule>
  </conditionalFormatting>
  <conditionalFormatting sqref="AD440">
    <cfRule type="cellIs" dxfId="1775" priority="319" operator="equal">
      <formula>"✖"</formula>
    </cfRule>
    <cfRule type="cellIs" dxfId="1774" priority="320" operator="equal">
      <formula>"✔"</formula>
    </cfRule>
  </conditionalFormatting>
  <conditionalFormatting sqref="AG440">
    <cfRule type="cellIs" dxfId="1773" priority="318" operator="equal">
      <formula>"✔"</formula>
    </cfRule>
  </conditionalFormatting>
  <conditionalFormatting sqref="AN439">
    <cfRule type="cellIs" dxfId="1772" priority="316" operator="equal">
      <formula>"✖"</formula>
    </cfRule>
    <cfRule type="cellIs" dxfId="1771" priority="317" operator="equal">
      <formula>"●"</formula>
    </cfRule>
  </conditionalFormatting>
  <conditionalFormatting sqref="AL439">
    <cfRule type="cellIs" dxfId="1770" priority="312" operator="equal">
      <formula>"いない"</formula>
    </cfRule>
    <cfRule type="cellIs" dxfId="1769" priority="313" operator="equal">
      <formula>"いる"</formula>
    </cfRule>
    <cfRule type="containsBlanks" dxfId="1768" priority="314">
      <formula>LEN(TRIM(AL439))=0</formula>
    </cfRule>
    <cfRule type="cellIs" dxfId="1767" priority="315" operator="equal">
      <formula>"要確認"</formula>
    </cfRule>
  </conditionalFormatting>
  <conditionalFormatting sqref="AR439">
    <cfRule type="cellIs" dxfId="1766" priority="310" operator="equal">
      <formula>"適切"</formula>
    </cfRule>
    <cfRule type="cellIs" dxfId="1765" priority="311" operator="equal">
      <formula>"不適切"</formula>
    </cfRule>
  </conditionalFormatting>
  <conditionalFormatting sqref="AN440">
    <cfRule type="cellIs" dxfId="1764" priority="308" operator="equal">
      <formula>"✖"</formula>
    </cfRule>
    <cfRule type="cellIs" dxfId="1763" priority="309" operator="equal">
      <formula>"●"</formula>
    </cfRule>
  </conditionalFormatting>
  <conditionalFormatting sqref="AL440">
    <cfRule type="cellIs" dxfId="1762" priority="304" operator="equal">
      <formula>"いない"</formula>
    </cfRule>
    <cfRule type="cellIs" dxfId="1761" priority="305" operator="equal">
      <formula>"いる"</formula>
    </cfRule>
    <cfRule type="containsBlanks" dxfId="1760" priority="306">
      <formula>LEN(TRIM(AL440))=0</formula>
    </cfRule>
    <cfRule type="cellIs" dxfId="1759" priority="307" operator="equal">
      <formula>"要確認"</formula>
    </cfRule>
  </conditionalFormatting>
  <conditionalFormatting sqref="AR440">
    <cfRule type="cellIs" dxfId="1758" priority="302" operator="equal">
      <formula>"適切"</formula>
    </cfRule>
    <cfRule type="cellIs" dxfId="1757" priority="303" operator="equal">
      <formula>"不適切"</formula>
    </cfRule>
  </conditionalFormatting>
  <conditionalFormatting sqref="AN445">
    <cfRule type="cellIs" dxfId="1756" priority="300" operator="equal">
      <formula>"✖"</formula>
    </cfRule>
    <cfRule type="cellIs" dxfId="1755" priority="301" operator="equal">
      <formula>"●"</formula>
    </cfRule>
  </conditionalFormatting>
  <conditionalFormatting sqref="AL445">
    <cfRule type="cellIs" dxfId="1754" priority="296" operator="equal">
      <formula>"いない"</formula>
    </cfRule>
    <cfRule type="cellIs" dxfId="1753" priority="297" operator="equal">
      <formula>"いる"</formula>
    </cfRule>
    <cfRule type="containsBlanks" dxfId="1752" priority="298">
      <formula>LEN(TRIM(AL445))=0</formula>
    </cfRule>
    <cfRule type="cellIs" dxfId="1751" priority="299" operator="equal">
      <formula>"要確認"</formula>
    </cfRule>
  </conditionalFormatting>
  <conditionalFormatting sqref="AR445">
    <cfRule type="cellIs" dxfId="1750" priority="294" operator="equal">
      <formula>"適切"</formula>
    </cfRule>
    <cfRule type="cellIs" dxfId="1749" priority="295" operator="equal">
      <formula>"不適切"</formula>
    </cfRule>
  </conditionalFormatting>
  <conditionalFormatting sqref="AD445">
    <cfRule type="cellIs" dxfId="1748" priority="292" operator="equal">
      <formula>"✖"</formula>
    </cfRule>
    <cfRule type="cellIs" dxfId="1747" priority="293" operator="equal">
      <formula>"✔"</formula>
    </cfRule>
  </conditionalFormatting>
  <conditionalFormatting sqref="AG445">
    <cfRule type="cellIs" dxfId="1746" priority="291" operator="equal">
      <formula>"✔"</formula>
    </cfRule>
  </conditionalFormatting>
  <conditionalFormatting sqref="AN449">
    <cfRule type="cellIs" dxfId="1745" priority="289" operator="equal">
      <formula>"✖"</formula>
    </cfRule>
    <cfRule type="cellIs" dxfId="1744" priority="290" operator="equal">
      <formula>"●"</formula>
    </cfRule>
  </conditionalFormatting>
  <conditionalFormatting sqref="AL449">
    <cfRule type="cellIs" dxfId="1743" priority="285" operator="equal">
      <formula>"いない"</formula>
    </cfRule>
    <cfRule type="cellIs" dxfId="1742" priority="286" operator="equal">
      <formula>"いる"</formula>
    </cfRule>
    <cfRule type="containsBlanks" dxfId="1741" priority="287">
      <formula>LEN(TRIM(AL449))=0</formula>
    </cfRule>
    <cfRule type="cellIs" dxfId="1740" priority="288" operator="equal">
      <formula>"要確認"</formula>
    </cfRule>
  </conditionalFormatting>
  <conditionalFormatting sqref="AR449">
    <cfRule type="cellIs" dxfId="1739" priority="283" operator="equal">
      <formula>"適切"</formula>
    </cfRule>
    <cfRule type="cellIs" dxfId="1738" priority="284" operator="equal">
      <formula>"不適切"</formula>
    </cfRule>
  </conditionalFormatting>
  <conditionalFormatting sqref="AN450">
    <cfRule type="cellIs" dxfId="1737" priority="281" operator="equal">
      <formula>"✖"</formula>
    </cfRule>
    <cfRule type="cellIs" dxfId="1736" priority="282" operator="equal">
      <formula>"●"</formula>
    </cfRule>
  </conditionalFormatting>
  <conditionalFormatting sqref="AL450">
    <cfRule type="cellIs" dxfId="1735" priority="277" operator="equal">
      <formula>"いない"</formula>
    </cfRule>
    <cfRule type="cellIs" dxfId="1734" priority="278" operator="equal">
      <formula>"いる"</formula>
    </cfRule>
    <cfRule type="containsBlanks" dxfId="1733" priority="279">
      <formula>LEN(TRIM(AL450))=0</formula>
    </cfRule>
    <cfRule type="cellIs" dxfId="1732" priority="280" operator="equal">
      <formula>"要確認"</formula>
    </cfRule>
  </conditionalFormatting>
  <conditionalFormatting sqref="AR450">
    <cfRule type="cellIs" dxfId="1731" priority="275" operator="equal">
      <formula>"適切"</formula>
    </cfRule>
    <cfRule type="cellIs" dxfId="1730" priority="276" operator="equal">
      <formula>"不適切"</formula>
    </cfRule>
  </conditionalFormatting>
  <conditionalFormatting sqref="AN451">
    <cfRule type="cellIs" dxfId="1729" priority="273" operator="equal">
      <formula>"✖"</formula>
    </cfRule>
    <cfRule type="cellIs" dxfId="1728" priority="274" operator="equal">
      <formula>"●"</formula>
    </cfRule>
  </conditionalFormatting>
  <conditionalFormatting sqref="AL451">
    <cfRule type="cellIs" dxfId="1727" priority="269" operator="equal">
      <formula>"いない"</formula>
    </cfRule>
    <cfRule type="cellIs" dxfId="1726" priority="270" operator="equal">
      <formula>"いる"</formula>
    </cfRule>
    <cfRule type="containsBlanks" dxfId="1725" priority="271">
      <formula>LEN(TRIM(AL451))=0</formula>
    </cfRule>
    <cfRule type="cellIs" dxfId="1724" priority="272" operator="equal">
      <formula>"要確認"</formula>
    </cfRule>
  </conditionalFormatting>
  <conditionalFormatting sqref="AR451">
    <cfRule type="cellIs" dxfId="1723" priority="267" operator="equal">
      <formula>"適切"</formula>
    </cfRule>
    <cfRule type="cellIs" dxfId="1722" priority="268" operator="equal">
      <formula>"不適切"</formula>
    </cfRule>
  </conditionalFormatting>
  <conditionalFormatting sqref="AD449">
    <cfRule type="cellIs" dxfId="1721" priority="265" operator="equal">
      <formula>"✖"</formula>
    </cfRule>
    <cfRule type="cellIs" dxfId="1720" priority="266" operator="equal">
      <formula>"✔"</formula>
    </cfRule>
  </conditionalFormatting>
  <conditionalFormatting sqref="AG449">
    <cfRule type="cellIs" dxfId="1719" priority="264" operator="equal">
      <formula>"✔"</formula>
    </cfRule>
  </conditionalFormatting>
  <conditionalFormatting sqref="AD450">
    <cfRule type="cellIs" dxfId="1718" priority="262" operator="equal">
      <formula>"✖"</formula>
    </cfRule>
    <cfRule type="cellIs" dxfId="1717" priority="263" operator="equal">
      <formula>"✔"</formula>
    </cfRule>
  </conditionalFormatting>
  <conditionalFormatting sqref="AG450">
    <cfRule type="cellIs" dxfId="1716" priority="261" operator="equal">
      <formula>"✔"</formula>
    </cfRule>
  </conditionalFormatting>
  <conditionalFormatting sqref="AD451">
    <cfRule type="cellIs" dxfId="1715" priority="259" operator="equal">
      <formula>"✖"</formula>
    </cfRule>
    <cfRule type="cellIs" dxfId="1714" priority="260" operator="equal">
      <formula>"✔"</formula>
    </cfRule>
  </conditionalFormatting>
  <conditionalFormatting sqref="AG451">
    <cfRule type="cellIs" dxfId="1713" priority="258" operator="equal">
      <formula>"✔"</formula>
    </cfRule>
  </conditionalFormatting>
  <conditionalFormatting sqref="AN458">
    <cfRule type="cellIs" dxfId="1712" priority="256" operator="equal">
      <formula>"✖"</formula>
    </cfRule>
    <cfRule type="cellIs" dxfId="1711" priority="257" operator="equal">
      <formula>"●"</formula>
    </cfRule>
  </conditionalFormatting>
  <conditionalFormatting sqref="AL458">
    <cfRule type="cellIs" dxfId="1710" priority="252" operator="equal">
      <formula>"いない"</formula>
    </cfRule>
    <cfRule type="cellIs" dxfId="1709" priority="253" operator="equal">
      <formula>"いる"</formula>
    </cfRule>
    <cfRule type="containsBlanks" dxfId="1708" priority="254">
      <formula>LEN(TRIM(AL458))=0</formula>
    </cfRule>
    <cfRule type="cellIs" dxfId="1707" priority="255" operator="equal">
      <formula>"要確認"</formula>
    </cfRule>
  </conditionalFormatting>
  <conditionalFormatting sqref="AR458">
    <cfRule type="cellIs" dxfId="1706" priority="250" operator="equal">
      <formula>"適切"</formula>
    </cfRule>
    <cfRule type="cellIs" dxfId="1705" priority="251" operator="equal">
      <formula>"不適切"</formula>
    </cfRule>
  </conditionalFormatting>
  <conditionalFormatting sqref="AN459">
    <cfRule type="cellIs" dxfId="1704" priority="248" operator="equal">
      <formula>"✖"</formula>
    </cfRule>
    <cfRule type="cellIs" dxfId="1703" priority="249" operator="equal">
      <formula>"●"</formula>
    </cfRule>
  </conditionalFormatting>
  <conditionalFormatting sqref="AL459">
    <cfRule type="cellIs" dxfId="1702" priority="244" operator="equal">
      <formula>"いない"</formula>
    </cfRule>
    <cfRule type="cellIs" dxfId="1701" priority="245" operator="equal">
      <formula>"いる"</formula>
    </cfRule>
    <cfRule type="containsBlanks" dxfId="1700" priority="246">
      <formula>LEN(TRIM(AL459))=0</formula>
    </cfRule>
    <cfRule type="cellIs" dxfId="1699" priority="247" operator="equal">
      <formula>"要確認"</formula>
    </cfRule>
  </conditionalFormatting>
  <conditionalFormatting sqref="AR459">
    <cfRule type="cellIs" dxfId="1698" priority="242" operator="equal">
      <formula>"適切"</formula>
    </cfRule>
    <cfRule type="cellIs" dxfId="1697" priority="243" operator="equal">
      <formula>"不適切"</formula>
    </cfRule>
  </conditionalFormatting>
  <conditionalFormatting sqref="AN460">
    <cfRule type="cellIs" dxfId="1696" priority="240" operator="equal">
      <formula>"✖"</formula>
    </cfRule>
    <cfRule type="cellIs" dxfId="1695" priority="241" operator="equal">
      <formula>"●"</formula>
    </cfRule>
  </conditionalFormatting>
  <conditionalFormatting sqref="AL460">
    <cfRule type="cellIs" dxfId="1694" priority="236" operator="equal">
      <formula>"いない"</formula>
    </cfRule>
    <cfRule type="cellIs" dxfId="1693" priority="237" operator="equal">
      <formula>"いる"</formula>
    </cfRule>
    <cfRule type="containsBlanks" dxfId="1692" priority="238">
      <formula>LEN(TRIM(AL460))=0</formula>
    </cfRule>
    <cfRule type="cellIs" dxfId="1691" priority="239" operator="equal">
      <formula>"要確認"</formula>
    </cfRule>
  </conditionalFormatting>
  <conditionalFormatting sqref="AR460">
    <cfRule type="cellIs" dxfId="1690" priority="234" operator="equal">
      <formula>"適切"</formula>
    </cfRule>
    <cfRule type="cellIs" dxfId="1689" priority="235" operator="equal">
      <formula>"不適切"</formula>
    </cfRule>
  </conditionalFormatting>
  <conditionalFormatting sqref="AN461">
    <cfRule type="cellIs" dxfId="1688" priority="232" operator="equal">
      <formula>"✖"</formula>
    </cfRule>
    <cfRule type="cellIs" dxfId="1687" priority="233" operator="equal">
      <formula>"●"</formula>
    </cfRule>
  </conditionalFormatting>
  <conditionalFormatting sqref="AL461">
    <cfRule type="cellIs" dxfId="1686" priority="228" operator="equal">
      <formula>"いない"</formula>
    </cfRule>
    <cfRule type="cellIs" dxfId="1685" priority="229" operator="equal">
      <formula>"いる"</formula>
    </cfRule>
    <cfRule type="containsBlanks" dxfId="1684" priority="230">
      <formula>LEN(TRIM(AL461))=0</formula>
    </cfRule>
    <cfRule type="cellIs" dxfId="1683" priority="231" operator="equal">
      <formula>"要確認"</formula>
    </cfRule>
  </conditionalFormatting>
  <conditionalFormatting sqref="AR461">
    <cfRule type="cellIs" dxfId="1682" priority="226" operator="equal">
      <formula>"適切"</formula>
    </cfRule>
    <cfRule type="cellIs" dxfId="1681" priority="227" operator="equal">
      <formula>"不適切"</formula>
    </cfRule>
  </conditionalFormatting>
  <conditionalFormatting sqref="AN462">
    <cfRule type="cellIs" dxfId="1680" priority="224" operator="equal">
      <formula>"✖"</formula>
    </cfRule>
    <cfRule type="cellIs" dxfId="1679" priority="225" operator="equal">
      <formula>"●"</formula>
    </cfRule>
  </conditionalFormatting>
  <conditionalFormatting sqref="AL462">
    <cfRule type="cellIs" dxfId="1678" priority="220" operator="equal">
      <formula>"いない"</formula>
    </cfRule>
    <cfRule type="cellIs" dxfId="1677" priority="221" operator="equal">
      <formula>"いる"</formula>
    </cfRule>
    <cfRule type="containsBlanks" dxfId="1676" priority="222">
      <formula>LEN(TRIM(AL462))=0</formula>
    </cfRule>
    <cfRule type="cellIs" dxfId="1675" priority="223" operator="equal">
      <formula>"要確認"</formula>
    </cfRule>
  </conditionalFormatting>
  <conditionalFormatting sqref="AR462">
    <cfRule type="cellIs" dxfId="1674" priority="218" operator="equal">
      <formula>"適切"</formula>
    </cfRule>
    <cfRule type="cellIs" dxfId="1673" priority="219" operator="equal">
      <formula>"不適切"</formula>
    </cfRule>
  </conditionalFormatting>
  <conditionalFormatting sqref="AN463:AN464">
    <cfRule type="cellIs" dxfId="1672" priority="216" operator="equal">
      <formula>"✖"</formula>
    </cfRule>
    <cfRule type="cellIs" dxfId="1671" priority="217" operator="equal">
      <formula>"●"</formula>
    </cfRule>
  </conditionalFormatting>
  <conditionalFormatting sqref="AL463:AL464">
    <cfRule type="cellIs" dxfId="1670" priority="212" operator="equal">
      <formula>"いない"</formula>
    </cfRule>
    <cfRule type="cellIs" dxfId="1669" priority="213" operator="equal">
      <formula>"いる"</formula>
    </cfRule>
    <cfRule type="containsBlanks" dxfId="1668" priority="214">
      <formula>LEN(TRIM(AL463))=0</formula>
    </cfRule>
    <cfRule type="cellIs" dxfId="1667" priority="215" operator="equal">
      <formula>"要確認"</formula>
    </cfRule>
  </conditionalFormatting>
  <conditionalFormatting sqref="AR463:AR464">
    <cfRule type="cellIs" dxfId="1666" priority="210" operator="equal">
      <formula>"適切"</formula>
    </cfRule>
    <cfRule type="cellIs" dxfId="1665" priority="211" operator="equal">
      <formula>"不適切"</formula>
    </cfRule>
  </conditionalFormatting>
  <conditionalFormatting sqref="AN465">
    <cfRule type="cellIs" dxfId="1664" priority="208" operator="equal">
      <formula>"✖"</formula>
    </cfRule>
    <cfRule type="cellIs" dxfId="1663" priority="209" operator="equal">
      <formula>"●"</formula>
    </cfRule>
  </conditionalFormatting>
  <conditionalFormatting sqref="AL465">
    <cfRule type="cellIs" dxfId="1662" priority="204" operator="equal">
      <formula>"いない"</formula>
    </cfRule>
    <cfRule type="cellIs" dxfId="1661" priority="205" operator="equal">
      <formula>"いる"</formula>
    </cfRule>
    <cfRule type="containsBlanks" dxfId="1660" priority="206">
      <formula>LEN(TRIM(AL465))=0</formula>
    </cfRule>
    <cfRule type="cellIs" dxfId="1659" priority="207" operator="equal">
      <formula>"要確認"</formula>
    </cfRule>
  </conditionalFormatting>
  <conditionalFormatting sqref="AR465">
    <cfRule type="cellIs" dxfId="1658" priority="202" operator="equal">
      <formula>"適切"</formula>
    </cfRule>
    <cfRule type="cellIs" dxfId="1657" priority="203" operator="equal">
      <formula>"不適切"</formula>
    </cfRule>
  </conditionalFormatting>
  <conditionalFormatting sqref="AG463">
    <cfRule type="cellIs" dxfId="1656" priority="198" operator="equal">
      <formula>"✖"</formula>
    </cfRule>
    <cfRule type="cellIs" dxfId="1655" priority="199" operator="equal">
      <formula>"✔"</formula>
    </cfRule>
  </conditionalFormatting>
  <conditionalFormatting sqref="AG465">
    <cfRule type="cellIs" dxfId="1654" priority="197" operator="equal">
      <formula>"✔"</formula>
    </cfRule>
  </conditionalFormatting>
  <conditionalFormatting sqref="AG457">
    <cfRule type="cellIs" dxfId="1653" priority="195" operator="equal">
      <formula>"✖"</formula>
    </cfRule>
    <cfRule type="cellIs" dxfId="1652" priority="196" operator="equal">
      <formula>"✔"</formula>
    </cfRule>
  </conditionalFormatting>
  <conditionalFormatting sqref="AG460">
    <cfRule type="cellIs" dxfId="1651" priority="193" operator="equal">
      <formula>"✖"</formula>
    </cfRule>
    <cfRule type="cellIs" dxfId="1650" priority="194" operator="equal">
      <formula>"✔"</formula>
    </cfRule>
  </conditionalFormatting>
  <conditionalFormatting sqref="AG459">
    <cfRule type="cellIs" dxfId="1649" priority="191" operator="equal">
      <formula>"✖"</formula>
    </cfRule>
    <cfRule type="cellIs" dxfId="1648" priority="192" operator="equal">
      <formula>"✔"</formula>
    </cfRule>
  </conditionalFormatting>
  <conditionalFormatting sqref="AG458">
    <cfRule type="cellIs" dxfId="1647" priority="189" operator="equal">
      <formula>"✖"</formula>
    </cfRule>
    <cfRule type="cellIs" dxfId="1646" priority="190" operator="equal">
      <formula>"✔"</formula>
    </cfRule>
  </conditionalFormatting>
  <conditionalFormatting sqref="AG462">
    <cfRule type="cellIs" dxfId="1645" priority="187" operator="equal">
      <formula>"✖"</formula>
    </cfRule>
    <cfRule type="cellIs" dxfId="1644" priority="188" operator="equal">
      <formula>"✔"</formula>
    </cfRule>
  </conditionalFormatting>
  <conditionalFormatting sqref="AG461">
    <cfRule type="cellIs" dxfId="1643" priority="185" operator="equal">
      <formula>"✖"</formula>
    </cfRule>
    <cfRule type="cellIs" dxfId="1642" priority="186" operator="equal">
      <formula>"✔"</formula>
    </cfRule>
  </conditionalFormatting>
  <conditionalFormatting sqref="AN53">
    <cfRule type="cellIs" dxfId="1641" priority="183" operator="equal">
      <formula>"✖"</formula>
    </cfRule>
    <cfRule type="cellIs" dxfId="1640" priority="184" operator="equal">
      <formula>"●"</formula>
    </cfRule>
  </conditionalFormatting>
  <conditionalFormatting sqref="AL53">
    <cfRule type="cellIs" dxfId="1639" priority="179" operator="equal">
      <formula>"いない"</formula>
    </cfRule>
    <cfRule type="cellIs" dxfId="1638" priority="180" operator="equal">
      <formula>"いる"</formula>
    </cfRule>
    <cfRule type="containsBlanks" dxfId="1637" priority="181">
      <formula>LEN(TRIM(AL53))=0</formula>
    </cfRule>
    <cfRule type="cellIs" dxfId="1636" priority="182" operator="equal">
      <formula>"要確認"</formula>
    </cfRule>
  </conditionalFormatting>
  <conditionalFormatting sqref="AR53">
    <cfRule type="cellIs" dxfId="1635" priority="177" operator="equal">
      <formula>"適切"</formula>
    </cfRule>
    <cfRule type="cellIs" dxfId="1634" priority="178" operator="equal">
      <formula>"不適切"</formula>
    </cfRule>
  </conditionalFormatting>
  <conditionalFormatting sqref="AR42">
    <cfRule type="cellIs" dxfId="1633" priority="175" operator="equal">
      <formula>"適切"</formula>
    </cfRule>
    <cfRule type="cellIs" dxfId="1632" priority="176" operator="equal">
      <formula>"不適切"</formula>
    </cfRule>
  </conditionalFormatting>
  <conditionalFormatting sqref="AL42">
    <cfRule type="cellIs" dxfId="1631" priority="171" operator="equal">
      <formula>"いない"</formula>
    </cfRule>
    <cfRule type="cellIs" dxfId="1630" priority="172" operator="equal">
      <formula>"いる"</formula>
    </cfRule>
    <cfRule type="containsBlanks" dxfId="1629" priority="173">
      <formula>LEN(TRIM(AL42))=0</formula>
    </cfRule>
    <cfRule type="cellIs" dxfId="1628" priority="174" operator="equal">
      <formula>"要確認"</formula>
    </cfRule>
  </conditionalFormatting>
  <conditionalFormatting sqref="AR44:AR46">
    <cfRule type="cellIs" dxfId="1627" priority="169" operator="equal">
      <formula>"適切"</formula>
    </cfRule>
    <cfRule type="cellIs" dxfId="1626" priority="170" operator="equal">
      <formula>"不適切"</formula>
    </cfRule>
  </conditionalFormatting>
  <conditionalFormatting sqref="AL44:AL46">
    <cfRule type="cellIs" dxfId="1625" priority="165" operator="equal">
      <formula>"いない"</formula>
    </cfRule>
    <cfRule type="cellIs" dxfId="1624" priority="166" operator="equal">
      <formula>"いる"</formula>
    </cfRule>
    <cfRule type="containsBlanks" dxfId="1623" priority="167">
      <formula>LEN(TRIM(AL44))=0</formula>
    </cfRule>
    <cfRule type="cellIs" dxfId="1622" priority="168" operator="equal">
      <formula>"要確認"</formula>
    </cfRule>
  </conditionalFormatting>
  <conditionalFormatting sqref="H48:H50">
    <cfRule type="containsBlanks" dxfId="1621" priority="162">
      <formula>LEN(TRIM(H48))=0</formula>
    </cfRule>
    <cfRule type="notContainsBlanks" dxfId="1620" priority="163">
      <formula>LEN(TRIM(H48))&gt;0</formula>
    </cfRule>
    <cfRule type="notContainsBlanks" dxfId="1619" priority="164">
      <formula>LEN(TRIM(H48))&gt;0</formula>
    </cfRule>
  </conditionalFormatting>
  <conditionalFormatting sqref="R48:R50">
    <cfRule type="containsBlanks" dxfId="1618" priority="156">
      <formula>LEN(TRIM(R48))=0</formula>
    </cfRule>
    <cfRule type="notContainsBlanks" dxfId="1617" priority="157">
      <formula>LEN(TRIM(R48))&gt;0</formula>
    </cfRule>
    <cfRule type="notContainsBlanks" dxfId="1616" priority="158">
      <formula>LEN(TRIM(R48))&gt;0</formula>
    </cfRule>
  </conditionalFormatting>
  <conditionalFormatting sqref="AD53">
    <cfRule type="cellIs" dxfId="1615" priority="149" operator="equal">
      <formula>"✔"</formula>
    </cfRule>
  </conditionalFormatting>
  <conditionalFormatting sqref="AD52">
    <cfRule type="cellIs" dxfId="1614" priority="148" operator="equal">
      <formula>"✔"</formula>
    </cfRule>
  </conditionalFormatting>
  <conditionalFormatting sqref="AD46">
    <cfRule type="cellIs" dxfId="1613" priority="146" operator="equal">
      <formula>"✖"</formula>
    </cfRule>
    <cfRule type="cellIs" dxfId="1612" priority="147" operator="equal">
      <formula>"✔"</formula>
    </cfRule>
  </conditionalFormatting>
  <conditionalFormatting sqref="AD45">
    <cfRule type="cellIs" dxfId="1611" priority="144" operator="equal">
      <formula>"✖"</formula>
    </cfRule>
    <cfRule type="cellIs" dxfId="1610" priority="145" operator="equal">
      <formula>"✔"</formula>
    </cfRule>
  </conditionalFormatting>
  <conditionalFormatting sqref="AD44">
    <cfRule type="cellIs" dxfId="1609" priority="142" operator="equal">
      <formula>"✖"</formula>
    </cfRule>
    <cfRule type="cellIs" dxfId="1608" priority="143" operator="equal">
      <formula>"✔"</formula>
    </cfRule>
  </conditionalFormatting>
  <conditionalFormatting sqref="AD42">
    <cfRule type="cellIs" dxfId="1607" priority="140" operator="equal">
      <formula>"✖"</formula>
    </cfRule>
    <cfRule type="cellIs" dxfId="1606" priority="141" operator="equal">
      <formula>"✔"</formula>
    </cfRule>
  </conditionalFormatting>
  <conditionalFormatting sqref="AR83">
    <cfRule type="cellIs" dxfId="1605" priority="127" operator="equal">
      <formula>"適切"</formula>
    </cfRule>
    <cfRule type="cellIs" dxfId="1604" priority="128" operator="equal">
      <formula>"不適切"</formula>
    </cfRule>
  </conditionalFormatting>
  <conditionalFormatting sqref="AN83">
    <cfRule type="cellIs" dxfId="1603" priority="125" operator="equal">
      <formula>"✖"</formula>
    </cfRule>
    <cfRule type="cellIs" dxfId="1602" priority="126" operator="equal">
      <formula>"●"</formula>
    </cfRule>
  </conditionalFormatting>
  <conditionalFormatting sqref="AL83">
    <cfRule type="cellIs" dxfId="1601" priority="121" operator="equal">
      <formula>"いない"</formula>
    </cfRule>
    <cfRule type="cellIs" dxfId="1600" priority="122" operator="equal">
      <formula>"いる"</formula>
    </cfRule>
    <cfRule type="containsBlanks" dxfId="1599" priority="123">
      <formula>LEN(TRIM(AL83))=0</formula>
    </cfRule>
    <cfRule type="cellIs" dxfId="1598" priority="124" operator="equal">
      <formula>"要確認"</formula>
    </cfRule>
  </conditionalFormatting>
  <conditionalFormatting sqref="AD78">
    <cfRule type="cellIs" dxfId="1597" priority="119" operator="equal">
      <formula>"✖"</formula>
    </cfRule>
    <cfRule type="cellIs" dxfId="1596" priority="120" operator="equal">
      <formula>"✔"</formula>
    </cfRule>
  </conditionalFormatting>
  <conditionalFormatting sqref="AN167:AN176">
    <cfRule type="cellIs" dxfId="1595" priority="117" operator="equal">
      <formula>"✖"</formula>
    </cfRule>
    <cfRule type="cellIs" dxfId="1594" priority="118" operator="equal">
      <formula>"●"</formula>
    </cfRule>
  </conditionalFormatting>
  <conditionalFormatting sqref="G169">
    <cfRule type="cellIs" dxfId="1593" priority="115" operator="equal">
      <formula>"✖"</formula>
    </cfRule>
    <cfRule type="cellIs" dxfId="1592" priority="116" operator="equal">
      <formula>"✔"</formula>
    </cfRule>
  </conditionalFormatting>
  <conditionalFormatting sqref="G170:G175">
    <cfRule type="cellIs" dxfId="1591" priority="113" operator="equal">
      <formula>"✖"</formula>
    </cfRule>
    <cfRule type="cellIs" dxfId="1590" priority="114" operator="equal">
      <formula>"✔"</formula>
    </cfRule>
  </conditionalFormatting>
  <conditionalFormatting sqref="I169">
    <cfRule type="cellIs" dxfId="1589" priority="110" operator="equal">
      <formula>"✖"</formula>
    </cfRule>
    <cfRule type="cellIs" dxfId="1588" priority="111" operator="equal">
      <formula>"〇"</formula>
    </cfRule>
    <cfRule type="containsBlanks" dxfId="1587" priority="112">
      <formula>LEN(TRIM(I169))=0</formula>
    </cfRule>
  </conditionalFormatting>
  <conditionalFormatting sqref="I170:I175">
    <cfRule type="cellIs" dxfId="1586" priority="101" operator="equal">
      <formula>"✖"</formula>
    </cfRule>
    <cfRule type="cellIs" dxfId="1585" priority="102" operator="equal">
      <formula>"〇"</formula>
    </cfRule>
    <cfRule type="containsBlanks" dxfId="1584" priority="103">
      <formula>LEN(TRIM(I170))=0</formula>
    </cfRule>
  </conditionalFormatting>
  <conditionalFormatting sqref="I188:I195">
    <cfRule type="cellIs" dxfId="1583" priority="78" operator="equal">
      <formula>"✖"</formula>
    </cfRule>
    <cfRule type="cellIs" dxfId="1582" priority="79" operator="equal">
      <formula>"〇"</formula>
    </cfRule>
    <cfRule type="containsBlanks" dxfId="1581" priority="80">
      <formula>LEN(TRIM(I188))=0</formula>
    </cfRule>
  </conditionalFormatting>
  <conditionalFormatting sqref="I360">
    <cfRule type="cellIs" dxfId="1580" priority="61" operator="equal">
      <formula>"✖"</formula>
    </cfRule>
    <cfRule type="cellIs" dxfId="1579" priority="62" operator="equal">
      <formula>"〇"</formula>
    </cfRule>
    <cfRule type="containsBlanks" dxfId="1578" priority="63">
      <formula>LEN(TRIM(I360))=0</formula>
    </cfRule>
  </conditionalFormatting>
  <conditionalFormatting sqref="AN185:AN195">
    <cfRule type="cellIs" dxfId="1577" priority="99" operator="equal">
      <formula>"✖"</formula>
    </cfRule>
    <cfRule type="cellIs" dxfId="1576" priority="100" operator="equal">
      <formula>"●"</formula>
    </cfRule>
  </conditionalFormatting>
  <conditionalFormatting sqref="G187">
    <cfRule type="cellIs" dxfId="1575" priority="97" operator="equal">
      <formula>"✖"</formula>
    </cfRule>
    <cfRule type="cellIs" dxfId="1574" priority="98" operator="equal">
      <formula>"✔"</formula>
    </cfRule>
  </conditionalFormatting>
  <conditionalFormatting sqref="G188:G193">
    <cfRule type="cellIs" dxfId="1573" priority="95" operator="equal">
      <formula>"✖"</formula>
    </cfRule>
    <cfRule type="cellIs" dxfId="1572" priority="96" operator="equal">
      <formula>"✔"</formula>
    </cfRule>
  </conditionalFormatting>
  <conditionalFormatting sqref="I187">
    <cfRule type="cellIs" dxfId="1571" priority="92" operator="equal">
      <formula>"✖"</formula>
    </cfRule>
    <cfRule type="cellIs" dxfId="1570" priority="93" operator="equal">
      <formula>"〇"</formula>
    </cfRule>
    <cfRule type="containsBlanks" dxfId="1569" priority="94">
      <formula>LEN(TRIM(I187))=0</formula>
    </cfRule>
  </conditionalFormatting>
  <conditionalFormatting sqref="G194:G195">
    <cfRule type="cellIs" dxfId="1568" priority="90" operator="equal">
      <formula>"✖"</formula>
    </cfRule>
    <cfRule type="cellIs" dxfId="1567" priority="91" operator="equal">
      <formula>"✔"</formula>
    </cfRule>
  </conditionalFormatting>
  <conditionalFormatting sqref="I417">
    <cfRule type="cellIs" dxfId="1566" priority="48" operator="equal">
      <formula>"✖"</formula>
    </cfRule>
    <cfRule type="cellIs" dxfId="1565" priority="49" operator="equal">
      <formula>"〇"</formula>
    </cfRule>
    <cfRule type="containsBlanks" dxfId="1564" priority="50">
      <formula>LEN(TRIM(I417))=0</formula>
    </cfRule>
  </conditionalFormatting>
  <conditionalFormatting sqref="I476:I478">
    <cfRule type="cellIs" dxfId="1563" priority="26" operator="equal">
      <formula>"✖"</formula>
    </cfRule>
    <cfRule type="cellIs" dxfId="1562" priority="27" operator="equal">
      <formula>"〇"</formula>
    </cfRule>
    <cfRule type="containsBlanks" dxfId="1561" priority="28">
      <formula>LEN(TRIM(I476))=0</formula>
    </cfRule>
  </conditionalFormatting>
  <conditionalFormatting sqref="G348">
    <cfRule type="cellIs" dxfId="1560" priority="76" operator="equal">
      <formula>"✖"</formula>
    </cfRule>
    <cfRule type="cellIs" dxfId="1559" priority="77" operator="equal">
      <formula>"✔"</formula>
    </cfRule>
  </conditionalFormatting>
  <conditionalFormatting sqref="I348">
    <cfRule type="cellIs" dxfId="1558" priority="73" operator="equal">
      <formula>"✖"</formula>
    </cfRule>
    <cfRule type="cellIs" dxfId="1557" priority="74" operator="equal">
      <formula>"〇"</formula>
    </cfRule>
    <cfRule type="containsBlanks" dxfId="1556" priority="75">
      <formula>LEN(TRIM(I348))=0</formula>
    </cfRule>
  </conditionalFormatting>
  <conditionalFormatting sqref="I349:I354 I356:I357">
    <cfRule type="cellIs" dxfId="1555" priority="64" operator="equal">
      <formula>"✖"</formula>
    </cfRule>
    <cfRule type="cellIs" dxfId="1554" priority="65" operator="equal">
      <formula>"〇"</formula>
    </cfRule>
    <cfRule type="containsBlanks" dxfId="1553" priority="66">
      <formula>LEN(TRIM(I349))=0</formula>
    </cfRule>
  </conditionalFormatting>
  <conditionalFormatting sqref="G415">
    <cfRule type="cellIs" dxfId="1552" priority="59" operator="equal">
      <formula>"✖"</formula>
    </cfRule>
    <cfRule type="cellIs" dxfId="1551" priority="60" operator="equal">
      <formula>"✔"</formula>
    </cfRule>
  </conditionalFormatting>
  <conditionalFormatting sqref="I415">
    <cfRule type="cellIs" dxfId="1550" priority="56" operator="equal">
      <formula>"✖"</formula>
    </cfRule>
    <cfRule type="cellIs" dxfId="1549" priority="57" operator="equal">
      <formula>"〇"</formula>
    </cfRule>
    <cfRule type="containsBlanks" dxfId="1548" priority="58">
      <formula>LEN(TRIM(I415))=0</formula>
    </cfRule>
  </conditionalFormatting>
  <conditionalFormatting sqref="G417">
    <cfRule type="cellIs" dxfId="1547" priority="51" operator="equal">
      <formula>"✖"</formula>
    </cfRule>
    <cfRule type="cellIs" dxfId="1546" priority="52" operator="equal">
      <formula>"✔"</formula>
    </cfRule>
  </conditionalFormatting>
  <conditionalFormatting sqref="G471">
    <cfRule type="cellIs" dxfId="1545" priority="46" operator="equal">
      <formula>"✖"</formula>
    </cfRule>
    <cfRule type="cellIs" dxfId="1544" priority="47" operator="equal">
      <formula>"✔"</formula>
    </cfRule>
  </conditionalFormatting>
  <conditionalFormatting sqref="I471">
    <cfRule type="cellIs" dxfId="1543" priority="43" operator="equal">
      <formula>"✖"</formula>
    </cfRule>
    <cfRule type="cellIs" dxfId="1542" priority="44" operator="equal">
      <formula>"〇"</formula>
    </cfRule>
    <cfRule type="containsBlanks" dxfId="1541" priority="45">
      <formula>LEN(TRIM(I471))=0</formula>
    </cfRule>
  </conditionalFormatting>
  <conditionalFormatting sqref="G472:G474">
    <cfRule type="cellIs" dxfId="1540" priority="41" operator="equal">
      <formula>"✖"</formula>
    </cfRule>
    <cfRule type="cellIs" dxfId="1539" priority="42" operator="equal">
      <formula>"✔"</formula>
    </cfRule>
  </conditionalFormatting>
  <conditionalFormatting sqref="I472:I474">
    <cfRule type="cellIs" dxfId="1538" priority="29" operator="equal">
      <formula>"✖"</formula>
    </cfRule>
    <cfRule type="cellIs" dxfId="1537" priority="30" operator="equal">
      <formula>"〇"</formula>
    </cfRule>
    <cfRule type="containsBlanks" dxfId="1536" priority="31">
      <formula>LEN(TRIM(I472))=0</formula>
    </cfRule>
  </conditionalFormatting>
  <conditionalFormatting sqref="P291">
    <cfRule type="cellIs" dxfId="1535" priority="24" operator="equal">
      <formula>"✖"</formula>
    </cfRule>
    <cfRule type="cellIs" dxfId="1534" priority="25" operator="equal">
      <formula>"✔"</formula>
    </cfRule>
  </conditionalFormatting>
  <conditionalFormatting sqref="R291">
    <cfRule type="cellIs" dxfId="1533" priority="20" operator="equal">
      <formula>"✖"</formula>
    </cfRule>
    <cfRule type="cellIs" dxfId="1532" priority="21" operator="equal">
      <formula>"✔"</formula>
    </cfRule>
  </conditionalFormatting>
  <conditionalFormatting sqref="AE83:AG83">
    <cfRule type="cellIs" dxfId="1531" priority="18" operator="equal">
      <formula>"基準以上"</formula>
    </cfRule>
    <cfRule type="cellIs" dxfId="1530" priority="19" operator="equal">
      <formula>"基準以下"</formula>
    </cfRule>
  </conditionalFormatting>
  <conditionalFormatting sqref="AN261">
    <cfRule type="cellIs" dxfId="1529" priority="16" operator="equal">
      <formula>"✖"</formula>
    </cfRule>
    <cfRule type="cellIs" dxfId="1528" priority="17" operator="equal">
      <formula>"●"</formula>
    </cfRule>
  </conditionalFormatting>
  <conditionalFormatting sqref="AL261">
    <cfRule type="cellIs" dxfId="1527" priority="12" operator="equal">
      <formula>"いない"</formula>
    </cfRule>
    <cfRule type="cellIs" dxfId="1526" priority="13" operator="equal">
      <formula>"いる"</formula>
    </cfRule>
    <cfRule type="containsBlanks" dxfId="1525" priority="14">
      <formula>LEN(TRIM(AL261))=0</formula>
    </cfRule>
    <cfRule type="cellIs" dxfId="1524" priority="15" operator="equal">
      <formula>"要確認"</formula>
    </cfRule>
  </conditionalFormatting>
  <conditionalFormatting sqref="AR261">
    <cfRule type="cellIs" dxfId="1523" priority="10" operator="equal">
      <formula>"適切"</formula>
    </cfRule>
    <cfRule type="cellIs" dxfId="1522" priority="11" operator="equal">
      <formula>"不適切"</formula>
    </cfRule>
  </conditionalFormatting>
  <conditionalFormatting sqref="E261">
    <cfRule type="cellIs" dxfId="1521" priority="9" operator="equal">
      <formula>"★"</formula>
    </cfRule>
  </conditionalFormatting>
  <conditionalFormatting sqref="AN424:AN425">
    <cfRule type="cellIs" dxfId="1520" priority="7" operator="equal">
      <formula>"✖"</formula>
    </cfRule>
    <cfRule type="cellIs" dxfId="1519" priority="8" operator="equal">
      <formula>"●"</formula>
    </cfRule>
  </conditionalFormatting>
  <conditionalFormatting sqref="AL424:AL425">
    <cfRule type="cellIs" dxfId="1518" priority="3" operator="equal">
      <formula>"いない"</formula>
    </cfRule>
    <cfRule type="cellIs" dxfId="1517" priority="4" operator="equal">
      <formula>"いる"</formula>
    </cfRule>
    <cfRule type="containsBlanks" dxfId="1516" priority="5">
      <formula>LEN(TRIM(AL424))=0</formula>
    </cfRule>
    <cfRule type="cellIs" dxfId="1515" priority="6" operator="equal">
      <formula>"要確認"</formula>
    </cfRule>
  </conditionalFormatting>
  <conditionalFormatting sqref="AR424:AR425">
    <cfRule type="cellIs" dxfId="1514" priority="1" operator="equal">
      <formula>"適切"</formula>
    </cfRule>
    <cfRule type="cellIs" dxfId="1513" priority="2" operator="equal">
      <formula>"不適切"</formula>
    </cfRule>
  </conditionalFormatting>
  <dataValidations xWindow="885" yWindow="381" count="30">
    <dataValidation type="list" allowBlank="1" showInputMessage="1" showErrorMessage="1" sqref="AO5 AS5 AV5 AX5 AQ5 AK5:AM5 AL158 AO158 AS158 AQ158" xr:uid="{CA4B99E5-9652-46A1-849D-6BBFFAC995C8}">
      <formula1>"　,適切・不適切,適切,不適切,要確認,非該当"</formula1>
    </dataValidation>
    <dataValidation type="list" allowBlank="1" showInputMessage="1" showErrorMessage="1" sqref="AO10 AO14:AO15 AO20 AL36 AQ6:AQ7 AQ10 AQ14:AQ15 AQ20 AS6:AS7 AS10 AS14:AS15 AS20 AV6:AV7 AV10 AV14:AV15 AV20 AX6:AX7 AX10 AX14:AX15 AX20 AL30 AK20:AM20 AK14:AM15 AK10:AM10 AL458:AL465 AO6:AO7 AL25 AK6:AM7 AL57 AL65:AL67 AL88 AL100:AL101 AL106 AL114 AL118 AL152 AL127 AL129:AL131 AL133:AL135 AL137 AL143:AL145 AL149 AL156:AL157 AL163:AL164 AL83 AL180 AL166 AL198 AL212:AL219 AL225 AL244:AL245 AL257 AL250:AL252 AL254 AL182:AL184 AL266:AL267 AL269 AL271:AL273 AL282:AL283 AL291 AL299:AL301 AL303 AL310 AL318 AL324 AL330 AL336 AL342 AL347 AL365 AL370 AL375 AL395 AL393 AL423:AL425 AL431 AL439:AL440 AL445 AL449:AL451 AL52:AL55 AL42 AL44:AL46 AL262" xr:uid="{953CDFE1-69F5-45F1-ABD1-0FC9692747AC}">
      <formula1>"　,いる・いない,いる,いない,要確認"</formula1>
    </dataValidation>
    <dataValidation type="list" allowBlank="1" showInputMessage="1" showErrorMessage="1" error="正しい値を選択してください。" prompt="策定済又は未策定を選択してください。" sqref="AL69:AL70" xr:uid="{CD0B4362-352E-416C-B17D-265117639E14}">
      <formula1>"策定済・未策定,策定済,未策定"</formula1>
    </dataValidation>
    <dataValidation type="list" allowBlank="1" showInputMessage="1" showErrorMessage="1" error="正しい値を選択してください。" prompt="実施済,実施予定,未実施を選択してください。" sqref="AL71:AL74" xr:uid="{F5DB3445-C99A-47DB-B32C-45CE64486644}">
      <formula1>"実施済・未実施,実施済,実施予定,未実施"</formula1>
    </dataValidation>
    <dataValidation type="list" allowBlank="1" showInputMessage="1" showErrorMessage="1" error="決められた値を選択してください。_x000a_" prompt="ある,ない,非該当のいずれかを選択してください" sqref="AL107" xr:uid="{CE083FA9-A651-4F44-853E-8FEE604BE464}">
      <formula1>"ない・ある,ない,ある,要確認"</formula1>
    </dataValidation>
    <dataValidation type="list" allowBlank="1" showInputMessage="1" showErrorMessage="1" sqref="AL128" xr:uid="{4F76A25F-ACE2-42BE-8FB6-E26E1885007A}">
      <formula1>"　,ある・ない,ある,ない,要確認"</formula1>
    </dataValidation>
    <dataValidation type="list" allowBlank="1" showInputMessage="1" showErrorMessage="1" sqref="Z235:Z237 AB235:AB237 AD235:AD237" xr:uid="{FEF811E8-6C8A-44A9-AAD4-FF96FB042BA6}">
      <formula1>"　,月・木,火・金,水・土,"</formula1>
    </dataValidation>
    <dataValidation type="list" allowBlank="1" showInputMessage="1" showErrorMessage="1" error="正しい値を選択してください。" prompt="該当又は非該当を選択してください。" sqref="V282 U380" xr:uid="{E0DE1145-DB46-4DFD-9458-A66808840BE4}">
      <formula1>"　,該当・非該当,該当,非該当"</formula1>
    </dataValidation>
    <dataValidation type="list" allowBlank="1" showInputMessage="1" showErrorMessage="1" sqref="AG359 W390:W391 AA390:AA391 AE390:AE391 AG377:AG378 AI390:AI391" xr:uid="{2FF3AAD5-7830-427D-9B4C-C24853381319}">
      <formula1>"　,✔,✖"</formula1>
    </dataValidation>
    <dataValidation type="list" allowBlank="1" showInputMessage="1" showErrorMessage="1" error="正しい内容を選択してください。" prompt="いる又はいないを選択してください。" sqref="Y401" xr:uid="{B3ABACF6-2D68-4BA3-9B6D-BF3D075CE077}">
      <formula1>"　,いる・いない,いる,いない"</formula1>
    </dataValidation>
    <dataValidation type="list" allowBlank="1" showInputMessage="1" showErrorMessage="1" error="正しい内容を選択してください。" prompt="午前中、午後、食事前、その都度から選択してください" sqref="Q402" xr:uid="{A97106CD-406A-42FB-AE92-8556ED91B8E7}">
      <formula1>"　,午前中,午後,食事前,その都度,"</formula1>
    </dataValidation>
    <dataValidation allowBlank="1" showInputMessage="1" showErrorMessage="1" error="正しい内容を入力してください。" prompt="日数を入力してください。_x000a_" sqref="M400:N400" xr:uid="{65CBE234-D56B-48E9-8611-0AAD1DAE70F0}"/>
    <dataValidation allowBlank="1" showInputMessage="1" showErrorMessage="1" error="正しい内容を入力してください。" prompt="保管場所を入力してください。" sqref="Z400 AA402" xr:uid="{E05BB663-1511-42DC-9D61-0CD3FAF87CB9}"/>
    <dataValidation type="list" allowBlank="1" showInputMessage="1" showErrorMessage="1" error="正しい内容を選択してください。" prompt="聞き取りをした際は✔を選択してください。" sqref="AD55 AD59 AD114 AD118 AG130 AH234 AD252 AC297 AC300:AC301 AC303 AD310 AD318 AD324 AD336 AD366 AG407:AG409 AG423 AG431 AG439:AG440 AG445 AG449:AG451 AG465 AD52:AD53" xr:uid="{C37CDBFD-9A26-4FEC-99E4-5A83C75D54EB}">
      <formula1>"　,✔"</formula1>
    </dataValidation>
    <dataValidation type="list" allowBlank="1" showInputMessage="1" showErrorMessage="1" error="正しい内容を選択してください。" prompt="確認した際は✔を選択してください。_x000a_確認した結果、不適切な場合は✖を選択してください。" sqref="AD69:AD74 AD91 AD93 AD95 AD100:AD101 AD107 AD120 AG127 AG133:AG135 AD223 AD225 AD244 AD250:AD251 AD254 AD257 AD263 AD261 AD266:AD267 AD269 AD271:AD273 AD278:AD280 AD282:AD284 Z297 Z300:Z301 Z303 AD330 AD342 AD78 G359:G360 AD365 AD370 AD375:AD378 AD380:AD385 AD393:AD395 AD407:AD409 AG398 AD423 AD431 AD439:AD440 AD445 AD449:AD451 AG457:AG463 AD44:AD46 AD42 G187:G195 G169:G175 G348:G357 G415 G417 G471:G474 G476:G478 P291 R291" xr:uid="{6061BCFD-EAC0-4E8A-BA56-C017319B0D2F}">
      <formula1>"　,✔,✖"</formula1>
    </dataValidation>
    <dataValidation type="list" allowBlank="1" showInputMessage="1" showErrorMessage="1" error="正しい内容を選択してください。" prompt="見直し依頼をした際は✔を選択してください。_x000a_依頼できなかった場合は✖を選択してください。" sqref="AG375:AG376 AG365 AG360 AG348:AG357" xr:uid="{16051F0A-8AE2-4141-B0FE-733F96A89D40}">
      <formula1>"　,✔,✖"</formula1>
    </dataValidation>
    <dataValidation type="list" allowBlank="1" showInputMessage="1" showErrorMessage="1" error="正しい内容を選択してください。" prompt="不備がない場合は〇_x000a_不備がある場合は✖を選択してください。" sqref="I108:I109 P108:P109 W108" xr:uid="{A70D3BEC-4A54-4A06-A458-F27C26CF64A4}">
      <formula1>"　,〇,✖"</formula1>
    </dataValidation>
    <dataValidation type="list" allowBlank="1" showInputMessage="1" showErrorMessage="1" error="正しい値を選択してください。" prompt="実施月を選択してください。" sqref="W71:W74 Z71:Z74" xr:uid="{648AAE61-346F-43E9-9BD7-69E1ABAE2758}">
      <formula1>"　,4,5,6,7,8,9,10,11,12,1,2,3"</formula1>
    </dataValidation>
    <dataValidation type="list" allowBlank="1" showInputMessage="1" showErrorMessage="1" error="正しい内容を選択してください。" prompt="確認又は未確認を選択してください。" sqref="AH9 AH14:AH15 AH20 AH25 AH30 AH151" xr:uid="{4B725221-C47F-4AEB-8EBB-0E6ECC398F3D}">
      <formula1>"　,確認・未確認,確認,未確認"</formula1>
    </dataValidation>
    <dataValidation allowBlank="1" showInputMessage="1" showErrorMessage="1" error="正しい値を選択してください。" prompt="数を入力してください。" sqref="N235:O237 N240:O242 Q240:R242 T240:U242 W240:X242" xr:uid="{DE9BAC40-935C-4267-8559-B8C7DD90A562}"/>
    <dataValidation type="list" allowBlank="1" showInputMessage="1" showErrorMessage="1" error="正しい値を選択してください。" prompt="実施日を選択する際に✔を選択してください。" sqref="T234" xr:uid="{D32A95C0-40A6-4816-83EC-2B54243B201A}">
      <formula1>"　,✔"</formula1>
    </dataValidation>
    <dataValidation type="list" allowBlank="1" showInputMessage="1" showErrorMessage="1" error="正しい値を選択してください。" prompt="実施しない場合には、空欄を選択してください。" sqref="R235:X237" xr:uid="{BBC869A1-A0AA-41CF-A076-3ED010294765}">
      <formula1>"　,月,火,水,木,金,土,日"</formula1>
    </dataValidation>
    <dataValidation type="list" allowBlank="1" showInputMessage="1" showErrorMessage="1" error="正しい値を選択してください。" prompt="実施パターンを選択する際に✔を選択してください。" sqref="AD234" xr:uid="{754041BA-0B3C-47D1-9527-E76B962CE28F}">
      <formula1>"　,✔"</formula1>
    </dataValidation>
    <dataValidation type="list" allowBlank="1" showInputMessage="1" showErrorMessage="1" error="正しい値を選択してください。" prompt="該当する際は✔を選択してください。" sqref="M246 O246 Q246 S246 U246 W246 Y246 AA246 AC246 AE246 AG246 AI246 M255 O255 Q255 S255 U255 W255 Y255 AA255 AC255 AE255 AG255 AI255 M258 O258 Q258 S258 U258 W258 Y258 AA258 AC258 AE258 AG258 AI258 U387 X387 W389 AA389 AE389 AI389" xr:uid="{7EEB4380-3636-4584-A2B2-481AE6774570}">
      <formula1>"　,✔"</formula1>
    </dataValidation>
    <dataValidation allowBlank="1" showInputMessage="1" showErrorMessage="1" error="正しい時刻を入力してください。" prompt="時刻を入力してください。" sqref="V278:V280 X278:X280" xr:uid="{E3DF2391-B797-487A-92FE-4F43A4B4247A}"/>
    <dataValidation allowBlank="1" showInputMessage="1" showErrorMessage="1" error="正しい日付を入力してください。" prompt="実施日を  2023/6/１ のように入力してください。" sqref="Q331:AA331" xr:uid="{66E9FBEF-1587-4149-BFC8-6CE2B8F77610}"/>
    <dataValidation allowBlank="1" showInputMessage="1" showErrorMessage="1" prompt="健診医療機関名を入力してください。" sqref="Q332:AA332" xr:uid="{EB951498-6E99-4E7B-834D-0521F1680EBC}"/>
    <dataValidation allowBlank="1" showInputMessage="1" showErrorMessage="1" error="正しい日付を入力してください。" prompt="日付を 2023/6/1 のように入力してください。" sqref="Z381:Z384 V388 Z388 AD388 AH388" xr:uid="{37020842-46E5-4B7C-B53F-97B98227078B}"/>
    <dataValidation type="list" allowBlank="1" showInputMessage="1" showErrorMessage="1" error="正しい値を選択してください。" prompt="有又は無を選択してください。" sqref="W375:W378 U381:U385 M388 R398" xr:uid="{C2FED228-C2B2-4797-929F-59CCD2840540}">
      <formula1>"　,有・無,有,無"</formula1>
    </dataValidation>
    <dataValidation type="list" allowBlank="1" showInputMessage="1" showErrorMessage="1" sqref="AL261" xr:uid="{4DBAD213-1F47-4FAA-A4B2-A5F92E96D8B6}">
      <formula1>"　,該当,非該当,要確認"</formula1>
    </dataValidation>
  </dataValidations>
  <pageMargins left="0.51181102362204722" right="0.19685039370078741" top="0.74803149606299213" bottom="0.74803149606299213" header="0.31496062992125984" footer="0.31496062992125984"/>
  <pageSetup paperSize="9" scale="32" fitToHeight="10" orientation="portrait" r:id="rId1"/>
  <headerFooter>
    <oddHeader>&amp;L&amp;"HG丸ｺﾞｼｯｸM-PRO,太字"&amp;16処遇関係チェックリスト&amp;R&amp;"HG丸ｺﾞｼｯｸM-PRO,太字"&amp;16特養（従来型）</oddHeader>
    <oddFooter>&amp;R&amp;P/&amp;N</oddFooter>
  </headerFooter>
  <rowBreaks count="8" manualBreakCount="8">
    <brk id="62" min="3" max="49" man="1"/>
    <brk id="75" min="3" max="49" man="1"/>
    <brk id="141" min="3" max="49" man="1"/>
    <brk id="220" min="3" max="49" man="1"/>
    <brk id="275" min="3" max="49" man="1"/>
    <brk id="339" min="3" max="49" man="1"/>
    <brk id="390" min="3" max="49" man="1"/>
    <brk id="446" min="3" max="4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F1D54-683A-45B7-AC35-B6850E2CCE0E}">
  <sheetPr codeName="Sheet8">
    <tabColor rgb="FF002060"/>
  </sheetPr>
  <dimension ref="A1:BO377"/>
  <sheetViews>
    <sheetView view="pageBreakPreview" topLeftCell="B1" zoomScale="60" zoomScaleNormal="100" workbookViewId="0">
      <pane xSplit="2" ySplit="2" topLeftCell="L108" activePane="bottomRight" state="frozenSplit"/>
      <selection activeCell="B1" sqref="B1"/>
      <selection pane="topRight" activeCell="D1" sqref="D1"/>
      <selection pane="bottomLeft" activeCell="B3" sqref="B3"/>
      <selection pane="bottomRight" activeCell="AD114" sqref="AD114"/>
    </sheetView>
  </sheetViews>
  <sheetFormatPr defaultColWidth="4.7109375" defaultRowHeight="33.75" customHeight="1"/>
  <cols>
    <col min="1" max="1" width="4.7109375" style="770"/>
    <col min="2" max="3" width="5.5" style="770" customWidth="1"/>
    <col min="4" max="4" width="5.5" style="774" customWidth="1"/>
    <col min="5" max="5" width="6.0703125" style="774" customWidth="1"/>
    <col min="6" max="6" width="10" style="770" customWidth="1"/>
    <col min="7" max="13" width="5" style="770" customWidth="1"/>
    <col min="14" max="14" width="6" style="770" customWidth="1"/>
    <col min="15" max="16" width="5" style="770" customWidth="1"/>
    <col min="17" max="17" width="6.2109375" style="770" customWidth="1"/>
    <col min="18" max="19" width="5" style="770" customWidth="1"/>
    <col min="20" max="20" width="6.7109375" style="770" customWidth="1"/>
    <col min="21" max="31" width="5" style="770" customWidth="1"/>
    <col min="32" max="32" width="3" style="770" customWidth="1"/>
    <col min="33" max="36" width="5" style="770" customWidth="1"/>
    <col min="37" max="37" width="1.2109375" style="770" customWidth="1"/>
    <col min="38" max="38" width="16.7109375" style="770" customWidth="1"/>
    <col min="39" max="39" width="1.2109375" style="770" customWidth="1"/>
    <col min="40" max="40" width="6.2109375" style="773" customWidth="1"/>
    <col min="41" max="41" width="1.2109375" style="770" customWidth="1"/>
    <col min="42" max="42" width="15.2109375" style="770" customWidth="1"/>
    <col min="43" max="43" width="1.2109375" style="770" customWidth="1"/>
    <col min="44" max="44" width="11.35546875" style="772" customWidth="1"/>
    <col min="45" max="45" width="1.2109375" style="770" customWidth="1"/>
    <col min="46" max="46" width="5.85546875" style="770" bestFit="1" customWidth="1"/>
    <col min="47" max="47" width="17.5703125" style="770" customWidth="1"/>
    <col min="48" max="48" width="1.2109375" style="770" customWidth="1"/>
    <col min="49" max="49" width="10.85546875" style="771" customWidth="1"/>
    <col min="50" max="50" width="1.2109375" style="770" customWidth="1"/>
    <col min="51" max="51" width="2.0703125" style="770" customWidth="1"/>
    <col min="52" max="52" width="32.7109375" style="770" customWidth="1"/>
    <col min="53" max="55" width="4.7109375" style="770"/>
    <col min="56" max="56" width="5.5703125" style="770" customWidth="1"/>
    <col min="57" max="57" width="4.7109375" style="770"/>
    <col min="58" max="58" width="6.2109375" style="770" customWidth="1"/>
    <col min="59" max="61" width="4.7109375" style="770"/>
    <col min="62" max="63" width="4.7109375" style="770" customWidth="1"/>
    <col min="64" max="16384" width="4.7109375" style="770"/>
  </cols>
  <sheetData>
    <row r="1" spans="2:67" ht="33.75" customHeight="1" thickBot="1"/>
    <row r="2" spans="2:67" ht="33.75" customHeight="1" thickBot="1">
      <c r="B2" s="837" t="s">
        <v>1823</v>
      </c>
      <c r="C2" s="836" t="s">
        <v>1822</v>
      </c>
      <c r="D2" s="852"/>
      <c r="E2" s="852"/>
      <c r="F2" s="836" t="s">
        <v>1901</v>
      </c>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51" t="s">
        <v>1888</v>
      </c>
      <c r="AM2" s="836"/>
      <c r="AN2" s="850"/>
      <c r="AO2" s="836"/>
      <c r="AP2" s="849" t="s">
        <v>1890</v>
      </c>
      <c r="AQ2" s="836"/>
      <c r="AR2" s="848" t="s">
        <v>1889</v>
      </c>
      <c r="AS2" s="836"/>
      <c r="AT2" s="847" t="s">
        <v>2550</v>
      </c>
      <c r="AU2" s="846" t="s">
        <v>1729</v>
      </c>
      <c r="AV2" s="836"/>
      <c r="AW2" s="845" t="s">
        <v>1730</v>
      </c>
      <c r="AX2" s="836"/>
      <c r="AZ2" s="770" t="s">
        <v>1348</v>
      </c>
      <c r="BC2" s="770" t="s">
        <v>1349</v>
      </c>
    </row>
    <row r="3" spans="2:67" ht="33.75" customHeight="1">
      <c r="AH3" s="821"/>
      <c r="AI3" s="821"/>
      <c r="AJ3" s="821"/>
      <c r="AK3" s="821"/>
      <c r="AL3" s="821"/>
      <c r="AM3" s="821"/>
      <c r="AN3" s="844"/>
      <c r="AO3" s="821"/>
      <c r="AP3" s="821"/>
      <c r="AQ3" s="821"/>
      <c r="AR3" s="843"/>
      <c r="AS3" s="821"/>
      <c r="AT3" s="821"/>
      <c r="AU3" s="821"/>
      <c r="AV3" s="821"/>
      <c r="AW3" s="821"/>
      <c r="AX3" s="821"/>
    </row>
    <row r="4" spans="2:67" ht="33.75" customHeight="1">
      <c r="B4" s="770" t="s">
        <v>1737</v>
      </c>
      <c r="D4" s="786" t="s">
        <v>1346</v>
      </c>
      <c r="E4" s="774" t="str">
        <f>IF(AR2="不適切","★","")</f>
        <v/>
      </c>
      <c r="F4" s="770" t="s">
        <v>2579</v>
      </c>
      <c r="AR4" s="780"/>
      <c r="AW4" s="770"/>
    </row>
    <row r="5" spans="2:67" ht="33.75" customHeight="1">
      <c r="E5" s="774" t="str">
        <f t="shared" ref="E5:E36" si="0">_xlfn.IFS(AR5="不適切","★",AR5="要確認","▲",AR5="適切","",AR5="","")</f>
        <v/>
      </c>
      <c r="G5" s="770" t="s">
        <v>1350</v>
      </c>
      <c r="AL5" s="785" t="s">
        <v>1941</v>
      </c>
      <c r="AN5" s="773" t="str">
        <f>IF(AP5=AR5,"●","✖")</f>
        <v>●</v>
      </c>
      <c r="AP5" s="784" t="str">
        <f>IF(AL5="適切","適切","不適切")</f>
        <v>適切</v>
      </c>
      <c r="AR5" s="783" t="str">
        <f>_xlfn.IFS(AU5=AW5,"適切",AU5="非該当","要確認",AU5="いない","不適切",AU5="いる・いない","")</f>
        <v>適切</v>
      </c>
      <c r="AW5" s="770"/>
      <c r="AZ5" s="779" t="s">
        <v>1351</v>
      </c>
    </row>
    <row r="6" spans="2:67" ht="33.75" customHeight="1">
      <c r="E6" s="774" t="str">
        <f t="shared" si="0"/>
        <v/>
      </c>
      <c r="G6" s="770" t="s">
        <v>1352</v>
      </c>
      <c r="AL6" s="785" t="s">
        <v>571</v>
      </c>
      <c r="AN6" s="773" t="str">
        <f>IF(AP6=AR6,"●","✖")</f>
        <v>●</v>
      </c>
      <c r="AP6" s="784" t="str">
        <f>IF(AL6="いる","適切","不適切")</f>
        <v>適切</v>
      </c>
      <c r="AR6" s="783" t="str">
        <f>_xlfn.IFS(AU6=AW6,"適切",AU6="非該当","要確認",AU6="いない","不適切",AU6="いる・いない","")</f>
        <v>適切</v>
      </c>
      <c r="AW6" s="770"/>
      <c r="AZ6" s="779" t="s">
        <v>1354</v>
      </c>
    </row>
    <row r="7" spans="2:67" ht="33.75" customHeight="1">
      <c r="E7" s="774" t="str">
        <f t="shared" si="0"/>
        <v/>
      </c>
      <c r="G7" s="770" t="s">
        <v>1355</v>
      </c>
      <c r="AL7" s="785" t="s">
        <v>571</v>
      </c>
      <c r="AN7" s="773" t="str">
        <f>IF(AP7=AR7,"●","✖")</f>
        <v>●</v>
      </c>
      <c r="AP7" s="784" t="str">
        <f>IF(AL7="いる","適切","不適切")</f>
        <v>適切</v>
      </c>
      <c r="AR7" s="783" t="str">
        <f>_xlfn.IFS(AU7=AW7,"適切",AU7="非該当","要確認",AU7="いない","不適切",AU7="いる・いない","")</f>
        <v>適切</v>
      </c>
      <c r="AW7" s="770"/>
      <c r="AZ7" s="779" t="s">
        <v>1356</v>
      </c>
    </row>
    <row r="8" spans="2:67" ht="33.75" customHeight="1">
      <c r="E8" s="774" t="str">
        <f t="shared" si="0"/>
        <v/>
      </c>
      <c r="AH8" s="794" t="s">
        <v>1896</v>
      </c>
      <c r="AI8" s="794"/>
      <c r="AR8" s="780"/>
      <c r="AW8" s="770"/>
    </row>
    <row r="9" spans="2:67" ht="33.75" customHeight="1">
      <c r="E9" s="774" t="str">
        <f t="shared" si="0"/>
        <v/>
      </c>
      <c r="F9" s="770">
        <v>1</v>
      </c>
      <c r="G9" s="770" t="s">
        <v>1357</v>
      </c>
      <c r="L9" s="770" t="s">
        <v>1891</v>
      </c>
      <c r="Q9" s="770" t="s">
        <v>1892</v>
      </c>
      <c r="W9" s="770" t="s">
        <v>1893</v>
      </c>
      <c r="Z9" s="770" t="s">
        <v>1894</v>
      </c>
      <c r="AC9" s="770" t="s">
        <v>1895</v>
      </c>
      <c r="AE9" s="770" t="s">
        <v>25</v>
      </c>
      <c r="AH9" s="2284" t="s">
        <v>1910</v>
      </c>
      <c r="AI9" s="2285"/>
      <c r="AJ9" s="2286"/>
      <c r="AR9" s="780"/>
      <c r="AW9" s="770"/>
    </row>
    <row r="10" spans="2:67" ht="33.75" customHeight="1">
      <c r="E10" s="774" t="str">
        <f t="shared" si="0"/>
        <v/>
      </c>
      <c r="H10" s="770" t="s">
        <v>1358</v>
      </c>
      <c r="L10" s="2287">
        <f>'自主点検表（処遇）'!$N$312</f>
        <v>0</v>
      </c>
      <c r="M10" s="2288"/>
      <c r="N10" s="2288"/>
      <c r="O10" s="2288"/>
      <c r="P10" s="2289"/>
      <c r="Q10" s="2287">
        <f>'自主点検表（処遇）'!$N$314</f>
        <v>0</v>
      </c>
      <c r="R10" s="2288"/>
      <c r="S10" s="2288"/>
      <c r="T10" s="2288"/>
      <c r="U10" s="2288"/>
      <c r="V10" s="2289"/>
      <c r="W10" s="2287">
        <f>'自主点検表（処遇）'!$N$315</f>
        <v>0</v>
      </c>
      <c r="X10" s="2288"/>
      <c r="Y10" s="2289"/>
      <c r="Z10" s="2287">
        <f>'自主点検表（処遇）'!$N$317</f>
        <v>0</v>
      </c>
      <c r="AA10" s="2288"/>
      <c r="AB10" s="2289"/>
      <c r="AC10" s="2287">
        <f>'自主点検表（処遇）'!$N$318</f>
        <v>0</v>
      </c>
      <c r="AD10" s="2289"/>
      <c r="AE10" s="2287">
        <f>'自主点検表（処遇）'!$N$319</f>
        <v>0</v>
      </c>
      <c r="AF10" s="2289"/>
      <c r="AL10" s="785" t="s">
        <v>571</v>
      </c>
      <c r="AN10" s="773" t="str">
        <f>IF(AP10=AR10,"●","✖")</f>
        <v>✖</v>
      </c>
      <c r="AP10" s="784" t="str">
        <f>IF(AL10="いる","適切","不適切")</f>
        <v>適切</v>
      </c>
      <c r="AR10" s="783" t="str">
        <f>_xlfn.IFS(AU10=AW10,"適切",AU10="非該当","要確認",AU10="いない","不適切",AU10="いる・いない","")</f>
        <v/>
      </c>
      <c r="AT10" s="770">
        <v>21</v>
      </c>
      <c r="AU10" s="782" t="str">
        <f>'自主点検表（処遇）'!$AH$306</f>
        <v>いる・いない</v>
      </c>
      <c r="AW10" s="771" t="s">
        <v>1731</v>
      </c>
    </row>
    <row r="11" spans="2:67" ht="33.75" customHeight="1">
      <c r="E11" s="774" t="str">
        <f t="shared" si="0"/>
        <v/>
      </c>
      <c r="AR11" s="780"/>
      <c r="AU11" s="808"/>
      <c r="AW11" s="770"/>
    </row>
    <row r="12" spans="2:67" ht="33.75" customHeight="1">
      <c r="E12" s="774" t="str">
        <f t="shared" si="0"/>
        <v/>
      </c>
      <c r="F12" s="770">
        <v>2</v>
      </c>
      <c r="G12" s="770" t="s">
        <v>1359</v>
      </c>
      <c r="N12" s="842" t="s">
        <v>66</v>
      </c>
      <c r="O12" s="842"/>
      <c r="Q12" s="771" t="s">
        <v>67</v>
      </c>
      <c r="R12" s="771"/>
      <c r="T12" s="469" t="s">
        <v>1887</v>
      </c>
      <c r="U12" s="841"/>
      <c r="W12" s="840" t="s">
        <v>2578</v>
      </c>
      <c r="X12" s="840"/>
      <c r="Y12" s="840"/>
      <c r="AR12" s="780"/>
      <c r="AU12" s="808"/>
      <c r="AW12" s="770"/>
    </row>
    <row r="13" spans="2:67" ht="33.75" customHeight="1">
      <c r="E13" s="774" t="str">
        <f t="shared" si="0"/>
        <v/>
      </c>
      <c r="H13" s="770" t="s">
        <v>1899</v>
      </c>
      <c r="N13" s="839">
        <f>'自主点検表（処遇）'!$Q$261</f>
        <v>0</v>
      </c>
      <c r="O13" s="770" t="s">
        <v>68</v>
      </c>
      <c r="Q13" s="839">
        <f>'自主点検表（処遇）'!$T$261</f>
        <v>0</v>
      </c>
      <c r="R13" s="770" t="s">
        <v>68</v>
      </c>
      <c r="T13" s="427">
        <f>Q13-N13</f>
        <v>0</v>
      </c>
      <c r="U13" s="770" t="s">
        <v>68</v>
      </c>
      <c r="AH13" s="794" t="s">
        <v>1909</v>
      </c>
      <c r="AI13" s="794"/>
      <c r="AJ13" s="794"/>
      <c r="AR13" s="780"/>
      <c r="AU13" s="808"/>
      <c r="AW13" s="770"/>
    </row>
    <row r="14" spans="2:67" ht="33.75" customHeight="1">
      <c r="E14" s="774" t="str">
        <f t="shared" si="0"/>
        <v/>
      </c>
      <c r="F14" s="770" t="str">
        <f>IF(AW14="不適切","★","")</f>
        <v/>
      </c>
      <c r="H14" s="770" t="s">
        <v>1360</v>
      </c>
      <c r="N14" s="839">
        <f>'自主点検表（処遇）'!$Q$262</f>
        <v>0</v>
      </c>
      <c r="O14" s="770" t="s">
        <v>68</v>
      </c>
      <c r="Q14" s="839">
        <f>'自主点検表（処遇）'!$T$262</f>
        <v>0</v>
      </c>
      <c r="R14" s="770" t="s">
        <v>68</v>
      </c>
      <c r="T14" s="427">
        <f>Q14-N14</f>
        <v>0</v>
      </c>
      <c r="U14" s="770" t="s">
        <v>68</v>
      </c>
      <c r="AH14" s="2284" t="s">
        <v>1910</v>
      </c>
      <c r="AI14" s="2285"/>
      <c r="AJ14" s="2286"/>
      <c r="AL14" s="785" t="s">
        <v>571</v>
      </c>
      <c r="AN14" s="773" t="str">
        <f>IF(AP14=AR14,"●","✖")</f>
        <v>✖</v>
      </c>
      <c r="AP14" s="784" t="str">
        <f>IF(AL14="いる","適切","不適切")</f>
        <v>適切</v>
      </c>
      <c r="AR14" s="783" t="str">
        <f>_xlfn.IFS(AU14=AW14,"適切",AU14="非該当","要確認",AU14="いない","不適切",AU14="いる・いない","")</f>
        <v/>
      </c>
      <c r="AT14" s="770">
        <v>27</v>
      </c>
      <c r="AU14" s="782" t="str">
        <f>'自主点検表（処遇）'!$AH$352</f>
        <v>いる・いない</v>
      </c>
      <c r="AW14" s="771" t="s">
        <v>1731</v>
      </c>
      <c r="AZ14" s="447"/>
      <c r="BA14" s="447"/>
      <c r="BB14" s="447"/>
      <c r="BC14" s="447"/>
      <c r="BD14" s="447"/>
      <c r="BE14" s="447"/>
      <c r="BF14" s="447"/>
      <c r="BG14" s="447"/>
      <c r="BH14" s="447"/>
      <c r="BI14" s="447"/>
      <c r="BJ14" s="447"/>
      <c r="BK14" s="447"/>
      <c r="BL14" s="447"/>
      <c r="BM14" s="447"/>
      <c r="BN14" s="447"/>
      <c r="BO14" s="447"/>
    </row>
    <row r="15" spans="2:67" ht="33.75" customHeight="1">
      <c r="E15" s="774" t="str">
        <f t="shared" si="0"/>
        <v/>
      </c>
      <c r="F15" s="770" t="str">
        <f>IF(AW15="不適切","★","")</f>
        <v/>
      </c>
      <c r="H15" s="770" t="s">
        <v>1361</v>
      </c>
      <c r="N15" s="839">
        <f>'自主点検表（処遇）'!$Q$266</f>
        <v>0</v>
      </c>
      <c r="O15" s="770" t="s">
        <v>68</v>
      </c>
      <c r="Q15" s="839">
        <f>'自主点検表（処遇）'!$T$266</f>
        <v>0</v>
      </c>
      <c r="R15" s="770" t="s">
        <v>68</v>
      </c>
      <c r="T15" s="427">
        <f>Q15-N15</f>
        <v>0</v>
      </c>
      <c r="U15" s="770" t="s">
        <v>68</v>
      </c>
      <c r="V15" s="839"/>
      <c r="AH15" s="2284" t="s">
        <v>1910</v>
      </c>
      <c r="AI15" s="2285"/>
      <c r="AJ15" s="2286"/>
      <c r="AL15" s="785" t="s">
        <v>571</v>
      </c>
      <c r="AN15" s="773" t="str">
        <f>IF(AP15=AR15,"●","✖")</f>
        <v>✖</v>
      </c>
      <c r="AP15" s="784" t="str">
        <f>IF(AL15="いる","適切","不適切")</f>
        <v>適切</v>
      </c>
      <c r="AR15" s="783" t="str">
        <f>_xlfn.IFS(AU15=AW15,"適切",AU15="非該当","要確認",AU15="いない","不適切",AU15="いる・いない","")</f>
        <v/>
      </c>
      <c r="AT15" s="770">
        <v>26</v>
      </c>
      <c r="AU15" s="782" t="str">
        <f>'自主点検表（処遇）'!$AH$348</f>
        <v>いる・いない</v>
      </c>
      <c r="AW15" s="771" t="s">
        <v>1731</v>
      </c>
      <c r="AZ15" s="447"/>
      <c r="BA15" s="447"/>
      <c r="BB15" s="447"/>
      <c r="BC15" s="447"/>
      <c r="BD15" s="447"/>
      <c r="BE15" s="447"/>
      <c r="BF15" s="447"/>
      <c r="BG15" s="447"/>
      <c r="BH15" s="447"/>
      <c r="BI15" s="447"/>
      <c r="BJ15" s="447"/>
      <c r="BK15" s="447"/>
      <c r="BL15" s="447"/>
      <c r="BM15" s="447"/>
      <c r="BN15" s="447"/>
      <c r="BO15" s="447"/>
    </row>
    <row r="16" spans="2:67" ht="33.75" customHeight="1">
      <c r="E16" s="774" t="str">
        <f t="shared" si="0"/>
        <v/>
      </c>
      <c r="V16" s="770" t="s">
        <v>1900</v>
      </c>
      <c r="X16" s="839"/>
      <c r="AR16" s="780"/>
      <c r="AU16" s="808"/>
      <c r="AW16" s="770"/>
      <c r="AZ16" s="447"/>
      <c r="BA16" s="447"/>
      <c r="BB16" s="447"/>
      <c r="BC16" s="447"/>
      <c r="BD16" s="447"/>
      <c r="BE16" s="447"/>
      <c r="BF16" s="447"/>
      <c r="BG16" s="447"/>
      <c r="BH16" s="447"/>
      <c r="BI16" s="447"/>
      <c r="BJ16" s="447"/>
      <c r="BK16" s="447"/>
      <c r="BL16" s="447"/>
      <c r="BM16" s="447"/>
      <c r="BN16" s="447"/>
      <c r="BO16" s="447"/>
    </row>
    <row r="17" spans="5:67" ht="33.75" customHeight="1">
      <c r="E17" s="774" t="str">
        <f t="shared" si="0"/>
        <v/>
      </c>
      <c r="I17" s="838"/>
      <c r="AR17" s="780"/>
      <c r="AU17" s="808"/>
      <c r="AW17" s="770"/>
      <c r="AZ17" s="447"/>
      <c r="BA17" s="447"/>
      <c r="BB17" s="447"/>
      <c r="BC17" s="447"/>
      <c r="BD17" s="447"/>
      <c r="BE17" s="447"/>
      <c r="BF17" s="447"/>
      <c r="BG17" s="447"/>
      <c r="BH17" s="447"/>
      <c r="BI17" s="447"/>
      <c r="BJ17" s="447"/>
      <c r="BK17" s="447"/>
      <c r="BL17" s="447"/>
      <c r="BM17" s="447"/>
      <c r="BN17" s="447"/>
      <c r="BO17" s="447"/>
    </row>
    <row r="18" spans="5:67" ht="33.75" customHeight="1" thickBot="1">
      <c r="E18" s="774" t="str">
        <f t="shared" si="0"/>
        <v/>
      </c>
      <c r="I18" s="838"/>
      <c r="L18" s="770" t="s">
        <v>1891</v>
      </c>
      <c r="R18" s="770" t="s">
        <v>1905</v>
      </c>
      <c r="Y18" s="770" t="s">
        <v>1905</v>
      </c>
      <c r="AH18" s="794" t="s">
        <v>1909</v>
      </c>
      <c r="AI18" s="794"/>
      <c r="AJ18" s="794"/>
      <c r="AR18" s="780"/>
      <c r="AU18" s="808"/>
      <c r="AW18" s="770"/>
      <c r="AZ18" s="447"/>
      <c r="BA18" s="447"/>
      <c r="BB18" s="447"/>
      <c r="BC18" s="447"/>
      <c r="BD18" s="447"/>
      <c r="BE18" s="447"/>
      <c r="BF18" s="447"/>
      <c r="BG18" s="447"/>
      <c r="BH18" s="447"/>
      <c r="BI18" s="447"/>
      <c r="BJ18" s="447"/>
      <c r="BK18" s="447"/>
      <c r="BL18" s="447"/>
      <c r="BM18" s="447"/>
      <c r="BN18" s="447"/>
      <c r="BO18" s="447"/>
    </row>
    <row r="19" spans="5:67" ht="33.75" customHeight="1" thickBot="1">
      <c r="E19" s="774" t="str">
        <f t="shared" si="0"/>
        <v/>
      </c>
      <c r="F19" s="810"/>
      <c r="H19" s="770" t="s">
        <v>1364</v>
      </c>
      <c r="L19" s="2252">
        <f>'自主点検表（処遇）'!$I$343</f>
        <v>0</v>
      </c>
      <c r="M19" s="2253"/>
      <c r="N19" s="2253"/>
      <c r="O19" s="2253"/>
      <c r="P19" s="2253"/>
      <c r="Q19" s="2254"/>
      <c r="R19" s="2262" t="str">
        <f>'自主点検表（処遇）'!$O$343</f>
        <v>　</v>
      </c>
      <c r="S19" s="2263"/>
      <c r="T19" s="2263"/>
      <c r="U19" s="2263"/>
      <c r="V19" s="2263"/>
      <c r="W19" s="2263"/>
      <c r="X19" s="2264"/>
      <c r="Y19" s="2262" t="str">
        <f>'自主点検表（処遇）'!$U$343</f>
        <v>　</v>
      </c>
      <c r="Z19" s="2263"/>
      <c r="AA19" s="2263"/>
      <c r="AB19" s="2263"/>
      <c r="AC19" s="2263"/>
      <c r="AD19" s="2263"/>
      <c r="AE19" s="2263"/>
      <c r="AF19" s="2264"/>
      <c r="AH19" s="2284" t="s">
        <v>1910</v>
      </c>
      <c r="AI19" s="2285"/>
      <c r="AJ19" s="2286"/>
      <c r="AL19" s="785" t="s">
        <v>571</v>
      </c>
      <c r="AN19" s="773" t="str">
        <f>IF(AP19=AR19,"●","✖")</f>
        <v>✖</v>
      </c>
      <c r="AP19" s="784" t="str">
        <f>IF(AL19="いる","適切","不適切")</f>
        <v>適切</v>
      </c>
      <c r="AR19" s="783" t="str">
        <f>_xlfn.IFS(AU19=AW19,"適切",AU19="非該当","要確認",AU19="いない","不適切",AU19="いる・いない","")</f>
        <v/>
      </c>
      <c r="AT19" s="770">
        <v>25</v>
      </c>
      <c r="AU19" s="782" t="str">
        <f>'自主点検表（処遇）'!$AH$337</f>
        <v>いる・いない</v>
      </c>
      <c r="AW19" s="771" t="s">
        <v>1731</v>
      </c>
      <c r="AZ19" s="447"/>
      <c r="BA19" s="447"/>
      <c r="BB19" s="447"/>
      <c r="BC19" s="447"/>
      <c r="BD19" s="447"/>
      <c r="BE19" s="447"/>
      <c r="BF19" s="447"/>
      <c r="BG19" s="447"/>
      <c r="BH19" s="447"/>
      <c r="BI19" s="447"/>
      <c r="BJ19" s="447"/>
      <c r="BK19" s="447"/>
      <c r="BL19" s="447"/>
      <c r="BM19" s="447"/>
      <c r="BN19" s="447"/>
      <c r="BO19" s="447"/>
    </row>
    <row r="20" spans="5:67" ht="33.75" customHeight="1" thickBot="1">
      <c r="E20" s="774" t="str">
        <f t="shared" si="0"/>
        <v/>
      </c>
      <c r="L20" s="2252">
        <f>'自主点検表（処遇）'!$I$344</f>
        <v>0</v>
      </c>
      <c r="M20" s="2253"/>
      <c r="N20" s="2253"/>
      <c r="O20" s="2253"/>
      <c r="P20" s="2253"/>
      <c r="Q20" s="2254"/>
      <c r="R20" s="2262" t="str">
        <f>'自主点検表（処遇）'!$O$344</f>
        <v>　</v>
      </c>
      <c r="S20" s="2263"/>
      <c r="T20" s="2263"/>
      <c r="U20" s="2263"/>
      <c r="V20" s="2263"/>
      <c r="W20" s="2263"/>
      <c r="X20" s="2264"/>
      <c r="Y20" s="2262" t="str">
        <f>'自主点検表（処遇）'!$U$344</f>
        <v>　</v>
      </c>
      <c r="Z20" s="2263"/>
      <c r="AA20" s="2263"/>
      <c r="AB20" s="2263"/>
      <c r="AC20" s="2263"/>
      <c r="AD20" s="2263"/>
      <c r="AE20" s="2263"/>
      <c r="AF20" s="2264"/>
      <c r="AR20" s="780"/>
      <c r="AU20" s="808"/>
      <c r="AW20" s="770"/>
      <c r="AZ20" s="447"/>
      <c r="BA20" s="447"/>
      <c r="BB20" s="447"/>
      <c r="BC20" s="447"/>
      <c r="BD20" s="447"/>
      <c r="BE20" s="447"/>
      <c r="BF20" s="447"/>
      <c r="BG20" s="447"/>
      <c r="BH20" s="447"/>
      <c r="BI20" s="447"/>
      <c r="BJ20" s="447"/>
      <c r="BK20" s="447"/>
      <c r="BL20" s="447"/>
      <c r="BM20" s="447"/>
      <c r="BN20" s="447"/>
      <c r="BO20" s="447"/>
    </row>
    <row r="21" spans="5:67" ht="33.75" customHeight="1" thickBot="1">
      <c r="E21" s="774" t="str">
        <f t="shared" si="0"/>
        <v/>
      </c>
      <c r="L21" s="2252">
        <f>'自主点検表（処遇）'!$I$345</f>
        <v>0</v>
      </c>
      <c r="M21" s="2253"/>
      <c r="N21" s="2253"/>
      <c r="O21" s="2253"/>
      <c r="P21" s="2253"/>
      <c r="Q21" s="2254"/>
      <c r="R21" s="2262" t="str">
        <f>'自主点検表（処遇）'!$O$345</f>
        <v>　</v>
      </c>
      <c r="S21" s="2263"/>
      <c r="T21" s="2263"/>
      <c r="U21" s="2263"/>
      <c r="V21" s="2263"/>
      <c r="W21" s="2263"/>
      <c r="X21" s="2264"/>
      <c r="Y21" s="2262" t="str">
        <f>'自主点検表（処遇）'!$U$345</f>
        <v>　</v>
      </c>
      <c r="Z21" s="2263"/>
      <c r="AA21" s="2263"/>
      <c r="AB21" s="2263"/>
      <c r="AC21" s="2263"/>
      <c r="AD21" s="2263"/>
      <c r="AE21" s="2263"/>
      <c r="AF21" s="2264"/>
      <c r="AR21" s="780"/>
      <c r="AU21" s="808"/>
      <c r="AW21" s="770"/>
      <c r="AZ21" s="447"/>
      <c r="BA21" s="447"/>
      <c r="BB21" s="447"/>
      <c r="BC21" s="447"/>
      <c r="BD21" s="447"/>
      <c r="BE21" s="447"/>
      <c r="BF21" s="447"/>
      <c r="BG21" s="447"/>
      <c r="BH21" s="447"/>
      <c r="BI21" s="447"/>
      <c r="BJ21" s="447"/>
      <c r="BK21" s="447"/>
      <c r="BL21" s="447"/>
      <c r="BM21" s="447"/>
      <c r="BN21" s="447"/>
      <c r="BO21" s="447"/>
    </row>
    <row r="22" spans="5:67" ht="33.75" customHeight="1">
      <c r="E22" s="774" t="str">
        <f t="shared" si="0"/>
        <v/>
      </c>
      <c r="AR22" s="780"/>
      <c r="AU22" s="808"/>
      <c r="AW22" s="770"/>
      <c r="AZ22" s="447"/>
      <c r="BA22" s="447"/>
      <c r="BB22" s="447"/>
      <c r="BC22" s="447"/>
      <c r="BD22" s="447"/>
      <c r="BE22" s="447"/>
      <c r="BF22" s="447"/>
      <c r="BG22" s="447"/>
      <c r="BH22" s="447"/>
      <c r="BI22" s="447"/>
      <c r="BJ22" s="447"/>
      <c r="BK22" s="447"/>
      <c r="BL22" s="447"/>
      <c r="BM22" s="447"/>
      <c r="BN22" s="447"/>
      <c r="BO22" s="447"/>
    </row>
    <row r="23" spans="5:67" ht="33.75" customHeight="1" thickBot="1">
      <c r="E23" s="774" t="str">
        <f t="shared" si="0"/>
        <v/>
      </c>
      <c r="L23" s="770" t="s">
        <v>1891</v>
      </c>
      <c r="R23" s="770" t="s">
        <v>1906</v>
      </c>
      <c r="U23" s="770" t="s">
        <v>1907</v>
      </c>
      <c r="AH23" s="794" t="s">
        <v>1909</v>
      </c>
      <c r="AI23" s="794"/>
      <c r="AJ23" s="794"/>
      <c r="AR23" s="780"/>
      <c r="AU23" s="808"/>
      <c r="AW23" s="770"/>
      <c r="AZ23" s="447"/>
      <c r="BA23" s="447"/>
      <c r="BB23" s="447"/>
      <c r="BC23" s="447"/>
      <c r="BD23" s="447"/>
      <c r="BE23" s="447"/>
      <c r="BF23" s="447"/>
      <c r="BG23" s="447"/>
      <c r="BH23" s="447"/>
      <c r="BI23" s="447"/>
      <c r="BJ23" s="447"/>
      <c r="BK23" s="447"/>
      <c r="BL23" s="447"/>
      <c r="BM23" s="447"/>
      <c r="BN23" s="447"/>
      <c r="BO23" s="447"/>
    </row>
    <row r="24" spans="5:67" ht="33.75" customHeight="1" thickBot="1">
      <c r="E24" s="774" t="str">
        <f t="shared" si="0"/>
        <v/>
      </c>
      <c r="F24" s="770" t="str">
        <f>IF(AW24="不適切","★","")</f>
        <v/>
      </c>
      <c r="H24" s="770" t="s">
        <v>1365</v>
      </c>
      <c r="L24" s="2252">
        <f>'自主点検表（処遇）'!$H$470</f>
        <v>0</v>
      </c>
      <c r="M24" s="2253"/>
      <c r="N24" s="2253"/>
      <c r="O24" s="2253"/>
      <c r="P24" s="2253"/>
      <c r="Q24" s="2254"/>
      <c r="R24" s="35" t="str">
        <f>'自主点検表（処遇）'!$O$470</f>
        <v>専従・兼務</v>
      </c>
      <c r="S24" s="36"/>
      <c r="T24" s="37"/>
      <c r="U24" s="2258" t="str">
        <f>'自主点検表（処遇）'!$R$470</f>
        <v>令和（平成）</v>
      </c>
      <c r="V24" s="2259"/>
      <c r="W24" s="2259"/>
      <c r="X24" s="36">
        <f>'自主点検表（処遇）'!$V$470</f>
        <v>0</v>
      </c>
      <c r="Y24" s="36" t="s">
        <v>33</v>
      </c>
      <c r="Z24" s="36">
        <f>'自主点検表（処遇）'!$X$470</f>
        <v>0</v>
      </c>
      <c r="AA24" s="36" t="s">
        <v>34</v>
      </c>
      <c r="AB24" s="36">
        <f>'自主点検表（処遇）'!$Z$470</f>
        <v>0</v>
      </c>
      <c r="AC24" s="37" t="s">
        <v>1908</v>
      </c>
      <c r="AH24" s="2284" t="s">
        <v>1910</v>
      </c>
      <c r="AI24" s="2285"/>
      <c r="AJ24" s="2286"/>
      <c r="AL24" s="785" t="s">
        <v>571</v>
      </c>
      <c r="AN24" s="773" t="str">
        <f>IF(AP24=AR24,"●","✖")</f>
        <v>✖</v>
      </c>
      <c r="AP24" s="784" t="str">
        <f>IF(AL24="いる","適切","不適切")</f>
        <v>適切</v>
      </c>
      <c r="AR24" s="783" t="str">
        <f>_xlfn.IFS(AU24=AW24,"適切",AU24="非該当","要確認",AU24="いない","不適切",AU24="いる・いない","")</f>
        <v/>
      </c>
      <c r="AT24" s="770">
        <v>38</v>
      </c>
      <c r="AU24" s="467" t="str">
        <f>'自主点検表（処遇）'!$AH$442</f>
        <v>いる・いない</v>
      </c>
      <c r="AW24" s="771" t="s">
        <v>1731</v>
      </c>
    </row>
    <row r="25" spans="5:67" ht="33.75" customHeight="1" thickBot="1">
      <c r="E25" s="774" t="str">
        <f t="shared" si="0"/>
        <v/>
      </c>
      <c r="L25" s="2252">
        <f>'自主点検表（処遇）'!$H$471</f>
        <v>0</v>
      </c>
      <c r="M25" s="2253"/>
      <c r="N25" s="2253"/>
      <c r="O25" s="2253"/>
      <c r="P25" s="2253"/>
      <c r="Q25" s="2254"/>
      <c r="R25" s="35" t="str">
        <f>'自主点検表（処遇）'!$O$471</f>
        <v>専従・兼務</v>
      </c>
      <c r="S25" s="36"/>
      <c r="T25" s="37"/>
      <c r="U25" s="2258" t="str">
        <f>'自主点検表（処遇）'!$R$471</f>
        <v>令和（平成）</v>
      </c>
      <c r="V25" s="2259"/>
      <c r="W25" s="2259"/>
      <c r="X25" s="36">
        <f>'自主点検表（処遇）'!$V$471</f>
        <v>0</v>
      </c>
      <c r="Y25" s="36" t="s">
        <v>33</v>
      </c>
      <c r="Z25" s="36">
        <f>'自主点検表（処遇）'!$X$471</f>
        <v>0</v>
      </c>
      <c r="AA25" s="36" t="s">
        <v>34</v>
      </c>
      <c r="AB25" s="36">
        <f>'自主点検表（処遇）'!$Z$471</f>
        <v>0</v>
      </c>
      <c r="AC25" s="37" t="s">
        <v>1908</v>
      </c>
      <c r="AR25" s="780"/>
      <c r="AU25" s="808"/>
      <c r="AW25" s="770"/>
    </row>
    <row r="26" spans="5:67" ht="33.75" customHeight="1" thickBot="1">
      <c r="E26" s="774" t="str">
        <f t="shared" si="0"/>
        <v/>
      </c>
      <c r="L26" s="2252">
        <f>'自主点検表（処遇）'!$H$472</f>
        <v>0</v>
      </c>
      <c r="M26" s="2253"/>
      <c r="N26" s="2253"/>
      <c r="O26" s="2253"/>
      <c r="P26" s="2253"/>
      <c r="Q26" s="2254"/>
      <c r="R26" s="454" t="str">
        <f>'自主点検表（処遇）'!$O$472</f>
        <v>専従・兼務</v>
      </c>
      <c r="S26" s="452"/>
      <c r="T26" s="453"/>
      <c r="U26" s="2258" t="str">
        <f>'自主点検表（処遇）'!$R$472</f>
        <v>令和（平成）</v>
      </c>
      <c r="V26" s="2259"/>
      <c r="W26" s="2259"/>
      <c r="X26" s="36">
        <f>'自主点検表（処遇）'!$V$472</f>
        <v>0</v>
      </c>
      <c r="Y26" s="36" t="s">
        <v>33</v>
      </c>
      <c r="Z26" s="36">
        <f>'自主点検表（処遇）'!$X$472</f>
        <v>0</v>
      </c>
      <c r="AA26" s="36" t="s">
        <v>34</v>
      </c>
      <c r="AB26" s="36">
        <f>'自主点検表（処遇）'!$Z$472</f>
        <v>0</v>
      </c>
      <c r="AC26" s="37" t="s">
        <v>1908</v>
      </c>
      <c r="AR26" s="780"/>
      <c r="AU26" s="808"/>
      <c r="AW26" s="770"/>
    </row>
    <row r="27" spans="5:67" ht="33.75" customHeight="1">
      <c r="E27" s="774" t="str">
        <f t="shared" si="0"/>
        <v/>
      </c>
      <c r="AR27" s="780"/>
      <c r="AU27" s="808"/>
      <c r="AW27" s="770"/>
    </row>
    <row r="28" spans="5:67" ht="33.75" customHeight="1" thickBot="1">
      <c r="E28" s="774" t="str">
        <f t="shared" si="0"/>
        <v/>
      </c>
      <c r="L28" s="770" t="s">
        <v>1891</v>
      </c>
      <c r="R28" s="770" t="s">
        <v>1905</v>
      </c>
      <c r="Z28" s="770" t="s">
        <v>1906</v>
      </c>
      <c r="AH28" s="794" t="s">
        <v>1909</v>
      </c>
      <c r="AI28" s="794"/>
      <c r="AJ28" s="794"/>
      <c r="AR28" s="780"/>
      <c r="AU28" s="808"/>
      <c r="AW28" s="770"/>
    </row>
    <row r="29" spans="5:67" ht="33.75" customHeight="1" thickBot="1">
      <c r="E29" s="774" t="str">
        <f t="shared" si="0"/>
        <v/>
      </c>
      <c r="F29" s="770" t="str">
        <f>IF(AW29="不適切","★","")</f>
        <v/>
      </c>
      <c r="H29" s="770" t="s">
        <v>1366</v>
      </c>
      <c r="L29" s="2252">
        <f>'自主点検表（処遇）'!$I$434</f>
        <v>0</v>
      </c>
      <c r="M29" s="2253"/>
      <c r="N29" s="2253"/>
      <c r="O29" s="2253"/>
      <c r="P29" s="2253"/>
      <c r="Q29" s="2254"/>
      <c r="R29" s="2255" t="str">
        <f>'自主点検表（処遇）'!$O$434</f>
        <v>　</v>
      </c>
      <c r="S29" s="2256"/>
      <c r="T29" s="2256"/>
      <c r="U29" s="2256"/>
      <c r="V29" s="2256"/>
      <c r="W29" s="2256"/>
      <c r="X29" s="2256"/>
      <c r="Y29" s="2257"/>
      <c r="Z29" s="2258" t="str">
        <f>'自主点検表（処遇）'!$V$434</f>
        <v>専従・兼務</v>
      </c>
      <c r="AA29" s="2259"/>
      <c r="AB29" s="2260"/>
      <c r="AH29" s="2284" t="s">
        <v>1910</v>
      </c>
      <c r="AI29" s="2285"/>
      <c r="AJ29" s="2286"/>
      <c r="AL29" s="785" t="s">
        <v>571</v>
      </c>
      <c r="AN29" s="773" t="str">
        <f>IF(AP29=AR29,"●","✖")</f>
        <v>✖</v>
      </c>
      <c r="AP29" s="784" t="str">
        <f>IF(AL29="いる","適切","不適切")</f>
        <v>適切</v>
      </c>
      <c r="AR29" s="783" t="str">
        <f>_xlfn.IFS(AU29=AW29,"適切",AU29="非該当","要確認",AU29="いない","不適切",AU29="いる・いない","")</f>
        <v/>
      </c>
      <c r="AT29" s="770">
        <v>33</v>
      </c>
      <c r="AU29" s="467" t="str">
        <f>'自主点検表（処遇）'!$AH$411</f>
        <v>いる・いない</v>
      </c>
      <c r="AW29" s="771" t="s">
        <v>1731</v>
      </c>
    </row>
    <row r="30" spans="5:67" ht="33.75" customHeight="1" thickBot="1">
      <c r="E30" s="774" t="str">
        <f t="shared" si="0"/>
        <v/>
      </c>
      <c r="L30" s="2252">
        <f>'自主点検表（処遇）'!$I$435</f>
        <v>0</v>
      </c>
      <c r="M30" s="2253"/>
      <c r="N30" s="2253"/>
      <c r="O30" s="2253"/>
      <c r="P30" s="2253"/>
      <c r="Q30" s="2254"/>
      <c r="R30" s="2255" t="str">
        <f>'自主点検表（処遇）'!$O$435</f>
        <v>　</v>
      </c>
      <c r="S30" s="2256"/>
      <c r="T30" s="2256"/>
      <c r="U30" s="2256"/>
      <c r="V30" s="2256"/>
      <c r="W30" s="2256"/>
      <c r="X30" s="2256"/>
      <c r="Y30" s="2257"/>
      <c r="Z30" s="2258" t="str">
        <f>'自主点検表（処遇）'!$V$435</f>
        <v>専従・兼務</v>
      </c>
      <c r="AA30" s="2259"/>
      <c r="AB30" s="2260"/>
      <c r="AR30" s="780"/>
      <c r="AU30" s="808"/>
      <c r="AW30" s="770"/>
    </row>
    <row r="31" spans="5:67" ht="33.75" customHeight="1" thickBot="1">
      <c r="E31" s="774" t="str">
        <f t="shared" si="0"/>
        <v/>
      </c>
      <c r="L31" s="2252">
        <f>'自主点検表（処遇）'!$I$436</f>
        <v>0</v>
      </c>
      <c r="M31" s="2253"/>
      <c r="N31" s="2253"/>
      <c r="O31" s="2253"/>
      <c r="P31" s="2253"/>
      <c r="Q31" s="2254"/>
      <c r="R31" s="2255" t="str">
        <f>'自主点検表（処遇）'!$O$436</f>
        <v>　</v>
      </c>
      <c r="S31" s="2256"/>
      <c r="T31" s="2256"/>
      <c r="U31" s="2256"/>
      <c r="V31" s="2256"/>
      <c r="W31" s="2256"/>
      <c r="X31" s="2256"/>
      <c r="Y31" s="2257"/>
      <c r="Z31" s="2258" t="str">
        <f>'自主点検表（処遇）'!$V$436</f>
        <v>専従・兼務</v>
      </c>
      <c r="AA31" s="2259"/>
      <c r="AB31" s="2260"/>
      <c r="AR31" s="780"/>
      <c r="AU31" s="808"/>
      <c r="AW31" s="770"/>
    </row>
    <row r="32" spans="5:67" ht="33.75" customHeight="1">
      <c r="E32" s="774" t="str">
        <f t="shared" si="0"/>
        <v/>
      </c>
      <c r="AR32" s="780"/>
      <c r="AU32" s="808" t="s">
        <v>1911</v>
      </c>
      <c r="AW32" s="770"/>
    </row>
    <row r="33" spans="2:56" ht="33.75" customHeight="1">
      <c r="E33" s="774" t="str">
        <f t="shared" si="0"/>
        <v/>
      </c>
      <c r="Z33" s="770" t="s">
        <v>1367</v>
      </c>
      <c r="AR33" s="780"/>
      <c r="AT33" s="770">
        <v>37</v>
      </c>
      <c r="AU33" s="467" t="str">
        <f>'自主点検表（処遇）'!$AH$431</f>
        <v>有・無</v>
      </c>
    </row>
    <row r="34" spans="2:56" ht="33.75" customHeight="1">
      <c r="E34" s="774" t="str">
        <f t="shared" si="0"/>
        <v/>
      </c>
      <c r="L34" s="770" t="s">
        <v>1912</v>
      </c>
      <c r="O34" s="770" t="s">
        <v>1914</v>
      </c>
      <c r="R34" s="770" t="s">
        <v>428</v>
      </c>
      <c r="AR34" s="780"/>
      <c r="AU34" s="455"/>
      <c r="AW34" s="770"/>
    </row>
    <row r="35" spans="2:56" ht="33.75" customHeight="1">
      <c r="E35" s="774" t="str">
        <f t="shared" si="0"/>
        <v/>
      </c>
      <c r="H35" s="770" t="s">
        <v>1897</v>
      </c>
      <c r="L35" s="2283" t="s">
        <v>1913</v>
      </c>
      <c r="M35" s="2283"/>
      <c r="O35" s="46">
        <f>'自主点検表（処遇）'!$Z$268</f>
        <v>0</v>
      </c>
      <c r="P35" s="770" t="s">
        <v>68</v>
      </c>
      <c r="R35" s="46">
        <f>SUM(O35:O36)</f>
        <v>0</v>
      </c>
      <c r="S35" s="770" t="s">
        <v>68</v>
      </c>
      <c r="T35" s="770" t="str">
        <f>IF(R35&gt;=1,"OK","NG")</f>
        <v>NG</v>
      </c>
      <c r="AL35" s="785" t="s">
        <v>571</v>
      </c>
      <c r="AN35" s="773" t="str">
        <f>IF(AP35=AR35,"●","✖")</f>
        <v>✖</v>
      </c>
      <c r="AP35" s="784" t="str">
        <f>IF(AL35="いる","適切","不適切")</f>
        <v>適切</v>
      </c>
      <c r="AR35" s="783" t="str">
        <f>_xlfn.IFS(AU35=AW35,"適切",AU35="非該当","要確認",AU35="いない","不適切",AU35="いる・いない","")</f>
        <v/>
      </c>
      <c r="AT35" s="770">
        <v>31</v>
      </c>
      <c r="AU35" s="467" t="str">
        <f>'自主点検表（処遇）'!$AH$398</f>
        <v>いる・いない</v>
      </c>
      <c r="AW35" s="771" t="s">
        <v>1731</v>
      </c>
    </row>
    <row r="36" spans="2:56" ht="33.75" customHeight="1">
      <c r="E36" s="774" t="str">
        <f t="shared" si="0"/>
        <v/>
      </c>
      <c r="H36" s="770" t="s">
        <v>1898</v>
      </c>
      <c r="L36" s="2283"/>
      <c r="M36" s="2283"/>
      <c r="O36" s="46">
        <f>'自主点検表（処遇）'!$Z$269</f>
        <v>0</v>
      </c>
      <c r="P36" s="770" t="s">
        <v>68</v>
      </c>
      <c r="AR36" s="780"/>
      <c r="AW36" s="770"/>
    </row>
    <row r="37" spans="2:56" ht="33.75" customHeight="1" thickBot="1">
      <c r="B37" s="775"/>
      <c r="C37" s="775"/>
      <c r="D37" s="778"/>
      <c r="E37" s="778" t="str">
        <f t="shared" ref="E37:E67" si="1">_xlfn.IFS(AR37="不適切","★",AR37="要確認","▲",AR37="適切","",AR37="","")</f>
        <v/>
      </c>
      <c r="F37" s="775"/>
      <c r="G37" s="775"/>
      <c r="H37" s="775"/>
      <c r="I37" s="775"/>
      <c r="J37" s="775"/>
      <c r="K37" s="775"/>
      <c r="L37" s="775"/>
      <c r="M37" s="775"/>
      <c r="N37" s="775"/>
      <c r="O37" s="775"/>
      <c r="P37" s="775"/>
      <c r="Q37" s="775"/>
      <c r="R37" s="775"/>
      <c r="S37" s="775"/>
      <c r="T37" s="775"/>
      <c r="U37" s="775"/>
      <c r="V37" s="775"/>
      <c r="W37" s="775"/>
      <c r="X37" s="775"/>
      <c r="Y37" s="775"/>
      <c r="Z37" s="775"/>
      <c r="AA37" s="775"/>
      <c r="AB37" s="775"/>
      <c r="AC37" s="775"/>
      <c r="AD37" s="775"/>
      <c r="AE37" s="775"/>
      <c r="AF37" s="775"/>
      <c r="AG37" s="775"/>
      <c r="AH37" s="775"/>
      <c r="AI37" s="775"/>
      <c r="AJ37" s="775"/>
      <c r="AK37" s="775"/>
      <c r="AL37" s="775"/>
      <c r="AM37" s="775"/>
      <c r="AN37" s="776"/>
      <c r="AO37" s="775"/>
      <c r="AP37" s="775"/>
      <c r="AQ37" s="775"/>
      <c r="AR37" s="777"/>
      <c r="AS37" s="775"/>
      <c r="AT37" s="775"/>
      <c r="AU37" s="775"/>
      <c r="AV37" s="775"/>
      <c r="AW37" s="775"/>
      <c r="AX37" s="775"/>
    </row>
    <row r="38" spans="2:56" ht="33.75" customHeight="1">
      <c r="E38" s="774" t="str">
        <f t="shared" si="1"/>
        <v/>
      </c>
      <c r="AR38" s="780"/>
      <c r="AW38" s="770"/>
    </row>
    <row r="39" spans="2:56" ht="33.75" customHeight="1" thickBot="1">
      <c r="B39" s="770" t="s">
        <v>1821</v>
      </c>
      <c r="D39" s="786" t="s">
        <v>1346</v>
      </c>
      <c r="E39" s="774" t="str">
        <f t="shared" si="1"/>
        <v/>
      </c>
      <c r="F39" s="770">
        <v>3</v>
      </c>
      <c r="G39" s="770" t="s">
        <v>1591</v>
      </c>
      <c r="AR39" s="780"/>
      <c r="AW39" s="770"/>
      <c r="AZ39" s="779" t="s">
        <v>1592</v>
      </c>
      <c r="BD39" s="779" t="s">
        <v>1593</v>
      </c>
    </row>
    <row r="40" spans="2:56" ht="33.75" customHeight="1" thickBot="1">
      <c r="E40" s="774" t="str">
        <f t="shared" si="1"/>
        <v/>
      </c>
      <c r="G40" s="779" t="s">
        <v>1594</v>
      </c>
      <c r="AD40" s="781" t="s">
        <v>443</v>
      </c>
      <c r="AE40" s="794" t="s">
        <v>1402</v>
      </c>
      <c r="AL40" s="785" t="s">
        <v>571</v>
      </c>
      <c r="AN40" s="773" t="str">
        <f>IF(AP40=AR40,"●","✖")</f>
        <v>✖</v>
      </c>
      <c r="AP40" s="784" t="str">
        <f>IF(AL40="いる","適切","不適切")</f>
        <v>適切</v>
      </c>
      <c r="AR40" s="783" t="str">
        <f>_xlfn.IFS(AU40=AW40,"適切",AU40="非該当","要確認",AU40="いない","不適切",AU40="いる・いない","")</f>
        <v/>
      </c>
      <c r="AT40" s="770">
        <v>31</v>
      </c>
      <c r="AU40" s="467" t="str">
        <f>'自主点検表（処遇）'!$AH$398</f>
        <v>いる・いない</v>
      </c>
      <c r="AW40" s="771" t="s">
        <v>1731</v>
      </c>
      <c r="AZ40" s="779" t="s">
        <v>1595</v>
      </c>
    </row>
    <row r="41" spans="2:56" ht="33.75" customHeight="1">
      <c r="E41" s="774" t="str">
        <f t="shared" si="1"/>
        <v/>
      </c>
      <c r="AR41" s="780"/>
      <c r="AW41" s="770"/>
      <c r="AZ41" s="779" t="s">
        <v>1596</v>
      </c>
    </row>
    <row r="42" spans="2:56" ht="33.75" customHeight="1" thickBot="1">
      <c r="B42" s="775"/>
      <c r="C42" s="775"/>
      <c r="D42" s="778"/>
      <c r="E42" s="778" t="str">
        <f t="shared" si="1"/>
        <v/>
      </c>
      <c r="F42" s="775"/>
      <c r="G42" s="775"/>
      <c r="H42" s="775"/>
      <c r="I42" s="775"/>
      <c r="J42" s="775"/>
      <c r="K42" s="775"/>
      <c r="L42" s="775"/>
      <c r="M42" s="775"/>
      <c r="N42" s="775"/>
      <c r="O42" s="775"/>
      <c r="P42" s="775"/>
      <c r="Q42" s="775"/>
      <c r="R42" s="775"/>
      <c r="S42" s="775"/>
      <c r="T42" s="775"/>
      <c r="U42" s="775"/>
      <c r="V42" s="775"/>
      <c r="W42" s="775"/>
      <c r="X42" s="775"/>
      <c r="Y42" s="775"/>
      <c r="Z42" s="775"/>
      <c r="AA42" s="775"/>
      <c r="AB42" s="775"/>
      <c r="AC42" s="775"/>
      <c r="AD42" s="775"/>
      <c r="AE42" s="775"/>
      <c r="AF42" s="775"/>
      <c r="AG42" s="775"/>
      <c r="AH42" s="775"/>
      <c r="AI42" s="775"/>
      <c r="AJ42" s="775"/>
      <c r="AK42" s="775"/>
      <c r="AL42" s="775"/>
      <c r="AM42" s="775"/>
      <c r="AN42" s="776"/>
      <c r="AO42" s="775"/>
      <c r="AP42" s="775"/>
      <c r="AQ42" s="775"/>
      <c r="AR42" s="777"/>
      <c r="AS42" s="775"/>
      <c r="AT42" s="775"/>
      <c r="AU42" s="775"/>
      <c r="AV42" s="775"/>
      <c r="AW42" s="775"/>
      <c r="AX42" s="775"/>
      <c r="AZ42" s="779"/>
    </row>
    <row r="43" spans="2:56" s="46" customFormat="1" ht="33.75" customHeight="1">
      <c r="D43" s="589"/>
      <c r="E43" s="589" t="str">
        <f t="shared" ref="E43:E64" si="2">IF(AR43="不適切","★","")</f>
        <v/>
      </c>
      <c r="AN43" s="464"/>
    </row>
    <row r="44" spans="2:56" s="46" customFormat="1" ht="33.75" customHeight="1" thickBot="1">
      <c r="D44" s="589"/>
      <c r="E44" s="589" t="str">
        <f t="shared" si="2"/>
        <v/>
      </c>
      <c r="F44" s="46">
        <v>9</v>
      </c>
      <c r="G44" s="46" t="s">
        <v>1398</v>
      </c>
      <c r="AN44" s="464"/>
    </row>
    <row r="45" spans="2:56" s="46" customFormat="1" ht="33.75" customHeight="1" thickBot="1">
      <c r="D45" s="589"/>
      <c r="E45" s="589" t="str">
        <f t="shared" si="2"/>
        <v/>
      </c>
      <c r="H45" s="1507" t="s">
        <v>2067</v>
      </c>
      <c r="I45" s="1508"/>
      <c r="J45" s="1508"/>
      <c r="K45" s="1508"/>
      <c r="L45" s="1508"/>
      <c r="M45" s="1508"/>
      <c r="N45" s="1508"/>
      <c r="O45" s="1508"/>
      <c r="P45" s="1508"/>
      <c r="Q45" s="1508"/>
      <c r="R45" s="1508"/>
      <c r="S45" s="1508"/>
      <c r="T45" s="1508"/>
      <c r="U45" s="1508"/>
      <c r="V45" s="1508"/>
      <c r="W45" s="1508"/>
      <c r="X45" s="1508"/>
      <c r="Y45" s="1508"/>
      <c r="Z45" s="1509"/>
      <c r="AA45" s="767"/>
      <c r="AB45" s="767"/>
      <c r="AD45" s="609" t="s">
        <v>443</v>
      </c>
      <c r="AE45" s="429" t="s">
        <v>1402</v>
      </c>
      <c r="AN45" s="464"/>
    </row>
    <row r="46" spans="2:56" s="46" customFormat="1" ht="33.75" customHeight="1">
      <c r="D46" s="589"/>
      <c r="E46" s="589" t="str">
        <f t="shared" si="2"/>
        <v/>
      </c>
      <c r="H46" s="767"/>
      <c r="I46" s="767"/>
      <c r="J46" s="767"/>
      <c r="K46" s="767"/>
      <c r="L46" s="767"/>
      <c r="M46" s="767"/>
      <c r="N46" s="767"/>
      <c r="O46" s="767"/>
      <c r="P46" s="17"/>
      <c r="Q46" s="17"/>
      <c r="R46" s="17"/>
      <c r="S46" s="17"/>
      <c r="T46" s="17"/>
      <c r="U46" s="17"/>
      <c r="V46" s="17"/>
      <c r="W46" s="17"/>
      <c r="X46" s="17"/>
      <c r="Y46" s="17"/>
      <c r="Z46" s="17"/>
      <c r="AA46" s="17"/>
      <c r="AB46" s="17"/>
      <c r="AN46" s="464"/>
    </row>
    <row r="47" spans="2:56" s="46" customFormat="1" ht="33.75" customHeight="1" thickBot="1">
      <c r="D47" s="589"/>
      <c r="E47" s="589" t="str">
        <f t="shared" si="2"/>
        <v/>
      </c>
      <c r="H47" s="1347" t="s">
        <v>2068</v>
      </c>
      <c r="I47" s="1347"/>
      <c r="J47" s="1347"/>
      <c r="K47" s="1347"/>
      <c r="L47" s="1347"/>
      <c r="M47" s="1347"/>
      <c r="N47" s="1347"/>
      <c r="O47" s="1347"/>
      <c r="P47" s="1347"/>
      <c r="Q47" s="1347"/>
      <c r="R47" s="1347"/>
      <c r="S47" s="1347"/>
      <c r="T47" s="1347"/>
      <c r="U47" s="1347"/>
      <c r="V47" s="1347"/>
      <c r="W47" s="1347"/>
      <c r="X47" s="1347"/>
      <c r="Y47" s="1347"/>
      <c r="Z47" s="1347"/>
      <c r="AA47" s="767"/>
      <c r="AB47" s="767"/>
      <c r="AN47" s="464"/>
    </row>
    <row r="48" spans="2:56" s="46" customFormat="1" ht="33.75" customHeight="1" thickBot="1">
      <c r="D48" s="589"/>
      <c r="E48" s="589" t="str">
        <f t="shared" si="2"/>
        <v/>
      </c>
      <c r="H48" s="1453" t="s">
        <v>2069</v>
      </c>
      <c r="I48" s="1421"/>
      <c r="J48" s="1421"/>
      <c r="K48" s="1454"/>
      <c r="L48" s="1453" t="s">
        <v>2070</v>
      </c>
      <c r="M48" s="1421"/>
      <c r="N48" s="1454"/>
      <c r="O48" s="1453" t="s">
        <v>2071</v>
      </c>
      <c r="P48" s="1421"/>
      <c r="Q48" s="1421"/>
      <c r="R48" s="1421"/>
      <c r="S48" s="1421"/>
      <c r="T48" s="1421"/>
      <c r="U48" s="1421"/>
      <c r="V48" s="1421"/>
      <c r="W48" s="1421"/>
      <c r="X48" s="1421"/>
      <c r="Y48" s="1421"/>
      <c r="Z48" s="1454"/>
      <c r="AA48" s="1415" t="s">
        <v>428</v>
      </c>
      <c r="AB48" s="1416"/>
      <c r="AC48" s="1417"/>
      <c r="AN48" s="464"/>
    </row>
    <row r="49" spans="2:50" s="46" customFormat="1" ht="33.75" customHeight="1">
      <c r="D49" s="589"/>
      <c r="E49" s="589" t="str">
        <f t="shared" si="2"/>
        <v/>
      </c>
      <c r="H49" s="1975">
        <f>'自主点検表（処遇）'!$I$631</f>
        <v>0</v>
      </c>
      <c r="I49" s="1976"/>
      <c r="J49" s="1976"/>
      <c r="K49" s="1977"/>
      <c r="L49" s="1975" t="str">
        <f>'自主点検表（処遇）'!$M$631</f>
        <v>　</v>
      </c>
      <c r="M49" s="1976"/>
      <c r="N49" s="1755" t="s">
        <v>68</v>
      </c>
      <c r="O49" s="1753" t="s">
        <v>2072</v>
      </c>
      <c r="P49" s="1754"/>
      <c r="Q49" s="1754"/>
      <c r="R49" s="1976" t="str">
        <f>'自主点検表（処遇）'!$S$631</f>
        <v>　</v>
      </c>
      <c r="S49" s="1976"/>
      <c r="T49" s="1860" t="s">
        <v>68</v>
      </c>
      <c r="U49" s="1880" t="s">
        <v>1728</v>
      </c>
      <c r="V49" s="1692"/>
      <c r="W49" s="1881"/>
      <c r="X49" s="1976" t="str">
        <f>'自主点検表（処遇）'!$Y$631</f>
        <v>　</v>
      </c>
      <c r="Y49" s="1976"/>
      <c r="Z49" s="1755" t="s">
        <v>68</v>
      </c>
      <c r="AA49" s="1976">
        <f>SUM(R49,X49)</f>
        <v>0</v>
      </c>
      <c r="AB49" s="1976"/>
      <c r="AC49" s="1755" t="s">
        <v>68</v>
      </c>
      <c r="AN49" s="464"/>
    </row>
    <row r="50" spans="2:50" s="46" customFormat="1" ht="33.75" customHeight="1" thickBot="1">
      <c r="D50" s="589"/>
      <c r="E50" s="589" t="str">
        <f t="shared" si="2"/>
        <v>★</v>
      </c>
      <c r="H50" s="1978"/>
      <c r="I50" s="1979"/>
      <c r="J50" s="1979"/>
      <c r="K50" s="1980"/>
      <c r="L50" s="1978"/>
      <c r="M50" s="1979"/>
      <c r="N50" s="1758"/>
      <c r="O50" s="1756"/>
      <c r="P50" s="1757"/>
      <c r="Q50" s="1757"/>
      <c r="R50" s="1979"/>
      <c r="S50" s="1979"/>
      <c r="T50" s="1861"/>
      <c r="U50" s="1882"/>
      <c r="V50" s="1283"/>
      <c r="W50" s="1883"/>
      <c r="X50" s="1979"/>
      <c r="Y50" s="1979"/>
      <c r="Z50" s="1758"/>
      <c r="AA50" s="1979"/>
      <c r="AB50" s="1979"/>
      <c r="AC50" s="1758"/>
      <c r="AE50" s="2275" t="str">
        <f>_xlfn.IFS(AA49=L49,"基準どおり",AA49&lt;L49,"基準以下",AA49&gt;L49,"基準以上")</f>
        <v>基準以下</v>
      </c>
      <c r="AF50" s="2276"/>
      <c r="AG50" s="2277"/>
      <c r="AL50" s="449" t="s">
        <v>571</v>
      </c>
      <c r="AN50" s="464" t="str">
        <f t="shared" ref="AN50" si="3">IF(AP50=AR50,"●","✖")</f>
        <v>✖</v>
      </c>
      <c r="AP50" s="462" t="str">
        <f t="shared" ref="AP50" si="4">IF(AL50="いる","適切","不適切")</f>
        <v>適切</v>
      </c>
      <c r="AR50" s="466" t="str">
        <f t="shared" ref="AR50" si="5">IF(AU50=AW50,"適切","不適切")</f>
        <v>不適切</v>
      </c>
      <c r="AT50" s="46">
        <v>66</v>
      </c>
      <c r="AU50" s="467" t="str">
        <f>'自主点検表（処遇）'!$AH$624</f>
        <v>いる・いない</v>
      </c>
      <c r="AW50" s="430" t="s">
        <v>1731</v>
      </c>
    </row>
    <row r="51" spans="2:50" s="46" customFormat="1" ht="33.75" customHeight="1">
      <c r="D51" s="589"/>
      <c r="E51" s="589" t="str">
        <f t="shared" si="2"/>
        <v/>
      </c>
      <c r="AN51" s="464"/>
    </row>
    <row r="52" spans="2:50" s="46" customFormat="1" ht="33.75" customHeight="1" thickBot="1">
      <c r="B52" s="452"/>
      <c r="C52" s="452"/>
      <c r="D52" s="598"/>
      <c r="E52" s="598" t="str">
        <f t="shared" si="2"/>
        <v/>
      </c>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599"/>
      <c r="AO52" s="452"/>
      <c r="AP52" s="452"/>
      <c r="AQ52" s="452"/>
      <c r="AR52" s="452"/>
      <c r="AS52" s="452"/>
      <c r="AT52" s="452"/>
      <c r="AU52" s="452"/>
      <c r="AV52" s="452"/>
      <c r="AW52" s="452"/>
      <c r="AX52" s="452"/>
    </row>
    <row r="53" spans="2:50" s="46" customFormat="1" ht="33.75" customHeight="1">
      <c r="D53" s="589"/>
      <c r="E53" s="589" t="str">
        <f t="shared" si="2"/>
        <v/>
      </c>
      <c r="AN53" s="464"/>
    </row>
    <row r="54" spans="2:50" s="46" customFormat="1" ht="33.75" customHeight="1">
      <c r="D54" s="589"/>
      <c r="E54" s="589" t="str">
        <f t="shared" si="2"/>
        <v/>
      </c>
      <c r="F54" s="46">
        <v>10</v>
      </c>
      <c r="G54" s="46" t="s">
        <v>1399</v>
      </c>
      <c r="AN54" s="464"/>
    </row>
    <row r="55" spans="2:50" s="46" customFormat="1" ht="33.75" customHeight="1">
      <c r="B55" s="46" t="s">
        <v>2469</v>
      </c>
      <c r="C55" s="46" t="s">
        <v>2471</v>
      </c>
      <c r="D55" s="589"/>
      <c r="E55" s="589" t="str">
        <f t="shared" si="2"/>
        <v>★</v>
      </c>
      <c r="H55" s="46" t="s">
        <v>1919</v>
      </c>
      <c r="AL55" s="449" t="s">
        <v>571</v>
      </c>
      <c r="AN55" s="464" t="str">
        <f t="shared" ref="AN55" si="6">IF(AP55=AR55,"●","✖")</f>
        <v>✖</v>
      </c>
      <c r="AP55" s="462" t="str">
        <f t="shared" ref="AP55" si="7">IF(AL55="いる","適切","不適切")</f>
        <v>適切</v>
      </c>
      <c r="AR55" s="466" t="str">
        <f t="shared" ref="AR55" si="8">IF(AU55=AW55,"適切","不適切")</f>
        <v>不適切</v>
      </c>
      <c r="AT55" s="46">
        <v>67</v>
      </c>
      <c r="AU55" s="467" t="str">
        <f>'自主点検表（処遇）'!$AH$651</f>
        <v>いる・いない</v>
      </c>
      <c r="AW55" s="430" t="s">
        <v>1731</v>
      </c>
    </row>
    <row r="56" spans="2:50" s="46" customFormat="1" ht="33.75" customHeight="1">
      <c r="D56" s="589"/>
      <c r="E56" s="589" t="str">
        <f t="shared" si="2"/>
        <v/>
      </c>
      <c r="AN56" s="464"/>
    </row>
    <row r="57" spans="2:50" s="46" customFormat="1" ht="33.75" customHeight="1" thickBot="1">
      <c r="D57" s="589"/>
      <c r="E57" s="589" t="str">
        <f t="shared" si="2"/>
        <v/>
      </c>
      <c r="H57" s="46" t="s">
        <v>1400</v>
      </c>
      <c r="M57" s="46" t="s">
        <v>1920</v>
      </c>
      <c r="AN57" s="464"/>
    </row>
    <row r="58" spans="2:50" s="46" customFormat="1" ht="33.75" customHeight="1" thickBot="1">
      <c r="D58" s="589"/>
      <c r="E58" s="589" t="str">
        <f t="shared" si="2"/>
        <v/>
      </c>
      <c r="I58" s="46" t="s">
        <v>1401</v>
      </c>
      <c r="AD58" s="609" t="s">
        <v>443</v>
      </c>
      <c r="AE58" s="429" t="s">
        <v>1402</v>
      </c>
      <c r="AN58" s="464"/>
    </row>
    <row r="59" spans="2:50" s="46" customFormat="1" ht="33.75" customHeight="1" thickBot="1">
      <c r="D59" s="589"/>
      <c r="E59" s="589" t="str">
        <f t="shared" si="2"/>
        <v/>
      </c>
      <c r="I59" s="46" t="s">
        <v>1403</v>
      </c>
      <c r="AN59" s="464"/>
    </row>
    <row r="60" spans="2:50" s="46" customFormat="1" ht="33.75" customHeight="1" thickBot="1">
      <c r="D60" s="589"/>
      <c r="E60" s="589" t="str">
        <f t="shared" si="2"/>
        <v/>
      </c>
      <c r="I60" s="46" t="s">
        <v>1404</v>
      </c>
      <c r="AD60" s="609" t="s">
        <v>443</v>
      </c>
      <c r="AE60" s="429" t="s">
        <v>1402</v>
      </c>
      <c r="AN60" s="464"/>
    </row>
    <row r="61" spans="2:50" s="46" customFormat="1" ht="33.75" customHeight="1" thickBot="1">
      <c r="D61" s="589"/>
      <c r="E61" s="589" t="str">
        <f t="shared" si="2"/>
        <v/>
      </c>
      <c r="I61" s="46" t="s">
        <v>1405</v>
      </c>
      <c r="AN61" s="464"/>
    </row>
    <row r="62" spans="2:50" s="46" customFormat="1" ht="33.75" customHeight="1" thickBot="1">
      <c r="D62" s="589"/>
      <c r="E62" s="589" t="str">
        <f t="shared" si="2"/>
        <v/>
      </c>
      <c r="I62" s="46" t="s">
        <v>1406</v>
      </c>
      <c r="AD62" s="609" t="s">
        <v>443</v>
      </c>
      <c r="AE62" s="429" t="s">
        <v>1402</v>
      </c>
      <c r="AN62" s="464"/>
    </row>
    <row r="63" spans="2:50" s="46" customFormat="1" ht="33.75" customHeight="1">
      <c r="D63" s="589"/>
      <c r="E63" s="589" t="str">
        <f t="shared" si="2"/>
        <v/>
      </c>
      <c r="I63" s="46" t="s">
        <v>1407</v>
      </c>
      <c r="AN63" s="464"/>
    </row>
    <row r="64" spans="2:50" s="46" customFormat="1" ht="33.75" customHeight="1" thickBot="1">
      <c r="B64" s="452"/>
      <c r="C64" s="452"/>
      <c r="D64" s="598"/>
      <c r="E64" s="598" t="str">
        <f t="shared" si="2"/>
        <v/>
      </c>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599"/>
      <c r="AO64" s="452"/>
      <c r="AP64" s="452"/>
      <c r="AQ64" s="452"/>
      <c r="AR64" s="452"/>
      <c r="AS64" s="452"/>
      <c r="AT64" s="452"/>
      <c r="AU64" s="452"/>
      <c r="AV64" s="452"/>
      <c r="AW64" s="452"/>
      <c r="AX64" s="452"/>
    </row>
    <row r="65" spans="2:58" ht="33.75" customHeight="1">
      <c r="E65" s="774" t="str">
        <f t="shared" si="1"/>
        <v/>
      </c>
      <c r="AR65" s="780"/>
      <c r="AW65" s="770"/>
    </row>
    <row r="66" spans="2:58" ht="33.75" customHeight="1" thickBot="1">
      <c r="B66" s="770" t="s">
        <v>1825</v>
      </c>
      <c r="D66" s="786" t="s">
        <v>1346</v>
      </c>
      <c r="E66" s="774" t="str">
        <f t="shared" si="1"/>
        <v/>
      </c>
      <c r="F66" s="770" t="s">
        <v>2577</v>
      </c>
      <c r="AR66" s="780"/>
      <c r="AW66" s="770"/>
      <c r="AZ66" s="779" t="s">
        <v>1409</v>
      </c>
      <c r="BA66" s="779" t="s">
        <v>1410</v>
      </c>
    </row>
    <row r="67" spans="2:58" ht="33.75" customHeight="1" thickBot="1">
      <c r="E67" s="774" t="str">
        <f t="shared" si="1"/>
        <v/>
      </c>
      <c r="G67" s="779" t="s">
        <v>1411</v>
      </c>
      <c r="AD67" s="781" t="s">
        <v>443</v>
      </c>
      <c r="AE67" s="794" t="s">
        <v>1402</v>
      </c>
      <c r="AL67" s="785" t="s">
        <v>571</v>
      </c>
      <c r="AN67" s="773" t="str">
        <f>IF(AP67=AR67,"●","✖")</f>
        <v>●</v>
      </c>
      <c r="AP67" s="784" t="str">
        <f>IF(AL67="いる","適切","不適切")</f>
        <v>適切</v>
      </c>
      <c r="AR67" s="783" t="str">
        <f>_xlfn.IFS(AU67=AW67,"適切",AU67="非該当","要確認",AU67="いない","不適切",AU67="いる・いない","")</f>
        <v>適切</v>
      </c>
      <c r="AW67" s="770"/>
      <c r="AZ67" s="779" t="s">
        <v>1412</v>
      </c>
    </row>
    <row r="68" spans="2:58" ht="33.75" customHeight="1" thickBot="1">
      <c r="E68" s="774" t="str">
        <f t="shared" ref="E68:E94" si="9">_xlfn.IFS(AR68="不適切","★",AR68="要確認","▲",AR68="適切","",AR68="","")</f>
        <v/>
      </c>
      <c r="G68" s="779" t="s">
        <v>1413</v>
      </c>
      <c r="AD68" s="781" t="s">
        <v>443</v>
      </c>
      <c r="AE68" s="794" t="s">
        <v>1402</v>
      </c>
      <c r="AL68" s="785" t="s">
        <v>571</v>
      </c>
      <c r="AN68" s="773" t="str">
        <f>IF(AP68=AR68,"●","✖")</f>
        <v>●</v>
      </c>
      <c r="AP68" s="784" t="str">
        <f>IF(AL68="いる","適切","不適切")</f>
        <v>適切</v>
      </c>
      <c r="AR68" s="783" t="str">
        <f>_xlfn.IFS(AU68=AW68,"適切",AU68="非該当","要確認",AU68="いない","不適切",AU68="いる・いない","")</f>
        <v>適切</v>
      </c>
      <c r="AW68" s="770"/>
    </row>
    <row r="69" spans="2:58" ht="33.75" customHeight="1" thickBot="1">
      <c r="B69" s="775"/>
      <c r="C69" s="775"/>
      <c r="D69" s="778"/>
      <c r="E69" s="778" t="str">
        <f t="shared" si="9"/>
        <v/>
      </c>
      <c r="F69" s="775"/>
      <c r="G69" s="775"/>
      <c r="H69" s="775"/>
      <c r="I69" s="775"/>
      <c r="J69" s="775"/>
      <c r="K69" s="775"/>
      <c r="L69" s="775"/>
      <c r="M69" s="775"/>
      <c r="N69" s="775"/>
      <c r="O69" s="775"/>
      <c r="P69" s="775"/>
      <c r="Q69" s="775"/>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6"/>
      <c r="AO69" s="775"/>
      <c r="AP69" s="775"/>
      <c r="AQ69" s="775"/>
      <c r="AR69" s="777"/>
      <c r="AS69" s="775"/>
      <c r="AT69" s="775"/>
      <c r="AU69" s="775"/>
      <c r="AV69" s="775"/>
      <c r="AW69" s="775"/>
      <c r="AX69" s="775"/>
    </row>
    <row r="70" spans="2:58" ht="33.75" customHeight="1">
      <c r="B70" s="789"/>
      <c r="C70" s="789"/>
      <c r="D70" s="791"/>
      <c r="E70" s="791" t="str">
        <f t="shared" si="9"/>
        <v/>
      </c>
      <c r="F70" s="789"/>
      <c r="G70" s="789"/>
      <c r="H70" s="789"/>
      <c r="I70" s="789"/>
      <c r="J70" s="789"/>
      <c r="K70" s="789"/>
      <c r="L70" s="789"/>
      <c r="M70" s="789"/>
      <c r="N70" s="789"/>
      <c r="O70" s="789"/>
      <c r="P70" s="789"/>
      <c r="Q70" s="789"/>
      <c r="R70" s="789"/>
      <c r="S70" s="789"/>
      <c r="T70" s="789"/>
      <c r="U70" s="789"/>
      <c r="V70" s="789"/>
      <c r="W70" s="789"/>
      <c r="X70" s="789"/>
      <c r="Y70" s="789"/>
      <c r="Z70" s="789"/>
      <c r="AA70" s="789"/>
      <c r="AB70" s="789"/>
      <c r="AC70" s="789"/>
      <c r="AD70" s="789"/>
      <c r="AE70" s="789"/>
      <c r="AF70" s="789"/>
      <c r="AG70" s="789"/>
      <c r="AH70" s="789"/>
      <c r="AI70" s="789"/>
      <c r="AJ70" s="789"/>
      <c r="AL70" s="827"/>
      <c r="AM70" s="827"/>
      <c r="AN70" s="832"/>
      <c r="AO70" s="827"/>
      <c r="AP70" s="827"/>
      <c r="AQ70" s="827"/>
      <c r="AR70" s="770"/>
      <c r="AS70" s="800" t="s">
        <v>2553</v>
      </c>
      <c r="AT70" s="799"/>
      <c r="AU70" s="798"/>
      <c r="AV70" s="827"/>
      <c r="AW70" s="827"/>
    </row>
    <row r="71" spans="2:58" ht="33.75" customHeight="1">
      <c r="B71" s="789" t="s">
        <v>1754</v>
      </c>
      <c r="C71" s="789"/>
      <c r="D71" s="797" t="s">
        <v>1346</v>
      </c>
      <c r="E71" s="791" t="str">
        <f t="shared" si="9"/>
        <v/>
      </c>
      <c r="F71" s="789" t="s">
        <v>1414</v>
      </c>
      <c r="G71" s="789"/>
      <c r="H71" s="789"/>
      <c r="I71" s="789"/>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L71" s="827"/>
      <c r="AM71" s="827"/>
      <c r="AN71" s="832"/>
      <c r="AO71" s="827"/>
      <c r="AP71" s="827"/>
      <c r="AQ71" s="827"/>
      <c r="AR71" s="831"/>
      <c r="AS71" s="827"/>
      <c r="AT71" s="827"/>
      <c r="AU71" s="827"/>
      <c r="AV71" s="827"/>
      <c r="AW71" s="827"/>
    </row>
    <row r="72" spans="2:58" ht="33.75" customHeight="1">
      <c r="B72" s="789"/>
      <c r="C72" s="789"/>
      <c r="D72" s="791"/>
      <c r="E72" s="791" t="str">
        <f t="shared" si="9"/>
        <v/>
      </c>
      <c r="F72" s="789">
        <v>2</v>
      </c>
      <c r="G72" s="790" t="s">
        <v>1415</v>
      </c>
      <c r="H72" s="789"/>
      <c r="I72" s="789"/>
      <c r="J72" s="789"/>
      <c r="K72" s="789"/>
      <c r="L72" s="789"/>
      <c r="M72" s="789"/>
      <c r="N72" s="789"/>
      <c r="O72" s="789"/>
      <c r="P72" s="789"/>
      <c r="Q72" s="789"/>
      <c r="R72" s="789"/>
      <c r="S72" s="789"/>
      <c r="T72" s="789"/>
      <c r="U72" s="789"/>
      <c r="V72" s="789"/>
      <c r="W72" s="789"/>
      <c r="X72" s="789"/>
      <c r="Y72" s="789"/>
      <c r="Z72" s="789"/>
      <c r="AA72" s="789"/>
      <c r="AB72" s="789"/>
      <c r="AC72" s="789"/>
      <c r="AD72" s="789"/>
      <c r="AE72" s="789"/>
      <c r="AF72" s="789"/>
      <c r="AG72" s="789"/>
      <c r="AH72" s="789"/>
      <c r="AI72" s="789"/>
      <c r="AJ72" s="789"/>
      <c r="AL72" s="827"/>
      <c r="AM72" s="827"/>
      <c r="AN72" s="832"/>
      <c r="AO72" s="827"/>
      <c r="AP72" s="827"/>
      <c r="AQ72" s="827"/>
      <c r="AR72" s="831"/>
      <c r="AS72" s="827"/>
      <c r="AT72" s="827"/>
      <c r="AU72" s="827"/>
      <c r="AV72" s="827"/>
      <c r="AW72" s="827"/>
      <c r="AZ72" s="779" t="s">
        <v>1415</v>
      </c>
      <c r="BF72" s="779" t="s">
        <v>1416</v>
      </c>
    </row>
    <row r="73" spans="2:58" ht="33.75" customHeight="1" thickBot="1">
      <c r="B73" s="789"/>
      <c r="C73" s="789"/>
      <c r="D73" s="791"/>
      <c r="E73" s="866" t="e">
        <f t="shared" si="9"/>
        <v>#N/A</v>
      </c>
      <c r="F73" s="789"/>
      <c r="G73" s="790" t="s">
        <v>1417</v>
      </c>
      <c r="H73" s="789"/>
      <c r="I73" s="789"/>
      <c r="J73" s="789"/>
      <c r="K73" s="789"/>
      <c r="L73" s="789"/>
      <c r="M73" s="789"/>
      <c r="N73" s="789"/>
      <c r="O73" s="789"/>
      <c r="P73" s="789"/>
      <c r="Q73" s="789"/>
      <c r="R73" s="789"/>
      <c r="S73" s="789"/>
      <c r="T73" s="789"/>
      <c r="U73" s="789"/>
      <c r="V73" s="789"/>
      <c r="W73" s="789"/>
      <c r="X73" s="789"/>
      <c r="Y73" s="789"/>
      <c r="Z73" s="789"/>
      <c r="AA73" s="789"/>
      <c r="AB73" s="789"/>
      <c r="AC73" s="789"/>
      <c r="AD73" s="789"/>
      <c r="AE73" s="789"/>
      <c r="AF73" s="789"/>
      <c r="AG73" s="789"/>
      <c r="AH73" s="789"/>
      <c r="AI73" s="789"/>
      <c r="AJ73" s="789"/>
      <c r="AL73" s="785" t="s">
        <v>571</v>
      </c>
      <c r="AN73" s="773" t="e">
        <f>IF(AP73=AR73,"●","✖")</f>
        <v>#N/A</v>
      </c>
      <c r="AP73" s="784" t="str">
        <f>IF(AL73="いる","適切","不適切")</f>
        <v>適切</v>
      </c>
      <c r="AR73" s="783" t="e">
        <f>_xlfn.IFS(AU73=AW73,"適切",AU73="非該当","要確認",AU73="いない","不適切",AU73="いる・いない","")</f>
        <v>#N/A</v>
      </c>
      <c r="AU73" s="785"/>
      <c r="AW73" s="771" t="s">
        <v>1731</v>
      </c>
      <c r="AZ73" s="779" t="s">
        <v>1418</v>
      </c>
    </row>
    <row r="74" spans="2:58" ht="33.75" customHeight="1" thickBot="1">
      <c r="B74" s="789"/>
      <c r="C74" s="789"/>
      <c r="D74" s="791"/>
      <c r="E74" s="791" t="str">
        <f t="shared" si="9"/>
        <v/>
      </c>
      <c r="F74" s="789"/>
      <c r="G74" s="790" t="s">
        <v>1419</v>
      </c>
      <c r="H74" s="789"/>
      <c r="I74" s="789"/>
      <c r="J74" s="789"/>
      <c r="K74" s="789"/>
      <c r="L74" s="789"/>
      <c r="M74" s="789"/>
      <c r="N74" s="789"/>
      <c r="O74" s="789"/>
      <c r="P74" s="789"/>
      <c r="Q74" s="789"/>
      <c r="R74" s="789"/>
      <c r="S74" s="789"/>
      <c r="T74" s="789"/>
      <c r="U74" s="789"/>
      <c r="V74" s="789"/>
      <c r="W74" s="789"/>
      <c r="X74" s="789"/>
      <c r="Y74" s="789"/>
      <c r="Z74" s="789"/>
      <c r="AA74" s="789"/>
      <c r="AB74" s="789"/>
      <c r="AC74" s="789"/>
      <c r="AD74" s="781" t="s">
        <v>443</v>
      </c>
      <c r="AE74" s="794" t="s">
        <v>1402</v>
      </c>
      <c r="AF74" s="789"/>
      <c r="AG74" s="789"/>
      <c r="AH74" s="789"/>
      <c r="AI74" s="789"/>
      <c r="AJ74" s="789"/>
      <c r="AL74" s="581" t="s">
        <v>576</v>
      </c>
      <c r="AN74" s="773" t="str">
        <f>IF(AP74=AR74,"●","✖")</f>
        <v>●</v>
      </c>
      <c r="AP74" s="784" t="str">
        <f>IF(AL74="ない","適切","不適切")</f>
        <v>適切</v>
      </c>
      <c r="AR74" s="783" t="str">
        <f>_xlfn.IFS(AU74=AW74,"適切",AU74="非該当","要確認",AU74="いない","不適切",AU74="いる・いない","")</f>
        <v>適切</v>
      </c>
      <c r="AW74" s="770"/>
      <c r="AZ74" s="779" t="s">
        <v>1421</v>
      </c>
    </row>
    <row r="75" spans="2:58" ht="33.75" customHeight="1" thickBot="1">
      <c r="B75" s="789"/>
      <c r="C75" s="789"/>
      <c r="D75" s="791"/>
      <c r="E75" s="791" t="str">
        <f t="shared" si="9"/>
        <v/>
      </c>
      <c r="F75" s="789"/>
      <c r="G75" s="790"/>
      <c r="H75" s="789"/>
      <c r="I75" s="580"/>
      <c r="J75" s="789" t="s">
        <v>1923</v>
      </c>
      <c r="K75" s="789"/>
      <c r="L75" s="789"/>
      <c r="M75" s="789"/>
      <c r="N75" s="789"/>
      <c r="O75" s="789"/>
      <c r="P75" s="580"/>
      <c r="Q75" s="789" t="s">
        <v>1924</v>
      </c>
      <c r="R75" s="789"/>
      <c r="S75" s="789"/>
      <c r="T75" s="789"/>
      <c r="U75" s="789"/>
      <c r="V75" s="789"/>
      <c r="W75" s="580"/>
      <c r="X75" s="789" t="s">
        <v>1925</v>
      </c>
      <c r="Y75" s="789"/>
      <c r="Z75" s="789"/>
      <c r="AA75" s="789"/>
      <c r="AB75" s="789"/>
      <c r="AC75" s="789"/>
      <c r="AD75" s="789"/>
      <c r="AE75" s="789"/>
      <c r="AF75" s="789"/>
      <c r="AG75" s="789"/>
      <c r="AH75" s="789"/>
      <c r="AI75" s="789"/>
      <c r="AJ75" s="789"/>
      <c r="AR75" s="780"/>
      <c r="AW75" s="770"/>
      <c r="AZ75" s="779"/>
    </row>
    <row r="76" spans="2:58" ht="33.75" customHeight="1" thickBot="1">
      <c r="B76" s="789"/>
      <c r="C76" s="789"/>
      <c r="D76" s="791"/>
      <c r="E76" s="791" t="str">
        <f t="shared" si="9"/>
        <v/>
      </c>
      <c r="F76" s="789"/>
      <c r="G76" s="790"/>
      <c r="H76" s="789"/>
      <c r="I76" s="580"/>
      <c r="J76" s="789" t="s">
        <v>1926</v>
      </c>
      <c r="K76" s="789"/>
      <c r="L76" s="789"/>
      <c r="M76" s="789"/>
      <c r="N76" s="789"/>
      <c r="O76" s="789"/>
      <c r="P76" s="580"/>
      <c r="Q76" s="789" t="s">
        <v>1927</v>
      </c>
      <c r="R76" s="789"/>
      <c r="S76" s="789"/>
      <c r="T76" s="789"/>
      <c r="U76" s="789"/>
      <c r="V76" s="789"/>
      <c r="W76" s="789"/>
      <c r="X76" s="789"/>
      <c r="Y76" s="789"/>
      <c r="Z76" s="789"/>
      <c r="AA76" s="789"/>
      <c r="AB76" s="789"/>
      <c r="AC76" s="789"/>
      <c r="AD76" s="789"/>
      <c r="AE76" s="789"/>
      <c r="AF76" s="789"/>
      <c r="AG76" s="789"/>
      <c r="AH76" s="789"/>
      <c r="AI76" s="789"/>
      <c r="AJ76" s="789"/>
      <c r="AR76" s="780"/>
      <c r="AW76" s="770"/>
      <c r="AZ76" s="779"/>
    </row>
    <row r="77" spans="2:58" ht="33.75" customHeight="1">
      <c r="B77" s="789"/>
      <c r="C77" s="789"/>
      <c r="D77" s="791"/>
      <c r="E77" s="791" t="str">
        <f t="shared" si="9"/>
        <v/>
      </c>
      <c r="F77" s="789"/>
      <c r="G77" s="790"/>
      <c r="H77" s="789"/>
      <c r="I77" s="789"/>
      <c r="J77" s="789"/>
      <c r="K77" s="789"/>
      <c r="L77" s="789"/>
      <c r="M77" s="789"/>
      <c r="N77" s="789"/>
      <c r="O77" s="789"/>
      <c r="P77" s="789"/>
      <c r="Q77" s="789"/>
      <c r="R77" s="789"/>
      <c r="S77" s="789"/>
      <c r="T77" s="789"/>
      <c r="U77" s="789"/>
      <c r="V77" s="789"/>
      <c r="W77" s="789"/>
      <c r="X77" s="789"/>
      <c r="Y77" s="789"/>
      <c r="Z77" s="789"/>
      <c r="AA77" s="789"/>
      <c r="AB77" s="789"/>
      <c r="AC77" s="789"/>
      <c r="AD77" s="789"/>
      <c r="AE77" s="789"/>
      <c r="AF77" s="789"/>
      <c r="AG77" s="789"/>
      <c r="AH77" s="789"/>
      <c r="AI77" s="789"/>
      <c r="AJ77" s="789"/>
      <c r="AR77" s="780"/>
      <c r="AW77" s="770"/>
      <c r="AZ77" s="779"/>
    </row>
    <row r="78" spans="2:58" ht="33.75" customHeight="1" thickBot="1">
      <c r="B78" s="801"/>
      <c r="C78" s="801"/>
      <c r="D78" s="802"/>
      <c r="E78" s="802" t="str">
        <f t="shared" si="9"/>
        <v/>
      </c>
      <c r="F78" s="801"/>
      <c r="G78" s="801"/>
      <c r="H78" s="801"/>
      <c r="I78" s="801"/>
      <c r="J78" s="801"/>
      <c r="K78" s="801"/>
      <c r="L78" s="801"/>
      <c r="M78" s="801"/>
      <c r="N78" s="801"/>
      <c r="O78" s="801"/>
      <c r="P78" s="801"/>
      <c r="Q78" s="801"/>
      <c r="R78" s="801"/>
      <c r="S78" s="801"/>
      <c r="T78" s="801"/>
      <c r="U78" s="801"/>
      <c r="V78" s="801"/>
      <c r="W78" s="801"/>
      <c r="X78" s="801"/>
      <c r="Y78" s="801"/>
      <c r="Z78" s="801"/>
      <c r="AA78" s="801"/>
      <c r="AB78" s="801"/>
      <c r="AC78" s="801"/>
      <c r="AD78" s="801"/>
      <c r="AE78" s="801"/>
      <c r="AF78" s="801"/>
      <c r="AG78" s="801"/>
      <c r="AH78" s="801"/>
      <c r="AI78" s="801"/>
      <c r="AJ78" s="801"/>
      <c r="AK78" s="775"/>
      <c r="AL78" s="775"/>
      <c r="AM78" s="775"/>
      <c r="AN78" s="776"/>
      <c r="AO78" s="775"/>
      <c r="AP78" s="775"/>
      <c r="AQ78" s="775"/>
      <c r="AR78" s="777"/>
      <c r="AS78" s="775"/>
      <c r="AT78" s="775"/>
      <c r="AU78" s="775"/>
      <c r="AV78" s="775"/>
      <c r="AW78" s="775"/>
      <c r="AX78" s="775"/>
      <c r="AZ78" s="835"/>
    </row>
    <row r="79" spans="2:58" s="46" customFormat="1" ht="33.75" customHeight="1">
      <c r="D79" s="589"/>
      <c r="E79" s="589" t="str">
        <f t="shared" ref="E79:E82" si="10">IF(AR79="不適切","★","")</f>
        <v/>
      </c>
      <c r="AN79" s="464"/>
      <c r="AZ79" s="439"/>
    </row>
    <row r="80" spans="2:58" s="46" customFormat="1" ht="33.75" customHeight="1" thickBot="1">
      <c r="D80" s="591" t="s">
        <v>1346</v>
      </c>
      <c r="E80" s="589" t="str">
        <f t="shared" si="10"/>
        <v/>
      </c>
      <c r="F80" s="46">
        <v>5</v>
      </c>
      <c r="G80" s="432" t="s">
        <v>1422</v>
      </c>
      <c r="AN80" s="464"/>
      <c r="AZ80" s="432" t="s">
        <v>1422</v>
      </c>
      <c r="BD80" s="432" t="s">
        <v>1423</v>
      </c>
    </row>
    <row r="81" spans="2:56" s="46" customFormat="1" ht="33.75" customHeight="1" thickBot="1">
      <c r="B81" s="770" t="s">
        <v>1826</v>
      </c>
      <c r="C81" s="46" t="s">
        <v>1837</v>
      </c>
      <c r="D81" s="589"/>
      <c r="E81" s="589" t="str">
        <f t="shared" si="10"/>
        <v>★</v>
      </c>
      <c r="F81" s="470" t="s">
        <v>1424</v>
      </c>
      <c r="G81" s="432" t="s">
        <v>1425</v>
      </c>
      <c r="AD81" s="587" t="s">
        <v>443</v>
      </c>
      <c r="AE81" s="429" t="s">
        <v>1509</v>
      </c>
      <c r="AF81" s="429"/>
      <c r="AL81" s="449" t="s">
        <v>571</v>
      </c>
      <c r="AN81" s="464" t="str">
        <f t="shared" ref="AN81" si="11">IF(AP81=AR81,"●","✖")</f>
        <v>✖</v>
      </c>
      <c r="AP81" s="462" t="str">
        <f t="shared" ref="AP81" si="12">IF(AL81="いる","適切","不適切")</f>
        <v>適切</v>
      </c>
      <c r="AR81" s="466" t="str">
        <f t="shared" ref="AR81" si="13">IF(AU81=AW81,"適切","不適切")</f>
        <v>不適切</v>
      </c>
      <c r="AT81" s="46">
        <v>146</v>
      </c>
      <c r="AU81" s="467" t="str">
        <f>'自主点検表（処遇）'!$AH$1015</f>
        <v>いる・いない</v>
      </c>
      <c r="AW81" s="430" t="s">
        <v>1731</v>
      </c>
      <c r="AZ81" s="440" t="s">
        <v>1426</v>
      </c>
    </row>
    <row r="82" spans="2:56" s="46" customFormat="1" ht="33.75" customHeight="1" thickBot="1">
      <c r="B82" s="452"/>
      <c r="C82" s="452"/>
      <c r="D82" s="598"/>
      <c r="E82" s="598" t="str">
        <f t="shared" si="10"/>
        <v/>
      </c>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599"/>
      <c r="AO82" s="452"/>
      <c r="AP82" s="452"/>
      <c r="AQ82" s="452"/>
      <c r="AR82" s="452"/>
      <c r="AS82" s="452"/>
      <c r="AT82" s="452"/>
      <c r="AU82" s="452"/>
      <c r="AV82" s="452"/>
      <c r="AW82" s="452"/>
      <c r="AX82" s="452"/>
    </row>
    <row r="83" spans="2:56" ht="33.75" customHeight="1">
      <c r="E83" s="774" t="str">
        <f t="shared" si="9"/>
        <v/>
      </c>
      <c r="AR83" s="780"/>
      <c r="AW83" s="770"/>
    </row>
    <row r="84" spans="2:56" ht="33.75" customHeight="1">
      <c r="D84" s="786" t="s">
        <v>1346</v>
      </c>
      <c r="E84" s="774" t="str">
        <f t="shared" si="9"/>
        <v/>
      </c>
      <c r="F84" s="770">
        <v>7</v>
      </c>
      <c r="G84" s="779" t="s">
        <v>2576</v>
      </c>
      <c r="AR84" s="780"/>
      <c r="AW84" s="770"/>
      <c r="AZ84" s="779" t="s">
        <v>1427</v>
      </c>
      <c r="BB84" s="770" t="s">
        <v>1428</v>
      </c>
    </row>
    <row r="85" spans="2:56" ht="33.75" customHeight="1">
      <c r="E85" s="774" t="str">
        <f t="shared" si="9"/>
        <v/>
      </c>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R85" s="780"/>
      <c r="AW85" s="770"/>
    </row>
    <row r="86" spans="2:56" s="46" customFormat="1" ht="33.75" customHeight="1">
      <c r="D86" s="589"/>
      <c r="E86" s="589" t="str">
        <f t="shared" ref="E86:E88" si="14">IF(AR86="不適切","★","")</f>
        <v>★</v>
      </c>
      <c r="F86" s="470" t="s">
        <v>1929</v>
      </c>
      <c r="G86" s="432" t="s">
        <v>1431</v>
      </c>
      <c r="AL86" s="449" t="s">
        <v>571</v>
      </c>
      <c r="AN86" s="464" t="str">
        <f t="shared" ref="AN86:AN88" si="15">IF(AP86=AR86,"●","✖")</f>
        <v>✖</v>
      </c>
      <c r="AP86" s="462" t="str">
        <f t="shared" ref="AP86:AP88" si="16">IF(AL86="いる","適切","不適切")</f>
        <v>適切</v>
      </c>
      <c r="AR86" s="466" t="str">
        <f t="shared" ref="AR86:AR88" si="17">IF(AU86=AW86,"適切","不適切")</f>
        <v>不適切</v>
      </c>
      <c r="AT86" s="46">
        <v>163</v>
      </c>
      <c r="AU86" s="467" t="str">
        <f>'自主点検表（処遇）'!$AH$1086</f>
        <v>いる・いない</v>
      </c>
      <c r="AW86" s="430" t="s">
        <v>1731</v>
      </c>
      <c r="AZ86" s="432" t="s">
        <v>1432</v>
      </c>
    </row>
    <row r="87" spans="2:56" s="46" customFormat="1" ht="33.75" customHeight="1">
      <c r="D87" s="589"/>
      <c r="E87" s="589" t="str">
        <f t="shared" si="14"/>
        <v>★</v>
      </c>
      <c r="F87" s="470" t="s">
        <v>1930</v>
      </c>
      <c r="G87" s="432" t="s">
        <v>1433</v>
      </c>
      <c r="AL87" s="449" t="s">
        <v>571</v>
      </c>
      <c r="AN87" s="464" t="str">
        <f t="shared" si="15"/>
        <v>✖</v>
      </c>
      <c r="AP87" s="462" t="str">
        <f t="shared" si="16"/>
        <v>適切</v>
      </c>
      <c r="AR87" s="466" t="str">
        <f t="shared" si="17"/>
        <v>不適切</v>
      </c>
      <c r="AT87" s="46">
        <v>164</v>
      </c>
      <c r="AU87" s="467" t="str">
        <f>'自主点検表（処遇）'!$AH$1090</f>
        <v>いる・いない</v>
      </c>
      <c r="AW87" s="430" t="s">
        <v>1731</v>
      </c>
      <c r="AZ87" s="432" t="s">
        <v>1434</v>
      </c>
    </row>
    <row r="88" spans="2:56" s="46" customFormat="1" ht="33.75" customHeight="1">
      <c r="D88" s="589"/>
      <c r="E88" s="589" t="str">
        <f t="shared" si="14"/>
        <v>★</v>
      </c>
      <c r="G88" s="46" t="s">
        <v>1903</v>
      </c>
      <c r="AL88" s="449" t="s">
        <v>571</v>
      </c>
      <c r="AN88" s="464" t="str">
        <f t="shared" si="15"/>
        <v>✖</v>
      </c>
      <c r="AP88" s="462" t="str">
        <f t="shared" si="16"/>
        <v>適切</v>
      </c>
      <c r="AR88" s="466" t="str">
        <f t="shared" si="17"/>
        <v>不適切</v>
      </c>
      <c r="AT88" s="46">
        <v>165</v>
      </c>
      <c r="AU88" s="467" t="str">
        <f>'自主点検表（処遇）'!$AH$1093</f>
        <v>いる・いない</v>
      </c>
      <c r="AW88" s="430" t="s">
        <v>1731</v>
      </c>
      <c r="AZ88" s="432" t="s">
        <v>1435</v>
      </c>
    </row>
    <row r="89" spans="2:56" ht="33.75" customHeight="1" thickBot="1">
      <c r="B89" s="775"/>
      <c r="C89" s="775"/>
      <c r="D89" s="778"/>
      <c r="E89" s="778" t="str">
        <f t="shared" si="9"/>
        <v/>
      </c>
      <c r="F89" s="775"/>
      <c r="G89" s="775"/>
      <c r="H89" s="775"/>
      <c r="I89" s="775"/>
      <c r="J89" s="775"/>
      <c r="K89" s="775"/>
      <c r="L89" s="775"/>
      <c r="M89" s="775"/>
      <c r="N89" s="775"/>
      <c r="O89" s="775"/>
      <c r="P89" s="775"/>
      <c r="Q89" s="775"/>
      <c r="R89" s="775"/>
      <c r="S89" s="775"/>
      <c r="T89" s="775"/>
      <c r="U89" s="775"/>
      <c r="V89" s="775"/>
      <c r="W89" s="775"/>
      <c r="X89" s="775"/>
      <c r="Y89" s="775"/>
      <c r="Z89" s="775"/>
      <c r="AA89" s="775"/>
      <c r="AB89" s="775"/>
      <c r="AC89" s="775"/>
      <c r="AD89" s="775"/>
      <c r="AE89" s="775"/>
      <c r="AF89" s="775"/>
      <c r="AG89" s="775"/>
      <c r="AH89" s="775"/>
      <c r="AI89" s="775"/>
      <c r="AJ89" s="775"/>
      <c r="AK89" s="775"/>
      <c r="AL89" s="775"/>
      <c r="AM89" s="775"/>
      <c r="AN89" s="776"/>
      <c r="AO89" s="775"/>
      <c r="AP89" s="775"/>
      <c r="AQ89" s="775"/>
      <c r="AR89" s="777"/>
      <c r="AS89" s="775"/>
      <c r="AT89" s="775"/>
      <c r="AU89" s="775"/>
      <c r="AV89" s="775"/>
      <c r="AW89" s="775"/>
      <c r="AX89" s="775"/>
      <c r="AZ89" s="779"/>
    </row>
    <row r="90" spans="2:56" ht="33.75" customHeight="1">
      <c r="B90" s="789"/>
      <c r="C90" s="789"/>
      <c r="D90" s="791"/>
      <c r="E90" s="791" t="str">
        <f t="shared" si="9"/>
        <v/>
      </c>
      <c r="F90" s="789"/>
      <c r="G90" s="789"/>
      <c r="H90" s="789"/>
      <c r="I90" s="789"/>
      <c r="J90" s="789"/>
      <c r="K90" s="789"/>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827"/>
      <c r="AL90" s="827"/>
      <c r="AM90" s="827"/>
      <c r="AN90" s="832"/>
      <c r="AO90" s="827"/>
      <c r="AP90" s="827"/>
      <c r="AQ90" s="827"/>
      <c r="AR90" s="770"/>
      <c r="AS90" s="800" t="s">
        <v>2553</v>
      </c>
      <c r="AT90" s="799"/>
      <c r="AU90" s="798"/>
      <c r="AV90" s="827"/>
      <c r="AW90" s="827"/>
      <c r="AX90" s="827"/>
      <c r="AZ90" s="779"/>
    </row>
    <row r="91" spans="2:56" ht="33.75" customHeight="1" thickBot="1">
      <c r="B91" s="789" t="s">
        <v>1827</v>
      </c>
      <c r="C91" s="789"/>
      <c r="D91" s="797" t="s">
        <v>1346</v>
      </c>
      <c r="E91" s="791" t="str">
        <f t="shared" si="9"/>
        <v/>
      </c>
      <c r="F91" s="811">
        <v>10</v>
      </c>
      <c r="G91" s="811" t="s">
        <v>1438</v>
      </c>
      <c r="H91" s="811"/>
      <c r="I91" s="811"/>
      <c r="J91" s="811"/>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827"/>
      <c r="AL91" s="827"/>
      <c r="AM91" s="827"/>
      <c r="AN91" s="832"/>
      <c r="AO91" s="827"/>
      <c r="AP91" s="827"/>
      <c r="AQ91" s="827"/>
      <c r="AR91" s="831"/>
      <c r="AS91" s="827"/>
      <c r="AT91" s="827"/>
      <c r="AU91" s="827"/>
      <c r="AV91" s="827"/>
      <c r="AW91" s="827"/>
      <c r="AX91" s="827"/>
      <c r="AZ91" s="779" t="s">
        <v>1439</v>
      </c>
      <c r="BD91" s="779" t="s">
        <v>1440</v>
      </c>
    </row>
    <row r="92" spans="2:56" ht="41.25" customHeight="1" thickBot="1">
      <c r="B92" s="789"/>
      <c r="C92" s="789"/>
      <c r="D92" s="791"/>
      <c r="E92" s="866" t="e">
        <f t="shared" si="9"/>
        <v>#N/A</v>
      </c>
      <c r="F92" s="833" t="s">
        <v>1396</v>
      </c>
      <c r="G92" s="2281" t="s">
        <v>2575</v>
      </c>
      <c r="H92" s="2281"/>
      <c r="I92" s="2281"/>
      <c r="J92" s="2281"/>
      <c r="K92" s="2281"/>
      <c r="L92" s="2281"/>
      <c r="M92" s="2281"/>
      <c r="N92" s="2281"/>
      <c r="O92" s="2281"/>
      <c r="P92" s="2281"/>
      <c r="Q92" s="2281"/>
      <c r="R92" s="2281"/>
      <c r="S92" s="2281"/>
      <c r="T92" s="2281"/>
      <c r="U92" s="2281"/>
      <c r="V92" s="2281"/>
      <c r="W92" s="2281"/>
      <c r="X92" s="2281"/>
      <c r="Y92" s="2281"/>
      <c r="Z92" s="2281"/>
      <c r="AA92" s="824"/>
      <c r="AB92" s="824"/>
      <c r="AC92" s="789"/>
      <c r="AD92" s="781" t="s">
        <v>443</v>
      </c>
      <c r="AE92" s="794" t="s">
        <v>1402</v>
      </c>
      <c r="AF92" s="794"/>
      <c r="AG92" s="834"/>
      <c r="AH92" s="834"/>
      <c r="AI92" s="789"/>
      <c r="AJ92" s="789"/>
      <c r="AK92" s="827"/>
      <c r="AL92" s="785" t="s">
        <v>571</v>
      </c>
      <c r="AN92" s="773" t="e">
        <f>IF(AP92=AR92,"●","✖")</f>
        <v>#N/A</v>
      </c>
      <c r="AP92" s="784" t="str">
        <f>IF(AL92="いる","適切","不適切")</f>
        <v>適切</v>
      </c>
      <c r="AR92" s="783" t="e">
        <f>_xlfn.IFS(AU92=AW92,"適切",AU92="非該当","要確認",AU92="いない","不適切",AU92="いる・いない","")</f>
        <v>#N/A</v>
      </c>
      <c r="AU92" s="785"/>
      <c r="AW92" s="771" t="s">
        <v>1731</v>
      </c>
      <c r="AX92" s="827"/>
      <c r="AZ92" s="779" t="s">
        <v>1442</v>
      </c>
    </row>
    <row r="93" spans="2:56" ht="41.25" customHeight="1">
      <c r="B93" s="789"/>
      <c r="C93" s="789"/>
      <c r="D93" s="791"/>
      <c r="E93" s="791" t="str">
        <f t="shared" si="9"/>
        <v/>
      </c>
      <c r="F93" s="789"/>
      <c r="G93" s="2281"/>
      <c r="H93" s="2281"/>
      <c r="I93" s="2281"/>
      <c r="J93" s="2281"/>
      <c r="K93" s="2281"/>
      <c r="L93" s="2281"/>
      <c r="M93" s="2281"/>
      <c r="N93" s="2281"/>
      <c r="O93" s="2281"/>
      <c r="P93" s="2281"/>
      <c r="Q93" s="2281"/>
      <c r="R93" s="2281"/>
      <c r="S93" s="2281"/>
      <c r="T93" s="2281"/>
      <c r="U93" s="2281"/>
      <c r="V93" s="2281"/>
      <c r="W93" s="2281"/>
      <c r="X93" s="2281"/>
      <c r="Y93" s="2281"/>
      <c r="Z93" s="2281"/>
      <c r="AA93" s="824"/>
      <c r="AB93" s="824"/>
      <c r="AC93" s="824"/>
      <c r="AD93" s="834"/>
      <c r="AE93" s="834"/>
      <c r="AF93" s="834"/>
      <c r="AG93" s="834"/>
      <c r="AH93" s="834"/>
      <c r="AI93" s="789"/>
      <c r="AJ93" s="789"/>
      <c r="AK93" s="827"/>
      <c r="AL93" s="827"/>
      <c r="AM93" s="827"/>
      <c r="AN93" s="832"/>
      <c r="AO93" s="827"/>
      <c r="AP93" s="827"/>
      <c r="AQ93" s="827"/>
      <c r="AR93" s="831"/>
      <c r="AS93" s="827"/>
      <c r="AT93" s="827"/>
      <c r="AU93" s="827"/>
      <c r="AV93" s="827"/>
      <c r="AW93" s="827"/>
      <c r="AX93" s="827"/>
      <c r="AZ93" s="779" t="s">
        <v>1444</v>
      </c>
    </row>
    <row r="94" spans="2:56" ht="33.75" customHeight="1" thickBot="1">
      <c r="B94" s="789"/>
      <c r="C94" s="789"/>
      <c r="D94" s="791"/>
      <c r="E94" s="791" t="str">
        <f t="shared" si="9"/>
        <v/>
      </c>
      <c r="F94" s="789"/>
      <c r="G94" s="824"/>
      <c r="H94" s="824"/>
      <c r="I94" s="824"/>
      <c r="J94" s="824"/>
      <c r="K94" s="824"/>
      <c r="L94" s="824"/>
      <c r="M94" s="824"/>
      <c r="N94" s="824"/>
      <c r="O94" s="824"/>
      <c r="P94" s="824"/>
      <c r="Q94" s="824"/>
      <c r="R94" s="824"/>
      <c r="S94" s="824"/>
      <c r="T94" s="824"/>
      <c r="U94" s="824"/>
      <c r="V94" s="824"/>
      <c r="W94" s="824"/>
      <c r="X94" s="824"/>
      <c r="Y94" s="824"/>
      <c r="Z94" s="824"/>
      <c r="AA94" s="824"/>
      <c r="AB94" s="824"/>
      <c r="AC94" s="824"/>
      <c r="AD94" s="789"/>
      <c r="AE94" s="789"/>
      <c r="AF94" s="789"/>
      <c r="AG94" s="789"/>
      <c r="AH94" s="789"/>
      <c r="AI94" s="789"/>
      <c r="AJ94" s="789"/>
      <c r="AK94" s="827"/>
      <c r="AL94" s="827"/>
      <c r="AM94" s="827"/>
      <c r="AN94" s="832"/>
      <c r="AO94" s="827"/>
      <c r="AP94" s="827"/>
      <c r="AQ94" s="827"/>
      <c r="AR94" s="831"/>
      <c r="AS94" s="827"/>
      <c r="AT94" s="827"/>
      <c r="AU94" s="827"/>
      <c r="AV94" s="827"/>
      <c r="AW94" s="827"/>
      <c r="AX94" s="827"/>
      <c r="AZ94" s="779" t="s">
        <v>1432</v>
      </c>
    </row>
    <row r="95" spans="2:56" ht="33.75" customHeight="1" thickBot="1">
      <c r="B95" s="789"/>
      <c r="C95" s="789"/>
      <c r="D95" s="791"/>
      <c r="E95" s="791"/>
      <c r="F95" s="833" t="s">
        <v>421</v>
      </c>
      <c r="G95" s="2281" t="s">
        <v>2574</v>
      </c>
      <c r="H95" s="2281"/>
      <c r="I95" s="2281"/>
      <c r="J95" s="2281"/>
      <c r="K95" s="2281"/>
      <c r="L95" s="2281"/>
      <c r="M95" s="2281"/>
      <c r="N95" s="2281"/>
      <c r="O95" s="2281"/>
      <c r="P95" s="2281"/>
      <c r="Q95" s="2281"/>
      <c r="R95" s="2281"/>
      <c r="S95" s="2281"/>
      <c r="T95" s="2281"/>
      <c r="U95" s="2281"/>
      <c r="V95" s="2281"/>
      <c r="W95" s="2281"/>
      <c r="X95" s="2281"/>
      <c r="Y95" s="2281"/>
      <c r="Z95" s="2281"/>
      <c r="AA95" s="824"/>
      <c r="AB95" s="824"/>
      <c r="AC95" s="789"/>
      <c r="AD95" s="781" t="s">
        <v>443</v>
      </c>
      <c r="AE95" s="794" t="s">
        <v>1509</v>
      </c>
      <c r="AF95" s="794"/>
      <c r="AG95" s="789"/>
      <c r="AH95" s="789"/>
      <c r="AI95" s="789"/>
      <c r="AJ95" s="789"/>
      <c r="AK95" s="827"/>
      <c r="AL95" s="785" t="s">
        <v>571</v>
      </c>
      <c r="AN95" s="773" t="e">
        <f>IF(AP95=AR95,"●","✖")</f>
        <v>#N/A</v>
      </c>
      <c r="AP95" s="784" t="str">
        <f>IF(AL95="いる","適切","不適切")</f>
        <v>適切</v>
      </c>
      <c r="AR95" s="783" t="e">
        <f>_xlfn.IFS(AU95=AW95,"適切",AU95="非該当","要確認",AU95="いない","不適切",AU95="いる・いない","")</f>
        <v>#N/A</v>
      </c>
      <c r="AU95" s="785"/>
      <c r="AW95" s="771" t="s">
        <v>1731</v>
      </c>
      <c r="AX95" s="827"/>
      <c r="AZ95" s="779"/>
    </row>
    <row r="96" spans="2:56" ht="33.75" customHeight="1">
      <c r="B96" s="789"/>
      <c r="C96" s="789"/>
      <c r="D96" s="791"/>
      <c r="E96" s="791"/>
      <c r="F96" s="789"/>
      <c r="G96" s="2281"/>
      <c r="H96" s="2281"/>
      <c r="I96" s="2281"/>
      <c r="J96" s="2281"/>
      <c r="K96" s="2281"/>
      <c r="L96" s="2281"/>
      <c r="M96" s="2281"/>
      <c r="N96" s="2281"/>
      <c r="O96" s="2281"/>
      <c r="P96" s="2281"/>
      <c r="Q96" s="2281"/>
      <c r="R96" s="2281"/>
      <c r="S96" s="2281"/>
      <c r="T96" s="2281"/>
      <c r="U96" s="2281"/>
      <c r="V96" s="2281"/>
      <c r="W96" s="2281"/>
      <c r="X96" s="2281"/>
      <c r="Y96" s="2281"/>
      <c r="Z96" s="2281"/>
      <c r="AA96" s="824"/>
      <c r="AB96" s="824"/>
      <c r="AC96" s="824"/>
      <c r="AD96" s="789"/>
      <c r="AE96" s="789"/>
      <c r="AF96" s="789"/>
      <c r="AG96" s="789"/>
      <c r="AH96" s="789"/>
      <c r="AI96" s="789"/>
      <c r="AJ96" s="789"/>
      <c r="AK96" s="827"/>
      <c r="AL96" s="827"/>
      <c r="AM96" s="827"/>
      <c r="AN96" s="832"/>
      <c r="AO96" s="827"/>
      <c r="AP96" s="827"/>
      <c r="AQ96" s="827"/>
      <c r="AR96" s="831"/>
      <c r="AS96" s="827"/>
      <c r="AT96" s="827"/>
      <c r="AU96" s="827"/>
      <c r="AV96" s="827"/>
      <c r="AW96" s="827"/>
      <c r="AX96" s="827"/>
      <c r="AZ96" s="779"/>
    </row>
    <row r="97" spans="2:59" ht="33.75" customHeight="1">
      <c r="B97" s="789"/>
      <c r="C97" s="789"/>
      <c r="D97" s="791"/>
      <c r="E97" s="791"/>
      <c r="F97" s="789"/>
      <c r="G97" s="2281"/>
      <c r="H97" s="2281"/>
      <c r="I97" s="2281"/>
      <c r="J97" s="2281"/>
      <c r="K97" s="2281"/>
      <c r="L97" s="2281"/>
      <c r="M97" s="2281"/>
      <c r="N97" s="2281"/>
      <c r="O97" s="2281"/>
      <c r="P97" s="2281"/>
      <c r="Q97" s="2281"/>
      <c r="R97" s="2281"/>
      <c r="S97" s="2281"/>
      <c r="T97" s="2281"/>
      <c r="U97" s="2281"/>
      <c r="V97" s="2281"/>
      <c r="W97" s="2281"/>
      <c r="X97" s="2281"/>
      <c r="Y97" s="2281"/>
      <c r="Z97" s="2281"/>
      <c r="AA97" s="824"/>
      <c r="AB97" s="824"/>
      <c r="AC97" s="824"/>
      <c r="AD97" s="789"/>
      <c r="AE97" s="789"/>
      <c r="AF97" s="789"/>
      <c r="AG97" s="789"/>
      <c r="AH97" s="789"/>
      <c r="AI97" s="789"/>
      <c r="AJ97" s="789"/>
      <c r="AK97" s="827"/>
      <c r="AL97" s="827"/>
      <c r="AM97" s="827"/>
      <c r="AN97" s="832"/>
      <c r="AO97" s="827"/>
      <c r="AP97" s="827"/>
      <c r="AQ97" s="827"/>
      <c r="AR97" s="831"/>
      <c r="AS97" s="827"/>
      <c r="AT97" s="827"/>
      <c r="AU97" s="827"/>
      <c r="AV97" s="827"/>
      <c r="AW97" s="827"/>
      <c r="AX97" s="827"/>
      <c r="AZ97" s="779"/>
    </row>
    <row r="98" spans="2:59" ht="33.75" customHeight="1" thickBot="1">
      <c r="B98" s="801"/>
      <c r="C98" s="801"/>
      <c r="D98" s="802"/>
      <c r="E98" s="802" t="str">
        <f t="shared" ref="E98:E105" si="18">_xlfn.IFS(AR98="不適切","★",AR98="要確認","▲",AR98="適切","",AR98="","")</f>
        <v/>
      </c>
      <c r="F98" s="801"/>
      <c r="G98" s="801"/>
      <c r="H98" s="801"/>
      <c r="I98" s="801"/>
      <c r="J98" s="801"/>
      <c r="K98" s="801"/>
      <c r="L98" s="801"/>
      <c r="M98" s="801"/>
      <c r="N98" s="801"/>
      <c r="O98" s="801"/>
      <c r="P98" s="801"/>
      <c r="Q98" s="801"/>
      <c r="R98" s="801"/>
      <c r="S98" s="801"/>
      <c r="T98" s="801"/>
      <c r="U98" s="801"/>
      <c r="V98" s="801"/>
      <c r="W98" s="801"/>
      <c r="X98" s="801"/>
      <c r="Y98" s="801"/>
      <c r="Z98" s="801"/>
      <c r="AA98" s="801"/>
      <c r="AB98" s="801"/>
      <c r="AC98" s="801"/>
      <c r="AD98" s="801"/>
      <c r="AE98" s="801"/>
      <c r="AF98" s="801"/>
      <c r="AG98" s="801"/>
      <c r="AH98" s="801"/>
      <c r="AI98" s="801"/>
      <c r="AJ98" s="801"/>
      <c r="AK98" s="828"/>
      <c r="AL98" s="828"/>
      <c r="AM98" s="828"/>
      <c r="AN98" s="830"/>
      <c r="AO98" s="828"/>
      <c r="AP98" s="828"/>
      <c r="AQ98" s="828"/>
      <c r="AR98" s="829"/>
      <c r="AS98" s="828"/>
      <c r="AT98" s="828"/>
      <c r="AU98" s="828"/>
      <c r="AV98" s="828"/>
      <c r="AW98" s="828"/>
      <c r="AX98" s="828"/>
    </row>
    <row r="99" spans="2:59" ht="33.75" customHeight="1">
      <c r="B99" s="789"/>
      <c r="C99" s="789"/>
      <c r="D99" s="791"/>
      <c r="E99" s="791" t="str">
        <f t="shared" si="18"/>
        <v/>
      </c>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R99" s="780"/>
      <c r="AS99" s="800" t="s">
        <v>2553</v>
      </c>
      <c r="AT99" s="799"/>
      <c r="AU99" s="798"/>
      <c r="AW99" s="770"/>
    </row>
    <row r="100" spans="2:59" ht="33.75" customHeight="1" thickBot="1">
      <c r="B100" s="789" t="s">
        <v>1827</v>
      </c>
      <c r="C100" s="789"/>
      <c r="D100" s="797" t="s">
        <v>1346</v>
      </c>
      <c r="E100" s="791" t="str">
        <f t="shared" si="18"/>
        <v/>
      </c>
      <c r="F100" s="811">
        <v>11</v>
      </c>
      <c r="G100" s="811" t="s">
        <v>1446</v>
      </c>
      <c r="H100" s="811"/>
      <c r="I100" s="811"/>
      <c r="J100" s="811"/>
      <c r="K100" s="789"/>
      <c r="L100" s="789"/>
      <c r="M100" s="789"/>
      <c r="N100" s="789"/>
      <c r="O100" s="789"/>
      <c r="P100" s="789"/>
      <c r="Q100" s="789"/>
      <c r="R100" s="789"/>
      <c r="S100" s="789"/>
      <c r="T100" s="789"/>
      <c r="U100" s="789"/>
      <c r="V100" s="789"/>
      <c r="W100" s="789"/>
      <c r="X100" s="789"/>
      <c r="Y100" s="789"/>
      <c r="Z100" s="789"/>
      <c r="AA100" s="789"/>
      <c r="AB100" s="789"/>
      <c r="AC100" s="789"/>
      <c r="AD100" s="794" t="s">
        <v>2573</v>
      </c>
      <c r="AE100" s="794"/>
      <c r="AF100" s="794"/>
      <c r="AG100" s="789"/>
      <c r="AH100" s="789"/>
      <c r="AI100" s="789"/>
      <c r="AJ100" s="789"/>
      <c r="AR100" s="780"/>
      <c r="AW100" s="770"/>
      <c r="AZ100" s="779" t="s">
        <v>1447</v>
      </c>
      <c r="BC100" s="779" t="s">
        <v>1448</v>
      </c>
    </row>
    <row r="101" spans="2:59" ht="33.75" customHeight="1" thickBot="1">
      <c r="B101" s="789"/>
      <c r="C101" s="789"/>
      <c r="D101" s="791"/>
      <c r="E101" s="866" t="e">
        <f t="shared" si="18"/>
        <v>#N/A</v>
      </c>
      <c r="F101" s="789"/>
      <c r="G101" s="790" t="s">
        <v>2572</v>
      </c>
      <c r="H101" s="789"/>
      <c r="I101" s="789"/>
      <c r="J101" s="789"/>
      <c r="K101" s="789"/>
      <c r="L101" s="789"/>
      <c r="M101" s="789"/>
      <c r="N101" s="789"/>
      <c r="O101" s="789"/>
      <c r="P101" s="789"/>
      <c r="Q101" s="789"/>
      <c r="R101" s="789"/>
      <c r="S101" s="789"/>
      <c r="T101" s="789"/>
      <c r="U101" s="789"/>
      <c r="V101" s="789"/>
      <c r="W101" s="789"/>
      <c r="X101" s="789"/>
      <c r="Y101" s="789"/>
      <c r="Z101" s="789"/>
      <c r="AA101" s="789"/>
      <c r="AB101" s="789"/>
      <c r="AC101" s="789"/>
      <c r="AD101" s="781" t="s">
        <v>443</v>
      </c>
      <c r="AE101" s="794" t="s">
        <v>1402</v>
      </c>
      <c r="AF101" s="794"/>
      <c r="AG101" s="789"/>
      <c r="AH101" s="789"/>
      <c r="AI101" s="789"/>
      <c r="AJ101" s="789"/>
      <c r="AK101" s="827"/>
      <c r="AL101" s="785" t="s">
        <v>571</v>
      </c>
      <c r="AN101" s="773" t="e">
        <f>IF(AP101=AR101,"●","✖")</f>
        <v>#N/A</v>
      </c>
      <c r="AP101" s="784" t="str">
        <f>IF(AL101="いる","適切","不適切")</f>
        <v>適切</v>
      </c>
      <c r="AR101" s="783" t="e">
        <f>_xlfn.IFS(AU101=AW101,"適切",AU101="非該当","要確認",AU101="いない","不適切",AU101="いる・いない","")</f>
        <v>#N/A</v>
      </c>
      <c r="AU101" s="785"/>
      <c r="AW101" s="771" t="s">
        <v>1731</v>
      </c>
      <c r="AZ101" s="779" t="s">
        <v>1450</v>
      </c>
    </row>
    <row r="102" spans="2:59" ht="33.75" customHeight="1">
      <c r="B102" s="789"/>
      <c r="C102" s="789"/>
      <c r="D102" s="791"/>
      <c r="E102" s="791" t="str">
        <f t="shared" si="18"/>
        <v/>
      </c>
      <c r="F102" s="789"/>
      <c r="G102" s="790" t="s">
        <v>1451</v>
      </c>
      <c r="H102" s="789"/>
      <c r="I102" s="789"/>
      <c r="J102" s="789"/>
      <c r="K102" s="789"/>
      <c r="L102" s="789"/>
      <c r="M102" s="789"/>
      <c r="N102" s="789"/>
      <c r="O102" s="789"/>
      <c r="P102" s="789"/>
      <c r="Q102" s="789"/>
      <c r="R102" s="789"/>
      <c r="S102" s="789"/>
      <c r="T102" s="789"/>
      <c r="U102" s="789"/>
      <c r="V102" s="789"/>
      <c r="W102" s="789"/>
      <c r="X102" s="789"/>
      <c r="Y102" s="789"/>
      <c r="Z102" s="789"/>
      <c r="AA102" s="789"/>
      <c r="AB102" s="789"/>
      <c r="AC102" s="789"/>
      <c r="AD102" s="789"/>
      <c r="AE102" s="789"/>
      <c r="AF102" s="789"/>
      <c r="AG102" s="789"/>
      <c r="AH102" s="789"/>
      <c r="AI102" s="789"/>
      <c r="AJ102" s="789"/>
      <c r="AR102" s="780"/>
      <c r="AW102" s="770"/>
      <c r="AZ102" s="779" t="s">
        <v>1452</v>
      </c>
    </row>
    <row r="103" spans="2:59" ht="33.75" customHeight="1">
      <c r="B103" s="789"/>
      <c r="C103" s="789"/>
      <c r="D103" s="791"/>
      <c r="E103" s="791" t="str">
        <f t="shared" si="18"/>
        <v/>
      </c>
      <c r="F103" s="789"/>
      <c r="G103" s="790" t="s">
        <v>1453</v>
      </c>
      <c r="H103" s="789"/>
      <c r="I103" s="789"/>
      <c r="J103" s="789"/>
      <c r="K103" s="789"/>
      <c r="L103" s="789"/>
      <c r="M103" s="789"/>
      <c r="N103" s="789"/>
      <c r="O103" s="789"/>
      <c r="P103" s="789"/>
      <c r="Q103" s="789"/>
      <c r="R103" s="789"/>
      <c r="S103" s="789"/>
      <c r="T103" s="789"/>
      <c r="U103" s="789"/>
      <c r="V103" s="789"/>
      <c r="W103" s="789"/>
      <c r="X103" s="789"/>
      <c r="Y103" s="789"/>
      <c r="Z103" s="789"/>
      <c r="AA103" s="789"/>
      <c r="AB103" s="789"/>
      <c r="AC103" s="789"/>
      <c r="AD103" s="789"/>
      <c r="AE103" s="789"/>
      <c r="AF103" s="789"/>
      <c r="AG103" s="789"/>
      <c r="AH103" s="789"/>
      <c r="AI103" s="789"/>
      <c r="AJ103" s="789"/>
      <c r="AR103" s="780"/>
      <c r="AW103" s="770"/>
    </row>
    <row r="104" spans="2:59" ht="33.75" customHeight="1" thickBot="1">
      <c r="B104" s="801"/>
      <c r="C104" s="801"/>
      <c r="D104" s="802"/>
      <c r="E104" s="802" t="str">
        <f t="shared" si="18"/>
        <v/>
      </c>
      <c r="F104" s="801"/>
      <c r="G104" s="801"/>
      <c r="H104" s="801"/>
      <c r="I104" s="801"/>
      <c r="J104" s="801"/>
      <c r="K104" s="801"/>
      <c r="L104" s="801"/>
      <c r="M104" s="801"/>
      <c r="N104" s="801"/>
      <c r="O104" s="801"/>
      <c r="P104" s="801"/>
      <c r="Q104" s="801"/>
      <c r="R104" s="801"/>
      <c r="S104" s="801"/>
      <c r="T104" s="801"/>
      <c r="U104" s="801"/>
      <c r="V104" s="801"/>
      <c r="W104" s="801"/>
      <c r="X104" s="801"/>
      <c r="Y104" s="801"/>
      <c r="Z104" s="801"/>
      <c r="AA104" s="801"/>
      <c r="AB104" s="801"/>
      <c r="AC104" s="801"/>
      <c r="AD104" s="801"/>
      <c r="AE104" s="801"/>
      <c r="AF104" s="801"/>
      <c r="AG104" s="801"/>
      <c r="AH104" s="801"/>
      <c r="AI104" s="801"/>
      <c r="AJ104" s="801"/>
      <c r="AK104" s="775"/>
      <c r="AL104" s="775"/>
      <c r="AM104" s="775"/>
      <c r="AN104" s="776"/>
      <c r="AO104" s="775"/>
      <c r="AP104" s="775"/>
      <c r="AQ104" s="775"/>
      <c r="AR104" s="777"/>
      <c r="AS104" s="775"/>
      <c r="AT104" s="775"/>
      <c r="AU104" s="775"/>
      <c r="AV104" s="775"/>
      <c r="AW104" s="775"/>
      <c r="AX104" s="775"/>
    </row>
    <row r="105" spans="2:59" ht="33.75" customHeight="1">
      <c r="E105" s="774" t="str">
        <f t="shared" si="18"/>
        <v/>
      </c>
      <c r="AR105" s="780"/>
      <c r="AW105" s="770"/>
    </row>
    <row r="106" spans="2:59" ht="33.75" customHeight="1">
      <c r="D106" s="786" t="s">
        <v>1346</v>
      </c>
      <c r="F106" s="809">
        <v>13</v>
      </c>
      <c r="G106" s="809" t="s">
        <v>2571</v>
      </c>
      <c r="H106" s="809"/>
      <c r="I106" s="809"/>
      <c r="J106" s="809"/>
      <c r="K106" s="809"/>
      <c r="L106" s="809"/>
      <c r="M106" s="809"/>
      <c r="N106" s="809"/>
      <c r="AR106" s="780"/>
      <c r="AW106" s="770"/>
    </row>
    <row r="107" spans="2:59" ht="33.75" customHeight="1">
      <c r="D107" s="770"/>
      <c r="E107" s="774" t="str">
        <f t="shared" ref="E107:E132" si="19">_xlfn.IFS(AR107="不適切","★",AR107="要確認","▲",AR107="適切","",AR107="","")</f>
        <v/>
      </c>
      <c r="F107" s="806" t="s">
        <v>685</v>
      </c>
      <c r="G107" s="770" t="s">
        <v>1454</v>
      </c>
      <c r="L107" s="770" t="s">
        <v>1455</v>
      </c>
      <c r="AR107" s="780"/>
      <c r="AW107" s="770"/>
      <c r="AZ107" s="779" t="s">
        <v>1456</v>
      </c>
      <c r="BG107" s="779" t="s">
        <v>1457</v>
      </c>
    </row>
    <row r="108" spans="2:59" ht="33.75" customHeight="1">
      <c r="E108" s="774" t="str">
        <f t="shared" si="19"/>
        <v/>
      </c>
      <c r="G108" s="779" t="s">
        <v>1458</v>
      </c>
      <c r="AR108" s="780"/>
      <c r="AW108" s="770"/>
      <c r="AZ108" s="779" t="s">
        <v>1459</v>
      </c>
    </row>
    <row r="109" spans="2:59" s="46" customFormat="1" ht="33.75" customHeight="1">
      <c r="D109" s="589"/>
      <c r="E109" s="589" t="str">
        <f t="shared" ref="E109:E123" si="20">IF(AR109="不適切","★","")</f>
        <v>★</v>
      </c>
      <c r="G109" s="432" t="s">
        <v>1460</v>
      </c>
      <c r="AL109" s="449" t="s">
        <v>570</v>
      </c>
      <c r="AN109" s="464" t="str">
        <f t="shared" ref="AN109" si="21">IF(AP109=AR109,"●","✖")</f>
        <v>✖</v>
      </c>
      <c r="AP109" s="462" t="str">
        <f>IF(AL109="いない","適切","不適切")</f>
        <v>適切</v>
      </c>
      <c r="AR109" s="466" t="str">
        <f t="shared" ref="AR109:AR110" si="22">IF(AU109=AW109,"適切","不適切")</f>
        <v>不適切</v>
      </c>
      <c r="AT109" s="46">
        <v>207</v>
      </c>
      <c r="AU109" s="467" t="str">
        <f>'自主点検表（処遇）'!$AH$1353</f>
        <v>いない・いる</v>
      </c>
      <c r="AW109" s="430" t="s">
        <v>1732</v>
      </c>
      <c r="AZ109" s="432" t="s">
        <v>1461</v>
      </c>
    </row>
    <row r="110" spans="2:59" s="46" customFormat="1" ht="33.75" customHeight="1">
      <c r="D110" s="589"/>
      <c r="E110" s="589" t="str">
        <f t="shared" si="20"/>
        <v>★</v>
      </c>
      <c r="G110" s="432" t="s">
        <v>1462</v>
      </c>
      <c r="AL110" s="449" t="s">
        <v>571</v>
      </c>
      <c r="AN110" s="464" t="str">
        <f>IF(AP110=AR110,"●","✖")</f>
        <v>✖</v>
      </c>
      <c r="AP110" s="462" t="str">
        <f t="shared" ref="AP110" si="23">IF(AL110="いる","適切","不適切")</f>
        <v>適切</v>
      </c>
      <c r="AR110" s="466" t="str">
        <f t="shared" si="22"/>
        <v>不適切</v>
      </c>
      <c r="AT110" s="46">
        <v>208</v>
      </c>
      <c r="AU110" s="467" t="str">
        <f>'自主点検表（処遇）'!$AH$1392</f>
        <v>いる・いない</v>
      </c>
      <c r="AW110" s="430" t="s">
        <v>1731</v>
      </c>
      <c r="AZ110" s="432" t="s">
        <v>1463</v>
      </c>
    </row>
    <row r="111" spans="2:59" s="46" customFormat="1" ht="33.75" customHeight="1">
      <c r="D111" s="589"/>
      <c r="E111" s="589" t="str">
        <f t="shared" si="20"/>
        <v/>
      </c>
      <c r="G111" s="432" t="s">
        <v>1464</v>
      </c>
      <c r="AN111" s="464"/>
      <c r="AW111" s="464"/>
      <c r="AZ111" s="432" t="s">
        <v>1465</v>
      </c>
    </row>
    <row r="112" spans="2:59" s="46" customFormat="1" ht="33.75" customHeight="1">
      <c r="D112" s="589"/>
      <c r="E112" s="589" t="str">
        <f t="shared" si="20"/>
        <v>★</v>
      </c>
      <c r="G112" s="432" t="s">
        <v>1466</v>
      </c>
      <c r="AL112" s="449" t="s">
        <v>571</v>
      </c>
      <c r="AN112" s="464" t="str">
        <f t="shared" ref="AN112" si="24">IF(AP112=AR112,"●","✖")</f>
        <v>✖</v>
      </c>
      <c r="AP112" s="462" t="str">
        <f t="shared" ref="AP112" si="25">IF(AL112="いる","適切","不適切")</f>
        <v>適切</v>
      </c>
      <c r="AR112" s="466" t="str">
        <f t="shared" ref="AR112" si="26">IF(AU112=AW112,"適切","不適切")</f>
        <v>不適切</v>
      </c>
      <c r="AT112" s="46">
        <v>223</v>
      </c>
      <c r="AU112" s="467" t="str">
        <f>'自主点検表（処遇）'!$AH$1533</f>
        <v>いる・いない</v>
      </c>
      <c r="AW112" s="430" t="s">
        <v>1731</v>
      </c>
    </row>
    <row r="113" spans="2:57" s="46" customFormat="1" ht="33.75" customHeight="1">
      <c r="D113" s="589"/>
      <c r="E113" s="589"/>
      <c r="G113" s="432"/>
      <c r="AN113" s="464"/>
    </row>
    <row r="114" spans="2:57" s="46" customFormat="1" ht="33.75" customHeight="1" thickBot="1">
      <c r="D114" s="589"/>
      <c r="E114" s="589"/>
      <c r="G114" s="701" t="s">
        <v>2502</v>
      </c>
      <c r="I114" s="702" t="s">
        <v>2503</v>
      </c>
      <c r="K114" s="2265" t="s">
        <v>702</v>
      </c>
      <c r="L114" s="2265"/>
      <c r="M114" s="2265"/>
      <c r="N114" s="2265"/>
      <c r="O114" s="2265"/>
      <c r="P114" s="2265"/>
      <c r="Q114" s="2265"/>
      <c r="R114" s="2265"/>
      <c r="S114" s="2265"/>
      <c r="T114" s="2265"/>
      <c r="U114" s="2265"/>
      <c r="V114" s="2265"/>
      <c r="W114" s="2265"/>
      <c r="X114" s="2265"/>
      <c r="Y114" s="2265"/>
      <c r="Z114" s="2265"/>
      <c r="AA114" s="2265"/>
      <c r="AB114" s="2265"/>
      <c r="AN114" s="464"/>
    </row>
    <row r="115" spans="2:57" s="46" customFormat="1" ht="33.75" customHeight="1" thickBot="1">
      <c r="D115" s="589"/>
      <c r="E115" s="589"/>
      <c r="G115" s="703" t="s">
        <v>443</v>
      </c>
      <c r="I115" s="431" t="str">
        <f>'自主点検表（処遇）'!$H$1483</f>
        <v>　</v>
      </c>
      <c r="J115" s="10" t="s">
        <v>420</v>
      </c>
      <c r="K115" s="1309" t="s">
        <v>704</v>
      </c>
      <c r="L115" s="1309"/>
      <c r="M115" s="1309"/>
      <c r="N115" s="1309"/>
      <c r="O115" s="1309"/>
      <c r="P115" s="1309"/>
      <c r="Q115" s="1309"/>
      <c r="R115" s="1309"/>
      <c r="S115" s="1309"/>
      <c r="T115" s="1309"/>
      <c r="U115" s="1309"/>
      <c r="V115" s="1309"/>
      <c r="W115" s="1309"/>
      <c r="X115" s="1309"/>
      <c r="Y115" s="1309"/>
      <c r="Z115" s="1309"/>
      <c r="AA115" s="1309"/>
      <c r="AB115" s="1309"/>
      <c r="AC115" s="1309"/>
      <c r="AD115" s="1309"/>
      <c r="AE115" s="1309"/>
      <c r="AN115" s="464"/>
    </row>
    <row r="116" spans="2:57" s="46" customFormat="1" ht="33.75" customHeight="1" thickBot="1">
      <c r="D116" s="589"/>
      <c r="E116" s="589"/>
      <c r="G116" s="703" t="s">
        <v>443</v>
      </c>
      <c r="I116" s="431" t="str">
        <f>'自主点検表（処遇）'!$H$1484</f>
        <v>　</v>
      </c>
      <c r="J116" s="10" t="s">
        <v>421</v>
      </c>
      <c r="K116" s="1309" t="s">
        <v>705</v>
      </c>
      <c r="L116" s="1309"/>
      <c r="M116" s="1309"/>
      <c r="N116" s="1309"/>
      <c r="O116" s="1309"/>
      <c r="P116" s="1309"/>
      <c r="Q116" s="1309"/>
      <c r="R116" s="1309"/>
      <c r="S116" s="1309"/>
      <c r="T116" s="1309"/>
      <c r="U116" s="1309"/>
      <c r="V116" s="1309"/>
      <c r="W116" s="1309"/>
      <c r="X116" s="1309"/>
      <c r="Y116" s="1309"/>
      <c r="Z116" s="1309"/>
      <c r="AA116" s="1309"/>
      <c r="AB116" s="1309"/>
      <c r="AC116" s="1309"/>
      <c r="AD116" s="1309"/>
      <c r="AE116" s="1309"/>
      <c r="AN116" s="464"/>
    </row>
    <row r="117" spans="2:57" s="46" customFormat="1" ht="33.75" customHeight="1" thickBot="1">
      <c r="D117" s="589"/>
      <c r="E117" s="589"/>
      <c r="G117" s="703" t="s">
        <v>443</v>
      </c>
      <c r="I117" s="431" t="str">
        <f>'自主点検表（処遇）'!$H$1485</f>
        <v>　</v>
      </c>
      <c r="J117" s="10" t="s">
        <v>548</v>
      </c>
      <c r="K117" s="1309" t="s">
        <v>706</v>
      </c>
      <c r="L117" s="1309"/>
      <c r="M117" s="1309"/>
      <c r="N117" s="1309"/>
      <c r="O117" s="1309"/>
      <c r="P117" s="1309"/>
      <c r="Q117" s="1309"/>
      <c r="R117" s="1309"/>
      <c r="S117" s="1309"/>
      <c r="T117" s="1309"/>
      <c r="U117" s="1309"/>
      <c r="V117" s="1309"/>
      <c r="W117" s="1309"/>
      <c r="X117" s="1309"/>
      <c r="Y117" s="1309"/>
      <c r="Z117" s="1309"/>
      <c r="AA117" s="1309"/>
      <c r="AB117" s="1309"/>
      <c r="AC117" s="1309"/>
      <c r="AD117" s="1309"/>
      <c r="AE117" s="1309"/>
      <c r="AN117" s="464"/>
    </row>
    <row r="118" spans="2:57" s="46" customFormat="1" ht="33.75" customHeight="1" thickBot="1">
      <c r="D118" s="589"/>
      <c r="E118" s="589"/>
      <c r="G118" s="703" t="s">
        <v>443</v>
      </c>
      <c r="I118" s="431" t="str">
        <f>'自主点検表（処遇）'!$H$1486</f>
        <v>　</v>
      </c>
      <c r="J118" s="10" t="s">
        <v>549</v>
      </c>
      <c r="K118" s="1309" t="s">
        <v>707</v>
      </c>
      <c r="L118" s="1309"/>
      <c r="M118" s="1309"/>
      <c r="N118" s="1309"/>
      <c r="O118" s="1309"/>
      <c r="P118" s="1309"/>
      <c r="Q118" s="1309"/>
      <c r="R118" s="1309"/>
      <c r="S118" s="1309"/>
      <c r="T118" s="1309"/>
      <c r="U118" s="1309"/>
      <c r="V118" s="1309"/>
      <c r="W118" s="1309"/>
      <c r="X118" s="1309"/>
      <c r="Y118" s="1309"/>
      <c r="Z118" s="1309"/>
      <c r="AA118" s="1309"/>
      <c r="AB118" s="1309"/>
      <c r="AC118" s="1309"/>
      <c r="AD118" s="1309"/>
      <c r="AE118" s="1309"/>
      <c r="AN118" s="464"/>
    </row>
    <row r="119" spans="2:57" s="46" customFormat="1" ht="33.75" customHeight="1" thickBot="1">
      <c r="D119" s="589"/>
      <c r="E119" s="589"/>
      <c r="G119" s="703" t="s">
        <v>443</v>
      </c>
      <c r="I119" s="431" t="str">
        <f>'自主点検表（処遇）'!$H$1487</f>
        <v>　</v>
      </c>
      <c r="J119" s="10" t="s">
        <v>685</v>
      </c>
      <c r="K119" s="1309" t="s">
        <v>708</v>
      </c>
      <c r="L119" s="1309"/>
      <c r="M119" s="1309"/>
      <c r="N119" s="1309"/>
      <c r="O119" s="1309"/>
      <c r="P119" s="1309"/>
      <c r="Q119" s="1309"/>
      <c r="R119" s="1309"/>
      <c r="S119" s="1309"/>
      <c r="T119" s="1309"/>
      <c r="U119" s="1309"/>
      <c r="V119" s="1309"/>
      <c r="W119" s="1309"/>
      <c r="X119" s="1309"/>
      <c r="Y119" s="1309"/>
      <c r="Z119" s="1309"/>
      <c r="AA119" s="1309"/>
      <c r="AB119" s="1309"/>
      <c r="AC119" s="1309"/>
      <c r="AD119" s="1309"/>
      <c r="AE119" s="1309"/>
      <c r="AN119" s="464"/>
    </row>
    <row r="120" spans="2:57" s="46" customFormat="1" ht="33.75" customHeight="1" thickBot="1">
      <c r="D120" s="589"/>
      <c r="E120" s="589"/>
      <c r="G120" s="703" t="s">
        <v>443</v>
      </c>
      <c r="I120" s="431" t="str">
        <f>'自主点検表（処遇）'!$H$1488</f>
        <v>　</v>
      </c>
      <c r="J120" s="10" t="s">
        <v>687</v>
      </c>
      <c r="K120" s="1309" t="s">
        <v>709</v>
      </c>
      <c r="L120" s="1309"/>
      <c r="M120" s="1309"/>
      <c r="N120" s="1309"/>
      <c r="O120" s="1309"/>
      <c r="P120" s="1309"/>
      <c r="Q120" s="1309"/>
      <c r="R120" s="1309"/>
      <c r="S120" s="1309"/>
      <c r="T120" s="1309"/>
      <c r="U120" s="1309"/>
      <c r="V120" s="1309"/>
      <c r="W120" s="1309"/>
      <c r="X120" s="1309"/>
      <c r="Y120" s="1309"/>
      <c r="Z120" s="1309"/>
      <c r="AA120" s="1309"/>
      <c r="AB120" s="1309"/>
      <c r="AC120" s="1309"/>
      <c r="AD120" s="1309"/>
      <c r="AE120" s="1309"/>
      <c r="AN120" s="464"/>
    </row>
    <row r="121" spans="2:57" s="46" customFormat="1" ht="33.75" customHeight="1" thickBot="1">
      <c r="D121" s="589"/>
      <c r="E121" s="589"/>
      <c r="G121" s="703" t="s">
        <v>443</v>
      </c>
      <c r="I121" s="431" t="str">
        <f>'自主点検表（処遇）'!$H$1489</f>
        <v>　</v>
      </c>
      <c r="J121" s="10" t="s">
        <v>703</v>
      </c>
      <c r="K121" s="1309" t="s">
        <v>710</v>
      </c>
      <c r="L121" s="1309"/>
      <c r="M121" s="1309"/>
      <c r="N121" s="1309"/>
      <c r="O121" s="1309"/>
      <c r="P121" s="1309"/>
      <c r="Q121" s="1309"/>
      <c r="R121" s="1309"/>
      <c r="S121" s="1309"/>
      <c r="T121" s="1309"/>
      <c r="U121" s="1309"/>
      <c r="V121" s="1309"/>
      <c r="W121" s="1309"/>
      <c r="X121" s="1309"/>
      <c r="Y121" s="1309"/>
      <c r="Z121" s="1309"/>
      <c r="AA121" s="1309"/>
      <c r="AB121" s="1309"/>
      <c r="AC121" s="1309"/>
      <c r="AD121" s="1309"/>
      <c r="AE121" s="1309"/>
      <c r="AN121" s="464"/>
    </row>
    <row r="122" spans="2:57" s="46" customFormat="1" ht="33.75" customHeight="1">
      <c r="D122" s="589"/>
      <c r="E122" s="589"/>
      <c r="G122" s="432"/>
      <c r="AN122" s="464"/>
    </row>
    <row r="123" spans="2:57" s="46" customFormat="1" ht="33.75" customHeight="1" thickBot="1">
      <c r="B123" s="452"/>
      <c r="C123" s="452"/>
      <c r="D123" s="598"/>
      <c r="E123" s="598" t="str">
        <f t="shared" si="20"/>
        <v/>
      </c>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2"/>
      <c r="AK123" s="452"/>
      <c r="AL123" s="452"/>
      <c r="AM123" s="452"/>
      <c r="AN123" s="599"/>
      <c r="AO123" s="452"/>
      <c r="AP123" s="452"/>
      <c r="AQ123" s="452"/>
      <c r="AR123" s="452"/>
      <c r="AS123" s="452"/>
      <c r="AT123" s="452"/>
      <c r="AU123" s="452"/>
      <c r="AV123" s="452"/>
      <c r="AW123" s="452"/>
      <c r="AX123" s="452"/>
    </row>
    <row r="124" spans="2:57" ht="33.75" customHeight="1">
      <c r="E124" s="774" t="str">
        <f t="shared" si="19"/>
        <v/>
      </c>
      <c r="AR124" s="780"/>
      <c r="AU124" s="773"/>
      <c r="AW124" s="770"/>
    </row>
    <row r="125" spans="2:57" s="46" customFormat="1" ht="33.65" customHeight="1">
      <c r="B125" s="770" t="s">
        <v>1830</v>
      </c>
      <c r="D125" s="589"/>
      <c r="E125" s="589" t="str">
        <f t="shared" ref="E125" si="27">IF(AR125="不適切","★","")</f>
        <v>★</v>
      </c>
      <c r="F125" s="46">
        <v>15</v>
      </c>
      <c r="G125" s="46" t="s">
        <v>1946</v>
      </c>
      <c r="AL125" s="449" t="s">
        <v>571</v>
      </c>
      <c r="AN125" s="464" t="str">
        <f t="shared" ref="AN125" si="28">IF(AP125=AR125,"●","✖")</f>
        <v>✖</v>
      </c>
      <c r="AP125" s="462" t="str">
        <f t="shared" ref="AP125" si="29">IF(AL125="いる","適切","不適切")</f>
        <v>適切</v>
      </c>
      <c r="AR125" s="466" t="str">
        <f t="shared" ref="AR125" si="30">IF(AU125=AW125,"適切","不適切")</f>
        <v>不適切</v>
      </c>
      <c r="AT125" s="46">
        <v>232</v>
      </c>
      <c r="AU125" s="467" t="str">
        <f>'自主点検表（処遇）'!$AH$1695</f>
        <v>いる・いない</v>
      </c>
      <c r="AW125" s="430" t="s">
        <v>1731</v>
      </c>
    </row>
    <row r="126" spans="2:57" ht="33.75" customHeight="1">
      <c r="E126" s="774" t="str">
        <f t="shared" si="19"/>
        <v/>
      </c>
      <c r="AR126" s="780"/>
      <c r="AU126" s="773"/>
      <c r="AW126" s="770"/>
    </row>
    <row r="127" spans="2:57" ht="33.75" customHeight="1">
      <c r="B127" s="789"/>
      <c r="C127" s="789"/>
      <c r="D127" s="791"/>
      <c r="E127" s="791" t="str">
        <f t="shared" si="19"/>
        <v/>
      </c>
      <c r="F127" s="789"/>
      <c r="G127" s="789"/>
      <c r="H127" s="789"/>
      <c r="I127" s="789"/>
      <c r="J127" s="789"/>
      <c r="K127" s="789"/>
      <c r="L127" s="789"/>
      <c r="M127" s="789"/>
      <c r="N127" s="789"/>
      <c r="O127" s="789"/>
      <c r="P127" s="789"/>
      <c r="Q127" s="789"/>
      <c r="R127" s="789"/>
      <c r="S127" s="789"/>
      <c r="T127" s="789"/>
      <c r="U127" s="789"/>
      <c r="V127" s="789"/>
      <c r="W127" s="789"/>
      <c r="X127" s="789"/>
      <c r="Y127" s="789"/>
      <c r="Z127" s="789"/>
      <c r="AA127" s="789"/>
      <c r="AB127" s="789"/>
      <c r="AC127" s="789"/>
      <c r="AD127" s="789"/>
      <c r="AE127" s="789"/>
      <c r="AF127" s="789"/>
      <c r="AG127" s="789"/>
      <c r="AH127" s="789"/>
      <c r="AI127" s="789"/>
      <c r="AJ127" s="789"/>
      <c r="AR127" s="780"/>
      <c r="AU127" s="773"/>
      <c r="AW127" s="770"/>
    </row>
    <row r="128" spans="2:57" ht="33.75" customHeight="1">
      <c r="B128" s="789" t="s">
        <v>1831</v>
      </c>
      <c r="C128" s="789"/>
      <c r="D128" s="797" t="s">
        <v>1346</v>
      </c>
      <c r="E128" s="791" t="str">
        <f t="shared" si="19"/>
        <v/>
      </c>
      <c r="F128" s="811">
        <v>14</v>
      </c>
      <c r="G128" s="811" t="s">
        <v>2570</v>
      </c>
      <c r="H128" s="811"/>
      <c r="I128" s="811"/>
      <c r="J128" s="789"/>
      <c r="K128" s="789"/>
      <c r="L128" s="789"/>
      <c r="M128" s="789"/>
      <c r="N128" s="789"/>
      <c r="O128" s="789"/>
      <c r="P128" s="789"/>
      <c r="Q128" s="789"/>
      <c r="R128" s="789"/>
      <c r="S128" s="789"/>
      <c r="T128" s="789"/>
      <c r="U128" s="789"/>
      <c r="V128" s="789"/>
      <c r="W128" s="789"/>
      <c r="X128" s="789"/>
      <c r="Y128" s="789"/>
      <c r="Z128" s="789"/>
      <c r="AA128" s="789"/>
      <c r="AB128" s="789"/>
      <c r="AC128" s="789"/>
      <c r="AD128" s="789"/>
      <c r="AE128" s="789"/>
      <c r="AF128" s="789"/>
      <c r="AG128" s="789"/>
      <c r="AH128" s="789"/>
      <c r="AI128" s="789"/>
      <c r="AJ128" s="789"/>
      <c r="AR128" s="780"/>
      <c r="AT128" s="800" t="s">
        <v>2553</v>
      </c>
      <c r="AU128" s="799"/>
      <c r="AV128" s="798"/>
      <c r="AW128" s="770"/>
      <c r="BE128" s="826" t="s">
        <v>1479</v>
      </c>
    </row>
    <row r="129" spans="2:52" ht="33.75" customHeight="1" thickBot="1">
      <c r="B129" s="789"/>
      <c r="C129" s="789"/>
      <c r="D129" s="791"/>
      <c r="E129" s="791" t="str">
        <f t="shared" si="19"/>
        <v/>
      </c>
      <c r="F129" s="795" t="s">
        <v>1396</v>
      </c>
      <c r="G129" s="2282" t="s">
        <v>2569</v>
      </c>
      <c r="H129" s="2282"/>
      <c r="I129" s="2282"/>
      <c r="J129" s="2282"/>
      <c r="K129" s="2282"/>
      <c r="L129" s="2282"/>
      <c r="M129" s="2282"/>
      <c r="N129" s="2282"/>
      <c r="O129" s="2282"/>
      <c r="P129" s="2282"/>
      <c r="Q129" s="2282"/>
      <c r="R129" s="2282"/>
      <c r="S129" s="2282"/>
      <c r="T129" s="2282"/>
      <c r="U129" s="2282"/>
      <c r="V129" s="2282"/>
      <c r="W129" s="2282"/>
      <c r="X129" s="2282"/>
      <c r="Y129" s="2282"/>
      <c r="Z129" s="2282"/>
      <c r="AA129" s="789"/>
      <c r="AB129" s="789"/>
      <c r="AC129" s="789"/>
      <c r="AD129" s="794" t="s">
        <v>2568</v>
      </c>
      <c r="AE129" s="794"/>
      <c r="AF129" s="794"/>
      <c r="AG129" s="789"/>
      <c r="AH129" s="789"/>
      <c r="AI129" s="789"/>
      <c r="AJ129" s="789"/>
      <c r="AR129" s="780"/>
      <c r="AW129" s="770"/>
      <c r="AZ129" s="779" t="s">
        <v>1482</v>
      </c>
    </row>
    <row r="130" spans="2:52" ht="33.75" customHeight="1" thickBot="1">
      <c r="B130" s="789"/>
      <c r="C130" s="789"/>
      <c r="D130" s="791"/>
      <c r="E130" s="866" t="e">
        <f t="shared" si="19"/>
        <v>#N/A</v>
      </c>
      <c r="F130" s="789"/>
      <c r="G130" s="2282"/>
      <c r="H130" s="2282"/>
      <c r="I130" s="2282"/>
      <c r="J130" s="2282"/>
      <c r="K130" s="2282"/>
      <c r="L130" s="2282"/>
      <c r="M130" s="2282"/>
      <c r="N130" s="2282"/>
      <c r="O130" s="2282"/>
      <c r="P130" s="2282"/>
      <c r="Q130" s="2282"/>
      <c r="R130" s="2282"/>
      <c r="S130" s="2282"/>
      <c r="T130" s="2282"/>
      <c r="U130" s="2282"/>
      <c r="V130" s="2282"/>
      <c r="W130" s="2282"/>
      <c r="X130" s="2282"/>
      <c r="Y130" s="2282"/>
      <c r="Z130" s="2282"/>
      <c r="AA130" s="789"/>
      <c r="AB130" s="789"/>
      <c r="AC130" s="789"/>
      <c r="AD130" s="781" t="s">
        <v>443</v>
      </c>
      <c r="AE130" s="794" t="s">
        <v>1402</v>
      </c>
      <c r="AF130" s="794"/>
      <c r="AG130" s="789"/>
      <c r="AH130" s="789"/>
      <c r="AI130" s="789"/>
      <c r="AJ130" s="789"/>
      <c r="AL130" s="785" t="s">
        <v>571</v>
      </c>
      <c r="AN130" s="773" t="e">
        <f>IF(AP130=AR130,"●","✖")</f>
        <v>#N/A</v>
      </c>
      <c r="AP130" s="784" t="str">
        <f>IF(AL130="いる","適切","不適切")</f>
        <v>適切</v>
      </c>
      <c r="AR130" s="783" t="e">
        <f>_xlfn.IFS(AU130=AW130,"適切",AU130="非該当","要確認",AU130="いない","不適切",AU130="いる・いない","")</f>
        <v>#N/A</v>
      </c>
      <c r="AU130" s="785"/>
      <c r="AW130" s="771" t="s">
        <v>1731</v>
      </c>
      <c r="AZ130" s="770" t="s">
        <v>1483</v>
      </c>
    </row>
    <row r="131" spans="2:52" ht="33.75" customHeight="1">
      <c r="B131" s="789"/>
      <c r="C131" s="789"/>
      <c r="D131" s="791"/>
      <c r="E131" s="791" t="str">
        <f t="shared" si="19"/>
        <v/>
      </c>
      <c r="F131" s="789"/>
      <c r="G131" s="2282"/>
      <c r="H131" s="2282"/>
      <c r="I131" s="2282"/>
      <c r="J131" s="2282"/>
      <c r="K131" s="2282"/>
      <c r="L131" s="2282"/>
      <c r="M131" s="2282"/>
      <c r="N131" s="2282"/>
      <c r="O131" s="2282"/>
      <c r="P131" s="2282"/>
      <c r="Q131" s="2282"/>
      <c r="R131" s="2282"/>
      <c r="S131" s="2282"/>
      <c r="T131" s="2282"/>
      <c r="U131" s="2282"/>
      <c r="V131" s="2282"/>
      <c r="W131" s="2282"/>
      <c r="X131" s="2282"/>
      <c r="Y131" s="2282"/>
      <c r="Z131" s="2282"/>
      <c r="AA131" s="789"/>
      <c r="AB131" s="789"/>
      <c r="AC131" s="789"/>
      <c r="AD131" s="789"/>
      <c r="AE131" s="789"/>
      <c r="AF131" s="789"/>
      <c r="AG131" s="789"/>
      <c r="AH131" s="789"/>
      <c r="AI131" s="789"/>
      <c r="AJ131" s="789"/>
      <c r="AR131" s="780"/>
      <c r="AW131" s="770"/>
      <c r="AZ131" s="779" t="s">
        <v>1430</v>
      </c>
    </row>
    <row r="132" spans="2:52" ht="33.75" customHeight="1">
      <c r="B132" s="789"/>
      <c r="C132" s="789"/>
      <c r="D132" s="791"/>
      <c r="E132" s="791" t="str">
        <f t="shared" si="19"/>
        <v/>
      </c>
      <c r="F132" s="789"/>
      <c r="G132" s="2282"/>
      <c r="H132" s="2282"/>
      <c r="I132" s="2282"/>
      <c r="J132" s="2282"/>
      <c r="K132" s="2282"/>
      <c r="L132" s="2282"/>
      <c r="M132" s="2282"/>
      <c r="N132" s="2282"/>
      <c r="O132" s="2282"/>
      <c r="P132" s="2282"/>
      <c r="Q132" s="2282"/>
      <c r="R132" s="2282"/>
      <c r="S132" s="2282"/>
      <c r="T132" s="2282"/>
      <c r="U132" s="2282"/>
      <c r="V132" s="2282"/>
      <c r="W132" s="2282"/>
      <c r="X132" s="2282"/>
      <c r="Y132" s="2282"/>
      <c r="Z132" s="2282"/>
      <c r="AA132" s="789"/>
      <c r="AB132" s="789"/>
      <c r="AC132" s="789"/>
      <c r="AD132" s="789"/>
      <c r="AE132" s="789"/>
      <c r="AF132" s="789"/>
      <c r="AG132" s="789"/>
      <c r="AH132" s="789"/>
      <c r="AI132" s="789"/>
      <c r="AJ132" s="789"/>
      <c r="AR132" s="780"/>
      <c r="AW132" s="770"/>
      <c r="AZ132" s="779" t="s">
        <v>1442</v>
      </c>
    </row>
    <row r="133" spans="2:52" ht="33.75" customHeight="1" thickBot="1">
      <c r="B133" s="789"/>
      <c r="C133" s="789"/>
      <c r="D133" s="791"/>
      <c r="E133" s="791"/>
      <c r="F133" s="795"/>
      <c r="G133" s="825"/>
      <c r="H133" s="825"/>
      <c r="I133" s="825"/>
      <c r="J133" s="825"/>
      <c r="K133" s="825"/>
      <c r="L133" s="825"/>
      <c r="M133" s="825"/>
      <c r="N133" s="825"/>
      <c r="O133" s="825"/>
      <c r="P133" s="825"/>
      <c r="Q133" s="825"/>
      <c r="R133" s="825"/>
      <c r="S133" s="825"/>
      <c r="T133" s="825"/>
      <c r="U133" s="825"/>
      <c r="V133" s="825"/>
      <c r="W133" s="825"/>
      <c r="X133" s="825"/>
      <c r="Y133" s="825"/>
      <c r="Z133" s="825"/>
      <c r="AA133" s="789"/>
      <c r="AB133" s="789"/>
      <c r="AC133" s="789"/>
      <c r="AD133" s="794" t="s">
        <v>2568</v>
      </c>
      <c r="AE133" s="794"/>
      <c r="AF133" s="794"/>
      <c r="AG133" s="789"/>
      <c r="AH133" s="789"/>
      <c r="AI133" s="789"/>
      <c r="AJ133" s="789"/>
      <c r="AR133" s="780"/>
      <c r="AW133" s="770"/>
      <c r="AZ133" s="779"/>
    </row>
    <row r="134" spans="2:52" ht="33.75" customHeight="1" thickBot="1">
      <c r="B134" s="789"/>
      <c r="C134" s="789"/>
      <c r="D134" s="791"/>
      <c r="E134" s="791"/>
      <c r="F134" s="795" t="s">
        <v>421</v>
      </c>
      <c r="G134" s="2281" t="s">
        <v>2567</v>
      </c>
      <c r="H134" s="2281"/>
      <c r="I134" s="2281"/>
      <c r="J134" s="2281"/>
      <c r="K134" s="2281"/>
      <c r="L134" s="2281"/>
      <c r="M134" s="2281"/>
      <c r="N134" s="2281"/>
      <c r="O134" s="2281"/>
      <c r="P134" s="2281"/>
      <c r="Q134" s="2281"/>
      <c r="R134" s="2281"/>
      <c r="S134" s="2281"/>
      <c r="T134" s="2281"/>
      <c r="U134" s="2281"/>
      <c r="V134" s="2281"/>
      <c r="W134" s="2281"/>
      <c r="X134" s="2281"/>
      <c r="Y134" s="2281"/>
      <c r="Z134" s="2281"/>
      <c r="AA134" s="789"/>
      <c r="AB134" s="789"/>
      <c r="AC134" s="789"/>
      <c r="AD134" s="781" t="s">
        <v>443</v>
      </c>
      <c r="AE134" s="794" t="s">
        <v>1402</v>
      </c>
      <c r="AF134" s="794"/>
      <c r="AG134" s="789"/>
      <c r="AH134" s="789"/>
      <c r="AI134" s="789"/>
      <c r="AJ134" s="789"/>
      <c r="AL134" s="785" t="s">
        <v>571</v>
      </c>
      <c r="AN134" s="773" t="e">
        <f>IF(AP134=AR134,"●","✖")</f>
        <v>#N/A</v>
      </c>
      <c r="AP134" s="784" t="str">
        <f>IF(AL134="いる","適切","不適切")</f>
        <v>適切</v>
      </c>
      <c r="AR134" s="783" t="e">
        <f>_xlfn.IFS(AU134=AW134,"適切",AU134="非該当","要確認",AU134="いない","不適切",AU134="いる・いない","")</f>
        <v>#N/A</v>
      </c>
      <c r="AU134" s="785"/>
      <c r="AW134" s="771" t="s">
        <v>1731</v>
      </c>
      <c r="AZ134" s="779"/>
    </row>
    <row r="135" spans="2:52" ht="33.75" customHeight="1" thickBot="1">
      <c r="B135" s="789"/>
      <c r="C135" s="789"/>
      <c r="D135" s="791"/>
      <c r="E135" s="791"/>
      <c r="F135" s="789"/>
      <c r="G135" s="2281"/>
      <c r="H135" s="2281"/>
      <c r="I135" s="2281"/>
      <c r="J135" s="2281"/>
      <c r="K135" s="2281"/>
      <c r="L135" s="2281"/>
      <c r="M135" s="2281"/>
      <c r="N135" s="2281"/>
      <c r="O135" s="2281"/>
      <c r="P135" s="2281"/>
      <c r="Q135" s="2281"/>
      <c r="R135" s="2281"/>
      <c r="S135" s="2281"/>
      <c r="T135" s="2281"/>
      <c r="U135" s="2281"/>
      <c r="V135" s="2281"/>
      <c r="W135" s="2281"/>
      <c r="X135" s="2281"/>
      <c r="Y135" s="2281"/>
      <c r="Z135" s="2281"/>
      <c r="AA135" s="789"/>
      <c r="AB135" s="789"/>
      <c r="AC135" s="789"/>
      <c r="AD135" s="789"/>
      <c r="AE135" s="789"/>
      <c r="AF135" s="789"/>
      <c r="AG135" s="789"/>
      <c r="AH135" s="789"/>
      <c r="AI135" s="789"/>
      <c r="AJ135" s="789"/>
      <c r="AR135" s="780"/>
      <c r="AW135" s="770"/>
      <c r="AZ135" s="779"/>
    </row>
    <row r="136" spans="2:52" ht="33.75" customHeight="1" thickBot="1">
      <c r="B136" s="789"/>
      <c r="C136" s="789"/>
      <c r="D136" s="791"/>
      <c r="E136" s="791"/>
      <c r="F136" s="795" t="s">
        <v>548</v>
      </c>
      <c r="G136" s="2282" t="s">
        <v>2566</v>
      </c>
      <c r="H136" s="2282"/>
      <c r="I136" s="2282"/>
      <c r="J136" s="2282"/>
      <c r="K136" s="2282"/>
      <c r="L136" s="2282"/>
      <c r="M136" s="2282"/>
      <c r="N136" s="2282"/>
      <c r="O136" s="2282"/>
      <c r="P136" s="2282"/>
      <c r="Q136" s="2282"/>
      <c r="R136" s="2282"/>
      <c r="S136" s="2282"/>
      <c r="T136" s="2282"/>
      <c r="U136" s="2282"/>
      <c r="V136" s="2282"/>
      <c r="W136" s="2282"/>
      <c r="X136" s="2282"/>
      <c r="Y136" s="2282"/>
      <c r="Z136" s="2282"/>
      <c r="AA136" s="789"/>
      <c r="AB136" s="789"/>
      <c r="AC136" s="789"/>
      <c r="AD136" s="781" t="s">
        <v>443</v>
      </c>
      <c r="AE136" s="794" t="s">
        <v>1509</v>
      </c>
      <c r="AF136" s="794"/>
      <c r="AG136" s="789"/>
      <c r="AH136" s="789"/>
      <c r="AI136" s="789"/>
      <c r="AJ136" s="789"/>
      <c r="AL136" s="785" t="s">
        <v>571</v>
      </c>
      <c r="AN136" s="773" t="e">
        <f>IF(AP136=AR136,"●","✖")</f>
        <v>#N/A</v>
      </c>
      <c r="AP136" s="784" t="str">
        <f>IF(AL136="いる","適切","不適切")</f>
        <v>適切</v>
      </c>
      <c r="AR136" s="783" t="e">
        <f>_xlfn.IFS(AU136=AW136,"適切",AU136="非該当","要確認",AU136="いない","不適切",AU136="いる・いない","")</f>
        <v>#N/A</v>
      </c>
      <c r="AU136" s="785"/>
      <c r="AW136" s="771" t="s">
        <v>1731</v>
      </c>
      <c r="AZ136" s="779"/>
    </row>
    <row r="137" spans="2:52" ht="33.75" customHeight="1">
      <c r="B137" s="789"/>
      <c r="C137" s="789"/>
      <c r="D137" s="791"/>
      <c r="E137" s="791"/>
      <c r="F137" s="789"/>
      <c r="G137" s="2282"/>
      <c r="H137" s="2282"/>
      <c r="I137" s="2282"/>
      <c r="J137" s="2282"/>
      <c r="K137" s="2282"/>
      <c r="L137" s="2282"/>
      <c r="M137" s="2282"/>
      <c r="N137" s="2282"/>
      <c r="O137" s="2282"/>
      <c r="P137" s="2282"/>
      <c r="Q137" s="2282"/>
      <c r="R137" s="2282"/>
      <c r="S137" s="2282"/>
      <c r="T137" s="2282"/>
      <c r="U137" s="2282"/>
      <c r="V137" s="2282"/>
      <c r="W137" s="2282"/>
      <c r="X137" s="2282"/>
      <c r="Y137" s="2282"/>
      <c r="Z137" s="2282"/>
      <c r="AA137" s="789"/>
      <c r="AB137" s="789"/>
      <c r="AC137" s="789"/>
      <c r="AD137" s="789"/>
      <c r="AE137" s="789"/>
      <c r="AF137" s="789"/>
      <c r="AG137" s="789"/>
      <c r="AH137" s="789"/>
      <c r="AI137" s="789"/>
      <c r="AJ137" s="789"/>
      <c r="AR137" s="780"/>
      <c r="AW137" s="770"/>
      <c r="AZ137" s="779"/>
    </row>
    <row r="138" spans="2:52" ht="33.75" customHeight="1" thickBot="1">
      <c r="B138" s="789"/>
      <c r="C138" s="789"/>
      <c r="D138" s="791"/>
      <c r="E138" s="791"/>
      <c r="F138" s="789"/>
      <c r="G138" s="789"/>
      <c r="H138" s="824"/>
      <c r="I138" s="824"/>
      <c r="J138" s="824"/>
      <c r="K138" s="824"/>
      <c r="L138" s="824"/>
      <c r="M138" s="824"/>
      <c r="N138" s="824"/>
      <c r="O138" s="824"/>
      <c r="P138" s="824"/>
      <c r="Q138" s="824"/>
      <c r="R138" s="824"/>
      <c r="S138" s="824"/>
      <c r="T138" s="824"/>
      <c r="U138" s="824"/>
      <c r="V138" s="824"/>
      <c r="W138" s="824"/>
      <c r="X138" s="824"/>
      <c r="Y138" s="824"/>
      <c r="Z138" s="824"/>
      <c r="AA138" s="789"/>
      <c r="AB138" s="789"/>
      <c r="AC138" s="789"/>
      <c r="AD138" s="789"/>
      <c r="AE138" s="789"/>
      <c r="AF138" s="789"/>
      <c r="AG138" s="789"/>
      <c r="AH138" s="789"/>
      <c r="AI138" s="789"/>
      <c r="AJ138" s="789"/>
      <c r="AR138" s="780"/>
      <c r="AW138" s="770"/>
      <c r="AZ138" s="779"/>
    </row>
    <row r="139" spans="2:52" ht="33.75" customHeight="1" thickBot="1">
      <c r="B139" s="789"/>
      <c r="C139" s="789"/>
      <c r="D139" s="791"/>
      <c r="E139" s="791"/>
      <c r="F139" s="795" t="s">
        <v>2551</v>
      </c>
      <c r="G139" s="2281" t="s">
        <v>2565</v>
      </c>
      <c r="H139" s="2281"/>
      <c r="I139" s="2281"/>
      <c r="J139" s="2281"/>
      <c r="K139" s="2281"/>
      <c r="L139" s="2281"/>
      <c r="M139" s="2281"/>
      <c r="N139" s="2281"/>
      <c r="O139" s="2281"/>
      <c r="P139" s="2281"/>
      <c r="Q139" s="2281"/>
      <c r="R139" s="2281"/>
      <c r="S139" s="2281"/>
      <c r="T139" s="2281"/>
      <c r="U139" s="2281"/>
      <c r="V139" s="2281"/>
      <c r="W139" s="2281"/>
      <c r="X139" s="2281"/>
      <c r="Y139" s="2281"/>
      <c r="Z139" s="2281"/>
      <c r="AA139" s="789"/>
      <c r="AB139" s="789"/>
      <c r="AC139" s="789"/>
      <c r="AD139" s="781" t="s">
        <v>443</v>
      </c>
      <c r="AE139" s="794" t="s">
        <v>1509</v>
      </c>
      <c r="AF139" s="794"/>
      <c r="AG139" s="789"/>
      <c r="AH139" s="789"/>
      <c r="AI139" s="789"/>
      <c r="AJ139" s="789"/>
      <c r="AL139" s="785" t="s">
        <v>571</v>
      </c>
      <c r="AN139" s="773" t="e">
        <f>IF(AP139=AR139,"●","✖")</f>
        <v>#N/A</v>
      </c>
      <c r="AP139" s="784" t="str">
        <f>IF(AL139="いる","適切","不適切")</f>
        <v>適切</v>
      </c>
      <c r="AR139" s="783" t="e">
        <f>_xlfn.IFS(AU139=AW139,"適切",AU139="非該当","要確認",AU139="いない","不適切",AU139="いる・いない","")</f>
        <v>#N/A</v>
      </c>
      <c r="AU139" s="785"/>
      <c r="AW139" s="771" t="s">
        <v>1731</v>
      </c>
      <c r="AZ139" s="779"/>
    </row>
    <row r="140" spans="2:52" ht="33.75" customHeight="1" thickBot="1">
      <c r="B140" s="789"/>
      <c r="C140" s="789"/>
      <c r="D140" s="791"/>
      <c r="E140" s="791"/>
      <c r="F140" s="795"/>
      <c r="G140" s="2281"/>
      <c r="H140" s="2281"/>
      <c r="I140" s="2281"/>
      <c r="J140" s="2281"/>
      <c r="K140" s="2281"/>
      <c r="L140" s="2281"/>
      <c r="M140" s="2281"/>
      <c r="N140" s="2281"/>
      <c r="O140" s="2281"/>
      <c r="P140" s="2281"/>
      <c r="Q140" s="2281"/>
      <c r="R140" s="2281"/>
      <c r="S140" s="2281"/>
      <c r="T140" s="2281"/>
      <c r="U140" s="2281"/>
      <c r="V140" s="2281"/>
      <c r="W140" s="2281"/>
      <c r="X140" s="2281"/>
      <c r="Y140" s="2281"/>
      <c r="Z140" s="2281"/>
      <c r="AA140" s="789"/>
      <c r="AB140" s="789"/>
      <c r="AC140" s="789"/>
      <c r="AD140" s="789"/>
      <c r="AE140" s="789"/>
      <c r="AF140" s="789"/>
      <c r="AG140" s="789"/>
      <c r="AH140" s="789"/>
      <c r="AI140" s="789"/>
      <c r="AJ140" s="789"/>
      <c r="AR140" s="780"/>
      <c r="AW140" s="770"/>
      <c r="AZ140" s="779"/>
    </row>
    <row r="141" spans="2:52" ht="33.75" customHeight="1" thickBot="1">
      <c r="B141" s="789"/>
      <c r="C141" s="789"/>
      <c r="D141" s="791"/>
      <c r="E141" s="791"/>
      <c r="F141" s="795" t="s">
        <v>2564</v>
      </c>
      <c r="G141" s="2281" t="s">
        <v>2563</v>
      </c>
      <c r="H141" s="2281"/>
      <c r="I141" s="2281"/>
      <c r="J141" s="2281"/>
      <c r="K141" s="2281"/>
      <c r="L141" s="2281"/>
      <c r="M141" s="2281"/>
      <c r="N141" s="2281"/>
      <c r="O141" s="2281"/>
      <c r="P141" s="2281"/>
      <c r="Q141" s="2281"/>
      <c r="R141" s="2281"/>
      <c r="S141" s="2281"/>
      <c r="T141" s="2281"/>
      <c r="U141" s="2281"/>
      <c r="V141" s="2281"/>
      <c r="W141" s="2281"/>
      <c r="X141" s="2281"/>
      <c r="Y141" s="2281"/>
      <c r="Z141" s="2281"/>
      <c r="AA141" s="789"/>
      <c r="AB141" s="789"/>
      <c r="AC141" s="789"/>
      <c r="AD141" s="781" t="s">
        <v>443</v>
      </c>
      <c r="AE141" s="794" t="s">
        <v>1509</v>
      </c>
      <c r="AF141" s="794"/>
      <c r="AG141" s="789"/>
      <c r="AH141" s="789"/>
      <c r="AI141" s="789"/>
      <c r="AJ141" s="789"/>
      <c r="AL141" s="785" t="s">
        <v>571</v>
      </c>
      <c r="AN141" s="773" t="e">
        <f>IF(AP141=AR141,"●","✖")</f>
        <v>#N/A</v>
      </c>
      <c r="AP141" s="784" t="str">
        <f>IF(AL141="いる","適切","不適切")</f>
        <v>適切</v>
      </c>
      <c r="AR141" s="783" t="e">
        <f>_xlfn.IFS(AU141=AW141,"適切",AU141="非該当","要確認",AU141="いない","不適切",AU141="いる・いない","")</f>
        <v>#N/A</v>
      </c>
      <c r="AU141" s="785"/>
      <c r="AW141" s="771" t="s">
        <v>1731</v>
      </c>
      <c r="AZ141" s="779"/>
    </row>
    <row r="142" spans="2:52" ht="33.75" customHeight="1" thickBot="1">
      <c r="B142" s="789"/>
      <c r="C142" s="789"/>
      <c r="D142" s="791"/>
      <c r="E142" s="791" t="str">
        <f t="shared" ref="E142:E150" si="31">_xlfn.IFS(AR142="不適切","★",AR142="要確認","▲",AR142="適切","",AR142="","")</f>
        <v/>
      </c>
      <c r="F142" s="795"/>
      <c r="G142" s="2281"/>
      <c r="H142" s="2281"/>
      <c r="I142" s="2281"/>
      <c r="J142" s="2281"/>
      <c r="K142" s="2281"/>
      <c r="L142" s="2281"/>
      <c r="M142" s="2281"/>
      <c r="N142" s="2281"/>
      <c r="O142" s="2281"/>
      <c r="P142" s="2281"/>
      <c r="Q142" s="2281"/>
      <c r="R142" s="2281"/>
      <c r="S142" s="2281"/>
      <c r="T142" s="2281"/>
      <c r="U142" s="2281"/>
      <c r="V142" s="2281"/>
      <c r="W142" s="2281"/>
      <c r="X142" s="2281"/>
      <c r="Y142" s="2281"/>
      <c r="Z142" s="2281"/>
      <c r="AA142" s="789"/>
      <c r="AB142" s="789"/>
      <c r="AC142" s="789"/>
      <c r="AD142" s="789"/>
      <c r="AE142" s="789"/>
      <c r="AF142" s="789"/>
      <c r="AG142" s="789"/>
      <c r="AH142" s="789"/>
      <c r="AI142" s="789"/>
      <c r="AJ142" s="789"/>
      <c r="AR142" s="780"/>
      <c r="AW142" s="770"/>
      <c r="AZ142" s="779" t="s">
        <v>1432</v>
      </c>
    </row>
    <row r="143" spans="2:52" ht="33.75" customHeight="1" thickBot="1">
      <c r="B143" s="789"/>
      <c r="C143" s="789"/>
      <c r="D143" s="791"/>
      <c r="E143" s="866" t="e">
        <f t="shared" si="31"/>
        <v>#N/A</v>
      </c>
      <c r="F143" s="823" t="s">
        <v>1213</v>
      </c>
      <c r="G143" s="2281" t="s">
        <v>2562</v>
      </c>
      <c r="H143" s="2281"/>
      <c r="I143" s="2281"/>
      <c r="J143" s="2281"/>
      <c r="K143" s="2281"/>
      <c r="L143" s="2281"/>
      <c r="M143" s="2281"/>
      <c r="N143" s="2281"/>
      <c r="O143" s="2281"/>
      <c r="P143" s="2281"/>
      <c r="Q143" s="2281"/>
      <c r="R143" s="2281"/>
      <c r="S143" s="2281"/>
      <c r="T143" s="2281"/>
      <c r="U143" s="2281"/>
      <c r="V143" s="2281"/>
      <c r="W143" s="2281"/>
      <c r="X143" s="2281"/>
      <c r="Y143" s="2281"/>
      <c r="Z143" s="2281"/>
      <c r="AA143" s="789"/>
      <c r="AB143" s="789"/>
      <c r="AC143" s="789"/>
      <c r="AD143" s="781" t="s">
        <v>443</v>
      </c>
      <c r="AE143" s="794" t="s">
        <v>1509</v>
      </c>
      <c r="AF143" s="789"/>
      <c r="AG143" s="789"/>
      <c r="AH143" s="789"/>
      <c r="AI143" s="789"/>
      <c r="AJ143" s="789"/>
      <c r="AL143" s="785" t="s">
        <v>571</v>
      </c>
      <c r="AN143" s="773" t="e">
        <f>IF(AP143=AR143,"●","✖")</f>
        <v>#N/A</v>
      </c>
      <c r="AP143" s="784" t="str">
        <f>IF(AL143="いる","適切","不適切")</f>
        <v>適切</v>
      </c>
      <c r="AR143" s="783" t="e">
        <f>_xlfn.IFS(AU143=AW143,"適切",AU143="非該当","要確認",AU143="いない","不適切",AU143="いる・いない","")</f>
        <v>#N/A</v>
      </c>
      <c r="AU143" s="785"/>
      <c r="AW143" s="771" t="s">
        <v>1731</v>
      </c>
    </row>
    <row r="144" spans="2:52" ht="33.75" customHeight="1">
      <c r="B144" s="789"/>
      <c r="C144" s="789"/>
      <c r="D144" s="791"/>
      <c r="E144" s="791" t="str">
        <f t="shared" si="31"/>
        <v/>
      </c>
      <c r="F144" s="795"/>
      <c r="G144" s="2281"/>
      <c r="H144" s="2281"/>
      <c r="I144" s="2281"/>
      <c r="J144" s="2281"/>
      <c r="K144" s="2281"/>
      <c r="L144" s="2281"/>
      <c r="M144" s="2281"/>
      <c r="N144" s="2281"/>
      <c r="O144" s="2281"/>
      <c r="P144" s="2281"/>
      <c r="Q144" s="2281"/>
      <c r="R144" s="2281"/>
      <c r="S144" s="2281"/>
      <c r="T144" s="2281"/>
      <c r="U144" s="2281"/>
      <c r="V144" s="2281"/>
      <c r="W144" s="2281"/>
      <c r="X144" s="2281"/>
      <c r="Y144" s="2281"/>
      <c r="Z144" s="2281"/>
      <c r="AA144" s="789"/>
      <c r="AB144" s="789"/>
      <c r="AC144" s="789"/>
      <c r="AD144" s="789"/>
      <c r="AE144" s="789"/>
      <c r="AF144" s="789"/>
      <c r="AG144" s="789"/>
      <c r="AH144" s="789"/>
      <c r="AI144" s="789"/>
      <c r="AJ144" s="789"/>
      <c r="AR144" s="780"/>
      <c r="AW144" s="770"/>
    </row>
    <row r="145" spans="2:53" ht="33.75" customHeight="1">
      <c r="B145" s="789"/>
      <c r="C145" s="789"/>
      <c r="D145" s="791"/>
      <c r="E145" s="791" t="str">
        <f t="shared" si="31"/>
        <v/>
      </c>
      <c r="F145" s="795"/>
      <c r="G145" s="790"/>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c r="AJ145" s="789"/>
      <c r="AR145" s="780"/>
      <c r="AW145" s="770"/>
    </row>
    <row r="146" spans="2:53" ht="33.75" customHeight="1" thickBot="1">
      <c r="B146" s="801"/>
      <c r="C146" s="801"/>
      <c r="D146" s="802"/>
      <c r="E146" s="802" t="str">
        <f t="shared" si="31"/>
        <v/>
      </c>
      <c r="F146" s="801"/>
      <c r="G146" s="822"/>
      <c r="H146" s="801"/>
      <c r="I146" s="801"/>
      <c r="J146" s="801"/>
      <c r="K146" s="801"/>
      <c r="L146" s="801"/>
      <c r="M146" s="801"/>
      <c r="N146" s="801"/>
      <c r="O146" s="801"/>
      <c r="P146" s="801"/>
      <c r="Q146" s="801"/>
      <c r="R146" s="801"/>
      <c r="S146" s="801"/>
      <c r="T146" s="801"/>
      <c r="U146" s="801"/>
      <c r="V146" s="801"/>
      <c r="W146" s="801"/>
      <c r="X146" s="801"/>
      <c r="Y146" s="801"/>
      <c r="Z146" s="801"/>
      <c r="AA146" s="801"/>
      <c r="AB146" s="801"/>
      <c r="AC146" s="801"/>
      <c r="AD146" s="801"/>
      <c r="AE146" s="801"/>
      <c r="AF146" s="801"/>
      <c r="AG146" s="801"/>
      <c r="AH146" s="801"/>
      <c r="AI146" s="801"/>
      <c r="AJ146" s="801"/>
      <c r="AK146" s="775"/>
      <c r="AL146" s="775"/>
      <c r="AM146" s="775"/>
      <c r="AN146" s="776"/>
      <c r="AO146" s="775"/>
      <c r="AP146" s="775"/>
      <c r="AQ146" s="775"/>
      <c r="AR146" s="777"/>
      <c r="AS146" s="775"/>
      <c r="AT146" s="775"/>
      <c r="AU146" s="775"/>
      <c r="AV146" s="775"/>
      <c r="AW146" s="775"/>
      <c r="AX146" s="775"/>
    </row>
    <row r="147" spans="2:53" ht="33.75" customHeight="1">
      <c r="E147" s="774" t="str">
        <f t="shared" si="31"/>
        <v/>
      </c>
      <c r="G147" s="779"/>
      <c r="AR147" s="780"/>
      <c r="AW147" s="770"/>
    </row>
    <row r="148" spans="2:53" ht="33.75" customHeight="1">
      <c r="B148" s="770" t="s">
        <v>1831</v>
      </c>
      <c r="D148" s="786" t="s">
        <v>1346</v>
      </c>
      <c r="E148" s="774" t="str">
        <f t="shared" si="31"/>
        <v/>
      </c>
      <c r="F148" s="770">
        <v>15</v>
      </c>
      <c r="G148" s="770" t="s">
        <v>1493</v>
      </c>
      <c r="AR148" s="780"/>
      <c r="AW148" s="770"/>
      <c r="AZ148" s="779" t="s">
        <v>1494</v>
      </c>
      <c r="BA148" s="779" t="s">
        <v>1495</v>
      </c>
    </row>
    <row r="149" spans="2:53" ht="33.75" customHeight="1">
      <c r="E149" s="774" t="str">
        <f t="shared" si="31"/>
        <v/>
      </c>
      <c r="G149" s="779"/>
      <c r="AE149" s="794" t="s">
        <v>1402</v>
      </c>
      <c r="AF149" s="794"/>
      <c r="AR149" s="780"/>
      <c r="AT149" s="800" t="s">
        <v>2553</v>
      </c>
      <c r="AU149" s="799"/>
      <c r="AV149" s="798"/>
      <c r="AW149" s="770"/>
      <c r="AZ149" s="770" t="s">
        <v>1497</v>
      </c>
    </row>
    <row r="150" spans="2:53" ht="33.75" customHeight="1" thickBot="1">
      <c r="E150" s="774" t="str">
        <f t="shared" si="31"/>
        <v/>
      </c>
      <c r="F150" s="803" t="s">
        <v>1397</v>
      </c>
      <c r="G150" s="770" t="s">
        <v>1499</v>
      </c>
      <c r="AR150" s="780"/>
      <c r="AW150" s="770"/>
      <c r="AZ150" s="779"/>
    </row>
    <row r="151" spans="2:53" s="46" customFormat="1" ht="33.75" customHeight="1" thickBot="1">
      <c r="B151" s="46" t="s">
        <v>1853</v>
      </c>
      <c r="C151" s="46" t="s">
        <v>1847</v>
      </c>
      <c r="D151" s="589"/>
      <c r="E151" s="589" t="str">
        <f t="shared" ref="E151:E189" si="32">IF(AR151="不適切","★","")</f>
        <v>★</v>
      </c>
      <c r="H151" s="811" t="s">
        <v>2561</v>
      </c>
      <c r="I151" s="811"/>
      <c r="J151" s="811"/>
      <c r="K151" s="811"/>
      <c r="L151" s="811"/>
      <c r="M151" s="811"/>
      <c r="N151" s="811"/>
      <c r="O151" s="811"/>
      <c r="P151" s="811"/>
      <c r="Q151" s="811"/>
      <c r="R151" s="811"/>
      <c r="S151" s="811"/>
      <c r="T151" s="811"/>
      <c r="U151" s="811"/>
      <c r="V151" s="811"/>
      <c r="W151" s="811"/>
      <c r="X151" s="811"/>
      <c r="AD151" s="609" t="s">
        <v>443</v>
      </c>
      <c r="AE151" s="429" t="s">
        <v>1402</v>
      </c>
      <c r="AF151" s="429"/>
      <c r="AL151" s="449" t="s">
        <v>571</v>
      </c>
      <c r="AN151" s="464" t="str">
        <f t="shared" ref="AN151" si="33">IF(AP151=AR151,"●","✖")</f>
        <v>✖</v>
      </c>
      <c r="AP151" s="462" t="str">
        <f t="shared" ref="AP151" si="34">IF(AL151="いる","適切","不適切")</f>
        <v>適切</v>
      </c>
      <c r="AR151" s="466" t="str">
        <f t="shared" ref="AR151" si="35">IF(AU151=AW151,"適切","不適切")</f>
        <v>不適切</v>
      </c>
      <c r="AT151" s="46">
        <v>253</v>
      </c>
      <c r="AU151" s="467" t="str">
        <f>'自主点検表（処遇）'!$AH$1930</f>
        <v>いる・いない</v>
      </c>
      <c r="AW151" s="430" t="s">
        <v>1731</v>
      </c>
    </row>
    <row r="152" spans="2:53" s="46" customFormat="1" ht="33.75" customHeight="1">
      <c r="D152" s="589"/>
      <c r="E152" s="589" t="str">
        <f t="shared" si="32"/>
        <v/>
      </c>
      <c r="I152" s="46" t="s">
        <v>1501</v>
      </c>
      <c r="Q152" s="2236" t="str">
        <f>'自主点検表（処遇）'!$U$1952</f>
        <v>有・無</v>
      </c>
      <c r="R152" s="2237"/>
      <c r="S152" s="2238"/>
      <c r="AN152" s="464"/>
    </row>
    <row r="153" spans="2:53" s="46" customFormat="1" ht="33.75" customHeight="1">
      <c r="D153" s="589"/>
      <c r="E153" s="589" t="str">
        <f t="shared" si="32"/>
        <v/>
      </c>
      <c r="I153" s="46" t="s">
        <v>1502</v>
      </c>
      <c r="M153" s="584" t="str">
        <f>'自主点検表（処遇）'!$I$1954</f>
        <v>　</v>
      </c>
      <c r="N153" s="46" t="s">
        <v>1503</v>
      </c>
      <c r="O153" s="584" t="str">
        <f>'自主点検表（処遇）'!$M$1954</f>
        <v>　</v>
      </c>
      <c r="P153" s="46" t="s">
        <v>1504</v>
      </c>
      <c r="Q153" s="584" t="str">
        <f>'自主点検表（処遇）'!$P$1954</f>
        <v>　</v>
      </c>
      <c r="R153" s="46" t="s">
        <v>1505</v>
      </c>
      <c r="S153" s="584" t="str">
        <f>'自主点検表（処遇）'!$S$1954</f>
        <v>　</v>
      </c>
      <c r="T153" s="46" t="s">
        <v>1506</v>
      </c>
      <c r="W153" s="584" t="str">
        <f>'自主点検表（処遇）'!$X$1954</f>
        <v>　</v>
      </c>
      <c r="X153" s="46" t="s">
        <v>1507</v>
      </c>
      <c r="AN153" s="464"/>
    </row>
    <row r="154" spans="2:53" s="46" customFormat="1" ht="33.75" customHeight="1">
      <c r="D154" s="589"/>
      <c r="E154" s="589" t="str">
        <f t="shared" si="32"/>
        <v/>
      </c>
      <c r="M154" s="584" t="str">
        <f>'自主点検表（処遇）'!$I$1955</f>
        <v>　</v>
      </c>
      <c r="N154" s="46" t="s">
        <v>1437</v>
      </c>
      <c r="O154" s="433"/>
      <c r="P154" s="2241">
        <f>'自主点検表（処遇）'!$L$1955</f>
        <v>0</v>
      </c>
      <c r="Q154" s="2242"/>
      <c r="R154" s="2242"/>
      <c r="S154" s="2242"/>
      <c r="T154" s="2242"/>
      <c r="U154" s="2242"/>
      <c r="V154" s="2242"/>
      <c r="W154" s="2242"/>
      <c r="X154" s="2242"/>
      <c r="Y154" s="2242"/>
      <c r="Z154" s="2242"/>
      <c r="AA154" s="2242"/>
      <c r="AB154" s="2242"/>
      <c r="AC154" s="2242"/>
      <c r="AN154" s="464"/>
    </row>
    <row r="155" spans="2:53" s="46" customFormat="1" ht="33.75" customHeight="1">
      <c r="D155" s="589"/>
      <c r="E155" s="589" t="str">
        <f t="shared" si="32"/>
        <v/>
      </c>
      <c r="I155" s="46" t="s">
        <v>1508</v>
      </c>
      <c r="Q155" s="2236" t="str">
        <f>'自主点検表（処遇）'!$U$1957</f>
        <v>有・無</v>
      </c>
      <c r="R155" s="2237"/>
      <c r="S155" s="2238"/>
      <c r="AN155" s="464"/>
    </row>
    <row r="156" spans="2:53" s="46" customFormat="1" ht="33.75" customHeight="1">
      <c r="D156" s="589"/>
      <c r="E156" s="589" t="str">
        <f t="shared" si="32"/>
        <v/>
      </c>
      <c r="I156" s="46" t="s">
        <v>1510</v>
      </c>
      <c r="Q156" s="2236" t="str">
        <f>'自主点検表（処遇）'!$U$1958</f>
        <v>有・無</v>
      </c>
      <c r="R156" s="2237"/>
      <c r="S156" s="2238"/>
      <c r="AN156" s="464"/>
    </row>
    <row r="157" spans="2:53" s="46" customFormat="1" ht="33.75" customHeight="1">
      <c r="D157" s="589"/>
      <c r="E157" s="589" t="str">
        <f t="shared" si="32"/>
        <v/>
      </c>
      <c r="I157" s="46" t="s">
        <v>1511</v>
      </c>
      <c r="Q157" s="2236" t="str">
        <f>'自主点検表（処遇）'!$U$1959</f>
        <v>有・無</v>
      </c>
      <c r="R157" s="2237"/>
      <c r="S157" s="2238"/>
      <c r="AN157" s="464"/>
    </row>
    <row r="158" spans="2:53" s="46" customFormat="1" ht="33.75" customHeight="1">
      <c r="D158" s="589"/>
      <c r="E158" s="589" t="str">
        <f t="shared" si="32"/>
        <v/>
      </c>
      <c r="I158" s="46" t="s">
        <v>1512</v>
      </c>
      <c r="Q158" s="2236" t="str">
        <f>'自主点検表（処遇）'!$U$1960</f>
        <v>有・無</v>
      </c>
      <c r="R158" s="2237"/>
      <c r="S158" s="2238"/>
      <c r="AN158" s="464"/>
    </row>
    <row r="159" spans="2:53" s="46" customFormat="1" ht="33.75" customHeight="1" thickBot="1">
      <c r="D159" s="589"/>
      <c r="E159" s="589" t="str">
        <f t="shared" si="32"/>
        <v/>
      </c>
      <c r="AN159" s="464"/>
    </row>
    <row r="160" spans="2:53" s="46" customFormat="1" ht="33.75" customHeight="1" thickBot="1">
      <c r="D160" s="589"/>
      <c r="E160" s="589" t="str">
        <f t="shared" si="32"/>
        <v/>
      </c>
      <c r="H160" s="46" t="s">
        <v>1513</v>
      </c>
      <c r="R160" s="46" t="s">
        <v>1514</v>
      </c>
      <c r="T160" s="449" t="s">
        <v>443</v>
      </c>
      <c r="Z160" s="46" t="s">
        <v>1950</v>
      </c>
      <c r="AD160" s="449" t="s">
        <v>443</v>
      </c>
      <c r="AH160" s="587" t="s">
        <v>443</v>
      </c>
      <c r="AI160" s="429" t="s">
        <v>1509</v>
      </c>
      <c r="AJ160" s="429"/>
      <c r="AP160" s="464"/>
    </row>
    <row r="161" spans="2:50" s="46" customFormat="1" ht="33.75" customHeight="1">
      <c r="D161" s="589"/>
      <c r="E161" s="589" t="str">
        <f t="shared" si="32"/>
        <v/>
      </c>
      <c r="I161" s="46" t="s">
        <v>1515</v>
      </c>
      <c r="N161" s="2219"/>
      <c r="O161" s="2219"/>
      <c r="P161" s="46" t="s">
        <v>1516</v>
      </c>
      <c r="R161" s="585" t="s">
        <v>1951</v>
      </c>
      <c r="S161" s="585" t="s">
        <v>1952</v>
      </c>
      <c r="T161" s="585" t="s">
        <v>1953</v>
      </c>
      <c r="U161" s="585" t="s">
        <v>1954</v>
      </c>
      <c r="V161" s="585" t="s">
        <v>1955</v>
      </c>
      <c r="W161" s="585" t="s">
        <v>1956</v>
      </c>
      <c r="X161" s="585" t="s">
        <v>1957</v>
      </c>
      <c r="Z161" s="2228" t="s">
        <v>1947</v>
      </c>
      <c r="AA161" s="2230"/>
      <c r="AB161" s="2228" t="s">
        <v>1948</v>
      </c>
      <c r="AC161" s="2230"/>
      <c r="AD161" s="2239" t="s">
        <v>1949</v>
      </c>
      <c r="AE161" s="2230"/>
      <c r="AP161" s="464"/>
    </row>
    <row r="162" spans="2:50" s="46" customFormat="1" ht="33.75" customHeight="1">
      <c r="D162" s="589"/>
      <c r="E162" s="589" t="str">
        <f t="shared" si="32"/>
        <v/>
      </c>
      <c r="I162" s="46" t="s">
        <v>1517</v>
      </c>
      <c r="N162" s="2219"/>
      <c r="O162" s="2219"/>
      <c r="P162" s="46" t="s">
        <v>1518</v>
      </c>
      <c r="R162" s="585" t="s">
        <v>1951</v>
      </c>
      <c r="S162" s="585" t="s">
        <v>1952</v>
      </c>
      <c r="T162" s="585" t="s">
        <v>1953</v>
      </c>
      <c r="U162" s="585" t="s">
        <v>1954</v>
      </c>
      <c r="V162" s="585" t="s">
        <v>1955</v>
      </c>
      <c r="W162" s="585" t="s">
        <v>1956</v>
      </c>
      <c r="X162" s="585" t="s">
        <v>1957</v>
      </c>
      <c r="Z162" s="2228" t="s">
        <v>1947</v>
      </c>
      <c r="AA162" s="2230"/>
      <c r="AB162" s="2228" t="s">
        <v>1948</v>
      </c>
      <c r="AC162" s="2230"/>
      <c r="AD162" s="2228" t="s">
        <v>1949</v>
      </c>
      <c r="AE162" s="2230"/>
      <c r="AP162" s="464"/>
    </row>
    <row r="163" spans="2:50" s="46" customFormat="1" ht="33.75" customHeight="1">
      <c r="D163" s="589"/>
      <c r="E163" s="589" t="str">
        <f t="shared" si="32"/>
        <v/>
      </c>
      <c r="I163" s="46" t="s">
        <v>1519</v>
      </c>
      <c r="N163" s="2219"/>
      <c r="O163" s="2219"/>
      <c r="P163" s="46" t="s">
        <v>1518</v>
      </c>
      <c r="R163" s="585" t="s">
        <v>1951</v>
      </c>
      <c r="S163" s="585" t="s">
        <v>1952</v>
      </c>
      <c r="T163" s="585" t="s">
        <v>1953</v>
      </c>
      <c r="U163" s="585" t="s">
        <v>1954</v>
      </c>
      <c r="V163" s="585" t="s">
        <v>1955</v>
      </c>
      <c r="W163" s="585" t="s">
        <v>1956</v>
      </c>
      <c r="X163" s="585" t="s">
        <v>1957</v>
      </c>
      <c r="Z163" s="2228" t="s">
        <v>1947</v>
      </c>
      <c r="AA163" s="2230"/>
      <c r="AB163" s="2228" t="s">
        <v>1948</v>
      </c>
      <c r="AC163" s="2230"/>
      <c r="AD163" s="2228" t="s">
        <v>1949</v>
      </c>
      <c r="AE163" s="2230"/>
      <c r="AP163" s="464"/>
    </row>
    <row r="164" spans="2:50" s="46" customFormat="1" ht="33.75" customHeight="1">
      <c r="D164" s="589"/>
      <c r="E164" s="589" t="str">
        <f t="shared" si="32"/>
        <v/>
      </c>
      <c r="AP164" s="464"/>
    </row>
    <row r="165" spans="2:50" s="46" customFormat="1" ht="33.75" customHeight="1">
      <c r="D165" s="589"/>
      <c r="E165" s="589" t="str">
        <f t="shared" si="32"/>
        <v/>
      </c>
      <c r="H165" s="46" t="s">
        <v>1520</v>
      </c>
      <c r="O165" s="46" t="s">
        <v>1521</v>
      </c>
      <c r="R165" s="46" t="s">
        <v>1522</v>
      </c>
      <c r="U165" s="46" t="s">
        <v>1523</v>
      </c>
      <c r="X165" s="46" t="s">
        <v>1360</v>
      </c>
      <c r="AP165" s="464"/>
    </row>
    <row r="166" spans="2:50" s="46" customFormat="1" ht="33.75" customHeight="1">
      <c r="D166" s="589"/>
      <c r="E166" s="589" t="str">
        <f t="shared" si="32"/>
        <v/>
      </c>
      <c r="I166" s="46" t="s">
        <v>1515</v>
      </c>
      <c r="N166" s="2219"/>
      <c r="O166" s="2219"/>
      <c r="P166" s="46" t="s">
        <v>1362</v>
      </c>
      <c r="Q166" s="2219"/>
      <c r="R166" s="2219"/>
      <c r="S166" s="46" t="s">
        <v>1362</v>
      </c>
      <c r="T166" s="2219"/>
      <c r="U166" s="2219"/>
      <c r="V166" s="46" t="s">
        <v>1362</v>
      </c>
      <c r="W166" s="2219"/>
      <c r="X166" s="2219"/>
      <c r="Y166" s="46" t="s">
        <v>1362</v>
      </c>
      <c r="AP166" s="464"/>
    </row>
    <row r="167" spans="2:50" s="46" customFormat="1" ht="33.75" customHeight="1">
      <c r="D167" s="589"/>
      <c r="E167" s="589" t="str">
        <f t="shared" si="32"/>
        <v/>
      </c>
      <c r="I167" s="46" t="s">
        <v>1517</v>
      </c>
      <c r="N167" s="2219"/>
      <c r="O167" s="2219"/>
      <c r="P167" s="46" t="s">
        <v>1362</v>
      </c>
      <c r="Q167" s="2219"/>
      <c r="R167" s="2219"/>
      <c r="S167" s="46" t="s">
        <v>1362</v>
      </c>
      <c r="T167" s="2219"/>
      <c r="U167" s="2219"/>
      <c r="V167" s="46" t="s">
        <v>1362</v>
      </c>
      <c r="W167" s="2219"/>
      <c r="X167" s="2219"/>
      <c r="Y167" s="46" t="s">
        <v>1362</v>
      </c>
      <c r="AP167" s="464"/>
    </row>
    <row r="168" spans="2:50" s="46" customFormat="1" ht="33.75" customHeight="1">
      <c r="D168" s="589"/>
      <c r="E168" s="589" t="str">
        <f t="shared" si="32"/>
        <v/>
      </c>
      <c r="I168" s="46" t="s">
        <v>1519</v>
      </c>
      <c r="N168" s="2219"/>
      <c r="O168" s="2219"/>
      <c r="P168" s="46" t="s">
        <v>1362</v>
      </c>
      <c r="Q168" s="2219"/>
      <c r="R168" s="2219"/>
      <c r="S168" s="46" t="s">
        <v>1362</v>
      </c>
      <c r="T168" s="2219"/>
      <c r="U168" s="2219"/>
      <c r="V168" s="46" t="s">
        <v>1362</v>
      </c>
      <c r="W168" s="2219"/>
      <c r="X168" s="2219"/>
      <c r="Y168" s="46" t="s">
        <v>1362</v>
      </c>
      <c r="AP168" s="464"/>
      <c r="AT168" s="788" t="s">
        <v>2550</v>
      </c>
      <c r="AU168" s="787" t="s">
        <v>1729</v>
      </c>
    </row>
    <row r="169" spans="2:50" s="46" customFormat="1" ht="33.75" customHeight="1" thickBot="1">
      <c r="D169" s="589"/>
      <c r="E169" s="589" t="str">
        <f t="shared" si="32"/>
        <v/>
      </c>
      <c r="AP169" s="464"/>
    </row>
    <row r="170" spans="2:50" s="46" customFormat="1" ht="33.75" customHeight="1" thickBot="1">
      <c r="B170" s="46" t="s">
        <v>1854</v>
      </c>
      <c r="C170" s="46" t="s">
        <v>1848</v>
      </c>
      <c r="D170" s="589"/>
      <c r="E170" s="589" t="str">
        <f t="shared" si="32"/>
        <v>★</v>
      </c>
      <c r="H170" s="46" t="s">
        <v>1959</v>
      </c>
      <c r="P170" s="431"/>
      <c r="R170" s="431"/>
      <c r="AD170" s="609" t="s">
        <v>443</v>
      </c>
      <c r="AE170" s="429" t="s">
        <v>1402</v>
      </c>
      <c r="AF170" s="429"/>
      <c r="AL170" s="449" t="s">
        <v>571</v>
      </c>
      <c r="AN170" s="464" t="str">
        <f t="shared" ref="AN170:AN171" si="36">IF(AP170=AR170,"●","✖")</f>
        <v>✖</v>
      </c>
      <c r="AP170" s="462" t="str">
        <f t="shared" ref="AP170:AP171" si="37">IF(AL170="いる","適切","不適切")</f>
        <v>適切</v>
      </c>
      <c r="AR170" s="466" t="str">
        <f t="shared" ref="AR170:AR171" si="38">IF(AU170=AW170,"適切","不適切")</f>
        <v>不適切</v>
      </c>
      <c r="AT170" s="46">
        <v>260</v>
      </c>
      <c r="AU170" s="467" t="str">
        <f>'自主点検表（処遇）'!$AH$1984</f>
        <v>いる・いない</v>
      </c>
      <c r="AW170" s="430" t="s">
        <v>1731</v>
      </c>
    </row>
    <row r="171" spans="2:50" s="46" customFormat="1" ht="33.75" customHeight="1" thickBot="1">
      <c r="B171" s="46" t="s">
        <v>1854</v>
      </c>
      <c r="C171" s="46" t="s">
        <v>1848</v>
      </c>
      <c r="D171" s="589"/>
      <c r="E171" s="589" t="str">
        <f t="shared" si="32"/>
        <v>★</v>
      </c>
      <c r="H171" s="46" t="s">
        <v>1964</v>
      </c>
      <c r="AL171" s="449" t="s">
        <v>571</v>
      </c>
      <c r="AN171" s="464" t="str">
        <f t="shared" si="36"/>
        <v>✖</v>
      </c>
      <c r="AP171" s="462" t="str">
        <f t="shared" si="37"/>
        <v>適切</v>
      </c>
      <c r="AR171" s="466" t="str">
        <f t="shared" si="38"/>
        <v>不適切</v>
      </c>
      <c r="AT171" s="46">
        <v>257</v>
      </c>
      <c r="AU171" s="467" t="str">
        <f>'自主点検表（処遇）'!$AH$1974</f>
        <v>いる・いない</v>
      </c>
      <c r="AW171" s="430" t="s">
        <v>1731</v>
      </c>
    </row>
    <row r="172" spans="2:50" s="46" customFormat="1" ht="33.75" customHeight="1" thickBot="1">
      <c r="D172" s="589"/>
      <c r="E172" s="589" t="str">
        <f t="shared" si="32"/>
        <v/>
      </c>
      <c r="K172" s="46" t="s">
        <v>1958</v>
      </c>
      <c r="M172" s="588" t="s">
        <v>443</v>
      </c>
      <c r="N172" s="41">
        <v>4</v>
      </c>
      <c r="O172" s="588" t="s">
        <v>443</v>
      </c>
      <c r="P172" s="41">
        <v>5</v>
      </c>
      <c r="Q172" s="588" t="s">
        <v>443</v>
      </c>
      <c r="R172" s="41">
        <v>6</v>
      </c>
      <c r="S172" s="588" t="s">
        <v>443</v>
      </c>
      <c r="T172" s="41">
        <v>7</v>
      </c>
      <c r="U172" s="588" t="s">
        <v>443</v>
      </c>
      <c r="V172" s="41">
        <v>8</v>
      </c>
      <c r="W172" s="588" t="s">
        <v>443</v>
      </c>
      <c r="X172" s="41">
        <v>9</v>
      </c>
      <c r="Y172" s="588" t="s">
        <v>443</v>
      </c>
      <c r="Z172" s="41">
        <v>10</v>
      </c>
      <c r="AA172" s="588" t="s">
        <v>443</v>
      </c>
      <c r="AB172" s="41">
        <v>11</v>
      </c>
      <c r="AC172" s="588" t="s">
        <v>443</v>
      </c>
      <c r="AD172" s="41">
        <v>12</v>
      </c>
      <c r="AE172" s="588" t="s">
        <v>443</v>
      </c>
      <c r="AF172" s="41">
        <v>1</v>
      </c>
      <c r="AG172" s="588" t="s">
        <v>443</v>
      </c>
      <c r="AH172" s="41">
        <v>2</v>
      </c>
      <c r="AI172" s="588" t="s">
        <v>443</v>
      </c>
      <c r="AJ172" s="42">
        <v>3</v>
      </c>
      <c r="AP172" s="464"/>
    </row>
    <row r="173" spans="2:50" s="46" customFormat="1" ht="33.75" customHeight="1" thickBot="1">
      <c r="B173" s="452"/>
      <c r="C173" s="452"/>
      <c r="D173" s="598"/>
      <c r="E173" s="598" t="str">
        <f t="shared" si="32"/>
        <v/>
      </c>
      <c r="F173" s="452"/>
      <c r="G173" s="452"/>
      <c r="H173" s="452"/>
      <c r="I173" s="452"/>
      <c r="J173" s="452"/>
      <c r="K173" s="452"/>
      <c r="L173" s="452"/>
      <c r="M173" s="452"/>
      <c r="N173" s="452"/>
      <c r="O173" s="452"/>
      <c r="P173" s="452"/>
      <c r="Q173" s="452"/>
      <c r="R173" s="452"/>
      <c r="S173" s="452"/>
      <c r="T173" s="452"/>
      <c r="U173" s="452"/>
      <c r="V173" s="452"/>
      <c r="W173" s="452"/>
      <c r="X173" s="452"/>
      <c r="Y173" s="452"/>
      <c r="Z173" s="452"/>
      <c r="AA173" s="452"/>
      <c r="AB173" s="452"/>
      <c r="AC173" s="452"/>
      <c r="AD173" s="452"/>
      <c r="AE173" s="452"/>
      <c r="AF173" s="452"/>
      <c r="AG173" s="452"/>
      <c r="AH173" s="452"/>
      <c r="AI173" s="452"/>
      <c r="AJ173" s="452"/>
      <c r="AK173" s="452"/>
      <c r="AL173" s="452"/>
      <c r="AM173" s="452"/>
      <c r="AN173" s="452"/>
      <c r="AO173" s="452"/>
      <c r="AP173" s="599"/>
      <c r="AQ173" s="452"/>
      <c r="AR173" s="452"/>
      <c r="AS173" s="452"/>
      <c r="AT173" s="452"/>
      <c r="AU173" s="452"/>
      <c r="AV173" s="452"/>
      <c r="AW173" s="452"/>
      <c r="AX173" s="452"/>
    </row>
    <row r="174" spans="2:50" s="46" customFormat="1" ht="33.75" customHeight="1" thickBot="1">
      <c r="D174" s="589"/>
      <c r="E174" s="589" t="str">
        <f t="shared" si="32"/>
        <v/>
      </c>
      <c r="U174" s="451"/>
      <c r="AP174" s="464"/>
    </row>
    <row r="175" spans="2:50" s="46" customFormat="1" ht="33.75" customHeight="1" thickBot="1">
      <c r="B175" s="770" t="s">
        <v>2172</v>
      </c>
      <c r="D175" s="589"/>
      <c r="E175" s="869" t="str">
        <f>_xlfn.IFS(AR175="不適切","★",AR175="該当","▲",AR175="適切","",AR175="","",AR175="要確認","▲")</f>
        <v>▲</v>
      </c>
      <c r="F175" s="46">
        <v>18</v>
      </c>
      <c r="G175" s="46" t="s">
        <v>1526</v>
      </c>
      <c r="AD175" s="609" t="s">
        <v>443</v>
      </c>
      <c r="AE175" s="429" t="s">
        <v>1967</v>
      </c>
      <c r="AF175" s="429"/>
      <c r="AG175" s="429"/>
      <c r="AH175" s="429"/>
      <c r="AI175" s="429"/>
      <c r="AL175" s="785" t="s">
        <v>2580</v>
      </c>
      <c r="AN175" s="464" t="str">
        <f t="shared" ref="AN175:AN176" si="39">IF(AP175=AR175,"●","✖")</f>
        <v>✖</v>
      </c>
      <c r="AP175" s="784" t="str">
        <f>_xlfn.IFS(AL175="いる","適切",AL175="該当","該当",AL175="非該当","非該当")</f>
        <v>該当</v>
      </c>
      <c r="AR175" s="783" t="str">
        <f>_xlfn.IFS(AU175=AW175,"適切",AU175="該当","該当",AU175="非該当","",AU175="該当・非該当","要確認")</f>
        <v>要確認</v>
      </c>
      <c r="AT175" s="46">
        <v>276</v>
      </c>
      <c r="AU175" s="467" t="str">
        <f>'自主点検表（処遇）'!$AH$2096</f>
        <v>該当・非該当</v>
      </c>
    </row>
    <row r="176" spans="2:50" s="46" customFormat="1" ht="33.75" customHeight="1" thickBot="1">
      <c r="D176" s="589"/>
      <c r="E176" s="589" t="str">
        <f t="shared" si="32"/>
        <v>★</v>
      </c>
      <c r="H176" s="46" t="s">
        <v>1527</v>
      </c>
      <c r="AL176" s="449" t="s">
        <v>571</v>
      </c>
      <c r="AN176" s="464" t="str">
        <f t="shared" si="39"/>
        <v>✖</v>
      </c>
      <c r="AP176" s="462" t="str">
        <f t="shared" ref="AP176" si="40">IF(AL176="いる","適切","不適切")</f>
        <v>適切</v>
      </c>
      <c r="AR176" s="466" t="str">
        <f t="shared" ref="AR176" si="41">IF(AU176=AW176,"適切","不適切")</f>
        <v>不適切</v>
      </c>
      <c r="AT176" s="46">
        <v>278</v>
      </c>
      <c r="AU176" s="467" t="str">
        <f>'自主点検表（処遇）'!$AH$2114</f>
        <v>いる・いない</v>
      </c>
      <c r="AW176" s="430" t="s">
        <v>1731</v>
      </c>
    </row>
    <row r="177" spans="2:52" s="46" customFormat="1" ht="33.75" customHeight="1" thickBot="1">
      <c r="D177" s="589"/>
      <c r="E177" s="589" t="str">
        <f t="shared" si="32"/>
        <v/>
      </c>
      <c r="H177" s="46" t="s">
        <v>1528</v>
      </c>
      <c r="P177" s="2235">
        <f>'自主点検表（処遇）'!$Y$2111</f>
        <v>0</v>
      </c>
      <c r="Q177" s="2235"/>
      <c r="R177" s="46" t="s">
        <v>1362</v>
      </c>
      <c r="AD177" s="609" t="s">
        <v>443</v>
      </c>
      <c r="AE177" s="429" t="s">
        <v>1966</v>
      </c>
      <c r="AF177" s="429"/>
      <c r="AG177" s="429"/>
      <c r="AH177" s="429"/>
      <c r="AI177" s="429"/>
      <c r="AP177" s="464"/>
    </row>
    <row r="178" spans="2:52" s="46" customFormat="1" ht="33.75" customHeight="1">
      <c r="D178" s="589"/>
      <c r="E178" s="589" t="str">
        <f t="shared" si="32"/>
        <v/>
      </c>
      <c r="P178" s="597"/>
      <c r="Q178" s="597"/>
      <c r="AP178" s="464"/>
    </row>
    <row r="179" spans="2:52" s="46" customFormat="1" ht="33.75" customHeight="1" thickBot="1">
      <c r="D179" s="589"/>
      <c r="E179" s="589" t="str">
        <f t="shared" si="32"/>
        <v/>
      </c>
      <c r="H179" s="46" t="s">
        <v>1968</v>
      </c>
      <c r="P179" s="597"/>
      <c r="Q179" s="597"/>
      <c r="AP179" s="464"/>
    </row>
    <row r="180" spans="2:52" s="46" customFormat="1" ht="33.75" customHeight="1" thickBot="1">
      <c r="D180" s="589"/>
      <c r="E180" s="589" t="str">
        <f t="shared" si="32"/>
        <v>★</v>
      </c>
      <c r="H180" s="46" t="s">
        <v>1208</v>
      </c>
      <c r="I180" s="46" t="s">
        <v>1969</v>
      </c>
      <c r="P180" s="597"/>
      <c r="Q180" s="597"/>
      <c r="AD180" s="609" t="s">
        <v>443</v>
      </c>
      <c r="AE180" s="429" t="s">
        <v>1402</v>
      </c>
      <c r="AF180" s="429"/>
      <c r="AL180" s="449" t="s">
        <v>571</v>
      </c>
      <c r="AN180" s="464" t="str">
        <f t="shared" ref="AN180:AN181" si="42">IF(AP180=AR180,"●","✖")</f>
        <v>✖</v>
      </c>
      <c r="AP180" s="462" t="str">
        <f t="shared" ref="AP180:AP181" si="43">IF(AL180="いる","適切","不適切")</f>
        <v>適切</v>
      </c>
      <c r="AR180" s="466" t="str">
        <f t="shared" ref="AR180:AR181" si="44">IF(AU180=AW180,"適切","不適切")</f>
        <v>不適切</v>
      </c>
      <c r="AT180" s="46">
        <v>280</v>
      </c>
      <c r="AU180" s="467" t="str">
        <f>'自主点検表（処遇）'!$AH$2129</f>
        <v>いる・いない</v>
      </c>
      <c r="AW180" s="430" t="s">
        <v>1731</v>
      </c>
    </row>
    <row r="181" spans="2:52" s="46" customFormat="1" ht="33.75" customHeight="1" thickBot="1">
      <c r="D181" s="589"/>
      <c r="E181" s="589" t="str">
        <f t="shared" si="32"/>
        <v>★</v>
      </c>
      <c r="H181" s="46" t="s">
        <v>1209</v>
      </c>
      <c r="I181" s="2215" t="s">
        <v>1970</v>
      </c>
      <c r="J181" s="2215"/>
      <c r="K181" s="2215"/>
      <c r="L181" s="2215"/>
      <c r="M181" s="2215"/>
      <c r="N181" s="2215"/>
      <c r="O181" s="2215"/>
      <c r="P181" s="2215"/>
      <c r="Q181" s="2215"/>
      <c r="R181" s="2215"/>
      <c r="S181" s="2215"/>
      <c r="T181" s="2215"/>
      <c r="U181" s="2215"/>
      <c r="V181" s="2215"/>
      <c r="W181" s="2215"/>
      <c r="X181" s="2215"/>
      <c r="Y181" s="2215"/>
      <c r="Z181" s="2215"/>
      <c r="AA181" s="2215"/>
      <c r="AB181" s="2215"/>
      <c r="AC181" s="2215"/>
      <c r="AD181" s="609" t="s">
        <v>443</v>
      </c>
      <c r="AE181" s="429" t="s">
        <v>1402</v>
      </c>
      <c r="AF181" s="429"/>
      <c r="AL181" s="449" t="s">
        <v>571</v>
      </c>
      <c r="AN181" s="464" t="str">
        <f t="shared" si="42"/>
        <v>✖</v>
      </c>
      <c r="AP181" s="462" t="str">
        <f t="shared" si="43"/>
        <v>適切</v>
      </c>
      <c r="AR181" s="466" t="str">
        <f t="shared" si="44"/>
        <v>不適切</v>
      </c>
      <c r="AT181" s="46">
        <v>281</v>
      </c>
      <c r="AU181" s="467" t="str">
        <f>'自主点検表（処遇）'!$AH$2132</f>
        <v>いる・いない</v>
      </c>
      <c r="AW181" s="430" t="s">
        <v>1731</v>
      </c>
    </row>
    <row r="182" spans="2:52" s="46" customFormat="1" ht="33.75" customHeight="1" thickBot="1">
      <c r="D182" s="589"/>
      <c r="E182" s="589" t="str">
        <f t="shared" si="32"/>
        <v/>
      </c>
      <c r="I182" s="2215"/>
      <c r="J182" s="2215"/>
      <c r="K182" s="2215"/>
      <c r="L182" s="2215"/>
      <c r="M182" s="2215"/>
      <c r="N182" s="2215"/>
      <c r="O182" s="2215"/>
      <c r="P182" s="2215"/>
      <c r="Q182" s="2215"/>
      <c r="R182" s="2215"/>
      <c r="S182" s="2215"/>
      <c r="T182" s="2215"/>
      <c r="U182" s="2215"/>
      <c r="V182" s="2215"/>
      <c r="W182" s="2215"/>
      <c r="X182" s="2215"/>
      <c r="Y182" s="2215"/>
      <c r="Z182" s="2215"/>
      <c r="AA182" s="2215"/>
      <c r="AB182" s="2215"/>
      <c r="AC182" s="2215"/>
      <c r="AP182" s="464"/>
    </row>
    <row r="183" spans="2:52" s="46" customFormat="1" ht="33.75" customHeight="1" thickBot="1">
      <c r="D183" s="589"/>
      <c r="E183" s="589" t="str">
        <f t="shared" si="32"/>
        <v>★</v>
      </c>
      <c r="H183" s="46" t="s">
        <v>1210</v>
      </c>
      <c r="I183" s="2215" t="s">
        <v>1971</v>
      </c>
      <c r="J183" s="2215"/>
      <c r="K183" s="2215"/>
      <c r="L183" s="2215"/>
      <c r="M183" s="2215"/>
      <c r="N183" s="2215"/>
      <c r="O183" s="2215"/>
      <c r="P183" s="2215"/>
      <c r="Q183" s="2215"/>
      <c r="R183" s="2215"/>
      <c r="S183" s="2215"/>
      <c r="T183" s="2215"/>
      <c r="U183" s="2215"/>
      <c r="V183" s="2215"/>
      <c r="W183" s="2215"/>
      <c r="X183" s="2215"/>
      <c r="Y183" s="2215"/>
      <c r="Z183" s="2215"/>
      <c r="AA183" s="2215"/>
      <c r="AB183" s="2215"/>
      <c r="AC183" s="2215"/>
      <c r="AD183" s="609" t="s">
        <v>443</v>
      </c>
      <c r="AE183" s="429" t="s">
        <v>1402</v>
      </c>
      <c r="AF183" s="429"/>
      <c r="AL183" s="449" t="s">
        <v>571</v>
      </c>
      <c r="AN183" s="464" t="str">
        <f t="shared" ref="AN183" si="45">IF(AP183=AR183,"●","✖")</f>
        <v>✖</v>
      </c>
      <c r="AP183" s="462" t="str">
        <f t="shared" ref="AP183" si="46">IF(AL183="いる","適切","不適切")</f>
        <v>適切</v>
      </c>
      <c r="AR183" s="466" t="str">
        <f t="shared" ref="AR183" si="47">IF(AU183=AW183,"適切","不適切")</f>
        <v>不適切</v>
      </c>
      <c r="AT183" s="46">
        <v>282</v>
      </c>
      <c r="AU183" s="467" t="str">
        <f>'自主点検表（処遇）'!$AH$2135</f>
        <v>いる・いない</v>
      </c>
      <c r="AW183" s="430" t="s">
        <v>1731</v>
      </c>
    </row>
    <row r="184" spans="2:52" s="46" customFormat="1" ht="33.75" customHeight="1" thickBot="1">
      <c r="D184" s="589"/>
      <c r="E184" s="589" t="str">
        <f t="shared" si="32"/>
        <v/>
      </c>
      <c r="I184" s="2215"/>
      <c r="J184" s="2215"/>
      <c r="K184" s="2215"/>
      <c r="L184" s="2215"/>
      <c r="M184" s="2215"/>
      <c r="N184" s="2215"/>
      <c r="O184" s="2215"/>
      <c r="P184" s="2215"/>
      <c r="Q184" s="2215"/>
      <c r="R184" s="2215"/>
      <c r="S184" s="2215"/>
      <c r="T184" s="2215"/>
      <c r="U184" s="2215"/>
      <c r="V184" s="2215"/>
      <c r="W184" s="2215"/>
      <c r="X184" s="2215"/>
      <c r="Y184" s="2215"/>
      <c r="Z184" s="2215"/>
      <c r="AA184" s="2215"/>
      <c r="AB184" s="2215"/>
      <c r="AC184" s="2215"/>
      <c r="AP184" s="464"/>
    </row>
    <row r="185" spans="2:52" s="46" customFormat="1" ht="33.75" customHeight="1" thickBot="1">
      <c r="D185" s="589"/>
      <c r="E185" s="589" t="str">
        <f t="shared" si="32"/>
        <v>★</v>
      </c>
      <c r="H185" s="46" t="s">
        <v>1211</v>
      </c>
      <c r="I185" s="46" t="s">
        <v>1972</v>
      </c>
      <c r="P185" s="597"/>
      <c r="Q185" s="597"/>
      <c r="AD185" s="609" t="s">
        <v>443</v>
      </c>
      <c r="AE185" s="429" t="s">
        <v>1402</v>
      </c>
      <c r="AF185" s="429"/>
      <c r="AL185" s="449" t="s">
        <v>571</v>
      </c>
      <c r="AN185" s="464" t="str">
        <f t="shared" ref="AN185:AN187" si="48">IF(AP185=AR185,"●","✖")</f>
        <v>✖</v>
      </c>
      <c r="AP185" s="462" t="str">
        <f t="shared" ref="AP185:AP187" si="49">IF(AL185="いる","適切","不適切")</f>
        <v>適切</v>
      </c>
      <c r="AR185" s="466" t="str">
        <f t="shared" ref="AR185:AR187" si="50">IF(AU185=AW185,"適切","不適切")</f>
        <v>不適切</v>
      </c>
      <c r="AT185" s="46">
        <v>283</v>
      </c>
      <c r="AU185" s="467" t="str">
        <f>'自主点検表（処遇）'!$AH$2138</f>
        <v>いる・いない</v>
      </c>
      <c r="AW185" s="430" t="s">
        <v>1731</v>
      </c>
    </row>
    <row r="186" spans="2:52" s="46" customFormat="1" ht="33.75" customHeight="1" thickBot="1">
      <c r="D186" s="589"/>
      <c r="E186" s="589" t="str">
        <f t="shared" si="32"/>
        <v>★</v>
      </c>
      <c r="H186" s="46" t="s">
        <v>1212</v>
      </c>
      <c r="I186" s="46" t="s">
        <v>1973</v>
      </c>
      <c r="P186" s="597"/>
      <c r="Q186" s="597"/>
      <c r="AD186" s="609" t="s">
        <v>443</v>
      </c>
      <c r="AE186" s="429" t="s">
        <v>1402</v>
      </c>
      <c r="AF186" s="429"/>
      <c r="AL186" s="449" t="s">
        <v>571</v>
      </c>
      <c r="AN186" s="464" t="str">
        <f t="shared" si="48"/>
        <v>✖</v>
      </c>
      <c r="AP186" s="462" t="str">
        <f t="shared" si="49"/>
        <v>適切</v>
      </c>
      <c r="AR186" s="466" t="str">
        <f t="shared" si="50"/>
        <v>不適切</v>
      </c>
      <c r="AT186" s="46">
        <v>284</v>
      </c>
      <c r="AU186" s="467" t="str">
        <f>'自主点検表（処遇）'!$AH$2141</f>
        <v>いる・いない</v>
      </c>
      <c r="AW186" s="430" t="s">
        <v>1731</v>
      </c>
    </row>
    <row r="187" spans="2:52" s="46" customFormat="1" ht="33.75" customHeight="1" thickBot="1">
      <c r="D187" s="589"/>
      <c r="E187" s="589" t="str">
        <f t="shared" si="32"/>
        <v>★</v>
      </c>
      <c r="H187" s="46" t="s">
        <v>1213</v>
      </c>
      <c r="I187" s="2215" t="s">
        <v>1974</v>
      </c>
      <c r="J187" s="2215"/>
      <c r="K187" s="2215"/>
      <c r="L187" s="2215"/>
      <c r="M187" s="2215"/>
      <c r="N187" s="2215"/>
      <c r="O187" s="2215"/>
      <c r="P187" s="2215"/>
      <c r="Q187" s="2215"/>
      <c r="R187" s="2215"/>
      <c r="S187" s="2215"/>
      <c r="T187" s="2215"/>
      <c r="U187" s="2215"/>
      <c r="V187" s="2215"/>
      <c r="W187" s="2215"/>
      <c r="X187" s="2215"/>
      <c r="Y187" s="2215"/>
      <c r="Z187" s="2215"/>
      <c r="AA187" s="2215"/>
      <c r="AB187" s="2215"/>
      <c r="AC187" s="2215"/>
      <c r="AD187" s="609" t="s">
        <v>443</v>
      </c>
      <c r="AE187" s="429" t="s">
        <v>1402</v>
      </c>
      <c r="AF187" s="429"/>
      <c r="AL187" s="449" t="s">
        <v>571</v>
      </c>
      <c r="AN187" s="464" t="str">
        <f t="shared" si="48"/>
        <v>✖</v>
      </c>
      <c r="AP187" s="462" t="str">
        <f t="shared" si="49"/>
        <v>適切</v>
      </c>
      <c r="AR187" s="466" t="str">
        <f t="shared" si="50"/>
        <v>不適切</v>
      </c>
      <c r="AT187" s="46">
        <v>285</v>
      </c>
      <c r="AU187" s="467" t="str">
        <f>'自主点検表（処遇）'!$AH$2144</f>
        <v>いる・いない</v>
      </c>
      <c r="AW187" s="430" t="s">
        <v>1731</v>
      </c>
    </row>
    <row r="188" spans="2:52" s="46" customFormat="1" ht="33.75" customHeight="1">
      <c r="D188" s="589"/>
      <c r="E188" s="589" t="str">
        <f t="shared" si="32"/>
        <v/>
      </c>
      <c r="I188" s="2215"/>
      <c r="J188" s="2215"/>
      <c r="K188" s="2215"/>
      <c r="L188" s="2215"/>
      <c r="M188" s="2215"/>
      <c r="N188" s="2215"/>
      <c r="O188" s="2215"/>
      <c r="P188" s="2215"/>
      <c r="Q188" s="2215"/>
      <c r="R188" s="2215"/>
      <c r="S188" s="2215"/>
      <c r="T188" s="2215"/>
      <c r="U188" s="2215"/>
      <c r="V188" s="2215"/>
      <c r="W188" s="2215"/>
      <c r="X188" s="2215"/>
      <c r="Y188" s="2215"/>
      <c r="Z188" s="2215"/>
      <c r="AA188" s="2215"/>
      <c r="AB188" s="2215"/>
      <c r="AC188" s="2215"/>
      <c r="AP188" s="464"/>
    </row>
    <row r="189" spans="2:52" s="46" customFormat="1" ht="33.75" customHeight="1" thickBot="1">
      <c r="B189" s="452"/>
      <c r="C189" s="452"/>
      <c r="D189" s="598"/>
      <c r="E189" s="598" t="str">
        <f t="shared" si="32"/>
        <v/>
      </c>
      <c r="F189" s="452"/>
      <c r="G189" s="452"/>
      <c r="H189" s="452"/>
      <c r="I189" s="452"/>
      <c r="J189" s="452"/>
      <c r="K189" s="452"/>
      <c r="L189" s="452"/>
      <c r="M189" s="452"/>
      <c r="N189" s="452"/>
      <c r="O189" s="452"/>
      <c r="P189" s="452"/>
      <c r="Q189" s="452"/>
      <c r="R189" s="452"/>
      <c r="S189" s="452"/>
      <c r="T189" s="452"/>
      <c r="U189" s="452"/>
      <c r="V189" s="452"/>
      <c r="W189" s="452"/>
      <c r="X189" s="452"/>
      <c r="Y189" s="452"/>
      <c r="Z189" s="452"/>
      <c r="AA189" s="452"/>
      <c r="AB189" s="452"/>
      <c r="AC189" s="452"/>
      <c r="AD189" s="452"/>
      <c r="AE189" s="452"/>
      <c r="AF189" s="452"/>
      <c r="AG189" s="452"/>
      <c r="AH189" s="452"/>
      <c r="AI189" s="452"/>
      <c r="AJ189" s="452"/>
      <c r="AK189" s="452"/>
      <c r="AL189" s="452"/>
      <c r="AM189" s="452"/>
      <c r="AN189" s="599"/>
      <c r="AO189" s="452"/>
      <c r="AP189" s="452"/>
      <c r="AQ189" s="452"/>
      <c r="AR189" s="452"/>
      <c r="AS189" s="452"/>
      <c r="AT189" s="452"/>
      <c r="AU189" s="452"/>
      <c r="AV189" s="452"/>
      <c r="AW189" s="452"/>
      <c r="AX189" s="599"/>
    </row>
    <row r="190" spans="2:52" ht="33.75" customHeight="1">
      <c r="E190" s="774" t="str">
        <f t="shared" ref="E190:E205" si="51">_xlfn.IFS(AR190="不適切","★",AR190="要確認","▲",AR190="適切","",AR190="","")</f>
        <v/>
      </c>
      <c r="N190" s="821"/>
      <c r="O190" s="821"/>
      <c r="AR190" s="780"/>
      <c r="AW190" s="770"/>
      <c r="AX190" s="773"/>
    </row>
    <row r="191" spans="2:52" ht="33.75" customHeight="1" thickBot="1">
      <c r="B191" s="770" t="s">
        <v>1832</v>
      </c>
      <c r="E191" s="774" t="str">
        <f t="shared" si="51"/>
        <v/>
      </c>
      <c r="F191" s="770">
        <v>16</v>
      </c>
      <c r="G191" s="770" t="s">
        <v>1529</v>
      </c>
      <c r="N191" s="770" t="s">
        <v>1530</v>
      </c>
      <c r="O191" s="820"/>
      <c r="V191" s="770" t="s">
        <v>1531</v>
      </c>
      <c r="AR191" s="780"/>
      <c r="AT191" s="788" t="s">
        <v>2550</v>
      </c>
      <c r="AU191" s="787" t="s">
        <v>1729</v>
      </c>
      <c r="AW191" s="770"/>
      <c r="AX191" s="773"/>
      <c r="AZ191" s="770" t="s">
        <v>1532</v>
      </c>
    </row>
    <row r="192" spans="2:52" ht="33.75" customHeight="1" thickBot="1">
      <c r="E192" s="774" t="str">
        <f t="shared" si="51"/>
        <v/>
      </c>
      <c r="H192" s="770" t="s">
        <v>1533</v>
      </c>
      <c r="L192" s="770" t="s">
        <v>1534</v>
      </c>
      <c r="M192" s="818"/>
      <c r="N192" s="818">
        <f>'自主点検表（処遇）'!$J$2044</f>
        <v>0</v>
      </c>
      <c r="O192" s="818" t="s">
        <v>1535</v>
      </c>
      <c r="P192" s="818">
        <f>'自主点検表（処遇）'!$N$2044</f>
        <v>0</v>
      </c>
      <c r="Q192" s="818" t="s">
        <v>1536</v>
      </c>
      <c r="R192" s="818">
        <f>'自主点検表（処遇）'!$T$2044</f>
        <v>0</v>
      </c>
      <c r="S192" s="818" t="s">
        <v>1535</v>
      </c>
      <c r="T192" s="818">
        <f>'自主点検表（処遇）'!$X$2044</f>
        <v>0</v>
      </c>
      <c r="V192" s="816"/>
      <c r="W192" s="816" t="s">
        <v>1535</v>
      </c>
      <c r="X192" s="816"/>
      <c r="AD192" s="781" t="s">
        <v>443</v>
      </c>
      <c r="AE192" s="794" t="s">
        <v>1402</v>
      </c>
      <c r="AR192" s="780"/>
      <c r="AW192" s="770"/>
      <c r="AX192" s="773"/>
      <c r="AZ192" s="770" t="s">
        <v>1537</v>
      </c>
    </row>
    <row r="193" spans="2:52" ht="33.75" customHeight="1" thickBot="1">
      <c r="E193" s="774" t="str">
        <f t="shared" si="51"/>
        <v/>
      </c>
      <c r="L193" s="770" t="s">
        <v>1538</v>
      </c>
      <c r="M193" s="819"/>
      <c r="N193" s="818">
        <f>'自主点検表（処遇）'!$J$2045</f>
        <v>0</v>
      </c>
      <c r="O193" s="819" t="s">
        <v>1535</v>
      </c>
      <c r="P193" s="818">
        <f>'自主点検表（処遇）'!$N$2045</f>
        <v>0</v>
      </c>
      <c r="Q193" s="819" t="s">
        <v>1536</v>
      </c>
      <c r="R193" s="818">
        <f>'自主点検表（処遇）'!$T$2045</f>
        <v>0</v>
      </c>
      <c r="S193" s="819" t="s">
        <v>1535</v>
      </c>
      <c r="T193" s="818">
        <f>'自主点検表（処遇）'!$X$2045</f>
        <v>0</v>
      </c>
      <c r="V193" s="816"/>
      <c r="W193" s="817" t="s">
        <v>1535</v>
      </c>
      <c r="X193" s="816"/>
      <c r="AD193" s="781" t="s">
        <v>443</v>
      </c>
      <c r="AE193" s="794" t="s">
        <v>1402</v>
      </c>
      <c r="AR193" s="780"/>
      <c r="AW193" s="770"/>
      <c r="AX193" s="773"/>
      <c r="AZ193" s="770" t="s">
        <v>1539</v>
      </c>
    </row>
    <row r="194" spans="2:52" ht="33.75" customHeight="1" thickBot="1">
      <c r="E194" s="774" t="str">
        <f t="shared" si="51"/>
        <v/>
      </c>
      <c r="L194" s="770" t="s">
        <v>1540</v>
      </c>
      <c r="M194" s="819"/>
      <c r="N194" s="818">
        <f>'自主点検表（処遇）'!$J$2046</f>
        <v>0</v>
      </c>
      <c r="O194" s="819" t="s">
        <v>1535</v>
      </c>
      <c r="P194" s="818">
        <f>'自主点検表（処遇）'!$N$2046</f>
        <v>0</v>
      </c>
      <c r="Q194" s="819" t="s">
        <v>1536</v>
      </c>
      <c r="R194" s="818">
        <f>'自主点検表（処遇）'!$T$2046</f>
        <v>0</v>
      </c>
      <c r="S194" s="819" t="s">
        <v>1535</v>
      </c>
      <c r="T194" s="818">
        <f>'自主点検表（処遇）'!$X$2046</f>
        <v>0</v>
      </c>
      <c r="V194" s="816"/>
      <c r="W194" s="817" t="s">
        <v>1535</v>
      </c>
      <c r="X194" s="816"/>
      <c r="AD194" s="781" t="s">
        <v>443</v>
      </c>
      <c r="AE194" s="794" t="s">
        <v>1402</v>
      </c>
      <c r="AR194" s="780"/>
      <c r="AW194" s="770"/>
      <c r="AX194" s="773"/>
      <c r="AZ194" s="770" t="s">
        <v>1541</v>
      </c>
    </row>
    <row r="195" spans="2:52" ht="33.75" customHeight="1" thickBot="1">
      <c r="E195" s="774" t="str">
        <f t="shared" si="51"/>
        <v/>
      </c>
      <c r="AR195" s="780"/>
      <c r="AW195" s="770"/>
      <c r="AX195" s="773"/>
      <c r="AZ195" s="770" t="s">
        <v>1542</v>
      </c>
    </row>
    <row r="196" spans="2:52" s="46" customFormat="1" ht="33.75" customHeight="1" thickBot="1">
      <c r="D196" s="589"/>
      <c r="E196" s="589" t="str">
        <f t="shared" ref="E196:E199" si="52">IF(AR196="不適切","★","")</f>
        <v>★</v>
      </c>
      <c r="H196" s="46" t="s">
        <v>1975</v>
      </c>
      <c r="Q196" s="46" t="s">
        <v>1977</v>
      </c>
      <c r="V196" s="2228" t="s">
        <v>296</v>
      </c>
      <c r="W196" s="2229"/>
      <c r="X196" s="2230"/>
      <c r="AD196" s="609" t="s">
        <v>443</v>
      </c>
      <c r="AE196" s="429" t="s">
        <v>1402</v>
      </c>
      <c r="AL196" s="449" t="s">
        <v>571</v>
      </c>
      <c r="AN196" s="464" t="str">
        <f t="shared" ref="AN196:AN197" si="53">IF(AP196=AR196,"●","✖")</f>
        <v>✖</v>
      </c>
      <c r="AP196" s="462" t="str">
        <f t="shared" ref="AP196:AP197" si="54">IF(AL196="いる","適切","不適切")</f>
        <v>適切</v>
      </c>
      <c r="AR196" s="466" t="str">
        <f t="shared" ref="AR196:AR197" si="55">IF(AU196=AW196,"適切","不適切")</f>
        <v>不適切</v>
      </c>
      <c r="AT196" s="46">
        <v>295</v>
      </c>
      <c r="AU196" s="467" t="str">
        <f>'自主点検表（処遇）'!$AH$2188</f>
        <v>いる・いない</v>
      </c>
      <c r="AW196" s="430" t="s">
        <v>1731</v>
      </c>
      <c r="AZ196" s="46" t="s">
        <v>1543</v>
      </c>
    </row>
    <row r="197" spans="2:52" s="46" customFormat="1" ht="33.75" customHeight="1" thickBot="1">
      <c r="D197" s="589"/>
      <c r="E197" s="589" t="str">
        <f t="shared" si="52"/>
        <v>★</v>
      </c>
      <c r="H197" s="46" t="s">
        <v>1544</v>
      </c>
      <c r="AD197" s="609" t="s">
        <v>443</v>
      </c>
      <c r="AE197" s="429" t="s">
        <v>1402</v>
      </c>
      <c r="AL197" s="449" t="s">
        <v>571</v>
      </c>
      <c r="AN197" s="464" t="str">
        <f t="shared" si="53"/>
        <v>✖</v>
      </c>
      <c r="AP197" s="462" t="str">
        <f t="shared" si="54"/>
        <v>適切</v>
      </c>
      <c r="AR197" s="466" t="str">
        <f t="shared" si="55"/>
        <v>不適切</v>
      </c>
      <c r="AT197" s="46">
        <v>301</v>
      </c>
      <c r="AU197" s="467" t="str">
        <f>'自主点検表（処遇）'!$AH$2207</f>
        <v>いる・いない</v>
      </c>
      <c r="AW197" s="430" t="s">
        <v>1731</v>
      </c>
      <c r="AZ197" s="46" t="s">
        <v>1545</v>
      </c>
    </row>
    <row r="198" spans="2:52" s="46" customFormat="1" ht="33.75" customHeight="1" thickBot="1">
      <c r="D198" s="589"/>
      <c r="E198" s="589" t="str">
        <f t="shared" si="52"/>
        <v/>
      </c>
      <c r="H198" s="46" t="s">
        <v>1976</v>
      </c>
      <c r="AD198" s="609" t="s">
        <v>443</v>
      </c>
      <c r="AE198" s="429" t="s">
        <v>1402</v>
      </c>
      <c r="AN198" s="464"/>
      <c r="AX198" s="464"/>
      <c r="AZ198" s="46" t="s">
        <v>1546</v>
      </c>
    </row>
    <row r="199" spans="2:52" s="46" customFormat="1" ht="33.75" customHeight="1">
      <c r="D199" s="589"/>
      <c r="E199" s="589" t="str">
        <f t="shared" si="52"/>
        <v/>
      </c>
    </row>
    <row r="200" spans="2:52" ht="33.75" customHeight="1">
      <c r="E200" s="774" t="str">
        <f t="shared" si="51"/>
        <v/>
      </c>
      <c r="G200" s="770" t="s">
        <v>1547</v>
      </c>
      <c r="AN200" s="770"/>
      <c r="AR200" s="780"/>
      <c r="AW200" s="770"/>
    </row>
    <row r="201" spans="2:52" ht="33.75" customHeight="1">
      <c r="E201" s="774" t="str">
        <f t="shared" si="51"/>
        <v/>
      </c>
      <c r="G201" s="814"/>
      <c r="H201" s="814"/>
      <c r="I201" s="814"/>
      <c r="J201" s="814"/>
      <c r="K201" s="814"/>
      <c r="L201" s="814"/>
      <c r="M201" s="814"/>
      <c r="N201" s="814"/>
      <c r="O201" s="814"/>
      <c r="P201" s="814"/>
      <c r="Q201" s="814"/>
      <c r="R201" s="814"/>
      <c r="S201" s="814"/>
      <c r="T201" s="814"/>
      <c r="U201" s="814"/>
      <c r="V201" s="814"/>
      <c r="W201" s="814"/>
      <c r="X201" s="814"/>
      <c r="Y201" s="814"/>
      <c r="Z201" s="814"/>
      <c r="AA201" s="814"/>
      <c r="AB201" s="814"/>
      <c r="AC201" s="814"/>
      <c r="AD201" s="814"/>
      <c r="AE201" s="814"/>
      <c r="AF201" s="814"/>
      <c r="AG201" s="814"/>
      <c r="AH201" s="814"/>
      <c r="AI201" s="814"/>
      <c r="AJ201" s="814"/>
      <c r="AK201" s="815"/>
      <c r="AN201" s="770"/>
      <c r="AR201" s="780"/>
      <c r="AW201" s="770"/>
    </row>
    <row r="202" spans="2:52" ht="33.75" customHeight="1" thickBot="1">
      <c r="B202" s="775"/>
      <c r="C202" s="775"/>
      <c r="D202" s="778"/>
      <c r="E202" s="778" t="str">
        <f t="shared" si="51"/>
        <v/>
      </c>
      <c r="F202" s="775"/>
      <c r="G202" s="775"/>
      <c r="H202" s="775"/>
      <c r="I202" s="775"/>
      <c r="J202" s="775"/>
      <c r="K202" s="775"/>
      <c r="L202" s="775"/>
      <c r="M202" s="775"/>
      <c r="N202" s="775"/>
      <c r="O202" s="775"/>
      <c r="P202" s="775"/>
      <c r="Q202" s="775"/>
      <c r="R202" s="775"/>
      <c r="S202" s="775"/>
      <c r="T202" s="775"/>
      <c r="U202" s="775"/>
      <c r="V202" s="775"/>
      <c r="W202" s="775"/>
      <c r="X202" s="775"/>
      <c r="Y202" s="775"/>
      <c r="Z202" s="775"/>
      <c r="AA202" s="775"/>
      <c r="AB202" s="775"/>
      <c r="AC202" s="775"/>
      <c r="AD202" s="775"/>
      <c r="AE202" s="775"/>
      <c r="AF202" s="775"/>
      <c r="AG202" s="775"/>
      <c r="AH202" s="775"/>
      <c r="AI202" s="775"/>
      <c r="AJ202" s="775"/>
      <c r="AK202" s="775"/>
      <c r="AL202" s="775"/>
      <c r="AM202" s="775"/>
      <c r="AN202" s="775"/>
      <c r="AO202" s="775"/>
      <c r="AP202" s="775"/>
      <c r="AQ202" s="775"/>
      <c r="AR202" s="777"/>
      <c r="AS202" s="775"/>
      <c r="AT202" s="775"/>
      <c r="AU202" s="775"/>
      <c r="AV202" s="775"/>
      <c r="AW202" s="775"/>
      <c r="AX202" s="775"/>
    </row>
    <row r="203" spans="2:52" ht="33.75" customHeight="1">
      <c r="E203" s="774" t="str">
        <f t="shared" si="51"/>
        <v/>
      </c>
      <c r="AR203" s="780"/>
      <c r="AT203" s="800" t="s">
        <v>2553</v>
      </c>
      <c r="AU203" s="799"/>
      <c r="AV203" s="798"/>
      <c r="AW203" s="770"/>
    </row>
    <row r="204" spans="2:52" ht="33.75" customHeight="1" thickBot="1">
      <c r="B204" s="770" t="s">
        <v>1834</v>
      </c>
      <c r="E204" s="774" t="str">
        <f t="shared" si="51"/>
        <v/>
      </c>
      <c r="F204" s="770">
        <v>17</v>
      </c>
      <c r="G204" s="770" t="s">
        <v>1565</v>
      </c>
      <c r="AR204" s="780"/>
      <c r="AW204" s="770"/>
    </row>
    <row r="205" spans="2:52" ht="33.75" customHeight="1" thickBot="1">
      <c r="E205" s="867" t="e">
        <f t="shared" si="51"/>
        <v>#N/A</v>
      </c>
      <c r="F205" s="805" t="s">
        <v>420</v>
      </c>
      <c r="G205" s="2280" t="s">
        <v>2560</v>
      </c>
      <c r="H205" s="2280"/>
      <c r="I205" s="2280"/>
      <c r="J205" s="2280"/>
      <c r="K205" s="2280"/>
      <c r="L205" s="2280"/>
      <c r="M205" s="2280"/>
      <c r="N205" s="2280"/>
      <c r="O205" s="2280"/>
      <c r="P205" s="2280"/>
      <c r="Q205" s="2280"/>
      <c r="R205" s="2280"/>
      <c r="S205" s="2280"/>
      <c r="T205" s="2280"/>
      <c r="U205" s="2280"/>
      <c r="V205" s="2280"/>
      <c r="W205" s="2280"/>
      <c r="X205" s="2280"/>
      <c r="Y205" s="2280"/>
      <c r="Z205" s="2280"/>
      <c r="AD205" s="781" t="s">
        <v>443</v>
      </c>
      <c r="AE205" s="794" t="s">
        <v>1509</v>
      </c>
      <c r="AF205" s="794"/>
      <c r="AL205" s="785" t="s">
        <v>571</v>
      </c>
      <c r="AN205" s="773" t="e">
        <f>IF(AP205=AR205,"●","✖")</f>
        <v>#N/A</v>
      </c>
      <c r="AP205" s="784" t="str">
        <f>IF(AL205="いる","適切","不適切")</f>
        <v>適切</v>
      </c>
      <c r="AR205" s="783" t="e">
        <f>_xlfn.IFS(AU205=AW205,"適切",AU205="非該当","要確認",AU205="いない","不適切",AU205="いる・いない","")</f>
        <v>#N/A</v>
      </c>
      <c r="AU205" s="785"/>
      <c r="AW205" s="771" t="s">
        <v>1731</v>
      </c>
    </row>
    <row r="206" spans="2:52" ht="33.75" customHeight="1">
      <c r="G206" s="2280"/>
      <c r="H206" s="2280"/>
      <c r="I206" s="2280"/>
      <c r="J206" s="2280"/>
      <c r="K206" s="2280"/>
      <c r="L206" s="2280"/>
      <c r="M206" s="2280"/>
      <c r="N206" s="2280"/>
      <c r="O206" s="2280"/>
      <c r="P206" s="2280"/>
      <c r="Q206" s="2280"/>
      <c r="R206" s="2280"/>
      <c r="S206" s="2280"/>
      <c r="T206" s="2280"/>
      <c r="U206" s="2280"/>
      <c r="V206" s="2280"/>
      <c r="W206" s="2280"/>
      <c r="X206" s="2280"/>
      <c r="Y206" s="2280"/>
      <c r="Z206" s="2280"/>
      <c r="AR206" s="780"/>
      <c r="AW206" s="770"/>
    </row>
    <row r="207" spans="2:52" ht="33.75" customHeight="1">
      <c r="E207" s="774" t="str">
        <f>_xlfn.IFS(AR207="不適切","★",AR207="要確認","▲",AR207="適切","",AR207="","")</f>
        <v/>
      </c>
      <c r="G207" s="770" t="s">
        <v>1978</v>
      </c>
      <c r="H207" s="770" t="s">
        <v>1980</v>
      </c>
      <c r="AR207" s="780"/>
      <c r="AW207" s="770"/>
    </row>
    <row r="208" spans="2:52" ht="33.75" customHeight="1">
      <c r="E208" s="774" t="str">
        <f>_xlfn.IFS(AR208="不適切","★",AR208="要確認","▲",AR208="適切","",AR208="","")</f>
        <v/>
      </c>
      <c r="H208" s="770" t="s">
        <v>1981</v>
      </c>
      <c r="AR208" s="780"/>
      <c r="AW208" s="770"/>
    </row>
    <row r="209" spans="2:55" ht="33.75" customHeight="1">
      <c r="E209" s="774" t="str">
        <f>_xlfn.IFS(AR209="不適切","★",AR209="要確認","▲",AR209="適切","",AR209="","")</f>
        <v/>
      </c>
      <c r="H209" s="770" t="s">
        <v>1567</v>
      </c>
      <c r="AR209" s="780"/>
      <c r="AW209" s="770"/>
    </row>
    <row r="210" spans="2:55" ht="33.75" customHeight="1" thickBot="1">
      <c r="E210" s="774" t="str">
        <f>_xlfn.IFS(AR210="不適切","★",AR210="要確認","▲",AR210="適切","",AR210="","")</f>
        <v/>
      </c>
      <c r="H210" s="770" t="s">
        <v>1979</v>
      </c>
      <c r="AR210" s="780"/>
      <c r="AW210" s="770"/>
    </row>
    <row r="211" spans="2:55" ht="33.75" customHeight="1" thickBot="1">
      <c r="F211" s="805" t="s">
        <v>421</v>
      </c>
      <c r="G211" s="2280" t="s">
        <v>2559</v>
      </c>
      <c r="H211" s="2280"/>
      <c r="I211" s="2280"/>
      <c r="J211" s="2280"/>
      <c r="K211" s="2280"/>
      <c r="L211" s="2280"/>
      <c r="M211" s="2280"/>
      <c r="N211" s="2280"/>
      <c r="O211" s="2280"/>
      <c r="P211" s="2280"/>
      <c r="Q211" s="2280"/>
      <c r="R211" s="2280"/>
      <c r="S211" s="2280"/>
      <c r="T211" s="2280"/>
      <c r="U211" s="2280"/>
      <c r="V211" s="2280"/>
      <c r="W211" s="2280"/>
      <c r="X211" s="2280"/>
      <c r="Y211" s="2280"/>
      <c r="Z211" s="2280"/>
      <c r="AD211" s="781" t="s">
        <v>443</v>
      </c>
      <c r="AE211" s="794" t="s">
        <v>1509</v>
      </c>
      <c r="AF211" s="794"/>
      <c r="AL211" s="785" t="s">
        <v>571</v>
      </c>
      <c r="AN211" s="773" t="e">
        <f>IF(AP211=AR211,"●","✖")</f>
        <v>#N/A</v>
      </c>
      <c r="AP211" s="784" t="str">
        <f>IF(AL211="いる","適切","不適切")</f>
        <v>適切</v>
      </c>
      <c r="AR211" s="783" t="e">
        <f>_xlfn.IFS(AU211=AW211,"適切",AU211="非該当","要確認",AU211="いない","不適切",AU211="いる・いない","")</f>
        <v>#N/A</v>
      </c>
      <c r="AU211" s="785"/>
      <c r="AW211" s="771" t="s">
        <v>1731</v>
      </c>
    </row>
    <row r="212" spans="2:55" ht="33.75" customHeight="1">
      <c r="G212" s="2280"/>
      <c r="H212" s="2280"/>
      <c r="I212" s="2280"/>
      <c r="J212" s="2280"/>
      <c r="K212" s="2280"/>
      <c r="L212" s="2280"/>
      <c r="M212" s="2280"/>
      <c r="N212" s="2280"/>
      <c r="O212" s="2280"/>
      <c r="P212" s="2280"/>
      <c r="Q212" s="2280"/>
      <c r="R212" s="2280"/>
      <c r="S212" s="2280"/>
      <c r="T212" s="2280"/>
      <c r="U212" s="2280"/>
      <c r="V212" s="2280"/>
      <c r="W212" s="2280"/>
      <c r="X212" s="2280"/>
      <c r="Y212" s="2280"/>
      <c r="Z212" s="2280"/>
      <c r="AR212" s="780"/>
      <c r="AW212" s="770"/>
    </row>
    <row r="213" spans="2:55" ht="33.75" customHeight="1" thickBot="1">
      <c r="AR213" s="780"/>
      <c r="AW213" s="770"/>
    </row>
    <row r="214" spans="2:55" ht="33.75" customHeight="1" thickBot="1">
      <c r="F214" s="805" t="s">
        <v>548</v>
      </c>
      <c r="G214" s="770" t="s">
        <v>2558</v>
      </c>
      <c r="AD214" s="781" t="s">
        <v>443</v>
      </c>
      <c r="AE214" s="794" t="s">
        <v>1509</v>
      </c>
      <c r="AF214" s="794"/>
      <c r="AL214" s="785" t="s">
        <v>571</v>
      </c>
      <c r="AN214" s="773" t="e">
        <f>IF(AP214=AR214,"●","✖")</f>
        <v>#N/A</v>
      </c>
      <c r="AP214" s="784" t="str">
        <f>IF(AL214="いる","適切","不適切")</f>
        <v>適切</v>
      </c>
      <c r="AR214" s="783" t="e">
        <f>_xlfn.IFS(AU214=AW214,"適切",AU214="非該当","要確認",AU214="いない","不適切",AU214="いる・いない","")</f>
        <v>#N/A</v>
      </c>
      <c r="AU214" s="785"/>
      <c r="AW214" s="771" t="s">
        <v>1731</v>
      </c>
    </row>
    <row r="215" spans="2:55" ht="33.75" customHeight="1">
      <c r="E215" s="774" t="str">
        <f t="shared" ref="E215:E220" si="56">_xlfn.IFS(AR215="不適切","★",AR215="要確認","▲",AR215="適切","",AR215="","")</f>
        <v/>
      </c>
      <c r="H215" s="770" t="s">
        <v>1550</v>
      </c>
      <c r="L215" s="814"/>
      <c r="M215" s="814"/>
      <c r="N215" s="814"/>
      <c r="O215" s="814"/>
      <c r="P215" s="814"/>
      <c r="Q215" s="814"/>
      <c r="R215" s="814"/>
      <c r="S215" s="814"/>
      <c r="T215" s="814"/>
      <c r="U215" s="814"/>
      <c r="V215" s="814"/>
      <c r="W215" s="814"/>
      <c r="X215" s="814"/>
      <c r="AR215" s="780"/>
      <c r="AW215" s="770"/>
    </row>
    <row r="216" spans="2:55" ht="33.75" customHeight="1">
      <c r="E216" s="774" t="str">
        <f t="shared" si="56"/>
        <v/>
      </c>
      <c r="L216" s="813"/>
      <c r="M216" s="813"/>
      <c r="N216" s="813"/>
      <c r="O216" s="813"/>
      <c r="P216" s="813"/>
      <c r="Q216" s="813"/>
      <c r="R216" s="813"/>
      <c r="S216" s="813"/>
      <c r="T216" s="813"/>
      <c r="U216" s="813"/>
      <c r="V216" s="813"/>
      <c r="W216" s="813"/>
      <c r="X216" s="813"/>
      <c r="AR216" s="780"/>
      <c r="AW216" s="770"/>
    </row>
    <row r="217" spans="2:55" ht="33.75" customHeight="1" thickBot="1">
      <c r="B217" s="775"/>
      <c r="C217" s="775"/>
      <c r="D217" s="778"/>
      <c r="E217" s="778" t="str">
        <f t="shared" si="56"/>
        <v/>
      </c>
      <c r="F217" s="775"/>
      <c r="G217" s="775"/>
      <c r="H217" s="775"/>
      <c r="I217" s="775"/>
      <c r="J217" s="775"/>
      <c r="K217" s="775"/>
      <c r="L217" s="775"/>
      <c r="M217" s="775"/>
      <c r="N217" s="775"/>
      <c r="O217" s="775"/>
      <c r="P217" s="775"/>
      <c r="Q217" s="775"/>
      <c r="R217" s="775"/>
      <c r="S217" s="775"/>
      <c r="T217" s="775"/>
      <c r="U217" s="775"/>
      <c r="V217" s="775"/>
      <c r="W217" s="775"/>
      <c r="X217" s="775"/>
      <c r="Y217" s="775"/>
      <c r="Z217" s="775"/>
      <c r="AA217" s="775"/>
      <c r="AB217" s="775"/>
      <c r="AC217" s="775"/>
      <c r="AD217" s="775"/>
      <c r="AE217" s="775"/>
      <c r="AF217" s="775"/>
      <c r="AG217" s="775"/>
      <c r="AH217" s="775"/>
      <c r="AI217" s="775"/>
      <c r="AJ217" s="775"/>
      <c r="AK217" s="775"/>
      <c r="AL217" s="775"/>
      <c r="AM217" s="775"/>
      <c r="AN217" s="776"/>
      <c r="AO217" s="775"/>
      <c r="AP217" s="775"/>
      <c r="AQ217" s="775"/>
      <c r="AR217" s="777"/>
      <c r="AS217" s="775"/>
      <c r="AT217" s="775"/>
      <c r="AU217" s="775"/>
      <c r="AV217" s="775"/>
      <c r="AW217" s="775"/>
      <c r="AX217" s="775"/>
    </row>
    <row r="218" spans="2:55" ht="33.75" customHeight="1">
      <c r="E218" s="774" t="str">
        <f t="shared" si="56"/>
        <v/>
      </c>
      <c r="AR218" s="780"/>
      <c r="AT218" s="800" t="s">
        <v>2553</v>
      </c>
      <c r="AU218" s="799"/>
      <c r="AV218" s="798"/>
      <c r="AW218" s="770"/>
    </row>
    <row r="219" spans="2:55" ht="33.75" customHeight="1" thickBot="1">
      <c r="B219" s="770" t="s">
        <v>1834</v>
      </c>
      <c r="E219" s="774" t="str">
        <f t="shared" si="56"/>
        <v/>
      </c>
      <c r="F219" s="770">
        <v>18</v>
      </c>
      <c r="G219" s="770" t="s">
        <v>1583</v>
      </c>
      <c r="AR219" s="780"/>
      <c r="AW219" s="770"/>
    </row>
    <row r="220" spans="2:55" ht="33.75" customHeight="1" thickBot="1">
      <c r="E220" s="868" t="e">
        <f t="shared" si="56"/>
        <v>#N/A</v>
      </c>
      <c r="G220" s="2279" t="s">
        <v>2557</v>
      </c>
      <c r="H220" s="2279"/>
      <c r="I220" s="2279"/>
      <c r="J220" s="2279"/>
      <c r="K220" s="2279"/>
      <c r="L220" s="2279"/>
      <c r="M220" s="2279"/>
      <c r="N220" s="2279"/>
      <c r="O220" s="2279"/>
      <c r="P220" s="2279"/>
      <c r="Q220" s="2279"/>
      <c r="R220" s="2279"/>
      <c r="S220" s="2279"/>
      <c r="T220" s="2279"/>
      <c r="U220" s="2279"/>
      <c r="V220" s="2279"/>
      <c r="W220" s="2279"/>
      <c r="X220" s="2279"/>
      <c r="Y220" s="2279"/>
      <c r="Z220" s="2279"/>
      <c r="AD220" s="781" t="s">
        <v>443</v>
      </c>
      <c r="AE220" s="794" t="s">
        <v>1402</v>
      </c>
      <c r="AL220" s="785" t="s">
        <v>571</v>
      </c>
      <c r="AN220" s="773" t="e">
        <f>IF(AP220=AR220,"●","✖")</f>
        <v>#N/A</v>
      </c>
      <c r="AP220" s="784" t="str">
        <f>IF(AL220="いる","適切","不適切")</f>
        <v>適切</v>
      </c>
      <c r="AR220" s="783" t="e">
        <f>_xlfn.IFS(AU220=AW220,"適切",AU220="非該当","要確認",AU220="いない","不適切",AU220="いる・いない","")</f>
        <v>#N/A</v>
      </c>
      <c r="AU220" s="785"/>
      <c r="AW220" s="771" t="s">
        <v>1731</v>
      </c>
    </row>
    <row r="221" spans="2:55" ht="33.75" customHeight="1">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R221" s="780"/>
      <c r="AW221" s="770"/>
    </row>
    <row r="222" spans="2:55" ht="33.75" customHeight="1" thickBot="1">
      <c r="B222" s="775"/>
      <c r="C222" s="775"/>
      <c r="D222" s="778"/>
      <c r="E222" s="778" t="str">
        <f t="shared" ref="E222:E247" si="57">_xlfn.IFS(AR222="不適切","★",AR222="要確認","▲",AR222="適切","",AR222="","")</f>
        <v/>
      </c>
      <c r="F222" s="775"/>
      <c r="G222" s="775"/>
      <c r="H222" s="775"/>
      <c r="I222" s="775"/>
      <c r="J222" s="775"/>
      <c r="K222" s="775"/>
      <c r="L222" s="775"/>
      <c r="M222" s="775"/>
      <c r="N222" s="775"/>
      <c r="O222" s="775"/>
      <c r="P222" s="775"/>
      <c r="Q222" s="775"/>
      <c r="R222" s="775"/>
      <c r="S222" s="775"/>
      <c r="T222" s="775"/>
      <c r="U222" s="775"/>
      <c r="V222" s="775"/>
      <c r="W222" s="775"/>
      <c r="X222" s="775"/>
      <c r="Y222" s="775"/>
      <c r="Z222" s="775"/>
      <c r="AA222" s="775"/>
      <c r="AB222" s="775"/>
      <c r="AC222" s="775"/>
      <c r="AD222" s="775"/>
      <c r="AE222" s="775"/>
      <c r="AF222" s="775"/>
      <c r="AG222" s="775"/>
      <c r="AH222" s="775"/>
      <c r="AI222" s="775"/>
      <c r="AJ222" s="775"/>
      <c r="AK222" s="775"/>
      <c r="AL222" s="775"/>
      <c r="AM222" s="775"/>
      <c r="AN222" s="776"/>
      <c r="AO222" s="775"/>
      <c r="AP222" s="775"/>
      <c r="AQ222" s="775"/>
      <c r="AR222" s="777"/>
      <c r="AS222" s="775"/>
      <c r="AT222" s="775"/>
      <c r="AU222" s="775"/>
      <c r="AV222" s="775"/>
      <c r="AW222" s="775"/>
      <c r="AX222" s="775"/>
    </row>
    <row r="223" spans="2:55" ht="33.75" customHeight="1">
      <c r="E223" s="774" t="str">
        <f t="shared" si="57"/>
        <v/>
      </c>
      <c r="AR223" s="780"/>
      <c r="AT223" s="788" t="s">
        <v>2550</v>
      </c>
      <c r="AU223" s="787" t="s">
        <v>1729</v>
      </c>
      <c r="AW223" s="770"/>
      <c r="AZ223" s="779"/>
    </row>
    <row r="224" spans="2:55" ht="33.75" customHeight="1" thickBot="1">
      <c r="B224" s="770" t="s">
        <v>1834</v>
      </c>
      <c r="D224" s="786" t="s">
        <v>1346</v>
      </c>
      <c r="E224" s="774" t="str">
        <f t="shared" si="57"/>
        <v/>
      </c>
      <c r="F224" s="770">
        <v>22</v>
      </c>
      <c r="G224" s="770" t="s">
        <v>1605</v>
      </c>
      <c r="AH224" s="809" t="s">
        <v>1991</v>
      </c>
      <c r="AI224" s="809"/>
      <c r="AR224" s="780"/>
      <c r="AW224" s="770"/>
      <c r="AZ224" s="779" t="s">
        <v>1606</v>
      </c>
      <c r="BC224" s="779" t="s">
        <v>1607</v>
      </c>
    </row>
    <row r="225" spans="2:54" s="46" customFormat="1" ht="33.75" customHeight="1" thickBot="1">
      <c r="D225" s="589"/>
      <c r="E225" s="589" t="str">
        <f t="shared" ref="E225:E226" si="58">IF(AR225="不適切","★","")</f>
        <v>★</v>
      </c>
      <c r="G225" s="432" t="s">
        <v>1608</v>
      </c>
      <c r="AD225" s="609" t="s">
        <v>443</v>
      </c>
      <c r="AE225" s="429" t="s">
        <v>1402</v>
      </c>
      <c r="AG225" s="609" t="s">
        <v>443</v>
      </c>
      <c r="AH225" s="429" t="s">
        <v>1989</v>
      </c>
      <c r="AI225" s="429"/>
      <c r="AJ225" s="429"/>
      <c r="AL225" s="449" t="s">
        <v>571</v>
      </c>
      <c r="AN225" s="464" t="str">
        <f t="shared" ref="AN225" si="59">IF(AP225=AR225,"●","✖")</f>
        <v>✖</v>
      </c>
      <c r="AP225" s="462" t="str">
        <f t="shared" ref="AP225" si="60">IF(AL225="いる","適切","不適切")</f>
        <v>適切</v>
      </c>
      <c r="AR225" s="466" t="str">
        <f t="shared" ref="AR225" si="61">IF(AU225=AW225,"適切","不適切")</f>
        <v>不適切</v>
      </c>
      <c r="AT225" s="46">
        <v>345</v>
      </c>
      <c r="AU225" s="467" t="str">
        <f>'自主点検表（処遇）'!$AH$2527</f>
        <v>いる・いない</v>
      </c>
      <c r="AW225" s="430" t="s">
        <v>1731</v>
      </c>
      <c r="AZ225" s="432" t="s">
        <v>1609</v>
      </c>
    </row>
    <row r="226" spans="2:54" s="46" customFormat="1" ht="33.75" customHeight="1" thickBot="1">
      <c r="D226" s="589"/>
      <c r="E226" s="589" t="str">
        <f t="shared" si="58"/>
        <v/>
      </c>
      <c r="F226" s="768" t="s">
        <v>1396</v>
      </c>
      <c r="G226" s="432" t="s">
        <v>1610</v>
      </c>
      <c r="AD226" s="587" t="s">
        <v>443</v>
      </c>
      <c r="AE226" s="429" t="s">
        <v>1509</v>
      </c>
      <c r="AF226" s="429"/>
      <c r="AN226" s="464"/>
      <c r="AZ226" s="432" t="s">
        <v>1442</v>
      </c>
    </row>
    <row r="227" spans="2:54" ht="33.75" customHeight="1" thickBot="1">
      <c r="B227" s="775"/>
      <c r="C227" s="775"/>
      <c r="D227" s="778"/>
      <c r="E227" s="778" t="str">
        <f t="shared" si="57"/>
        <v/>
      </c>
      <c r="F227" s="812"/>
      <c r="G227" s="775"/>
      <c r="H227" s="775"/>
      <c r="I227" s="775"/>
      <c r="J227" s="775"/>
      <c r="K227" s="775"/>
      <c r="L227" s="775"/>
      <c r="M227" s="775"/>
      <c r="N227" s="775"/>
      <c r="O227" s="775"/>
      <c r="P227" s="775"/>
      <c r="Q227" s="775"/>
      <c r="R227" s="775"/>
      <c r="S227" s="775"/>
      <c r="T227" s="775"/>
      <c r="U227" s="775"/>
      <c r="V227" s="775"/>
      <c r="W227" s="775"/>
      <c r="X227" s="775"/>
      <c r="Y227" s="775"/>
      <c r="Z227" s="775"/>
      <c r="AA227" s="775"/>
      <c r="AB227" s="775"/>
      <c r="AC227" s="775"/>
      <c r="AD227" s="775"/>
      <c r="AE227" s="775"/>
      <c r="AF227" s="775"/>
      <c r="AG227" s="775"/>
      <c r="AH227" s="775"/>
      <c r="AI227" s="775"/>
      <c r="AJ227" s="775"/>
      <c r="AK227" s="775"/>
      <c r="AL227" s="775"/>
      <c r="AM227" s="775"/>
      <c r="AN227" s="776"/>
      <c r="AO227" s="775"/>
      <c r="AP227" s="775"/>
      <c r="AQ227" s="775"/>
      <c r="AR227" s="777"/>
      <c r="AS227" s="775"/>
      <c r="AT227" s="775"/>
      <c r="AU227" s="775"/>
      <c r="AV227" s="775"/>
      <c r="AW227" s="775"/>
      <c r="AX227" s="775"/>
      <c r="AZ227" s="779"/>
    </row>
    <row r="228" spans="2:54" ht="33.75" customHeight="1">
      <c r="B228" s="860"/>
      <c r="C228" s="860"/>
      <c r="D228" s="862"/>
      <c r="E228" s="862" t="str">
        <f t="shared" si="57"/>
        <v/>
      </c>
      <c r="F228" s="860"/>
      <c r="G228" s="860"/>
      <c r="H228" s="860"/>
      <c r="I228" s="860"/>
      <c r="J228" s="860"/>
      <c r="K228" s="860"/>
      <c r="L228" s="860"/>
      <c r="M228" s="860"/>
      <c r="N228" s="860"/>
      <c r="O228" s="860"/>
      <c r="P228" s="860"/>
      <c r="Q228" s="860"/>
      <c r="R228" s="860"/>
      <c r="S228" s="860"/>
      <c r="T228" s="860"/>
      <c r="U228" s="860"/>
      <c r="V228" s="860"/>
      <c r="W228" s="860"/>
      <c r="X228" s="860"/>
      <c r="Y228" s="860"/>
      <c r="Z228" s="860"/>
      <c r="AA228" s="860"/>
      <c r="AB228" s="860"/>
      <c r="AC228" s="860"/>
      <c r="AD228" s="860"/>
      <c r="AE228" s="860"/>
      <c r="AF228" s="860"/>
      <c r="AG228" s="860"/>
      <c r="AH228" s="860"/>
      <c r="AI228" s="860"/>
      <c r="AJ228" s="860"/>
      <c r="AR228" s="780"/>
      <c r="AT228" s="788" t="s">
        <v>2550</v>
      </c>
      <c r="AU228" s="787" t="s">
        <v>1729</v>
      </c>
      <c r="AW228" s="770"/>
      <c r="AZ228" s="779"/>
    </row>
    <row r="229" spans="2:54" ht="33.75" customHeight="1">
      <c r="B229" s="860" t="s">
        <v>1836</v>
      </c>
      <c r="C229" s="860"/>
      <c r="D229" s="861" t="s">
        <v>1346</v>
      </c>
      <c r="E229" s="862" t="str">
        <f t="shared" si="57"/>
        <v/>
      </c>
      <c r="F229" s="860">
        <v>24</v>
      </c>
      <c r="G229" s="860" t="s">
        <v>1597</v>
      </c>
      <c r="H229" s="860"/>
      <c r="I229" s="860"/>
      <c r="J229" s="863" t="s">
        <v>1988</v>
      </c>
      <c r="K229" s="860"/>
      <c r="L229" s="860"/>
      <c r="M229" s="860"/>
      <c r="N229" s="860"/>
      <c r="O229" s="860"/>
      <c r="P229" s="860"/>
      <c r="Q229" s="860"/>
      <c r="R229" s="860"/>
      <c r="S229" s="860"/>
      <c r="T229" s="860"/>
      <c r="U229" s="860"/>
      <c r="V229" s="860"/>
      <c r="W229" s="860"/>
      <c r="X229" s="860"/>
      <c r="Y229" s="860"/>
      <c r="Z229" s="860"/>
      <c r="AA229" s="860"/>
      <c r="AB229" s="860"/>
      <c r="AC229" s="860"/>
      <c r="AD229" s="860"/>
      <c r="AE229" s="860"/>
      <c r="AF229" s="860"/>
      <c r="AG229" s="860"/>
      <c r="AH229" s="860"/>
      <c r="AI229" s="860"/>
      <c r="AJ229" s="860"/>
      <c r="AR229" s="780"/>
      <c r="AW229" s="770"/>
      <c r="AZ229" s="779" t="s">
        <v>1598</v>
      </c>
      <c r="BB229" s="779" t="s">
        <v>1599</v>
      </c>
    </row>
    <row r="230" spans="2:54" s="46" customFormat="1" ht="33.75" customHeight="1" thickBot="1">
      <c r="B230" s="853" t="s">
        <v>1859</v>
      </c>
      <c r="C230" s="853" t="s">
        <v>1856</v>
      </c>
      <c r="D230" s="854"/>
      <c r="E230" s="854" t="str">
        <f t="shared" ref="E230:E244" si="62">IF(AR230="不適切","★","")</f>
        <v>★</v>
      </c>
      <c r="F230" s="853"/>
      <c r="G230" s="853" t="s">
        <v>2502</v>
      </c>
      <c r="H230" s="853"/>
      <c r="I230" s="853" t="s">
        <v>2504</v>
      </c>
      <c r="J230" s="855" t="s">
        <v>1600</v>
      </c>
      <c r="K230" s="853"/>
      <c r="L230" s="853"/>
      <c r="M230" s="853"/>
      <c r="N230" s="853"/>
      <c r="O230" s="853"/>
      <c r="P230" s="853"/>
      <c r="Q230" s="853"/>
      <c r="R230" s="853"/>
      <c r="S230" s="853"/>
      <c r="T230" s="853"/>
      <c r="U230" s="853"/>
      <c r="V230" s="853"/>
      <c r="W230" s="853"/>
      <c r="X230" s="853"/>
      <c r="Y230" s="853"/>
      <c r="Z230" s="853"/>
      <c r="AA230" s="853"/>
      <c r="AB230" s="853"/>
      <c r="AC230" s="853"/>
      <c r="AD230" s="853"/>
      <c r="AE230" s="853"/>
      <c r="AF230" s="853"/>
      <c r="AG230" s="853"/>
      <c r="AH230" s="856" t="s">
        <v>1991</v>
      </c>
      <c r="AI230" s="856"/>
      <c r="AJ230" s="853"/>
      <c r="AL230" s="449" t="s">
        <v>571</v>
      </c>
      <c r="AN230" s="464" t="str">
        <f t="shared" ref="AN230" si="63">IF(AP230=AR230,"●","✖")</f>
        <v>✖</v>
      </c>
      <c r="AP230" s="462" t="str">
        <f t="shared" ref="AP230" si="64">IF(AL230="いる","適切","不適切")</f>
        <v>適切</v>
      </c>
      <c r="AR230" s="466" t="str">
        <f t="shared" ref="AR230" si="65">IF(AU230=AW230,"適切","不適切")</f>
        <v>不適切</v>
      </c>
      <c r="AT230" s="46">
        <v>344</v>
      </c>
      <c r="AU230" s="467" t="str">
        <f>'自主点検表（処遇）'!$AH$2504</f>
        <v>いる・いない</v>
      </c>
      <c r="AW230" s="430" t="s">
        <v>1731</v>
      </c>
      <c r="AZ230" s="432" t="s">
        <v>1601</v>
      </c>
    </row>
    <row r="231" spans="2:54" s="46" customFormat="1" ht="33.75" customHeight="1" thickBot="1">
      <c r="B231" s="853"/>
      <c r="C231" s="853"/>
      <c r="D231" s="854"/>
      <c r="E231" s="854" t="str">
        <f t="shared" si="62"/>
        <v/>
      </c>
      <c r="F231" s="853"/>
      <c r="G231" s="609" t="s">
        <v>443</v>
      </c>
      <c r="H231" s="853"/>
      <c r="I231" s="431" t="str">
        <f>'自主点検表（処遇）'!$H$2507</f>
        <v>　</v>
      </c>
      <c r="J231" s="855" t="s">
        <v>1602</v>
      </c>
      <c r="K231" s="853"/>
      <c r="L231" s="853"/>
      <c r="M231" s="853"/>
      <c r="N231" s="853"/>
      <c r="O231" s="853"/>
      <c r="P231" s="853"/>
      <c r="Q231" s="853"/>
      <c r="R231" s="853"/>
      <c r="S231" s="853"/>
      <c r="T231" s="853"/>
      <c r="U231" s="853"/>
      <c r="V231" s="853"/>
      <c r="W231" s="853"/>
      <c r="X231" s="853"/>
      <c r="Y231" s="853"/>
      <c r="Z231" s="853"/>
      <c r="AA231" s="853"/>
      <c r="AB231" s="853"/>
      <c r="AC231" s="853"/>
      <c r="AD231" s="853"/>
      <c r="AE231" s="853"/>
      <c r="AF231" s="853"/>
      <c r="AG231" s="609" t="s">
        <v>443</v>
      </c>
      <c r="AH231" s="429" t="s">
        <v>1989</v>
      </c>
      <c r="AI231" s="429"/>
      <c r="AJ231" s="429"/>
      <c r="AN231" s="464"/>
      <c r="AZ231" s="432"/>
    </row>
    <row r="232" spans="2:54" s="46" customFormat="1" ht="33.75" customHeight="1" thickBot="1">
      <c r="B232" s="853"/>
      <c r="C232" s="853"/>
      <c r="D232" s="854"/>
      <c r="E232" s="854" t="str">
        <f t="shared" si="62"/>
        <v/>
      </c>
      <c r="F232" s="853"/>
      <c r="G232" s="609" t="s">
        <v>443</v>
      </c>
      <c r="H232" s="853"/>
      <c r="I232" s="431" t="str">
        <f>'自主点検表（処遇）'!$H$2508</f>
        <v>　</v>
      </c>
      <c r="J232" s="855" t="s">
        <v>1603</v>
      </c>
      <c r="K232" s="853"/>
      <c r="L232" s="853"/>
      <c r="M232" s="853"/>
      <c r="N232" s="853"/>
      <c r="O232" s="853"/>
      <c r="P232" s="853"/>
      <c r="Q232" s="853"/>
      <c r="R232" s="853"/>
      <c r="S232" s="853"/>
      <c r="T232" s="853"/>
      <c r="U232" s="853"/>
      <c r="V232" s="853"/>
      <c r="W232" s="853"/>
      <c r="X232" s="853"/>
      <c r="Y232" s="853"/>
      <c r="Z232" s="853"/>
      <c r="AA232" s="853"/>
      <c r="AB232" s="853"/>
      <c r="AC232" s="853"/>
      <c r="AD232" s="853"/>
      <c r="AE232" s="853"/>
      <c r="AF232" s="853"/>
      <c r="AG232" s="609" t="s">
        <v>443</v>
      </c>
      <c r="AH232" s="429" t="s">
        <v>1989</v>
      </c>
      <c r="AI232" s="429"/>
      <c r="AJ232" s="429"/>
      <c r="AN232" s="464"/>
      <c r="AZ232" s="432"/>
    </row>
    <row r="233" spans="2:54" s="46" customFormat="1" ht="33.75" customHeight="1" thickBot="1">
      <c r="B233" s="853"/>
      <c r="C233" s="853"/>
      <c r="D233" s="854"/>
      <c r="E233" s="854" t="str">
        <f t="shared" si="62"/>
        <v/>
      </c>
      <c r="F233" s="853"/>
      <c r="G233" s="609" t="s">
        <v>443</v>
      </c>
      <c r="H233" s="853"/>
      <c r="I233" s="431" t="str">
        <f>'自主点検表（処遇）'!$H$2509</f>
        <v>　</v>
      </c>
      <c r="J233" s="855" t="s">
        <v>1604</v>
      </c>
      <c r="K233" s="853"/>
      <c r="L233" s="853"/>
      <c r="M233" s="853"/>
      <c r="N233" s="853"/>
      <c r="O233" s="853"/>
      <c r="P233" s="853"/>
      <c r="Q233" s="853"/>
      <c r="R233" s="853"/>
      <c r="S233" s="853"/>
      <c r="T233" s="853"/>
      <c r="U233" s="853"/>
      <c r="V233" s="853"/>
      <c r="W233" s="853"/>
      <c r="X233" s="853"/>
      <c r="Y233" s="853"/>
      <c r="Z233" s="853"/>
      <c r="AA233" s="853"/>
      <c r="AB233" s="853"/>
      <c r="AC233" s="853"/>
      <c r="AD233" s="853"/>
      <c r="AE233" s="853"/>
      <c r="AF233" s="853"/>
      <c r="AG233" s="609" t="s">
        <v>443</v>
      </c>
      <c r="AH233" s="429" t="s">
        <v>1989</v>
      </c>
      <c r="AI233" s="429"/>
      <c r="AJ233" s="429"/>
      <c r="AN233" s="464"/>
      <c r="AZ233" s="432"/>
    </row>
    <row r="234" spans="2:54" s="46" customFormat="1" ht="33.75" customHeight="1" thickBot="1">
      <c r="B234" s="853"/>
      <c r="C234" s="853"/>
      <c r="D234" s="854"/>
      <c r="E234" s="854" t="str">
        <f t="shared" si="62"/>
        <v/>
      </c>
      <c r="F234" s="853"/>
      <c r="G234" s="609" t="s">
        <v>443</v>
      </c>
      <c r="H234" s="853"/>
      <c r="I234" s="431" t="str">
        <f>'自主点検表（処遇）'!$H$2510</f>
        <v>　</v>
      </c>
      <c r="J234" s="855" t="s">
        <v>2479</v>
      </c>
      <c r="K234" s="853"/>
      <c r="L234" s="853"/>
      <c r="M234" s="853"/>
      <c r="N234" s="853"/>
      <c r="O234" s="853"/>
      <c r="P234" s="853"/>
      <c r="Q234" s="853"/>
      <c r="R234" s="853"/>
      <c r="S234" s="853"/>
      <c r="T234" s="853"/>
      <c r="U234" s="853"/>
      <c r="V234" s="853"/>
      <c r="W234" s="853"/>
      <c r="X234" s="853"/>
      <c r="Y234" s="853"/>
      <c r="Z234" s="853"/>
      <c r="AA234" s="853"/>
      <c r="AB234" s="853"/>
      <c r="AC234" s="853"/>
      <c r="AD234" s="853"/>
      <c r="AE234" s="853"/>
      <c r="AF234" s="853"/>
      <c r="AG234" s="609" t="s">
        <v>443</v>
      </c>
      <c r="AH234" s="429" t="s">
        <v>1989</v>
      </c>
      <c r="AI234" s="429"/>
      <c r="AJ234" s="429"/>
      <c r="AN234" s="464"/>
      <c r="AZ234" s="432"/>
    </row>
    <row r="235" spans="2:54" s="46" customFormat="1" ht="33.75" customHeight="1" thickBot="1">
      <c r="B235" s="853"/>
      <c r="C235" s="853"/>
      <c r="D235" s="854"/>
      <c r="E235" s="854" t="str">
        <f t="shared" si="62"/>
        <v/>
      </c>
      <c r="F235" s="853"/>
      <c r="G235" s="609" t="s">
        <v>443</v>
      </c>
      <c r="H235" s="853"/>
      <c r="I235" s="431" t="str">
        <f>'自主点検表（処遇）'!$H$2511</f>
        <v>　</v>
      </c>
      <c r="J235" s="855" t="s">
        <v>2480</v>
      </c>
      <c r="K235" s="853"/>
      <c r="L235" s="853"/>
      <c r="M235" s="853"/>
      <c r="N235" s="853"/>
      <c r="O235" s="853"/>
      <c r="P235" s="853"/>
      <c r="Q235" s="853"/>
      <c r="R235" s="853"/>
      <c r="S235" s="853"/>
      <c r="T235" s="853"/>
      <c r="U235" s="853"/>
      <c r="V235" s="853"/>
      <c r="W235" s="853"/>
      <c r="X235" s="853"/>
      <c r="Y235" s="853"/>
      <c r="Z235" s="853"/>
      <c r="AA235" s="853"/>
      <c r="AB235" s="853"/>
      <c r="AC235" s="853"/>
      <c r="AD235" s="853"/>
      <c r="AE235" s="853"/>
      <c r="AF235" s="853"/>
      <c r="AG235" s="609" t="s">
        <v>443</v>
      </c>
      <c r="AH235" s="429" t="s">
        <v>1989</v>
      </c>
      <c r="AI235" s="429"/>
      <c r="AJ235" s="429"/>
      <c r="AN235" s="464"/>
      <c r="AZ235" s="432"/>
    </row>
    <row r="236" spans="2:54" s="46" customFormat="1" ht="33.75" customHeight="1" thickBot="1">
      <c r="B236" s="853"/>
      <c r="C236" s="853"/>
      <c r="D236" s="854"/>
      <c r="E236" s="854" t="str">
        <f t="shared" si="62"/>
        <v/>
      </c>
      <c r="F236" s="853"/>
      <c r="G236" s="609" t="s">
        <v>443</v>
      </c>
      <c r="H236" s="853"/>
      <c r="I236" s="431" t="str">
        <f>'自主点検表（処遇）'!$H$2513</f>
        <v>　</v>
      </c>
      <c r="J236" s="855" t="s">
        <v>2481</v>
      </c>
      <c r="K236" s="853"/>
      <c r="L236" s="853"/>
      <c r="M236" s="853"/>
      <c r="N236" s="853"/>
      <c r="O236" s="853"/>
      <c r="P236" s="853"/>
      <c r="Q236" s="853"/>
      <c r="R236" s="853"/>
      <c r="S236" s="853"/>
      <c r="T236" s="853"/>
      <c r="U236" s="853"/>
      <c r="V236" s="853"/>
      <c r="W236" s="853"/>
      <c r="X236" s="853"/>
      <c r="Y236" s="853"/>
      <c r="Z236" s="853"/>
      <c r="AA236" s="853"/>
      <c r="AB236" s="853"/>
      <c r="AC236" s="853"/>
      <c r="AD236" s="853"/>
      <c r="AE236" s="853"/>
      <c r="AF236" s="853"/>
      <c r="AG236" s="609" t="s">
        <v>443</v>
      </c>
      <c r="AH236" s="429" t="s">
        <v>1989</v>
      </c>
      <c r="AI236" s="429"/>
      <c r="AJ236" s="429"/>
      <c r="AN236" s="464"/>
      <c r="AZ236" s="432"/>
    </row>
    <row r="237" spans="2:54" s="46" customFormat="1" ht="33.75" customHeight="1" thickBot="1">
      <c r="B237" s="853"/>
      <c r="C237" s="853"/>
      <c r="D237" s="854"/>
      <c r="E237" s="854" t="str">
        <f t="shared" si="62"/>
        <v/>
      </c>
      <c r="F237" s="853"/>
      <c r="G237" s="609" t="s">
        <v>443</v>
      </c>
      <c r="H237" s="853"/>
      <c r="I237" s="431" t="str">
        <f>'自主点検表（処遇）'!$H$2514</f>
        <v>　</v>
      </c>
      <c r="J237" s="855" t="s">
        <v>2482</v>
      </c>
      <c r="K237" s="853"/>
      <c r="L237" s="853"/>
      <c r="M237" s="853"/>
      <c r="N237" s="853"/>
      <c r="O237" s="853"/>
      <c r="P237" s="853"/>
      <c r="Q237" s="853"/>
      <c r="R237" s="853"/>
      <c r="S237" s="853"/>
      <c r="T237" s="853"/>
      <c r="U237" s="853"/>
      <c r="V237" s="853"/>
      <c r="W237" s="853"/>
      <c r="X237" s="853"/>
      <c r="Y237" s="853"/>
      <c r="Z237" s="853"/>
      <c r="AA237" s="853"/>
      <c r="AB237" s="853"/>
      <c r="AC237" s="853"/>
      <c r="AD237" s="853"/>
      <c r="AE237" s="853"/>
      <c r="AF237" s="853"/>
      <c r="AG237" s="609" t="s">
        <v>443</v>
      </c>
      <c r="AH237" s="429" t="s">
        <v>1989</v>
      </c>
      <c r="AI237" s="429"/>
      <c r="AJ237" s="429"/>
      <c r="AN237" s="464"/>
      <c r="AZ237" s="432"/>
    </row>
    <row r="238" spans="2:54" s="46" customFormat="1" ht="33.75" customHeight="1" thickBot="1">
      <c r="B238" s="853"/>
      <c r="C238" s="853"/>
      <c r="D238" s="854"/>
      <c r="E238" s="854"/>
      <c r="F238" s="853"/>
      <c r="G238" s="609" t="s">
        <v>443</v>
      </c>
      <c r="H238" s="853"/>
      <c r="I238" s="853"/>
      <c r="J238" s="856" t="s">
        <v>1985</v>
      </c>
      <c r="K238" s="853"/>
      <c r="L238" s="853"/>
      <c r="M238" s="853"/>
      <c r="N238" s="853"/>
      <c r="O238" s="853"/>
      <c r="P238" s="853"/>
      <c r="Q238" s="853"/>
      <c r="R238" s="853"/>
      <c r="S238" s="853"/>
      <c r="T238" s="853"/>
      <c r="U238" s="853"/>
      <c r="V238" s="853"/>
      <c r="W238" s="853"/>
      <c r="X238" s="853"/>
      <c r="Y238" s="853"/>
      <c r="Z238" s="853"/>
      <c r="AA238" s="853"/>
      <c r="AB238" s="853"/>
      <c r="AC238" s="853"/>
      <c r="AD238" s="853"/>
      <c r="AE238" s="853"/>
      <c r="AF238" s="853"/>
      <c r="AG238" s="609" t="s">
        <v>443</v>
      </c>
      <c r="AH238" s="429" t="s">
        <v>1989</v>
      </c>
      <c r="AI238" s="429"/>
      <c r="AJ238" s="429"/>
      <c r="AN238" s="464"/>
      <c r="AZ238" s="432"/>
    </row>
    <row r="239" spans="2:54" s="46" customFormat="1" ht="33.75" customHeight="1" thickBot="1">
      <c r="B239" s="853"/>
      <c r="C239" s="853"/>
      <c r="D239" s="854"/>
      <c r="E239" s="854" t="str">
        <f t="shared" si="62"/>
        <v/>
      </c>
      <c r="F239" s="853"/>
      <c r="G239" s="609" t="s">
        <v>443</v>
      </c>
      <c r="H239" s="853"/>
      <c r="I239" s="431" t="str">
        <f>'自主点検表（処遇）'!$H$2515</f>
        <v>　</v>
      </c>
      <c r="J239" s="855" t="s">
        <v>2483</v>
      </c>
      <c r="K239" s="853"/>
      <c r="L239" s="853"/>
      <c r="M239" s="853"/>
      <c r="N239" s="853"/>
      <c r="O239" s="853"/>
      <c r="P239" s="853"/>
      <c r="Q239" s="853"/>
      <c r="R239" s="853"/>
      <c r="S239" s="853"/>
      <c r="T239" s="853"/>
      <c r="U239" s="853"/>
      <c r="V239" s="853"/>
      <c r="W239" s="853"/>
      <c r="X239" s="853"/>
      <c r="Y239" s="853"/>
      <c r="Z239" s="853"/>
      <c r="AA239" s="853"/>
      <c r="AB239" s="853"/>
      <c r="AC239" s="853"/>
      <c r="AD239" s="853"/>
      <c r="AE239" s="853"/>
      <c r="AF239" s="853"/>
      <c r="AG239" s="609" t="s">
        <v>443</v>
      </c>
      <c r="AH239" s="429" t="s">
        <v>1989</v>
      </c>
      <c r="AI239" s="429"/>
      <c r="AJ239" s="429"/>
      <c r="AN239" s="464"/>
      <c r="AZ239" s="432"/>
    </row>
    <row r="240" spans="2:54" s="46" customFormat="1" ht="33.75" customHeight="1" thickBot="1">
      <c r="B240" s="853"/>
      <c r="C240" s="853"/>
      <c r="D240" s="854"/>
      <c r="E240" s="854" t="str">
        <f t="shared" si="62"/>
        <v/>
      </c>
      <c r="F240" s="853"/>
      <c r="G240" s="609" t="s">
        <v>443</v>
      </c>
      <c r="H240" s="853"/>
      <c r="I240" s="431" t="str">
        <f>'自主点検表（処遇）'!$H$2516</f>
        <v>　</v>
      </c>
      <c r="J240" s="855" t="s">
        <v>2484</v>
      </c>
      <c r="K240" s="853"/>
      <c r="L240" s="853"/>
      <c r="M240" s="853"/>
      <c r="N240" s="853"/>
      <c r="O240" s="853"/>
      <c r="P240" s="853"/>
      <c r="Q240" s="853"/>
      <c r="R240" s="853"/>
      <c r="S240" s="853"/>
      <c r="T240" s="853"/>
      <c r="U240" s="853"/>
      <c r="V240" s="853"/>
      <c r="W240" s="853"/>
      <c r="X240" s="853"/>
      <c r="Y240" s="853"/>
      <c r="Z240" s="853"/>
      <c r="AA240" s="853"/>
      <c r="AB240" s="853"/>
      <c r="AC240" s="853"/>
      <c r="AD240" s="853"/>
      <c r="AE240" s="853"/>
      <c r="AF240" s="853"/>
      <c r="AG240" s="609" t="s">
        <v>443</v>
      </c>
      <c r="AH240" s="429" t="s">
        <v>1989</v>
      </c>
      <c r="AI240" s="429"/>
      <c r="AJ240" s="429"/>
      <c r="AN240" s="464"/>
      <c r="AZ240" s="432"/>
    </row>
    <row r="241" spans="1:56" s="46" customFormat="1" ht="33.75" customHeight="1" thickBot="1">
      <c r="B241" s="853"/>
      <c r="C241" s="853"/>
      <c r="D241" s="854"/>
      <c r="E241" s="854" t="str">
        <f t="shared" si="62"/>
        <v/>
      </c>
      <c r="F241" s="853"/>
      <c r="G241" s="853"/>
      <c r="H241" s="853"/>
      <c r="I241" s="853"/>
      <c r="J241" s="855"/>
      <c r="K241" s="853" t="s">
        <v>1576</v>
      </c>
      <c r="L241" s="853"/>
      <c r="M241" s="853"/>
      <c r="N241" s="853"/>
      <c r="O241" s="853"/>
      <c r="P241" s="853"/>
      <c r="Q241" s="853"/>
      <c r="R241" s="853"/>
      <c r="S241" s="853"/>
      <c r="T241" s="853"/>
      <c r="U241" s="853"/>
      <c r="V241" s="853"/>
      <c r="W241" s="853"/>
      <c r="X241" s="853"/>
      <c r="Y241" s="853"/>
      <c r="Z241" s="853"/>
      <c r="AA241" s="853"/>
      <c r="AB241" s="853"/>
      <c r="AC241" s="853"/>
      <c r="AD241" s="853"/>
      <c r="AE241" s="853"/>
      <c r="AF241" s="853"/>
      <c r="AG241" s="853"/>
      <c r="AH241" s="853"/>
      <c r="AI241" s="853"/>
      <c r="AJ241" s="853"/>
      <c r="AN241" s="464"/>
      <c r="AZ241" s="432"/>
    </row>
    <row r="242" spans="1:56" s="46" customFormat="1" ht="33.75" customHeight="1" thickBot="1">
      <c r="B242" s="853"/>
      <c r="C242" s="853"/>
      <c r="D242" s="854"/>
      <c r="E242" s="854"/>
      <c r="F242" s="853"/>
      <c r="G242" s="609" t="s">
        <v>443</v>
      </c>
      <c r="H242" s="853"/>
      <c r="I242" s="853"/>
      <c r="J242" s="857" t="s">
        <v>1987</v>
      </c>
      <c r="K242" s="853"/>
      <c r="L242" s="853"/>
      <c r="M242" s="853"/>
      <c r="N242" s="853"/>
      <c r="O242" s="853"/>
      <c r="P242" s="853"/>
      <c r="Q242" s="853"/>
      <c r="R242" s="853"/>
      <c r="S242" s="853"/>
      <c r="T242" s="853"/>
      <c r="U242" s="853"/>
      <c r="V242" s="853"/>
      <c r="W242" s="853"/>
      <c r="X242" s="853"/>
      <c r="Y242" s="853"/>
      <c r="Z242" s="853"/>
      <c r="AA242" s="853"/>
      <c r="AB242" s="853"/>
      <c r="AC242" s="853"/>
      <c r="AD242" s="853"/>
      <c r="AE242" s="853"/>
      <c r="AF242" s="853"/>
      <c r="AG242" s="609" t="s">
        <v>443</v>
      </c>
      <c r="AH242" s="429" t="s">
        <v>1989</v>
      </c>
      <c r="AI242" s="429"/>
      <c r="AJ242" s="429"/>
      <c r="AN242" s="464"/>
      <c r="AZ242" s="432"/>
    </row>
    <row r="243" spans="1:56" s="46" customFormat="1" ht="33.75" customHeight="1" thickBot="1">
      <c r="B243" s="853"/>
      <c r="C243" s="853"/>
      <c r="D243" s="854"/>
      <c r="E243" s="854" t="str">
        <f t="shared" si="62"/>
        <v/>
      </c>
      <c r="F243" s="853"/>
      <c r="G243" s="609" t="s">
        <v>443</v>
      </c>
      <c r="H243" s="853"/>
      <c r="I243" s="431" t="str">
        <f>'自主点検表（処遇）'!$H$2517</f>
        <v>　</v>
      </c>
      <c r="J243" s="855" t="s">
        <v>2485</v>
      </c>
      <c r="K243" s="853"/>
      <c r="L243" s="853"/>
      <c r="M243" s="853"/>
      <c r="N243" s="853"/>
      <c r="O243" s="853"/>
      <c r="P243" s="853"/>
      <c r="Q243" s="853"/>
      <c r="R243" s="853"/>
      <c r="S243" s="853"/>
      <c r="T243" s="853"/>
      <c r="U243" s="853"/>
      <c r="V243" s="853"/>
      <c r="W243" s="853"/>
      <c r="X243" s="853"/>
      <c r="Y243" s="853"/>
      <c r="Z243" s="853"/>
      <c r="AA243" s="853"/>
      <c r="AB243" s="853"/>
      <c r="AC243" s="853"/>
      <c r="AD243" s="853"/>
      <c r="AE243" s="853"/>
      <c r="AF243" s="853"/>
      <c r="AG243" s="609" t="s">
        <v>443</v>
      </c>
      <c r="AH243" s="429" t="s">
        <v>1989</v>
      </c>
      <c r="AI243" s="429"/>
      <c r="AJ243" s="429"/>
      <c r="AN243" s="464"/>
      <c r="AZ243" s="432"/>
    </row>
    <row r="244" spans="1:56" s="46" customFormat="1" ht="33.75" customHeight="1">
      <c r="B244" s="853"/>
      <c r="C244" s="853"/>
      <c r="D244" s="854"/>
      <c r="E244" s="854" t="str">
        <f t="shared" si="62"/>
        <v/>
      </c>
      <c r="F244" s="853"/>
      <c r="G244" s="853"/>
      <c r="H244" s="853"/>
      <c r="I244" s="853"/>
      <c r="J244" s="853"/>
      <c r="K244" s="857" t="s">
        <v>1986</v>
      </c>
      <c r="L244" s="853"/>
      <c r="M244" s="853"/>
      <c r="N244" s="853"/>
      <c r="O244" s="853"/>
      <c r="P244" s="853"/>
      <c r="Q244" s="853"/>
      <c r="R244" s="853"/>
      <c r="S244" s="853"/>
      <c r="T244" s="853"/>
      <c r="U244" s="853"/>
      <c r="V244" s="853"/>
      <c r="W244" s="853"/>
      <c r="X244" s="853"/>
      <c r="Y244" s="853"/>
      <c r="Z244" s="853"/>
      <c r="AA244" s="853"/>
      <c r="AB244" s="853"/>
      <c r="AC244" s="853"/>
      <c r="AD244" s="853"/>
      <c r="AE244" s="853"/>
      <c r="AF244" s="853"/>
      <c r="AG244" s="853"/>
      <c r="AH244" s="853"/>
      <c r="AI244" s="853"/>
      <c r="AJ244" s="853"/>
      <c r="AN244" s="464"/>
      <c r="AZ244" s="432"/>
    </row>
    <row r="245" spans="1:56" ht="33.75" customHeight="1" thickBot="1">
      <c r="A245" s="775"/>
      <c r="B245" s="858"/>
      <c r="C245" s="858"/>
      <c r="D245" s="859"/>
      <c r="E245" s="859" t="str">
        <f t="shared" si="57"/>
        <v/>
      </c>
      <c r="F245" s="858"/>
      <c r="G245" s="858"/>
      <c r="H245" s="858"/>
      <c r="I245" s="858"/>
      <c r="J245" s="858"/>
      <c r="K245" s="858"/>
      <c r="L245" s="858"/>
      <c r="M245" s="858"/>
      <c r="N245" s="858"/>
      <c r="O245" s="858"/>
      <c r="P245" s="858"/>
      <c r="Q245" s="858"/>
      <c r="R245" s="858"/>
      <c r="S245" s="858"/>
      <c r="T245" s="858"/>
      <c r="U245" s="858"/>
      <c r="V245" s="858"/>
      <c r="W245" s="858"/>
      <c r="X245" s="858"/>
      <c r="Y245" s="858"/>
      <c r="Z245" s="858"/>
      <c r="AA245" s="858"/>
      <c r="AB245" s="858"/>
      <c r="AC245" s="858"/>
      <c r="AD245" s="858"/>
      <c r="AE245" s="858"/>
      <c r="AF245" s="858"/>
      <c r="AG245" s="858"/>
      <c r="AH245" s="858"/>
      <c r="AI245" s="858"/>
      <c r="AJ245" s="858"/>
      <c r="AK245" s="775"/>
      <c r="AL245" s="775"/>
      <c r="AM245" s="775"/>
      <c r="AN245" s="776"/>
      <c r="AO245" s="775"/>
      <c r="AP245" s="775"/>
      <c r="AQ245" s="775"/>
      <c r="AR245" s="777"/>
      <c r="AS245" s="775"/>
      <c r="AT245" s="775"/>
      <c r="AU245" s="775"/>
      <c r="AV245" s="775"/>
      <c r="AW245" s="775"/>
      <c r="AX245" s="775"/>
      <c r="AZ245" s="779"/>
    </row>
    <row r="246" spans="1:56" ht="33.75" customHeight="1">
      <c r="E246" s="774" t="str">
        <f t="shared" si="57"/>
        <v/>
      </c>
      <c r="AR246" s="780"/>
      <c r="AT246" s="788" t="s">
        <v>2550</v>
      </c>
      <c r="AU246" s="787" t="s">
        <v>1729</v>
      </c>
      <c r="AW246" s="770"/>
    </row>
    <row r="247" spans="1:56" ht="33.75" customHeight="1" thickBot="1">
      <c r="B247" s="770" t="s">
        <v>1838</v>
      </c>
      <c r="D247" s="786" t="s">
        <v>1346</v>
      </c>
      <c r="E247" s="774" t="str">
        <f t="shared" si="57"/>
        <v/>
      </c>
      <c r="F247" s="806">
        <v>25</v>
      </c>
      <c r="G247" s="779" t="s">
        <v>1368</v>
      </c>
      <c r="AR247" s="780"/>
      <c r="AW247" s="770"/>
      <c r="AZ247" s="779" t="s">
        <v>1368</v>
      </c>
      <c r="BD247" s="779" t="s">
        <v>1369</v>
      </c>
    </row>
    <row r="248" spans="1:56" s="46" customFormat="1" ht="42" customHeight="1" thickBot="1">
      <c r="D248" s="589"/>
      <c r="E248" s="589" t="str">
        <f t="shared" ref="E248:E258" si="66">IF(AR248="不適切","★","")</f>
        <v>★</v>
      </c>
      <c r="F248" s="470" t="s">
        <v>2465</v>
      </c>
      <c r="G248" s="432" t="s">
        <v>1370</v>
      </c>
      <c r="AD248" s="587" t="s">
        <v>443</v>
      </c>
      <c r="AE248" s="429" t="s">
        <v>1509</v>
      </c>
      <c r="AF248" s="429"/>
      <c r="AL248" s="449" t="s">
        <v>571</v>
      </c>
      <c r="AN248" s="464" t="str">
        <f t="shared" ref="AN248:AN251" si="67">IF(AP248=AR248,"●","✖")</f>
        <v>✖</v>
      </c>
      <c r="AP248" s="462" t="str">
        <f t="shared" ref="AP248:AP251" si="68">IF(AL248="いる","適切","不適切")</f>
        <v>適切</v>
      </c>
      <c r="AR248" s="466" t="str">
        <f>IF(AU248=AW248,"適切","不適切")</f>
        <v>不適切</v>
      </c>
      <c r="AT248" s="46">
        <v>52</v>
      </c>
      <c r="AU248" s="467" t="str">
        <f>'自主点検表（処遇）'!$AH$533</f>
        <v>いる・いない</v>
      </c>
      <c r="AW248" s="430" t="s">
        <v>1731</v>
      </c>
    </row>
    <row r="249" spans="1:56" s="46" customFormat="1" ht="42" customHeight="1" thickBot="1">
      <c r="D249" s="589"/>
      <c r="E249" s="589" t="str">
        <f t="shared" si="66"/>
        <v/>
      </c>
      <c r="F249" s="470" t="s">
        <v>2465</v>
      </c>
      <c r="G249" s="432" t="s">
        <v>1373</v>
      </c>
      <c r="AD249" s="587" t="s">
        <v>443</v>
      </c>
      <c r="AE249" s="429" t="s">
        <v>1509</v>
      </c>
      <c r="AF249" s="429"/>
      <c r="AL249" s="449" t="s">
        <v>570</v>
      </c>
      <c r="AN249" s="464" t="str">
        <f t="shared" si="67"/>
        <v>●</v>
      </c>
      <c r="AP249" s="462" t="str">
        <f>IF(AL249="いない","適切","不適切")</f>
        <v>適切</v>
      </c>
      <c r="AR249" s="466" t="str">
        <f>IF(AU249=AW249,"適切","不適切")</f>
        <v>適切</v>
      </c>
      <c r="AU249" s="449" t="s">
        <v>1732</v>
      </c>
      <c r="AW249" s="430" t="s">
        <v>1732</v>
      </c>
    </row>
    <row r="250" spans="1:56" s="46" customFormat="1" ht="33.75" customHeight="1" thickBot="1">
      <c r="D250" s="589"/>
      <c r="E250" s="589" t="str">
        <f t="shared" si="66"/>
        <v>★</v>
      </c>
      <c r="F250" s="470" t="s">
        <v>2466</v>
      </c>
      <c r="G250" s="432" t="s">
        <v>1376</v>
      </c>
      <c r="AL250" s="449" t="s">
        <v>571</v>
      </c>
      <c r="AN250" s="464" t="str">
        <f t="shared" si="67"/>
        <v>✖</v>
      </c>
      <c r="AP250" s="462" t="str">
        <f t="shared" si="68"/>
        <v>適切</v>
      </c>
      <c r="AR250" s="466" t="str">
        <f>IF(AU250=AW250,"適切","不適切")</f>
        <v>不適切</v>
      </c>
      <c r="AT250" s="46">
        <v>53</v>
      </c>
      <c r="AU250" s="467" t="str">
        <f>'自主点検表（処遇）'!$AH$536</f>
        <v>いる・いない</v>
      </c>
      <c r="AW250" s="430" t="s">
        <v>1731</v>
      </c>
    </row>
    <row r="251" spans="1:56" s="46" customFormat="1" ht="33.75" customHeight="1" thickBot="1">
      <c r="D251" s="589"/>
      <c r="E251" s="589" t="str">
        <f t="shared" si="66"/>
        <v>★</v>
      </c>
      <c r="F251" s="470" t="s">
        <v>2466</v>
      </c>
      <c r="G251" s="432" t="s">
        <v>1378</v>
      </c>
      <c r="AD251" s="587" t="s">
        <v>443</v>
      </c>
      <c r="AE251" s="429" t="s">
        <v>1509</v>
      </c>
      <c r="AF251" s="429"/>
      <c r="AL251" s="449" t="s">
        <v>571</v>
      </c>
      <c r="AN251" s="464" t="str">
        <f t="shared" si="67"/>
        <v>✖</v>
      </c>
      <c r="AP251" s="462" t="str">
        <f t="shared" si="68"/>
        <v>適切</v>
      </c>
      <c r="AR251" s="466" t="str">
        <f>IF(AU251=AW251,"適切","不適切")</f>
        <v>不適切</v>
      </c>
      <c r="AT251" s="46">
        <v>54</v>
      </c>
      <c r="AU251" s="467" t="str">
        <f>'自主点検表（処遇）'!$AH$539</f>
        <v>いる・いない</v>
      </c>
      <c r="AW251" s="430" t="s">
        <v>1731</v>
      </c>
    </row>
    <row r="252" spans="1:56" s="46" customFormat="1" ht="33.75" customHeight="1">
      <c r="D252" s="589"/>
      <c r="E252" s="589" t="str">
        <f t="shared" si="66"/>
        <v/>
      </c>
      <c r="F252" s="470"/>
      <c r="G252" s="432"/>
      <c r="H252" s="46" t="s">
        <v>1379</v>
      </c>
      <c r="AN252" s="464"/>
    </row>
    <row r="253" spans="1:56" s="46" customFormat="1" ht="33.75" customHeight="1">
      <c r="D253" s="589"/>
      <c r="E253" s="589" t="str">
        <f t="shared" si="66"/>
        <v>★</v>
      </c>
      <c r="F253" s="470" t="s">
        <v>2466</v>
      </c>
      <c r="G253" s="432" t="s">
        <v>1380</v>
      </c>
      <c r="AL253" s="449" t="s">
        <v>571</v>
      </c>
      <c r="AN253" s="464" t="str">
        <f>IF(AP253=AR253,"●","✖")</f>
        <v>✖</v>
      </c>
      <c r="AP253" s="462" t="str">
        <f>IF(AL253="いる","適切","不適切")</f>
        <v>適切</v>
      </c>
      <c r="AR253" s="466" t="str">
        <f>IF(AU253=AW253,"適切","不適切")</f>
        <v>不適切</v>
      </c>
      <c r="AT253" s="46">
        <v>55</v>
      </c>
      <c r="AU253" s="467" t="str">
        <f>'自主点検表（処遇）'!$AH$547</f>
        <v>いる・いない</v>
      </c>
      <c r="AW253" s="430" t="s">
        <v>1731</v>
      </c>
    </row>
    <row r="254" spans="1:56" s="46" customFormat="1" ht="33.75" customHeight="1" thickBot="1">
      <c r="D254" s="589"/>
      <c r="E254" s="589" t="str">
        <f t="shared" si="66"/>
        <v/>
      </c>
      <c r="G254" s="432"/>
      <c r="H254" s="46" t="s">
        <v>1381</v>
      </c>
      <c r="AN254" s="464"/>
    </row>
    <row r="255" spans="1:56" s="46" customFormat="1" ht="33.75" customHeight="1" thickBot="1">
      <c r="D255" s="589"/>
      <c r="E255" s="589" t="str">
        <f t="shared" si="66"/>
        <v/>
      </c>
      <c r="G255" s="432"/>
      <c r="H255" s="46" t="s">
        <v>1382</v>
      </c>
      <c r="AD255" s="587" t="s">
        <v>443</v>
      </c>
      <c r="AE255" s="429" t="s">
        <v>1509</v>
      </c>
      <c r="AF255" s="429"/>
      <c r="AN255" s="464"/>
    </row>
    <row r="256" spans="1:56" s="46" customFormat="1" ht="33.75" customHeight="1">
      <c r="D256" s="589"/>
      <c r="E256" s="589" t="str">
        <f t="shared" si="66"/>
        <v/>
      </c>
      <c r="G256" s="432"/>
      <c r="H256" s="46" t="s">
        <v>1383</v>
      </c>
      <c r="AN256" s="464"/>
    </row>
    <row r="257" spans="1:55" s="46" customFormat="1" ht="33.75" customHeight="1">
      <c r="D257" s="589"/>
      <c r="E257" s="589" t="str">
        <f t="shared" si="66"/>
        <v/>
      </c>
      <c r="G257" s="432"/>
      <c r="H257" s="46" t="s">
        <v>1384</v>
      </c>
      <c r="AN257" s="464"/>
    </row>
    <row r="258" spans="1:55" s="46" customFormat="1" ht="33.75" customHeight="1" thickBot="1">
      <c r="B258" s="452"/>
      <c r="C258" s="452"/>
      <c r="D258" s="598"/>
      <c r="E258" s="598" t="str">
        <f t="shared" si="66"/>
        <v/>
      </c>
      <c r="F258" s="452"/>
      <c r="G258" s="452"/>
      <c r="H258" s="452"/>
      <c r="I258" s="452"/>
      <c r="J258" s="452"/>
      <c r="K258" s="452"/>
      <c r="L258" s="452"/>
      <c r="M258" s="452"/>
      <c r="N258" s="452"/>
      <c r="O258" s="452"/>
      <c r="P258" s="452"/>
      <c r="Q258" s="452"/>
      <c r="R258" s="452"/>
      <c r="S258" s="452"/>
      <c r="T258" s="452"/>
      <c r="U258" s="452"/>
      <c r="V258" s="452"/>
      <c r="W258" s="452"/>
      <c r="X258" s="452"/>
      <c r="Y258" s="452"/>
      <c r="Z258" s="452"/>
      <c r="AA258" s="452"/>
      <c r="AB258" s="452"/>
      <c r="AC258" s="452"/>
      <c r="AD258" s="452"/>
      <c r="AE258" s="452"/>
      <c r="AF258" s="452"/>
      <c r="AG258" s="452"/>
      <c r="AH258" s="452"/>
      <c r="AI258" s="452"/>
      <c r="AJ258" s="452"/>
      <c r="AK258" s="452"/>
      <c r="AL258" s="452"/>
      <c r="AM258" s="452"/>
      <c r="AN258" s="599"/>
      <c r="AO258" s="452"/>
      <c r="AP258" s="452"/>
      <c r="AQ258" s="452"/>
      <c r="AR258" s="452"/>
      <c r="AS258" s="452"/>
      <c r="AT258" s="452"/>
      <c r="AU258" s="452"/>
      <c r="AV258" s="452"/>
      <c r="AW258" s="452"/>
      <c r="AX258" s="452"/>
    </row>
    <row r="259" spans="1:55" ht="33.75" customHeight="1">
      <c r="E259" s="774" t="str">
        <f t="shared" ref="E259:E283" si="69">_xlfn.IFS(AR259="不適切","★",AR259="要確認","▲",AR259="適切","",AR259="","")</f>
        <v/>
      </c>
      <c r="F259" s="805"/>
      <c r="AR259" s="780"/>
      <c r="AT259" s="800" t="s">
        <v>2553</v>
      </c>
      <c r="AU259" s="799"/>
      <c r="AV259" s="798"/>
      <c r="AW259" s="770"/>
      <c r="AZ259" s="779"/>
    </row>
    <row r="260" spans="1:55" ht="33.75" customHeight="1" thickBot="1">
      <c r="B260" s="770" t="s">
        <v>2175</v>
      </c>
      <c r="D260" s="786" t="s">
        <v>1346</v>
      </c>
      <c r="E260" s="774" t="str">
        <f t="shared" si="69"/>
        <v/>
      </c>
      <c r="F260" s="806">
        <v>26</v>
      </c>
      <c r="G260" s="770" t="s">
        <v>1611</v>
      </c>
      <c r="AR260" s="780"/>
      <c r="AW260" s="770"/>
      <c r="AZ260" s="779" t="s">
        <v>1612</v>
      </c>
      <c r="BC260" s="779" t="s">
        <v>1613</v>
      </c>
    </row>
    <row r="261" spans="1:55" ht="33.75" customHeight="1" thickBot="1">
      <c r="E261" s="774" t="e">
        <f t="shared" si="69"/>
        <v>#N/A</v>
      </c>
      <c r="F261" s="805"/>
      <c r="G261" s="2279" t="s">
        <v>2556</v>
      </c>
      <c r="H261" s="2279"/>
      <c r="I261" s="2279"/>
      <c r="J261" s="2279"/>
      <c r="K261" s="2279"/>
      <c r="L261" s="2279"/>
      <c r="M261" s="2279"/>
      <c r="N261" s="2279"/>
      <c r="O261" s="2279"/>
      <c r="P261" s="2279"/>
      <c r="Q261" s="2279"/>
      <c r="R261" s="2279"/>
      <c r="S261" s="2279"/>
      <c r="T261" s="2279"/>
      <c r="U261" s="2279"/>
      <c r="V261" s="2279"/>
      <c r="W261" s="2279"/>
      <c r="X261" s="2279"/>
      <c r="Y261" s="2279"/>
      <c r="Z261" s="2279"/>
      <c r="AD261" s="781" t="s">
        <v>443</v>
      </c>
      <c r="AE261" s="794" t="s">
        <v>1402</v>
      </c>
      <c r="AL261" s="785" t="s">
        <v>570</v>
      </c>
      <c r="AN261" s="773" t="e">
        <f>IF(AP261=AR261,"●","✖")</f>
        <v>#N/A</v>
      </c>
      <c r="AP261" s="784" t="str">
        <f>IF(AL261="いない","適切","不適切")</f>
        <v>適切</v>
      </c>
      <c r="AR261" s="783" t="e">
        <f>_xlfn.IFS(AU261=AW261,"適切",AU261="非該当","要確認",AU261="いる","不適切",AU261="いない・いる","")</f>
        <v>#N/A</v>
      </c>
      <c r="AU261" s="785"/>
      <c r="AW261" s="771" t="s">
        <v>1732</v>
      </c>
      <c r="AZ261" s="779" t="s">
        <v>1444</v>
      </c>
    </row>
    <row r="262" spans="1:55" ht="33.75" customHeight="1">
      <c r="E262" s="774" t="str">
        <f t="shared" si="69"/>
        <v/>
      </c>
      <c r="F262" s="805"/>
      <c r="G262" s="2279"/>
      <c r="H262" s="2279"/>
      <c r="I262" s="2279"/>
      <c r="J262" s="2279"/>
      <c r="K262" s="2279"/>
      <c r="L262" s="2279"/>
      <c r="M262" s="2279"/>
      <c r="N262" s="2279"/>
      <c r="O262" s="2279"/>
      <c r="P262" s="2279"/>
      <c r="Q262" s="2279"/>
      <c r="R262" s="2279"/>
      <c r="S262" s="2279"/>
      <c r="T262" s="2279"/>
      <c r="U262" s="2279"/>
      <c r="V262" s="2279"/>
      <c r="W262" s="2279"/>
      <c r="X262" s="2279"/>
      <c r="Y262" s="2279"/>
      <c r="Z262" s="2279"/>
      <c r="AR262" s="780"/>
      <c r="AW262" s="770"/>
      <c r="AZ262" s="779" t="s">
        <v>1615</v>
      </c>
    </row>
    <row r="263" spans="1:55" ht="33.75" customHeight="1" thickBot="1">
      <c r="A263" s="775"/>
      <c r="B263" s="775"/>
      <c r="C263" s="775"/>
      <c r="D263" s="778"/>
      <c r="E263" s="778" t="str">
        <f t="shared" si="69"/>
        <v/>
      </c>
      <c r="F263" s="775"/>
      <c r="G263" s="775"/>
      <c r="H263" s="775"/>
      <c r="I263" s="775"/>
      <c r="J263" s="775"/>
      <c r="K263" s="775"/>
      <c r="L263" s="775"/>
      <c r="M263" s="775"/>
      <c r="N263" s="775"/>
      <c r="O263" s="775"/>
      <c r="P263" s="775"/>
      <c r="Q263" s="775"/>
      <c r="R263" s="775"/>
      <c r="S263" s="775"/>
      <c r="T263" s="775"/>
      <c r="U263" s="775"/>
      <c r="V263" s="775"/>
      <c r="W263" s="775"/>
      <c r="X263" s="775"/>
      <c r="Y263" s="775"/>
      <c r="Z263" s="775"/>
      <c r="AA263" s="775"/>
      <c r="AB263" s="775"/>
      <c r="AC263" s="775"/>
      <c r="AD263" s="775"/>
      <c r="AE263" s="775"/>
      <c r="AF263" s="775"/>
      <c r="AG263" s="775"/>
      <c r="AH263" s="775"/>
      <c r="AI263" s="775"/>
      <c r="AJ263" s="775"/>
      <c r="AK263" s="775"/>
      <c r="AL263" s="775"/>
      <c r="AM263" s="775"/>
      <c r="AN263" s="776"/>
      <c r="AO263" s="775"/>
      <c r="AP263" s="775"/>
      <c r="AQ263" s="775"/>
      <c r="AR263" s="777"/>
      <c r="AS263" s="775"/>
      <c r="AT263" s="775"/>
      <c r="AU263" s="775"/>
      <c r="AV263" s="775"/>
      <c r="AW263" s="775"/>
      <c r="AX263" s="775"/>
    </row>
    <row r="264" spans="1:55" ht="33.75" customHeight="1">
      <c r="E264" s="774" t="str">
        <f t="shared" si="69"/>
        <v/>
      </c>
      <c r="AR264" s="780"/>
      <c r="AT264" s="788" t="s">
        <v>2550</v>
      </c>
      <c r="AU264" s="787" t="s">
        <v>1729</v>
      </c>
      <c r="AW264" s="770"/>
    </row>
    <row r="265" spans="1:55" ht="33.75" customHeight="1" thickBot="1">
      <c r="B265" s="770" t="s">
        <v>2175</v>
      </c>
      <c r="D265" s="786" t="s">
        <v>1346</v>
      </c>
      <c r="E265" s="774" t="str">
        <f t="shared" si="69"/>
        <v/>
      </c>
      <c r="F265" s="770">
        <v>28</v>
      </c>
      <c r="G265" s="770" t="s">
        <v>1616</v>
      </c>
      <c r="AH265" s="809" t="s">
        <v>1991</v>
      </c>
      <c r="AI265" s="809"/>
      <c r="AR265" s="780"/>
      <c r="AW265" s="770"/>
      <c r="AZ265" s="779" t="s">
        <v>1617</v>
      </c>
      <c r="BC265" s="770" t="s">
        <v>1618</v>
      </c>
    </row>
    <row r="266" spans="1:55" s="46" customFormat="1" ht="33.75" customHeight="1" thickBot="1">
      <c r="D266" s="589"/>
      <c r="E266" s="589" t="str">
        <f t="shared" ref="E266:E280" si="70">IF(AR266="不適切","★","")</f>
        <v>★</v>
      </c>
      <c r="G266" s="432" t="s">
        <v>1619</v>
      </c>
      <c r="W266" s="2217" t="s">
        <v>303</v>
      </c>
      <c r="X266" s="2218"/>
      <c r="AD266" s="609" t="s">
        <v>443</v>
      </c>
      <c r="AE266" s="429" t="s">
        <v>1402</v>
      </c>
      <c r="AG266" s="609" t="s">
        <v>443</v>
      </c>
      <c r="AH266" s="429" t="s">
        <v>1989</v>
      </c>
      <c r="AI266" s="429"/>
      <c r="AJ266" s="429"/>
      <c r="AL266" s="449" t="s">
        <v>571</v>
      </c>
      <c r="AN266" s="464" t="str">
        <f t="shared" ref="AN266" si="71">IF(AP266=AR266,"●","✖")</f>
        <v>✖</v>
      </c>
      <c r="AP266" s="462" t="str">
        <f t="shared" ref="AP266" si="72">IF(AL266="いる","適切","不適切")</f>
        <v>適切</v>
      </c>
      <c r="AR266" s="466" t="str">
        <f t="shared" ref="AR266" si="73">IF(AU266=AW266,"適切","不適切")</f>
        <v>不適切</v>
      </c>
      <c r="AT266" s="46">
        <v>348</v>
      </c>
      <c r="AU266" s="467" t="str">
        <f>'自主点検表（処遇）'!$AH$2583</f>
        <v>いる・いない</v>
      </c>
      <c r="AW266" s="430" t="s">
        <v>1731</v>
      </c>
      <c r="AZ266" s="432" t="s">
        <v>1620</v>
      </c>
    </row>
    <row r="267" spans="1:55" s="46" customFormat="1" ht="33.75" customHeight="1" thickBot="1">
      <c r="D267" s="589"/>
      <c r="E267" s="589" t="str">
        <f t="shared" si="70"/>
        <v/>
      </c>
      <c r="G267" s="432" t="s">
        <v>1621</v>
      </c>
      <c r="W267" s="2217" t="s">
        <v>303</v>
      </c>
      <c r="X267" s="2218"/>
      <c r="AD267" s="609" t="s">
        <v>443</v>
      </c>
      <c r="AE267" s="429" t="s">
        <v>1402</v>
      </c>
      <c r="AG267" s="609" t="s">
        <v>443</v>
      </c>
      <c r="AH267" s="429" t="s">
        <v>1989</v>
      </c>
      <c r="AI267" s="429"/>
      <c r="AJ267" s="429"/>
      <c r="AN267" s="464"/>
      <c r="AZ267" s="432" t="s">
        <v>1601</v>
      </c>
    </row>
    <row r="268" spans="1:55" s="46" customFormat="1" ht="33.75" customHeight="1" thickBot="1">
      <c r="D268" s="589"/>
      <c r="E268" s="589" t="str">
        <f t="shared" si="70"/>
        <v/>
      </c>
      <c r="G268" s="432" t="s">
        <v>1622</v>
      </c>
      <c r="W268" s="2217" t="s">
        <v>303</v>
      </c>
      <c r="X268" s="2218"/>
      <c r="AD268" s="609" t="s">
        <v>443</v>
      </c>
      <c r="AE268" s="429" t="s">
        <v>1402</v>
      </c>
      <c r="AG268" s="609" t="s">
        <v>443</v>
      </c>
      <c r="AH268" s="429" t="s">
        <v>1993</v>
      </c>
      <c r="AI268" s="429"/>
      <c r="AJ268" s="429"/>
      <c r="AN268" s="464"/>
      <c r="AZ268" s="432" t="s">
        <v>1623</v>
      </c>
    </row>
    <row r="269" spans="1:55" s="46" customFormat="1" ht="33.75" customHeight="1" thickBot="1">
      <c r="D269" s="589"/>
      <c r="E269" s="589" t="str">
        <f t="shared" si="70"/>
        <v/>
      </c>
      <c r="G269" s="432" t="s">
        <v>1624</v>
      </c>
      <c r="W269" s="2217" t="s">
        <v>303</v>
      </c>
      <c r="X269" s="2218"/>
      <c r="AD269" s="609" t="s">
        <v>443</v>
      </c>
      <c r="AE269" s="429" t="s">
        <v>1402</v>
      </c>
      <c r="AG269" s="609" t="s">
        <v>443</v>
      </c>
      <c r="AH269" s="429" t="s">
        <v>1990</v>
      </c>
      <c r="AI269" s="429"/>
      <c r="AJ269" s="429"/>
      <c r="AN269" s="464"/>
      <c r="AZ269" s="432" t="s">
        <v>1625</v>
      </c>
    </row>
    <row r="270" spans="1:55" s="46" customFormat="1" ht="33.75" customHeight="1" thickBot="1">
      <c r="D270" s="589"/>
      <c r="E270" s="589" t="str">
        <f t="shared" si="70"/>
        <v/>
      </c>
      <c r="AN270" s="464"/>
      <c r="AZ270" s="432" t="s">
        <v>1626</v>
      </c>
    </row>
    <row r="271" spans="1:55" s="46" customFormat="1" ht="33.75" customHeight="1" thickBot="1">
      <c r="D271" s="589"/>
      <c r="E271" s="589" t="str">
        <f t="shared" si="70"/>
        <v/>
      </c>
      <c r="G271" s="46" t="s">
        <v>1627</v>
      </c>
      <c r="U271" s="2228" t="s">
        <v>296</v>
      </c>
      <c r="V271" s="2229"/>
      <c r="W271" s="2230"/>
      <c r="AD271" s="609" t="s">
        <v>443</v>
      </c>
      <c r="AE271" s="429" t="s">
        <v>1402</v>
      </c>
      <c r="AG271" s="610" t="s">
        <v>1628</v>
      </c>
      <c r="AH271" s="611"/>
      <c r="AI271" s="611"/>
      <c r="AJ271" s="612"/>
      <c r="AN271" s="464"/>
      <c r="AZ271" s="432" t="s">
        <v>1629</v>
      </c>
    </row>
    <row r="272" spans="1:55" s="46" customFormat="1" ht="33.75" customHeight="1" thickBot="1">
      <c r="D272" s="589"/>
      <c r="E272" s="589" t="str">
        <f t="shared" si="70"/>
        <v/>
      </c>
      <c r="H272" s="46" t="s">
        <v>1630</v>
      </c>
      <c r="U272" s="2217" t="s">
        <v>303</v>
      </c>
      <c r="V272" s="2218"/>
      <c r="X272" s="46" t="s">
        <v>1996</v>
      </c>
      <c r="Z272" s="2225"/>
      <c r="AA272" s="2225"/>
      <c r="AB272" s="2225"/>
      <c r="AD272" s="609" t="s">
        <v>443</v>
      </c>
      <c r="AE272" s="429" t="s">
        <v>1402</v>
      </c>
      <c r="AG272" s="2226"/>
      <c r="AH272" s="2227"/>
      <c r="AI272" s="452" t="s">
        <v>1631</v>
      </c>
      <c r="AJ272" s="455"/>
      <c r="AN272" s="464"/>
    </row>
    <row r="273" spans="2:57" s="46" customFormat="1" ht="33.75" customHeight="1" thickBot="1">
      <c r="D273" s="589"/>
      <c r="E273" s="589" t="str">
        <f t="shared" si="70"/>
        <v/>
      </c>
      <c r="H273" s="46" t="s">
        <v>1632</v>
      </c>
      <c r="U273" s="2217" t="s">
        <v>303</v>
      </c>
      <c r="V273" s="2218"/>
      <c r="X273" s="46" t="s">
        <v>1997</v>
      </c>
      <c r="Z273" s="2225"/>
      <c r="AA273" s="2225"/>
      <c r="AB273" s="2225"/>
      <c r="AD273" s="609" t="s">
        <v>443</v>
      </c>
      <c r="AE273" s="429" t="s">
        <v>1402</v>
      </c>
      <c r="AG273" s="769" t="s">
        <v>1536</v>
      </c>
      <c r="AH273" s="2223"/>
      <c r="AI273" s="2223"/>
      <c r="AJ273" s="604" t="s">
        <v>1631</v>
      </c>
      <c r="AN273" s="464"/>
    </row>
    <row r="274" spans="2:57" s="46" customFormat="1" ht="33.75" customHeight="1" thickBot="1">
      <c r="D274" s="589"/>
      <c r="E274" s="589" t="str">
        <f t="shared" si="70"/>
        <v/>
      </c>
      <c r="H274" s="46" t="s">
        <v>1633</v>
      </c>
      <c r="U274" s="2217" t="s">
        <v>303</v>
      </c>
      <c r="V274" s="2218"/>
      <c r="X274" s="46" t="s">
        <v>1983</v>
      </c>
      <c r="Z274" s="2225"/>
      <c r="AA274" s="2225"/>
      <c r="AB274" s="2225"/>
      <c r="AD274" s="609" t="s">
        <v>443</v>
      </c>
      <c r="AE274" s="429" t="s">
        <v>1402</v>
      </c>
      <c r="AN274" s="464"/>
    </row>
    <row r="275" spans="2:57" s="46" customFormat="1" ht="33.75" customHeight="1" thickBot="1">
      <c r="D275" s="589"/>
      <c r="E275" s="589"/>
      <c r="H275" s="46" t="s">
        <v>1994</v>
      </c>
      <c r="U275" s="2217" t="s">
        <v>303</v>
      </c>
      <c r="V275" s="2218"/>
      <c r="X275" s="46" t="s">
        <v>1995</v>
      </c>
      <c r="Z275" s="2225"/>
      <c r="AA275" s="2225"/>
      <c r="AB275" s="2225"/>
      <c r="AD275" s="609" t="s">
        <v>443</v>
      </c>
      <c r="AE275" s="429" t="s">
        <v>1402</v>
      </c>
      <c r="AN275" s="464"/>
    </row>
    <row r="276" spans="2:57" s="46" customFormat="1" ht="33.75" customHeight="1" thickBot="1">
      <c r="D276" s="589"/>
      <c r="E276" s="589" t="str">
        <f t="shared" si="70"/>
        <v/>
      </c>
      <c r="H276" s="46" t="s">
        <v>1634</v>
      </c>
      <c r="U276" s="2217" t="s">
        <v>303</v>
      </c>
      <c r="V276" s="2218"/>
      <c r="AD276" s="609" t="s">
        <v>443</v>
      </c>
      <c r="AE276" s="429" t="s">
        <v>1402</v>
      </c>
      <c r="AN276" s="464"/>
    </row>
    <row r="277" spans="2:57" s="46" customFormat="1" ht="33.75" customHeight="1" thickBot="1">
      <c r="D277" s="589"/>
      <c r="E277" s="589"/>
      <c r="AN277" s="464"/>
    </row>
    <row r="278" spans="2:57" s="46" customFormat="1" ht="33.75" customHeight="1" thickBot="1">
      <c r="D278" s="589"/>
      <c r="E278" s="589" t="str">
        <f t="shared" si="70"/>
        <v/>
      </c>
      <c r="G278" s="46" t="s">
        <v>1992</v>
      </c>
      <c r="U278" s="587" t="s">
        <v>443</v>
      </c>
      <c r="V278" s="46" t="s">
        <v>1573</v>
      </c>
      <c r="X278" s="587" t="s">
        <v>443</v>
      </c>
      <c r="Y278" s="46" t="s">
        <v>1574</v>
      </c>
      <c r="AN278" s="464"/>
    </row>
    <row r="279" spans="2:57" s="46" customFormat="1" ht="33.75" customHeight="1" thickBot="1">
      <c r="D279" s="589"/>
      <c r="E279" s="589" t="str">
        <f t="shared" si="70"/>
        <v/>
      </c>
      <c r="H279" s="46" t="s">
        <v>1998</v>
      </c>
      <c r="M279" s="2217" t="s">
        <v>303</v>
      </c>
      <c r="N279" s="2218"/>
      <c r="R279" s="46" t="s">
        <v>1514</v>
      </c>
      <c r="U279" s="452" t="s">
        <v>1396</v>
      </c>
      <c r="V279" s="2225"/>
      <c r="W279" s="2225"/>
      <c r="X279" s="2225"/>
      <c r="Y279" s="452" t="s">
        <v>1397</v>
      </c>
      <c r="Z279" s="2225"/>
      <c r="AA279" s="2225"/>
      <c r="AB279" s="2225"/>
      <c r="AC279" s="452" t="s">
        <v>548</v>
      </c>
      <c r="AD279" s="2225"/>
      <c r="AE279" s="2225"/>
      <c r="AF279" s="2225"/>
      <c r="AG279" s="452" t="s">
        <v>549</v>
      </c>
      <c r="AH279" s="2225"/>
      <c r="AI279" s="2225"/>
      <c r="AJ279" s="2225"/>
      <c r="AN279" s="464"/>
    </row>
    <row r="280" spans="2:57" s="46" customFormat="1" ht="33.75" customHeight="1" thickBot="1">
      <c r="D280" s="589"/>
      <c r="E280" s="589" t="str">
        <f t="shared" si="70"/>
        <v/>
      </c>
      <c r="U280" s="46" t="s">
        <v>1635</v>
      </c>
      <c r="W280" s="587" t="s">
        <v>443</v>
      </c>
      <c r="AA280" s="587" t="s">
        <v>443</v>
      </c>
      <c r="AE280" s="587" t="s">
        <v>443</v>
      </c>
      <c r="AI280" s="587" t="s">
        <v>443</v>
      </c>
      <c r="AN280" s="464"/>
    </row>
    <row r="281" spans="2:57" s="46" customFormat="1" ht="33.75" customHeight="1" thickBot="1">
      <c r="B281" s="452"/>
      <c r="C281" s="452"/>
      <c r="D281" s="598"/>
      <c r="E281" s="598"/>
      <c r="F281" s="452"/>
      <c r="G281" s="452"/>
      <c r="H281" s="452"/>
      <c r="I281" s="452"/>
      <c r="J281" s="452"/>
      <c r="K281" s="452"/>
      <c r="L281" s="452"/>
      <c r="M281" s="452"/>
      <c r="N281" s="452"/>
      <c r="O281" s="452"/>
      <c r="P281" s="452"/>
      <c r="Q281" s="452"/>
      <c r="R281" s="452"/>
      <c r="S281" s="452"/>
      <c r="T281" s="452"/>
      <c r="U281" s="452"/>
      <c r="V281" s="452"/>
      <c r="W281" s="631"/>
      <c r="X281" s="452"/>
      <c r="Y281" s="452"/>
      <c r="Z281" s="452"/>
      <c r="AA281" s="631"/>
      <c r="AB281" s="452"/>
      <c r="AC281" s="452"/>
      <c r="AD281" s="452"/>
      <c r="AE281" s="631"/>
      <c r="AF281" s="452"/>
      <c r="AG281" s="452"/>
      <c r="AH281" s="452"/>
      <c r="AI281" s="631"/>
      <c r="AJ281" s="452"/>
      <c r="AK281" s="452"/>
      <c r="AL281" s="452"/>
      <c r="AM281" s="452"/>
      <c r="AN281" s="599"/>
      <c r="AO281" s="452"/>
      <c r="AP281" s="452"/>
      <c r="AQ281" s="452"/>
      <c r="AR281" s="452"/>
      <c r="AS281" s="452"/>
      <c r="AT281" s="452"/>
      <c r="AU281" s="452"/>
      <c r="AV281" s="452"/>
      <c r="AW281" s="452"/>
      <c r="AX281" s="452"/>
    </row>
    <row r="282" spans="2:57" ht="33.75" customHeight="1">
      <c r="E282" s="774" t="str">
        <f t="shared" si="69"/>
        <v/>
      </c>
      <c r="AR282" s="780"/>
      <c r="AT282" s="788" t="s">
        <v>2550</v>
      </c>
      <c r="AU282" s="787" t="s">
        <v>1729</v>
      </c>
      <c r="AW282" s="770"/>
    </row>
    <row r="283" spans="2:57" ht="33.75" customHeight="1">
      <c r="B283" s="770" t="s">
        <v>2208</v>
      </c>
      <c r="D283" s="786" t="s">
        <v>1346</v>
      </c>
      <c r="E283" s="774" t="str">
        <f t="shared" si="69"/>
        <v/>
      </c>
      <c r="F283" s="807" t="s">
        <v>2555</v>
      </c>
      <c r="G283" s="779" t="s">
        <v>1386</v>
      </c>
      <c r="AR283" s="780"/>
      <c r="AW283" s="770"/>
      <c r="AZ283" s="779" t="s">
        <v>1386</v>
      </c>
      <c r="BE283" s="770" t="s">
        <v>1387</v>
      </c>
    </row>
    <row r="284" spans="2:57" s="46" customFormat="1" ht="33.75" customHeight="1">
      <c r="D284" s="589"/>
      <c r="E284" s="589" t="str">
        <f t="shared" ref="E284:E293" si="74">IF(AR284="不適切","★","")</f>
        <v>★</v>
      </c>
      <c r="G284" s="432" t="s">
        <v>1388</v>
      </c>
      <c r="AL284" s="449" t="s">
        <v>571</v>
      </c>
      <c r="AN284" s="464" t="str">
        <f t="shared" ref="AN284:AN286" si="75">IF(AP284=AR284,"●","✖")</f>
        <v>✖</v>
      </c>
      <c r="AP284" s="462" t="str">
        <f t="shared" ref="AP284:AP286" si="76">IF(AL284="いる","適切","不適切")</f>
        <v>適切</v>
      </c>
      <c r="AR284" s="466" t="str">
        <f t="shared" ref="AR284:AR286" si="77">IF(AU284=AW284,"適切","不適切")</f>
        <v>不適切</v>
      </c>
      <c r="AT284" s="46">
        <v>57</v>
      </c>
      <c r="AU284" s="467" t="str">
        <f>'自主点検表（処遇）'!$AH$555</f>
        <v>いる・いない</v>
      </c>
      <c r="AW284" s="430" t="s">
        <v>1731</v>
      </c>
      <c r="AZ284" s="432" t="s">
        <v>1389</v>
      </c>
    </row>
    <row r="285" spans="2:57" s="46" customFormat="1" ht="33.75" customHeight="1">
      <c r="D285" s="589"/>
      <c r="E285" s="589" t="str">
        <f t="shared" si="74"/>
        <v>★</v>
      </c>
      <c r="G285" s="432" t="s">
        <v>1390</v>
      </c>
      <c r="AL285" s="449" t="s">
        <v>571</v>
      </c>
      <c r="AN285" s="464" t="str">
        <f t="shared" si="75"/>
        <v>✖</v>
      </c>
      <c r="AP285" s="462" t="str">
        <f t="shared" si="76"/>
        <v>適切</v>
      </c>
      <c r="AR285" s="466" t="str">
        <f t="shared" si="77"/>
        <v>不適切</v>
      </c>
      <c r="AT285" s="46">
        <v>58</v>
      </c>
      <c r="AU285" s="467" t="str">
        <f>'自主点検表（処遇）'!$AH$560</f>
        <v>いる・いない</v>
      </c>
      <c r="AW285" s="430" t="s">
        <v>1731</v>
      </c>
      <c r="AZ285" s="432" t="s">
        <v>1391</v>
      </c>
    </row>
    <row r="286" spans="2:57" s="46" customFormat="1" ht="33.75" customHeight="1">
      <c r="D286" s="589"/>
      <c r="E286" s="589" t="str">
        <f t="shared" si="74"/>
        <v>★</v>
      </c>
      <c r="G286" s="432" t="s">
        <v>1392</v>
      </c>
      <c r="AL286" s="449" t="s">
        <v>571</v>
      </c>
      <c r="AN286" s="464" t="str">
        <f t="shared" si="75"/>
        <v>✖</v>
      </c>
      <c r="AP286" s="462" t="str">
        <f t="shared" si="76"/>
        <v>適切</v>
      </c>
      <c r="AR286" s="466" t="str">
        <f t="shared" si="77"/>
        <v>不適切</v>
      </c>
      <c r="AT286" s="46">
        <v>59</v>
      </c>
      <c r="AU286" s="467" t="str">
        <f>'自主点検表（処遇）'!$AH$563</f>
        <v>いる・いない</v>
      </c>
      <c r="AW286" s="430" t="s">
        <v>1731</v>
      </c>
    </row>
    <row r="287" spans="2:57" s="46" customFormat="1" ht="33.75" customHeight="1" thickBot="1">
      <c r="D287" s="589"/>
      <c r="E287" s="589" t="str">
        <f t="shared" si="74"/>
        <v/>
      </c>
      <c r="AN287" s="464"/>
      <c r="AW287" s="430"/>
    </row>
    <row r="288" spans="2:57" s="46" customFormat="1" ht="33.75" customHeight="1" thickBot="1">
      <c r="D288" s="589"/>
      <c r="E288" s="589" t="str">
        <f t="shared" si="74"/>
        <v>★</v>
      </c>
      <c r="G288" s="46" t="s">
        <v>1393</v>
      </c>
      <c r="AD288" s="609" t="s">
        <v>443</v>
      </c>
      <c r="AE288" s="429" t="s">
        <v>1402</v>
      </c>
      <c r="AL288" s="471" t="s">
        <v>1942</v>
      </c>
      <c r="AN288" s="464" t="str">
        <f t="shared" ref="AN288:AN293" si="78">IF(AP288=AR288,"●","✖")</f>
        <v>✖</v>
      </c>
      <c r="AP288" s="462" t="str">
        <f>IF(AL288="策定済","適切","不適切")</f>
        <v>適切</v>
      </c>
      <c r="AR288" s="466" t="str">
        <f t="shared" ref="AR288:AR293" si="79">IF(AU288=AW288,"適切","不適切")</f>
        <v>不適切</v>
      </c>
      <c r="AT288" s="46">
        <v>60</v>
      </c>
      <c r="AU288" s="467" t="str">
        <f>'自主点検表（処遇）'!$AH$588</f>
        <v>策定済・未策定</v>
      </c>
      <c r="AW288" s="430" t="s">
        <v>334</v>
      </c>
    </row>
    <row r="289" spans="2:55" s="46" customFormat="1" ht="33.75" customHeight="1" thickBot="1">
      <c r="D289" s="589"/>
      <c r="E289" s="589" t="str">
        <f t="shared" si="74"/>
        <v>★</v>
      </c>
      <c r="G289" s="46" t="s">
        <v>1394</v>
      </c>
      <c r="W289" s="46" t="s">
        <v>1958</v>
      </c>
      <c r="Z289" s="46" t="s">
        <v>1958</v>
      </c>
      <c r="AD289" s="609" t="s">
        <v>443</v>
      </c>
      <c r="AE289" s="429" t="s">
        <v>1402</v>
      </c>
      <c r="AL289" s="471" t="s">
        <v>1942</v>
      </c>
      <c r="AM289" s="432"/>
      <c r="AN289" s="464" t="str">
        <f t="shared" si="78"/>
        <v>✖</v>
      </c>
      <c r="AO289" s="432"/>
      <c r="AP289" s="462" t="str">
        <f>IF(AL289="策定済","適切","不適切")</f>
        <v>適切</v>
      </c>
      <c r="AR289" s="466" t="str">
        <f t="shared" si="79"/>
        <v>不適切</v>
      </c>
      <c r="AT289" s="46">
        <v>61</v>
      </c>
      <c r="AU289" s="467" t="str">
        <f>'自主点検表（処遇）'!$AH$596</f>
        <v>策定済・未策定</v>
      </c>
      <c r="AW289" s="430" t="s">
        <v>334</v>
      </c>
    </row>
    <row r="290" spans="2:55" s="46" customFormat="1" ht="33.75" customHeight="1" thickBot="1">
      <c r="D290" s="589"/>
      <c r="E290" s="589" t="str">
        <f t="shared" si="74"/>
        <v>★</v>
      </c>
      <c r="G290" s="46" t="s">
        <v>1395</v>
      </c>
      <c r="Q290" s="593" t="s">
        <v>1915</v>
      </c>
      <c r="R290" s="593"/>
      <c r="S290" s="593"/>
      <c r="W290" s="595" t="s">
        <v>443</v>
      </c>
      <c r="X290" s="594" t="s">
        <v>34</v>
      </c>
      <c r="Y290" s="432"/>
      <c r="Z290" s="595" t="s">
        <v>443</v>
      </c>
      <c r="AA290" s="594" t="s">
        <v>34</v>
      </c>
      <c r="AB290" s="432"/>
      <c r="AC290" s="432"/>
      <c r="AD290" s="609" t="s">
        <v>443</v>
      </c>
      <c r="AE290" s="429" t="s">
        <v>1402</v>
      </c>
      <c r="AF290" s="432"/>
      <c r="AG290" s="432"/>
      <c r="AH290" s="432"/>
      <c r="AI290" s="432"/>
      <c r="AJ290" s="432"/>
      <c r="AK290" s="432"/>
      <c r="AL290" s="471" t="s">
        <v>1943</v>
      </c>
      <c r="AM290" s="432"/>
      <c r="AN290" s="464" t="str">
        <f t="shared" si="78"/>
        <v>✖</v>
      </c>
      <c r="AO290" s="432"/>
      <c r="AP290" s="462" t="str">
        <f>IF(AL290="実施済","適切","不適切")</f>
        <v>適切</v>
      </c>
      <c r="AR290" s="466" t="str">
        <f t="shared" si="79"/>
        <v>不適切</v>
      </c>
      <c r="AS290" s="432"/>
      <c r="AT290" s="446">
        <v>62</v>
      </c>
      <c r="AU290" s="467" t="str">
        <f>'自主点検表（処遇）'!$AH$606</f>
        <v>実施済・未実施</v>
      </c>
      <c r="AV290" s="432"/>
      <c r="AW290" s="437" t="s">
        <v>344</v>
      </c>
      <c r="AX290" s="432"/>
    </row>
    <row r="291" spans="2:55" s="46" customFormat="1" ht="33.75" customHeight="1" thickBot="1">
      <c r="D291" s="589"/>
      <c r="E291" s="589" t="str">
        <f t="shared" si="74"/>
        <v>★</v>
      </c>
      <c r="Q291" s="593" t="s">
        <v>1916</v>
      </c>
      <c r="R291" s="593"/>
      <c r="S291" s="593"/>
      <c r="W291" s="595" t="s">
        <v>443</v>
      </c>
      <c r="X291" s="594" t="s">
        <v>34</v>
      </c>
      <c r="Y291" s="432"/>
      <c r="Z291" s="595" t="s">
        <v>443</v>
      </c>
      <c r="AA291" s="594" t="s">
        <v>34</v>
      </c>
      <c r="AB291" s="432"/>
      <c r="AC291" s="432"/>
      <c r="AD291" s="609" t="s">
        <v>443</v>
      </c>
      <c r="AE291" s="429" t="s">
        <v>1402</v>
      </c>
      <c r="AF291" s="432"/>
      <c r="AG291" s="432"/>
      <c r="AH291" s="432"/>
      <c r="AI291" s="432"/>
      <c r="AJ291" s="432"/>
      <c r="AK291" s="432"/>
      <c r="AL291" s="471" t="s">
        <v>1943</v>
      </c>
      <c r="AM291" s="432"/>
      <c r="AN291" s="464" t="str">
        <f t="shared" si="78"/>
        <v>✖</v>
      </c>
      <c r="AO291" s="432"/>
      <c r="AP291" s="462" t="str">
        <f>IF(AL291="実施済","適切","不適切")</f>
        <v>適切</v>
      </c>
      <c r="AR291" s="466" t="str">
        <f t="shared" si="79"/>
        <v>不適切</v>
      </c>
      <c r="AS291" s="432"/>
      <c r="AT291" s="446">
        <v>63</v>
      </c>
      <c r="AU291" s="467" t="str">
        <f>'自主点検表（処遇）'!$AH$615</f>
        <v>実施済・未実施</v>
      </c>
      <c r="AV291" s="432"/>
      <c r="AW291" s="437" t="s">
        <v>344</v>
      </c>
      <c r="AX291" s="432"/>
    </row>
    <row r="292" spans="2:55" s="46" customFormat="1" ht="33.75" customHeight="1" thickBot="1">
      <c r="D292" s="589"/>
      <c r="E292" s="589" t="str">
        <f t="shared" si="74"/>
        <v>★</v>
      </c>
      <c r="Q292" s="593" t="s">
        <v>1917</v>
      </c>
      <c r="R292" s="593"/>
      <c r="S292" s="593"/>
      <c r="W292" s="595" t="s">
        <v>443</v>
      </c>
      <c r="X292" s="594" t="s">
        <v>34</v>
      </c>
      <c r="Y292" s="768"/>
      <c r="Z292" s="595" t="s">
        <v>443</v>
      </c>
      <c r="AA292" s="594" t="s">
        <v>34</v>
      </c>
      <c r="AB292" s="768"/>
      <c r="AC292" s="768"/>
      <c r="AD292" s="609" t="s">
        <v>443</v>
      </c>
      <c r="AE292" s="429" t="s">
        <v>1402</v>
      </c>
      <c r="AF292" s="768"/>
      <c r="AG292" s="768"/>
      <c r="AH292" s="768"/>
      <c r="AI292" s="768"/>
      <c r="AJ292" s="768"/>
      <c r="AK292" s="768"/>
      <c r="AL292" s="471" t="s">
        <v>1943</v>
      </c>
      <c r="AM292" s="768"/>
      <c r="AN292" s="464" t="str">
        <f t="shared" si="78"/>
        <v>✖</v>
      </c>
      <c r="AO292" s="432"/>
      <c r="AP292" s="462" t="str">
        <f>IF(AL292="実施済","適切","不適切")</f>
        <v>適切</v>
      </c>
      <c r="AR292" s="466" t="str">
        <f t="shared" si="79"/>
        <v>不適切</v>
      </c>
      <c r="AS292" s="768"/>
      <c r="AT292" s="446">
        <v>64</v>
      </c>
      <c r="AU292" s="467" t="str">
        <f>'自主点検表（処遇）'!$AH$609</f>
        <v>実施済・未実施</v>
      </c>
      <c r="AV292" s="768"/>
      <c r="AW292" s="437" t="s">
        <v>344</v>
      </c>
      <c r="AX292" s="768"/>
    </row>
    <row r="293" spans="2:55" s="46" customFormat="1" ht="33.75" customHeight="1" thickBot="1">
      <c r="D293" s="589"/>
      <c r="E293" s="589" t="str">
        <f t="shared" si="74"/>
        <v>★</v>
      </c>
      <c r="Q293" s="593" t="s">
        <v>1918</v>
      </c>
      <c r="R293" s="593"/>
      <c r="S293" s="593"/>
      <c r="W293" s="595" t="s">
        <v>443</v>
      </c>
      <c r="X293" s="594" t="s">
        <v>34</v>
      </c>
      <c r="Y293" s="768"/>
      <c r="Z293" s="595" t="s">
        <v>443</v>
      </c>
      <c r="AA293" s="594" t="s">
        <v>34</v>
      </c>
      <c r="AB293" s="768"/>
      <c r="AC293" s="768"/>
      <c r="AD293" s="609" t="s">
        <v>443</v>
      </c>
      <c r="AE293" s="429" t="s">
        <v>1402</v>
      </c>
      <c r="AF293" s="768"/>
      <c r="AG293" s="768"/>
      <c r="AH293" s="768"/>
      <c r="AI293" s="768"/>
      <c r="AJ293" s="768"/>
      <c r="AK293" s="768"/>
      <c r="AL293" s="471" t="s">
        <v>1943</v>
      </c>
      <c r="AM293" s="768"/>
      <c r="AN293" s="464" t="str">
        <f t="shared" si="78"/>
        <v>✖</v>
      </c>
      <c r="AO293" s="432"/>
      <c r="AP293" s="462" t="str">
        <f>IF(AL293="実施済","適切","不適切")</f>
        <v>適切</v>
      </c>
      <c r="AR293" s="466" t="str">
        <f t="shared" si="79"/>
        <v>不適切</v>
      </c>
      <c r="AS293" s="768"/>
      <c r="AT293" s="446">
        <v>65</v>
      </c>
      <c r="AU293" s="467" t="str">
        <f>'自主点検表（処遇）'!$AH$619</f>
        <v>実施済・未実施</v>
      </c>
      <c r="AV293" s="768"/>
      <c r="AW293" s="437" t="s">
        <v>344</v>
      </c>
      <c r="AX293" s="768"/>
    </row>
    <row r="294" spans="2:55" ht="33.75" customHeight="1" thickBot="1">
      <c r="B294" s="775"/>
      <c r="C294" s="775"/>
      <c r="D294" s="778"/>
      <c r="E294" s="778" t="str">
        <f t="shared" ref="E294:E317" si="80">_xlfn.IFS(AR294="不適切","★",AR294="要確認","▲",AR294="適切","",AR294="","")</f>
        <v/>
      </c>
      <c r="F294" s="775"/>
      <c r="G294" s="775"/>
      <c r="H294" s="775"/>
      <c r="I294" s="775"/>
      <c r="J294" s="775"/>
      <c r="K294" s="775"/>
      <c r="L294" s="775"/>
      <c r="M294" s="775"/>
      <c r="N294" s="775"/>
      <c r="O294" s="775"/>
      <c r="P294" s="775"/>
      <c r="Q294" s="775"/>
      <c r="R294" s="775"/>
      <c r="S294" s="775"/>
      <c r="T294" s="775"/>
      <c r="U294" s="775"/>
      <c r="V294" s="775"/>
      <c r="W294" s="775"/>
      <c r="X294" s="775"/>
      <c r="Y294" s="775"/>
      <c r="Z294" s="775"/>
      <c r="AA294" s="775"/>
      <c r="AB294" s="775"/>
      <c r="AC294" s="775"/>
      <c r="AD294" s="775"/>
      <c r="AE294" s="775"/>
      <c r="AF294" s="775"/>
      <c r="AG294" s="775"/>
      <c r="AH294" s="775"/>
      <c r="AI294" s="775"/>
      <c r="AJ294" s="775"/>
      <c r="AK294" s="775"/>
      <c r="AL294" s="775"/>
      <c r="AM294" s="775"/>
      <c r="AN294" s="776"/>
      <c r="AO294" s="775"/>
      <c r="AP294" s="775"/>
      <c r="AQ294" s="775"/>
      <c r="AR294" s="777"/>
      <c r="AS294" s="775"/>
      <c r="AT294" s="775"/>
      <c r="AU294" s="775"/>
      <c r="AV294" s="775"/>
      <c r="AW294" s="775"/>
      <c r="AX294" s="775"/>
    </row>
    <row r="295" spans="2:55" ht="33.75" customHeight="1">
      <c r="E295" s="774" t="str">
        <f t="shared" si="80"/>
        <v/>
      </c>
      <c r="W295" s="804"/>
      <c r="AA295" s="804"/>
      <c r="AE295" s="804"/>
      <c r="AI295" s="804"/>
      <c r="AR295" s="780"/>
      <c r="AT295" s="788" t="s">
        <v>2550</v>
      </c>
      <c r="AU295" s="787" t="s">
        <v>1729</v>
      </c>
      <c r="AW295" s="770"/>
    </row>
    <row r="296" spans="2:55" ht="33.75" customHeight="1" thickBot="1">
      <c r="B296" s="770" t="s">
        <v>1944</v>
      </c>
      <c r="D296" s="786" t="s">
        <v>1346</v>
      </c>
      <c r="E296" s="774" t="str">
        <f t="shared" si="80"/>
        <v/>
      </c>
      <c r="F296" s="770">
        <v>30</v>
      </c>
      <c r="G296" s="770" t="s">
        <v>1636</v>
      </c>
      <c r="AR296" s="780"/>
      <c r="AW296" s="770"/>
      <c r="AZ296" s="779" t="s">
        <v>1637</v>
      </c>
      <c r="BC296" s="779" t="s">
        <v>1638</v>
      </c>
    </row>
    <row r="297" spans="2:55" s="46" customFormat="1" ht="33.75" customHeight="1" thickBot="1">
      <c r="D297" s="589"/>
      <c r="E297" s="589" t="str">
        <f t="shared" ref="E297:E299" si="81">IF(AR297="不適切","★","")</f>
        <v>★</v>
      </c>
      <c r="G297" s="432" t="s">
        <v>1639</v>
      </c>
      <c r="AD297" s="609" t="s">
        <v>443</v>
      </c>
      <c r="AE297" s="429" t="s">
        <v>1402</v>
      </c>
      <c r="AL297" s="449" t="s">
        <v>571</v>
      </c>
      <c r="AN297" s="464" t="str">
        <f t="shared" ref="AN297" si="82">IF(AP297=AR297,"●","✖")</f>
        <v>✖</v>
      </c>
      <c r="AP297" s="462" t="str">
        <f t="shared" ref="AP297" si="83">IF(AL297="いる","適切","不適切")</f>
        <v>適切</v>
      </c>
      <c r="AR297" s="466" t="str">
        <f t="shared" ref="AR297" si="84">IF(AU297=AW297,"適切","不適切")</f>
        <v>不適切</v>
      </c>
      <c r="AT297" s="46">
        <v>367</v>
      </c>
      <c r="AU297" s="467" t="str">
        <f>'自主点検表（処遇）'!$AH$2703</f>
        <v>いる・いない</v>
      </c>
      <c r="AW297" s="430" t="s">
        <v>1731</v>
      </c>
      <c r="AZ297" s="432" t="s">
        <v>1640</v>
      </c>
    </row>
    <row r="298" spans="2:55" s="46" customFormat="1" ht="33.75" customHeight="1" thickBot="1">
      <c r="D298" s="589"/>
      <c r="E298" s="589" t="str">
        <f t="shared" si="81"/>
        <v/>
      </c>
      <c r="G298" s="432" t="s">
        <v>1641</v>
      </c>
      <c r="AD298" s="609" t="s">
        <v>443</v>
      </c>
      <c r="AE298" s="429" t="s">
        <v>1402</v>
      </c>
      <c r="AN298" s="464"/>
      <c r="AZ298" s="432" t="s">
        <v>1642</v>
      </c>
    </row>
    <row r="299" spans="2:55" s="46" customFormat="1" ht="33.75" customHeight="1" thickBot="1">
      <c r="D299" s="589"/>
      <c r="E299" s="589" t="str">
        <f t="shared" si="81"/>
        <v>★</v>
      </c>
      <c r="G299" s="432" t="s">
        <v>1643</v>
      </c>
      <c r="AD299" s="609" t="s">
        <v>443</v>
      </c>
      <c r="AE299" s="429" t="s">
        <v>1402</v>
      </c>
      <c r="AL299" s="449" t="s">
        <v>571</v>
      </c>
      <c r="AN299" s="464" t="str">
        <f t="shared" ref="AN299" si="85">IF(AP299=AR299,"●","✖")</f>
        <v>✖</v>
      </c>
      <c r="AP299" s="462" t="str">
        <f t="shared" ref="AP299" si="86">IF(AL299="いる","適切","不適切")</f>
        <v>適切</v>
      </c>
      <c r="AR299" s="466" t="str">
        <f t="shared" ref="AR299" si="87">IF(AU299=AW299,"適切","不適切")</f>
        <v>不適切</v>
      </c>
      <c r="AT299" s="46">
        <v>357</v>
      </c>
      <c r="AU299" s="467" t="str">
        <f>'自主点検表（処遇）'!$AH$2618</f>
        <v>いる・いない</v>
      </c>
      <c r="AW299" s="430" t="s">
        <v>1731</v>
      </c>
      <c r="AZ299" s="432" t="s">
        <v>1644</v>
      </c>
    </row>
    <row r="300" spans="2:55" ht="33.75" customHeight="1">
      <c r="E300" s="774" t="str">
        <f t="shared" si="80"/>
        <v/>
      </c>
      <c r="AR300" s="780"/>
      <c r="AW300" s="770"/>
      <c r="AZ300" s="779" t="s">
        <v>1645</v>
      </c>
    </row>
    <row r="301" spans="2:55" ht="33.75" customHeight="1">
      <c r="B301" s="789"/>
      <c r="C301" s="789"/>
      <c r="D301" s="791"/>
      <c r="E301" s="791" t="str">
        <f t="shared" si="80"/>
        <v/>
      </c>
      <c r="F301" s="789"/>
      <c r="G301" s="789" t="s">
        <v>1646</v>
      </c>
      <c r="H301" s="789"/>
      <c r="I301" s="789"/>
      <c r="J301" s="789"/>
      <c r="K301" s="789"/>
      <c r="L301" s="789"/>
      <c r="M301" s="789"/>
      <c r="N301" s="789"/>
      <c r="O301" s="789"/>
      <c r="P301" s="789"/>
      <c r="Q301" s="789"/>
      <c r="R301" s="789"/>
      <c r="S301" s="789"/>
      <c r="T301" s="789"/>
      <c r="U301" s="789"/>
      <c r="V301" s="789"/>
      <c r="W301" s="789"/>
      <c r="X301" s="789"/>
      <c r="Y301" s="789"/>
      <c r="Z301" s="789"/>
      <c r="AA301" s="789"/>
      <c r="AB301" s="789"/>
      <c r="AC301" s="789"/>
      <c r="AD301" s="789"/>
      <c r="AE301" s="789"/>
      <c r="AF301" s="789"/>
      <c r="AG301" s="789"/>
      <c r="AH301" s="789"/>
      <c r="AI301" s="789"/>
      <c r="AJ301" s="789"/>
      <c r="AR301" s="780"/>
      <c r="AW301" s="770"/>
      <c r="AZ301" s="779" t="s">
        <v>1647</v>
      </c>
    </row>
    <row r="302" spans="2:55" ht="33.75" customHeight="1">
      <c r="B302" s="789"/>
      <c r="C302" s="789"/>
      <c r="D302" s="791"/>
      <c r="E302" s="791" t="str">
        <f t="shared" si="80"/>
        <v/>
      </c>
      <c r="F302" s="789"/>
      <c r="G302" s="789"/>
      <c r="H302" s="789" t="s">
        <v>2554</v>
      </c>
      <c r="I302" s="789"/>
      <c r="J302" s="789"/>
      <c r="K302" s="789"/>
      <c r="L302" s="789"/>
      <c r="M302" s="789"/>
      <c r="N302" s="789"/>
      <c r="O302" s="789"/>
      <c r="P302" s="789"/>
      <c r="Q302" s="789"/>
      <c r="R302" s="789"/>
      <c r="S302" s="2292"/>
      <c r="T302" s="2292"/>
      <c r="U302" s="2292"/>
      <c r="V302" s="2292"/>
      <c r="W302" s="2292"/>
      <c r="X302" s="2292"/>
      <c r="Y302" s="2292"/>
      <c r="Z302" s="2292"/>
      <c r="AA302" s="2292"/>
      <c r="AB302" s="2292"/>
      <c r="AC302" s="2292"/>
      <c r="AD302" s="2292"/>
      <c r="AE302" s="2292"/>
      <c r="AF302" s="2292"/>
      <c r="AG302" s="2292"/>
      <c r="AH302" s="2292"/>
      <c r="AI302" s="2292"/>
      <c r="AJ302" s="789"/>
      <c r="AR302" s="780"/>
      <c r="AW302" s="770"/>
    </row>
    <row r="303" spans="2:55" ht="33.75" customHeight="1">
      <c r="B303" s="789"/>
      <c r="C303" s="789"/>
      <c r="D303" s="791"/>
      <c r="E303" s="791" t="str">
        <f t="shared" si="80"/>
        <v/>
      </c>
      <c r="F303" s="789"/>
      <c r="G303" s="789"/>
      <c r="H303" s="789"/>
      <c r="I303" s="789"/>
      <c r="J303" s="789"/>
      <c r="K303" s="789"/>
      <c r="L303" s="789"/>
      <c r="M303" s="789"/>
      <c r="N303" s="789"/>
      <c r="O303" s="789"/>
      <c r="P303" s="789"/>
      <c r="Q303" s="789"/>
      <c r="R303" s="789"/>
      <c r="S303" s="789"/>
      <c r="T303" s="789"/>
      <c r="U303" s="789"/>
      <c r="V303" s="789"/>
      <c r="W303" s="789"/>
      <c r="X303" s="789"/>
      <c r="Y303" s="789"/>
      <c r="Z303" s="789"/>
      <c r="AA303" s="789"/>
      <c r="AB303" s="789"/>
      <c r="AC303" s="789"/>
      <c r="AD303" s="789"/>
      <c r="AE303" s="789"/>
      <c r="AF303" s="789"/>
      <c r="AG303" s="789"/>
      <c r="AH303" s="789"/>
      <c r="AI303" s="789"/>
      <c r="AJ303" s="789"/>
      <c r="AR303" s="780"/>
      <c r="AW303" s="770"/>
    </row>
    <row r="304" spans="2:55" ht="33.75" customHeight="1" thickBot="1">
      <c r="B304" s="789"/>
      <c r="C304" s="789"/>
      <c r="D304" s="791"/>
      <c r="E304" s="791" t="str">
        <f t="shared" si="80"/>
        <v/>
      </c>
      <c r="F304" s="789"/>
      <c r="G304" s="789"/>
      <c r="H304" s="789" t="s">
        <v>1649</v>
      </c>
      <c r="I304" s="789"/>
      <c r="J304" s="789"/>
      <c r="K304" s="789"/>
      <c r="L304" s="789"/>
      <c r="M304" s="789"/>
      <c r="N304" s="789"/>
      <c r="O304" s="789" t="s">
        <v>1360</v>
      </c>
      <c r="P304" s="789"/>
      <c r="Q304" s="789"/>
      <c r="R304" s="789" t="s">
        <v>1361</v>
      </c>
      <c r="S304" s="789"/>
      <c r="T304" s="789"/>
      <c r="U304" s="789"/>
      <c r="V304" s="789"/>
      <c r="W304" s="789"/>
      <c r="X304" s="789"/>
      <c r="Y304" s="789"/>
      <c r="Z304" s="789"/>
      <c r="AA304" s="789"/>
      <c r="AB304" s="789"/>
      <c r="AC304" s="789"/>
      <c r="AD304" s="789"/>
      <c r="AE304" s="789"/>
      <c r="AF304" s="789"/>
      <c r="AG304" s="789"/>
      <c r="AH304" s="789"/>
      <c r="AI304" s="789"/>
      <c r="AJ304" s="789"/>
      <c r="AR304" s="780"/>
      <c r="AW304" s="770"/>
    </row>
    <row r="305" spans="2:55" ht="33.75" customHeight="1" thickBot="1">
      <c r="B305" s="789"/>
      <c r="C305" s="789"/>
      <c r="D305" s="791"/>
      <c r="E305" s="791" t="str">
        <f t="shared" si="80"/>
        <v/>
      </c>
      <c r="F305" s="789"/>
      <c r="G305" s="789"/>
      <c r="H305" s="789"/>
      <c r="I305" s="789"/>
      <c r="J305" s="789"/>
      <c r="K305" s="789"/>
      <c r="L305" s="789" t="s">
        <v>1650</v>
      </c>
      <c r="M305" s="789"/>
      <c r="N305" s="789"/>
      <c r="O305" s="2292"/>
      <c r="P305" s="2292"/>
      <c r="Q305" s="789" t="s">
        <v>1362</v>
      </c>
      <c r="R305" s="2292"/>
      <c r="S305" s="2292"/>
      <c r="T305" s="789" t="s">
        <v>1362</v>
      </c>
      <c r="U305" s="789"/>
      <c r="V305" s="789"/>
      <c r="W305" s="789"/>
      <c r="X305" s="789"/>
      <c r="Y305" s="789"/>
      <c r="Z305" s="789"/>
      <c r="AA305" s="789"/>
      <c r="AB305" s="789"/>
      <c r="AC305" s="789"/>
      <c r="AD305" s="781" t="s">
        <v>443</v>
      </c>
      <c r="AE305" s="794" t="s">
        <v>1402</v>
      </c>
      <c r="AF305" s="789"/>
      <c r="AG305" s="781" t="s">
        <v>443</v>
      </c>
      <c r="AH305" s="794" t="s">
        <v>1509</v>
      </c>
      <c r="AI305" s="789"/>
      <c r="AJ305" s="789"/>
      <c r="AR305" s="780"/>
      <c r="AW305" s="770"/>
    </row>
    <row r="306" spans="2:55" ht="33.75" customHeight="1" thickBot="1">
      <c r="B306" s="789"/>
      <c r="C306" s="789"/>
      <c r="D306" s="791"/>
      <c r="E306" s="791" t="str">
        <f t="shared" si="80"/>
        <v/>
      </c>
      <c r="F306" s="789"/>
      <c r="G306" s="789"/>
      <c r="H306" s="789"/>
      <c r="I306" s="789"/>
      <c r="J306" s="789"/>
      <c r="K306" s="789"/>
      <c r="L306" s="789" t="s">
        <v>1651</v>
      </c>
      <c r="M306" s="789"/>
      <c r="N306" s="789"/>
      <c r="O306" s="2285"/>
      <c r="P306" s="2285"/>
      <c r="Q306" s="789" t="s">
        <v>1362</v>
      </c>
      <c r="R306" s="2285"/>
      <c r="S306" s="2285"/>
      <c r="T306" s="789" t="s">
        <v>1362</v>
      </c>
      <c r="U306" s="789"/>
      <c r="V306" s="789"/>
      <c r="W306" s="789"/>
      <c r="X306" s="789"/>
      <c r="Y306" s="789"/>
      <c r="Z306" s="789"/>
      <c r="AA306" s="789"/>
      <c r="AB306" s="789"/>
      <c r="AC306" s="789"/>
      <c r="AD306" s="781" t="s">
        <v>443</v>
      </c>
      <c r="AE306" s="794" t="s">
        <v>1402</v>
      </c>
      <c r="AF306" s="789"/>
      <c r="AG306" s="781" t="s">
        <v>443</v>
      </c>
      <c r="AH306" s="794" t="s">
        <v>1509</v>
      </c>
      <c r="AI306" s="789"/>
      <c r="AJ306" s="789"/>
      <c r="AR306" s="780"/>
      <c r="AW306" s="770"/>
    </row>
    <row r="307" spans="2:55" ht="33.75" customHeight="1" thickBot="1">
      <c r="B307" s="789"/>
      <c r="C307" s="789"/>
      <c r="D307" s="791"/>
      <c r="E307" s="791" t="str">
        <f t="shared" si="80"/>
        <v/>
      </c>
      <c r="F307" s="789"/>
      <c r="G307" s="789"/>
      <c r="H307" s="789"/>
      <c r="I307" s="789"/>
      <c r="J307" s="789"/>
      <c r="K307" s="789"/>
      <c r="L307" s="789" t="s">
        <v>1652</v>
      </c>
      <c r="M307" s="789"/>
      <c r="N307" s="789"/>
      <c r="O307" s="2285"/>
      <c r="P307" s="2285"/>
      <c r="Q307" s="789" t="s">
        <v>1362</v>
      </c>
      <c r="R307" s="2285"/>
      <c r="S307" s="2285"/>
      <c r="T307" s="789" t="s">
        <v>1362</v>
      </c>
      <c r="U307" s="789"/>
      <c r="V307" s="789" t="s">
        <v>2006</v>
      </c>
      <c r="W307" s="789"/>
      <c r="X307" s="789"/>
      <c r="Y307" s="789"/>
      <c r="Z307" s="789"/>
      <c r="AA307" s="789"/>
      <c r="AB307" s="789"/>
      <c r="AC307" s="789"/>
      <c r="AD307" s="781" t="s">
        <v>443</v>
      </c>
      <c r="AE307" s="794" t="s">
        <v>1402</v>
      </c>
      <c r="AF307" s="789"/>
      <c r="AG307" s="781" t="s">
        <v>443</v>
      </c>
      <c r="AH307" s="794" t="s">
        <v>1509</v>
      </c>
      <c r="AI307" s="789"/>
      <c r="AJ307" s="789"/>
      <c r="AR307" s="780"/>
      <c r="AW307" s="770"/>
    </row>
    <row r="308" spans="2:55" ht="33.75" customHeight="1">
      <c r="B308" s="789"/>
      <c r="C308" s="789"/>
      <c r="D308" s="791"/>
      <c r="E308" s="791" t="str">
        <f t="shared" si="80"/>
        <v/>
      </c>
      <c r="F308" s="789"/>
      <c r="G308" s="789"/>
      <c r="H308" s="789"/>
      <c r="I308" s="789"/>
      <c r="J308" s="789"/>
      <c r="K308" s="789"/>
      <c r="L308" s="789"/>
      <c r="M308" s="789"/>
      <c r="N308" s="789"/>
      <c r="O308" s="789"/>
      <c r="P308" s="789"/>
      <c r="Q308" s="789"/>
      <c r="R308" s="789"/>
      <c r="S308" s="789"/>
      <c r="T308" s="789"/>
      <c r="U308" s="789"/>
      <c r="V308" s="789"/>
      <c r="W308" s="789"/>
      <c r="X308" s="789"/>
      <c r="Y308" s="789"/>
      <c r="Z308" s="789"/>
      <c r="AA308" s="789"/>
      <c r="AB308" s="789"/>
      <c r="AC308" s="789"/>
      <c r="AD308" s="789"/>
      <c r="AE308" s="789"/>
      <c r="AF308" s="789"/>
      <c r="AG308" s="789"/>
      <c r="AH308" s="789"/>
      <c r="AI308" s="789"/>
      <c r="AJ308" s="789"/>
      <c r="AR308" s="780"/>
      <c r="AW308" s="770"/>
    </row>
    <row r="309" spans="2:55" s="46" customFormat="1" ht="33.75" customHeight="1">
      <c r="D309" s="589"/>
      <c r="E309" s="589" t="str">
        <f t="shared" ref="E309:E310" si="88">IF(AR309="不適切","★","")</f>
        <v/>
      </c>
      <c r="G309" s="46" t="s">
        <v>1653</v>
      </c>
      <c r="AN309" s="464"/>
    </row>
    <row r="310" spans="2:55" s="46" customFormat="1" ht="33.75" customHeight="1">
      <c r="D310" s="589"/>
      <c r="E310" s="589" t="str">
        <f t="shared" si="88"/>
        <v/>
      </c>
      <c r="H310" s="46" t="s">
        <v>1654</v>
      </c>
      <c r="X310" s="46" t="s">
        <v>1455</v>
      </c>
      <c r="AN310" s="464"/>
    </row>
    <row r="311" spans="2:55" s="46" customFormat="1" ht="33.75" customHeight="1">
      <c r="D311" s="589"/>
      <c r="E311" s="589"/>
      <c r="AN311" s="464"/>
    </row>
    <row r="312" spans="2:55" s="46" customFormat="1" ht="33.75" customHeight="1" thickBot="1">
      <c r="D312" s="589"/>
      <c r="E312" s="589"/>
      <c r="G312" s="46" t="s">
        <v>2502</v>
      </c>
      <c r="I312" s="46" t="s">
        <v>2504</v>
      </c>
      <c r="J312" s="46" t="s">
        <v>2505</v>
      </c>
      <c r="AN312" s="464"/>
    </row>
    <row r="313" spans="2:55" s="46" customFormat="1" ht="33.75" customHeight="1" thickBot="1">
      <c r="D313" s="589"/>
      <c r="E313" s="589"/>
      <c r="G313" s="609" t="s">
        <v>443</v>
      </c>
      <c r="I313" s="431" t="str">
        <f>'自主点検表（処遇）'!$H$2648</f>
        <v>　</v>
      </c>
      <c r="J313" s="2214" t="s">
        <v>2506</v>
      </c>
      <c r="K313" s="2214"/>
      <c r="L313" s="2214"/>
      <c r="M313" s="2214"/>
      <c r="N313" s="2214"/>
      <c r="O313" s="2214"/>
      <c r="P313" s="2214"/>
      <c r="Q313" s="2214"/>
      <c r="R313" s="2214"/>
      <c r="S313" s="2214"/>
      <c r="T313" s="2214"/>
      <c r="U313" s="2214"/>
      <c r="V313" s="2214"/>
      <c r="W313" s="2214"/>
      <c r="X313" s="2214"/>
      <c r="Y313" s="2214"/>
      <c r="Z313" s="2214"/>
      <c r="AA313" s="2214"/>
      <c r="AB313" s="2214"/>
      <c r="AC313" s="2214"/>
      <c r="AD313" s="2214"/>
      <c r="AE313" s="2214"/>
      <c r="AF313" s="2214"/>
      <c r="AG313" s="2214"/>
      <c r="AH313" s="2214"/>
      <c r="AI313" s="2214"/>
      <c r="AJ313" s="2214"/>
      <c r="AN313" s="464"/>
    </row>
    <row r="314" spans="2:55" s="46" customFormat="1" ht="33.75" customHeight="1" thickBot="1">
      <c r="D314" s="589"/>
      <c r="E314" s="589"/>
      <c r="J314" s="2214"/>
      <c r="K314" s="2214"/>
      <c r="L314" s="2214"/>
      <c r="M314" s="2214"/>
      <c r="N314" s="2214"/>
      <c r="O314" s="2214"/>
      <c r="P314" s="2214"/>
      <c r="Q314" s="2214"/>
      <c r="R314" s="2214"/>
      <c r="S314" s="2214"/>
      <c r="T314" s="2214"/>
      <c r="U314" s="2214"/>
      <c r="V314" s="2214"/>
      <c r="W314" s="2214"/>
      <c r="X314" s="2214"/>
      <c r="Y314" s="2214"/>
      <c r="Z314" s="2214"/>
      <c r="AA314" s="2214"/>
      <c r="AB314" s="2214"/>
      <c r="AC314" s="2214"/>
      <c r="AD314" s="2214"/>
      <c r="AE314" s="2214"/>
      <c r="AF314" s="2214"/>
      <c r="AG314" s="2214"/>
      <c r="AH314" s="2214"/>
      <c r="AI314" s="2214"/>
      <c r="AJ314" s="2214"/>
      <c r="AN314" s="464"/>
    </row>
    <row r="315" spans="2:55" s="46" customFormat="1" ht="33.75" customHeight="1" thickBot="1">
      <c r="D315" s="589"/>
      <c r="E315" s="589"/>
      <c r="G315" s="609" t="s">
        <v>443</v>
      </c>
      <c r="I315" s="431" t="str">
        <f>'自主点検表（処遇）'!$H$2651</f>
        <v>　</v>
      </c>
      <c r="J315" s="2215" t="s">
        <v>2507</v>
      </c>
      <c r="K315" s="2215"/>
      <c r="L315" s="2215"/>
      <c r="M315" s="2215"/>
      <c r="N315" s="2215"/>
      <c r="O315" s="2215"/>
      <c r="P315" s="2215"/>
      <c r="Q315" s="2215"/>
      <c r="R315" s="2215"/>
      <c r="S315" s="2215"/>
      <c r="T315" s="2215"/>
      <c r="U315" s="2215"/>
      <c r="V315" s="2215"/>
      <c r="W315" s="2215"/>
      <c r="X315" s="2215"/>
      <c r="Y315" s="2215"/>
      <c r="Z315" s="2215"/>
      <c r="AA315" s="2215"/>
      <c r="AB315" s="2215"/>
      <c r="AC315" s="2215"/>
      <c r="AD315" s="2215"/>
      <c r="AE315" s="2215"/>
      <c r="AF315" s="2215"/>
      <c r="AG315" s="2215"/>
      <c r="AH315" s="2215"/>
      <c r="AI315" s="2215"/>
      <c r="AJ315" s="2215"/>
      <c r="AN315" s="464"/>
    </row>
    <row r="316" spans="2:55" s="46" customFormat="1" ht="33.75" customHeight="1">
      <c r="D316" s="589"/>
      <c r="E316" s="589"/>
      <c r="J316" s="2215"/>
      <c r="K316" s="2215"/>
      <c r="L316" s="2215"/>
      <c r="M316" s="2215"/>
      <c r="N316" s="2215"/>
      <c r="O316" s="2215"/>
      <c r="P316" s="2215"/>
      <c r="Q316" s="2215"/>
      <c r="R316" s="2215"/>
      <c r="S316" s="2215"/>
      <c r="T316" s="2215"/>
      <c r="U316" s="2215"/>
      <c r="V316" s="2215"/>
      <c r="W316" s="2215"/>
      <c r="X316" s="2215"/>
      <c r="Y316" s="2215"/>
      <c r="Z316" s="2215"/>
      <c r="AA316" s="2215"/>
      <c r="AB316" s="2215"/>
      <c r="AC316" s="2215"/>
      <c r="AD316" s="2215"/>
      <c r="AE316" s="2215"/>
      <c r="AF316" s="2215"/>
      <c r="AG316" s="2215"/>
      <c r="AH316" s="2215"/>
      <c r="AI316" s="2215"/>
      <c r="AJ316" s="2215"/>
      <c r="AN316" s="464"/>
    </row>
    <row r="317" spans="2:55" ht="33.75" customHeight="1" thickBot="1">
      <c r="B317" s="775"/>
      <c r="C317" s="775"/>
      <c r="D317" s="778"/>
      <c r="E317" s="778" t="str">
        <f t="shared" si="80"/>
        <v/>
      </c>
      <c r="F317" s="775"/>
      <c r="G317" s="775"/>
      <c r="H317" s="775"/>
      <c r="I317" s="775"/>
      <c r="J317" s="775"/>
      <c r="K317" s="775"/>
      <c r="L317" s="775"/>
      <c r="M317" s="775"/>
      <c r="N317" s="775"/>
      <c r="O317" s="775"/>
      <c r="P317" s="775"/>
      <c r="Q317" s="775"/>
      <c r="R317" s="775"/>
      <c r="S317" s="775"/>
      <c r="T317" s="775"/>
      <c r="U317" s="775"/>
      <c r="V317" s="775"/>
      <c r="W317" s="775"/>
      <c r="X317" s="775"/>
      <c r="Y317" s="775"/>
      <c r="Z317" s="775"/>
      <c r="AA317" s="775"/>
      <c r="AB317" s="775"/>
      <c r="AC317" s="775"/>
      <c r="AD317" s="775"/>
      <c r="AE317" s="775"/>
      <c r="AF317" s="775"/>
      <c r="AG317" s="775"/>
      <c r="AH317" s="775"/>
      <c r="AI317" s="775"/>
      <c r="AJ317" s="775"/>
      <c r="AK317" s="775"/>
      <c r="AL317" s="775"/>
      <c r="AM317" s="775"/>
      <c r="AN317" s="776"/>
      <c r="AO317" s="775"/>
      <c r="AP317" s="775"/>
      <c r="AQ317" s="775"/>
      <c r="AR317" s="777"/>
      <c r="AS317" s="775"/>
      <c r="AT317" s="775"/>
      <c r="AU317" s="775"/>
      <c r="AV317" s="775"/>
      <c r="AW317" s="775"/>
      <c r="AX317" s="775"/>
    </row>
    <row r="318" spans="2:55" ht="33.75" customHeight="1">
      <c r="E318" s="774" t="str">
        <f t="shared" ref="E318:E348" si="89">_xlfn.IFS(AR318="不適切","★",AR318="要確認","▲",AR318="適切","",AR318="","")</f>
        <v/>
      </c>
      <c r="AR318" s="780"/>
      <c r="AT318" s="788" t="s">
        <v>2550</v>
      </c>
      <c r="AU318" s="787" t="s">
        <v>1729</v>
      </c>
      <c r="AW318" s="770"/>
    </row>
    <row r="319" spans="2:55" ht="33.75" customHeight="1" thickBot="1">
      <c r="B319" s="770" t="s">
        <v>2239</v>
      </c>
      <c r="D319" s="786" t="s">
        <v>1346</v>
      </c>
      <c r="E319" s="774" t="str">
        <f t="shared" si="89"/>
        <v/>
      </c>
      <c r="F319" s="770">
        <v>32</v>
      </c>
      <c r="G319" s="770" t="s">
        <v>1656</v>
      </c>
      <c r="AR319" s="780"/>
      <c r="AW319" s="770"/>
      <c r="AZ319" s="779" t="s">
        <v>1657</v>
      </c>
      <c r="BC319" s="779" t="s">
        <v>1658</v>
      </c>
    </row>
    <row r="320" spans="2:55" s="46" customFormat="1" ht="33.75" customHeight="1" thickBot="1">
      <c r="D320" s="589"/>
      <c r="E320" s="589" t="str">
        <f t="shared" ref="E320:E321" si="90">IF(AR320="不適切","★","")</f>
        <v>★</v>
      </c>
      <c r="F320" s="435" t="s">
        <v>1480</v>
      </c>
      <c r="G320" s="432" t="s">
        <v>1659</v>
      </c>
      <c r="AD320" s="609" t="s">
        <v>443</v>
      </c>
      <c r="AE320" s="429" t="s">
        <v>1402</v>
      </c>
      <c r="AG320" s="587" t="s">
        <v>443</v>
      </c>
      <c r="AH320" s="429" t="s">
        <v>1509</v>
      </c>
      <c r="AL320" s="449" t="s">
        <v>571</v>
      </c>
      <c r="AN320" s="464" t="str">
        <f t="shared" ref="AN320:AN321" si="91">IF(AP320=AR320,"●","✖")</f>
        <v>✖</v>
      </c>
      <c r="AP320" s="462" t="str">
        <f t="shared" ref="AP320:AP321" si="92">IF(AL320="いる","適切","不適切")</f>
        <v>適切</v>
      </c>
      <c r="AR320" s="466" t="str">
        <f t="shared" ref="AR320:AR321" si="93">IF(AU320=AW320,"適切","不適切")</f>
        <v>不適切</v>
      </c>
      <c r="AT320" s="46">
        <v>376</v>
      </c>
      <c r="AU320" s="467" t="str">
        <f>'自主点検表（処遇）'!$AH$2877</f>
        <v>いる・いない</v>
      </c>
      <c r="AW320" s="430" t="s">
        <v>1731</v>
      </c>
      <c r="AZ320" s="432" t="s">
        <v>1660</v>
      </c>
    </row>
    <row r="321" spans="2:54" s="46" customFormat="1" ht="33.75" customHeight="1" thickBot="1">
      <c r="D321" s="589"/>
      <c r="E321" s="589" t="str">
        <f t="shared" si="90"/>
        <v>★</v>
      </c>
      <c r="F321" s="435" t="s">
        <v>1661</v>
      </c>
      <c r="G321" s="432" t="s">
        <v>1662</v>
      </c>
      <c r="AD321" s="609" t="s">
        <v>443</v>
      </c>
      <c r="AE321" s="429" t="s">
        <v>1402</v>
      </c>
      <c r="AG321" s="587" t="s">
        <v>443</v>
      </c>
      <c r="AH321" s="429" t="s">
        <v>1509</v>
      </c>
      <c r="AL321" s="449" t="s">
        <v>571</v>
      </c>
      <c r="AN321" s="464" t="str">
        <f t="shared" si="91"/>
        <v>✖</v>
      </c>
      <c r="AP321" s="462" t="str">
        <f t="shared" si="92"/>
        <v>適切</v>
      </c>
      <c r="AR321" s="466" t="str">
        <f t="shared" si="93"/>
        <v>不適切</v>
      </c>
      <c r="AT321" s="46">
        <v>375</v>
      </c>
      <c r="AU321" s="467" t="str">
        <f>'自主点検表（処遇）'!$AH$2873</f>
        <v>いる・いない</v>
      </c>
      <c r="AW321" s="430" t="s">
        <v>1731</v>
      </c>
      <c r="AZ321" s="432" t="s">
        <v>1663</v>
      </c>
    </row>
    <row r="322" spans="2:54" ht="33.75" customHeight="1" thickBot="1">
      <c r="B322" s="775"/>
      <c r="C322" s="775"/>
      <c r="D322" s="778"/>
      <c r="E322" s="778" t="str">
        <f t="shared" si="89"/>
        <v/>
      </c>
      <c r="F322" s="775"/>
      <c r="G322" s="775"/>
      <c r="H322" s="775"/>
      <c r="I322" s="775"/>
      <c r="J322" s="775"/>
      <c r="K322" s="775"/>
      <c r="L322" s="775"/>
      <c r="M322" s="775"/>
      <c r="N322" s="775"/>
      <c r="O322" s="775"/>
      <c r="P322" s="775"/>
      <c r="Q322" s="775"/>
      <c r="R322" s="775"/>
      <c r="S322" s="775"/>
      <c r="T322" s="775"/>
      <c r="U322" s="775"/>
      <c r="V322" s="775"/>
      <c r="W322" s="775"/>
      <c r="X322" s="775"/>
      <c r="Y322" s="775"/>
      <c r="Z322" s="775"/>
      <c r="AA322" s="775"/>
      <c r="AB322" s="775"/>
      <c r="AC322" s="775"/>
      <c r="AD322" s="775"/>
      <c r="AE322" s="775"/>
      <c r="AF322" s="775"/>
      <c r="AG322" s="775"/>
      <c r="AH322" s="775"/>
      <c r="AI322" s="775"/>
      <c r="AJ322" s="775"/>
      <c r="AK322" s="775"/>
      <c r="AL322" s="775"/>
      <c r="AM322" s="775"/>
      <c r="AN322" s="776"/>
      <c r="AO322" s="775"/>
      <c r="AP322" s="775"/>
      <c r="AQ322" s="775"/>
      <c r="AR322" s="777"/>
      <c r="AS322" s="775"/>
      <c r="AT322" s="775"/>
      <c r="AU322" s="775"/>
      <c r="AV322" s="775"/>
      <c r="AW322" s="775"/>
      <c r="AX322" s="775"/>
    </row>
    <row r="323" spans="2:54" ht="33.75" customHeight="1">
      <c r="E323" s="774" t="str">
        <f t="shared" si="89"/>
        <v/>
      </c>
      <c r="AR323" s="780"/>
      <c r="AT323" s="788" t="s">
        <v>2550</v>
      </c>
      <c r="AU323" s="787" t="s">
        <v>1729</v>
      </c>
      <c r="AW323" s="770"/>
    </row>
    <row r="324" spans="2:54" ht="33.75" customHeight="1" thickBot="1">
      <c r="B324" s="770" t="s">
        <v>2240</v>
      </c>
      <c r="D324" s="786" t="s">
        <v>1346</v>
      </c>
      <c r="E324" s="774" t="str">
        <f t="shared" si="89"/>
        <v/>
      </c>
      <c r="F324" s="770">
        <v>33</v>
      </c>
      <c r="G324" s="770" t="s">
        <v>1664</v>
      </c>
      <c r="AR324" s="780"/>
      <c r="AW324" s="770"/>
      <c r="AZ324" s="779" t="s">
        <v>1665</v>
      </c>
      <c r="BA324" s="779" t="s">
        <v>1666</v>
      </c>
    </row>
    <row r="325" spans="2:54" s="46" customFormat="1" ht="33.75" customHeight="1" thickBot="1">
      <c r="D325" s="589"/>
      <c r="E325" s="589" t="str">
        <f t="shared" ref="E325" si="94">IF(AR325="不適切","★","")</f>
        <v>★</v>
      </c>
      <c r="G325" s="46" t="s">
        <v>1667</v>
      </c>
      <c r="AD325" s="609" t="s">
        <v>443</v>
      </c>
      <c r="AE325" s="429" t="s">
        <v>1402</v>
      </c>
      <c r="AG325" s="587" t="s">
        <v>443</v>
      </c>
      <c r="AH325" s="429" t="s">
        <v>1509</v>
      </c>
      <c r="AL325" s="449" t="s">
        <v>570</v>
      </c>
      <c r="AN325" s="464" t="str">
        <f t="shared" ref="AN325" si="95">IF(AP325=AR325,"●","✖")</f>
        <v>✖</v>
      </c>
      <c r="AP325" s="462" t="str">
        <f>IF(AL325="いない","適切","不適切")</f>
        <v>適切</v>
      </c>
      <c r="AR325" s="466" t="str">
        <f t="shared" ref="AR325" si="96">IF(AU325=AW325,"適切","不適切")</f>
        <v>不適切</v>
      </c>
      <c r="AT325" s="46">
        <v>378</v>
      </c>
      <c r="AU325" s="467" t="str">
        <f>'自主点検表（処遇）'!$AH$2914</f>
        <v>いない・いる</v>
      </c>
      <c r="AW325" s="430" t="s">
        <v>1732</v>
      </c>
      <c r="AZ325" s="432" t="s">
        <v>1668</v>
      </c>
    </row>
    <row r="326" spans="2:54" ht="33.75" customHeight="1" thickBot="1">
      <c r="B326" s="775"/>
      <c r="C326" s="775"/>
      <c r="D326" s="778"/>
      <c r="E326" s="778" t="str">
        <f t="shared" si="89"/>
        <v/>
      </c>
      <c r="F326" s="775"/>
      <c r="G326" s="775"/>
      <c r="H326" s="775"/>
      <c r="I326" s="775"/>
      <c r="J326" s="775"/>
      <c r="K326" s="775"/>
      <c r="L326" s="775"/>
      <c r="M326" s="775"/>
      <c r="N326" s="775"/>
      <c r="O326" s="775"/>
      <c r="P326" s="775"/>
      <c r="Q326" s="775"/>
      <c r="R326" s="775"/>
      <c r="S326" s="775"/>
      <c r="T326" s="775"/>
      <c r="U326" s="775"/>
      <c r="V326" s="775"/>
      <c r="W326" s="775"/>
      <c r="X326" s="775"/>
      <c r="Y326" s="775"/>
      <c r="Z326" s="775"/>
      <c r="AA326" s="775"/>
      <c r="AB326" s="775"/>
      <c r="AC326" s="775"/>
      <c r="AD326" s="775"/>
      <c r="AE326" s="775"/>
      <c r="AF326" s="775"/>
      <c r="AG326" s="775"/>
      <c r="AH326" s="775"/>
      <c r="AI326" s="775"/>
      <c r="AJ326" s="775"/>
      <c r="AK326" s="775"/>
      <c r="AL326" s="775"/>
      <c r="AM326" s="775"/>
      <c r="AN326" s="776"/>
      <c r="AO326" s="775"/>
      <c r="AP326" s="775"/>
      <c r="AQ326" s="775"/>
      <c r="AR326" s="777"/>
      <c r="AS326" s="775"/>
      <c r="AT326" s="775"/>
      <c r="AU326" s="775"/>
      <c r="AV326" s="775"/>
      <c r="AW326" s="775"/>
      <c r="AX326" s="775"/>
    </row>
    <row r="327" spans="2:54" ht="33.75" customHeight="1">
      <c r="B327" s="789"/>
      <c r="C327" s="789"/>
      <c r="D327" s="791"/>
      <c r="E327" s="791" t="str">
        <f t="shared" si="89"/>
        <v/>
      </c>
      <c r="F327" s="789"/>
      <c r="G327" s="789"/>
      <c r="H327" s="789"/>
      <c r="I327" s="789"/>
      <c r="J327" s="789"/>
      <c r="K327" s="789"/>
      <c r="L327" s="789"/>
      <c r="M327" s="789"/>
      <c r="N327" s="789"/>
      <c r="O327" s="789"/>
      <c r="P327" s="789"/>
      <c r="Q327" s="789"/>
      <c r="R327" s="789"/>
      <c r="S327" s="789"/>
      <c r="T327" s="789"/>
      <c r="U327" s="789"/>
      <c r="V327" s="789"/>
      <c r="W327" s="789"/>
      <c r="X327" s="789"/>
      <c r="Y327" s="789"/>
      <c r="Z327" s="789"/>
      <c r="AA327" s="789"/>
      <c r="AB327" s="789"/>
      <c r="AC327" s="789"/>
      <c r="AD327" s="789"/>
      <c r="AE327" s="789"/>
      <c r="AF327" s="789"/>
      <c r="AG327" s="789"/>
      <c r="AH327" s="789"/>
      <c r="AI327" s="789"/>
      <c r="AJ327" s="789"/>
      <c r="AR327" s="780"/>
      <c r="AT327" s="800" t="s">
        <v>2553</v>
      </c>
      <c r="AU327" s="799"/>
      <c r="AV327" s="798"/>
      <c r="AW327" s="770"/>
    </row>
    <row r="328" spans="2:54" ht="33.75" customHeight="1" thickBot="1">
      <c r="B328" s="789" t="s">
        <v>2240</v>
      </c>
      <c r="C328" s="789"/>
      <c r="D328" s="797" t="s">
        <v>1346</v>
      </c>
      <c r="E328" s="791" t="str">
        <f t="shared" si="89"/>
        <v/>
      </c>
      <c r="F328" s="789">
        <v>35</v>
      </c>
      <c r="G328" s="789" t="s">
        <v>1669</v>
      </c>
      <c r="H328" s="789"/>
      <c r="I328" s="789"/>
      <c r="J328" s="789"/>
      <c r="K328" s="789"/>
      <c r="L328" s="789"/>
      <c r="M328" s="789"/>
      <c r="N328" s="789"/>
      <c r="O328" s="789"/>
      <c r="P328" s="789"/>
      <c r="Q328" s="789"/>
      <c r="R328" s="789"/>
      <c r="S328" s="789"/>
      <c r="T328" s="789"/>
      <c r="U328" s="789"/>
      <c r="V328" s="789"/>
      <c r="W328" s="789"/>
      <c r="X328" s="789"/>
      <c r="Y328" s="789"/>
      <c r="Z328" s="789"/>
      <c r="AA328" s="789"/>
      <c r="AB328" s="789"/>
      <c r="AC328" s="789"/>
      <c r="AD328" s="789"/>
      <c r="AE328" s="789"/>
      <c r="AF328" s="789"/>
      <c r="AG328" s="789"/>
      <c r="AH328" s="789"/>
      <c r="AI328" s="789"/>
      <c r="AJ328" s="789"/>
      <c r="AR328" s="780"/>
      <c r="AW328" s="770"/>
      <c r="AZ328" s="779" t="s">
        <v>1670</v>
      </c>
      <c r="BB328" s="779" t="s">
        <v>1671</v>
      </c>
    </row>
    <row r="329" spans="2:54" ht="33.75" customHeight="1" thickBot="1">
      <c r="B329" s="789"/>
      <c r="C329" s="789"/>
      <c r="D329" s="791"/>
      <c r="E329" s="791" t="e">
        <f t="shared" si="89"/>
        <v>#N/A</v>
      </c>
      <c r="F329" s="795" t="s">
        <v>1396</v>
      </c>
      <c r="G329" s="790" t="s">
        <v>1672</v>
      </c>
      <c r="H329" s="789"/>
      <c r="I329" s="789"/>
      <c r="J329" s="789"/>
      <c r="K329" s="789"/>
      <c r="L329" s="789"/>
      <c r="M329" s="789"/>
      <c r="N329" s="789"/>
      <c r="O329" s="789"/>
      <c r="P329" s="789"/>
      <c r="Q329" s="789"/>
      <c r="R329" s="789"/>
      <c r="S329" s="789"/>
      <c r="T329" s="789"/>
      <c r="U329" s="789"/>
      <c r="V329" s="789"/>
      <c r="W329" s="789"/>
      <c r="X329" s="789"/>
      <c r="Y329" s="789"/>
      <c r="Z329" s="789"/>
      <c r="AA329" s="789"/>
      <c r="AB329" s="789"/>
      <c r="AC329" s="789"/>
      <c r="AD329" s="781" t="s">
        <v>443</v>
      </c>
      <c r="AE329" s="794" t="s">
        <v>1402</v>
      </c>
      <c r="AF329" s="789"/>
      <c r="AG329" s="781" t="s">
        <v>443</v>
      </c>
      <c r="AH329" s="794" t="s">
        <v>1509</v>
      </c>
      <c r="AI329" s="789"/>
      <c r="AJ329" s="789"/>
      <c r="AL329" s="785" t="s">
        <v>571</v>
      </c>
      <c r="AN329" s="773" t="e">
        <f>IF(AP329=AR329,"●","✖")</f>
        <v>#N/A</v>
      </c>
      <c r="AP329" s="784" t="str">
        <f>IF(AL329="いる","適切","不適切")</f>
        <v>適切</v>
      </c>
      <c r="AR329" s="783" t="e">
        <f>_xlfn.IFS(AU329=AW329,"適切",AU329="非該当","要確認",AU329="いない","不適切",AU329="いる・いない","")</f>
        <v>#N/A</v>
      </c>
      <c r="AU329" s="785"/>
      <c r="AW329" s="771" t="s">
        <v>1731</v>
      </c>
      <c r="AZ329" s="779" t="s">
        <v>1673</v>
      </c>
    </row>
    <row r="330" spans="2:54" ht="33.75" customHeight="1" thickBot="1">
      <c r="B330" s="789"/>
      <c r="C330" s="789"/>
      <c r="D330" s="791"/>
      <c r="E330" s="791" t="e">
        <f t="shared" si="89"/>
        <v>#N/A</v>
      </c>
      <c r="F330" s="795" t="s">
        <v>1397</v>
      </c>
      <c r="G330" s="790" t="s">
        <v>1674</v>
      </c>
      <c r="H330" s="789"/>
      <c r="I330" s="789"/>
      <c r="J330" s="789"/>
      <c r="K330" s="789"/>
      <c r="L330" s="789"/>
      <c r="M330" s="789"/>
      <c r="N330" s="789"/>
      <c r="O330" s="789"/>
      <c r="P330" s="789"/>
      <c r="Q330" s="789"/>
      <c r="R330" s="789"/>
      <c r="S330" s="789"/>
      <c r="T330" s="789"/>
      <c r="U330" s="789"/>
      <c r="V330" s="789"/>
      <c r="W330" s="789"/>
      <c r="X330" s="789"/>
      <c r="Y330" s="789"/>
      <c r="Z330" s="789"/>
      <c r="AA330" s="789"/>
      <c r="AB330" s="789"/>
      <c r="AC330" s="789"/>
      <c r="AD330" s="781" t="s">
        <v>443</v>
      </c>
      <c r="AE330" s="794" t="s">
        <v>1402</v>
      </c>
      <c r="AF330" s="789"/>
      <c r="AG330" s="781" t="s">
        <v>443</v>
      </c>
      <c r="AH330" s="794" t="s">
        <v>1509</v>
      </c>
      <c r="AI330" s="789"/>
      <c r="AJ330" s="789"/>
      <c r="AL330" s="785" t="s">
        <v>571</v>
      </c>
      <c r="AN330" s="773" t="e">
        <f>IF(AP330=AR330,"●","✖")</f>
        <v>#N/A</v>
      </c>
      <c r="AP330" s="784" t="str">
        <f>IF(AL330="いる","適切","不適切")</f>
        <v>適切</v>
      </c>
      <c r="AR330" s="783" t="e">
        <f>_xlfn.IFS(AU330=AW330,"適切",AU330="非該当","要確認",AU330="いない","不適切",AU330="いる・いない","")</f>
        <v>#N/A</v>
      </c>
      <c r="AU330" s="785"/>
      <c r="AW330" s="771" t="s">
        <v>1731</v>
      </c>
      <c r="AZ330" s="779" t="s">
        <v>1675</v>
      </c>
    </row>
    <row r="331" spans="2:54" ht="33.75" customHeight="1" thickBot="1">
      <c r="B331" s="789"/>
      <c r="C331" s="789"/>
      <c r="D331" s="791"/>
      <c r="E331" s="791" t="e">
        <f t="shared" si="89"/>
        <v>#N/A</v>
      </c>
      <c r="F331" s="795" t="s">
        <v>2552</v>
      </c>
      <c r="G331" s="790" t="s">
        <v>1676</v>
      </c>
      <c r="H331" s="789"/>
      <c r="I331" s="789"/>
      <c r="J331" s="789"/>
      <c r="K331" s="789"/>
      <c r="L331" s="789"/>
      <c r="M331" s="789"/>
      <c r="N331" s="789"/>
      <c r="O331" s="789"/>
      <c r="P331" s="789"/>
      <c r="Q331" s="789"/>
      <c r="R331" s="789"/>
      <c r="S331" s="789"/>
      <c r="T331" s="789"/>
      <c r="U331" s="789"/>
      <c r="V331" s="789"/>
      <c r="W331" s="789"/>
      <c r="X331" s="789"/>
      <c r="Y331" s="789"/>
      <c r="Z331" s="789"/>
      <c r="AA331" s="789"/>
      <c r="AB331" s="789"/>
      <c r="AC331" s="789"/>
      <c r="AD331" s="781" t="s">
        <v>443</v>
      </c>
      <c r="AE331" s="794" t="s">
        <v>1402</v>
      </c>
      <c r="AF331" s="789"/>
      <c r="AG331" s="781" t="s">
        <v>443</v>
      </c>
      <c r="AH331" s="794" t="s">
        <v>1509</v>
      </c>
      <c r="AI331" s="789"/>
      <c r="AJ331" s="789"/>
      <c r="AL331" s="785" t="s">
        <v>571</v>
      </c>
      <c r="AN331" s="773" t="e">
        <f>IF(AP331=AR331,"●","✖")</f>
        <v>#N/A</v>
      </c>
      <c r="AP331" s="784" t="str">
        <f>IF(AL331="いる","適切","不適切")</f>
        <v>適切</v>
      </c>
      <c r="AR331" s="783" t="e">
        <f>_xlfn.IFS(AU331=AW331,"適切",AU331="非該当","要確認",AU331="いない","不適切",AU331="いる・いない","")</f>
        <v>#N/A</v>
      </c>
      <c r="AU331" s="785"/>
      <c r="AW331" s="771" t="s">
        <v>1731</v>
      </c>
      <c r="AZ331" s="779" t="s">
        <v>1677</v>
      </c>
    </row>
    <row r="332" spans="2:54" ht="33.75" customHeight="1">
      <c r="B332" s="789"/>
      <c r="C332" s="789"/>
      <c r="D332" s="791"/>
      <c r="E332" s="791" t="str">
        <f t="shared" si="89"/>
        <v/>
      </c>
      <c r="F332" s="795"/>
      <c r="G332" s="790"/>
      <c r="H332" s="789"/>
      <c r="I332" s="789"/>
      <c r="J332" s="789"/>
      <c r="K332" s="789"/>
      <c r="L332" s="789"/>
      <c r="M332" s="789"/>
      <c r="N332" s="789"/>
      <c r="O332" s="789"/>
      <c r="P332" s="789"/>
      <c r="Q332" s="789"/>
      <c r="R332" s="789"/>
      <c r="S332" s="789"/>
      <c r="T332" s="789"/>
      <c r="U332" s="789"/>
      <c r="V332" s="789"/>
      <c r="W332" s="789"/>
      <c r="X332" s="789"/>
      <c r="Y332" s="789"/>
      <c r="Z332" s="789"/>
      <c r="AA332" s="789"/>
      <c r="AB332" s="789"/>
      <c r="AC332" s="789"/>
      <c r="AD332" s="789"/>
      <c r="AE332" s="789"/>
      <c r="AF332" s="789"/>
      <c r="AG332" s="789"/>
      <c r="AH332" s="789"/>
      <c r="AI332" s="789"/>
      <c r="AJ332" s="789"/>
      <c r="AR332" s="780"/>
      <c r="AW332" s="770"/>
    </row>
    <row r="333" spans="2:54" ht="33.75" customHeight="1">
      <c r="B333" s="789"/>
      <c r="C333" s="789"/>
      <c r="D333" s="791"/>
      <c r="E333" s="791" t="str">
        <f t="shared" si="89"/>
        <v/>
      </c>
      <c r="F333" s="789"/>
      <c r="G333" s="789"/>
      <c r="H333" s="793" t="s">
        <v>1678</v>
      </c>
      <c r="I333" s="793"/>
      <c r="J333" s="793"/>
      <c r="K333" s="793"/>
      <c r="L333" s="2290"/>
      <c r="M333" s="2290"/>
      <c r="N333" s="2290"/>
      <c r="O333" s="2290"/>
      <c r="P333" s="2290"/>
      <c r="Q333" s="2290"/>
      <c r="R333" s="2290"/>
      <c r="S333" s="2290"/>
      <c r="T333" s="2290"/>
      <c r="U333" s="2290"/>
      <c r="V333" s="2290"/>
      <c r="W333" s="2290"/>
      <c r="X333" s="2290"/>
      <c r="Y333" s="2290"/>
      <c r="Z333" s="2290"/>
      <c r="AA333" s="2290"/>
      <c r="AB333" s="2290"/>
      <c r="AC333" s="2290"/>
      <c r="AD333" s="2290"/>
      <c r="AE333" s="2290"/>
      <c r="AF333" s="2290"/>
      <c r="AG333" s="2290"/>
      <c r="AH333" s="2290"/>
      <c r="AI333" s="789"/>
      <c r="AJ333" s="789"/>
      <c r="AR333" s="780"/>
      <c r="AW333" s="770"/>
    </row>
    <row r="334" spans="2:54" ht="33.75" customHeight="1">
      <c r="B334" s="789"/>
      <c r="C334" s="789"/>
      <c r="D334" s="791"/>
      <c r="E334" s="791" t="str">
        <f t="shared" si="89"/>
        <v/>
      </c>
      <c r="F334" s="789"/>
      <c r="G334" s="789"/>
      <c r="H334" s="792"/>
      <c r="I334" s="792"/>
      <c r="J334" s="792"/>
      <c r="K334" s="792"/>
      <c r="L334" s="2291"/>
      <c r="M334" s="2291"/>
      <c r="N334" s="2291"/>
      <c r="O334" s="2291"/>
      <c r="P334" s="2291"/>
      <c r="Q334" s="2291"/>
      <c r="R334" s="2291"/>
      <c r="S334" s="2291"/>
      <c r="T334" s="2291"/>
      <c r="U334" s="2291"/>
      <c r="V334" s="2291"/>
      <c r="W334" s="2291"/>
      <c r="X334" s="2291"/>
      <c r="Y334" s="2291"/>
      <c r="Z334" s="2291"/>
      <c r="AA334" s="2291"/>
      <c r="AB334" s="2291"/>
      <c r="AC334" s="2291"/>
      <c r="AD334" s="2291"/>
      <c r="AE334" s="2291"/>
      <c r="AF334" s="2291"/>
      <c r="AG334" s="2291"/>
      <c r="AH334" s="2291"/>
      <c r="AI334" s="789"/>
      <c r="AJ334" s="789"/>
      <c r="AR334" s="780"/>
      <c r="AW334" s="770"/>
    </row>
    <row r="335" spans="2:54" ht="33.75" customHeight="1" thickBot="1">
      <c r="B335" s="801"/>
      <c r="C335" s="801"/>
      <c r="D335" s="802"/>
      <c r="E335" s="802" t="str">
        <f t="shared" si="89"/>
        <v/>
      </c>
      <c r="F335" s="801"/>
      <c r="G335" s="801"/>
      <c r="H335" s="801"/>
      <c r="I335" s="801"/>
      <c r="J335" s="801"/>
      <c r="K335" s="801"/>
      <c r="L335" s="801"/>
      <c r="M335" s="801"/>
      <c r="N335" s="801"/>
      <c r="O335" s="801"/>
      <c r="P335" s="801"/>
      <c r="Q335" s="801"/>
      <c r="R335" s="801"/>
      <c r="S335" s="801"/>
      <c r="T335" s="801"/>
      <c r="U335" s="801"/>
      <c r="V335" s="801"/>
      <c r="W335" s="801"/>
      <c r="X335" s="801"/>
      <c r="Y335" s="801"/>
      <c r="Z335" s="801"/>
      <c r="AA335" s="801"/>
      <c r="AB335" s="801"/>
      <c r="AC335" s="801"/>
      <c r="AD335" s="801"/>
      <c r="AE335" s="801"/>
      <c r="AF335" s="801"/>
      <c r="AG335" s="801"/>
      <c r="AH335" s="801"/>
      <c r="AI335" s="801"/>
      <c r="AJ335" s="801"/>
      <c r="AK335" s="775"/>
      <c r="AL335" s="775"/>
      <c r="AM335" s="775"/>
      <c r="AN335" s="776"/>
      <c r="AO335" s="775"/>
      <c r="AP335" s="775"/>
      <c r="AQ335" s="775"/>
      <c r="AR335" s="777"/>
      <c r="AS335" s="775"/>
      <c r="AT335" s="775"/>
      <c r="AU335" s="775"/>
      <c r="AV335" s="775"/>
      <c r="AW335" s="775"/>
      <c r="AX335" s="775"/>
    </row>
    <row r="336" spans="2:54" ht="33.75" customHeight="1">
      <c r="B336" s="789"/>
      <c r="C336" s="789"/>
      <c r="D336" s="791"/>
      <c r="E336" s="791" t="str">
        <f t="shared" si="89"/>
        <v/>
      </c>
      <c r="F336" s="789"/>
      <c r="G336" s="789"/>
      <c r="H336" s="789"/>
      <c r="I336" s="789"/>
      <c r="J336" s="789"/>
      <c r="K336" s="789"/>
      <c r="L336" s="789"/>
      <c r="M336" s="789"/>
      <c r="N336" s="789"/>
      <c r="O336" s="789"/>
      <c r="P336" s="789"/>
      <c r="Q336" s="789"/>
      <c r="R336" s="789"/>
      <c r="S336" s="789"/>
      <c r="T336" s="789"/>
      <c r="U336" s="789"/>
      <c r="V336" s="789"/>
      <c r="W336" s="789"/>
      <c r="X336" s="789"/>
      <c r="Y336" s="789"/>
      <c r="Z336" s="789"/>
      <c r="AA336" s="789"/>
      <c r="AB336" s="789"/>
      <c r="AC336" s="789"/>
      <c r="AD336" s="789"/>
      <c r="AE336" s="789"/>
      <c r="AF336" s="789"/>
      <c r="AG336" s="789"/>
      <c r="AH336" s="789"/>
      <c r="AI336" s="789"/>
      <c r="AJ336" s="789"/>
      <c r="AR336" s="780"/>
      <c r="AT336" s="800" t="s">
        <v>2553</v>
      </c>
      <c r="AU336" s="799"/>
      <c r="AV336" s="798"/>
      <c r="AW336" s="770"/>
    </row>
    <row r="337" spans="2:59" ht="33.75" customHeight="1">
      <c r="B337" s="789" t="s">
        <v>2241</v>
      </c>
      <c r="C337" s="789"/>
      <c r="D337" s="797" t="s">
        <v>1346</v>
      </c>
      <c r="E337" s="791" t="str">
        <f t="shared" si="89"/>
        <v/>
      </c>
      <c r="F337" s="789">
        <v>37</v>
      </c>
      <c r="G337" s="789" t="s">
        <v>1679</v>
      </c>
      <c r="H337" s="789"/>
      <c r="I337" s="789"/>
      <c r="J337" s="789"/>
      <c r="K337" s="789"/>
      <c r="L337" s="789"/>
      <c r="M337" s="789"/>
      <c r="N337" s="789"/>
      <c r="O337" s="789"/>
      <c r="P337" s="789"/>
      <c r="Q337" s="789"/>
      <c r="R337" s="789"/>
      <c r="S337" s="789"/>
      <c r="T337" s="789"/>
      <c r="U337" s="789"/>
      <c r="V337" s="789"/>
      <c r="W337" s="789"/>
      <c r="X337" s="789" t="s">
        <v>1455</v>
      </c>
      <c r="Y337" s="789"/>
      <c r="Z337" s="789"/>
      <c r="AA337" s="789"/>
      <c r="AB337" s="789"/>
      <c r="AC337" s="789"/>
      <c r="AD337" s="789"/>
      <c r="AE337" s="789"/>
      <c r="AF337" s="789"/>
      <c r="AG337" s="789"/>
      <c r="AH337" s="789"/>
      <c r="AI337" s="789"/>
      <c r="AJ337" s="789"/>
      <c r="AR337" s="780"/>
      <c r="AW337" s="770"/>
      <c r="AZ337" s="779" t="s">
        <v>1680</v>
      </c>
      <c r="BG337" s="779" t="s">
        <v>1681</v>
      </c>
    </row>
    <row r="338" spans="2:59" ht="33.75" customHeight="1" thickBot="1">
      <c r="B338" s="789"/>
      <c r="C338" s="789"/>
      <c r="D338" s="791"/>
      <c r="E338" s="791" t="str">
        <f t="shared" si="89"/>
        <v/>
      </c>
      <c r="F338" s="795"/>
      <c r="G338" s="790" t="s">
        <v>1682</v>
      </c>
      <c r="H338" s="789"/>
      <c r="I338" s="789"/>
      <c r="J338" s="789"/>
      <c r="K338" s="789"/>
      <c r="L338" s="789"/>
      <c r="M338" s="789"/>
      <c r="N338" s="789"/>
      <c r="O338" s="789"/>
      <c r="P338" s="789"/>
      <c r="Q338" s="789"/>
      <c r="R338" s="789"/>
      <c r="S338" s="789"/>
      <c r="T338" s="789"/>
      <c r="U338" s="789"/>
      <c r="V338" s="789"/>
      <c r="W338" s="789"/>
      <c r="X338" s="789"/>
      <c r="Y338" s="789"/>
      <c r="Z338" s="789"/>
      <c r="AA338" s="789"/>
      <c r="AB338" s="789"/>
      <c r="AC338" s="789"/>
      <c r="AD338" s="789"/>
      <c r="AE338" s="789"/>
      <c r="AF338" s="789"/>
      <c r="AG338" s="789"/>
      <c r="AH338" s="789"/>
      <c r="AI338" s="789"/>
      <c r="AJ338" s="789"/>
      <c r="AR338" s="780"/>
      <c r="AW338" s="770"/>
      <c r="AZ338" s="779" t="s">
        <v>1683</v>
      </c>
    </row>
    <row r="339" spans="2:59" ht="33.75" customHeight="1" thickBot="1">
      <c r="B339" s="789"/>
      <c r="C339" s="789"/>
      <c r="D339" s="791"/>
      <c r="E339" s="791" t="e">
        <f t="shared" si="89"/>
        <v>#N/A</v>
      </c>
      <c r="F339" s="795" t="s">
        <v>1396</v>
      </c>
      <c r="G339" s="790" t="s">
        <v>1684</v>
      </c>
      <c r="H339" s="789"/>
      <c r="I339" s="789"/>
      <c r="J339" s="789"/>
      <c r="K339" s="789"/>
      <c r="L339" s="789"/>
      <c r="M339" s="789"/>
      <c r="N339" s="789"/>
      <c r="O339" s="789"/>
      <c r="P339" s="789"/>
      <c r="Q339" s="789"/>
      <c r="R339" s="789"/>
      <c r="S339" s="789"/>
      <c r="T339" s="789"/>
      <c r="U339" s="789"/>
      <c r="V339" s="789"/>
      <c r="W339" s="789"/>
      <c r="X339" s="789"/>
      <c r="Y339" s="789"/>
      <c r="Z339" s="789"/>
      <c r="AA339" s="789"/>
      <c r="AB339" s="789"/>
      <c r="AC339" s="789"/>
      <c r="AD339" s="789"/>
      <c r="AE339" s="789"/>
      <c r="AF339" s="789"/>
      <c r="AG339" s="796" t="s">
        <v>443</v>
      </c>
      <c r="AH339" s="794" t="s">
        <v>1402</v>
      </c>
      <c r="AI339" s="789"/>
      <c r="AJ339" s="789"/>
      <c r="AL339" s="785" t="s">
        <v>571</v>
      </c>
      <c r="AN339" s="773" t="e">
        <f>IF(AP339=AR339,"●","✖")</f>
        <v>#N/A</v>
      </c>
      <c r="AP339" s="784" t="str">
        <f>IF(AL339="いる","適切","不適切")</f>
        <v>適切</v>
      </c>
      <c r="AR339" s="783" t="e">
        <f>_xlfn.IFS(AU339=AW339,"適切",AU339="非該当","要確認",AU339="いない","不適切",AU339="いる・いない","")</f>
        <v>#N/A</v>
      </c>
      <c r="AU339" s="785"/>
      <c r="AW339" s="771" t="s">
        <v>1731</v>
      </c>
      <c r="AZ339" s="779" t="s">
        <v>1685</v>
      </c>
    </row>
    <row r="340" spans="2:59" ht="33.75" customHeight="1" thickBot="1">
      <c r="B340" s="789"/>
      <c r="C340" s="789"/>
      <c r="D340" s="791"/>
      <c r="E340" s="791" t="e">
        <f t="shared" si="89"/>
        <v>#N/A</v>
      </c>
      <c r="F340" s="795" t="s">
        <v>1397</v>
      </c>
      <c r="G340" s="790" t="s">
        <v>1686</v>
      </c>
      <c r="H340" s="789"/>
      <c r="I340" s="789"/>
      <c r="J340" s="789"/>
      <c r="K340" s="789"/>
      <c r="L340" s="789"/>
      <c r="M340" s="789"/>
      <c r="N340" s="789"/>
      <c r="O340" s="789"/>
      <c r="P340" s="789"/>
      <c r="Q340" s="789"/>
      <c r="R340" s="789"/>
      <c r="S340" s="789"/>
      <c r="T340" s="789"/>
      <c r="U340" s="789"/>
      <c r="V340" s="789"/>
      <c r="W340" s="789"/>
      <c r="X340" s="789"/>
      <c r="Y340" s="789"/>
      <c r="Z340" s="789"/>
      <c r="AA340" s="789"/>
      <c r="AB340" s="789"/>
      <c r="AC340" s="789"/>
      <c r="AD340" s="789"/>
      <c r="AE340" s="789"/>
      <c r="AF340" s="789"/>
      <c r="AG340" s="796" t="s">
        <v>443</v>
      </c>
      <c r="AH340" s="794" t="s">
        <v>1402</v>
      </c>
      <c r="AI340" s="789"/>
      <c r="AJ340" s="789"/>
      <c r="AL340" s="785" t="s">
        <v>571</v>
      </c>
      <c r="AN340" s="773" t="e">
        <f>IF(AP340=AR340,"●","✖")</f>
        <v>#N/A</v>
      </c>
      <c r="AP340" s="784" t="str">
        <f>IF(AL340="いる","適切","不適切")</f>
        <v>適切</v>
      </c>
      <c r="AR340" s="783" t="e">
        <f>_xlfn.IFS(AU340=AW340,"適切",AU340="非該当","要確認",AU340="いない","不適切",AU340="いる・いない","")</f>
        <v>#N/A</v>
      </c>
      <c r="AU340" s="785"/>
      <c r="AW340" s="771" t="s">
        <v>1731</v>
      </c>
      <c r="AZ340" s="779" t="s">
        <v>1687</v>
      </c>
    </row>
    <row r="341" spans="2:59" ht="33.75" customHeight="1" thickBot="1">
      <c r="B341" s="789"/>
      <c r="C341" s="789"/>
      <c r="D341" s="791"/>
      <c r="E341" s="791" t="e">
        <f t="shared" si="89"/>
        <v>#N/A</v>
      </c>
      <c r="F341" s="795" t="s">
        <v>2552</v>
      </c>
      <c r="G341" s="790" t="s">
        <v>1688</v>
      </c>
      <c r="H341" s="789"/>
      <c r="I341" s="789"/>
      <c r="J341" s="789"/>
      <c r="K341" s="789"/>
      <c r="L341" s="789"/>
      <c r="M341" s="789"/>
      <c r="N341" s="789"/>
      <c r="O341" s="789"/>
      <c r="P341" s="789"/>
      <c r="Q341" s="789"/>
      <c r="R341" s="789"/>
      <c r="S341" s="789"/>
      <c r="T341" s="789"/>
      <c r="U341" s="789"/>
      <c r="V341" s="789"/>
      <c r="W341" s="789"/>
      <c r="X341" s="789"/>
      <c r="Y341" s="789"/>
      <c r="Z341" s="789"/>
      <c r="AA341" s="789"/>
      <c r="AB341" s="789"/>
      <c r="AC341" s="789"/>
      <c r="AD341" s="789"/>
      <c r="AE341" s="789"/>
      <c r="AF341" s="789"/>
      <c r="AG341" s="796" t="s">
        <v>443</v>
      </c>
      <c r="AH341" s="794" t="s">
        <v>1402</v>
      </c>
      <c r="AI341" s="789"/>
      <c r="AJ341" s="789"/>
      <c r="AL341" s="785" t="s">
        <v>571</v>
      </c>
      <c r="AN341" s="773" t="e">
        <f>IF(AP341=AR341,"●","✖")</f>
        <v>#N/A</v>
      </c>
      <c r="AP341" s="784" t="str">
        <f>IF(AL341="いる","適切","不適切")</f>
        <v>適切</v>
      </c>
      <c r="AR341" s="783" t="e">
        <f>_xlfn.IFS(AU341=AW341,"適切",AU341="非該当","要確認",AU341="いない","不適切",AU341="いる・いない","")</f>
        <v>#N/A</v>
      </c>
      <c r="AU341" s="785"/>
      <c r="AW341" s="771" t="s">
        <v>1731</v>
      </c>
      <c r="AZ341" s="779" t="s">
        <v>1689</v>
      </c>
    </row>
    <row r="342" spans="2:59" ht="33.75" customHeight="1" thickBot="1">
      <c r="B342" s="789"/>
      <c r="C342" s="789"/>
      <c r="D342" s="791"/>
      <c r="E342" s="791" t="e">
        <f t="shared" si="89"/>
        <v>#N/A</v>
      </c>
      <c r="F342" s="795" t="s">
        <v>2551</v>
      </c>
      <c r="G342" s="790" t="s">
        <v>1690</v>
      </c>
      <c r="H342" s="789"/>
      <c r="I342" s="789"/>
      <c r="J342" s="789"/>
      <c r="K342" s="789"/>
      <c r="L342" s="789"/>
      <c r="M342" s="789"/>
      <c r="N342" s="789"/>
      <c r="O342" s="789"/>
      <c r="P342" s="789"/>
      <c r="Q342" s="789"/>
      <c r="R342" s="789"/>
      <c r="S342" s="789"/>
      <c r="T342" s="789"/>
      <c r="U342" s="789"/>
      <c r="V342" s="789"/>
      <c r="W342" s="789"/>
      <c r="X342" s="789"/>
      <c r="Y342" s="789"/>
      <c r="Z342" s="789"/>
      <c r="AA342" s="789"/>
      <c r="AB342" s="789"/>
      <c r="AC342" s="789"/>
      <c r="AD342" s="789"/>
      <c r="AE342" s="789"/>
      <c r="AF342" s="789"/>
      <c r="AG342" s="796" t="s">
        <v>443</v>
      </c>
      <c r="AH342" s="794" t="s">
        <v>1402</v>
      </c>
      <c r="AI342" s="789"/>
      <c r="AJ342" s="789"/>
      <c r="AL342" s="785" t="s">
        <v>571</v>
      </c>
      <c r="AN342" s="773" t="e">
        <f>IF(AP342=AR342,"●","✖")</f>
        <v>#N/A</v>
      </c>
      <c r="AP342" s="784" t="str">
        <f>IF(AL342="いる","適切","不適切")</f>
        <v>適切</v>
      </c>
      <c r="AR342" s="783" t="e">
        <f>_xlfn.IFS(AU342=AW342,"適切",AU342="非該当","要確認",AU342="いない","不適切",AU342="いる・いない","")</f>
        <v>#N/A</v>
      </c>
      <c r="AU342" s="785"/>
      <c r="AW342" s="771" t="s">
        <v>1731</v>
      </c>
      <c r="AZ342" s="779" t="s">
        <v>1691</v>
      </c>
    </row>
    <row r="343" spans="2:59" ht="33.75" customHeight="1" thickBot="1">
      <c r="B343" s="789"/>
      <c r="C343" s="789"/>
      <c r="D343" s="791"/>
      <c r="E343" s="791" t="e">
        <f t="shared" si="89"/>
        <v>#N/A</v>
      </c>
      <c r="F343" s="795"/>
      <c r="G343" s="790" t="s">
        <v>1692</v>
      </c>
      <c r="H343" s="789"/>
      <c r="I343" s="789"/>
      <c r="J343" s="789"/>
      <c r="K343" s="789"/>
      <c r="L343" s="789"/>
      <c r="M343" s="789"/>
      <c r="N343" s="789"/>
      <c r="O343" s="789"/>
      <c r="P343" s="789"/>
      <c r="Q343" s="789"/>
      <c r="R343" s="789"/>
      <c r="S343" s="789"/>
      <c r="T343" s="789"/>
      <c r="U343" s="789"/>
      <c r="V343" s="789"/>
      <c r="W343" s="789"/>
      <c r="X343" s="789" t="s">
        <v>1455</v>
      </c>
      <c r="Y343" s="789"/>
      <c r="Z343" s="789"/>
      <c r="AA343" s="789"/>
      <c r="AB343" s="789"/>
      <c r="AC343" s="789"/>
      <c r="AD343" s="789"/>
      <c r="AE343" s="789"/>
      <c r="AF343" s="789"/>
      <c r="AG343" s="796" t="s">
        <v>443</v>
      </c>
      <c r="AH343" s="794" t="s">
        <v>1402</v>
      </c>
      <c r="AI343" s="789"/>
      <c r="AJ343" s="789"/>
      <c r="AL343" s="785" t="s">
        <v>571</v>
      </c>
      <c r="AN343" s="773" t="e">
        <f>IF(AP343=AR343,"●","✖")</f>
        <v>#N/A</v>
      </c>
      <c r="AP343" s="784" t="str">
        <f>IF(AL343="いる","適切","不適切")</f>
        <v>適切</v>
      </c>
      <c r="AR343" s="783" t="e">
        <f>_xlfn.IFS(AU343=AW343,"適切",AU343="非該当","要確認",AU343="いない","不適切",AU343="いる・いない","")</f>
        <v>#N/A</v>
      </c>
      <c r="AU343" s="785"/>
      <c r="AW343" s="771" t="s">
        <v>1731</v>
      </c>
      <c r="AZ343" s="779" t="s">
        <v>1693</v>
      </c>
    </row>
    <row r="344" spans="2:59" ht="33.75" customHeight="1" thickBot="1">
      <c r="B344" s="789"/>
      <c r="C344" s="789"/>
      <c r="D344" s="791"/>
      <c r="E344" s="791" t="str">
        <f t="shared" si="89"/>
        <v/>
      </c>
      <c r="F344" s="795"/>
      <c r="G344" s="790"/>
      <c r="H344" s="789"/>
      <c r="I344" s="789"/>
      <c r="J344" s="789"/>
      <c r="K344" s="789"/>
      <c r="L344" s="789"/>
      <c r="M344" s="789"/>
      <c r="N344" s="789"/>
      <c r="O344" s="789"/>
      <c r="P344" s="789"/>
      <c r="Q344" s="789"/>
      <c r="R344" s="789"/>
      <c r="S344" s="789"/>
      <c r="T344" s="789"/>
      <c r="U344" s="789"/>
      <c r="V344" s="789"/>
      <c r="W344" s="789"/>
      <c r="X344" s="789"/>
      <c r="Y344" s="789"/>
      <c r="Z344" s="789"/>
      <c r="AA344" s="789"/>
      <c r="AB344" s="789"/>
      <c r="AC344" s="789"/>
      <c r="AD344" s="789"/>
      <c r="AE344" s="789"/>
      <c r="AF344" s="789"/>
      <c r="AG344" s="789"/>
      <c r="AH344" s="789"/>
      <c r="AI344" s="789"/>
      <c r="AJ344" s="789"/>
      <c r="AR344" s="780"/>
      <c r="AW344" s="770"/>
      <c r="AZ344" s="779"/>
    </row>
    <row r="345" spans="2:59" ht="33.75" customHeight="1" thickBot="1">
      <c r="B345" s="789"/>
      <c r="C345" s="789"/>
      <c r="D345" s="791"/>
      <c r="E345" s="791" t="e">
        <f t="shared" si="89"/>
        <v>#N/A</v>
      </c>
      <c r="F345" s="795"/>
      <c r="G345" s="790" t="s">
        <v>1477</v>
      </c>
      <c r="H345" s="789"/>
      <c r="I345" s="789"/>
      <c r="J345" s="789"/>
      <c r="K345" s="789"/>
      <c r="L345" s="789"/>
      <c r="M345" s="789"/>
      <c r="N345" s="789"/>
      <c r="O345" s="789"/>
      <c r="P345" s="789"/>
      <c r="Q345" s="789"/>
      <c r="R345" s="789"/>
      <c r="S345" s="789"/>
      <c r="T345" s="789"/>
      <c r="U345" s="789"/>
      <c r="V345" s="789"/>
      <c r="W345" s="789"/>
      <c r="X345" s="789" t="s">
        <v>1455</v>
      </c>
      <c r="Y345" s="789"/>
      <c r="Z345" s="789"/>
      <c r="AA345" s="789"/>
      <c r="AB345" s="789"/>
      <c r="AC345" s="789"/>
      <c r="AD345" s="789"/>
      <c r="AE345" s="789"/>
      <c r="AF345" s="789"/>
      <c r="AG345" s="781" t="s">
        <v>443</v>
      </c>
      <c r="AH345" s="794" t="s">
        <v>1509</v>
      </c>
      <c r="AI345" s="789"/>
      <c r="AJ345" s="789"/>
      <c r="AL345" s="785" t="s">
        <v>571</v>
      </c>
      <c r="AN345" s="773" t="e">
        <f>IF(AP345=AR345,"●","✖")</f>
        <v>#N/A</v>
      </c>
      <c r="AP345" s="784" t="str">
        <f>IF(AL345="いる","適切","不適切")</f>
        <v>適切</v>
      </c>
      <c r="AR345" s="783" t="e">
        <f>_xlfn.IFS(AU345=AW345,"適切",AU345="非該当","要確認",AU345="いない","不適切",AU345="いる・いない","")</f>
        <v>#N/A</v>
      </c>
      <c r="AU345" s="785"/>
      <c r="AW345" s="771" t="s">
        <v>1731</v>
      </c>
      <c r="AZ345" s="779" t="s">
        <v>1694</v>
      </c>
    </row>
    <row r="346" spans="2:59" ht="33.75" customHeight="1">
      <c r="B346" s="789"/>
      <c r="C346" s="789"/>
      <c r="D346" s="791"/>
      <c r="E346" s="791" t="str">
        <f t="shared" si="89"/>
        <v/>
      </c>
      <c r="F346" s="789"/>
      <c r="G346" s="789"/>
      <c r="H346" s="789"/>
      <c r="I346" s="789"/>
      <c r="J346" s="789"/>
      <c r="K346" s="789"/>
      <c r="L346" s="789"/>
      <c r="M346" s="789"/>
      <c r="N346" s="789"/>
      <c r="O346" s="789"/>
      <c r="P346" s="789"/>
      <c r="Q346" s="789"/>
      <c r="R346" s="789"/>
      <c r="S346" s="789"/>
      <c r="T346" s="789"/>
      <c r="U346" s="789"/>
      <c r="V346" s="789"/>
      <c r="W346" s="789"/>
      <c r="X346" s="789"/>
      <c r="Y346" s="789"/>
      <c r="Z346" s="789"/>
      <c r="AA346" s="789"/>
      <c r="AB346" s="789"/>
      <c r="AC346" s="789"/>
      <c r="AD346" s="789"/>
      <c r="AE346" s="789"/>
      <c r="AF346" s="789"/>
      <c r="AG346" s="789"/>
      <c r="AH346" s="789"/>
      <c r="AI346" s="789"/>
      <c r="AJ346" s="789"/>
      <c r="AR346" s="780"/>
      <c r="AW346" s="770"/>
      <c r="AZ346" s="779" t="s">
        <v>1476</v>
      </c>
    </row>
    <row r="347" spans="2:59" ht="33.75" customHeight="1">
      <c r="B347" s="789"/>
      <c r="C347" s="789"/>
      <c r="D347" s="791"/>
      <c r="E347" s="791" t="str">
        <f t="shared" si="89"/>
        <v/>
      </c>
      <c r="F347" s="789"/>
      <c r="G347" s="789"/>
      <c r="H347" s="793" t="s">
        <v>1695</v>
      </c>
      <c r="I347" s="793"/>
      <c r="J347" s="793"/>
      <c r="K347" s="793"/>
      <c r="L347" s="2290"/>
      <c r="M347" s="2290"/>
      <c r="N347" s="2290"/>
      <c r="O347" s="2290"/>
      <c r="P347" s="2290"/>
      <c r="Q347" s="2290"/>
      <c r="R347" s="2290"/>
      <c r="S347" s="2290"/>
      <c r="T347" s="2290"/>
      <c r="U347" s="2290"/>
      <c r="V347" s="2290"/>
      <c r="W347" s="2290"/>
      <c r="X347" s="2290"/>
      <c r="Y347" s="2290"/>
      <c r="Z347" s="2290"/>
      <c r="AA347" s="2290"/>
      <c r="AB347" s="2290"/>
      <c r="AC347" s="2290"/>
      <c r="AD347" s="2290"/>
      <c r="AE347" s="2290"/>
      <c r="AF347" s="2290"/>
      <c r="AG347" s="2290"/>
      <c r="AH347" s="2290"/>
      <c r="AI347" s="793"/>
      <c r="AJ347" s="789"/>
      <c r="AR347" s="780"/>
      <c r="AW347" s="770"/>
    </row>
    <row r="348" spans="2:59" ht="33.75" customHeight="1">
      <c r="B348" s="789"/>
      <c r="C348" s="789"/>
      <c r="D348" s="791"/>
      <c r="E348" s="791" t="str">
        <f t="shared" si="89"/>
        <v/>
      </c>
      <c r="F348" s="789"/>
      <c r="G348" s="789"/>
      <c r="H348" s="792"/>
      <c r="I348" s="792"/>
      <c r="J348" s="792"/>
      <c r="K348" s="792"/>
      <c r="L348" s="2291"/>
      <c r="M348" s="2291"/>
      <c r="N348" s="2291"/>
      <c r="O348" s="2291"/>
      <c r="P348" s="2291"/>
      <c r="Q348" s="2291"/>
      <c r="R348" s="2291"/>
      <c r="S348" s="2291"/>
      <c r="T348" s="2291"/>
      <c r="U348" s="2291"/>
      <c r="V348" s="2291"/>
      <c r="W348" s="2291"/>
      <c r="X348" s="2291"/>
      <c r="Y348" s="2291"/>
      <c r="Z348" s="2291"/>
      <c r="AA348" s="2291"/>
      <c r="AB348" s="2291"/>
      <c r="AC348" s="2291"/>
      <c r="AD348" s="2291"/>
      <c r="AE348" s="2291"/>
      <c r="AF348" s="2291"/>
      <c r="AG348" s="2291"/>
      <c r="AH348" s="2291"/>
      <c r="AI348" s="792"/>
      <c r="AJ348" s="789"/>
      <c r="AR348" s="780"/>
      <c r="AW348" s="770"/>
    </row>
    <row r="349" spans="2:59" ht="33.75" customHeight="1">
      <c r="B349" s="789"/>
      <c r="C349" s="789"/>
      <c r="D349" s="791"/>
      <c r="E349" s="791" t="str">
        <f t="shared" ref="E349" si="97">_xlfn.IFS(AR349="不適切","★",AR349="要確認","▲",AR349="適切","",AR349="","")</f>
        <v/>
      </c>
      <c r="F349" s="789"/>
      <c r="G349" s="789"/>
      <c r="H349" s="789"/>
      <c r="I349" s="789"/>
      <c r="J349" s="789"/>
      <c r="K349" s="789"/>
      <c r="L349" s="790"/>
      <c r="M349" s="790"/>
      <c r="N349" s="790"/>
      <c r="O349" s="790"/>
      <c r="P349" s="790"/>
      <c r="Q349" s="790"/>
      <c r="R349" s="790"/>
      <c r="S349" s="790"/>
      <c r="T349" s="790"/>
      <c r="U349" s="790"/>
      <c r="V349" s="790"/>
      <c r="W349" s="790"/>
      <c r="X349" s="790"/>
      <c r="Y349" s="790"/>
      <c r="Z349" s="790"/>
      <c r="AA349" s="790"/>
      <c r="AB349" s="790"/>
      <c r="AC349" s="790"/>
      <c r="AD349" s="790"/>
      <c r="AE349" s="790"/>
      <c r="AF349" s="790"/>
      <c r="AG349" s="790"/>
      <c r="AH349" s="790"/>
      <c r="AI349" s="789"/>
      <c r="AJ349" s="789"/>
      <c r="AR349" s="780"/>
      <c r="AW349" s="770"/>
    </row>
    <row r="350" spans="2:59" s="46" customFormat="1" ht="33.75" customHeight="1" thickBot="1">
      <c r="D350" s="589"/>
      <c r="E350" s="589"/>
      <c r="G350" s="46" t="s">
        <v>2502</v>
      </c>
      <c r="I350" s="46" t="s">
        <v>2504</v>
      </c>
      <c r="K350" s="46" t="s">
        <v>2508</v>
      </c>
      <c r="L350" s="432"/>
      <c r="M350" s="432"/>
      <c r="N350" s="432"/>
      <c r="O350" s="432"/>
      <c r="P350" s="432"/>
      <c r="Q350" s="432"/>
      <c r="R350" s="432"/>
      <c r="S350" s="432"/>
      <c r="T350" s="432"/>
      <c r="U350" s="432"/>
      <c r="V350" s="432"/>
      <c r="W350" s="432"/>
      <c r="X350" s="432"/>
      <c r="Y350" s="432"/>
      <c r="Z350" s="432"/>
      <c r="AA350" s="432"/>
      <c r="AB350" s="432"/>
      <c r="AC350" s="432"/>
      <c r="AD350" s="432"/>
      <c r="AE350" s="432"/>
      <c r="AF350" s="432"/>
      <c r="AG350" s="432"/>
      <c r="AH350" s="432"/>
      <c r="AN350" s="464"/>
    </row>
    <row r="351" spans="2:59" s="46" customFormat="1" ht="33.75" customHeight="1" thickBot="1">
      <c r="D351" s="589"/>
      <c r="E351" s="589"/>
      <c r="G351" s="609" t="s">
        <v>443</v>
      </c>
      <c r="I351" s="431" t="str">
        <f>'自主点検表（処遇）'!$H$2984</f>
        <v>　</v>
      </c>
      <c r="J351" s="46" t="s">
        <v>1208</v>
      </c>
      <c r="K351" s="46" t="s">
        <v>2509</v>
      </c>
      <c r="L351" s="432"/>
      <c r="M351" s="432"/>
      <c r="N351" s="432"/>
      <c r="O351" s="432"/>
      <c r="P351" s="432"/>
      <c r="Q351" s="432"/>
      <c r="R351" s="432"/>
      <c r="S351" s="432"/>
      <c r="T351" s="432"/>
      <c r="U351" s="432"/>
      <c r="V351" s="432"/>
      <c r="W351" s="432"/>
      <c r="X351" s="432"/>
      <c r="Y351" s="432"/>
      <c r="Z351" s="432"/>
      <c r="AA351" s="432"/>
      <c r="AB351" s="432"/>
      <c r="AC351" s="432"/>
      <c r="AD351" s="432"/>
      <c r="AE351" s="432"/>
      <c r="AF351" s="432"/>
      <c r="AG351" s="432"/>
      <c r="AH351" s="432"/>
      <c r="AN351" s="464"/>
    </row>
    <row r="352" spans="2:59" s="46" customFormat="1" ht="33.75" customHeight="1" thickBot="1">
      <c r="D352" s="589"/>
      <c r="E352" s="589"/>
      <c r="G352" s="609" t="s">
        <v>443</v>
      </c>
      <c r="I352" s="431" t="str">
        <f>'自主点検表（処遇）'!$H$2985</f>
        <v>　</v>
      </c>
      <c r="J352" s="46" t="s">
        <v>1209</v>
      </c>
      <c r="K352" s="46" t="s">
        <v>2510</v>
      </c>
      <c r="L352" s="432"/>
      <c r="M352" s="432"/>
      <c r="N352" s="432"/>
      <c r="O352" s="432"/>
      <c r="P352" s="432"/>
      <c r="Q352" s="432"/>
      <c r="R352" s="432"/>
      <c r="S352" s="432"/>
      <c r="T352" s="432"/>
      <c r="U352" s="432"/>
      <c r="V352" s="432"/>
      <c r="W352" s="432"/>
      <c r="X352" s="432"/>
      <c r="Y352" s="432"/>
      <c r="Z352" s="432"/>
      <c r="AA352" s="432"/>
      <c r="AB352" s="432"/>
      <c r="AC352" s="432"/>
      <c r="AD352" s="432"/>
      <c r="AE352" s="432"/>
      <c r="AF352" s="432"/>
      <c r="AG352" s="432"/>
      <c r="AH352" s="432"/>
      <c r="AN352" s="464"/>
    </row>
    <row r="353" spans="2:55" s="46" customFormat="1" ht="33.75" customHeight="1" thickBot="1">
      <c r="D353" s="589"/>
      <c r="E353" s="589"/>
      <c r="G353" s="609" t="s">
        <v>443</v>
      </c>
      <c r="I353" s="431" t="str">
        <f>'自主点検表（処遇）'!$H$2986</f>
        <v>　</v>
      </c>
      <c r="J353" s="46" t="s">
        <v>1210</v>
      </c>
      <c r="K353" s="46" t="s">
        <v>2511</v>
      </c>
      <c r="L353" s="432"/>
      <c r="M353" s="432"/>
      <c r="N353" s="432"/>
      <c r="O353" s="432"/>
      <c r="P353" s="432"/>
      <c r="Q353" s="432"/>
      <c r="R353" s="432"/>
      <c r="S353" s="432"/>
      <c r="T353" s="432"/>
      <c r="U353" s="432"/>
      <c r="V353" s="432"/>
      <c r="W353" s="432"/>
      <c r="X353" s="432"/>
      <c r="Y353" s="432"/>
      <c r="Z353" s="432"/>
      <c r="AA353" s="432"/>
      <c r="AB353" s="432"/>
      <c r="AC353" s="432"/>
      <c r="AD353" s="432"/>
      <c r="AE353" s="432"/>
      <c r="AF353" s="432"/>
      <c r="AG353" s="432"/>
      <c r="AH353" s="432"/>
      <c r="AN353" s="464"/>
    </row>
    <row r="354" spans="2:55" s="46" customFormat="1" ht="33.75" customHeight="1" thickBot="1">
      <c r="D354" s="589"/>
      <c r="E354" s="589"/>
      <c r="G354" s="609" t="s">
        <v>443</v>
      </c>
      <c r="I354" s="431" t="str">
        <f>'自主点検表（処遇）'!$H$2987</f>
        <v>　</v>
      </c>
      <c r="J354" s="46" t="s">
        <v>1211</v>
      </c>
      <c r="K354" s="2216" t="s">
        <v>2512</v>
      </c>
      <c r="L354" s="2216"/>
      <c r="M354" s="2216"/>
      <c r="N354" s="2216"/>
      <c r="O354" s="2216"/>
      <c r="P354" s="2216"/>
      <c r="Q354" s="2216"/>
      <c r="R354" s="2216"/>
      <c r="S354" s="2216"/>
      <c r="T354" s="2216"/>
      <c r="U354" s="2216"/>
      <c r="V354" s="2216"/>
      <c r="W354" s="2216"/>
      <c r="X354" s="2216"/>
      <c r="Y354" s="2216"/>
      <c r="Z354" s="2216"/>
      <c r="AA354" s="2216"/>
      <c r="AB354" s="2216"/>
      <c r="AC354" s="2216"/>
      <c r="AD354" s="2216"/>
      <c r="AE354" s="2216"/>
      <c r="AF354" s="2216"/>
      <c r="AG354" s="2216"/>
      <c r="AH354" s="2216"/>
      <c r="AI354" s="2216"/>
      <c r="AN354" s="464"/>
    </row>
    <row r="355" spans="2:55" s="46" customFormat="1" ht="33.75" customHeight="1" thickBot="1">
      <c r="D355" s="589"/>
      <c r="E355" s="589"/>
      <c r="K355" s="2216"/>
      <c r="L355" s="2216"/>
      <c r="M355" s="2216"/>
      <c r="N355" s="2216"/>
      <c r="O355" s="2216"/>
      <c r="P355" s="2216"/>
      <c r="Q355" s="2216"/>
      <c r="R355" s="2216"/>
      <c r="S355" s="2216"/>
      <c r="T355" s="2216"/>
      <c r="U355" s="2216"/>
      <c r="V355" s="2216"/>
      <c r="W355" s="2216"/>
      <c r="X355" s="2216"/>
      <c r="Y355" s="2216"/>
      <c r="Z355" s="2216"/>
      <c r="AA355" s="2216"/>
      <c r="AB355" s="2216"/>
      <c r="AC355" s="2216"/>
      <c r="AD355" s="2216"/>
      <c r="AE355" s="2216"/>
      <c r="AF355" s="2216"/>
      <c r="AG355" s="2216"/>
      <c r="AH355" s="2216"/>
      <c r="AI355" s="2216"/>
      <c r="AN355" s="464"/>
    </row>
    <row r="356" spans="2:55" s="46" customFormat="1" ht="33.75" customHeight="1" thickBot="1">
      <c r="D356" s="589"/>
      <c r="E356" s="589"/>
      <c r="G356" s="609" t="s">
        <v>443</v>
      </c>
      <c r="I356" s="431" t="str">
        <f>'自主点検表（処遇）'!$H$2991</f>
        <v>　</v>
      </c>
      <c r="J356" s="46" t="s">
        <v>1212</v>
      </c>
      <c r="K356" s="46" t="s">
        <v>2513</v>
      </c>
      <c r="AN356" s="464"/>
    </row>
    <row r="357" spans="2:55" s="46" customFormat="1" ht="33.75" customHeight="1" thickBot="1">
      <c r="D357" s="589"/>
      <c r="E357" s="589"/>
      <c r="G357" s="609" t="s">
        <v>443</v>
      </c>
      <c r="I357" s="431" t="str">
        <f>'自主点検表（処遇）'!$H$2992</f>
        <v>　</v>
      </c>
      <c r="J357" s="46" t="s">
        <v>1213</v>
      </c>
      <c r="K357" s="46" t="s">
        <v>2514</v>
      </c>
      <c r="AN357" s="464"/>
    </row>
    <row r="358" spans="2:55" s="46" customFormat="1" ht="33.75" customHeight="1" thickBot="1">
      <c r="D358" s="589"/>
      <c r="E358" s="589"/>
      <c r="G358" s="609" t="s">
        <v>443</v>
      </c>
      <c r="I358" s="431" t="str">
        <f>'自主点検表（処遇）'!$H$2993</f>
        <v>　</v>
      </c>
      <c r="J358" s="46" t="s">
        <v>1790</v>
      </c>
      <c r="K358" s="46" t="s">
        <v>2515</v>
      </c>
      <c r="M358" s="46" t="s">
        <v>2509</v>
      </c>
      <c r="AN358" s="464"/>
    </row>
    <row r="359" spans="2:55" s="46" customFormat="1" ht="33.75" customHeight="1" thickBot="1">
      <c r="B359" s="452"/>
      <c r="C359" s="452"/>
      <c r="D359" s="598"/>
      <c r="E359" s="598"/>
      <c r="F359" s="452"/>
      <c r="G359" s="452"/>
      <c r="H359" s="452"/>
      <c r="I359" s="452"/>
      <c r="J359" s="452"/>
      <c r="K359" s="452"/>
      <c r="L359" s="452"/>
      <c r="M359" s="452"/>
      <c r="N359" s="452"/>
      <c r="O359" s="452"/>
      <c r="P359" s="452"/>
      <c r="Q359" s="452"/>
      <c r="R359" s="452"/>
      <c r="S359" s="452"/>
      <c r="T359" s="452"/>
      <c r="U359" s="452"/>
      <c r="V359" s="452"/>
      <c r="W359" s="452"/>
      <c r="X359" s="452"/>
      <c r="Y359" s="452"/>
      <c r="Z359" s="452"/>
      <c r="AA359" s="452"/>
      <c r="AB359" s="452"/>
      <c r="AC359" s="452"/>
      <c r="AD359" s="452"/>
      <c r="AE359" s="452"/>
      <c r="AF359" s="452"/>
      <c r="AG359" s="452"/>
      <c r="AH359" s="452"/>
      <c r="AI359" s="452"/>
      <c r="AJ359" s="452"/>
      <c r="AK359" s="452"/>
      <c r="AL359" s="452"/>
      <c r="AM359" s="452"/>
      <c r="AN359" s="599"/>
      <c r="AO359" s="452"/>
      <c r="AP359" s="452"/>
      <c r="AQ359" s="452"/>
      <c r="AR359" s="452"/>
      <c r="AS359" s="452"/>
      <c r="AT359" s="452"/>
      <c r="AU359" s="452"/>
      <c r="AV359" s="452"/>
      <c r="AW359" s="452"/>
    </row>
    <row r="360" spans="2:55" ht="33.75" customHeight="1">
      <c r="E360" s="774" t="str">
        <f t="shared" ref="E360:E361" si="98">_xlfn.IFS(AR360="不適切","★",AR360="要確認","▲",AR360="適切","",AR360="","")</f>
        <v/>
      </c>
      <c r="AR360" s="780"/>
      <c r="AT360" s="864" t="s">
        <v>2550</v>
      </c>
      <c r="AU360" s="865" t="s">
        <v>1729</v>
      </c>
      <c r="AW360" s="770"/>
    </row>
    <row r="361" spans="2:55" ht="33.75" customHeight="1">
      <c r="B361" s="46" t="s">
        <v>1845</v>
      </c>
      <c r="D361" s="786" t="s">
        <v>1346</v>
      </c>
      <c r="E361" s="774" t="str">
        <f t="shared" si="98"/>
        <v/>
      </c>
      <c r="F361" s="770">
        <v>38</v>
      </c>
      <c r="G361" s="770" t="s">
        <v>1467</v>
      </c>
      <c r="L361" s="770" t="s">
        <v>1455</v>
      </c>
      <c r="AN361" s="10"/>
      <c r="AR361" s="780"/>
      <c r="AT361" s="10"/>
      <c r="AW361" s="770"/>
      <c r="AX361" s="10"/>
      <c r="AZ361" s="779" t="s">
        <v>1468</v>
      </c>
      <c r="BC361" s="770" t="s">
        <v>1469</v>
      </c>
    </row>
    <row r="362" spans="2:55" s="46" customFormat="1" ht="33.75" customHeight="1">
      <c r="D362" s="589"/>
      <c r="E362" s="589" t="str">
        <f t="shared" ref="E362:E366" si="99">IF(AR362="不適切","★","")</f>
        <v>★</v>
      </c>
      <c r="G362" s="432" t="s">
        <v>1470</v>
      </c>
      <c r="AL362" s="449" t="s">
        <v>571</v>
      </c>
      <c r="AN362" s="464" t="str">
        <f t="shared" ref="AN362" si="100">IF(AP362=AR362,"●","✖")</f>
        <v>✖</v>
      </c>
      <c r="AP362" s="462" t="str">
        <f t="shared" ref="AP362" si="101">IF(AL362="いる","適切","不適切")</f>
        <v>適切</v>
      </c>
      <c r="AR362" s="466" t="str">
        <f t="shared" ref="AR362" si="102">IF(AU362=AW362,"適切","不適切")</f>
        <v>不適切</v>
      </c>
      <c r="AT362" s="46">
        <v>227</v>
      </c>
      <c r="AU362" s="467" t="str">
        <f>'自主点検表（処遇）'!$AH$1568</f>
        <v>いる・いない</v>
      </c>
      <c r="AW362" s="430" t="s">
        <v>1731</v>
      </c>
      <c r="AZ362" s="432" t="s">
        <v>1471</v>
      </c>
    </row>
    <row r="363" spans="2:55" s="46" customFormat="1" ht="33.75" customHeight="1">
      <c r="D363" s="589"/>
      <c r="E363" s="589" t="str">
        <f t="shared" si="99"/>
        <v/>
      </c>
      <c r="G363" s="46" t="s">
        <v>1472</v>
      </c>
      <c r="AN363" s="464"/>
      <c r="AT363" s="10"/>
      <c r="AZ363" s="432" t="s">
        <v>1473</v>
      </c>
    </row>
    <row r="364" spans="2:55" s="46" customFormat="1" ht="33.75" customHeight="1">
      <c r="D364" s="589"/>
      <c r="E364" s="589" t="str">
        <f t="shared" si="99"/>
        <v>★</v>
      </c>
      <c r="G364" s="432" t="s">
        <v>1474</v>
      </c>
      <c r="AL364" s="449" t="s">
        <v>571</v>
      </c>
      <c r="AN364" s="464" t="str">
        <f t="shared" ref="AN364:AN366" si="103">IF(AP364=AR364,"●","✖")</f>
        <v>✖</v>
      </c>
      <c r="AP364" s="462" t="str">
        <f t="shared" ref="AP364:AP366" si="104">IF(AL364="いる","適切","不適切")</f>
        <v>適切</v>
      </c>
      <c r="AR364" s="466" t="str">
        <f t="shared" ref="AR364:AR366" si="105">IF(AU364=AW364,"適切","不適切")</f>
        <v>不適切</v>
      </c>
      <c r="AT364" s="46">
        <v>229</v>
      </c>
      <c r="AU364" s="467" t="str">
        <f>'自主点検表（処遇）'!$AH$1611</f>
        <v>いる・いない</v>
      </c>
      <c r="AW364" s="430" t="s">
        <v>1731</v>
      </c>
      <c r="AZ364" s="432" t="s">
        <v>1391</v>
      </c>
    </row>
    <row r="365" spans="2:55" s="46" customFormat="1" ht="33.75" customHeight="1">
      <c r="D365" s="589"/>
      <c r="E365" s="589" t="str">
        <f t="shared" si="99"/>
        <v>★</v>
      </c>
      <c r="G365" s="432" t="s">
        <v>1475</v>
      </c>
      <c r="AL365" s="449" t="s">
        <v>571</v>
      </c>
      <c r="AN365" s="464" t="str">
        <f t="shared" si="103"/>
        <v>✖</v>
      </c>
      <c r="AP365" s="462" t="str">
        <f t="shared" si="104"/>
        <v>適切</v>
      </c>
      <c r="AR365" s="466" t="str">
        <f t="shared" si="105"/>
        <v>不適切</v>
      </c>
      <c r="AT365" s="46">
        <v>230</v>
      </c>
      <c r="AU365" s="467" t="str">
        <f>'自主点検表（処遇）'!$AH$1625</f>
        <v>いる・いない</v>
      </c>
      <c r="AW365" s="430" t="s">
        <v>1731</v>
      </c>
      <c r="AZ365" s="432" t="s">
        <v>1476</v>
      </c>
    </row>
    <row r="366" spans="2:55" s="46" customFormat="1" ht="33.75" customHeight="1">
      <c r="D366" s="589"/>
      <c r="E366" s="589" t="str">
        <f t="shared" si="99"/>
        <v>★</v>
      </c>
      <c r="G366" s="432" t="s">
        <v>1477</v>
      </c>
      <c r="AL366" s="449" t="s">
        <v>571</v>
      </c>
      <c r="AN366" s="464" t="str">
        <f t="shared" si="103"/>
        <v>✖</v>
      </c>
      <c r="AP366" s="462" t="str">
        <f t="shared" si="104"/>
        <v>適切</v>
      </c>
      <c r="AR366" s="466" t="str">
        <f t="shared" si="105"/>
        <v>不適切</v>
      </c>
      <c r="AT366" s="46">
        <v>231</v>
      </c>
      <c r="AU366" s="467" t="str">
        <f>'自主点検表（処遇）'!$AH$1629</f>
        <v>いる・いない</v>
      </c>
      <c r="AW366" s="430" t="s">
        <v>1731</v>
      </c>
      <c r="AZ366" s="432"/>
    </row>
    <row r="367" spans="2:55" s="46" customFormat="1" ht="33.75" customHeight="1">
      <c r="D367" s="589"/>
      <c r="E367" s="589"/>
      <c r="G367" s="432"/>
      <c r="AN367" s="464"/>
      <c r="AZ367" s="432"/>
    </row>
    <row r="368" spans="2:55" s="46" customFormat="1" ht="33.75" customHeight="1" thickBot="1">
      <c r="D368" s="589"/>
      <c r="E368" s="589"/>
      <c r="G368" s="701" t="s">
        <v>2502</v>
      </c>
      <c r="I368" s="702" t="s">
        <v>2503</v>
      </c>
      <c r="K368" s="1233" t="s">
        <v>2495</v>
      </c>
      <c r="L368" s="1233"/>
      <c r="M368" s="1233"/>
      <c r="N368" s="1233"/>
      <c r="O368" s="1233"/>
      <c r="P368" s="1233"/>
      <c r="Q368" s="1233"/>
      <c r="R368" s="1233"/>
      <c r="S368" s="1233"/>
      <c r="T368" s="1233"/>
      <c r="U368" s="1233"/>
      <c r="V368" s="1233"/>
      <c r="W368" s="1233"/>
      <c r="X368" s="1233"/>
      <c r="Y368" s="1233"/>
      <c r="Z368" s="1233"/>
      <c r="AA368" s="1233"/>
      <c r="AN368" s="464"/>
      <c r="AZ368" s="432"/>
    </row>
    <row r="369" spans="4:52" s="46" customFormat="1" ht="33.75" customHeight="1" thickBot="1">
      <c r="D369" s="589"/>
      <c r="E369" s="589"/>
      <c r="G369" s="703" t="s">
        <v>443</v>
      </c>
      <c r="I369" s="431" t="str">
        <f>'自主点検表（処遇）'!$H$1615</f>
        <v>　</v>
      </c>
      <c r="J369" s="17" t="s">
        <v>728</v>
      </c>
      <c r="K369" s="1233" t="s">
        <v>768</v>
      </c>
      <c r="L369" s="1233"/>
      <c r="M369" s="1233"/>
      <c r="N369" s="1233"/>
      <c r="O369" s="1233"/>
      <c r="P369" s="1233"/>
      <c r="Q369" s="1233"/>
      <c r="R369" s="1233"/>
      <c r="S369" s="1233"/>
      <c r="T369" s="1233"/>
      <c r="U369" s="1233"/>
      <c r="V369" s="1233"/>
      <c r="W369" s="1233"/>
      <c r="X369" s="1233"/>
      <c r="Y369" s="1233"/>
      <c r="Z369" s="1233"/>
      <c r="AA369" s="1233"/>
      <c r="AB369" s="1233"/>
      <c r="AC369" s="1233"/>
      <c r="AD369" s="1233"/>
      <c r="AE369" s="1233"/>
      <c r="AN369" s="464"/>
      <c r="AZ369" s="432"/>
    </row>
    <row r="370" spans="4:52" s="46" customFormat="1" ht="33.75" customHeight="1" thickBot="1">
      <c r="D370" s="589"/>
      <c r="E370" s="589"/>
      <c r="G370" s="703" t="s">
        <v>443</v>
      </c>
      <c r="I370" s="431" t="str">
        <f>'自主点検表（処遇）'!$H$1616</f>
        <v>　</v>
      </c>
      <c r="J370" s="17" t="s">
        <v>729</v>
      </c>
      <c r="K370" s="1233" t="s">
        <v>769</v>
      </c>
      <c r="L370" s="1233"/>
      <c r="M370" s="1233"/>
      <c r="N370" s="1233"/>
      <c r="O370" s="1233"/>
      <c r="P370" s="1233"/>
      <c r="Q370" s="1233"/>
      <c r="R370" s="1233"/>
      <c r="S370" s="1233"/>
      <c r="T370" s="1233"/>
      <c r="U370" s="1233"/>
      <c r="V370" s="1233"/>
      <c r="W370" s="1233"/>
      <c r="X370" s="1233"/>
      <c r="Y370" s="1233"/>
      <c r="Z370" s="1233"/>
      <c r="AA370" s="1233"/>
      <c r="AB370" s="1233"/>
      <c r="AC370" s="1233"/>
      <c r="AD370" s="1233"/>
      <c r="AE370" s="1233"/>
      <c r="AN370" s="464"/>
      <c r="AZ370" s="432"/>
    </row>
    <row r="371" spans="4:52" s="46" customFormat="1" ht="33.75" customHeight="1" thickBot="1">
      <c r="D371" s="589"/>
      <c r="E371" s="589"/>
      <c r="G371" s="703" t="s">
        <v>443</v>
      </c>
      <c r="I371" s="431" t="str">
        <f>'自主点検表（処遇）'!$H$1617</f>
        <v>　</v>
      </c>
      <c r="J371" s="17" t="s">
        <v>730</v>
      </c>
      <c r="K371" s="1233" t="s">
        <v>770</v>
      </c>
      <c r="L371" s="1233"/>
      <c r="M371" s="1233"/>
      <c r="N371" s="1233"/>
      <c r="O371" s="1233"/>
      <c r="P371" s="1233"/>
      <c r="Q371" s="1233"/>
      <c r="R371" s="1233"/>
      <c r="S371" s="1233"/>
      <c r="T371" s="1233"/>
      <c r="U371" s="1233"/>
      <c r="V371" s="1233"/>
      <c r="W371" s="1233"/>
      <c r="X371" s="1233"/>
      <c r="Y371" s="1233"/>
      <c r="Z371" s="1233"/>
      <c r="AA371" s="1233"/>
      <c r="AB371" s="1233"/>
      <c r="AC371" s="1233"/>
      <c r="AD371" s="1233"/>
      <c r="AE371" s="1233"/>
      <c r="AN371" s="464"/>
      <c r="AZ371" s="432"/>
    </row>
    <row r="372" spans="4:52" s="46" customFormat="1" ht="33.75" customHeight="1" thickBot="1">
      <c r="D372" s="589"/>
      <c r="E372" s="589"/>
      <c r="G372" s="703" t="s">
        <v>443</v>
      </c>
      <c r="I372" s="431" t="str">
        <f>'自主点検表（処遇）'!$H$1618</f>
        <v>　</v>
      </c>
      <c r="J372" s="17" t="s">
        <v>731</v>
      </c>
      <c r="K372" s="1233" t="s">
        <v>771</v>
      </c>
      <c r="L372" s="1233"/>
      <c r="M372" s="1233"/>
      <c r="N372" s="1233"/>
      <c r="O372" s="1233"/>
      <c r="P372" s="1233"/>
      <c r="Q372" s="1233"/>
      <c r="R372" s="1233"/>
      <c r="S372" s="1233"/>
      <c r="T372" s="1233"/>
      <c r="U372" s="1233"/>
      <c r="V372" s="1233"/>
      <c r="W372" s="1233"/>
      <c r="X372" s="1233"/>
      <c r="Y372" s="1233"/>
      <c r="Z372" s="1233"/>
      <c r="AA372" s="1233"/>
      <c r="AB372" s="1233"/>
      <c r="AC372" s="1233"/>
      <c r="AD372" s="1233"/>
      <c r="AE372" s="1233"/>
      <c r="AN372" s="464"/>
      <c r="AZ372" s="432"/>
    </row>
    <row r="373" spans="4:52" s="46" customFormat="1" ht="33.75" customHeight="1" thickBot="1">
      <c r="D373" s="589"/>
      <c r="E373" s="589"/>
      <c r="G373" s="703" t="s">
        <v>443</v>
      </c>
      <c r="I373" s="431" t="str">
        <f>'自主点検表（処遇）'!$H$1619</f>
        <v>　</v>
      </c>
      <c r="J373" s="17" t="s">
        <v>732</v>
      </c>
      <c r="K373" s="1233" t="s">
        <v>772</v>
      </c>
      <c r="L373" s="1233"/>
      <c r="M373" s="1233"/>
      <c r="N373" s="1233"/>
      <c r="O373" s="1233"/>
      <c r="P373" s="1233"/>
      <c r="Q373" s="1233"/>
      <c r="R373" s="1233"/>
      <c r="S373" s="1233"/>
      <c r="T373" s="1233"/>
      <c r="U373" s="1233"/>
      <c r="V373" s="1233"/>
      <c r="W373" s="1233"/>
      <c r="X373" s="1233"/>
      <c r="Y373" s="1233"/>
      <c r="Z373" s="1233"/>
      <c r="AA373" s="1233"/>
      <c r="AB373" s="1233"/>
      <c r="AC373" s="1233"/>
      <c r="AD373" s="1233"/>
      <c r="AE373" s="1233"/>
      <c r="AN373" s="464"/>
      <c r="AZ373" s="432"/>
    </row>
    <row r="374" spans="4:52" s="46" customFormat="1" ht="33.75" customHeight="1" thickBot="1">
      <c r="D374" s="589"/>
      <c r="E374" s="589"/>
      <c r="G374" s="703" t="s">
        <v>443</v>
      </c>
      <c r="I374" s="431" t="str">
        <f>'自主点検表（処遇）'!$H$1620</f>
        <v>　</v>
      </c>
      <c r="J374" s="17" t="s">
        <v>751</v>
      </c>
      <c r="K374" s="1233" t="s">
        <v>773</v>
      </c>
      <c r="L374" s="1233"/>
      <c r="M374" s="1233"/>
      <c r="N374" s="1233"/>
      <c r="O374" s="1233"/>
      <c r="P374" s="1233"/>
      <c r="Q374" s="1233"/>
      <c r="R374" s="1233"/>
      <c r="S374" s="1233"/>
      <c r="T374" s="1233"/>
      <c r="U374" s="1233"/>
      <c r="V374" s="1233"/>
      <c r="W374" s="1233"/>
      <c r="X374" s="1233"/>
      <c r="Y374" s="1233"/>
      <c r="Z374" s="1233"/>
      <c r="AA374" s="1233"/>
      <c r="AB374" s="1233"/>
      <c r="AC374" s="1233"/>
      <c r="AD374" s="1233"/>
      <c r="AE374" s="1233"/>
      <c r="AN374" s="464"/>
      <c r="AZ374" s="432"/>
    </row>
    <row r="375" spans="4:52" s="46" customFormat="1" ht="33.75" customHeight="1" thickBot="1">
      <c r="D375" s="589"/>
      <c r="E375" s="589"/>
      <c r="G375" s="703" t="s">
        <v>443</v>
      </c>
      <c r="I375" s="431" t="str">
        <f>'自主点検表（処遇）'!$H$1621</f>
        <v>　</v>
      </c>
      <c r="J375" s="17" t="s">
        <v>752</v>
      </c>
      <c r="K375" s="1233" t="s">
        <v>774</v>
      </c>
      <c r="L375" s="1233"/>
      <c r="M375" s="1233"/>
      <c r="N375" s="1233"/>
      <c r="O375" s="1233"/>
      <c r="P375" s="1233"/>
      <c r="Q375" s="1233"/>
      <c r="R375" s="1233"/>
      <c r="S375" s="1233"/>
      <c r="T375" s="1233"/>
      <c r="U375" s="1233"/>
      <c r="V375" s="1233"/>
      <c r="W375" s="1233"/>
      <c r="X375" s="1233"/>
      <c r="Y375" s="1233"/>
      <c r="Z375" s="1233"/>
      <c r="AA375" s="1233"/>
      <c r="AB375" s="1233"/>
      <c r="AC375" s="1233"/>
      <c r="AD375" s="1233"/>
      <c r="AE375" s="1233"/>
      <c r="AN375" s="464"/>
      <c r="AZ375" s="432"/>
    </row>
    <row r="376" spans="4:52" s="46" customFormat="1" ht="33.75" customHeight="1" thickBot="1">
      <c r="D376" s="589"/>
      <c r="E376" s="589"/>
      <c r="G376" s="703" t="s">
        <v>443</v>
      </c>
      <c r="I376" s="431" t="str">
        <f>'自主点検表（処遇）'!$H$1622</f>
        <v>　</v>
      </c>
      <c r="J376" s="17" t="s">
        <v>766</v>
      </c>
      <c r="K376" s="1233" t="s">
        <v>775</v>
      </c>
      <c r="L376" s="1233"/>
      <c r="M376" s="1233"/>
      <c r="N376" s="1233"/>
      <c r="O376" s="1233"/>
      <c r="P376" s="1233"/>
      <c r="Q376" s="1233"/>
      <c r="R376" s="1233"/>
      <c r="S376" s="1233"/>
      <c r="T376" s="1233"/>
      <c r="U376" s="1233"/>
      <c r="V376" s="1233"/>
      <c r="W376" s="1233"/>
      <c r="X376" s="1233"/>
      <c r="Y376" s="1233"/>
      <c r="Z376" s="1233"/>
      <c r="AA376" s="1233"/>
      <c r="AB376" s="1233"/>
      <c r="AC376" s="1233"/>
      <c r="AD376" s="1233"/>
      <c r="AE376" s="1233"/>
      <c r="AN376" s="464"/>
      <c r="AZ376" s="432"/>
    </row>
    <row r="377" spans="4:52" s="46" customFormat="1" ht="33.75" customHeight="1" thickBot="1">
      <c r="D377" s="589"/>
      <c r="E377" s="589"/>
      <c r="G377" s="703" t="s">
        <v>443</v>
      </c>
      <c r="I377" s="431" t="str">
        <f>'自主点検表（処遇）'!$H$1623</f>
        <v>　</v>
      </c>
      <c r="J377" s="17" t="s">
        <v>767</v>
      </c>
      <c r="K377" s="1233" t="s">
        <v>776</v>
      </c>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233"/>
      <c r="AN377" s="464"/>
      <c r="AZ377" s="432"/>
    </row>
  </sheetData>
  <mergeCells count="155">
    <mergeCell ref="K377:AE377"/>
    <mergeCell ref="U276:V276"/>
    <mergeCell ref="M279:N279"/>
    <mergeCell ref="V279:X279"/>
    <mergeCell ref="Z279:AB279"/>
    <mergeCell ref="AD279:AF279"/>
    <mergeCell ref="AH279:AJ279"/>
    <mergeCell ref="J313:AJ314"/>
    <mergeCell ref="J315:AJ316"/>
    <mergeCell ref="K354:AI355"/>
    <mergeCell ref="O307:P307"/>
    <mergeCell ref="R307:S307"/>
    <mergeCell ref="L333:AH333"/>
    <mergeCell ref="L334:AH334"/>
    <mergeCell ref="S302:AI302"/>
    <mergeCell ref="O305:P305"/>
    <mergeCell ref="R305:S305"/>
    <mergeCell ref="O306:P306"/>
    <mergeCell ref="R306:S306"/>
    <mergeCell ref="L347:AH347"/>
    <mergeCell ref="L348:AH348"/>
    <mergeCell ref="K369:AE369"/>
    <mergeCell ref="K370:AE370"/>
    <mergeCell ref="K371:AE371"/>
    <mergeCell ref="I181:AC182"/>
    <mergeCell ref="I183:AC184"/>
    <mergeCell ref="I187:AC188"/>
    <mergeCell ref="V196:X196"/>
    <mergeCell ref="Z272:AB272"/>
    <mergeCell ref="AG272:AH272"/>
    <mergeCell ref="U273:V273"/>
    <mergeCell ref="Z273:AB273"/>
    <mergeCell ref="AH273:AI273"/>
    <mergeCell ref="U272:V272"/>
    <mergeCell ref="N167:O167"/>
    <mergeCell ref="Q167:R167"/>
    <mergeCell ref="T167:U167"/>
    <mergeCell ref="W167:X167"/>
    <mergeCell ref="N168:O168"/>
    <mergeCell ref="Q168:R168"/>
    <mergeCell ref="T168:U168"/>
    <mergeCell ref="W168:X168"/>
    <mergeCell ref="P177:Q177"/>
    <mergeCell ref="N162:O162"/>
    <mergeCell ref="Z162:AA162"/>
    <mergeCell ref="AB162:AC162"/>
    <mergeCell ref="AD162:AE162"/>
    <mergeCell ref="N163:O163"/>
    <mergeCell ref="Z163:AA163"/>
    <mergeCell ref="AB163:AC163"/>
    <mergeCell ref="AD163:AE163"/>
    <mergeCell ref="N166:O166"/>
    <mergeCell ref="Q166:R166"/>
    <mergeCell ref="T166:U166"/>
    <mergeCell ref="W166:X166"/>
    <mergeCell ref="U49:W50"/>
    <mergeCell ref="X49:Y50"/>
    <mergeCell ref="Z49:Z50"/>
    <mergeCell ref="Q157:S157"/>
    <mergeCell ref="Q158:S158"/>
    <mergeCell ref="N161:O161"/>
    <mergeCell ref="Z161:AA161"/>
    <mergeCell ref="AB161:AC161"/>
    <mergeCell ref="AD161:AE161"/>
    <mergeCell ref="G136:Z137"/>
    <mergeCell ref="G95:Z97"/>
    <mergeCell ref="G139:Z140"/>
    <mergeCell ref="G141:Z142"/>
    <mergeCell ref="G143:Z144"/>
    <mergeCell ref="Q152:S152"/>
    <mergeCell ref="P154:AC154"/>
    <mergeCell ref="Q155:S155"/>
    <mergeCell ref="Q156:S156"/>
    <mergeCell ref="L21:Q21"/>
    <mergeCell ref="R21:X21"/>
    <mergeCell ref="Y21:AF21"/>
    <mergeCell ref="AH9:AJ9"/>
    <mergeCell ref="L10:P10"/>
    <mergeCell ref="Q10:V10"/>
    <mergeCell ref="W10:Y10"/>
    <mergeCell ref="Z10:AB10"/>
    <mergeCell ref="AC10:AD10"/>
    <mergeCell ref="AE10:AF10"/>
    <mergeCell ref="AH14:AJ14"/>
    <mergeCell ref="AH15:AJ15"/>
    <mergeCell ref="L19:Q19"/>
    <mergeCell ref="R19:X19"/>
    <mergeCell ref="Y19:AF19"/>
    <mergeCell ref="AH19:AJ19"/>
    <mergeCell ref="L20:Q20"/>
    <mergeCell ref="R20:X20"/>
    <mergeCell ref="Y20:AF20"/>
    <mergeCell ref="AH29:AJ29"/>
    <mergeCell ref="L30:Q30"/>
    <mergeCell ref="R30:Y30"/>
    <mergeCell ref="Z30:AB30"/>
    <mergeCell ref="L24:Q24"/>
    <mergeCell ref="AH24:AJ24"/>
    <mergeCell ref="L25:Q25"/>
    <mergeCell ref="L26:Q26"/>
    <mergeCell ref="U24:W24"/>
    <mergeCell ref="U25:W25"/>
    <mergeCell ref="U26:W26"/>
    <mergeCell ref="L31:Q31"/>
    <mergeCell ref="R31:Y31"/>
    <mergeCell ref="Z31:AB31"/>
    <mergeCell ref="L35:M36"/>
    <mergeCell ref="L29:Q29"/>
    <mergeCell ref="R29:Y29"/>
    <mergeCell ref="Z29:AB29"/>
    <mergeCell ref="H45:Z45"/>
    <mergeCell ref="H47:Z47"/>
    <mergeCell ref="H48:K48"/>
    <mergeCell ref="L48:N48"/>
    <mergeCell ref="O48:Z48"/>
    <mergeCell ref="AA48:AC48"/>
    <mergeCell ref="G92:Z93"/>
    <mergeCell ref="K120:AE120"/>
    <mergeCell ref="K121:AE121"/>
    <mergeCell ref="G129:Z132"/>
    <mergeCell ref="G134:Z135"/>
    <mergeCell ref="AA49:AB50"/>
    <mergeCell ref="AC49:AC50"/>
    <mergeCell ref="AE50:AG50"/>
    <mergeCell ref="K114:AB114"/>
    <mergeCell ref="K115:AE115"/>
    <mergeCell ref="K116:AE116"/>
    <mergeCell ref="K117:AE117"/>
    <mergeCell ref="K118:AE118"/>
    <mergeCell ref="K119:AE119"/>
    <mergeCell ref="H49:K50"/>
    <mergeCell ref="L49:M50"/>
    <mergeCell ref="N49:N50"/>
    <mergeCell ref="O49:Q50"/>
    <mergeCell ref="R49:S50"/>
    <mergeCell ref="T49:T50"/>
    <mergeCell ref="K372:AE372"/>
    <mergeCell ref="K373:AE373"/>
    <mergeCell ref="K374:AE374"/>
    <mergeCell ref="K375:AE375"/>
    <mergeCell ref="K368:AA368"/>
    <mergeCell ref="K376:AE376"/>
    <mergeCell ref="G261:Z262"/>
    <mergeCell ref="G205:Z206"/>
    <mergeCell ref="G211:Z212"/>
    <mergeCell ref="G220:Z221"/>
    <mergeCell ref="W266:X266"/>
    <mergeCell ref="W267:X267"/>
    <mergeCell ref="W268:X268"/>
    <mergeCell ref="W269:X269"/>
    <mergeCell ref="U271:W271"/>
    <mergeCell ref="U274:V274"/>
    <mergeCell ref="Z274:AB274"/>
    <mergeCell ref="U275:V275"/>
    <mergeCell ref="Z275:AB275"/>
  </mergeCells>
  <phoneticPr fontId="6"/>
  <conditionalFormatting sqref="AR38:AR39 AR41:AR42 AX207:AX214 AR207:AR210 AR212:AR213 AR218:AR219 AR222:AR224 AR300:AR308 AR346:AR349 AR190:AR195 AX200:AX205 AR200:AR202 AR227:AR229 AR245:AR247 AR259:AR260 AR282:AR283 AR294:AR296 AR317:AR319 AR322:AR324 AR360:AR361">
    <cfRule type="cellIs" dxfId="1512" priority="1743" operator="equal">
      <formula>"適切"</formula>
    </cfRule>
    <cfRule type="cellIs" dxfId="1511" priority="1744" operator="equal">
      <formula>"不適切"</formula>
    </cfRule>
  </conditionalFormatting>
  <conditionalFormatting sqref="F14:F31 E4:E42 E65:E78 E83:E85 E89:E108 E124 E126:E150 E190:E195 E200:E224 E227:E229 E245:E247 E259:E265 E282:E283 E294:E296 E300:E308 E317:E319 E322:E324 E326:E349 E360:E361 E378:E1048576">
    <cfRule type="cellIs" dxfId="1510" priority="1742" operator="equal">
      <formula>"★"</formula>
    </cfRule>
  </conditionalFormatting>
  <conditionalFormatting sqref="AH9">
    <cfRule type="cellIs" dxfId="1509" priority="1738" operator="equal">
      <formula>"未確認"</formula>
    </cfRule>
    <cfRule type="cellIs" dxfId="1508" priority="1739" operator="equal">
      <formula>"確認"</formula>
    </cfRule>
    <cfRule type="containsBlanks" dxfId="1507" priority="1740">
      <formula>LEN(TRIM(AH9))=0</formula>
    </cfRule>
  </conditionalFormatting>
  <conditionalFormatting sqref="AL5">
    <cfRule type="cellIs" dxfId="1506" priority="1733" operator="equal">
      <formula>"非該当"</formula>
    </cfRule>
    <cfRule type="cellIs" dxfId="1505" priority="1734" operator="equal">
      <formula>"要確認"</formula>
    </cfRule>
    <cfRule type="cellIs" dxfId="1504" priority="1735" operator="equal">
      <formula>"不適切"</formula>
    </cfRule>
    <cfRule type="cellIs" dxfId="1503" priority="1736" operator="equal">
      <formula>"適切"</formula>
    </cfRule>
    <cfRule type="containsBlanks" dxfId="1502" priority="1737">
      <formula>LEN(TRIM(AL5))=0</formula>
    </cfRule>
  </conditionalFormatting>
  <conditionalFormatting sqref="AL10">
    <cfRule type="cellIs" dxfId="1501" priority="1717" operator="equal">
      <formula>"いない"</formula>
    </cfRule>
    <cfRule type="cellIs" dxfId="1500" priority="1718" operator="equal">
      <formula>"いる"</formula>
    </cfRule>
    <cfRule type="containsBlanks" dxfId="1499" priority="1719">
      <formula>LEN(TRIM(AL10))=0</formula>
    </cfRule>
    <cfRule type="cellIs" dxfId="1498" priority="1720" operator="equal">
      <formula>"要確認"</formula>
    </cfRule>
  </conditionalFormatting>
  <conditionalFormatting sqref="AL6:AL7">
    <cfRule type="cellIs" dxfId="1497" priority="1721" operator="equal">
      <formula>"いない"</formula>
    </cfRule>
    <cfRule type="cellIs" dxfId="1496" priority="1722" operator="equal">
      <formula>"いる"</formula>
    </cfRule>
    <cfRule type="containsBlanks" dxfId="1495" priority="1723">
      <formula>LEN(TRIM(AL6))=0</formula>
    </cfRule>
    <cfRule type="cellIs" dxfId="1494" priority="1724" operator="equal">
      <formula>"要確認"</formula>
    </cfRule>
  </conditionalFormatting>
  <conditionalFormatting sqref="AL14">
    <cfRule type="cellIs" dxfId="1493" priority="1713" operator="equal">
      <formula>"いない"</formula>
    </cfRule>
    <cfRule type="cellIs" dxfId="1492" priority="1714" operator="equal">
      <formula>"いる"</formula>
    </cfRule>
    <cfRule type="containsBlanks" dxfId="1491" priority="1715">
      <formula>LEN(TRIM(AL14))=0</formula>
    </cfRule>
    <cfRule type="cellIs" dxfId="1490" priority="1716" operator="equal">
      <formula>"要確認"</formula>
    </cfRule>
  </conditionalFormatting>
  <conditionalFormatting sqref="AL15">
    <cfRule type="cellIs" dxfId="1489" priority="1709" operator="equal">
      <formula>"いない"</formula>
    </cfRule>
    <cfRule type="cellIs" dxfId="1488" priority="1710" operator="equal">
      <formula>"いる"</formula>
    </cfRule>
    <cfRule type="containsBlanks" dxfId="1487" priority="1711">
      <formula>LEN(TRIM(AL15))=0</formula>
    </cfRule>
    <cfRule type="cellIs" dxfId="1486" priority="1712" operator="equal">
      <formula>"要確認"</formula>
    </cfRule>
  </conditionalFormatting>
  <conditionalFormatting sqref="AL19">
    <cfRule type="cellIs" dxfId="1485" priority="1705" operator="equal">
      <formula>"いない"</formula>
    </cfRule>
    <cfRule type="cellIs" dxfId="1484" priority="1706" operator="equal">
      <formula>"いる"</formula>
    </cfRule>
    <cfRule type="containsBlanks" dxfId="1483" priority="1707">
      <formula>LEN(TRIM(AL19))=0</formula>
    </cfRule>
    <cfRule type="cellIs" dxfId="1482" priority="1708" operator="equal">
      <formula>"要確認"</formula>
    </cfRule>
  </conditionalFormatting>
  <conditionalFormatting sqref="AL24">
    <cfRule type="cellIs" dxfId="1481" priority="1695" operator="equal">
      <formula>"いない"</formula>
    </cfRule>
    <cfRule type="cellIs" dxfId="1480" priority="1696" operator="equal">
      <formula>"いる"</formula>
    </cfRule>
    <cfRule type="containsBlanks" dxfId="1479" priority="1697">
      <formula>LEN(TRIM(AL24))=0</formula>
    </cfRule>
    <cfRule type="cellIs" dxfId="1478" priority="1698" operator="equal">
      <formula>"要確認"</formula>
    </cfRule>
  </conditionalFormatting>
  <conditionalFormatting sqref="AL29">
    <cfRule type="cellIs" dxfId="1477" priority="1691" operator="equal">
      <formula>"いない"</formula>
    </cfRule>
    <cfRule type="cellIs" dxfId="1476" priority="1692" operator="equal">
      <formula>"いる"</formula>
    </cfRule>
    <cfRule type="containsBlanks" dxfId="1475" priority="1693">
      <formula>LEN(TRIM(AL29))=0</formula>
    </cfRule>
    <cfRule type="cellIs" dxfId="1474" priority="1694" operator="equal">
      <formula>"要確認"</formula>
    </cfRule>
  </conditionalFormatting>
  <conditionalFormatting sqref="AL35">
    <cfRule type="cellIs" dxfId="1473" priority="1687" operator="equal">
      <formula>"いない"</formula>
    </cfRule>
    <cfRule type="cellIs" dxfId="1472" priority="1688" operator="equal">
      <formula>"いる"</formula>
    </cfRule>
    <cfRule type="containsBlanks" dxfId="1471" priority="1689">
      <formula>LEN(TRIM(AL35))=0</formula>
    </cfRule>
    <cfRule type="cellIs" dxfId="1470" priority="1690" operator="equal">
      <formula>"要確認"</formula>
    </cfRule>
  </conditionalFormatting>
  <conditionalFormatting sqref="AN262:AN265 AN326 AN332:AN335 AU124 AT38:AT39 AU126:AU128 AN146:AN150 AT207:AT210 AN207:AN210 AN212:AN213 AT212:AT213 AN215:AN219 AT219 AN222:AN224 AT224 AT247 AN300:AN308 AN1:AN42 AN346:AN349 AN65:AN66 AN83:AN85 AN124 AN126:AN128 AN190:AN195 AX190:AX195 AT200:AT202 AN200:AN202 AN227:AN229 AT227 AN245:AN247 AT245 AN259:AN260 AN282:AN283 AN294:AN296 AN317:AN319 AN322:AN324 AN360:AN361 AN378:AN1048576">
    <cfRule type="cellIs" dxfId="1469" priority="1677" operator="equal">
      <formula>"✖"</formula>
    </cfRule>
    <cfRule type="cellIs" dxfId="1468" priority="1678" operator="equal">
      <formula>"●"</formula>
    </cfRule>
  </conditionalFormatting>
  <conditionalFormatting sqref="T35">
    <cfRule type="cellIs" dxfId="1467" priority="1656" operator="equal">
      <formula>"NG"</formula>
    </cfRule>
  </conditionalFormatting>
  <conditionalFormatting sqref="AL67">
    <cfRule type="cellIs" dxfId="1466" priority="1602" operator="equal">
      <formula>"いない"</formula>
    </cfRule>
    <cfRule type="cellIs" dxfId="1465" priority="1603" operator="equal">
      <formula>"いる"</formula>
    </cfRule>
    <cfRule type="containsBlanks" dxfId="1464" priority="1604">
      <formula>LEN(TRIM(AL67))=0</formula>
    </cfRule>
    <cfRule type="cellIs" dxfId="1463" priority="1605" operator="equal">
      <formula>"要確認"</formula>
    </cfRule>
  </conditionalFormatting>
  <conditionalFormatting sqref="AL68">
    <cfRule type="cellIs" dxfId="1462" priority="1598" operator="equal">
      <formula>"いない"</formula>
    </cfRule>
    <cfRule type="cellIs" dxfId="1461" priority="1599" operator="equal">
      <formula>"いる"</formula>
    </cfRule>
    <cfRule type="containsBlanks" dxfId="1460" priority="1600">
      <formula>LEN(TRIM(AL68))=0</formula>
    </cfRule>
    <cfRule type="cellIs" dxfId="1459" priority="1601" operator="equal">
      <formula>"要確認"</formula>
    </cfRule>
  </conditionalFormatting>
  <conditionalFormatting sqref="AN67">
    <cfRule type="cellIs" dxfId="1458" priority="1596" operator="equal">
      <formula>"✖"</formula>
    </cfRule>
    <cfRule type="cellIs" dxfId="1457" priority="1597" operator="equal">
      <formula>"●"</formula>
    </cfRule>
  </conditionalFormatting>
  <conditionalFormatting sqref="AN68">
    <cfRule type="cellIs" dxfId="1456" priority="1594" operator="equal">
      <formula>"✖"</formula>
    </cfRule>
    <cfRule type="cellIs" dxfId="1455" priority="1595" operator="equal">
      <formula>"●"</formula>
    </cfRule>
  </conditionalFormatting>
  <conditionalFormatting sqref="AN69">
    <cfRule type="cellIs" dxfId="1454" priority="1590" operator="equal">
      <formula>"✖"</formula>
    </cfRule>
    <cfRule type="cellIs" dxfId="1453" priority="1591" operator="equal">
      <formula>"●"</formula>
    </cfRule>
  </conditionalFormatting>
  <conditionalFormatting sqref="AN74">
    <cfRule type="cellIs" dxfId="1452" priority="1588" operator="equal">
      <formula>"✖"</formula>
    </cfRule>
    <cfRule type="cellIs" dxfId="1451" priority="1589" operator="equal">
      <formula>"●"</formula>
    </cfRule>
  </conditionalFormatting>
  <conditionalFormatting sqref="AL74">
    <cfRule type="cellIs" dxfId="1450" priority="1585" operator="equal">
      <formula>"ある"</formula>
    </cfRule>
    <cfRule type="cellIs" dxfId="1449" priority="1586" operator="equal">
      <formula>"要確認"</formula>
    </cfRule>
    <cfRule type="cellIs" dxfId="1448" priority="1587" operator="equal">
      <formula>"ない・ある"</formula>
    </cfRule>
    <cfRule type="cellIs" dxfId="1447" priority="1741" operator="equal">
      <formula>"ない"</formula>
    </cfRule>
  </conditionalFormatting>
  <conditionalFormatting sqref="AN75:AN78">
    <cfRule type="cellIs" dxfId="1446" priority="1583" operator="equal">
      <formula>"✖"</formula>
    </cfRule>
    <cfRule type="cellIs" dxfId="1445" priority="1584" operator="equal">
      <formula>"●"</formula>
    </cfRule>
  </conditionalFormatting>
  <conditionalFormatting sqref="AN93:AN94 AN96:AN97">
    <cfRule type="cellIs" dxfId="1444" priority="1569" operator="equal">
      <formula>"✖"</formula>
    </cfRule>
    <cfRule type="cellIs" dxfId="1443" priority="1570" operator="equal">
      <formula>"●"</formula>
    </cfRule>
  </conditionalFormatting>
  <conditionalFormatting sqref="AN89:AN91">
    <cfRule type="cellIs" dxfId="1442" priority="1567" operator="equal">
      <formula>"✖"</formula>
    </cfRule>
    <cfRule type="cellIs" dxfId="1441" priority="1568" operator="equal">
      <formula>"●"</formula>
    </cfRule>
  </conditionalFormatting>
  <conditionalFormatting sqref="AN98:AN100">
    <cfRule type="cellIs" dxfId="1440" priority="1565" operator="equal">
      <formula>"✖"</formula>
    </cfRule>
    <cfRule type="cellIs" dxfId="1439" priority="1566" operator="equal">
      <formula>"●"</formula>
    </cfRule>
  </conditionalFormatting>
  <conditionalFormatting sqref="AN104:AN106">
    <cfRule type="cellIs" dxfId="1438" priority="1545" operator="equal">
      <formula>"✖"</formula>
    </cfRule>
    <cfRule type="cellIs" dxfId="1437" priority="1546" operator="equal">
      <formula>"●"</formula>
    </cfRule>
  </conditionalFormatting>
  <conditionalFormatting sqref="AN107:AN108">
    <cfRule type="cellIs" dxfId="1436" priority="1543" operator="equal">
      <formula>"✖"</formula>
    </cfRule>
    <cfRule type="cellIs" dxfId="1435" priority="1544" operator="equal">
      <formula>"●"</formula>
    </cfRule>
  </conditionalFormatting>
  <conditionalFormatting sqref="AX215">
    <cfRule type="cellIs" dxfId="1434" priority="1398" operator="equal">
      <formula>"適切"</formula>
    </cfRule>
    <cfRule type="cellIs" dxfId="1433" priority="1399" operator="equal">
      <formula>"不適切"</formula>
    </cfRule>
  </conditionalFormatting>
  <conditionalFormatting sqref="AX217">
    <cfRule type="cellIs" dxfId="1432" priority="1396" operator="equal">
      <formula>"適切"</formula>
    </cfRule>
    <cfRule type="cellIs" dxfId="1431" priority="1397" operator="equal">
      <formula>"不適切"</formula>
    </cfRule>
  </conditionalFormatting>
  <conditionalFormatting sqref="AX216">
    <cfRule type="cellIs" dxfId="1430" priority="1394" operator="equal">
      <formula>"適切"</formula>
    </cfRule>
    <cfRule type="cellIs" dxfId="1429" priority="1395" operator="equal">
      <formula>"不適切"</formula>
    </cfRule>
  </conditionalFormatting>
  <conditionalFormatting sqref="AT215:AT217">
    <cfRule type="cellIs" dxfId="1428" priority="1392" operator="equal">
      <formula>"✖"</formula>
    </cfRule>
    <cfRule type="cellIs" dxfId="1427" priority="1393" operator="equal">
      <formula>"●"</formula>
    </cfRule>
  </conditionalFormatting>
  <conditionalFormatting sqref="AT207">
    <cfRule type="cellIs" dxfId="1426" priority="1390" operator="equal">
      <formula>"✖"</formula>
    </cfRule>
    <cfRule type="cellIs" dxfId="1425" priority="1391" operator="equal">
      <formula>"●"</formula>
    </cfRule>
  </conditionalFormatting>
  <conditionalFormatting sqref="AT222 AT224">
    <cfRule type="cellIs" dxfId="1424" priority="1388" operator="equal">
      <formula>"✖"</formula>
    </cfRule>
    <cfRule type="cellIs" dxfId="1423" priority="1389" operator="equal">
      <formula>"●"</formula>
    </cfRule>
  </conditionalFormatting>
  <conditionalFormatting sqref="AN40">
    <cfRule type="cellIs" dxfId="1422" priority="1385" operator="equal">
      <formula>"✖"</formula>
    </cfRule>
    <cfRule type="cellIs" dxfId="1421" priority="1386" operator="equal">
      <formula>"●"</formula>
    </cfRule>
  </conditionalFormatting>
  <conditionalFormatting sqref="AL40">
    <cfRule type="cellIs" dxfId="1420" priority="1381" operator="equal">
      <formula>"いない"</formula>
    </cfRule>
    <cfRule type="cellIs" dxfId="1419" priority="1382" operator="equal">
      <formula>"いる"</formula>
    </cfRule>
    <cfRule type="containsBlanks" dxfId="1418" priority="1383">
      <formula>LEN(TRIM(AL40))=0</formula>
    </cfRule>
    <cfRule type="cellIs" dxfId="1417" priority="1384" operator="equal">
      <formula>"要確認"</formula>
    </cfRule>
  </conditionalFormatting>
  <conditionalFormatting sqref="AT41">
    <cfRule type="cellIs" dxfId="1416" priority="1379" operator="equal">
      <formula>"✖"</formula>
    </cfRule>
    <cfRule type="cellIs" dxfId="1415" priority="1380" operator="equal">
      <formula>"●"</formula>
    </cfRule>
  </conditionalFormatting>
  <conditionalFormatting sqref="AT42">
    <cfRule type="cellIs" dxfId="1414" priority="1377" operator="equal">
      <formula>"✖"</formula>
    </cfRule>
    <cfRule type="cellIs" dxfId="1413" priority="1378" operator="equal">
      <formula>"●"</formula>
    </cfRule>
  </conditionalFormatting>
  <conditionalFormatting sqref="AT229">
    <cfRule type="cellIs" dxfId="1412" priority="1375" operator="equal">
      <formula>"✖"</formula>
    </cfRule>
    <cfRule type="cellIs" dxfId="1411" priority="1376" operator="equal">
      <formula>"●"</formula>
    </cfRule>
  </conditionalFormatting>
  <conditionalFormatting sqref="W282:W283 AA282:AA283 AE282:AE283 AI282:AI283 AI294:AI295 AE294:AE295 AA294:AA295 W294:W295">
    <cfRule type="cellIs" dxfId="1410" priority="1367" operator="equal">
      <formula>"✖"</formula>
    </cfRule>
    <cfRule type="cellIs" dxfId="1409" priority="1368" operator="equal">
      <formula>"✔"</formula>
    </cfRule>
  </conditionalFormatting>
  <conditionalFormatting sqref="AN261">
    <cfRule type="cellIs" dxfId="1408" priority="1355" operator="equal">
      <formula>"✖"</formula>
    </cfRule>
    <cfRule type="cellIs" dxfId="1407" priority="1356" operator="equal">
      <formula>"●"</formula>
    </cfRule>
  </conditionalFormatting>
  <conditionalFormatting sqref="AL261">
    <cfRule type="cellIs" dxfId="1406" priority="1351" operator="equal">
      <formula>"いない"</formula>
    </cfRule>
    <cfRule type="cellIs" dxfId="1405" priority="1352" operator="equal">
      <formula>"いる"</formula>
    </cfRule>
    <cfRule type="containsBlanks" dxfId="1404" priority="1353">
      <formula>LEN(TRIM(AL261))=0</formula>
    </cfRule>
    <cfRule type="cellIs" dxfId="1403" priority="1354" operator="equal">
      <formula>"要確認"</formula>
    </cfRule>
  </conditionalFormatting>
  <conditionalFormatting sqref="AT260">
    <cfRule type="cellIs" dxfId="1402" priority="1349" operator="equal">
      <formula>"✖"</formula>
    </cfRule>
    <cfRule type="cellIs" dxfId="1401" priority="1350" operator="equal">
      <formula>"●"</formula>
    </cfRule>
  </conditionalFormatting>
  <conditionalFormatting sqref="AT262">
    <cfRule type="cellIs" dxfId="1400" priority="1347" operator="equal">
      <formula>"✖"</formula>
    </cfRule>
    <cfRule type="cellIs" dxfId="1399" priority="1348" operator="equal">
      <formula>"●"</formula>
    </cfRule>
  </conditionalFormatting>
  <conditionalFormatting sqref="AT263">
    <cfRule type="cellIs" dxfId="1398" priority="1345" operator="equal">
      <formula>"✖"</formula>
    </cfRule>
    <cfRule type="cellIs" dxfId="1397" priority="1346" operator="equal">
      <formula>"●"</formula>
    </cfRule>
  </conditionalFormatting>
  <conditionalFormatting sqref="AT265">
    <cfRule type="cellIs" dxfId="1396" priority="1343" operator="equal">
      <formula>"✖"</formula>
    </cfRule>
    <cfRule type="cellIs" dxfId="1395" priority="1344" operator="equal">
      <formula>"●"</formula>
    </cfRule>
  </conditionalFormatting>
  <conditionalFormatting sqref="AD67:AD68">
    <cfRule type="cellIs" dxfId="1394" priority="1293" operator="equal">
      <formula>"✖"</formula>
    </cfRule>
    <cfRule type="cellIs" dxfId="1393" priority="1294" operator="equal">
      <formula>"✔"</formula>
    </cfRule>
  </conditionalFormatting>
  <conditionalFormatting sqref="AD74">
    <cfRule type="cellIs" dxfId="1392" priority="1291" operator="equal">
      <formula>"✖"</formula>
    </cfRule>
    <cfRule type="cellIs" dxfId="1391" priority="1292" operator="equal">
      <formula>"✔"</formula>
    </cfRule>
  </conditionalFormatting>
  <conditionalFormatting sqref="AD192:AD194">
    <cfRule type="cellIs" dxfId="1390" priority="1273" operator="equal">
      <formula>"✖"</formula>
    </cfRule>
    <cfRule type="cellIs" dxfId="1389" priority="1274" operator="equal">
      <formula>"✔"</formula>
    </cfRule>
  </conditionalFormatting>
  <conditionalFormatting sqref="AD220">
    <cfRule type="cellIs" dxfId="1388" priority="1269" operator="equal">
      <formula>"✖"</formula>
    </cfRule>
    <cfRule type="cellIs" dxfId="1387" priority="1270" operator="equal">
      <formula>"✔"</formula>
    </cfRule>
  </conditionalFormatting>
  <conditionalFormatting sqref="AD40">
    <cfRule type="cellIs" dxfId="1386" priority="1267" operator="equal">
      <formula>"✖"</formula>
    </cfRule>
    <cfRule type="cellIs" dxfId="1385" priority="1268" operator="equal">
      <formula>"✔"</formula>
    </cfRule>
  </conditionalFormatting>
  <conditionalFormatting sqref="AD261">
    <cfRule type="cellIs" dxfId="1384" priority="1261" operator="equal">
      <formula>"✖"</formula>
    </cfRule>
    <cfRule type="cellIs" dxfId="1383" priority="1262" operator="equal">
      <formula>"✔"</formula>
    </cfRule>
  </conditionalFormatting>
  <conditionalFormatting sqref="AD305:AD307">
    <cfRule type="cellIs" dxfId="1382" priority="1253" operator="equal">
      <formula>"✖"</formula>
    </cfRule>
    <cfRule type="cellIs" dxfId="1381" priority="1254" operator="equal">
      <formula>"✔"</formula>
    </cfRule>
  </conditionalFormatting>
  <conditionalFormatting sqref="AD205">
    <cfRule type="cellIs" dxfId="1380" priority="1250" operator="equal">
      <formula>"✔"</formula>
    </cfRule>
  </conditionalFormatting>
  <conditionalFormatting sqref="AG305:AG307">
    <cfRule type="cellIs" dxfId="1379" priority="1248" operator="equal">
      <formula>"✔"</formula>
    </cfRule>
  </conditionalFormatting>
  <conditionalFormatting sqref="AH14">
    <cfRule type="cellIs" dxfId="1378" priority="1235" operator="equal">
      <formula>"未確認"</formula>
    </cfRule>
    <cfRule type="cellIs" dxfId="1377" priority="1236" operator="equal">
      <formula>"確認"</formula>
    </cfRule>
    <cfRule type="containsBlanks" dxfId="1376" priority="1237">
      <formula>LEN(TRIM(AH14))=0</formula>
    </cfRule>
  </conditionalFormatting>
  <conditionalFormatting sqref="AH15">
    <cfRule type="cellIs" dxfId="1375" priority="1232" operator="equal">
      <formula>"未確認"</formula>
    </cfRule>
    <cfRule type="cellIs" dxfId="1374" priority="1233" operator="equal">
      <formula>"確認"</formula>
    </cfRule>
    <cfRule type="containsBlanks" dxfId="1373" priority="1234">
      <formula>LEN(TRIM(AH15))=0</formula>
    </cfRule>
  </conditionalFormatting>
  <conditionalFormatting sqref="AH19">
    <cfRule type="cellIs" dxfId="1372" priority="1229" operator="equal">
      <formula>"未確認"</formula>
    </cfRule>
    <cfRule type="cellIs" dxfId="1371" priority="1230" operator="equal">
      <formula>"確認"</formula>
    </cfRule>
    <cfRule type="containsBlanks" dxfId="1370" priority="1231">
      <formula>LEN(TRIM(AH19))=0</formula>
    </cfRule>
  </conditionalFormatting>
  <conditionalFormatting sqref="AH24">
    <cfRule type="cellIs" dxfId="1369" priority="1226" operator="equal">
      <formula>"未確認"</formula>
    </cfRule>
    <cfRule type="cellIs" dxfId="1368" priority="1227" operator="equal">
      <formula>"確認"</formula>
    </cfRule>
    <cfRule type="containsBlanks" dxfId="1367" priority="1228">
      <formula>LEN(TRIM(AH24))=0</formula>
    </cfRule>
  </conditionalFormatting>
  <conditionalFormatting sqref="AH29">
    <cfRule type="cellIs" dxfId="1366" priority="1223" operator="equal">
      <formula>"未確認"</formula>
    </cfRule>
    <cfRule type="cellIs" dxfId="1365" priority="1224" operator="equal">
      <formula>"確認"</formula>
    </cfRule>
    <cfRule type="containsBlanks" dxfId="1364" priority="1225">
      <formula>LEN(TRIM(AH29))=0</formula>
    </cfRule>
  </conditionalFormatting>
  <conditionalFormatting sqref="AD329">
    <cfRule type="cellIs" dxfId="1363" priority="1153" operator="equal">
      <formula>"✖"</formula>
    </cfRule>
    <cfRule type="cellIs" dxfId="1362" priority="1154" operator="equal">
      <formula>"✔"</formula>
    </cfRule>
  </conditionalFormatting>
  <conditionalFormatting sqref="AG329">
    <cfRule type="cellIs" dxfId="1361" priority="1152" operator="equal">
      <formula>"✔"</formula>
    </cfRule>
  </conditionalFormatting>
  <conditionalFormatting sqref="AD330">
    <cfRule type="cellIs" dxfId="1360" priority="1150" operator="equal">
      <formula>"✖"</formula>
    </cfRule>
    <cfRule type="cellIs" dxfId="1359" priority="1151" operator="equal">
      <formula>"✔"</formula>
    </cfRule>
  </conditionalFormatting>
  <conditionalFormatting sqref="AG330">
    <cfRule type="cellIs" dxfId="1358" priority="1149" operator="equal">
      <formula>"✔"</formula>
    </cfRule>
  </conditionalFormatting>
  <conditionalFormatting sqref="AD331">
    <cfRule type="cellIs" dxfId="1357" priority="1147" operator="equal">
      <formula>"✖"</formula>
    </cfRule>
    <cfRule type="cellIs" dxfId="1356" priority="1148" operator="equal">
      <formula>"✔"</formula>
    </cfRule>
  </conditionalFormatting>
  <conditionalFormatting sqref="AG331">
    <cfRule type="cellIs" dxfId="1355" priority="1146" operator="equal">
      <formula>"✔"</formula>
    </cfRule>
  </conditionalFormatting>
  <conditionalFormatting sqref="AG343">
    <cfRule type="cellIs" dxfId="1354" priority="1144" operator="equal">
      <formula>"✖"</formula>
    </cfRule>
    <cfRule type="cellIs" dxfId="1353" priority="1145" operator="equal">
      <formula>"✔"</formula>
    </cfRule>
  </conditionalFormatting>
  <conditionalFormatting sqref="AG345">
    <cfRule type="cellIs" dxfId="1352" priority="1143" operator="equal">
      <formula>"✔"</formula>
    </cfRule>
  </conditionalFormatting>
  <conditionalFormatting sqref="AG340">
    <cfRule type="cellIs" dxfId="1351" priority="1141" operator="equal">
      <formula>"✖"</formula>
    </cfRule>
    <cfRule type="cellIs" dxfId="1350" priority="1142" operator="equal">
      <formula>"✔"</formula>
    </cfRule>
  </conditionalFormatting>
  <conditionalFormatting sqref="AG339">
    <cfRule type="cellIs" dxfId="1349" priority="1139" operator="equal">
      <formula>"✖"</formula>
    </cfRule>
    <cfRule type="cellIs" dxfId="1348" priority="1140" operator="equal">
      <formula>"✔"</formula>
    </cfRule>
  </conditionalFormatting>
  <conditionalFormatting sqref="AG342">
    <cfRule type="cellIs" dxfId="1347" priority="1137" operator="equal">
      <formula>"✖"</formula>
    </cfRule>
    <cfRule type="cellIs" dxfId="1346" priority="1138" operator="equal">
      <formula>"✔"</formula>
    </cfRule>
  </conditionalFormatting>
  <conditionalFormatting sqref="AG341">
    <cfRule type="cellIs" dxfId="1345" priority="1135" operator="equal">
      <formula>"✖"</formula>
    </cfRule>
    <cfRule type="cellIs" dxfId="1344" priority="1136" operator="equal">
      <formula>"✔"</formula>
    </cfRule>
  </conditionalFormatting>
  <conditionalFormatting sqref="AR5:AR7 AR10 AR14:AR15 AR19 AR24 AR29 AR35 AR215:AR217 AR262:AR265 AR326 AR332:AR335">
    <cfRule type="cellIs" dxfId="1343" priority="1082" operator="equal">
      <formula>"適切"</formula>
    </cfRule>
    <cfRule type="cellIs" dxfId="1342" priority="1083" operator="equal">
      <formula>"不適切"</formula>
    </cfRule>
  </conditionalFormatting>
  <conditionalFormatting sqref="AR67">
    <cfRule type="cellIs" dxfId="1341" priority="1072" operator="equal">
      <formula>"適切"</formula>
    </cfRule>
    <cfRule type="cellIs" dxfId="1340" priority="1073" operator="equal">
      <formula>"不適切"</formula>
    </cfRule>
  </conditionalFormatting>
  <conditionalFormatting sqref="AR68">
    <cfRule type="cellIs" dxfId="1339" priority="1070" operator="equal">
      <formula>"適切"</formula>
    </cfRule>
    <cfRule type="cellIs" dxfId="1338" priority="1071" operator="equal">
      <formula>"不適切"</formula>
    </cfRule>
  </conditionalFormatting>
  <conditionalFormatting sqref="AR74">
    <cfRule type="cellIs" dxfId="1337" priority="1068" operator="equal">
      <formula>"適切"</formula>
    </cfRule>
    <cfRule type="cellIs" dxfId="1336" priority="1069" operator="equal">
      <formula>"不適切"</formula>
    </cfRule>
  </conditionalFormatting>
  <conditionalFormatting sqref="AR261">
    <cfRule type="cellIs" dxfId="1335" priority="1016" operator="equal">
      <formula>"適切"</formula>
    </cfRule>
    <cfRule type="cellIs" dxfId="1334" priority="1017" operator="equal">
      <formula>"不適切"</formula>
    </cfRule>
  </conditionalFormatting>
  <conditionalFormatting sqref="AR40">
    <cfRule type="cellIs" dxfId="1333" priority="1022" operator="equal">
      <formula>"適切"</formula>
    </cfRule>
    <cfRule type="cellIs" dxfId="1332" priority="1023" operator="equal">
      <formula>"不適切"</formula>
    </cfRule>
  </conditionalFormatting>
  <conditionalFormatting sqref="AR141">
    <cfRule type="cellIs" dxfId="1331" priority="944" operator="equal">
      <formula>"適切"</formula>
    </cfRule>
    <cfRule type="cellIs" dxfId="1330" priority="945" operator="equal">
      <formula>"不適切"</formula>
    </cfRule>
  </conditionalFormatting>
  <conditionalFormatting sqref="AD92">
    <cfRule type="cellIs" dxfId="1329" priority="991" operator="equal">
      <formula>"✖"</formula>
    </cfRule>
    <cfRule type="cellIs" dxfId="1328" priority="992" operator="equal">
      <formula>"✔"</formula>
    </cfRule>
  </conditionalFormatting>
  <conditionalFormatting sqref="AD95">
    <cfRule type="cellIs" dxfId="1327" priority="990" operator="equal">
      <formula>"✔"</formula>
    </cfRule>
  </conditionalFormatting>
  <conditionalFormatting sqref="AD101">
    <cfRule type="cellIs" dxfId="1326" priority="988" operator="equal">
      <formula>"✖"</formula>
    </cfRule>
    <cfRule type="cellIs" dxfId="1325" priority="989" operator="equal">
      <formula>"✔"</formula>
    </cfRule>
  </conditionalFormatting>
  <conditionalFormatting sqref="AN129 AN131:AN133 AN135 AN137:AN138 AN140 AN142 AN144:AN145">
    <cfRule type="cellIs" dxfId="1324" priority="986" operator="equal">
      <formula>"✖"</formula>
    </cfRule>
    <cfRule type="cellIs" dxfId="1323" priority="987" operator="equal">
      <formula>"●"</formula>
    </cfRule>
  </conditionalFormatting>
  <conditionalFormatting sqref="AD130">
    <cfRule type="cellIs" dxfId="1322" priority="984" operator="equal">
      <formula>"✖"</formula>
    </cfRule>
    <cfRule type="cellIs" dxfId="1321" priority="985" operator="equal">
      <formula>"✔"</formula>
    </cfRule>
  </conditionalFormatting>
  <conditionalFormatting sqref="AN130">
    <cfRule type="cellIs" dxfId="1320" priority="982" operator="equal">
      <formula>"✖"</formula>
    </cfRule>
    <cfRule type="cellIs" dxfId="1319" priority="983" operator="equal">
      <formula>"●"</formula>
    </cfRule>
  </conditionalFormatting>
  <conditionalFormatting sqref="AL130">
    <cfRule type="cellIs" dxfId="1318" priority="978" operator="equal">
      <formula>"いない"</formula>
    </cfRule>
    <cfRule type="cellIs" dxfId="1317" priority="979" operator="equal">
      <formula>"いる"</formula>
    </cfRule>
    <cfRule type="containsBlanks" dxfId="1316" priority="980">
      <formula>LEN(TRIM(AL130))=0</formula>
    </cfRule>
    <cfRule type="cellIs" dxfId="1315" priority="981" operator="equal">
      <formula>"要確認"</formula>
    </cfRule>
  </conditionalFormatting>
  <conditionalFormatting sqref="AR130">
    <cfRule type="cellIs" dxfId="1314" priority="976" operator="equal">
      <formula>"適切"</formula>
    </cfRule>
    <cfRule type="cellIs" dxfId="1313" priority="977" operator="equal">
      <formula>"不適切"</formula>
    </cfRule>
  </conditionalFormatting>
  <conditionalFormatting sqref="AN134">
    <cfRule type="cellIs" dxfId="1312" priority="974" operator="equal">
      <formula>"✖"</formula>
    </cfRule>
    <cfRule type="cellIs" dxfId="1311" priority="975" operator="equal">
      <formula>"●"</formula>
    </cfRule>
  </conditionalFormatting>
  <conditionalFormatting sqref="AL134">
    <cfRule type="cellIs" dxfId="1310" priority="970" operator="equal">
      <formula>"いない"</formula>
    </cfRule>
    <cfRule type="cellIs" dxfId="1309" priority="971" operator="equal">
      <formula>"いる"</formula>
    </cfRule>
    <cfRule type="containsBlanks" dxfId="1308" priority="972">
      <formula>LEN(TRIM(AL134))=0</formula>
    </cfRule>
    <cfRule type="cellIs" dxfId="1307" priority="973" operator="equal">
      <formula>"要確認"</formula>
    </cfRule>
  </conditionalFormatting>
  <conditionalFormatting sqref="AR134">
    <cfRule type="cellIs" dxfId="1306" priority="968" operator="equal">
      <formula>"適切"</formula>
    </cfRule>
    <cfRule type="cellIs" dxfId="1305" priority="969" operator="equal">
      <formula>"不適切"</formula>
    </cfRule>
  </conditionalFormatting>
  <conditionalFormatting sqref="AN136">
    <cfRule type="cellIs" dxfId="1304" priority="966" operator="equal">
      <formula>"✖"</formula>
    </cfRule>
    <cfRule type="cellIs" dxfId="1303" priority="967" operator="equal">
      <formula>"●"</formula>
    </cfRule>
  </conditionalFormatting>
  <conditionalFormatting sqref="AL136">
    <cfRule type="cellIs" dxfId="1302" priority="962" operator="equal">
      <formula>"いない"</formula>
    </cfRule>
    <cfRule type="cellIs" dxfId="1301" priority="963" operator="equal">
      <formula>"いる"</formula>
    </cfRule>
    <cfRule type="containsBlanks" dxfId="1300" priority="964">
      <formula>LEN(TRIM(AL136))=0</formula>
    </cfRule>
    <cfRule type="cellIs" dxfId="1299" priority="965" operator="equal">
      <formula>"要確認"</formula>
    </cfRule>
  </conditionalFormatting>
  <conditionalFormatting sqref="AR136">
    <cfRule type="cellIs" dxfId="1298" priority="960" operator="equal">
      <formula>"適切"</formula>
    </cfRule>
    <cfRule type="cellIs" dxfId="1297" priority="961" operator="equal">
      <formula>"不適切"</formula>
    </cfRule>
  </conditionalFormatting>
  <conditionalFormatting sqref="AN139">
    <cfRule type="cellIs" dxfId="1296" priority="958" operator="equal">
      <formula>"✖"</formula>
    </cfRule>
    <cfRule type="cellIs" dxfId="1295" priority="959" operator="equal">
      <formula>"●"</formula>
    </cfRule>
  </conditionalFormatting>
  <conditionalFormatting sqref="AL139">
    <cfRule type="cellIs" dxfId="1294" priority="954" operator="equal">
      <formula>"いない"</formula>
    </cfRule>
    <cfRule type="cellIs" dxfId="1293" priority="955" operator="equal">
      <formula>"いる"</formula>
    </cfRule>
    <cfRule type="containsBlanks" dxfId="1292" priority="956">
      <formula>LEN(TRIM(AL139))=0</formula>
    </cfRule>
    <cfRule type="cellIs" dxfId="1291" priority="957" operator="equal">
      <formula>"要確認"</formula>
    </cfRule>
  </conditionalFormatting>
  <conditionalFormatting sqref="AR139">
    <cfRule type="cellIs" dxfId="1290" priority="952" operator="equal">
      <formula>"適切"</formula>
    </cfRule>
    <cfRule type="cellIs" dxfId="1289" priority="953" operator="equal">
      <formula>"不適切"</formula>
    </cfRule>
  </conditionalFormatting>
  <conditionalFormatting sqref="AN141">
    <cfRule type="cellIs" dxfId="1288" priority="950" operator="equal">
      <formula>"✖"</formula>
    </cfRule>
    <cfRule type="cellIs" dxfId="1287" priority="951" operator="equal">
      <formula>"●"</formula>
    </cfRule>
  </conditionalFormatting>
  <conditionalFormatting sqref="AL141">
    <cfRule type="cellIs" dxfId="1286" priority="946" operator="equal">
      <formula>"いない"</formula>
    </cfRule>
    <cfRule type="cellIs" dxfId="1285" priority="947" operator="equal">
      <formula>"いる"</formula>
    </cfRule>
    <cfRule type="containsBlanks" dxfId="1284" priority="948">
      <formula>LEN(TRIM(AL141))=0</formula>
    </cfRule>
    <cfRule type="cellIs" dxfId="1283" priority="949" operator="equal">
      <formula>"要確認"</formula>
    </cfRule>
  </conditionalFormatting>
  <conditionalFormatting sqref="AN143">
    <cfRule type="cellIs" dxfId="1282" priority="942" operator="equal">
      <formula>"✖"</formula>
    </cfRule>
    <cfRule type="cellIs" dxfId="1281" priority="943" operator="equal">
      <formula>"●"</formula>
    </cfRule>
  </conditionalFormatting>
  <conditionalFormatting sqref="AL143">
    <cfRule type="cellIs" dxfId="1280" priority="938" operator="equal">
      <formula>"いない"</formula>
    </cfRule>
    <cfRule type="cellIs" dxfId="1279" priority="939" operator="equal">
      <formula>"いる"</formula>
    </cfRule>
    <cfRule type="containsBlanks" dxfId="1278" priority="940">
      <formula>LEN(TRIM(AL143))=0</formula>
    </cfRule>
    <cfRule type="cellIs" dxfId="1277" priority="941" operator="equal">
      <formula>"要確認"</formula>
    </cfRule>
  </conditionalFormatting>
  <conditionalFormatting sqref="AR143">
    <cfRule type="cellIs" dxfId="1276" priority="936" operator="equal">
      <formula>"適切"</formula>
    </cfRule>
    <cfRule type="cellIs" dxfId="1275" priority="937" operator="equal">
      <formula>"不適切"</formula>
    </cfRule>
  </conditionalFormatting>
  <conditionalFormatting sqref="AD139">
    <cfRule type="cellIs" dxfId="1274" priority="935" operator="equal">
      <formula>"✔"</formula>
    </cfRule>
  </conditionalFormatting>
  <conditionalFormatting sqref="AD141">
    <cfRule type="cellIs" dxfId="1273" priority="934" operator="equal">
      <formula>"✔"</formula>
    </cfRule>
  </conditionalFormatting>
  <conditionalFormatting sqref="AD134">
    <cfRule type="cellIs" dxfId="1272" priority="932" operator="equal">
      <formula>"✖"</formula>
    </cfRule>
    <cfRule type="cellIs" dxfId="1271" priority="933" operator="equal">
      <formula>"✔"</formula>
    </cfRule>
  </conditionalFormatting>
  <conditionalFormatting sqref="AD136">
    <cfRule type="cellIs" dxfId="1270" priority="931" operator="equal">
      <formula>"✔"</formula>
    </cfRule>
  </conditionalFormatting>
  <conditionalFormatting sqref="AD143">
    <cfRule type="cellIs" dxfId="1269" priority="930" operator="equal">
      <formula>"✔"</formula>
    </cfRule>
  </conditionalFormatting>
  <conditionalFormatting sqref="AN92">
    <cfRule type="cellIs" dxfId="1268" priority="928" operator="equal">
      <formula>"✖"</formula>
    </cfRule>
    <cfRule type="cellIs" dxfId="1267" priority="929" operator="equal">
      <formula>"●"</formula>
    </cfRule>
  </conditionalFormatting>
  <conditionalFormatting sqref="AL92">
    <cfRule type="cellIs" dxfId="1266" priority="924" operator="equal">
      <formula>"いない"</formula>
    </cfRule>
    <cfRule type="cellIs" dxfId="1265" priority="925" operator="equal">
      <formula>"いる"</formula>
    </cfRule>
    <cfRule type="containsBlanks" dxfId="1264" priority="926">
      <formula>LEN(TRIM(AL92))=0</formula>
    </cfRule>
    <cfRule type="cellIs" dxfId="1263" priority="927" operator="equal">
      <formula>"要確認"</formula>
    </cfRule>
  </conditionalFormatting>
  <conditionalFormatting sqref="AR92">
    <cfRule type="cellIs" dxfId="1262" priority="922" operator="equal">
      <formula>"適切"</formula>
    </cfRule>
    <cfRule type="cellIs" dxfId="1261" priority="923" operator="equal">
      <formula>"不適切"</formula>
    </cfRule>
  </conditionalFormatting>
  <conditionalFormatting sqref="AN95">
    <cfRule type="cellIs" dxfId="1260" priority="920" operator="equal">
      <formula>"✖"</formula>
    </cfRule>
    <cfRule type="cellIs" dxfId="1259" priority="921" operator="equal">
      <formula>"●"</formula>
    </cfRule>
  </conditionalFormatting>
  <conditionalFormatting sqref="AL95">
    <cfRule type="cellIs" dxfId="1258" priority="916" operator="equal">
      <formula>"いない"</formula>
    </cfRule>
    <cfRule type="cellIs" dxfId="1257" priority="917" operator="equal">
      <formula>"いる"</formula>
    </cfRule>
    <cfRule type="containsBlanks" dxfId="1256" priority="918">
      <formula>LEN(TRIM(AL95))=0</formula>
    </cfRule>
    <cfRule type="cellIs" dxfId="1255" priority="919" operator="equal">
      <formula>"要確認"</formula>
    </cfRule>
  </conditionalFormatting>
  <conditionalFormatting sqref="AR95">
    <cfRule type="cellIs" dxfId="1254" priority="914" operator="equal">
      <formula>"適切"</formula>
    </cfRule>
    <cfRule type="cellIs" dxfId="1253" priority="915" operator="equal">
      <formula>"不適切"</formula>
    </cfRule>
  </conditionalFormatting>
  <conditionalFormatting sqref="AU149">
    <cfRule type="cellIs" dxfId="1252" priority="888" operator="equal">
      <formula>"✖"</formula>
    </cfRule>
    <cfRule type="cellIs" dxfId="1251" priority="889" operator="equal">
      <formula>"●"</formula>
    </cfRule>
  </conditionalFormatting>
  <conditionalFormatting sqref="AT90">
    <cfRule type="cellIs" dxfId="1250" priority="912" operator="equal">
      <formula>"✖"</formula>
    </cfRule>
    <cfRule type="cellIs" dxfId="1249" priority="913" operator="equal">
      <formula>"●"</formula>
    </cfRule>
  </conditionalFormatting>
  <conditionalFormatting sqref="AN102">
    <cfRule type="cellIs" dxfId="1248" priority="910" operator="equal">
      <formula>"✖"</formula>
    </cfRule>
    <cfRule type="cellIs" dxfId="1247" priority="911" operator="equal">
      <formula>"●"</formula>
    </cfRule>
  </conditionalFormatting>
  <conditionalFormatting sqref="AN103">
    <cfRule type="cellIs" dxfId="1246" priority="908" operator="equal">
      <formula>"✖"</formula>
    </cfRule>
    <cfRule type="cellIs" dxfId="1245" priority="909" operator="equal">
      <formula>"●"</formula>
    </cfRule>
  </conditionalFormatting>
  <conditionalFormatting sqref="AN101">
    <cfRule type="cellIs" dxfId="1244" priority="906" operator="equal">
      <formula>"✖"</formula>
    </cfRule>
    <cfRule type="cellIs" dxfId="1243" priority="907" operator="equal">
      <formula>"●"</formula>
    </cfRule>
  </conditionalFormatting>
  <conditionalFormatting sqref="AL101">
    <cfRule type="cellIs" dxfId="1242" priority="902" operator="equal">
      <formula>"いない"</formula>
    </cfRule>
    <cfRule type="cellIs" dxfId="1241" priority="903" operator="equal">
      <formula>"いる"</formula>
    </cfRule>
    <cfRule type="containsBlanks" dxfId="1240" priority="904">
      <formula>LEN(TRIM(AL101))=0</formula>
    </cfRule>
    <cfRule type="cellIs" dxfId="1239" priority="905" operator="equal">
      <formula>"要確認"</formula>
    </cfRule>
  </conditionalFormatting>
  <conditionalFormatting sqref="AR101">
    <cfRule type="cellIs" dxfId="1238" priority="900" operator="equal">
      <formula>"適切"</formula>
    </cfRule>
    <cfRule type="cellIs" dxfId="1237" priority="901" operator="equal">
      <formula>"不適切"</formula>
    </cfRule>
  </conditionalFormatting>
  <conditionalFormatting sqref="AT99">
    <cfRule type="cellIs" dxfId="1236" priority="898" operator="equal">
      <formula>"✖"</formula>
    </cfRule>
    <cfRule type="cellIs" dxfId="1235" priority="899" operator="equal">
      <formula>"●"</formula>
    </cfRule>
  </conditionalFormatting>
  <conditionalFormatting sqref="AN203:AN204">
    <cfRule type="cellIs" dxfId="1234" priority="886" operator="equal">
      <formula>"✖"</formula>
    </cfRule>
    <cfRule type="cellIs" dxfId="1233" priority="887" operator="equal">
      <formula>"●"</formula>
    </cfRule>
  </conditionalFormatting>
  <conditionalFormatting sqref="AU203">
    <cfRule type="cellIs" dxfId="1232" priority="876" operator="equal">
      <formula>"✖"</formula>
    </cfRule>
    <cfRule type="cellIs" dxfId="1231" priority="877" operator="equal">
      <formula>"●"</formula>
    </cfRule>
  </conditionalFormatting>
  <conditionalFormatting sqref="AN205">
    <cfRule type="cellIs" dxfId="1230" priority="884" operator="equal">
      <formula>"✖"</formula>
    </cfRule>
    <cfRule type="cellIs" dxfId="1229" priority="885" operator="equal">
      <formula>"●"</formula>
    </cfRule>
  </conditionalFormatting>
  <conditionalFormatting sqref="AL205">
    <cfRule type="cellIs" dxfId="1228" priority="880" operator="equal">
      <formula>"いない"</formula>
    </cfRule>
    <cfRule type="cellIs" dxfId="1227" priority="881" operator="equal">
      <formula>"いる"</formula>
    </cfRule>
    <cfRule type="containsBlanks" dxfId="1226" priority="882">
      <formula>LEN(TRIM(AL205))=0</formula>
    </cfRule>
    <cfRule type="cellIs" dxfId="1225" priority="883" operator="equal">
      <formula>"要確認"</formula>
    </cfRule>
  </conditionalFormatting>
  <conditionalFormatting sqref="AR205">
    <cfRule type="cellIs" dxfId="1224" priority="878" operator="equal">
      <formula>"適切"</formula>
    </cfRule>
    <cfRule type="cellIs" dxfId="1223" priority="879" operator="equal">
      <formula>"不適切"</formula>
    </cfRule>
  </conditionalFormatting>
  <conditionalFormatting sqref="AR206 AX206">
    <cfRule type="cellIs" dxfId="1222" priority="874" operator="equal">
      <formula>"適切"</formula>
    </cfRule>
    <cfRule type="cellIs" dxfId="1221" priority="875" operator="equal">
      <formula>"不適切"</formula>
    </cfRule>
  </conditionalFormatting>
  <conditionalFormatting sqref="AT206 AN206">
    <cfRule type="cellIs" dxfId="1220" priority="872" operator="equal">
      <formula>"✖"</formula>
    </cfRule>
    <cfRule type="cellIs" dxfId="1219" priority="873" operator="equal">
      <formula>"●"</formula>
    </cfRule>
  </conditionalFormatting>
  <conditionalFormatting sqref="AR206">
    <cfRule type="cellIs" dxfId="1218" priority="870" operator="equal">
      <formula>"適切"</formula>
    </cfRule>
    <cfRule type="cellIs" dxfId="1217" priority="871" operator="equal">
      <formula>"不適切"</formula>
    </cfRule>
  </conditionalFormatting>
  <conditionalFormatting sqref="AN211">
    <cfRule type="cellIs" dxfId="1216" priority="868" operator="equal">
      <formula>"✖"</formula>
    </cfRule>
    <cfRule type="cellIs" dxfId="1215" priority="869" operator="equal">
      <formula>"●"</formula>
    </cfRule>
  </conditionalFormatting>
  <conditionalFormatting sqref="AL211">
    <cfRule type="cellIs" dxfId="1214" priority="864" operator="equal">
      <formula>"いない"</formula>
    </cfRule>
    <cfRule type="cellIs" dxfId="1213" priority="865" operator="equal">
      <formula>"いる"</formula>
    </cfRule>
    <cfRule type="containsBlanks" dxfId="1212" priority="866">
      <formula>LEN(TRIM(AL211))=0</formula>
    </cfRule>
    <cfRule type="cellIs" dxfId="1211" priority="867" operator="equal">
      <formula>"要確認"</formula>
    </cfRule>
  </conditionalFormatting>
  <conditionalFormatting sqref="AR211">
    <cfRule type="cellIs" dxfId="1210" priority="862" operator="equal">
      <formula>"適切"</formula>
    </cfRule>
    <cfRule type="cellIs" dxfId="1209" priority="863" operator="equal">
      <formula>"不適切"</formula>
    </cfRule>
  </conditionalFormatting>
  <conditionalFormatting sqref="AN214">
    <cfRule type="cellIs" dxfId="1208" priority="860" operator="equal">
      <formula>"✖"</formula>
    </cfRule>
    <cfRule type="cellIs" dxfId="1207" priority="861" operator="equal">
      <formula>"●"</formula>
    </cfRule>
  </conditionalFormatting>
  <conditionalFormatting sqref="AL214">
    <cfRule type="cellIs" dxfId="1206" priority="856" operator="equal">
      <formula>"いない"</formula>
    </cfRule>
    <cfRule type="cellIs" dxfId="1205" priority="857" operator="equal">
      <formula>"いる"</formula>
    </cfRule>
    <cfRule type="containsBlanks" dxfId="1204" priority="858">
      <formula>LEN(TRIM(AL214))=0</formula>
    </cfRule>
    <cfRule type="cellIs" dxfId="1203" priority="859" operator="equal">
      <formula>"要確認"</formula>
    </cfRule>
  </conditionalFormatting>
  <conditionalFormatting sqref="AR214">
    <cfRule type="cellIs" dxfId="1202" priority="854" operator="equal">
      <formula>"適切"</formula>
    </cfRule>
    <cfRule type="cellIs" dxfId="1201" priority="855" operator="equal">
      <formula>"不適切"</formula>
    </cfRule>
  </conditionalFormatting>
  <conditionalFormatting sqref="AD211">
    <cfRule type="cellIs" dxfId="1200" priority="853" operator="equal">
      <formula>"✔"</formula>
    </cfRule>
  </conditionalFormatting>
  <conditionalFormatting sqref="AD214">
    <cfRule type="cellIs" dxfId="1199" priority="852" operator="equal">
      <formula>"✔"</formula>
    </cfRule>
  </conditionalFormatting>
  <conditionalFormatting sqref="AN221">
    <cfRule type="cellIs" dxfId="1198" priority="850" operator="equal">
      <formula>"✖"</formula>
    </cfRule>
    <cfRule type="cellIs" dxfId="1197" priority="851" operator="equal">
      <formula>"●"</formula>
    </cfRule>
  </conditionalFormatting>
  <conditionalFormatting sqref="AT221">
    <cfRule type="cellIs" dxfId="1196" priority="848" operator="equal">
      <formula>"✖"</formula>
    </cfRule>
    <cfRule type="cellIs" dxfId="1195" priority="849" operator="equal">
      <formula>"●"</formula>
    </cfRule>
  </conditionalFormatting>
  <conditionalFormatting sqref="AR221">
    <cfRule type="cellIs" dxfId="1194" priority="846" operator="equal">
      <formula>"適切"</formula>
    </cfRule>
    <cfRule type="cellIs" dxfId="1193" priority="847" operator="equal">
      <formula>"不適切"</formula>
    </cfRule>
  </conditionalFormatting>
  <conditionalFormatting sqref="AN220">
    <cfRule type="cellIs" dxfId="1192" priority="844" operator="equal">
      <formula>"✖"</formula>
    </cfRule>
    <cfRule type="cellIs" dxfId="1191" priority="845" operator="equal">
      <formula>"●"</formula>
    </cfRule>
  </conditionalFormatting>
  <conditionalFormatting sqref="AL220">
    <cfRule type="cellIs" dxfId="1190" priority="840" operator="equal">
      <formula>"いない"</formula>
    </cfRule>
    <cfRule type="cellIs" dxfId="1189" priority="841" operator="equal">
      <formula>"いる"</formula>
    </cfRule>
    <cfRule type="containsBlanks" dxfId="1188" priority="842">
      <formula>LEN(TRIM(AL220))=0</formula>
    </cfRule>
    <cfRule type="cellIs" dxfId="1187" priority="843" operator="equal">
      <formula>"要確認"</formula>
    </cfRule>
  </conditionalFormatting>
  <conditionalFormatting sqref="AR220">
    <cfRule type="cellIs" dxfId="1186" priority="838" operator="equal">
      <formula>"適切"</formula>
    </cfRule>
    <cfRule type="cellIs" dxfId="1185" priority="839" operator="equal">
      <formula>"不適切"</formula>
    </cfRule>
  </conditionalFormatting>
  <conditionalFormatting sqref="AU218">
    <cfRule type="cellIs" dxfId="1184" priority="836" operator="equal">
      <formula>"✖"</formula>
    </cfRule>
    <cfRule type="cellIs" dxfId="1183" priority="837" operator="equal">
      <formula>"●"</formula>
    </cfRule>
  </conditionalFormatting>
  <conditionalFormatting sqref="AU259">
    <cfRule type="cellIs" dxfId="1182" priority="834" operator="equal">
      <formula>"✖"</formula>
    </cfRule>
    <cfRule type="cellIs" dxfId="1181" priority="835" operator="equal">
      <formula>"●"</formula>
    </cfRule>
  </conditionalFormatting>
  <conditionalFormatting sqref="AR327:AR328">
    <cfRule type="cellIs" dxfId="1180" priority="832" operator="equal">
      <formula>"適切"</formula>
    </cfRule>
    <cfRule type="cellIs" dxfId="1179" priority="833" operator="equal">
      <formula>"不適切"</formula>
    </cfRule>
  </conditionalFormatting>
  <conditionalFormatting sqref="AN327:AN328 AT328">
    <cfRule type="cellIs" dxfId="1178" priority="830" operator="equal">
      <formula>"✖"</formula>
    </cfRule>
    <cfRule type="cellIs" dxfId="1177" priority="831" operator="equal">
      <formula>"●"</formula>
    </cfRule>
  </conditionalFormatting>
  <conditionalFormatting sqref="AN329">
    <cfRule type="cellIs" dxfId="1176" priority="828" operator="equal">
      <formula>"✖"</formula>
    </cfRule>
    <cfRule type="cellIs" dxfId="1175" priority="829" operator="equal">
      <formula>"●"</formula>
    </cfRule>
  </conditionalFormatting>
  <conditionalFormatting sqref="AL329">
    <cfRule type="cellIs" dxfId="1174" priority="824" operator="equal">
      <formula>"いない"</formula>
    </cfRule>
    <cfRule type="cellIs" dxfId="1173" priority="825" operator="equal">
      <formula>"いる"</formula>
    </cfRule>
    <cfRule type="containsBlanks" dxfId="1172" priority="826">
      <formula>LEN(TRIM(AL329))=0</formula>
    </cfRule>
    <cfRule type="cellIs" dxfId="1171" priority="827" operator="equal">
      <formula>"要確認"</formula>
    </cfRule>
  </conditionalFormatting>
  <conditionalFormatting sqref="AR329">
    <cfRule type="cellIs" dxfId="1170" priority="822" operator="equal">
      <formula>"適切"</formula>
    </cfRule>
    <cfRule type="cellIs" dxfId="1169" priority="823" operator="equal">
      <formula>"不適切"</formula>
    </cfRule>
  </conditionalFormatting>
  <conditionalFormatting sqref="AU327">
    <cfRule type="cellIs" dxfId="1168" priority="820" operator="equal">
      <formula>"✖"</formula>
    </cfRule>
    <cfRule type="cellIs" dxfId="1167" priority="821" operator="equal">
      <formula>"●"</formula>
    </cfRule>
  </conditionalFormatting>
  <conditionalFormatting sqref="AN330">
    <cfRule type="cellIs" dxfId="1166" priority="818" operator="equal">
      <formula>"✖"</formula>
    </cfRule>
    <cfRule type="cellIs" dxfId="1165" priority="819" operator="equal">
      <formula>"●"</formula>
    </cfRule>
  </conditionalFormatting>
  <conditionalFormatting sqref="AL330">
    <cfRule type="cellIs" dxfId="1164" priority="814" operator="equal">
      <formula>"いない"</formula>
    </cfRule>
    <cfRule type="cellIs" dxfId="1163" priority="815" operator="equal">
      <formula>"いる"</formula>
    </cfRule>
    <cfRule type="containsBlanks" dxfId="1162" priority="816">
      <formula>LEN(TRIM(AL330))=0</formula>
    </cfRule>
    <cfRule type="cellIs" dxfId="1161" priority="817" operator="equal">
      <formula>"要確認"</formula>
    </cfRule>
  </conditionalFormatting>
  <conditionalFormatting sqref="AR330">
    <cfRule type="cellIs" dxfId="1160" priority="812" operator="equal">
      <formula>"適切"</formula>
    </cfRule>
    <cfRule type="cellIs" dxfId="1159" priority="813" operator="equal">
      <formula>"不適切"</formula>
    </cfRule>
  </conditionalFormatting>
  <conditionalFormatting sqref="AN331">
    <cfRule type="cellIs" dxfId="1158" priority="810" operator="equal">
      <formula>"✖"</formula>
    </cfRule>
    <cfRule type="cellIs" dxfId="1157" priority="811" operator="equal">
      <formula>"●"</formula>
    </cfRule>
  </conditionalFormatting>
  <conditionalFormatting sqref="AL331">
    <cfRule type="cellIs" dxfId="1156" priority="806" operator="equal">
      <formula>"いない"</formula>
    </cfRule>
    <cfRule type="cellIs" dxfId="1155" priority="807" operator="equal">
      <formula>"いる"</formula>
    </cfRule>
    <cfRule type="containsBlanks" dxfId="1154" priority="808">
      <formula>LEN(TRIM(AL331))=0</formula>
    </cfRule>
    <cfRule type="cellIs" dxfId="1153" priority="809" operator="equal">
      <formula>"要確認"</formula>
    </cfRule>
  </conditionalFormatting>
  <conditionalFormatting sqref="AR331">
    <cfRule type="cellIs" dxfId="1152" priority="804" operator="equal">
      <formula>"適切"</formula>
    </cfRule>
    <cfRule type="cellIs" dxfId="1151" priority="805" operator="equal">
      <formula>"不適切"</formula>
    </cfRule>
  </conditionalFormatting>
  <conditionalFormatting sqref="AR336:AR337">
    <cfRule type="cellIs" dxfId="1150" priority="802" operator="equal">
      <formula>"適切"</formula>
    </cfRule>
    <cfRule type="cellIs" dxfId="1149" priority="803" operator="equal">
      <formula>"不適切"</formula>
    </cfRule>
  </conditionalFormatting>
  <conditionalFormatting sqref="AN336:AN337 AT337">
    <cfRule type="cellIs" dxfId="1148" priority="800" operator="equal">
      <formula>"✖"</formula>
    </cfRule>
    <cfRule type="cellIs" dxfId="1147" priority="801" operator="equal">
      <formula>"●"</formula>
    </cfRule>
  </conditionalFormatting>
  <conditionalFormatting sqref="AU336">
    <cfRule type="cellIs" dxfId="1146" priority="798" operator="equal">
      <formula>"✖"</formula>
    </cfRule>
    <cfRule type="cellIs" dxfId="1145" priority="799" operator="equal">
      <formula>"●"</formula>
    </cfRule>
  </conditionalFormatting>
  <conditionalFormatting sqref="AN339">
    <cfRule type="cellIs" dxfId="1144" priority="796" operator="equal">
      <formula>"✖"</formula>
    </cfRule>
    <cfRule type="cellIs" dxfId="1143" priority="797" operator="equal">
      <formula>"●"</formula>
    </cfRule>
  </conditionalFormatting>
  <conditionalFormatting sqref="AL339">
    <cfRule type="cellIs" dxfId="1142" priority="792" operator="equal">
      <formula>"いない"</formula>
    </cfRule>
    <cfRule type="cellIs" dxfId="1141" priority="793" operator="equal">
      <formula>"いる"</formula>
    </cfRule>
    <cfRule type="containsBlanks" dxfId="1140" priority="794">
      <formula>LEN(TRIM(AL339))=0</formula>
    </cfRule>
    <cfRule type="cellIs" dxfId="1139" priority="795" operator="equal">
      <formula>"要確認"</formula>
    </cfRule>
  </conditionalFormatting>
  <conditionalFormatting sqref="AR339">
    <cfRule type="cellIs" dxfId="1138" priority="790" operator="equal">
      <formula>"適切"</formula>
    </cfRule>
    <cfRule type="cellIs" dxfId="1137" priority="791" operator="equal">
      <formula>"不適切"</formula>
    </cfRule>
  </conditionalFormatting>
  <conditionalFormatting sqref="AN340">
    <cfRule type="cellIs" dxfId="1136" priority="788" operator="equal">
      <formula>"✖"</formula>
    </cfRule>
    <cfRule type="cellIs" dxfId="1135" priority="789" operator="equal">
      <formula>"●"</formula>
    </cfRule>
  </conditionalFormatting>
  <conditionalFormatting sqref="AL340">
    <cfRule type="cellIs" dxfId="1134" priority="784" operator="equal">
      <formula>"いない"</formula>
    </cfRule>
    <cfRule type="cellIs" dxfId="1133" priority="785" operator="equal">
      <formula>"いる"</formula>
    </cfRule>
    <cfRule type="containsBlanks" dxfId="1132" priority="786">
      <formula>LEN(TRIM(AL340))=0</formula>
    </cfRule>
    <cfRule type="cellIs" dxfId="1131" priority="787" operator="equal">
      <formula>"要確認"</formula>
    </cfRule>
  </conditionalFormatting>
  <conditionalFormatting sqref="AR340">
    <cfRule type="cellIs" dxfId="1130" priority="782" operator="equal">
      <formula>"適切"</formula>
    </cfRule>
    <cfRule type="cellIs" dxfId="1129" priority="783" operator="equal">
      <formula>"不適切"</formula>
    </cfRule>
  </conditionalFormatting>
  <conditionalFormatting sqref="AN342">
    <cfRule type="cellIs" dxfId="1128" priority="780" operator="equal">
      <formula>"✖"</formula>
    </cfRule>
    <cfRule type="cellIs" dxfId="1127" priority="781" operator="equal">
      <formula>"●"</formula>
    </cfRule>
  </conditionalFormatting>
  <conditionalFormatting sqref="AL342">
    <cfRule type="cellIs" dxfId="1126" priority="776" operator="equal">
      <formula>"いない"</formula>
    </cfRule>
    <cfRule type="cellIs" dxfId="1125" priority="777" operator="equal">
      <formula>"いる"</formula>
    </cfRule>
    <cfRule type="containsBlanks" dxfId="1124" priority="778">
      <formula>LEN(TRIM(AL342))=0</formula>
    </cfRule>
    <cfRule type="cellIs" dxfId="1123" priority="779" operator="equal">
      <formula>"要確認"</formula>
    </cfRule>
  </conditionalFormatting>
  <conditionalFormatting sqref="AR342">
    <cfRule type="cellIs" dxfId="1122" priority="774" operator="equal">
      <formula>"適切"</formula>
    </cfRule>
    <cfRule type="cellIs" dxfId="1121" priority="775" operator="equal">
      <formula>"不適切"</formula>
    </cfRule>
  </conditionalFormatting>
  <conditionalFormatting sqref="AN341">
    <cfRule type="cellIs" dxfId="1120" priority="772" operator="equal">
      <formula>"✖"</formula>
    </cfRule>
    <cfRule type="cellIs" dxfId="1119" priority="773" operator="equal">
      <formula>"●"</formula>
    </cfRule>
  </conditionalFormatting>
  <conditionalFormatting sqref="AL341">
    <cfRule type="cellIs" dxfId="1118" priority="768" operator="equal">
      <formula>"いない"</formula>
    </cfRule>
    <cfRule type="cellIs" dxfId="1117" priority="769" operator="equal">
      <formula>"いる"</formula>
    </cfRule>
    <cfRule type="containsBlanks" dxfId="1116" priority="770">
      <formula>LEN(TRIM(AL341))=0</formula>
    </cfRule>
    <cfRule type="cellIs" dxfId="1115" priority="771" operator="equal">
      <formula>"要確認"</formula>
    </cfRule>
  </conditionalFormatting>
  <conditionalFormatting sqref="AR341">
    <cfRule type="cellIs" dxfId="1114" priority="766" operator="equal">
      <formula>"適切"</formula>
    </cfRule>
    <cfRule type="cellIs" dxfId="1113" priority="767" operator="equal">
      <formula>"不適切"</formula>
    </cfRule>
  </conditionalFormatting>
  <conditionalFormatting sqref="AN343">
    <cfRule type="cellIs" dxfId="1112" priority="764" operator="equal">
      <formula>"✖"</formula>
    </cfRule>
    <cfRule type="cellIs" dxfId="1111" priority="765" operator="equal">
      <formula>"●"</formula>
    </cfRule>
  </conditionalFormatting>
  <conditionalFormatting sqref="AL343">
    <cfRule type="cellIs" dxfId="1110" priority="760" operator="equal">
      <formula>"いない"</formula>
    </cfRule>
    <cfRule type="cellIs" dxfId="1109" priority="761" operator="equal">
      <formula>"いる"</formula>
    </cfRule>
    <cfRule type="containsBlanks" dxfId="1108" priority="762">
      <formula>LEN(TRIM(AL343))=0</formula>
    </cfRule>
    <cfRule type="cellIs" dxfId="1107" priority="763" operator="equal">
      <formula>"要確認"</formula>
    </cfRule>
  </conditionalFormatting>
  <conditionalFormatting sqref="AR343">
    <cfRule type="cellIs" dxfId="1106" priority="758" operator="equal">
      <formula>"適切"</formula>
    </cfRule>
    <cfRule type="cellIs" dxfId="1105" priority="759" operator="equal">
      <formula>"不適切"</formula>
    </cfRule>
  </conditionalFormatting>
  <conditionalFormatting sqref="AN345">
    <cfRule type="cellIs" dxfId="1104" priority="756" operator="equal">
      <formula>"✖"</formula>
    </cfRule>
    <cfRule type="cellIs" dxfId="1103" priority="757" operator="equal">
      <formula>"●"</formula>
    </cfRule>
  </conditionalFormatting>
  <conditionalFormatting sqref="AL345">
    <cfRule type="cellIs" dxfId="1102" priority="752" operator="equal">
      <formula>"いない"</formula>
    </cfRule>
    <cfRule type="cellIs" dxfId="1101" priority="753" operator="equal">
      <formula>"いる"</formula>
    </cfRule>
    <cfRule type="containsBlanks" dxfId="1100" priority="754">
      <formula>LEN(TRIM(AL345))=0</formula>
    </cfRule>
    <cfRule type="cellIs" dxfId="1099" priority="755" operator="equal">
      <formula>"要確認"</formula>
    </cfRule>
  </conditionalFormatting>
  <conditionalFormatting sqref="AR345">
    <cfRule type="cellIs" dxfId="1098" priority="750" operator="equal">
      <formula>"適切"</formula>
    </cfRule>
    <cfRule type="cellIs" dxfId="1097" priority="751" operator="equal">
      <formula>"不適切"</formula>
    </cfRule>
  </conditionalFormatting>
  <conditionalFormatting sqref="AN344">
    <cfRule type="cellIs" dxfId="1096" priority="748" operator="equal">
      <formula>"✖"</formula>
    </cfRule>
    <cfRule type="cellIs" dxfId="1095" priority="749" operator="equal">
      <formula>"●"</formula>
    </cfRule>
  </conditionalFormatting>
  <conditionalFormatting sqref="AR344">
    <cfRule type="cellIs" dxfId="1094" priority="746" operator="equal">
      <formula>"適切"</formula>
    </cfRule>
    <cfRule type="cellIs" dxfId="1093" priority="747" operator="equal">
      <formula>"不適切"</formula>
    </cfRule>
  </conditionalFormatting>
  <conditionalFormatting sqref="AN338">
    <cfRule type="cellIs" dxfId="1092" priority="744" operator="equal">
      <formula>"✖"</formula>
    </cfRule>
    <cfRule type="cellIs" dxfId="1091" priority="745" operator="equal">
      <formula>"●"</formula>
    </cfRule>
  </conditionalFormatting>
  <conditionalFormatting sqref="AR338">
    <cfRule type="cellIs" dxfId="1090" priority="742" operator="equal">
      <formula>"適切"</formula>
    </cfRule>
    <cfRule type="cellIs" dxfId="1089" priority="743" operator="equal">
      <formula>"不適切"</formula>
    </cfRule>
  </conditionalFormatting>
  <conditionalFormatting sqref="AN70:AN71">
    <cfRule type="cellIs" dxfId="1088" priority="736" operator="equal">
      <formula>"✖"</formula>
    </cfRule>
    <cfRule type="cellIs" dxfId="1087" priority="737" operator="equal">
      <formula>"●"</formula>
    </cfRule>
  </conditionalFormatting>
  <conditionalFormatting sqref="AT70">
    <cfRule type="cellIs" dxfId="1086" priority="734" operator="equal">
      <formula>"✖"</formula>
    </cfRule>
    <cfRule type="cellIs" dxfId="1085" priority="735" operator="equal">
      <formula>"●"</formula>
    </cfRule>
  </conditionalFormatting>
  <conditionalFormatting sqref="AN73">
    <cfRule type="cellIs" dxfId="1084" priority="732" operator="equal">
      <formula>"✖"</formula>
    </cfRule>
    <cfRule type="cellIs" dxfId="1083" priority="733" operator="equal">
      <formula>"●"</formula>
    </cfRule>
  </conditionalFormatting>
  <conditionalFormatting sqref="AL73">
    <cfRule type="cellIs" dxfId="1082" priority="728" operator="equal">
      <formula>"いない"</formula>
    </cfRule>
    <cfRule type="cellIs" dxfId="1081" priority="729" operator="equal">
      <formula>"いる"</formula>
    </cfRule>
    <cfRule type="containsBlanks" dxfId="1080" priority="730">
      <formula>LEN(TRIM(AL73))=0</formula>
    </cfRule>
    <cfRule type="cellIs" dxfId="1079" priority="731" operator="equal">
      <formula>"要確認"</formula>
    </cfRule>
  </conditionalFormatting>
  <conditionalFormatting sqref="AR73">
    <cfRule type="cellIs" dxfId="1078" priority="726" operator="equal">
      <formula>"適切"</formula>
    </cfRule>
    <cfRule type="cellIs" dxfId="1077" priority="727" operator="equal">
      <formula>"不適切"</formula>
    </cfRule>
  </conditionalFormatting>
  <conditionalFormatting sqref="AN72">
    <cfRule type="cellIs" dxfId="1076" priority="724" operator="equal">
      <formula>"✖"</formula>
    </cfRule>
    <cfRule type="cellIs" dxfId="1075" priority="725" operator="equal">
      <formula>"●"</formula>
    </cfRule>
  </conditionalFormatting>
  <conditionalFormatting sqref="R19:R21 Y19:Y21">
    <cfRule type="notContainsBlanks" dxfId="1074" priority="720">
      <formula>LEN(TRIM(R19))&gt;0</formula>
    </cfRule>
    <cfRule type="containsBlanks" dxfId="1073" priority="721">
      <formula>LEN(TRIM(R19))=0</formula>
    </cfRule>
  </conditionalFormatting>
  <conditionalFormatting sqref="L19">
    <cfRule type="notContainsBlanks" dxfId="1072" priority="718">
      <formula>LEN(TRIM(L19))&gt;0</formula>
    </cfRule>
    <cfRule type="containsBlanks" dxfId="1071" priority="719">
      <formula>LEN(TRIM(L19))=0</formula>
    </cfRule>
  </conditionalFormatting>
  <conditionalFormatting sqref="L20">
    <cfRule type="notContainsBlanks" dxfId="1070" priority="716">
      <formula>LEN(TRIM(L20))&gt;0</formula>
    </cfRule>
    <cfRule type="containsBlanks" dxfId="1069" priority="717">
      <formula>LEN(TRIM(L20))=0</formula>
    </cfRule>
  </conditionalFormatting>
  <conditionalFormatting sqref="L21">
    <cfRule type="notContainsBlanks" dxfId="1068" priority="714">
      <formula>LEN(TRIM(L21))&gt;0</formula>
    </cfRule>
    <cfRule type="containsBlanks" dxfId="1067" priority="715">
      <formula>LEN(TRIM(L21))=0</formula>
    </cfRule>
  </conditionalFormatting>
  <conditionalFormatting sqref="L24">
    <cfRule type="notContainsBlanks" dxfId="1066" priority="712">
      <formula>LEN(TRIM(L24))&gt;0</formula>
    </cfRule>
    <cfRule type="containsBlanks" dxfId="1065" priority="713">
      <formula>LEN(TRIM(L24))=0</formula>
    </cfRule>
  </conditionalFormatting>
  <conditionalFormatting sqref="L25">
    <cfRule type="notContainsBlanks" dxfId="1064" priority="710">
      <formula>LEN(TRIM(L25))&gt;0</formula>
    </cfRule>
    <cfRule type="containsBlanks" dxfId="1063" priority="711">
      <formula>LEN(TRIM(L25))=0</formula>
    </cfRule>
  </conditionalFormatting>
  <conditionalFormatting sqref="L26">
    <cfRule type="notContainsBlanks" dxfId="1062" priority="708">
      <formula>LEN(TRIM(L26))&gt;0</formula>
    </cfRule>
    <cfRule type="containsBlanks" dxfId="1061" priority="709">
      <formula>LEN(TRIM(L26))=0</formula>
    </cfRule>
  </conditionalFormatting>
  <conditionalFormatting sqref="L29">
    <cfRule type="notContainsBlanks" dxfId="1060" priority="706">
      <formula>LEN(TRIM(L29))&gt;0</formula>
    </cfRule>
    <cfRule type="containsBlanks" dxfId="1059" priority="707">
      <formula>LEN(TRIM(L29))=0</formula>
    </cfRule>
  </conditionalFormatting>
  <conditionalFormatting sqref="R29">
    <cfRule type="notContainsBlanks" dxfId="1058" priority="704">
      <formula>LEN(TRIM(R29))&gt;0</formula>
    </cfRule>
    <cfRule type="containsBlanks" dxfId="1057" priority="705">
      <formula>LEN(TRIM(R29))=0</formula>
    </cfRule>
  </conditionalFormatting>
  <conditionalFormatting sqref="L30:L31">
    <cfRule type="notContainsBlanks" dxfId="1056" priority="702">
      <formula>LEN(TRIM(L30))&gt;0</formula>
    </cfRule>
    <cfRule type="containsBlanks" dxfId="1055" priority="703">
      <formula>LEN(TRIM(L30))=0</formula>
    </cfRule>
  </conditionalFormatting>
  <conditionalFormatting sqref="R30:R31">
    <cfRule type="notContainsBlanks" dxfId="1054" priority="700">
      <formula>LEN(TRIM(R30))&gt;0</formula>
    </cfRule>
    <cfRule type="containsBlanks" dxfId="1053" priority="701">
      <formula>LEN(TRIM(R30))=0</formula>
    </cfRule>
  </conditionalFormatting>
  <conditionalFormatting sqref="E43:E64">
    <cfRule type="cellIs" dxfId="1052" priority="670" operator="equal">
      <formula>"★"</formula>
    </cfRule>
  </conditionalFormatting>
  <conditionalFormatting sqref="AN44:AN49 AN51">
    <cfRule type="cellIs" dxfId="1051" priority="668" operator="equal">
      <formula>"✖"</formula>
    </cfRule>
    <cfRule type="cellIs" dxfId="1050" priority="669" operator="equal">
      <formula>"●"</formula>
    </cfRule>
  </conditionalFormatting>
  <conditionalFormatting sqref="AN43">
    <cfRule type="cellIs" dxfId="1049" priority="666" operator="equal">
      <formula>"✖"</formula>
    </cfRule>
    <cfRule type="cellIs" dxfId="1048" priority="667" operator="equal">
      <formula>"●"</formula>
    </cfRule>
  </conditionalFormatting>
  <conditionalFormatting sqref="AN52:AN53">
    <cfRule type="cellIs" dxfId="1047" priority="664" operator="equal">
      <formula>"✖"</formula>
    </cfRule>
    <cfRule type="cellIs" dxfId="1046" priority="665" operator="equal">
      <formula>"●"</formula>
    </cfRule>
  </conditionalFormatting>
  <conditionalFormatting sqref="AN54">
    <cfRule type="cellIs" dxfId="1045" priority="662" operator="equal">
      <formula>"✖"</formula>
    </cfRule>
    <cfRule type="cellIs" dxfId="1044" priority="663" operator="equal">
      <formula>"●"</formula>
    </cfRule>
  </conditionalFormatting>
  <conditionalFormatting sqref="AL55 AL50 AL81 AL86:AL88 AL109:AL110 AL112 AL125 AL151 AL170:AL171 AL176 AL180:AL181 AL183 AL185:AL187 AL196:AL197 AL225 AL230 AL253 AL248:AL251 AL266 AL284:AL286 AL299 AL297 AL320:AL321 AL325 AL362 AL364:AL366">
    <cfRule type="cellIs" dxfId="1043" priority="658" operator="equal">
      <formula>"いない"</formula>
    </cfRule>
    <cfRule type="cellIs" dxfId="1042" priority="659" operator="equal">
      <formula>"いる"</formula>
    </cfRule>
    <cfRule type="cellIs" dxfId="1041" priority="661" operator="equal">
      <formula>"要確認"</formula>
    </cfRule>
  </conditionalFormatting>
  <conditionalFormatting sqref="AR55">
    <cfRule type="cellIs" dxfId="1040" priority="656" operator="equal">
      <formula>"適切"</formula>
    </cfRule>
    <cfRule type="cellIs" dxfId="1039" priority="657" operator="equal">
      <formula>"不適切"</formula>
    </cfRule>
  </conditionalFormatting>
  <conditionalFormatting sqref="AN55">
    <cfRule type="cellIs" dxfId="1038" priority="654" operator="equal">
      <formula>"✖"</formula>
    </cfRule>
    <cfRule type="cellIs" dxfId="1037" priority="655" operator="equal">
      <formula>"●"</formula>
    </cfRule>
  </conditionalFormatting>
  <conditionalFormatting sqref="AN56:AN64">
    <cfRule type="cellIs" dxfId="1036" priority="652" operator="equal">
      <formula>"✖"</formula>
    </cfRule>
    <cfRule type="cellIs" dxfId="1035" priority="653" operator="equal">
      <formula>"●"</formula>
    </cfRule>
  </conditionalFormatting>
  <conditionalFormatting sqref="AD58">
    <cfRule type="cellIs" dxfId="1034" priority="650" operator="equal">
      <formula>"✖"</formula>
    </cfRule>
    <cfRule type="cellIs" dxfId="1033" priority="651" operator="equal">
      <formula>"✔"</formula>
    </cfRule>
  </conditionalFormatting>
  <conditionalFormatting sqref="AD60">
    <cfRule type="cellIs" dxfId="1032" priority="648" operator="equal">
      <formula>"✖"</formula>
    </cfRule>
    <cfRule type="cellIs" dxfId="1031" priority="649" operator="equal">
      <formula>"✔"</formula>
    </cfRule>
  </conditionalFormatting>
  <conditionalFormatting sqref="AD62">
    <cfRule type="cellIs" dxfId="1030" priority="646" operator="equal">
      <formula>"✖"</formula>
    </cfRule>
    <cfRule type="cellIs" dxfId="1029" priority="647" operator="equal">
      <formula>"✔"</formula>
    </cfRule>
  </conditionalFormatting>
  <conditionalFormatting sqref="AR50">
    <cfRule type="cellIs" dxfId="1028" priority="644" operator="equal">
      <formula>"適切"</formula>
    </cfRule>
    <cfRule type="cellIs" dxfId="1027" priority="645" operator="equal">
      <formula>"不適切"</formula>
    </cfRule>
  </conditionalFormatting>
  <conditionalFormatting sqref="AN50">
    <cfRule type="cellIs" dxfId="1026" priority="642" operator="equal">
      <formula>"✖"</formula>
    </cfRule>
    <cfRule type="cellIs" dxfId="1025" priority="643" operator="equal">
      <formula>"●"</formula>
    </cfRule>
  </conditionalFormatting>
  <conditionalFormatting sqref="AD45">
    <cfRule type="cellIs" dxfId="1024" priority="636" operator="equal">
      <formula>"✖"</formula>
    </cfRule>
    <cfRule type="cellIs" dxfId="1023" priority="637" operator="equal">
      <formula>"✔"</formula>
    </cfRule>
  </conditionalFormatting>
  <conditionalFormatting sqref="AE50:AG50">
    <cfRule type="cellIs" dxfId="1022" priority="634" operator="equal">
      <formula>"基準以上"</formula>
    </cfRule>
    <cfRule type="cellIs" dxfId="1021" priority="635" operator="equal">
      <formula>"基準以下"</formula>
    </cfRule>
  </conditionalFormatting>
  <conditionalFormatting sqref="E79:E82">
    <cfRule type="cellIs" dxfId="1020" priority="633" operator="equal">
      <formula>"★"</formula>
    </cfRule>
  </conditionalFormatting>
  <conditionalFormatting sqref="AN79:AN80">
    <cfRule type="cellIs" dxfId="1019" priority="631" operator="equal">
      <formula>"✖"</formula>
    </cfRule>
    <cfRule type="cellIs" dxfId="1018" priority="632" operator="equal">
      <formula>"●"</formula>
    </cfRule>
  </conditionalFormatting>
  <conditionalFormatting sqref="AN81">
    <cfRule type="cellIs" dxfId="1017" priority="625" operator="equal">
      <formula>"✖"</formula>
    </cfRule>
    <cfRule type="cellIs" dxfId="1016" priority="626" operator="equal">
      <formula>"●"</formula>
    </cfRule>
  </conditionalFormatting>
  <conditionalFormatting sqref="AR81">
    <cfRule type="cellIs" dxfId="1015" priority="623" operator="equal">
      <formula>"適切"</formula>
    </cfRule>
    <cfRule type="cellIs" dxfId="1014" priority="624" operator="equal">
      <formula>"不適切"</formula>
    </cfRule>
  </conditionalFormatting>
  <conditionalFormatting sqref="AN82">
    <cfRule type="cellIs" dxfId="1013" priority="621" operator="equal">
      <formula>"✖"</formula>
    </cfRule>
    <cfRule type="cellIs" dxfId="1012" priority="622" operator="equal">
      <formula>"●"</formula>
    </cfRule>
  </conditionalFormatting>
  <conditionalFormatting sqref="AD81">
    <cfRule type="cellIs" dxfId="1011" priority="620" operator="equal">
      <formula>"✔"</formula>
    </cfRule>
  </conditionalFormatting>
  <conditionalFormatting sqref="E86:E88">
    <cfRule type="cellIs" dxfId="1010" priority="619" operator="equal">
      <formula>"★"</formula>
    </cfRule>
  </conditionalFormatting>
  <conditionalFormatting sqref="AN86">
    <cfRule type="cellIs" dxfId="1009" priority="617" operator="equal">
      <formula>"✖"</formula>
    </cfRule>
    <cfRule type="cellIs" dxfId="1008" priority="618" operator="equal">
      <formula>"●"</formula>
    </cfRule>
  </conditionalFormatting>
  <conditionalFormatting sqref="AR86">
    <cfRule type="cellIs" dxfId="1007" priority="615" operator="equal">
      <formula>"適切"</formula>
    </cfRule>
    <cfRule type="cellIs" dxfId="1006" priority="616" operator="equal">
      <formula>"不適切"</formula>
    </cfRule>
  </conditionalFormatting>
  <conditionalFormatting sqref="AN87:AN88">
    <cfRule type="cellIs" dxfId="1005" priority="613" operator="equal">
      <formula>"✖"</formula>
    </cfRule>
    <cfRule type="cellIs" dxfId="1004" priority="614" operator="equal">
      <formula>"●"</formula>
    </cfRule>
  </conditionalFormatting>
  <conditionalFormatting sqref="AR87:AR88">
    <cfRule type="cellIs" dxfId="1003" priority="611" operator="equal">
      <formula>"適切"</formula>
    </cfRule>
    <cfRule type="cellIs" dxfId="1002" priority="612" operator="equal">
      <formula>"不適切"</formula>
    </cfRule>
  </conditionalFormatting>
  <conditionalFormatting sqref="E109:E123">
    <cfRule type="cellIs" dxfId="1001" priority="602" operator="equal">
      <formula>"★"</formula>
    </cfRule>
  </conditionalFormatting>
  <conditionalFormatting sqref="AN112 AN110">
    <cfRule type="cellIs" dxfId="1000" priority="600" operator="equal">
      <formula>"✖"</formula>
    </cfRule>
    <cfRule type="cellIs" dxfId="999" priority="601" operator="equal">
      <formula>"●"</formula>
    </cfRule>
  </conditionalFormatting>
  <conditionalFormatting sqref="AN109">
    <cfRule type="cellIs" dxfId="998" priority="598" operator="equal">
      <formula>"✖"</formula>
    </cfRule>
    <cfRule type="cellIs" dxfId="997" priority="599" operator="equal">
      <formula>"●"</formula>
    </cfRule>
  </conditionalFormatting>
  <conditionalFormatting sqref="AN123">
    <cfRule type="cellIs" dxfId="996" priority="584" operator="equal">
      <formula>"✖"</formula>
    </cfRule>
    <cfRule type="cellIs" dxfId="995" priority="585" operator="equal">
      <formula>"●"</formula>
    </cfRule>
  </conditionalFormatting>
  <conditionalFormatting sqref="AN111">
    <cfRule type="cellIs" dxfId="994" priority="582" operator="equal">
      <formula>"✖"</formula>
    </cfRule>
    <cfRule type="cellIs" dxfId="993" priority="583" operator="equal">
      <formula>"●"</formula>
    </cfRule>
  </conditionalFormatting>
  <conditionalFormatting sqref="AW111">
    <cfRule type="cellIs" dxfId="992" priority="580" operator="equal">
      <formula>"✖"</formula>
    </cfRule>
    <cfRule type="cellIs" dxfId="991" priority="581" operator="equal">
      <formula>"●"</formula>
    </cfRule>
  </conditionalFormatting>
  <conditionalFormatting sqref="AR109">
    <cfRule type="cellIs" dxfId="990" priority="578" operator="equal">
      <formula>"適切"</formula>
    </cfRule>
    <cfRule type="cellIs" dxfId="989" priority="579" operator="equal">
      <formula>"不適切"</formula>
    </cfRule>
  </conditionalFormatting>
  <conditionalFormatting sqref="AR110">
    <cfRule type="cellIs" dxfId="988" priority="576" operator="equal">
      <formula>"適切"</formula>
    </cfRule>
    <cfRule type="cellIs" dxfId="987" priority="577" operator="equal">
      <formula>"不適切"</formula>
    </cfRule>
  </conditionalFormatting>
  <conditionalFormatting sqref="AR112">
    <cfRule type="cellIs" dxfId="986" priority="574" operator="equal">
      <formula>"適切"</formula>
    </cfRule>
    <cfRule type="cellIs" dxfId="985" priority="575" operator="equal">
      <formula>"不適切"</formula>
    </cfRule>
  </conditionalFormatting>
  <conditionalFormatting sqref="AN113:AN122">
    <cfRule type="cellIs" dxfId="984" priority="572" operator="equal">
      <formula>"✖"</formula>
    </cfRule>
    <cfRule type="cellIs" dxfId="983" priority="573" operator="equal">
      <formula>"●"</formula>
    </cfRule>
  </conditionalFormatting>
  <conditionalFormatting sqref="G115">
    <cfRule type="cellIs" dxfId="982" priority="570" operator="equal">
      <formula>"✖"</formula>
    </cfRule>
    <cfRule type="cellIs" dxfId="981" priority="571" operator="equal">
      <formula>"✔"</formula>
    </cfRule>
  </conditionalFormatting>
  <conditionalFormatting sqref="G116:G121">
    <cfRule type="cellIs" dxfId="980" priority="568" operator="equal">
      <formula>"✖"</formula>
    </cfRule>
    <cfRule type="cellIs" dxfId="979" priority="569" operator="equal">
      <formula>"✔"</formula>
    </cfRule>
  </conditionalFormatting>
  <conditionalFormatting sqref="I115:I121 I243 I239 I233:I234 I315 I313 I356:I358 I351:I354 I369:I377">
    <cfRule type="cellIs" dxfId="978" priority="565" operator="equal">
      <formula>"✖"</formula>
    </cfRule>
    <cfRule type="cellIs" dxfId="977" priority="566" operator="equal">
      <formula>"〇"</formula>
    </cfRule>
  </conditionalFormatting>
  <conditionalFormatting sqref="E125">
    <cfRule type="cellIs" dxfId="976" priority="561" operator="equal">
      <formula>"★"</formula>
    </cfRule>
  </conditionalFormatting>
  <conditionalFormatting sqref="AN125">
    <cfRule type="cellIs" dxfId="975" priority="559" operator="equal">
      <formula>"✖"</formula>
    </cfRule>
    <cfRule type="cellIs" dxfId="974" priority="560" operator="equal">
      <formula>"●"</formula>
    </cfRule>
  </conditionalFormatting>
  <conditionalFormatting sqref="AR125">
    <cfRule type="cellIs" dxfId="973" priority="553" operator="equal">
      <formula>"適切"</formula>
    </cfRule>
    <cfRule type="cellIs" dxfId="972" priority="554" operator="equal">
      <formula>"不適切"</formula>
    </cfRule>
  </conditionalFormatting>
  <conditionalFormatting sqref="E151:E173">
    <cfRule type="cellIs" dxfId="971" priority="552" operator="equal">
      <formula>"★"</formula>
    </cfRule>
  </conditionalFormatting>
  <conditionalFormatting sqref="AN170:AN171 AN151:AN159">
    <cfRule type="cellIs" dxfId="970" priority="550" operator="equal">
      <formula>"✖"</formula>
    </cfRule>
    <cfRule type="cellIs" dxfId="969" priority="551" operator="equal">
      <formula>"●"</formula>
    </cfRule>
  </conditionalFormatting>
  <conditionalFormatting sqref="Q152:S152">
    <cfRule type="cellIs" dxfId="968" priority="543" operator="equal">
      <formula>"無"</formula>
    </cfRule>
    <cfRule type="cellIs" dxfId="967" priority="544" operator="equal">
      <formula>"有"</formula>
    </cfRule>
    <cfRule type="cellIs" dxfId="966" priority="545" operator="equal">
      <formula>"有・無"</formula>
    </cfRule>
  </conditionalFormatting>
  <conditionalFormatting sqref="Q155:S155">
    <cfRule type="cellIs" dxfId="965" priority="540" operator="equal">
      <formula>"無"</formula>
    </cfRule>
    <cfRule type="cellIs" dxfId="964" priority="541" operator="equal">
      <formula>"有"</formula>
    </cfRule>
    <cfRule type="cellIs" dxfId="963" priority="542" operator="equal">
      <formula>"有・無"</formula>
    </cfRule>
  </conditionalFormatting>
  <conditionalFormatting sqref="Q156:S156">
    <cfRule type="cellIs" dxfId="962" priority="537" operator="equal">
      <formula>"無"</formula>
    </cfRule>
    <cfRule type="cellIs" dxfId="961" priority="538" operator="equal">
      <formula>"有"</formula>
    </cfRule>
    <cfRule type="cellIs" dxfId="960" priority="539" operator="equal">
      <formula>"有・無"</formula>
    </cfRule>
  </conditionalFormatting>
  <conditionalFormatting sqref="Q157:S157">
    <cfRule type="cellIs" dxfId="959" priority="534" operator="equal">
      <formula>"無"</formula>
    </cfRule>
    <cfRule type="cellIs" dxfId="958" priority="535" operator="equal">
      <formula>"有"</formula>
    </cfRule>
    <cfRule type="cellIs" dxfId="957" priority="536" operator="equal">
      <formula>"有・無"</formula>
    </cfRule>
  </conditionalFormatting>
  <conditionalFormatting sqref="Q158:S158">
    <cfRule type="cellIs" dxfId="956" priority="531" operator="equal">
      <formula>"無"</formula>
    </cfRule>
    <cfRule type="cellIs" dxfId="955" priority="532" operator="equal">
      <formula>"有"</formula>
    </cfRule>
    <cfRule type="cellIs" dxfId="954" priority="533" operator="equal">
      <formula>"有・無"</formula>
    </cfRule>
  </conditionalFormatting>
  <conditionalFormatting sqref="M153">
    <cfRule type="cellIs" dxfId="953" priority="530" operator="equal">
      <formula>"〇"</formula>
    </cfRule>
  </conditionalFormatting>
  <conditionalFormatting sqref="O153">
    <cfRule type="cellIs" dxfId="952" priority="528" operator="equal">
      <formula>"〇"</formula>
    </cfRule>
  </conditionalFormatting>
  <conditionalFormatting sqref="Q153">
    <cfRule type="cellIs" dxfId="951" priority="526" operator="equal">
      <formula>"〇"</formula>
    </cfRule>
  </conditionalFormatting>
  <conditionalFormatting sqref="S153">
    <cfRule type="cellIs" dxfId="950" priority="524" operator="equal">
      <formula>"〇"</formula>
    </cfRule>
  </conditionalFormatting>
  <conditionalFormatting sqref="W153">
    <cfRule type="cellIs" dxfId="949" priority="522" operator="equal">
      <formula>"〇"</formula>
    </cfRule>
  </conditionalFormatting>
  <conditionalFormatting sqref="M154">
    <cfRule type="cellIs" dxfId="948" priority="520" operator="equal">
      <formula>"〇"</formula>
    </cfRule>
  </conditionalFormatting>
  <conditionalFormatting sqref="S161:S163">
    <cfRule type="cellIs" dxfId="947" priority="516" operator="equal">
      <formula>"火"</formula>
    </cfRule>
  </conditionalFormatting>
  <conditionalFormatting sqref="T161:T163">
    <cfRule type="cellIs" dxfId="946" priority="515" operator="equal">
      <formula>"水"</formula>
    </cfRule>
  </conditionalFormatting>
  <conditionalFormatting sqref="U161:U163">
    <cfRule type="cellIs" dxfId="945" priority="514" operator="equal">
      <formula>"木"</formula>
    </cfRule>
  </conditionalFormatting>
  <conditionalFormatting sqref="V161:V163">
    <cfRule type="cellIs" dxfId="944" priority="513" operator="equal">
      <formula>"金"</formula>
    </cfRule>
  </conditionalFormatting>
  <conditionalFormatting sqref="W161:W163">
    <cfRule type="cellIs" dxfId="943" priority="512" operator="equal">
      <formula>"土"</formula>
    </cfRule>
  </conditionalFormatting>
  <conditionalFormatting sqref="X161:X163">
    <cfRule type="cellIs" dxfId="942" priority="511" operator="equal">
      <formula>"日"</formula>
    </cfRule>
  </conditionalFormatting>
  <conditionalFormatting sqref="Z161:Z163">
    <cfRule type="cellIs" dxfId="941" priority="508" operator="equal">
      <formula>"水・土"</formula>
    </cfRule>
    <cfRule type="cellIs" dxfId="940" priority="509" operator="equal">
      <formula>"火・金"</formula>
    </cfRule>
    <cfRule type="cellIs" dxfId="939" priority="510" operator="equal">
      <formula>"月・木"</formula>
    </cfRule>
  </conditionalFormatting>
  <conditionalFormatting sqref="AB161:AB163">
    <cfRule type="cellIs" dxfId="938" priority="505" operator="equal">
      <formula>"水・土"</formula>
    </cfRule>
    <cfRule type="cellIs" dxfId="937" priority="506" operator="equal">
      <formula>"火・金"</formula>
    </cfRule>
    <cfRule type="cellIs" dxfId="936" priority="507" operator="equal">
      <formula>"月・木"</formula>
    </cfRule>
  </conditionalFormatting>
  <conditionalFormatting sqref="AD161:AD163">
    <cfRule type="cellIs" dxfId="935" priority="502" operator="equal">
      <formula>"水・土"</formula>
    </cfRule>
    <cfRule type="cellIs" dxfId="934" priority="503" operator="equal">
      <formula>"火・金"</formula>
    </cfRule>
    <cfRule type="cellIs" dxfId="933" priority="504" operator="equal">
      <formula>"月・木"</formula>
    </cfRule>
  </conditionalFormatting>
  <conditionalFormatting sqref="T160">
    <cfRule type="cellIs" dxfId="932" priority="501" operator="equal">
      <formula>"✔"</formula>
    </cfRule>
  </conditionalFormatting>
  <conditionalFormatting sqref="M172">
    <cfRule type="cellIs" dxfId="931" priority="496" operator="equal">
      <formula>"✔"</formula>
    </cfRule>
  </conditionalFormatting>
  <conditionalFormatting sqref="AP160:AP163">
    <cfRule type="cellIs" dxfId="930" priority="494" operator="equal">
      <formula>"✖"</formula>
    </cfRule>
    <cfRule type="cellIs" dxfId="929" priority="495" operator="equal">
      <formula>"●"</formula>
    </cfRule>
  </conditionalFormatting>
  <conditionalFormatting sqref="AP164:AP165">
    <cfRule type="cellIs" dxfId="928" priority="492" operator="equal">
      <formula>"✖"</formula>
    </cfRule>
    <cfRule type="cellIs" dxfId="927" priority="493" operator="equal">
      <formula>"●"</formula>
    </cfRule>
  </conditionalFormatting>
  <conditionalFormatting sqref="AP166:AP169">
    <cfRule type="cellIs" dxfId="926" priority="490" operator="equal">
      <formula>"✖"</formula>
    </cfRule>
    <cfRule type="cellIs" dxfId="925" priority="491" operator="equal">
      <formula>"●"</formula>
    </cfRule>
  </conditionalFormatting>
  <conditionalFormatting sqref="AP172:AP173">
    <cfRule type="cellIs" dxfId="924" priority="488" operator="equal">
      <formula>"✖"</formula>
    </cfRule>
    <cfRule type="cellIs" dxfId="923" priority="489" operator="equal">
      <formula>"●"</formula>
    </cfRule>
  </conditionalFormatting>
  <conditionalFormatting sqref="AR151">
    <cfRule type="cellIs" dxfId="922" priority="486" operator="equal">
      <formula>"適切"</formula>
    </cfRule>
    <cfRule type="cellIs" dxfId="921" priority="487" operator="equal">
      <formula>"不適切"</formula>
    </cfRule>
  </conditionalFormatting>
  <conditionalFormatting sqref="AR170">
    <cfRule type="cellIs" dxfId="920" priority="484" operator="equal">
      <formula>"適切"</formula>
    </cfRule>
    <cfRule type="cellIs" dxfId="919" priority="485" operator="equal">
      <formula>"不適切"</formula>
    </cfRule>
  </conditionalFormatting>
  <conditionalFormatting sqref="AR171">
    <cfRule type="cellIs" dxfId="918" priority="482" operator="equal">
      <formula>"適切"</formula>
    </cfRule>
    <cfRule type="cellIs" dxfId="917" priority="483" operator="equal">
      <formula>"不適切"</formula>
    </cfRule>
  </conditionalFormatting>
  <conditionalFormatting sqref="AD151">
    <cfRule type="cellIs" dxfId="916" priority="480" operator="equal">
      <formula>"✖"</formula>
    </cfRule>
    <cfRule type="cellIs" dxfId="915" priority="481" operator="equal">
      <formula>"✔"</formula>
    </cfRule>
  </conditionalFormatting>
  <conditionalFormatting sqref="AD170">
    <cfRule type="cellIs" dxfId="914" priority="478" operator="equal">
      <formula>"✖"</formula>
    </cfRule>
    <cfRule type="cellIs" dxfId="913" priority="479" operator="equal">
      <formula>"✔"</formula>
    </cfRule>
  </conditionalFormatting>
  <conditionalFormatting sqref="AH160">
    <cfRule type="cellIs" dxfId="912" priority="477" operator="equal">
      <formula>"✔"</formula>
    </cfRule>
  </conditionalFormatting>
  <conditionalFormatting sqref="AD160">
    <cfRule type="cellIs" dxfId="911" priority="476" operator="equal">
      <formula>"✔"</formula>
    </cfRule>
  </conditionalFormatting>
  <conditionalFormatting sqref="O172">
    <cfRule type="cellIs" dxfId="910" priority="475" operator="equal">
      <formula>"✔"</formula>
    </cfRule>
  </conditionalFormatting>
  <conditionalFormatting sqref="Q172">
    <cfRule type="cellIs" dxfId="909" priority="474" operator="equal">
      <formula>"✔"</formula>
    </cfRule>
  </conditionalFormatting>
  <conditionalFormatting sqref="S172">
    <cfRule type="cellIs" dxfId="908" priority="473" operator="equal">
      <formula>"✔"</formula>
    </cfRule>
  </conditionalFormatting>
  <conditionalFormatting sqref="U172">
    <cfRule type="cellIs" dxfId="907" priority="472" operator="equal">
      <formula>"✔"</formula>
    </cfRule>
  </conditionalFormatting>
  <conditionalFormatting sqref="W172">
    <cfRule type="cellIs" dxfId="906" priority="471" operator="equal">
      <formula>"✔"</formula>
    </cfRule>
  </conditionalFormatting>
  <conditionalFormatting sqref="Y172">
    <cfRule type="cellIs" dxfId="905" priority="470" operator="equal">
      <formula>"✔"</formula>
    </cfRule>
  </conditionalFormatting>
  <conditionalFormatting sqref="AA172">
    <cfRule type="cellIs" dxfId="904" priority="469" operator="equal">
      <formula>"✔"</formula>
    </cfRule>
  </conditionalFormatting>
  <conditionalFormatting sqref="AC172">
    <cfRule type="cellIs" dxfId="903" priority="468" operator="equal">
      <formula>"✔"</formula>
    </cfRule>
  </conditionalFormatting>
  <conditionalFormatting sqref="AE172">
    <cfRule type="cellIs" dxfId="902" priority="467" operator="equal">
      <formula>"✔"</formula>
    </cfRule>
  </conditionalFormatting>
  <conditionalFormatting sqref="AG172">
    <cfRule type="cellIs" dxfId="901" priority="466" operator="equal">
      <formula>"✔"</formula>
    </cfRule>
  </conditionalFormatting>
  <conditionalFormatting sqref="AI172">
    <cfRule type="cellIs" dxfId="900" priority="465" operator="equal">
      <formula>"✔"</formula>
    </cfRule>
  </conditionalFormatting>
  <conditionalFormatting sqref="AR189">
    <cfRule type="cellIs" dxfId="899" priority="463" operator="equal">
      <formula>"適切"</formula>
    </cfRule>
    <cfRule type="cellIs" dxfId="898" priority="464" operator="equal">
      <formula>"不適切"</formula>
    </cfRule>
  </conditionalFormatting>
  <conditionalFormatting sqref="E174 E176:E189">
    <cfRule type="cellIs" dxfId="897" priority="462" operator="equal">
      <formula>"★"</formula>
    </cfRule>
  </conditionalFormatting>
  <conditionalFormatting sqref="AN189">
    <cfRule type="cellIs" dxfId="896" priority="460" operator="equal">
      <formula>"✖"</formula>
    </cfRule>
    <cfRule type="cellIs" dxfId="895" priority="461" operator="equal">
      <formula>"●"</formula>
    </cfRule>
  </conditionalFormatting>
  <conditionalFormatting sqref="AP174">
    <cfRule type="cellIs" dxfId="894" priority="458" operator="equal">
      <formula>"✖"</formula>
    </cfRule>
    <cfRule type="cellIs" dxfId="893" priority="459" operator="equal">
      <formula>"●"</formula>
    </cfRule>
  </conditionalFormatting>
  <conditionalFormatting sqref="AN175:AN176">
    <cfRule type="cellIs" dxfId="892" priority="456" operator="equal">
      <formula>"✖"</formula>
    </cfRule>
    <cfRule type="cellIs" dxfId="891" priority="457" operator="equal">
      <formula>"●"</formula>
    </cfRule>
  </conditionalFormatting>
  <conditionalFormatting sqref="AN180">
    <cfRule type="cellIs" dxfId="890" priority="450" operator="equal">
      <formula>"✖"</formula>
    </cfRule>
    <cfRule type="cellIs" dxfId="889" priority="451" operator="equal">
      <formula>"●"</formula>
    </cfRule>
  </conditionalFormatting>
  <conditionalFormatting sqref="AN181">
    <cfRule type="cellIs" dxfId="888" priority="444" operator="equal">
      <formula>"✖"</formula>
    </cfRule>
    <cfRule type="cellIs" dxfId="887" priority="445" operator="equal">
      <formula>"●"</formula>
    </cfRule>
  </conditionalFormatting>
  <conditionalFormatting sqref="AN183">
    <cfRule type="cellIs" dxfId="886" priority="438" operator="equal">
      <formula>"✖"</formula>
    </cfRule>
    <cfRule type="cellIs" dxfId="885" priority="439" operator="equal">
      <formula>"●"</formula>
    </cfRule>
  </conditionalFormatting>
  <conditionalFormatting sqref="AN185">
    <cfRule type="cellIs" dxfId="884" priority="432" operator="equal">
      <formula>"✖"</formula>
    </cfRule>
    <cfRule type="cellIs" dxfId="883" priority="433" operator="equal">
      <formula>"●"</formula>
    </cfRule>
  </conditionalFormatting>
  <conditionalFormatting sqref="AN186">
    <cfRule type="cellIs" dxfId="882" priority="426" operator="equal">
      <formula>"✖"</formula>
    </cfRule>
    <cfRule type="cellIs" dxfId="881" priority="427" operator="equal">
      <formula>"●"</formula>
    </cfRule>
  </conditionalFormatting>
  <conditionalFormatting sqref="AN187">
    <cfRule type="cellIs" dxfId="880" priority="420" operator="equal">
      <formula>"✖"</formula>
    </cfRule>
    <cfRule type="cellIs" dxfId="879" priority="421" operator="equal">
      <formula>"●"</formula>
    </cfRule>
  </conditionalFormatting>
  <conditionalFormatting sqref="AP177">
    <cfRule type="cellIs" dxfId="878" priority="414" operator="equal">
      <formula>"✖"</formula>
    </cfRule>
    <cfRule type="cellIs" dxfId="877" priority="415" operator="equal">
      <formula>"●"</formula>
    </cfRule>
  </conditionalFormatting>
  <conditionalFormatting sqref="AP178">
    <cfRule type="cellIs" dxfId="876" priority="412" operator="equal">
      <formula>"✖"</formula>
    </cfRule>
    <cfRule type="cellIs" dxfId="875" priority="413" operator="equal">
      <formula>"●"</formula>
    </cfRule>
  </conditionalFormatting>
  <conditionalFormatting sqref="AP179">
    <cfRule type="cellIs" dxfId="874" priority="410" operator="equal">
      <formula>"✖"</formula>
    </cfRule>
    <cfRule type="cellIs" dxfId="873" priority="411" operator="equal">
      <formula>"●"</formula>
    </cfRule>
  </conditionalFormatting>
  <conditionalFormatting sqref="AP182">
    <cfRule type="cellIs" dxfId="872" priority="408" operator="equal">
      <formula>"✖"</formula>
    </cfRule>
    <cfRule type="cellIs" dxfId="871" priority="409" operator="equal">
      <formula>"●"</formula>
    </cfRule>
  </conditionalFormatting>
  <conditionalFormatting sqref="AP184">
    <cfRule type="cellIs" dxfId="870" priority="406" operator="equal">
      <formula>"✖"</formula>
    </cfRule>
    <cfRule type="cellIs" dxfId="869" priority="407" operator="equal">
      <formula>"●"</formula>
    </cfRule>
  </conditionalFormatting>
  <conditionalFormatting sqref="AP188">
    <cfRule type="cellIs" dxfId="868" priority="404" operator="equal">
      <formula>"✖"</formula>
    </cfRule>
    <cfRule type="cellIs" dxfId="867" priority="405" operator="equal">
      <formula>"●"</formula>
    </cfRule>
  </conditionalFormatting>
  <conditionalFormatting sqref="AX189">
    <cfRule type="cellIs" dxfId="866" priority="402" operator="equal">
      <formula>"✖"</formula>
    </cfRule>
    <cfRule type="cellIs" dxfId="865" priority="403" operator="equal">
      <formula>"●"</formula>
    </cfRule>
  </conditionalFormatting>
  <conditionalFormatting sqref="AR176">
    <cfRule type="cellIs" dxfId="864" priority="398" operator="equal">
      <formula>"適切"</formula>
    </cfRule>
    <cfRule type="cellIs" dxfId="863" priority="399" operator="equal">
      <formula>"不適切"</formula>
    </cfRule>
  </conditionalFormatting>
  <conditionalFormatting sqref="AR180">
    <cfRule type="cellIs" dxfId="862" priority="396" operator="equal">
      <formula>"適切"</formula>
    </cfRule>
    <cfRule type="cellIs" dxfId="861" priority="397" operator="equal">
      <formula>"不適切"</formula>
    </cfRule>
  </conditionalFormatting>
  <conditionalFormatting sqref="AR181">
    <cfRule type="cellIs" dxfId="860" priority="394" operator="equal">
      <formula>"適切"</formula>
    </cfRule>
    <cfRule type="cellIs" dxfId="859" priority="395" operator="equal">
      <formula>"不適切"</formula>
    </cfRule>
  </conditionalFormatting>
  <conditionalFormatting sqref="AR183">
    <cfRule type="cellIs" dxfId="858" priority="392" operator="equal">
      <formula>"適切"</formula>
    </cfRule>
    <cfRule type="cellIs" dxfId="857" priority="393" operator="equal">
      <formula>"不適切"</formula>
    </cfRule>
  </conditionalFormatting>
  <conditionalFormatting sqref="AR185">
    <cfRule type="cellIs" dxfId="856" priority="390" operator="equal">
      <formula>"適切"</formula>
    </cfRule>
    <cfRule type="cellIs" dxfId="855" priority="391" operator="equal">
      <formula>"不適切"</formula>
    </cfRule>
  </conditionalFormatting>
  <conditionalFormatting sqref="AR186">
    <cfRule type="cellIs" dxfId="854" priority="388" operator="equal">
      <formula>"適切"</formula>
    </cfRule>
    <cfRule type="cellIs" dxfId="853" priority="389" operator="equal">
      <formula>"不適切"</formula>
    </cfRule>
  </conditionalFormatting>
  <conditionalFormatting sqref="AR187">
    <cfRule type="cellIs" dxfId="852" priority="386" operator="equal">
      <formula>"適切"</formula>
    </cfRule>
    <cfRule type="cellIs" dxfId="851" priority="387" operator="equal">
      <formula>"不適切"</formula>
    </cfRule>
  </conditionalFormatting>
  <conditionalFormatting sqref="AD177">
    <cfRule type="cellIs" dxfId="850" priority="384" operator="equal">
      <formula>"✖"</formula>
    </cfRule>
    <cfRule type="cellIs" dxfId="849" priority="385" operator="equal">
      <formula>"✔"</formula>
    </cfRule>
  </conditionalFormatting>
  <conditionalFormatting sqref="AD175">
    <cfRule type="cellIs" dxfId="848" priority="382" operator="equal">
      <formula>"✖"</formula>
    </cfRule>
    <cfRule type="cellIs" dxfId="847" priority="383" operator="equal">
      <formula>"✔"</formula>
    </cfRule>
  </conditionalFormatting>
  <conditionalFormatting sqref="AD180:AD181">
    <cfRule type="cellIs" dxfId="846" priority="380" operator="equal">
      <formula>"✖"</formula>
    </cfRule>
    <cfRule type="cellIs" dxfId="845" priority="381" operator="equal">
      <formula>"✔"</formula>
    </cfRule>
  </conditionalFormatting>
  <conditionalFormatting sqref="AD183">
    <cfRule type="cellIs" dxfId="844" priority="378" operator="equal">
      <formula>"✖"</formula>
    </cfRule>
    <cfRule type="cellIs" dxfId="843" priority="379" operator="equal">
      <formula>"✔"</formula>
    </cfRule>
  </conditionalFormatting>
  <conditionalFormatting sqref="AD185:AD187">
    <cfRule type="cellIs" dxfId="842" priority="376" operator="equal">
      <formula>"✖"</formula>
    </cfRule>
    <cfRule type="cellIs" dxfId="841" priority="377" operator="equal">
      <formula>"✔"</formula>
    </cfRule>
  </conditionalFormatting>
  <conditionalFormatting sqref="AX199 AR198:AR199">
    <cfRule type="cellIs" dxfId="840" priority="374" operator="equal">
      <formula>"適切"</formula>
    </cfRule>
    <cfRule type="cellIs" dxfId="839" priority="375" operator="equal">
      <formula>"不適切"</formula>
    </cfRule>
  </conditionalFormatting>
  <conditionalFormatting sqref="E196:E199">
    <cfRule type="cellIs" dxfId="838" priority="373" operator="equal">
      <formula>"★"</formula>
    </cfRule>
  </conditionalFormatting>
  <conditionalFormatting sqref="AN198:AN199 AT199">
    <cfRule type="cellIs" dxfId="837" priority="371" operator="equal">
      <formula>"✖"</formula>
    </cfRule>
    <cfRule type="cellIs" dxfId="836" priority="372" operator="equal">
      <formula>"●"</formula>
    </cfRule>
  </conditionalFormatting>
  <conditionalFormatting sqref="AN196:AN197">
    <cfRule type="cellIs" dxfId="835" priority="369" operator="equal">
      <formula>"✖"</formula>
    </cfRule>
    <cfRule type="cellIs" dxfId="834" priority="370" operator="equal">
      <formula>"●"</formula>
    </cfRule>
  </conditionalFormatting>
  <conditionalFormatting sqref="AX198">
    <cfRule type="cellIs" dxfId="833" priority="363" operator="equal">
      <formula>"✖"</formula>
    </cfRule>
    <cfRule type="cellIs" dxfId="832" priority="364" operator="equal">
      <formula>"●"</formula>
    </cfRule>
  </conditionalFormatting>
  <conditionalFormatting sqref="V196 U271">
    <cfRule type="cellIs" dxfId="831" priority="353" operator="equal">
      <formula>"該当・非該当"</formula>
    </cfRule>
  </conditionalFormatting>
  <conditionalFormatting sqref="AR196">
    <cfRule type="cellIs" dxfId="830" priority="358" operator="equal">
      <formula>"適切"</formula>
    </cfRule>
    <cfRule type="cellIs" dxfId="829" priority="359" operator="equal">
      <formula>"不適切"</formula>
    </cfRule>
  </conditionalFormatting>
  <conditionalFormatting sqref="AR197">
    <cfRule type="cellIs" dxfId="828" priority="356" operator="equal">
      <formula>"適切"</formula>
    </cfRule>
    <cfRule type="cellIs" dxfId="827" priority="357" operator="equal">
      <formula>"不適切"</formula>
    </cfRule>
  </conditionalFormatting>
  <conditionalFormatting sqref="AD196:AD198">
    <cfRule type="cellIs" dxfId="826" priority="354" operator="equal">
      <formula>"✖"</formula>
    </cfRule>
    <cfRule type="cellIs" dxfId="825" priority="355" operator="equal">
      <formula>"✔"</formula>
    </cfRule>
  </conditionalFormatting>
  <conditionalFormatting sqref="AR226">
    <cfRule type="cellIs" dxfId="824" priority="351" operator="equal">
      <formula>"適切"</formula>
    </cfRule>
    <cfRule type="cellIs" dxfId="823" priority="352" operator="equal">
      <formula>"不適切"</formula>
    </cfRule>
  </conditionalFormatting>
  <conditionalFormatting sqref="E225:E226">
    <cfRule type="cellIs" dxfId="822" priority="350" operator="equal">
      <formula>"★"</formula>
    </cfRule>
  </conditionalFormatting>
  <conditionalFormatting sqref="AN226">
    <cfRule type="cellIs" dxfId="821" priority="348" operator="equal">
      <formula>"✖"</formula>
    </cfRule>
    <cfRule type="cellIs" dxfId="820" priority="349" operator="equal">
      <formula>"●"</formula>
    </cfRule>
  </conditionalFormatting>
  <conditionalFormatting sqref="AN225">
    <cfRule type="cellIs" dxfId="819" priority="346" operator="equal">
      <formula>"✖"</formula>
    </cfRule>
    <cfRule type="cellIs" dxfId="818" priority="347" operator="equal">
      <formula>"●"</formula>
    </cfRule>
  </conditionalFormatting>
  <conditionalFormatting sqref="AR225">
    <cfRule type="cellIs" dxfId="817" priority="340" operator="equal">
      <formula>"適切"</formula>
    </cfRule>
    <cfRule type="cellIs" dxfId="816" priority="341" operator="equal">
      <formula>"不適切"</formula>
    </cfRule>
  </conditionalFormatting>
  <conditionalFormatting sqref="AT226">
    <cfRule type="cellIs" dxfId="815" priority="338" operator="equal">
      <formula>"✖"</formula>
    </cfRule>
    <cfRule type="cellIs" dxfId="814" priority="339" operator="equal">
      <formula>"●"</formula>
    </cfRule>
  </conditionalFormatting>
  <conditionalFormatting sqref="AD225">
    <cfRule type="cellIs" dxfId="813" priority="336" operator="equal">
      <formula>"✖"</formula>
    </cfRule>
    <cfRule type="cellIs" dxfId="812" priority="337" operator="equal">
      <formula>"✔"</formula>
    </cfRule>
  </conditionalFormatting>
  <conditionalFormatting sqref="AD226">
    <cfRule type="cellIs" dxfId="811" priority="335" operator="equal">
      <formula>"✔"</formula>
    </cfRule>
  </conditionalFormatting>
  <conditionalFormatting sqref="AG225">
    <cfRule type="cellIs" dxfId="810" priority="333" operator="equal">
      <formula>"✖"</formula>
    </cfRule>
    <cfRule type="cellIs" dxfId="809" priority="334" operator="equal">
      <formula>"✔"</formula>
    </cfRule>
  </conditionalFormatting>
  <conditionalFormatting sqref="AR231:AR244">
    <cfRule type="cellIs" dxfId="808" priority="331" operator="equal">
      <formula>"適切"</formula>
    </cfRule>
    <cfRule type="cellIs" dxfId="807" priority="332" operator="equal">
      <formula>"不適切"</formula>
    </cfRule>
  </conditionalFormatting>
  <conditionalFormatting sqref="E230:E244">
    <cfRule type="cellIs" dxfId="806" priority="330" operator="equal">
      <formula>"★"</formula>
    </cfRule>
  </conditionalFormatting>
  <conditionalFormatting sqref="AN231:AN244">
    <cfRule type="cellIs" dxfId="805" priority="328" operator="equal">
      <formula>"✖"</formula>
    </cfRule>
    <cfRule type="cellIs" dxfId="804" priority="329" operator="equal">
      <formula>"●"</formula>
    </cfRule>
  </conditionalFormatting>
  <conditionalFormatting sqref="AN230">
    <cfRule type="cellIs" dxfId="803" priority="326" operator="equal">
      <formula>"✖"</formula>
    </cfRule>
    <cfRule type="cellIs" dxfId="802" priority="327" operator="equal">
      <formula>"●"</formula>
    </cfRule>
  </conditionalFormatting>
  <conditionalFormatting sqref="AR230">
    <cfRule type="cellIs" dxfId="801" priority="320" operator="equal">
      <formula>"適切"</formula>
    </cfRule>
    <cfRule type="cellIs" dxfId="800" priority="321" operator="equal">
      <formula>"不適切"</formula>
    </cfRule>
  </conditionalFormatting>
  <conditionalFormatting sqref="AG242">
    <cfRule type="cellIs" dxfId="799" priority="318" operator="equal">
      <formula>"✖"</formula>
    </cfRule>
    <cfRule type="cellIs" dxfId="798" priority="319" operator="equal">
      <formula>"✔"</formula>
    </cfRule>
  </conditionalFormatting>
  <conditionalFormatting sqref="AT231:AT244">
    <cfRule type="cellIs" dxfId="797" priority="316" operator="equal">
      <formula>"✖"</formula>
    </cfRule>
    <cfRule type="cellIs" dxfId="796" priority="317" operator="equal">
      <formula>"●"</formula>
    </cfRule>
  </conditionalFormatting>
  <conditionalFormatting sqref="G232:G240">
    <cfRule type="cellIs" dxfId="795" priority="314" operator="equal">
      <formula>"✖"</formula>
    </cfRule>
    <cfRule type="cellIs" dxfId="794" priority="315" operator="equal">
      <formula>"✔"</formula>
    </cfRule>
  </conditionalFormatting>
  <conditionalFormatting sqref="G242:G243">
    <cfRule type="cellIs" dxfId="793" priority="312" operator="equal">
      <formula>"✖"</formula>
    </cfRule>
    <cfRule type="cellIs" dxfId="792" priority="313" operator="equal">
      <formula>"✔"</formula>
    </cfRule>
  </conditionalFormatting>
  <conditionalFormatting sqref="AG243">
    <cfRule type="cellIs" dxfId="791" priority="310" operator="equal">
      <formula>"✖"</formula>
    </cfRule>
    <cfRule type="cellIs" dxfId="790" priority="311" operator="equal">
      <formula>"✔"</formula>
    </cfRule>
  </conditionalFormatting>
  <conditionalFormatting sqref="AG231:AG240">
    <cfRule type="cellIs" dxfId="789" priority="308" operator="equal">
      <formula>"✖"</formula>
    </cfRule>
    <cfRule type="cellIs" dxfId="788" priority="309" operator="equal">
      <formula>"✔"</formula>
    </cfRule>
  </conditionalFormatting>
  <conditionalFormatting sqref="G231">
    <cfRule type="cellIs" dxfId="787" priority="306" operator="equal">
      <formula>"✖"</formula>
    </cfRule>
    <cfRule type="cellIs" dxfId="786" priority="307" operator="equal">
      <formula>"✔"</formula>
    </cfRule>
  </conditionalFormatting>
  <conditionalFormatting sqref="I231">
    <cfRule type="cellIs" dxfId="785" priority="294" operator="equal">
      <formula>"✖"</formula>
    </cfRule>
    <cfRule type="cellIs" dxfId="784" priority="295" operator="equal">
      <formula>"〇"</formula>
    </cfRule>
    <cfRule type="containsBlanks" dxfId="783" priority="296">
      <formula>LEN(TRIM(I231))=0</formula>
    </cfRule>
  </conditionalFormatting>
  <conditionalFormatting sqref="I232">
    <cfRule type="cellIs" dxfId="782" priority="291" operator="equal">
      <formula>"✖"</formula>
    </cfRule>
    <cfRule type="cellIs" dxfId="781" priority="292" operator="equal">
      <formula>"〇"</formula>
    </cfRule>
    <cfRule type="containsBlanks" dxfId="780" priority="293">
      <formula>LEN(TRIM(I232))=0</formula>
    </cfRule>
  </conditionalFormatting>
  <conditionalFormatting sqref="I235">
    <cfRule type="cellIs" dxfId="779" priority="288" operator="equal">
      <formula>"✖"</formula>
    </cfRule>
    <cfRule type="cellIs" dxfId="778" priority="289" operator="equal">
      <formula>"〇"</formula>
    </cfRule>
    <cfRule type="containsBlanks" dxfId="777" priority="290">
      <formula>LEN(TRIM(I235))=0</formula>
    </cfRule>
  </conditionalFormatting>
  <conditionalFormatting sqref="I236">
    <cfRule type="cellIs" dxfId="776" priority="285" operator="equal">
      <formula>"✖"</formula>
    </cfRule>
    <cfRule type="cellIs" dxfId="775" priority="286" operator="equal">
      <formula>"〇"</formula>
    </cfRule>
    <cfRule type="containsBlanks" dxfId="774" priority="287">
      <formula>LEN(TRIM(I236))=0</formula>
    </cfRule>
  </conditionalFormatting>
  <conditionalFormatting sqref="I237">
    <cfRule type="cellIs" dxfId="773" priority="282" operator="equal">
      <formula>"✖"</formula>
    </cfRule>
    <cfRule type="cellIs" dxfId="772" priority="283" operator="equal">
      <formula>"〇"</formula>
    </cfRule>
    <cfRule type="containsBlanks" dxfId="771" priority="284">
      <formula>LEN(TRIM(I237))=0</formula>
    </cfRule>
  </conditionalFormatting>
  <conditionalFormatting sqref="I240">
    <cfRule type="cellIs" dxfId="770" priority="279" operator="equal">
      <formula>"✖"</formula>
    </cfRule>
    <cfRule type="cellIs" dxfId="769" priority="280" operator="equal">
      <formula>"〇"</formula>
    </cfRule>
    <cfRule type="containsBlanks" dxfId="768" priority="281">
      <formula>LEN(TRIM(I240))=0</formula>
    </cfRule>
  </conditionalFormatting>
  <conditionalFormatting sqref="AR248 AR253 AR250:AR251">
    <cfRule type="cellIs" dxfId="767" priority="277" operator="equal">
      <formula>"適切"</formula>
    </cfRule>
    <cfRule type="cellIs" dxfId="766" priority="278" operator="equal">
      <formula>"不適切"</formula>
    </cfRule>
  </conditionalFormatting>
  <conditionalFormatting sqref="E248:E258">
    <cfRule type="cellIs" dxfId="765" priority="276" operator="equal">
      <formula>"★"</formula>
    </cfRule>
  </conditionalFormatting>
  <conditionalFormatting sqref="AN250:AN258 AN248">
    <cfRule type="cellIs" dxfId="764" priority="274" operator="equal">
      <formula>"✖"</formula>
    </cfRule>
    <cfRule type="cellIs" dxfId="763" priority="275" operator="equal">
      <formula>"●"</formula>
    </cfRule>
  </conditionalFormatting>
  <conditionalFormatting sqref="AD251">
    <cfRule type="cellIs" dxfId="762" priority="257" operator="equal">
      <formula>"✔"</formula>
    </cfRule>
  </conditionalFormatting>
  <conditionalFormatting sqref="AD255">
    <cfRule type="cellIs" dxfId="761" priority="256" operator="equal">
      <formula>"✔"</formula>
    </cfRule>
  </conditionalFormatting>
  <conditionalFormatting sqref="AN249">
    <cfRule type="cellIs" dxfId="760" priority="254" operator="equal">
      <formula>"✖"</formula>
    </cfRule>
    <cfRule type="cellIs" dxfId="759" priority="255" operator="equal">
      <formula>"●"</formula>
    </cfRule>
  </conditionalFormatting>
  <conditionalFormatting sqref="AR249">
    <cfRule type="cellIs" dxfId="758" priority="248" operator="equal">
      <formula>"適切"</formula>
    </cfRule>
    <cfRule type="cellIs" dxfId="757" priority="249" operator="equal">
      <formula>"不適切"</formula>
    </cfRule>
  </conditionalFormatting>
  <conditionalFormatting sqref="AD249">
    <cfRule type="cellIs" dxfId="756" priority="247" operator="equal">
      <formula>"✔"</formula>
    </cfRule>
  </conditionalFormatting>
  <conditionalFormatting sqref="AD248">
    <cfRule type="cellIs" dxfId="755" priority="246" operator="equal">
      <formula>"✔"</formula>
    </cfRule>
  </conditionalFormatting>
  <conditionalFormatting sqref="AR267:AR281">
    <cfRule type="cellIs" dxfId="754" priority="244" operator="equal">
      <formula>"適切"</formula>
    </cfRule>
    <cfRule type="cellIs" dxfId="753" priority="245" operator="equal">
      <formula>"不適切"</formula>
    </cfRule>
  </conditionalFormatting>
  <conditionalFormatting sqref="E266:E281">
    <cfRule type="cellIs" dxfId="752" priority="243" operator="equal">
      <formula>"★"</formula>
    </cfRule>
  </conditionalFormatting>
  <conditionalFormatting sqref="AN267:AN281">
    <cfRule type="cellIs" dxfId="751" priority="241" operator="equal">
      <formula>"✖"</formula>
    </cfRule>
    <cfRule type="cellIs" dxfId="750" priority="242" operator="equal">
      <formula>"●"</formula>
    </cfRule>
  </conditionalFormatting>
  <conditionalFormatting sqref="AN266">
    <cfRule type="cellIs" dxfId="749" priority="239" operator="equal">
      <formula>"✖"</formula>
    </cfRule>
    <cfRule type="cellIs" dxfId="748" priority="240" operator="equal">
      <formula>"●"</formula>
    </cfRule>
  </conditionalFormatting>
  <conditionalFormatting sqref="AR266">
    <cfRule type="cellIs" dxfId="747" priority="233" operator="equal">
      <formula>"適切"</formula>
    </cfRule>
    <cfRule type="cellIs" dxfId="746" priority="234" operator="equal">
      <formula>"不適切"</formula>
    </cfRule>
  </conditionalFormatting>
  <conditionalFormatting sqref="AT267">
    <cfRule type="cellIs" dxfId="745" priority="231" operator="equal">
      <formula>"✖"</formula>
    </cfRule>
    <cfRule type="cellIs" dxfId="744" priority="232" operator="equal">
      <formula>"●"</formula>
    </cfRule>
  </conditionalFormatting>
  <conditionalFormatting sqref="AT268">
    <cfRule type="cellIs" dxfId="743" priority="229" operator="equal">
      <formula>"✖"</formula>
    </cfRule>
    <cfRule type="cellIs" dxfId="742" priority="230" operator="equal">
      <formula>"●"</formula>
    </cfRule>
  </conditionalFormatting>
  <conditionalFormatting sqref="AT269:AT277">
    <cfRule type="cellIs" dxfId="741" priority="227" operator="equal">
      <formula>"✖"</formula>
    </cfRule>
    <cfRule type="cellIs" dxfId="740" priority="228" operator="equal">
      <formula>"●"</formula>
    </cfRule>
  </conditionalFormatting>
  <conditionalFormatting sqref="AG269">
    <cfRule type="cellIs" dxfId="739" priority="225" operator="equal">
      <formula>"✖"</formula>
    </cfRule>
    <cfRule type="cellIs" dxfId="738" priority="226" operator="equal">
      <formula>"✔"</formula>
    </cfRule>
  </conditionalFormatting>
  <conditionalFormatting sqref="AG268">
    <cfRule type="cellIs" dxfId="737" priority="223" operator="equal">
      <formula>"✖"</formula>
    </cfRule>
    <cfRule type="cellIs" dxfId="736" priority="224" operator="equal">
      <formula>"✔"</formula>
    </cfRule>
  </conditionalFormatting>
  <conditionalFormatting sqref="W281">
    <cfRule type="cellIs" dxfId="735" priority="221" operator="equal">
      <formula>"✖"</formula>
    </cfRule>
    <cfRule type="cellIs" dxfId="734" priority="222" operator="equal">
      <formula>"✔"</formula>
    </cfRule>
  </conditionalFormatting>
  <conditionalFormatting sqref="AA281">
    <cfRule type="cellIs" dxfId="733" priority="219" operator="equal">
      <formula>"✖"</formula>
    </cfRule>
    <cfRule type="cellIs" dxfId="732" priority="220" operator="equal">
      <formula>"✔"</formula>
    </cfRule>
  </conditionalFormatting>
  <conditionalFormatting sqref="AE281">
    <cfRule type="cellIs" dxfId="731" priority="217" operator="equal">
      <formula>"✖"</formula>
    </cfRule>
    <cfRule type="cellIs" dxfId="730" priority="218" operator="equal">
      <formula>"✔"</formula>
    </cfRule>
  </conditionalFormatting>
  <conditionalFormatting sqref="AI281">
    <cfRule type="cellIs" dxfId="729" priority="215" operator="equal">
      <formula>"✖"</formula>
    </cfRule>
    <cfRule type="cellIs" dxfId="728" priority="216" operator="equal">
      <formula>"✔"</formula>
    </cfRule>
  </conditionalFormatting>
  <conditionalFormatting sqref="AT278">
    <cfRule type="cellIs" dxfId="727" priority="213" operator="equal">
      <formula>"✖"</formula>
    </cfRule>
    <cfRule type="cellIs" dxfId="726" priority="214" operator="equal">
      <formula>"●"</formula>
    </cfRule>
  </conditionalFormatting>
  <conditionalFormatting sqref="W266:W269">
    <cfRule type="cellIs" dxfId="725" priority="210" operator="equal">
      <formula>"無"</formula>
    </cfRule>
    <cfRule type="cellIs" dxfId="724" priority="211" operator="equal">
      <formula>"有"</formula>
    </cfRule>
    <cfRule type="cellIs" dxfId="723" priority="212" operator="equal">
      <formula>"有・無"</formula>
    </cfRule>
  </conditionalFormatting>
  <conditionalFormatting sqref="AD266:AD269">
    <cfRule type="cellIs" dxfId="722" priority="208" operator="equal">
      <formula>"✖"</formula>
    </cfRule>
    <cfRule type="cellIs" dxfId="721" priority="209" operator="equal">
      <formula>"✔"</formula>
    </cfRule>
  </conditionalFormatting>
  <conditionalFormatting sqref="AD271:AD276">
    <cfRule type="cellIs" dxfId="720" priority="206" operator="equal">
      <formula>"✖"</formula>
    </cfRule>
    <cfRule type="cellIs" dxfId="719" priority="207" operator="equal">
      <formula>"✔"</formula>
    </cfRule>
  </conditionalFormatting>
  <conditionalFormatting sqref="AG266:AG267">
    <cfRule type="cellIs" dxfId="718" priority="204" operator="equal">
      <formula>"✖"</formula>
    </cfRule>
    <cfRule type="cellIs" dxfId="717" priority="205" operator="equal">
      <formula>"✔"</formula>
    </cfRule>
  </conditionalFormatting>
  <conditionalFormatting sqref="U272">
    <cfRule type="cellIs" dxfId="716" priority="201" operator="equal">
      <formula>"無"</formula>
    </cfRule>
    <cfRule type="cellIs" dxfId="715" priority="202" operator="equal">
      <formula>"有"</formula>
    </cfRule>
    <cfRule type="cellIs" dxfId="714" priority="203" operator="equal">
      <formula>"有・無"</formula>
    </cfRule>
  </conditionalFormatting>
  <conditionalFormatting sqref="U273">
    <cfRule type="cellIs" dxfId="713" priority="198" operator="equal">
      <formula>"無"</formula>
    </cfRule>
    <cfRule type="cellIs" dxfId="712" priority="199" operator="equal">
      <formula>"有"</formula>
    </cfRule>
    <cfRule type="cellIs" dxfId="711" priority="200" operator="equal">
      <formula>"有・無"</formula>
    </cfRule>
  </conditionalFormatting>
  <conditionalFormatting sqref="U274">
    <cfRule type="cellIs" dxfId="710" priority="195" operator="equal">
      <formula>"無"</formula>
    </cfRule>
    <cfRule type="cellIs" dxfId="709" priority="196" operator="equal">
      <formula>"有"</formula>
    </cfRule>
    <cfRule type="cellIs" dxfId="708" priority="197" operator="equal">
      <formula>"有・無"</formula>
    </cfRule>
  </conditionalFormatting>
  <conditionalFormatting sqref="U275">
    <cfRule type="cellIs" dxfId="707" priority="192" operator="equal">
      <formula>"無"</formula>
    </cfRule>
    <cfRule type="cellIs" dxfId="706" priority="193" operator="equal">
      <formula>"有"</formula>
    </cfRule>
    <cfRule type="cellIs" dxfId="705" priority="194" operator="equal">
      <formula>"有・無"</formula>
    </cfRule>
  </conditionalFormatting>
  <conditionalFormatting sqref="U276">
    <cfRule type="cellIs" dxfId="704" priority="189" operator="equal">
      <formula>"無"</formula>
    </cfRule>
    <cfRule type="cellIs" dxfId="703" priority="190" operator="equal">
      <formula>"有"</formula>
    </cfRule>
    <cfRule type="cellIs" dxfId="702" priority="191" operator="equal">
      <formula>"有・無"</formula>
    </cfRule>
  </conditionalFormatting>
  <conditionalFormatting sqref="M279">
    <cfRule type="cellIs" dxfId="701" priority="186" operator="equal">
      <formula>"無"</formula>
    </cfRule>
    <cfRule type="cellIs" dxfId="700" priority="187" operator="equal">
      <formula>"有"</formula>
    </cfRule>
    <cfRule type="cellIs" dxfId="699" priority="188" operator="equal">
      <formula>"有・無"</formula>
    </cfRule>
  </conditionalFormatting>
  <conditionalFormatting sqref="U278">
    <cfRule type="cellIs" dxfId="698" priority="181" operator="equal">
      <formula>"✔"</formula>
    </cfRule>
  </conditionalFormatting>
  <conditionalFormatting sqref="X278">
    <cfRule type="cellIs" dxfId="697" priority="180" operator="equal">
      <formula>"✔"</formula>
    </cfRule>
  </conditionalFormatting>
  <conditionalFormatting sqref="W280">
    <cfRule type="cellIs" dxfId="696" priority="179" operator="equal">
      <formula>"✔"</formula>
    </cfRule>
  </conditionalFormatting>
  <conditionalFormatting sqref="AA280">
    <cfRule type="cellIs" dxfId="695" priority="178" operator="equal">
      <formula>"✔"</formula>
    </cfRule>
  </conditionalFormatting>
  <conditionalFormatting sqref="AE280">
    <cfRule type="cellIs" dxfId="694" priority="177" operator="equal">
      <formula>"✔"</formula>
    </cfRule>
  </conditionalFormatting>
  <conditionalFormatting sqref="AI280">
    <cfRule type="cellIs" dxfId="693" priority="176" operator="equal">
      <formula>"✔"</formula>
    </cfRule>
  </conditionalFormatting>
  <conditionalFormatting sqref="AR284:AR286">
    <cfRule type="cellIs" dxfId="692" priority="174" operator="equal">
      <formula>"適切"</formula>
    </cfRule>
    <cfRule type="cellIs" dxfId="691" priority="175" operator="equal">
      <formula>"不適切"</formula>
    </cfRule>
  </conditionalFormatting>
  <conditionalFormatting sqref="E284:E293">
    <cfRule type="cellIs" dxfId="690" priority="173" operator="equal">
      <formula>"★"</formula>
    </cfRule>
  </conditionalFormatting>
  <conditionalFormatting sqref="AN284:AN287">
    <cfRule type="cellIs" dxfId="689" priority="171" operator="equal">
      <formula>"✖"</formula>
    </cfRule>
    <cfRule type="cellIs" dxfId="688" priority="172" operator="equal">
      <formula>"●"</formula>
    </cfRule>
  </conditionalFormatting>
  <conditionalFormatting sqref="AR288">
    <cfRule type="cellIs" dxfId="687" priority="165" operator="equal">
      <formula>"適切"</formula>
    </cfRule>
    <cfRule type="cellIs" dxfId="686" priority="166" operator="equal">
      <formula>"不適切"</formula>
    </cfRule>
  </conditionalFormatting>
  <conditionalFormatting sqref="AN288">
    <cfRule type="cellIs" dxfId="685" priority="163" operator="equal">
      <formula>"✖"</formula>
    </cfRule>
    <cfRule type="cellIs" dxfId="684" priority="164" operator="equal">
      <formula>"●"</formula>
    </cfRule>
  </conditionalFormatting>
  <conditionalFormatting sqref="AL288">
    <cfRule type="cellIs" dxfId="683" priority="160" operator="equal">
      <formula>"未策定"</formula>
    </cfRule>
    <cfRule type="cellIs" dxfId="682" priority="161" operator="equal">
      <formula>"策定済"</formula>
    </cfRule>
    <cfRule type="cellIs" dxfId="681" priority="162" operator="equal">
      <formula>"策定済・未策定"</formula>
    </cfRule>
  </conditionalFormatting>
  <conditionalFormatting sqref="AL289">
    <cfRule type="cellIs" dxfId="680" priority="157" operator="equal">
      <formula>"未策定"</formula>
    </cfRule>
    <cfRule type="cellIs" dxfId="679" priority="158" operator="equal">
      <formula>"策定済"</formula>
    </cfRule>
    <cfRule type="cellIs" dxfId="678" priority="159" operator="equal">
      <formula>"策定済・未策定"</formula>
    </cfRule>
  </conditionalFormatting>
  <conditionalFormatting sqref="AR289">
    <cfRule type="cellIs" dxfId="677" priority="155" operator="equal">
      <formula>"適切"</formula>
    </cfRule>
    <cfRule type="cellIs" dxfId="676" priority="156" operator="equal">
      <formula>"不適切"</formula>
    </cfRule>
  </conditionalFormatting>
  <conditionalFormatting sqref="AN289">
    <cfRule type="cellIs" dxfId="675" priority="153" operator="equal">
      <formula>"✖"</formula>
    </cfRule>
    <cfRule type="cellIs" dxfId="674" priority="154" operator="equal">
      <formula>"●"</formula>
    </cfRule>
  </conditionalFormatting>
  <conditionalFormatting sqref="AR290:AR293">
    <cfRule type="cellIs" dxfId="673" priority="151" operator="equal">
      <formula>"適切"</formula>
    </cfRule>
    <cfRule type="cellIs" dxfId="672" priority="152" operator="equal">
      <formula>"不適切"</formula>
    </cfRule>
  </conditionalFormatting>
  <conditionalFormatting sqref="AN290:AN293">
    <cfRule type="cellIs" dxfId="671" priority="149" operator="equal">
      <formula>"✖"</formula>
    </cfRule>
    <cfRule type="cellIs" dxfId="670" priority="150" operator="equal">
      <formula>"●"</formula>
    </cfRule>
  </conditionalFormatting>
  <conditionalFormatting sqref="AL290">
    <cfRule type="cellIs" dxfId="669" priority="145" operator="equal">
      <formula>"未実施"</formula>
    </cfRule>
    <cfRule type="cellIs" dxfId="668" priority="146" operator="equal">
      <formula>"実施予定"</formula>
    </cfRule>
    <cfRule type="cellIs" dxfId="667" priority="147" operator="equal">
      <formula>"実施済"</formula>
    </cfRule>
    <cfRule type="cellIs" dxfId="666" priority="148" operator="equal">
      <formula>"実施済・未実施"</formula>
    </cfRule>
  </conditionalFormatting>
  <conditionalFormatting sqref="AL291:AL293">
    <cfRule type="cellIs" dxfId="665" priority="141" operator="equal">
      <formula>"未実施"</formula>
    </cfRule>
    <cfRule type="cellIs" dxfId="664" priority="142" operator="equal">
      <formula>"実施予定"</formula>
    </cfRule>
    <cfRule type="cellIs" dxfId="663" priority="143" operator="equal">
      <formula>"実施済"</formula>
    </cfRule>
    <cfRule type="cellIs" dxfId="662" priority="144" operator="equal">
      <formula>"実施済・未実施"</formula>
    </cfRule>
  </conditionalFormatting>
  <conditionalFormatting sqref="W290:W293 Z290:Z293">
    <cfRule type="cellIs" dxfId="661" priority="139" operator="between">
      <formula>1</formula>
      <formula>12</formula>
    </cfRule>
  </conditionalFormatting>
  <conditionalFormatting sqref="AD288:AD293">
    <cfRule type="cellIs" dxfId="660" priority="137" operator="equal">
      <formula>"✖"</formula>
    </cfRule>
    <cfRule type="cellIs" dxfId="659" priority="138" operator="equal">
      <formula>"✔"</formula>
    </cfRule>
  </conditionalFormatting>
  <conditionalFormatting sqref="AR298">
    <cfRule type="cellIs" dxfId="658" priority="133" operator="equal">
      <formula>"適切"</formula>
    </cfRule>
    <cfRule type="cellIs" dxfId="657" priority="134" operator="equal">
      <formula>"不適切"</formula>
    </cfRule>
  </conditionalFormatting>
  <conditionalFormatting sqref="E297:E299">
    <cfRule type="cellIs" dxfId="656" priority="132" operator="equal">
      <formula>"★"</formula>
    </cfRule>
  </conditionalFormatting>
  <conditionalFormatting sqref="AN298">
    <cfRule type="cellIs" dxfId="655" priority="130" operator="equal">
      <formula>"✖"</formula>
    </cfRule>
    <cfRule type="cellIs" dxfId="654" priority="131" operator="equal">
      <formula>"●"</formula>
    </cfRule>
  </conditionalFormatting>
  <conditionalFormatting sqref="AN299">
    <cfRule type="cellIs" dxfId="653" priority="128" operator="equal">
      <formula>"✖"</formula>
    </cfRule>
    <cfRule type="cellIs" dxfId="652" priority="129" operator="equal">
      <formula>"●"</formula>
    </cfRule>
  </conditionalFormatting>
  <conditionalFormatting sqref="AR299">
    <cfRule type="cellIs" dxfId="651" priority="122" operator="equal">
      <formula>"適切"</formula>
    </cfRule>
    <cfRule type="cellIs" dxfId="650" priority="123" operator="equal">
      <formula>"不適切"</formula>
    </cfRule>
  </conditionalFormatting>
  <conditionalFormatting sqref="AN297">
    <cfRule type="cellIs" dxfId="649" priority="120" operator="equal">
      <formula>"✖"</formula>
    </cfRule>
    <cfRule type="cellIs" dxfId="648" priority="121" operator="equal">
      <formula>"●"</formula>
    </cfRule>
  </conditionalFormatting>
  <conditionalFormatting sqref="AR297">
    <cfRule type="cellIs" dxfId="647" priority="114" operator="equal">
      <formula>"適切"</formula>
    </cfRule>
    <cfRule type="cellIs" dxfId="646" priority="115" operator="equal">
      <formula>"不適切"</formula>
    </cfRule>
  </conditionalFormatting>
  <conditionalFormatting sqref="AD297:AD299">
    <cfRule type="cellIs" dxfId="645" priority="112" operator="equal">
      <formula>"✖"</formula>
    </cfRule>
    <cfRule type="cellIs" dxfId="644" priority="113" operator="equal">
      <formula>"✔"</formula>
    </cfRule>
  </conditionalFormatting>
  <conditionalFormatting sqref="AR309:AR316">
    <cfRule type="cellIs" dxfId="643" priority="110" operator="equal">
      <formula>"適切"</formula>
    </cfRule>
    <cfRule type="cellIs" dxfId="642" priority="111" operator="equal">
      <formula>"不適切"</formula>
    </cfRule>
  </conditionalFormatting>
  <conditionalFormatting sqref="E309:E316">
    <cfRule type="cellIs" dxfId="641" priority="109" operator="equal">
      <formula>"★"</formula>
    </cfRule>
  </conditionalFormatting>
  <conditionalFormatting sqref="AN309:AN316">
    <cfRule type="cellIs" dxfId="640" priority="107" operator="equal">
      <formula>"✖"</formula>
    </cfRule>
    <cfRule type="cellIs" dxfId="639" priority="108" operator="equal">
      <formula>"●"</formula>
    </cfRule>
  </conditionalFormatting>
  <conditionalFormatting sqref="G313">
    <cfRule type="cellIs" dxfId="638" priority="105" operator="equal">
      <formula>"✖"</formula>
    </cfRule>
    <cfRule type="cellIs" dxfId="637" priority="106" operator="equal">
      <formula>"✔"</formula>
    </cfRule>
  </conditionalFormatting>
  <conditionalFormatting sqref="G315">
    <cfRule type="cellIs" dxfId="636" priority="100" operator="equal">
      <formula>"✖"</formula>
    </cfRule>
    <cfRule type="cellIs" dxfId="635" priority="101" operator="equal">
      <formula>"✔"</formula>
    </cfRule>
  </conditionalFormatting>
  <conditionalFormatting sqref="E320:E321">
    <cfRule type="cellIs" dxfId="634" priority="96" operator="equal">
      <formula>"★"</formula>
    </cfRule>
  </conditionalFormatting>
  <conditionalFormatting sqref="AD320">
    <cfRule type="cellIs" dxfId="633" priority="94" operator="equal">
      <formula>"✖"</formula>
    </cfRule>
    <cfRule type="cellIs" dxfId="632" priority="95" operator="equal">
      <formula>"✔"</formula>
    </cfRule>
  </conditionalFormatting>
  <conditionalFormatting sqref="AG320">
    <cfRule type="cellIs" dxfId="631" priority="93" operator="equal">
      <formula>"✔"</formula>
    </cfRule>
  </conditionalFormatting>
  <conditionalFormatting sqref="AD321">
    <cfRule type="cellIs" dxfId="630" priority="91" operator="equal">
      <formula>"✖"</formula>
    </cfRule>
    <cfRule type="cellIs" dxfId="629" priority="92" operator="equal">
      <formula>"✔"</formula>
    </cfRule>
  </conditionalFormatting>
  <conditionalFormatting sqref="AG321">
    <cfRule type="cellIs" dxfId="628" priority="90" operator="equal">
      <formula>"✔"</formula>
    </cfRule>
  </conditionalFormatting>
  <conditionalFormatting sqref="AN320">
    <cfRule type="cellIs" dxfId="627" priority="88" operator="equal">
      <formula>"✖"</formula>
    </cfRule>
    <cfRule type="cellIs" dxfId="626" priority="89" operator="equal">
      <formula>"●"</formula>
    </cfRule>
  </conditionalFormatting>
  <conditionalFormatting sqref="AR320">
    <cfRule type="cellIs" dxfId="625" priority="82" operator="equal">
      <formula>"適切"</formula>
    </cfRule>
    <cfRule type="cellIs" dxfId="624" priority="83" operator="equal">
      <formula>"不適切"</formula>
    </cfRule>
  </conditionalFormatting>
  <conditionalFormatting sqref="AN321">
    <cfRule type="cellIs" dxfId="623" priority="80" operator="equal">
      <formula>"✖"</formula>
    </cfRule>
    <cfRule type="cellIs" dxfId="622" priority="81" operator="equal">
      <formula>"●"</formula>
    </cfRule>
  </conditionalFormatting>
  <conditionalFormatting sqref="AR321">
    <cfRule type="cellIs" dxfId="621" priority="74" operator="equal">
      <formula>"適切"</formula>
    </cfRule>
    <cfRule type="cellIs" dxfId="620" priority="75" operator="equal">
      <formula>"不適切"</formula>
    </cfRule>
  </conditionalFormatting>
  <conditionalFormatting sqref="E325">
    <cfRule type="cellIs" dxfId="619" priority="73" operator="equal">
      <formula>"★"</formula>
    </cfRule>
  </conditionalFormatting>
  <conditionalFormatting sqref="AN325">
    <cfRule type="cellIs" dxfId="618" priority="71" operator="equal">
      <formula>"✖"</formula>
    </cfRule>
    <cfRule type="cellIs" dxfId="617" priority="72" operator="equal">
      <formula>"●"</formula>
    </cfRule>
  </conditionalFormatting>
  <conditionalFormatting sqref="AR325">
    <cfRule type="cellIs" dxfId="616" priority="65" operator="equal">
      <formula>"適切"</formula>
    </cfRule>
    <cfRule type="cellIs" dxfId="615" priority="66" operator="equal">
      <formula>"不適切"</formula>
    </cfRule>
  </conditionalFormatting>
  <conditionalFormatting sqref="AD325">
    <cfRule type="cellIs" dxfId="614" priority="63" operator="equal">
      <formula>"✖"</formula>
    </cfRule>
    <cfRule type="cellIs" dxfId="613" priority="64" operator="equal">
      <formula>"✔"</formula>
    </cfRule>
  </conditionalFormatting>
  <conditionalFormatting sqref="AG325">
    <cfRule type="cellIs" dxfId="612" priority="62" operator="equal">
      <formula>"✔"</formula>
    </cfRule>
  </conditionalFormatting>
  <conditionalFormatting sqref="AR350:AR359">
    <cfRule type="cellIs" dxfId="611" priority="60" operator="equal">
      <formula>"適切"</formula>
    </cfRule>
    <cfRule type="cellIs" dxfId="610" priority="61" operator="equal">
      <formula>"不適切"</formula>
    </cfRule>
  </conditionalFormatting>
  <conditionalFormatting sqref="E350:E359">
    <cfRule type="cellIs" dxfId="609" priority="59" operator="equal">
      <formula>"★"</formula>
    </cfRule>
  </conditionalFormatting>
  <conditionalFormatting sqref="AN350:AN359">
    <cfRule type="cellIs" dxfId="608" priority="57" operator="equal">
      <formula>"✖"</formula>
    </cfRule>
    <cfRule type="cellIs" dxfId="607" priority="58" operator="equal">
      <formula>"●"</formula>
    </cfRule>
  </conditionalFormatting>
  <conditionalFormatting sqref="G356:G358">
    <cfRule type="cellIs" dxfId="606" priority="55" operator="equal">
      <formula>"✖"</formula>
    </cfRule>
    <cfRule type="cellIs" dxfId="605" priority="56" operator="equal">
      <formula>"✔"</formula>
    </cfRule>
  </conditionalFormatting>
  <conditionalFormatting sqref="G351">
    <cfRule type="cellIs" dxfId="604" priority="53" operator="equal">
      <formula>"✖"</formula>
    </cfRule>
    <cfRule type="cellIs" dxfId="603" priority="54" operator="equal">
      <formula>"✔"</formula>
    </cfRule>
  </conditionalFormatting>
  <conditionalFormatting sqref="G352:G354">
    <cfRule type="cellIs" dxfId="602" priority="48" operator="equal">
      <formula>"✖"</formula>
    </cfRule>
    <cfRule type="cellIs" dxfId="601" priority="49" operator="equal">
      <formula>"✔"</formula>
    </cfRule>
  </conditionalFormatting>
  <conditionalFormatting sqref="E362:E377">
    <cfRule type="cellIs" dxfId="600" priority="41" operator="equal">
      <formula>"★"</formula>
    </cfRule>
  </conditionalFormatting>
  <conditionalFormatting sqref="AN362:AN366">
    <cfRule type="cellIs" dxfId="599" priority="39" operator="equal">
      <formula>"✖"</formula>
    </cfRule>
    <cfRule type="cellIs" dxfId="598" priority="40" operator="equal">
      <formula>"●"</formula>
    </cfRule>
  </conditionalFormatting>
  <conditionalFormatting sqref="AR362">
    <cfRule type="cellIs" dxfId="597" priority="29" operator="equal">
      <formula>"適切"</formula>
    </cfRule>
    <cfRule type="cellIs" dxfId="596" priority="30" operator="equal">
      <formula>"不適切"</formula>
    </cfRule>
  </conditionalFormatting>
  <conditionalFormatting sqref="AR364">
    <cfRule type="cellIs" dxfId="595" priority="27" operator="equal">
      <formula>"適切"</formula>
    </cfRule>
    <cfRule type="cellIs" dxfId="594" priority="28" operator="equal">
      <formula>"不適切"</formula>
    </cfRule>
  </conditionalFormatting>
  <conditionalFormatting sqref="AR365">
    <cfRule type="cellIs" dxfId="593" priority="25" operator="equal">
      <formula>"適切"</formula>
    </cfRule>
    <cfRule type="cellIs" dxfId="592" priority="26" operator="equal">
      <formula>"不適切"</formula>
    </cfRule>
  </conditionalFormatting>
  <conditionalFormatting sqref="AR366">
    <cfRule type="cellIs" dxfId="591" priority="23" operator="equal">
      <formula>"適切"</formula>
    </cfRule>
    <cfRule type="cellIs" dxfId="590" priority="24" operator="equal">
      <formula>"不適切"</formula>
    </cfRule>
  </conditionalFormatting>
  <conditionalFormatting sqref="AN367:AN377">
    <cfRule type="cellIs" dxfId="589" priority="21" operator="equal">
      <formula>"✖"</formula>
    </cfRule>
    <cfRule type="cellIs" dxfId="588" priority="22" operator="equal">
      <formula>"●"</formula>
    </cfRule>
  </conditionalFormatting>
  <conditionalFormatting sqref="G369">
    <cfRule type="cellIs" dxfId="587" priority="19" operator="equal">
      <formula>"✖"</formula>
    </cfRule>
    <cfRule type="cellIs" dxfId="586" priority="20" operator="equal">
      <formula>"✔"</formula>
    </cfRule>
  </conditionalFormatting>
  <conditionalFormatting sqref="G370:G375">
    <cfRule type="cellIs" dxfId="585" priority="17" operator="equal">
      <formula>"✖"</formula>
    </cfRule>
    <cfRule type="cellIs" dxfId="584" priority="18" operator="equal">
      <formula>"✔"</formula>
    </cfRule>
  </conditionalFormatting>
  <conditionalFormatting sqref="G376:G377">
    <cfRule type="cellIs" dxfId="583" priority="12" operator="equal">
      <formula>"✖"</formula>
    </cfRule>
    <cfRule type="cellIs" dxfId="582" priority="13" operator="equal">
      <formula>"✔"</formula>
    </cfRule>
  </conditionalFormatting>
  <conditionalFormatting sqref="AL175">
    <cfRule type="cellIs" dxfId="581" priority="5" operator="equal">
      <formula>"いない"</formula>
    </cfRule>
    <cfRule type="cellIs" dxfId="580" priority="6" operator="equal">
      <formula>"いる"</formula>
    </cfRule>
    <cfRule type="containsBlanks" dxfId="579" priority="7">
      <formula>LEN(TRIM(AL175))=0</formula>
    </cfRule>
    <cfRule type="cellIs" dxfId="578" priority="8" operator="equal">
      <formula>"要確認"</formula>
    </cfRule>
  </conditionalFormatting>
  <conditionalFormatting sqref="AR175">
    <cfRule type="cellIs" dxfId="577" priority="3" operator="equal">
      <formula>"適切"</formula>
    </cfRule>
    <cfRule type="cellIs" dxfId="576" priority="4" operator="equal">
      <formula>"不適切"</formula>
    </cfRule>
  </conditionalFormatting>
  <conditionalFormatting sqref="E175">
    <cfRule type="cellIs" dxfId="575" priority="1" operator="equal">
      <formula>"★"</formula>
    </cfRule>
  </conditionalFormatting>
  <dataValidations count="23">
    <dataValidation type="list" allowBlank="1" showInputMessage="1" showErrorMessage="1" error="正しい値を選択してください。" prompt="有又は無を選択してください。" sqref="W266:W269 U272:U276 M279" xr:uid="{ECE1ADE9-71B2-40B7-81B6-E6AD56176B03}">
      <formula1>"　,有・無,有,無"</formula1>
    </dataValidation>
    <dataValidation allowBlank="1" showInputMessage="1" showErrorMessage="1" error="正しい日付を入力してください。" prompt="日付を 2023/6/1 のように入力してください。" sqref="Z272:Z275 V279 Z279 AD279 AH279" xr:uid="{FB0395DD-5A7F-4D51-B32C-22761DFD10E5}"/>
    <dataValidation allowBlank="1" showInputMessage="1" showErrorMessage="1" error="正しい時刻を入力してください。" prompt="時刻を入力してください。" sqref="V192:V194 X192:X194" xr:uid="{EC6C8D53-DEA4-4756-ADCD-B341B4FA8394}"/>
    <dataValidation type="list" allowBlank="1" showInputMessage="1" showErrorMessage="1" error="正しい値を選択してください。" prompt="該当する際は✔を選択してください。" sqref="M172 O172 Q172 S172 U172 W172 Y172 AA172 AC172 AE172 AG172 AI172 U278 X278 W280 AA280 AE280 AI280" xr:uid="{6C06DD80-4F10-45C5-8F6B-231322DDDDC6}">
      <formula1>"　,✔"</formula1>
    </dataValidation>
    <dataValidation type="list" allowBlank="1" showInputMessage="1" showErrorMessage="1" error="正しい値を選択してください。" prompt="実施パターンを選択する際に✔を選択してください。" sqref="AD160" xr:uid="{ACB327D6-1956-4FD8-ADAF-90F8851BD0E9}">
      <formula1>"　,✔"</formula1>
    </dataValidation>
    <dataValidation type="list" allowBlank="1" showInputMessage="1" showErrorMessage="1" error="正しい値を選択してください。" prompt="実施しない場合には、空欄を選択してください。" sqref="R161:X163" xr:uid="{550B5395-DA59-4E2E-A1D8-D202AB7D53F7}">
      <formula1>"　,月,火,水,木,金,土,日"</formula1>
    </dataValidation>
    <dataValidation type="list" allowBlank="1" showInputMessage="1" showErrorMessage="1" error="正しい値を選択してください。" prompt="実施日を選択する際に✔を選択してください。" sqref="T160" xr:uid="{073897B5-0450-445E-9320-27348CFC4B73}">
      <formula1>"　,✔"</formula1>
    </dataValidation>
    <dataValidation allowBlank="1" showInputMessage="1" showErrorMessage="1" error="正しい値を選択してください。" prompt="数を入力してください。" sqref="N161:O163 N166:O168 Q166:R168 T166:U168 W166:X168" xr:uid="{F04929C0-5232-405E-8FB8-896EBCD2C2DE}"/>
    <dataValidation type="list" allowBlank="1" showInputMessage="1" showErrorMessage="1" error="正しい内容を選択してください。" prompt="確認又は未確認を選択してください。" sqref="AH9 AH14:AH15 AH19 AH24 AH29" xr:uid="{23601E8E-C2B7-4204-9AE4-4FEDFBB6B8BC}">
      <formula1>"　,確認・未確認,確認,未確認"</formula1>
    </dataValidation>
    <dataValidation type="list" allowBlank="1" showInputMessage="1" showErrorMessage="1" error="正しい値を選択してください。" prompt="実施月を選択してください。" sqref="W290:W293 Z290:Z293" xr:uid="{0F3AEF06-1031-4123-8DCE-6823F11728EB}">
      <formula1>"　,4,5,6,7,8,9,10,11,12,1,2,3"</formula1>
    </dataValidation>
    <dataValidation type="list" allowBlank="1" showInputMessage="1" showErrorMessage="1" error="正しい内容を選択してください。" prompt="不備がない場合は〇_x000a_不備がある場合は✖を選択してください。" sqref="I75:I76 P75:P76 W75" xr:uid="{F74DD2C2-16CA-4080-BF2F-A1F366A1063B}">
      <formula1>"　,〇,✖"</formula1>
    </dataValidation>
    <dataValidation type="list" allowBlank="1" showInputMessage="1" showErrorMessage="1" error="正しい内容を選択してください。" prompt="見直し依頼をした際は✔を選択してください。_x000a_依頼できなかった場合は✖を選択してください。" sqref="AG225 AG243 AG231:AG240 AG266:AG267" xr:uid="{D2114DE5-CF6C-4343-8291-07D6A31F9CCC}">
      <formula1>"　,✔,✖"</formula1>
    </dataValidation>
    <dataValidation type="list" allowBlank="1" showInputMessage="1" showErrorMessage="1" error="正しい内容を選択してください。" prompt="確認した際は✔を選択してください。_x000a_確認した結果、不適切な場合は✖を選択してください。" sqref="AD67:AD68 AD74 AD192:AD194 AD134 AD40 AD261 AD297:AD299 AD305:AD307 AD320:AD321 AD325 AD329:AD331 AD220 AG339:AG343 AD92 AD101 AD130 AD58 AD60 AD62 AD45 G115:G121 AD151 AD170 AD177 AD175 AD180:AD181 AD183 AD185:AD187 AD196:AD198 AD225 G242:G243 G231:G240 AD266:AD269 AD271:AD276 AD288:AD293 G313 G315 G351:G354 G356:G358 G369:G377" xr:uid="{70273EEF-827A-401D-ACFD-2B8ED7EBB6FB}">
      <formula1>"　,✔,✖"</formula1>
    </dataValidation>
    <dataValidation type="list" allowBlank="1" showInputMessage="1" showErrorMessage="1" error="正しい内容を選択してください。" prompt="聞き取りをした際は✔を選択してください。" sqref="AD143 AG305:AG307 AG320:AG321 AG325 AG329:AG331 AG345 AD95 AD139 AD141 AD136 AD205 AD211 AD214 AD81 AH160 AD226 AD251 AD255 AD248:AD249" xr:uid="{7B29C007-675D-49B7-A852-0E5B2EF26AA2}">
      <formula1>"　,✔"</formula1>
    </dataValidation>
    <dataValidation type="list" allowBlank="1" showInputMessage="1" showErrorMessage="1" sqref="AG242 AG268:AG269 W281:W283 AA281:AA283 AE281:AE283 AI281:AI283 AI294:AI295 W294:W295 AA294:AA295 AE294:AE295" xr:uid="{21306033-4FD0-4FC4-AB19-64DBD46657DA}">
      <formula1>"　,✔,✖"</formula1>
    </dataValidation>
    <dataValidation type="list" allowBlank="1" showInputMessage="1" showErrorMessage="1" error="正しい値を選択してください。" prompt="該当又は非該当を選択してください。" sqref="V196 U271" xr:uid="{F73B57B5-355B-4D11-AA4B-7E8D9A0F916A}">
      <formula1>"　,該当・非該当,該当,非該当"</formula1>
    </dataValidation>
    <dataValidation type="list" allowBlank="1" showInputMessage="1" showErrorMessage="1" sqref="Z161:Z163 AB161:AB163 AD161:AD163" xr:uid="{FA75EB9C-2179-440F-BA9F-6B340AEE6845}">
      <formula1>"　,月・木,火・金,水・土,"</formula1>
    </dataValidation>
    <dataValidation type="list" allowBlank="1" showInputMessage="1" showErrorMessage="1" error="決められた値を選択してください。_x000a_" prompt="ある,ない,非該当のいずれかを選択してください" sqref="AL74" xr:uid="{FCFF55C2-07DD-47F0-9060-14BB147CDEE5}">
      <formula1>"ない・ある,ない,ある,要確認"</formula1>
    </dataValidation>
    <dataValidation type="list" allowBlank="1" showInputMessage="1" showErrorMessage="1" error="正しい値を選択してください。" prompt="実施済,実施予定,未実施を選択してください。" sqref="AL290:AL293" xr:uid="{894BCEF8-95E5-46F9-9402-967F9335BBA5}">
      <formula1>"実施済・未実施,実施済,実施予定,未実施"</formula1>
    </dataValidation>
    <dataValidation type="list" allowBlank="1" showInputMessage="1" showErrorMessage="1" error="正しい値を選択してください。" prompt="策定済又は未策定を選択してください。" sqref="AL288:AL289" xr:uid="{9D20B60F-5FE6-4278-A8B4-F5E0BB3C8336}">
      <formula1>"策定済・未策定,策定済,未策定"</formula1>
    </dataValidation>
    <dataValidation type="list" allowBlank="1" showInputMessage="1" showErrorMessage="1" sqref="AO10 AO14:AO15 AO19 AL35 AQ6:AQ7 AQ10 AQ14:AQ15 AQ19 AS6:AS7 AS10 AS14:AS15 AS19 AV6:AV7 AV10 AV14:AV15 AV19 AX6:AX7 AX10 AX14:AX15 AX19 AL29 AK19:AM19 AK14:AM15 AK10:AM10 AL329:AL331 AO6:AO7 AL24 AL67:AL68 AL339:AL343 AK6:AM7 AL86:AL88 AL95 AL125 AL220 AL101 AL214 AL40 AL261 AL299 AL320:AL321 AL325 AL130 AL134 AL136 AL139 AL141 AL143 AL92 AL205 AL211 AL345 AL73 AL55 AL50 AL81 AL109:AL110 AL112 AL151 AL170:AL171 AL364:AL366 AL180:AL181 AL183 AL185:AL187 AL196:AL197 AL225 AL230 AL253 AL248:AL251 AL266 AL284:AL286 AL297 AL362 AL176" xr:uid="{1A217C81-BC3B-466A-9CE5-BBCEFDF798FD}">
      <formula1>"　,いる・いない,いる,いない,要確認"</formula1>
    </dataValidation>
    <dataValidation type="list" allowBlank="1" showInputMessage="1" showErrorMessage="1" sqref="AO5 AS5 AV5 AX5 AQ5 AK5:AM5" xr:uid="{8C9D3F55-E8BD-401E-9CA5-D48A0DB0D89C}">
      <formula1>"　,適切・不適切,適切,不適切,要確認,非該当"</formula1>
    </dataValidation>
    <dataValidation type="list" allowBlank="1" showInputMessage="1" showErrorMessage="1" sqref="AL175" xr:uid="{64A30936-FC1E-42FF-ADF8-6285D542E870}">
      <formula1>"　,該当,非該当,要確認"</formula1>
    </dataValidation>
  </dataValidations>
  <pageMargins left="0.51181102362204722" right="0.19685039370078741" top="0.74803149606299213" bottom="0.74803149606299213" header="0.31496062992125984" footer="0.31496062992125984"/>
  <pageSetup paperSize="9" scale="28" fitToHeight="10" orientation="portrait" r:id="rId1"/>
  <headerFooter>
    <oddHeader>&amp;L&amp;"HG丸ｺﾞｼｯｸM-PRO,太字"&amp;16処遇関係チェックリスト&amp;R&amp;"HG丸ｺﾞｼｯｸM-PRO,太字"&amp;16特養（従来型）</oddHeader>
    <oddFooter>&amp;R&amp;P/&amp;N</oddFooter>
  </headerFooter>
  <rowBreaks count="8" manualBreakCount="8">
    <brk id="37" max="49" man="1"/>
    <brk id="78" max="49" man="1"/>
    <brk id="126" max="49" man="1"/>
    <brk id="146" max="49" man="1"/>
    <brk id="189" max="49" man="1"/>
    <brk id="263" max="49" man="1"/>
    <brk id="294" max="49" man="1"/>
    <brk id="322" max="49" man="1"/>
  </rowBreaks>
  <drawing r:id="rId2"/>
  <extLst>
    <ext xmlns:x14="http://schemas.microsoft.com/office/spreadsheetml/2009/9/main" uri="{78C0D931-6437-407d-A8EE-F0AAD7539E65}">
      <x14:conditionalFormattings>
        <x14:conditionalFormatting xmlns:xm="http://schemas.microsoft.com/office/excel/2006/main">
          <x14:cfRule type="containsBlanks" priority="660" id="{6CEF00E5-A7F2-412D-B396-E5979222829B}">
            <xm:f>LEN(TRIM('特養処遇チェックリスト（ユニット型）'!I50))=0</xm:f>
            <x14:dxf>
              <fill>
                <patternFill>
                  <bgColor theme="2"/>
                </patternFill>
              </fill>
            </x14:dxf>
          </x14:cfRule>
          <xm:sqref>AL55 AL50 AL81 AL86:AL88 AL109:AL110 AL112 AL125 AL151 AL170:AL171 AL176 AL180:AL181 AL183 AL185:AL187 AL196:AL197 AL225 AL230 AL253 AL248:AL251 AL266 AL284:AL286 AL299 AL297 AL320:AL321 AL325 AL362 AL364:AL366 I115:I121 I243 I239 I233:I234 I315 I313 I356:I358 I351:I354 I369:I377 O153 Q153 S153 W153 M153:M154 P154:AC154</xm:sqref>
        </x14:conditionalFormatting>
        <x14:conditionalFormatting xmlns:xm="http://schemas.microsoft.com/office/excel/2006/main">
          <x14:cfRule type="containsText" priority="517" operator="containsText" text="月" id="{C3D45754-28D8-47EA-A59E-C1D662341FD9}">
            <xm:f>NOT(ISERROR(SEARCH("月",'特養処遇チェックリスト（ユニット型）'!R161)))</xm:f>
            <x14:dxf>
              <font>
                <color rgb="FF006100"/>
              </font>
              <fill>
                <patternFill>
                  <bgColor rgb="FFC6EFCE"/>
                </patternFill>
              </fill>
            </x14:dxf>
          </x14:cfRule>
          <xm:sqref>R161:R163</xm:sqref>
        </x14:conditionalFormatting>
        <x14:conditionalFormatting xmlns:xm="http://schemas.microsoft.com/office/excel/2006/main">
          <x14:cfRule type="containsText" priority="360" operator="containsText" text="非該当" id="{9CAEF690-910D-45F4-B96C-ECB2B3DF38BF}">
            <xm:f>NOT(ISERROR(SEARCH("非該当",'特養処遇チェックリスト（ユニット型）'!U196)))</xm:f>
            <x14:dxf>
              <font>
                <color rgb="FF9C5700"/>
              </font>
              <fill>
                <patternFill>
                  <bgColor rgb="FFFFEB9C"/>
                </patternFill>
              </fill>
            </x14:dxf>
          </x14:cfRule>
          <x14:cfRule type="containsText" priority="361" operator="containsText" text="該当" id="{839C5534-5018-4C39-BAAA-A1389A661990}">
            <xm:f>NOT(ISERROR(SEARCH("該当",'特養処遇チェックリスト（ユニット型）'!U196)))</xm:f>
            <x14:dxf>
              <font>
                <color rgb="FF9C0006"/>
              </font>
              <fill>
                <patternFill>
                  <bgColor rgb="FFFFC7CE"/>
                </patternFill>
              </fill>
            </x14:dxf>
          </x14:cfRule>
          <x14:cfRule type="containsBlanks" priority="362" id="{E7110622-F294-47B7-B44F-DD2792CB8104}">
            <xm:f>LEN(TRIM('特養処遇チェックリスト（ユニット型）'!U196))=0</xm:f>
            <x14:dxf>
              <fill>
                <patternFill>
                  <bgColor rgb="FFFFFF00"/>
                </patternFill>
              </fill>
            </x14:dxf>
          </x14:cfRule>
          <xm:sqref>V196 U271</xm:sqref>
        </x14:conditionalFormatting>
        <x14:conditionalFormatting xmlns:xm="http://schemas.microsoft.com/office/excel/2006/main">
          <x14:cfRule type="containsBlanks" priority="140" id="{9B8CB2B5-A1D9-4C14-8603-569C236427B5}">
            <xm:f>LEN(TRIM('特養処遇チェックリスト（ユニット型）'!W290))=0</xm:f>
            <x14:dxf>
              <fill>
                <patternFill>
                  <bgColor rgb="FFFFFF00"/>
                </patternFill>
              </fill>
            </x14:dxf>
          </x14:cfRule>
          <xm:sqref>W290:W293 Z290:Z293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53AC-DE81-4121-A8AD-D785B81948E4}">
  <sheetPr codeName="Sheet6">
    <tabColor rgb="FF92D050"/>
    <pageSetUpPr fitToPage="1"/>
  </sheetPr>
  <dimension ref="A1:CB60"/>
  <sheetViews>
    <sheetView topLeftCell="B2" zoomScale="60" zoomScaleNormal="60" zoomScaleSheetLayoutView="70" workbookViewId="0">
      <selection activeCell="B2" sqref="B2"/>
    </sheetView>
  </sheetViews>
  <sheetFormatPr defaultColWidth="4" defaultRowHeight="27" customHeight="1"/>
  <cols>
    <col min="1" max="1" width="4" style="17" hidden="1" customWidth="1"/>
    <col min="2" max="5" width="3.2109375" style="10" customWidth="1"/>
    <col min="6" max="7" width="3.5" style="17" customWidth="1"/>
    <col min="8" max="10" width="4" style="17"/>
    <col min="11" max="11" width="7.5" style="481" customWidth="1"/>
    <col min="12" max="13" width="4" style="17"/>
    <col min="14" max="14" width="8.35546875" style="481" customWidth="1"/>
    <col min="15" max="16" width="4" style="17"/>
    <col min="17" max="17" width="7.5" style="481" customWidth="1"/>
    <col min="18" max="19" width="4" style="17"/>
    <col min="20" max="20" width="8.7109375" style="481" customWidth="1"/>
    <col min="21" max="22" width="4" style="17"/>
    <col min="23" max="23" width="7.5" style="484" customWidth="1"/>
    <col min="24" max="25" width="4" style="17"/>
    <col min="26" max="26" width="8.5" style="484" customWidth="1"/>
    <col min="27" max="27" width="5.0703125" style="17" customWidth="1"/>
    <col min="28" max="28" width="4" style="17"/>
    <col min="29" max="29" width="5" style="10" customWidth="1"/>
    <col min="30" max="30" width="5.2109375" style="402" customWidth="1"/>
    <col min="31" max="31" width="6.2109375" style="10" customWidth="1"/>
    <col min="32" max="32" width="6.2109375" style="31" customWidth="1"/>
    <col min="33" max="34" width="6.85546875" style="392" customWidth="1"/>
    <col min="35" max="35" width="8.2109375" style="392" customWidth="1"/>
    <col min="36" max="37" width="5" style="392" customWidth="1"/>
    <col min="38" max="38" width="5" style="10" customWidth="1"/>
    <col min="39" max="39" width="5.2109375" style="402" customWidth="1"/>
    <col min="40" max="40" width="6.2109375" style="10" customWidth="1"/>
    <col min="41" max="41" width="6.2109375" style="31" customWidth="1"/>
    <col min="42" max="43" width="6.85546875" style="392" customWidth="1"/>
    <col min="44" max="44" width="8.0703125" style="392" customWidth="1"/>
    <col min="45" max="45" width="5" style="392" customWidth="1"/>
    <col min="46" max="46" width="5" style="47" customWidth="1"/>
    <col min="47" max="47" width="5" style="10" customWidth="1"/>
    <col min="48" max="48" width="5.2109375" style="402" customWidth="1"/>
    <col min="49" max="49" width="6.2109375" style="10" customWidth="1"/>
    <col min="50" max="50" width="6.2109375" style="31" customWidth="1"/>
    <col min="51" max="52" width="6.85546875" style="392" customWidth="1"/>
    <col min="53" max="53" width="8.0703125" style="392" customWidth="1"/>
    <col min="54" max="56" width="5" style="392" customWidth="1"/>
    <col min="57" max="57" width="5.5703125" style="21" customWidth="1"/>
    <col min="58" max="60" width="5.5703125" style="17" customWidth="1"/>
    <col min="61" max="61" width="8" style="17" customWidth="1"/>
    <col min="62" max="73" width="5.5703125" style="17" customWidth="1"/>
    <col min="74" max="79" width="4" style="17" customWidth="1"/>
    <col min="80" max="80" width="5" style="22" customWidth="1"/>
    <col min="81" max="91" width="4" style="17" customWidth="1"/>
    <col min="92" max="93" width="4" style="17"/>
    <col min="94" max="94" width="14.35546875" style="17" bestFit="1" customWidth="1"/>
    <col min="95" max="95" width="4" style="17"/>
    <col min="96" max="96" width="24.35546875" style="17" bestFit="1" customWidth="1"/>
    <col min="97" max="97" width="88.0703125" style="17" bestFit="1" customWidth="1"/>
    <col min="98" max="16384" width="4" style="17"/>
  </cols>
  <sheetData>
    <row r="1" spans="2:80" ht="27" hidden="1" customHeight="1" thickBot="1"/>
    <row r="2" spans="2:80" ht="27" customHeight="1" thickBot="1"/>
    <row r="3" spans="2:80" ht="27" customHeight="1" thickBot="1">
      <c r="B3" s="66"/>
      <c r="C3" s="10" t="s">
        <v>2546</v>
      </c>
      <c r="O3" s="10" t="s">
        <v>32</v>
      </c>
      <c r="P3" s="10"/>
      <c r="Q3" s="395">
        <f>'自主点検表（処遇）'!$Q$250</f>
        <v>0</v>
      </c>
      <c r="R3" s="10" t="s">
        <v>33</v>
      </c>
      <c r="S3" s="395">
        <f>'自主点検表（処遇）'!$S$250</f>
        <v>0</v>
      </c>
      <c r="T3" s="483" t="s">
        <v>34</v>
      </c>
      <c r="U3" s="10" t="s">
        <v>35</v>
      </c>
      <c r="V3" s="10"/>
      <c r="AC3" s="389"/>
      <c r="AD3" s="407"/>
      <c r="AE3" s="10" t="s">
        <v>1873</v>
      </c>
      <c r="AF3" s="405"/>
      <c r="AL3" s="403"/>
      <c r="AM3" s="404"/>
      <c r="AN3" s="403"/>
      <c r="AO3" s="405"/>
      <c r="AU3" s="403"/>
      <c r="AV3" s="404"/>
      <c r="AW3" s="403"/>
      <c r="AX3" s="405"/>
      <c r="BE3" s="738"/>
      <c r="CB3" s="22">
        <v>252</v>
      </c>
    </row>
    <row r="4" spans="2:80" ht="26.5" customHeight="1" thickBot="1">
      <c r="B4" s="66"/>
      <c r="C4" s="1753" t="s">
        <v>36</v>
      </c>
      <c r="D4" s="1754"/>
      <c r="E4" s="1754"/>
      <c r="F4" s="1754"/>
      <c r="G4" s="1754"/>
      <c r="H4" s="1754"/>
      <c r="I4" s="1755"/>
      <c r="J4" s="1753" t="s">
        <v>57</v>
      </c>
      <c r="K4" s="1754"/>
      <c r="L4" s="1754"/>
      <c r="M4" s="1754"/>
      <c r="N4" s="1754"/>
      <c r="O4" s="1755"/>
      <c r="P4" s="1753" t="s">
        <v>61</v>
      </c>
      <c r="Q4" s="1754"/>
      <c r="R4" s="1754"/>
      <c r="S4" s="1754"/>
      <c r="T4" s="1754"/>
      <c r="U4" s="2369"/>
      <c r="V4" s="1955" t="s">
        <v>550</v>
      </c>
      <c r="W4" s="1754"/>
      <c r="X4" s="1754"/>
      <c r="Y4" s="1754"/>
      <c r="Z4" s="1754"/>
      <c r="AA4" s="1755"/>
      <c r="AB4" s="80"/>
      <c r="AC4" s="2298" t="s">
        <v>57</v>
      </c>
      <c r="AD4" s="2299"/>
      <c r="AE4" s="2299"/>
      <c r="AF4" s="2299"/>
      <c r="AG4" s="2299"/>
      <c r="AH4" s="2299"/>
      <c r="AI4" s="2299"/>
      <c r="AJ4" s="2300"/>
      <c r="AL4" s="2301" t="s">
        <v>1872</v>
      </c>
      <c r="AM4" s="2302"/>
      <c r="AN4" s="2302"/>
      <c r="AO4" s="2302"/>
      <c r="AP4" s="2302"/>
      <c r="AQ4" s="2302"/>
      <c r="AR4" s="2302"/>
      <c r="AS4" s="2303"/>
      <c r="AU4" s="2304" t="s">
        <v>1882</v>
      </c>
      <c r="AV4" s="2305"/>
      <c r="AW4" s="2305"/>
      <c r="AX4" s="2305"/>
      <c r="AY4" s="2305"/>
      <c r="AZ4" s="2305"/>
      <c r="BA4" s="2305"/>
      <c r="BB4" s="2306"/>
      <c r="BD4" s="739" t="s">
        <v>2536</v>
      </c>
      <c r="BE4" s="740"/>
      <c r="BF4" s="741"/>
      <c r="CB4" s="22">
        <v>253</v>
      </c>
    </row>
    <row r="5" spans="2:80" ht="26.5" customHeight="1" thickBot="1">
      <c r="B5" s="66"/>
      <c r="C5" s="1756"/>
      <c r="D5" s="1757"/>
      <c r="E5" s="1757"/>
      <c r="F5" s="1757"/>
      <c r="G5" s="1757"/>
      <c r="H5" s="1757"/>
      <c r="I5" s="1758"/>
      <c r="J5" s="1756" t="s">
        <v>58</v>
      </c>
      <c r="K5" s="1757"/>
      <c r="L5" s="1757"/>
      <c r="M5" s="1757"/>
      <c r="N5" s="1757"/>
      <c r="O5" s="1758"/>
      <c r="P5" s="146" t="s">
        <v>62</v>
      </c>
      <c r="Q5" s="1283" t="str">
        <f>'自主点検表（処遇）'!$Q$252</f>
        <v>有・無</v>
      </c>
      <c r="R5" s="1283"/>
      <c r="S5" s="1283"/>
      <c r="T5" s="1283"/>
      <c r="U5" s="147" t="s">
        <v>63</v>
      </c>
      <c r="V5" s="148"/>
      <c r="W5" s="1283" t="s">
        <v>59</v>
      </c>
      <c r="X5" s="1283"/>
      <c r="Y5" s="1283"/>
      <c r="Z5" s="1283"/>
      <c r="AA5" s="15"/>
      <c r="AC5" s="10" t="s">
        <v>1879</v>
      </c>
      <c r="AL5" s="10" t="s">
        <v>1879</v>
      </c>
      <c r="AT5" s="392"/>
      <c r="AU5" s="10" t="s">
        <v>1879</v>
      </c>
      <c r="BD5" s="742" t="s">
        <v>2537</v>
      </c>
      <c r="BE5" s="738"/>
      <c r="CB5" s="22">
        <v>254</v>
      </c>
    </row>
    <row r="6" spans="2:80" ht="26.5" customHeight="1" thickBot="1">
      <c r="B6" s="66"/>
      <c r="C6" s="2363" t="s">
        <v>37</v>
      </c>
      <c r="D6" s="2364"/>
      <c r="E6" s="2364"/>
      <c r="F6" s="2364"/>
      <c r="G6" s="2364"/>
      <c r="H6" s="2364"/>
      <c r="I6" s="2365"/>
      <c r="J6" s="419"/>
      <c r="K6" s="2366">
        <f>'自主点検表（処遇）'!$K$253</f>
        <v>0</v>
      </c>
      <c r="L6" s="2366"/>
      <c r="M6" s="2366"/>
      <c r="N6" s="2366"/>
      <c r="O6" s="420" t="s">
        <v>60</v>
      </c>
      <c r="P6" s="419"/>
      <c r="Q6" s="2367">
        <f>'自主点検表（処遇）'!$Q$253</f>
        <v>0</v>
      </c>
      <c r="R6" s="2367"/>
      <c r="S6" s="2367"/>
      <c r="T6" s="2367"/>
      <c r="U6" s="421" t="s">
        <v>60</v>
      </c>
      <c r="V6" s="422"/>
      <c r="W6" s="2368">
        <f>SUM(K6,Q6)</f>
        <v>0</v>
      </c>
      <c r="X6" s="2368"/>
      <c r="Y6" s="2368"/>
      <c r="Z6" s="2368"/>
      <c r="AA6" s="423" t="s">
        <v>60</v>
      </c>
      <c r="AC6" s="424" t="s">
        <v>1876</v>
      </c>
      <c r="AD6" s="425"/>
      <c r="AE6" s="424"/>
      <c r="AF6" s="426">
        <f>K8</f>
        <v>0</v>
      </c>
      <c r="AG6" s="392" t="s">
        <v>1877</v>
      </c>
      <c r="AH6" s="392" t="s">
        <v>1878</v>
      </c>
      <c r="AI6" s="743">
        <f>AF6/3</f>
        <v>0</v>
      </c>
      <c r="AJ6" s="744" t="s">
        <v>68</v>
      </c>
      <c r="AL6" s="424" t="s">
        <v>1876</v>
      </c>
      <c r="AM6" s="425"/>
      <c r="AN6" s="424"/>
      <c r="AO6" s="426">
        <f>Q8</f>
        <v>0</v>
      </c>
      <c r="AP6" s="392" t="s">
        <v>1877</v>
      </c>
      <c r="AQ6" s="392" t="s">
        <v>1878</v>
      </c>
      <c r="AR6" s="743">
        <f>AO6/3</f>
        <v>0</v>
      </c>
      <c r="AS6" s="744" t="s">
        <v>68</v>
      </c>
      <c r="AU6" s="424" t="s">
        <v>1876</v>
      </c>
      <c r="AV6" s="425"/>
      <c r="AW6" s="424"/>
      <c r="AX6" s="426">
        <f>W8</f>
        <v>0</v>
      </c>
      <c r="AY6" s="392" t="s">
        <v>1877</v>
      </c>
      <c r="AZ6" s="392" t="s">
        <v>1878</v>
      </c>
      <c r="BA6" s="743">
        <f>AX6/3</f>
        <v>0</v>
      </c>
      <c r="BB6" s="744" t="s">
        <v>68</v>
      </c>
      <c r="BD6" s="424" t="s">
        <v>1876</v>
      </c>
      <c r="BE6" s="425"/>
      <c r="BF6" s="424"/>
      <c r="BG6" s="426">
        <f>W8</f>
        <v>0</v>
      </c>
      <c r="BH6" s="17" t="s">
        <v>2538</v>
      </c>
      <c r="BI6" s="743">
        <f>BA10</f>
        <v>0</v>
      </c>
      <c r="BJ6" s="744" t="s">
        <v>68</v>
      </c>
      <c r="CB6" s="22">
        <v>255</v>
      </c>
    </row>
    <row r="7" spans="2:80" ht="26.5" customHeight="1" thickBot="1">
      <c r="B7" s="66"/>
      <c r="C7" s="1453" t="s">
        <v>38</v>
      </c>
      <c r="D7" s="1421"/>
      <c r="E7" s="1421"/>
      <c r="F7" s="1421"/>
      <c r="G7" s="1421"/>
      <c r="H7" s="1421"/>
      <c r="I7" s="1454"/>
      <c r="J7" s="154" t="s">
        <v>62</v>
      </c>
      <c r="K7" s="2374">
        <f>'自主点検表（処遇）'!$K$254</f>
        <v>0</v>
      </c>
      <c r="L7" s="2374"/>
      <c r="M7" s="2374"/>
      <c r="N7" s="2374"/>
      <c r="O7" s="151" t="s">
        <v>64</v>
      </c>
      <c r="P7" s="154" t="s">
        <v>62</v>
      </c>
      <c r="Q7" s="1416">
        <f>'自主点検表（処遇）'!$Q$254</f>
        <v>0</v>
      </c>
      <c r="R7" s="1416"/>
      <c r="S7" s="1416"/>
      <c r="T7" s="1416"/>
      <c r="U7" s="177" t="s">
        <v>64</v>
      </c>
      <c r="V7" s="169" t="s">
        <v>62</v>
      </c>
      <c r="W7" s="2375">
        <f>SUM(K7,Q7)</f>
        <v>0</v>
      </c>
      <c r="X7" s="2375"/>
      <c r="Y7" s="2375"/>
      <c r="Z7" s="2375"/>
      <c r="AA7" s="167" t="s">
        <v>64</v>
      </c>
      <c r="AC7" s="17"/>
      <c r="AD7" s="17"/>
      <c r="AE7" s="17"/>
      <c r="AF7" s="17"/>
      <c r="AG7" s="22" t="s">
        <v>1883</v>
      </c>
      <c r="AH7" s="17"/>
      <c r="AI7" s="759">
        <f>ROUNDUP(AI6,0)</f>
        <v>0</v>
      </c>
      <c r="AJ7" s="746" t="s">
        <v>68</v>
      </c>
      <c r="AL7" s="17"/>
      <c r="AM7" s="17"/>
      <c r="AN7" s="17"/>
      <c r="AO7" s="17"/>
      <c r="AP7" s="22" t="s">
        <v>1883</v>
      </c>
      <c r="AQ7" s="17"/>
      <c r="AR7" s="759">
        <f>ROUNDUP(AR6,0)</f>
        <v>0</v>
      </c>
      <c r="AS7" s="746" t="s">
        <v>68</v>
      </c>
      <c r="AU7" s="17"/>
      <c r="AV7" s="17"/>
      <c r="AW7" s="17"/>
      <c r="AX7" s="17"/>
      <c r="AY7" s="22" t="s">
        <v>1883</v>
      </c>
      <c r="AZ7" s="17"/>
      <c r="BA7" s="759">
        <f>ROUNDUP(BA6,0)</f>
        <v>0</v>
      </c>
      <c r="BB7" s="746" t="s">
        <v>68</v>
      </c>
      <c r="BE7" s="738"/>
      <c r="BH7" s="17" t="s">
        <v>2539</v>
      </c>
      <c r="BI7" s="745" t="e">
        <f>BG6/BI6</f>
        <v>#DIV/0!</v>
      </c>
      <c r="BJ7" s="746" t="s">
        <v>68</v>
      </c>
      <c r="CB7" s="22">
        <v>256</v>
      </c>
    </row>
    <row r="8" spans="2:80" ht="26.5" customHeight="1" thickBot="1">
      <c r="B8" s="66"/>
      <c r="C8" s="2376" t="s">
        <v>39</v>
      </c>
      <c r="D8" s="2377"/>
      <c r="E8" s="2377"/>
      <c r="F8" s="2377"/>
      <c r="G8" s="2377"/>
      <c r="H8" s="2377"/>
      <c r="I8" s="2378"/>
      <c r="J8" s="413" t="s">
        <v>88</v>
      </c>
      <c r="K8" s="2379">
        <f>'自主点検表（処遇）'!$K$255</f>
        <v>0</v>
      </c>
      <c r="L8" s="2379"/>
      <c r="M8" s="2379"/>
      <c r="N8" s="2379"/>
      <c r="O8" s="414" t="s">
        <v>65</v>
      </c>
      <c r="P8" s="415"/>
      <c r="Q8" s="2380">
        <f>'自主点検表（処遇）'!$Q$255</f>
        <v>0</v>
      </c>
      <c r="R8" s="2380"/>
      <c r="S8" s="2380"/>
      <c r="T8" s="2380"/>
      <c r="U8" s="416" t="s">
        <v>65</v>
      </c>
      <c r="V8" s="417" t="s">
        <v>88</v>
      </c>
      <c r="W8" s="2381">
        <f>SUM(K8,Q8)</f>
        <v>0</v>
      </c>
      <c r="X8" s="2381"/>
      <c r="Y8" s="2381"/>
      <c r="Z8" s="2381"/>
      <c r="AA8" s="418" t="s">
        <v>65</v>
      </c>
      <c r="AC8" s="10" t="s">
        <v>1875</v>
      </c>
      <c r="AD8" s="10"/>
      <c r="AF8" s="10"/>
      <c r="AG8" s="10"/>
      <c r="AH8" s="10"/>
      <c r="AI8" s="412">
        <f>_xlfn.IFS(K8&lt;=30,1,AND(30&lt;K8,K8&lt;=50),2,AND(50&lt;K8,K8&lt;=130),3,AND(130&lt;K8,K8&lt;=180),4,AND(180&lt;K8,K8&lt;=230),5)</f>
        <v>1</v>
      </c>
      <c r="AJ8" s="22" t="s">
        <v>68</v>
      </c>
      <c r="AL8" s="10" t="s">
        <v>1875</v>
      </c>
      <c r="AM8" s="10"/>
      <c r="AO8" s="10"/>
      <c r="AP8" s="10"/>
      <c r="AQ8" s="10"/>
      <c r="AR8" s="412">
        <f>_xlfn.IFS(T8&lt;=30,1,AND(30&lt;T8,T8&lt;=50),2,AND(50&lt;T8,T8&lt;=130),3,AND(130&lt;T8,T8&lt;=180),4,AND(180&lt;T8,T8&lt;=230),5)</f>
        <v>1</v>
      </c>
      <c r="AS8" s="22" t="s">
        <v>68</v>
      </c>
      <c r="AU8" s="10" t="s">
        <v>1875</v>
      </c>
      <c r="AV8" s="10"/>
      <c r="AX8" s="10"/>
      <c r="AY8" s="10"/>
      <c r="AZ8" s="10"/>
      <c r="BA8" s="412">
        <f>_xlfn.IFS(W8&lt;=30,1,AND(30&lt;W8,W8&lt;=50),2,AND(50&lt;W8,W8&lt;=130),3,AND(130&lt;W8,W8&lt;=180),4,AND(180&lt;W8,W8&lt;=230),5)</f>
        <v>1</v>
      </c>
      <c r="BB8" s="22" t="s">
        <v>68</v>
      </c>
      <c r="BD8" s="2314" t="e">
        <f>_xlfn.IFS(BI7=BI9,"平均並み",BI7&gt;BI9,"平均以上",BI7&lt;BI9,"平均以下")</f>
        <v>#DIV/0!</v>
      </c>
      <c r="BE8" s="2370"/>
      <c r="BF8" s="2370"/>
      <c r="BG8" s="2315"/>
      <c r="CB8" s="22">
        <v>257</v>
      </c>
    </row>
    <row r="9" spans="2:80" ht="26.5" customHeight="1" thickBot="1">
      <c r="B9" s="66"/>
      <c r="C9" s="1453" t="s">
        <v>40</v>
      </c>
      <c r="D9" s="1421"/>
      <c r="E9" s="1421"/>
      <c r="F9" s="1421"/>
      <c r="G9" s="1421"/>
      <c r="H9" s="1421"/>
      <c r="I9" s="1454"/>
      <c r="J9" s="1415" t="s">
        <v>66</v>
      </c>
      <c r="K9" s="1416"/>
      <c r="L9" s="1417"/>
      <c r="M9" s="1415" t="s">
        <v>67</v>
      </c>
      <c r="N9" s="1416"/>
      <c r="O9" s="1417"/>
      <c r="P9" s="1415" t="s">
        <v>66</v>
      </c>
      <c r="Q9" s="1416"/>
      <c r="R9" s="1417"/>
      <c r="S9" s="1415" t="s">
        <v>67</v>
      </c>
      <c r="T9" s="1416"/>
      <c r="U9" s="2349"/>
      <c r="V9" s="1748" t="s">
        <v>66</v>
      </c>
      <c r="W9" s="1416"/>
      <c r="X9" s="1417"/>
      <c r="Y9" s="1415" t="s">
        <v>67</v>
      </c>
      <c r="Z9" s="1416"/>
      <c r="AA9" s="1417"/>
      <c r="AB9" s="80"/>
      <c r="AC9" s="10" t="s">
        <v>1880</v>
      </c>
      <c r="AD9" s="17"/>
      <c r="AE9" s="17"/>
      <c r="AF9" s="17"/>
      <c r="AG9" s="17"/>
      <c r="AH9" s="17"/>
      <c r="AI9" s="412">
        <f>AI6-AI8</f>
        <v>-1</v>
      </c>
      <c r="AJ9" s="22" t="s">
        <v>68</v>
      </c>
      <c r="AK9" s="17"/>
      <c r="AL9" s="10" t="s">
        <v>1880</v>
      </c>
      <c r="AM9" s="17"/>
      <c r="AN9" s="17"/>
      <c r="AO9" s="17"/>
      <c r="AP9" s="17"/>
      <c r="AQ9" s="17"/>
      <c r="AR9" s="412">
        <f>AR6-AR8</f>
        <v>-1</v>
      </c>
      <c r="AS9" s="22" t="s">
        <v>68</v>
      </c>
      <c r="AT9" s="17"/>
      <c r="AU9" s="10" t="s">
        <v>1880</v>
      </c>
      <c r="AV9" s="17"/>
      <c r="AW9" s="17"/>
      <c r="AX9" s="17"/>
      <c r="AY9" s="17"/>
      <c r="AZ9" s="17"/>
      <c r="BA9" s="412">
        <f>BA6-BA8</f>
        <v>-1</v>
      </c>
      <c r="BB9" s="22" t="s">
        <v>68</v>
      </c>
      <c r="BC9" s="17"/>
      <c r="BD9" s="17" t="s">
        <v>2541</v>
      </c>
      <c r="BE9" s="738"/>
      <c r="BI9" s="747">
        <v>1.77</v>
      </c>
      <c r="BJ9" s="748" t="s">
        <v>68</v>
      </c>
      <c r="CB9" s="22">
        <v>258</v>
      </c>
    </row>
    <row r="10" spans="2:80" ht="26.5" customHeight="1" thickBot="1">
      <c r="B10" s="66"/>
      <c r="C10" s="1507" t="s">
        <v>41</v>
      </c>
      <c r="D10" s="1508"/>
      <c r="E10" s="1508"/>
      <c r="F10" s="1508"/>
      <c r="G10" s="1508"/>
      <c r="H10" s="1508"/>
      <c r="I10" s="1509"/>
      <c r="J10" s="7"/>
      <c r="K10" s="502">
        <f>'自主点検表（処遇）'!$K$257</f>
        <v>0</v>
      </c>
      <c r="L10" s="503" t="s">
        <v>60</v>
      </c>
      <c r="M10" s="9"/>
      <c r="N10" s="502">
        <f>'自主点検表（処遇）'!$N$257</f>
        <v>0</v>
      </c>
      <c r="O10" s="503" t="s">
        <v>60</v>
      </c>
      <c r="P10" s="504"/>
      <c r="Q10" s="502">
        <f>'自主点検表（処遇）'!$Q$257</f>
        <v>0</v>
      </c>
      <c r="R10" s="503" t="s">
        <v>60</v>
      </c>
      <c r="S10" s="9"/>
      <c r="T10" s="502">
        <f>'自主点検表（処遇）'!$T$257</f>
        <v>0</v>
      </c>
      <c r="U10" s="505" t="s">
        <v>60</v>
      </c>
      <c r="V10" s="506"/>
      <c r="W10" s="507">
        <f>SUM(K10,Q10)</f>
        <v>0</v>
      </c>
      <c r="X10" s="503" t="s">
        <v>60</v>
      </c>
      <c r="Y10" s="9"/>
      <c r="Z10" s="507">
        <f>ROUNDDOWN(N10,1)+ROUNDDOWN(T10,1)</f>
        <v>0</v>
      </c>
      <c r="AA10" s="503" t="s">
        <v>60</v>
      </c>
      <c r="AC10" s="10" t="s">
        <v>1884</v>
      </c>
      <c r="AD10" s="17"/>
      <c r="AE10" s="17"/>
      <c r="AF10" s="17"/>
      <c r="AG10" s="17"/>
      <c r="AH10" s="17"/>
      <c r="AI10" s="760">
        <f>AE18</f>
        <v>0</v>
      </c>
      <c r="AJ10" s="748" t="s">
        <v>68</v>
      </c>
      <c r="AK10" s="17"/>
      <c r="AL10" s="10" t="s">
        <v>1884</v>
      </c>
      <c r="AM10" s="17"/>
      <c r="AN10" s="17"/>
      <c r="AO10" s="17"/>
      <c r="AP10" s="17"/>
      <c r="AQ10" s="17"/>
      <c r="AR10" s="760">
        <f>AN18</f>
        <v>0</v>
      </c>
      <c r="AS10" s="748" t="s">
        <v>68</v>
      </c>
      <c r="AT10" s="17"/>
      <c r="AU10" s="10" t="s">
        <v>1884</v>
      </c>
      <c r="AV10" s="17"/>
      <c r="AW10" s="17"/>
      <c r="AX10" s="17"/>
      <c r="AY10" s="17"/>
      <c r="AZ10" s="17"/>
      <c r="BA10" s="760">
        <f>AW18</f>
        <v>0</v>
      </c>
      <c r="BB10" s="748" t="s">
        <v>68</v>
      </c>
      <c r="BC10" s="17"/>
      <c r="BD10" s="22" t="s">
        <v>2540</v>
      </c>
      <c r="BE10" s="17"/>
      <c r="CB10" s="22">
        <v>259</v>
      </c>
    </row>
    <row r="11" spans="2:80" ht="26.5" customHeight="1" thickBot="1">
      <c r="B11" s="66"/>
      <c r="C11" s="1694" t="s">
        <v>42</v>
      </c>
      <c r="D11" s="1695"/>
      <c r="E11" s="1695"/>
      <c r="F11" s="1695"/>
      <c r="G11" s="1695"/>
      <c r="H11" s="1695"/>
      <c r="I11" s="1696"/>
      <c r="J11" s="7"/>
      <c r="K11" s="502">
        <f>'自主点検表（処遇）'!$K$258</f>
        <v>0</v>
      </c>
      <c r="L11" s="503" t="s">
        <v>60</v>
      </c>
      <c r="M11" s="9"/>
      <c r="N11" s="502">
        <f>'自主点検表（処遇）'!$N$258</f>
        <v>0</v>
      </c>
      <c r="O11" s="503" t="s">
        <v>60</v>
      </c>
      <c r="P11" s="504"/>
      <c r="Q11" s="502">
        <f>'自主点検表（処遇）'!$Q$258</f>
        <v>0</v>
      </c>
      <c r="R11" s="503" t="s">
        <v>60</v>
      </c>
      <c r="S11" s="9"/>
      <c r="T11" s="502">
        <f>'自主点検表（処遇）'!$T$258</f>
        <v>0</v>
      </c>
      <c r="U11" s="505" t="s">
        <v>60</v>
      </c>
      <c r="V11" s="506"/>
      <c r="W11" s="507">
        <f t="shared" ref="W11:W12" si="0">SUM(K11,Q11)</f>
        <v>0</v>
      </c>
      <c r="X11" s="503" t="s">
        <v>60</v>
      </c>
      <c r="Y11" s="9"/>
      <c r="Z11" s="507">
        <f t="shared" ref="Z11:Z17" si="1">ROUNDDOWN(N11,1)+ROUNDDOWN(T11,1)</f>
        <v>0</v>
      </c>
      <c r="AA11" s="503" t="s">
        <v>60</v>
      </c>
      <c r="AF11" s="1819" t="s">
        <v>1886</v>
      </c>
      <c r="AG11" s="1819"/>
      <c r="AH11" s="392" t="s">
        <v>1885</v>
      </c>
      <c r="AI11" s="392" t="s">
        <v>1887</v>
      </c>
      <c r="AJ11" s="428"/>
      <c r="AO11" s="1819" t="s">
        <v>1886</v>
      </c>
      <c r="AP11" s="1819"/>
      <c r="AQ11" s="392" t="s">
        <v>1885</v>
      </c>
      <c r="AR11" s="392" t="s">
        <v>1887</v>
      </c>
      <c r="AS11" s="428"/>
      <c r="AX11" s="1819" t="s">
        <v>1886</v>
      </c>
      <c r="AY11" s="1819"/>
      <c r="AZ11" s="392" t="s">
        <v>1885</v>
      </c>
      <c r="BA11" s="392" t="s">
        <v>1887</v>
      </c>
      <c r="BB11" s="428"/>
      <c r="BE11" s="17"/>
      <c r="CB11" s="22">
        <v>260</v>
      </c>
    </row>
    <row r="12" spans="2:80" ht="26.5" customHeight="1">
      <c r="B12" s="66"/>
      <c r="C12" s="1768" t="s">
        <v>43</v>
      </c>
      <c r="D12" s="1769"/>
      <c r="E12" s="1769"/>
      <c r="F12" s="1769"/>
      <c r="G12" s="1769"/>
      <c r="H12" s="1769"/>
      <c r="I12" s="1770"/>
      <c r="J12" s="508"/>
      <c r="K12" s="509">
        <f>'自主点検表（処遇）'!$K$259</f>
        <v>0</v>
      </c>
      <c r="L12" s="510" t="s">
        <v>60</v>
      </c>
      <c r="M12" s="508"/>
      <c r="N12" s="509">
        <f>'自主点検表（処遇）'!$N$259</f>
        <v>0</v>
      </c>
      <c r="O12" s="510" t="s">
        <v>60</v>
      </c>
      <c r="P12" s="511" t="s">
        <v>77</v>
      </c>
      <c r="Q12" s="509">
        <f>'自主点検表（処遇）'!$Q$259</f>
        <v>0</v>
      </c>
      <c r="R12" s="510" t="s">
        <v>60</v>
      </c>
      <c r="S12" s="508"/>
      <c r="T12" s="509">
        <f>'自主点検表（処遇）'!$T$259</f>
        <v>0</v>
      </c>
      <c r="U12" s="512" t="s">
        <v>60</v>
      </c>
      <c r="V12" s="513"/>
      <c r="W12" s="514">
        <f t="shared" si="0"/>
        <v>0</v>
      </c>
      <c r="X12" s="510" t="s">
        <v>60</v>
      </c>
      <c r="Y12" s="508"/>
      <c r="Z12" s="514">
        <f t="shared" si="1"/>
        <v>0</v>
      </c>
      <c r="AA12" s="510" t="s">
        <v>60</v>
      </c>
      <c r="AD12" s="10" t="s">
        <v>435</v>
      </c>
      <c r="AG12" s="406">
        <f>AI8</f>
        <v>1</v>
      </c>
      <c r="AH12" s="406">
        <f>AE16</f>
        <v>0</v>
      </c>
      <c r="AI12" s="427">
        <f>AH12-AG12</f>
        <v>-1</v>
      </c>
      <c r="AJ12" s="428" t="s">
        <v>68</v>
      </c>
      <c r="AM12" s="10" t="s">
        <v>435</v>
      </c>
      <c r="AP12" s="406">
        <f>AR8</f>
        <v>1</v>
      </c>
      <c r="AQ12" s="406">
        <f>AN16</f>
        <v>0</v>
      </c>
      <c r="AR12" s="427">
        <f>AQ12-AP12</f>
        <v>-1</v>
      </c>
      <c r="AS12" s="428" t="s">
        <v>68</v>
      </c>
      <c r="AV12" s="10" t="s">
        <v>435</v>
      </c>
      <c r="AY12" s="406">
        <f>BA8</f>
        <v>1</v>
      </c>
      <c r="AZ12" s="406">
        <f>AW16</f>
        <v>0</v>
      </c>
      <c r="BA12" s="427">
        <f>AZ12-AY12</f>
        <v>-1</v>
      </c>
      <c r="BB12" s="428" t="s">
        <v>68</v>
      </c>
      <c r="BC12" s="17"/>
      <c r="BD12" s="17"/>
      <c r="BE12" s="17"/>
      <c r="CB12" s="22">
        <v>261</v>
      </c>
    </row>
    <row r="13" spans="2:80" ht="26.5" customHeight="1" thickBot="1">
      <c r="B13" s="66"/>
      <c r="C13" s="1917" t="s">
        <v>44</v>
      </c>
      <c r="D13" s="1918"/>
      <c r="E13" s="1918"/>
      <c r="F13" s="1918"/>
      <c r="G13" s="1918"/>
      <c r="H13" s="1918"/>
      <c r="I13" s="1919"/>
      <c r="J13" s="515" t="s">
        <v>62</v>
      </c>
      <c r="K13" s="516">
        <f>'自主点検表（処遇）'!$K$260</f>
        <v>0</v>
      </c>
      <c r="L13" s="58" t="s">
        <v>64</v>
      </c>
      <c r="M13" s="515" t="s">
        <v>62</v>
      </c>
      <c r="N13" s="516">
        <f>'自主点検表（処遇）'!$N$260</f>
        <v>0</v>
      </c>
      <c r="O13" s="58" t="s">
        <v>64</v>
      </c>
      <c r="P13" s="515" t="s">
        <v>62</v>
      </c>
      <c r="Q13" s="516">
        <f>'自主点検表（処遇）'!$Q$260</f>
        <v>0</v>
      </c>
      <c r="R13" s="58" t="s">
        <v>64</v>
      </c>
      <c r="S13" s="515" t="s">
        <v>62</v>
      </c>
      <c r="T13" s="516">
        <f>'自主点検表（処遇）'!$T$260</f>
        <v>0</v>
      </c>
      <c r="U13" s="6" t="s">
        <v>64</v>
      </c>
      <c r="V13" s="517" t="s">
        <v>62</v>
      </c>
      <c r="W13" s="518">
        <f>SUM(K13,Q13)</f>
        <v>0</v>
      </c>
      <c r="X13" s="58" t="s">
        <v>64</v>
      </c>
      <c r="Y13" s="515" t="s">
        <v>62</v>
      </c>
      <c r="Z13" s="518">
        <f t="shared" si="1"/>
        <v>0</v>
      </c>
      <c r="AA13" s="58" t="s">
        <v>64</v>
      </c>
      <c r="AD13" s="10" t="s">
        <v>434</v>
      </c>
      <c r="AG13" s="406">
        <f>AI9</f>
        <v>-1</v>
      </c>
      <c r="AH13" s="406">
        <f>AE17</f>
        <v>0</v>
      </c>
      <c r="AI13" s="427">
        <f>AH13-AG13</f>
        <v>1</v>
      </c>
      <c r="AJ13" s="428" t="s">
        <v>68</v>
      </c>
      <c r="AK13" s="17"/>
      <c r="AM13" s="10" t="s">
        <v>434</v>
      </c>
      <c r="AP13" s="406">
        <f>AR9</f>
        <v>-1</v>
      </c>
      <c r="AQ13" s="406">
        <f>AN17</f>
        <v>0</v>
      </c>
      <c r="AR13" s="427">
        <f>AQ13-AP13</f>
        <v>1</v>
      </c>
      <c r="AS13" s="428" t="s">
        <v>68</v>
      </c>
      <c r="AT13" s="17"/>
      <c r="AV13" s="10" t="s">
        <v>434</v>
      </c>
      <c r="AY13" s="406">
        <f>BA9</f>
        <v>-1</v>
      </c>
      <c r="AZ13" s="406">
        <f>AW17</f>
        <v>0</v>
      </c>
      <c r="BA13" s="427">
        <f>AZ13-AY13</f>
        <v>1</v>
      </c>
      <c r="BB13" s="428" t="s">
        <v>68</v>
      </c>
      <c r="BC13" s="17"/>
      <c r="BD13" s="17"/>
      <c r="BE13" s="17"/>
      <c r="CB13" s="22">
        <v>262</v>
      </c>
    </row>
    <row r="14" spans="2:80" ht="26.5" customHeight="1" thickBot="1">
      <c r="B14" s="66"/>
      <c r="C14" s="1507" t="s">
        <v>45</v>
      </c>
      <c r="D14" s="1508"/>
      <c r="E14" s="1508"/>
      <c r="F14" s="1508"/>
      <c r="G14" s="1508"/>
      <c r="H14" s="1508"/>
      <c r="I14" s="1509"/>
      <c r="J14" s="7"/>
      <c r="K14" s="519">
        <f>SUM(K15,K20)</f>
        <v>0</v>
      </c>
      <c r="L14" s="8" t="s">
        <v>68</v>
      </c>
      <c r="M14" s="9"/>
      <c r="N14" s="519">
        <f>SUM(N15,N20)</f>
        <v>0</v>
      </c>
      <c r="O14" s="8" t="s">
        <v>68</v>
      </c>
      <c r="P14" s="504"/>
      <c r="Q14" s="519">
        <f>SUM(Q15,Q20)</f>
        <v>0</v>
      </c>
      <c r="R14" s="8" t="s">
        <v>68</v>
      </c>
      <c r="S14" s="9"/>
      <c r="T14" s="519">
        <f>SUM(T15,T20)</f>
        <v>0</v>
      </c>
      <c r="U14" s="7" t="s">
        <v>68</v>
      </c>
      <c r="V14" s="506"/>
      <c r="W14" s="507">
        <f t="shared" ref="W14:W15" si="2">SUM(K14,Q14)</f>
        <v>0</v>
      </c>
      <c r="X14" s="503" t="s">
        <v>60</v>
      </c>
      <c r="Y14" s="9"/>
      <c r="Z14" s="507">
        <f t="shared" si="1"/>
        <v>0</v>
      </c>
      <c r="AA14" s="503" t="s">
        <v>60</v>
      </c>
      <c r="AC14" s="2307" t="s">
        <v>1881</v>
      </c>
      <c r="AD14" s="2307"/>
      <c r="AE14" s="2307"/>
      <c r="AG14" s="1325" t="str">
        <f>IF(AI9&lt;AI10,"基準以上","基準以下")</f>
        <v>基準以上</v>
      </c>
      <c r="AH14" s="1325"/>
      <c r="AL14" s="2307" t="s">
        <v>1881</v>
      </c>
      <c r="AM14" s="2307"/>
      <c r="AN14" s="2307"/>
      <c r="AP14" s="1325" t="str">
        <f>IF(AR9&lt;AR10,"基準以上","基準以下")</f>
        <v>基準以上</v>
      </c>
      <c r="AQ14" s="1325"/>
      <c r="AU14" s="2307" t="s">
        <v>1881</v>
      </c>
      <c r="AV14" s="2307"/>
      <c r="AW14" s="2307"/>
      <c r="AY14" s="1325" t="str">
        <f>IF(BA9&lt;BA10,"基準以上","基準以下")</f>
        <v>基準以上</v>
      </c>
      <c r="AZ14" s="1325"/>
      <c r="CB14" s="22">
        <v>263</v>
      </c>
    </row>
    <row r="15" spans="2:80" ht="26.5" customHeight="1" thickBot="1">
      <c r="B15" s="66"/>
      <c r="C15" s="1768" t="s">
        <v>69</v>
      </c>
      <c r="D15" s="1769"/>
      <c r="E15" s="1769"/>
      <c r="F15" s="1769"/>
      <c r="G15" s="1769"/>
      <c r="H15" s="1769"/>
      <c r="I15" s="1770"/>
      <c r="J15" s="508"/>
      <c r="K15" s="509">
        <f>'自主点検表（処遇）'!$K$262</f>
        <v>0</v>
      </c>
      <c r="L15" s="510" t="s">
        <v>60</v>
      </c>
      <c r="M15" s="508"/>
      <c r="N15" s="509">
        <f>'自主点検表（処遇）'!$N$262</f>
        <v>0</v>
      </c>
      <c r="O15" s="510" t="s">
        <v>60</v>
      </c>
      <c r="P15" s="511" t="s">
        <v>77</v>
      </c>
      <c r="Q15" s="509">
        <f>'自主点検表（処遇）'!$Q$262</f>
        <v>0</v>
      </c>
      <c r="R15" s="510" t="s">
        <v>60</v>
      </c>
      <c r="S15" s="508"/>
      <c r="T15" s="509">
        <f>'自主点検表（処遇）'!$T$262</f>
        <v>0</v>
      </c>
      <c r="U15" s="520" t="s">
        <v>60</v>
      </c>
      <c r="V15" s="513"/>
      <c r="W15" s="514">
        <f t="shared" si="2"/>
        <v>0</v>
      </c>
      <c r="X15" s="510" t="s">
        <v>60</v>
      </c>
      <c r="Y15" s="508"/>
      <c r="Z15" s="514">
        <f t="shared" si="1"/>
        <v>0</v>
      </c>
      <c r="AA15" s="510" t="s">
        <v>60</v>
      </c>
      <c r="AC15" s="17" t="s">
        <v>1874</v>
      </c>
      <c r="AD15" s="17"/>
      <c r="AE15" s="17"/>
      <c r="AF15" s="17"/>
      <c r="AL15" s="17" t="s">
        <v>1874</v>
      </c>
      <c r="AM15" s="17"/>
      <c r="AN15" s="17"/>
      <c r="AO15" s="17"/>
      <c r="AU15" s="17" t="s">
        <v>1874</v>
      </c>
      <c r="AV15" s="17"/>
      <c r="AW15" s="17"/>
      <c r="AX15" s="17"/>
      <c r="BU15" s="1"/>
      <c r="CB15" s="22">
        <v>264</v>
      </c>
    </row>
    <row r="16" spans="2:80" ht="26.5" customHeight="1" thickBot="1">
      <c r="B16" s="66"/>
      <c r="C16" s="397" t="s">
        <v>1864</v>
      </c>
      <c r="D16" s="332"/>
      <c r="E16" s="332"/>
      <c r="F16" s="332"/>
      <c r="G16" s="332"/>
      <c r="H16" s="332"/>
      <c r="I16" s="333"/>
      <c r="J16" s="521" t="s">
        <v>62</v>
      </c>
      <c r="K16" s="522">
        <f>'自主点検表（処遇）'!$K$263</f>
        <v>0</v>
      </c>
      <c r="L16" s="523" t="s">
        <v>64</v>
      </c>
      <c r="M16" s="521" t="s">
        <v>62</v>
      </c>
      <c r="N16" s="522">
        <f>'自主点検表（処遇）'!$N$263</f>
        <v>0</v>
      </c>
      <c r="O16" s="523" t="s">
        <v>64</v>
      </c>
      <c r="P16" s="521" t="s">
        <v>62</v>
      </c>
      <c r="Q16" s="522">
        <f>'自主点検表（処遇）'!$Q$263</f>
        <v>0</v>
      </c>
      <c r="R16" s="523" t="s">
        <v>64</v>
      </c>
      <c r="S16" s="521" t="s">
        <v>62</v>
      </c>
      <c r="T16" s="522">
        <f>'自主点検表（処遇）'!$T$263</f>
        <v>0</v>
      </c>
      <c r="U16" s="524" t="s">
        <v>64</v>
      </c>
      <c r="V16" s="525" t="s">
        <v>62</v>
      </c>
      <c r="W16" s="526">
        <f>SUM(K16,Q16)</f>
        <v>0</v>
      </c>
      <c r="X16" s="523" t="s">
        <v>64</v>
      </c>
      <c r="Y16" s="521" t="s">
        <v>62</v>
      </c>
      <c r="Z16" s="526">
        <f t="shared" si="1"/>
        <v>0</v>
      </c>
      <c r="AA16" s="523" t="s">
        <v>64</v>
      </c>
      <c r="AC16" s="2312" t="s">
        <v>435</v>
      </c>
      <c r="AD16" s="2313"/>
      <c r="AE16" s="2320">
        <f>ROUNDDOWN(N15,1)</f>
        <v>0</v>
      </c>
      <c r="AF16" s="2321"/>
      <c r="AG16" s="392" t="str">
        <f>IF(AE16=AI23,"OK","NG")</f>
        <v>OK</v>
      </c>
      <c r="AL16" s="2312" t="s">
        <v>435</v>
      </c>
      <c r="AM16" s="2313"/>
      <c r="AN16" s="2318">
        <f>T15</f>
        <v>0</v>
      </c>
      <c r="AO16" s="2319"/>
      <c r="AP16" s="392" t="str">
        <f>IF(AN16=AR23,"OK","NG")</f>
        <v>OK</v>
      </c>
      <c r="AU16" s="2312" t="s">
        <v>435</v>
      </c>
      <c r="AV16" s="2313"/>
      <c r="AW16" s="2318">
        <f>SUM(AE16,AN16)</f>
        <v>0</v>
      </c>
      <c r="AX16" s="2319"/>
      <c r="AY16" s="392" t="str">
        <f>IF(AW16=BA23,"OK","NG")</f>
        <v>OK</v>
      </c>
      <c r="BU16" s="1"/>
      <c r="CB16" s="22">
        <v>265</v>
      </c>
    </row>
    <row r="17" spans="2:80" ht="26.5" customHeight="1" thickBot="1">
      <c r="B17" s="66"/>
      <c r="C17" s="398" t="s">
        <v>1865</v>
      </c>
      <c r="D17" s="399"/>
      <c r="E17" s="400"/>
      <c r="F17" s="400"/>
      <c r="G17" s="400"/>
      <c r="H17" s="400"/>
      <c r="I17" s="401"/>
      <c r="J17" s="527"/>
      <c r="K17" s="528"/>
      <c r="L17" s="529"/>
      <c r="M17" s="527" t="s">
        <v>62</v>
      </c>
      <c r="N17" s="528">
        <f>N15-N16</f>
        <v>0</v>
      </c>
      <c r="O17" s="529" t="s">
        <v>64</v>
      </c>
      <c r="P17" s="527"/>
      <c r="Q17" s="528"/>
      <c r="R17" s="529"/>
      <c r="S17" s="527" t="s">
        <v>62</v>
      </c>
      <c r="T17" s="528">
        <f>T15-T16</f>
        <v>0</v>
      </c>
      <c r="U17" s="530" t="s">
        <v>64</v>
      </c>
      <c r="V17" s="531" t="s">
        <v>62</v>
      </c>
      <c r="W17" s="532">
        <f>SUM(K17,Q17)</f>
        <v>0</v>
      </c>
      <c r="X17" s="529" t="s">
        <v>64</v>
      </c>
      <c r="Y17" s="527" t="s">
        <v>62</v>
      </c>
      <c r="Z17" s="532">
        <f t="shared" si="1"/>
        <v>0</v>
      </c>
      <c r="AA17" s="529" t="s">
        <v>64</v>
      </c>
      <c r="AC17" s="2308" t="s">
        <v>434</v>
      </c>
      <c r="AD17" s="2309"/>
      <c r="AE17" s="2294">
        <f>ROUNDDOWN(N20,1)</f>
        <v>0</v>
      </c>
      <c r="AF17" s="2295"/>
      <c r="AG17" s="392" t="str">
        <f>IF(AE17=AI28,"OK","NG")</f>
        <v>OK</v>
      </c>
      <c r="AL17" s="2308" t="s">
        <v>434</v>
      </c>
      <c r="AM17" s="2309"/>
      <c r="AN17" s="2310">
        <f>T20</f>
        <v>0</v>
      </c>
      <c r="AO17" s="2311"/>
      <c r="AP17" s="392" t="str">
        <f>IF(AN17=AR28,"OK","NG")</f>
        <v>OK</v>
      </c>
      <c r="AU17" s="2308" t="s">
        <v>434</v>
      </c>
      <c r="AV17" s="2309"/>
      <c r="AW17" s="2310">
        <f>SUM(AE17,AN17)</f>
        <v>0</v>
      </c>
      <c r="AX17" s="2311"/>
      <c r="AY17" s="392" t="str">
        <f>IF(AW17=BA28,"OK","NG")</f>
        <v>OK</v>
      </c>
      <c r="BU17" s="1"/>
    </row>
    <row r="18" spans="2:80" ht="26.5" customHeight="1" thickBot="1">
      <c r="B18" s="66"/>
      <c r="C18" s="1329" t="s">
        <v>76</v>
      </c>
      <c r="D18" s="1330"/>
      <c r="E18" s="1330"/>
      <c r="F18" s="1330"/>
      <c r="G18" s="1330"/>
      <c r="H18" s="1330"/>
      <c r="I18" s="1331"/>
      <c r="J18" s="1744" t="s">
        <v>75</v>
      </c>
      <c r="K18" s="1932"/>
      <c r="L18" s="1932"/>
      <c r="M18" s="1746" t="str">
        <f>'自主点検表（処遇）'!$M$264</f>
        <v>I・Ⅱ</v>
      </c>
      <c r="N18" s="1746"/>
      <c r="O18" s="1940"/>
      <c r="P18" s="1932" t="s">
        <v>75</v>
      </c>
      <c r="Q18" s="1932"/>
      <c r="R18" s="1932"/>
      <c r="S18" s="1746" t="str">
        <f>'自主点検表（処遇）'!$S$264</f>
        <v>I・Ⅱ</v>
      </c>
      <c r="T18" s="1746"/>
      <c r="U18" s="1747"/>
      <c r="V18" s="1748"/>
      <c r="W18" s="1416"/>
      <c r="X18" s="1416"/>
      <c r="Y18" s="1416"/>
      <c r="Z18" s="1416"/>
      <c r="AA18" s="1417"/>
      <c r="AC18" s="1455" t="s">
        <v>428</v>
      </c>
      <c r="AD18" s="2293"/>
      <c r="AE18" s="2294">
        <f>SUM(AE16:AF17)</f>
        <v>0</v>
      </c>
      <c r="AF18" s="2295"/>
      <c r="AG18" s="392" t="str">
        <f>IF(AE18=(AI23+AI28),"OK","NG")</f>
        <v>OK</v>
      </c>
      <c r="AL18" s="1455" t="s">
        <v>428</v>
      </c>
      <c r="AM18" s="2293"/>
      <c r="AN18" s="2294">
        <f>SUM(AN16:AO17)</f>
        <v>0</v>
      </c>
      <c r="AO18" s="2295"/>
      <c r="AP18" s="392" t="str">
        <f>IF(AN18=(AR23+AR28),"OK","NG")</f>
        <v>OK</v>
      </c>
      <c r="AU18" s="1455" t="s">
        <v>428</v>
      </c>
      <c r="AV18" s="2293"/>
      <c r="AW18" s="2294">
        <f>SUM(AW16:AX17)</f>
        <v>0</v>
      </c>
      <c r="AX18" s="2295"/>
      <c r="AY18" s="392" t="str">
        <f>IF(AW18=(BA23+BA28),"OK","NG")</f>
        <v>OK</v>
      </c>
      <c r="BE18" s="10" t="s">
        <v>1730</v>
      </c>
      <c r="BU18" s="1"/>
      <c r="CB18" s="22">
        <v>266</v>
      </c>
    </row>
    <row r="19" spans="2:80" ht="26.5" customHeight="1" thickBot="1">
      <c r="B19" s="66"/>
      <c r="C19" s="1935" t="s">
        <v>1863</v>
      </c>
      <c r="D19" s="1936"/>
      <c r="E19" s="1936"/>
      <c r="F19" s="1936"/>
      <c r="G19" s="1936"/>
      <c r="H19" s="1936"/>
      <c r="I19" s="1937"/>
      <c r="J19" s="533" t="s">
        <v>62</v>
      </c>
      <c r="K19" s="509">
        <f>'自主点検表（処遇）'!$K$265</f>
        <v>0</v>
      </c>
      <c r="L19" s="534" t="s">
        <v>64</v>
      </c>
      <c r="M19" s="535" t="s">
        <v>62</v>
      </c>
      <c r="N19" s="516">
        <f>'自主点検表（処遇）'!$N$265</f>
        <v>0</v>
      </c>
      <c r="O19" s="8" t="s">
        <v>64</v>
      </c>
      <c r="P19" s="533" t="s">
        <v>62</v>
      </c>
      <c r="Q19" s="536">
        <f>'自主点検表（処遇）'!$Q$265</f>
        <v>0</v>
      </c>
      <c r="R19" s="534" t="s">
        <v>64</v>
      </c>
      <c r="S19" s="533" t="s">
        <v>62</v>
      </c>
      <c r="T19" s="536">
        <f>'自主点検表（処遇）'!$T$265</f>
        <v>0</v>
      </c>
      <c r="U19" s="537" t="s">
        <v>64</v>
      </c>
      <c r="V19" s="538" t="s">
        <v>62</v>
      </c>
      <c r="W19" s="514">
        <f>SUM(K19,Q19)</f>
        <v>0</v>
      </c>
      <c r="X19" s="534" t="s">
        <v>64</v>
      </c>
      <c r="Y19" s="539" t="s">
        <v>62</v>
      </c>
      <c r="Z19" s="514">
        <f t="shared" ref="Z19:Z27" si="3">ROUNDDOWN(N19,1)+ROUNDDOWN(T19,1)</f>
        <v>0</v>
      </c>
      <c r="AA19" s="534" t="s">
        <v>64</v>
      </c>
      <c r="BE19" s="1" t="s">
        <v>1728</v>
      </c>
      <c r="BF19" s="1"/>
      <c r="BG19" s="1"/>
      <c r="BH19" s="1"/>
      <c r="BI19" s="1"/>
      <c r="BJ19" s="1"/>
      <c r="BK19" s="1"/>
      <c r="BL19" s="1"/>
      <c r="BM19" s="1"/>
      <c r="BN19" s="1"/>
      <c r="BO19" s="1"/>
      <c r="BP19" s="1"/>
      <c r="BQ19" s="1"/>
      <c r="BR19" s="1"/>
      <c r="BS19" s="1"/>
      <c r="BT19" s="1"/>
      <c r="BU19" s="1"/>
      <c r="CB19" s="22">
        <v>267</v>
      </c>
    </row>
    <row r="20" spans="2:80" ht="26.5" customHeight="1" thickBot="1">
      <c r="B20" s="66"/>
      <c r="C20" s="1329" t="s">
        <v>83</v>
      </c>
      <c r="D20" s="1330"/>
      <c r="E20" s="1330"/>
      <c r="F20" s="1330"/>
      <c r="G20" s="1330"/>
      <c r="H20" s="1330"/>
      <c r="I20" s="1331"/>
      <c r="J20" s="48"/>
      <c r="K20" s="540">
        <f>'自主点検表（処遇）'!$K$266</f>
        <v>0</v>
      </c>
      <c r="L20" s="541" t="s">
        <v>60</v>
      </c>
      <c r="M20" s="48"/>
      <c r="N20" s="540">
        <f>'自主点検表（処遇）'!$N$266</f>
        <v>0</v>
      </c>
      <c r="O20" s="541" t="s">
        <v>60</v>
      </c>
      <c r="P20" s="542"/>
      <c r="Q20" s="540">
        <f>'自主点検表（処遇）'!$Q$266</f>
        <v>0</v>
      </c>
      <c r="R20" s="541" t="s">
        <v>60</v>
      </c>
      <c r="S20" s="48"/>
      <c r="T20" s="540">
        <f>'自主点検表（処遇）'!$T$266</f>
        <v>0</v>
      </c>
      <c r="U20" s="543" t="s">
        <v>60</v>
      </c>
      <c r="V20" s="544"/>
      <c r="W20" s="545">
        <f t="shared" ref="W20" si="4">SUM(K20,Q20)</f>
        <v>0</v>
      </c>
      <c r="X20" s="541" t="s">
        <v>60</v>
      </c>
      <c r="Y20" s="48"/>
      <c r="Z20" s="545">
        <f t="shared" si="3"/>
        <v>0</v>
      </c>
      <c r="AA20" s="541" t="s">
        <v>60</v>
      </c>
      <c r="AC20" s="2312" t="s">
        <v>1866</v>
      </c>
      <c r="AD20" s="2313"/>
      <c r="AE20" s="1455" t="s">
        <v>1869</v>
      </c>
      <c r="AF20" s="2293"/>
      <c r="AG20" s="1455" t="s">
        <v>1870</v>
      </c>
      <c r="AH20" s="2293"/>
      <c r="AI20" s="2314" t="s">
        <v>428</v>
      </c>
      <c r="AJ20" s="2315"/>
      <c r="AL20" s="2312" t="s">
        <v>1866</v>
      </c>
      <c r="AM20" s="2313"/>
      <c r="AN20" s="1455" t="s">
        <v>1869</v>
      </c>
      <c r="AO20" s="2293"/>
      <c r="AP20" s="1455" t="s">
        <v>1870</v>
      </c>
      <c r="AQ20" s="2293"/>
      <c r="AR20" s="2314" t="s">
        <v>428</v>
      </c>
      <c r="AS20" s="2315"/>
      <c r="AU20" s="2312" t="s">
        <v>1866</v>
      </c>
      <c r="AV20" s="2313"/>
      <c r="AW20" s="1455" t="s">
        <v>1869</v>
      </c>
      <c r="AX20" s="2293"/>
      <c r="AY20" s="1455" t="s">
        <v>1870</v>
      </c>
      <c r="AZ20" s="2293"/>
      <c r="BA20" s="2314" t="s">
        <v>428</v>
      </c>
      <c r="BB20" s="2315"/>
      <c r="BE20" s="5" t="s">
        <v>276</v>
      </c>
      <c r="BF20" s="3"/>
      <c r="BG20" s="3"/>
      <c r="BH20" s="4"/>
      <c r="BI20" s="5" t="s">
        <v>277</v>
      </c>
      <c r="BJ20" s="3"/>
      <c r="BK20" s="3"/>
      <c r="BL20" s="3"/>
      <c r="BM20" s="3"/>
      <c r="BN20" s="3"/>
      <c r="BO20" s="3"/>
      <c r="BP20" s="3"/>
      <c r="BQ20" s="3"/>
      <c r="BR20" s="4"/>
      <c r="BS20" s="5" t="s">
        <v>278</v>
      </c>
      <c r="BT20" s="4"/>
      <c r="CB20" s="22">
        <v>268</v>
      </c>
    </row>
    <row r="21" spans="2:80" ht="26.5" customHeight="1" thickBot="1">
      <c r="B21" s="66"/>
      <c r="C21" s="2352" t="s">
        <v>72</v>
      </c>
      <c r="D21" s="2353"/>
      <c r="E21" s="2353"/>
      <c r="F21" s="2353"/>
      <c r="G21" s="2353"/>
      <c r="H21" s="2353"/>
      <c r="I21" s="2354"/>
      <c r="J21" s="546" t="s">
        <v>62</v>
      </c>
      <c r="K21" s="547">
        <f>'自主点検表（処遇）'!$K$267</f>
        <v>0</v>
      </c>
      <c r="L21" s="548" t="s">
        <v>64</v>
      </c>
      <c r="M21" s="549" t="s">
        <v>62</v>
      </c>
      <c r="N21" s="547">
        <f>'自主点検表（処遇）'!$N$267</f>
        <v>0</v>
      </c>
      <c r="O21" s="548" t="s">
        <v>64</v>
      </c>
      <c r="P21" s="549" t="s">
        <v>62</v>
      </c>
      <c r="Q21" s="547">
        <f>'自主点検表（処遇）'!$Q$267</f>
        <v>0</v>
      </c>
      <c r="R21" s="548" t="s">
        <v>64</v>
      </c>
      <c r="S21" s="549" t="s">
        <v>62</v>
      </c>
      <c r="T21" s="547">
        <f>'自主点検表（処遇）'!$T$267</f>
        <v>0</v>
      </c>
      <c r="U21" s="550" t="s">
        <v>64</v>
      </c>
      <c r="V21" s="551" t="s">
        <v>62</v>
      </c>
      <c r="W21" s="552">
        <f>SUM(K21,Q21)</f>
        <v>0</v>
      </c>
      <c r="X21" s="548" t="s">
        <v>64</v>
      </c>
      <c r="Y21" s="553" t="s">
        <v>62</v>
      </c>
      <c r="Z21" s="552">
        <f t="shared" si="3"/>
        <v>0</v>
      </c>
      <c r="AA21" s="548" t="s">
        <v>64</v>
      </c>
      <c r="AC21" s="1455" t="s">
        <v>1867</v>
      </c>
      <c r="AD21" s="2293"/>
      <c r="AE21" s="2304"/>
      <c r="AF21" s="2306"/>
      <c r="AG21" s="2304"/>
      <c r="AH21" s="2306"/>
      <c r="AI21" s="2316">
        <f>SUM(AE21:AH21)</f>
        <v>0</v>
      </c>
      <c r="AJ21" s="2317"/>
      <c r="AL21" s="1455" t="s">
        <v>1867</v>
      </c>
      <c r="AM21" s="2293"/>
      <c r="AN21" s="2304"/>
      <c r="AO21" s="2306"/>
      <c r="AP21" s="2304"/>
      <c r="AQ21" s="2306"/>
      <c r="AR21" s="2316">
        <f>SUM(AN21:AQ21)</f>
        <v>0</v>
      </c>
      <c r="AS21" s="2317"/>
      <c r="AU21" s="1455" t="s">
        <v>1867</v>
      </c>
      <c r="AV21" s="2293"/>
      <c r="AW21" s="2324">
        <f>SUM(AE21,AN21)</f>
        <v>0</v>
      </c>
      <c r="AX21" s="2325"/>
      <c r="AY21" s="2326">
        <f t="shared" ref="AY21" si="5">SUM(AG21,AP21)</f>
        <v>0</v>
      </c>
      <c r="AZ21" s="2327"/>
      <c r="BA21" s="2316">
        <f>SUM(AW21:AZ21)</f>
        <v>0</v>
      </c>
      <c r="BB21" s="2317"/>
      <c r="BE21" s="5" t="s">
        <v>280</v>
      </c>
      <c r="BF21" s="3"/>
      <c r="BG21" s="3"/>
      <c r="BH21" s="4"/>
      <c r="BI21" s="5" t="s">
        <v>281</v>
      </c>
      <c r="BJ21" s="3"/>
      <c r="BK21" s="3"/>
      <c r="BL21" s="3"/>
      <c r="BM21" s="3"/>
      <c r="BN21" s="3"/>
      <c r="BO21" s="3"/>
      <c r="BP21" s="3"/>
      <c r="BQ21" s="3"/>
      <c r="BR21" s="4"/>
      <c r="BS21" s="5" t="s">
        <v>282</v>
      </c>
      <c r="BT21" s="4"/>
      <c r="CB21" s="22">
        <v>269</v>
      </c>
    </row>
    <row r="22" spans="2:80" ht="26.5" customHeight="1" thickBot="1">
      <c r="B22" s="66"/>
      <c r="C22" s="408" t="s">
        <v>1865</v>
      </c>
      <c r="D22" s="409"/>
      <c r="E22" s="410"/>
      <c r="F22" s="410"/>
      <c r="G22" s="410"/>
      <c r="H22" s="410"/>
      <c r="I22" s="411"/>
      <c r="J22" s="554"/>
      <c r="K22" s="555"/>
      <c r="L22" s="556"/>
      <c r="M22" s="554" t="s">
        <v>62</v>
      </c>
      <c r="N22" s="555">
        <f>N20-N21</f>
        <v>0</v>
      </c>
      <c r="O22" s="556" t="s">
        <v>64</v>
      </c>
      <c r="P22" s="554"/>
      <c r="Q22" s="555"/>
      <c r="R22" s="556"/>
      <c r="S22" s="554" t="s">
        <v>62</v>
      </c>
      <c r="T22" s="555">
        <f>T20-T21</f>
        <v>0</v>
      </c>
      <c r="U22" s="557" t="s">
        <v>64</v>
      </c>
      <c r="V22" s="558" t="s">
        <v>62</v>
      </c>
      <c r="W22" s="559">
        <f>SUM(K22,Q22)</f>
        <v>0</v>
      </c>
      <c r="X22" s="556" t="s">
        <v>64</v>
      </c>
      <c r="Y22" s="554" t="s">
        <v>62</v>
      </c>
      <c r="Z22" s="559">
        <f t="shared" si="3"/>
        <v>0</v>
      </c>
      <c r="AA22" s="556" t="s">
        <v>64</v>
      </c>
      <c r="AC22" s="1455" t="s">
        <v>1868</v>
      </c>
      <c r="AD22" s="2293"/>
      <c r="AE22" s="2304"/>
      <c r="AF22" s="2306"/>
      <c r="AG22" s="2304"/>
      <c r="AH22" s="2306"/>
      <c r="AI22" s="2316">
        <f>SUM(AE22:AH22)</f>
        <v>0</v>
      </c>
      <c r="AJ22" s="2317"/>
      <c r="AL22" s="1455" t="s">
        <v>1868</v>
      </c>
      <c r="AM22" s="2293"/>
      <c r="AN22" s="2304"/>
      <c r="AO22" s="2306"/>
      <c r="AP22" s="2304"/>
      <c r="AQ22" s="2306"/>
      <c r="AR22" s="2316">
        <f>SUM(AN22:AQ22)</f>
        <v>0</v>
      </c>
      <c r="AS22" s="2317"/>
      <c r="AU22" s="1455" t="s">
        <v>1868</v>
      </c>
      <c r="AV22" s="2293"/>
      <c r="AW22" s="2324">
        <f>SUM(AE22,AN22)</f>
        <v>0</v>
      </c>
      <c r="AX22" s="2325"/>
      <c r="AY22" s="2326">
        <f t="shared" ref="AY22" si="6">SUM(AG22,AP22)</f>
        <v>0</v>
      </c>
      <c r="AZ22" s="2327"/>
      <c r="BA22" s="2316">
        <f>SUM(AW22:AZ22)</f>
        <v>0</v>
      </c>
      <c r="BB22" s="2317"/>
      <c r="BE22" s="5" t="s">
        <v>284</v>
      </c>
      <c r="BF22" s="3"/>
      <c r="BG22" s="3"/>
      <c r="BH22" s="4"/>
      <c r="BI22" s="5" t="s">
        <v>281</v>
      </c>
      <c r="BJ22" s="3"/>
      <c r="BK22" s="3"/>
      <c r="BL22" s="3"/>
      <c r="BM22" s="3"/>
      <c r="BN22" s="3"/>
      <c r="BO22" s="3"/>
      <c r="BP22" s="3"/>
      <c r="BQ22" s="3"/>
      <c r="BR22" s="4"/>
      <c r="BS22" s="5" t="s">
        <v>285</v>
      </c>
      <c r="BT22" s="4"/>
    </row>
    <row r="23" spans="2:80" ht="26.5" customHeight="1" thickBot="1">
      <c r="B23" s="66"/>
      <c r="C23" s="1768" t="s">
        <v>46</v>
      </c>
      <c r="D23" s="1769"/>
      <c r="E23" s="1769"/>
      <c r="F23" s="1769"/>
      <c r="G23" s="1769"/>
      <c r="H23" s="1769"/>
      <c r="I23" s="1770"/>
      <c r="J23" s="2355" t="s">
        <v>74</v>
      </c>
      <c r="K23" s="2356"/>
      <c r="L23" s="2357"/>
      <c r="M23" s="508"/>
      <c r="N23" s="509">
        <f>'自主点検表（処遇）'!$N$268</f>
        <v>0</v>
      </c>
      <c r="O23" s="510" t="s">
        <v>60</v>
      </c>
      <c r="P23" s="2355" t="s">
        <v>74</v>
      </c>
      <c r="Q23" s="2356"/>
      <c r="R23" s="2357"/>
      <c r="S23" s="508"/>
      <c r="T23" s="509">
        <f>'自主点検表（処遇）'!$T$268</f>
        <v>0</v>
      </c>
      <c r="U23" s="512" t="s">
        <v>60</v>
      </c>
      <c r="V23" s="2361" t="s">
        <v>74</v>
      </c>
      <c r="W23" s="2356"/>
      <c r="X23" s="2357"/>
      <c r="Y23" s="508"/>
      <c r="Z23" s="514">
        <f t="shared" si="3"/>
        <v>0</v>
      </c>
      <c r="AA23" s="510" t="s">
        <v>60</v>
      </c>
      <c r="AC23" s="1455" t="s">
        <v>428</v>
      </c>
      <c r="AD23" s="2293"/>
      <c r="AE23" s="2294">
        <f>SUM(AE21:AF22)</f>
        <v>0</v>
      </c>
      <c r="AF23" s="2295"/>
      <c r="AG23" s="2294">
        <f>SUM(AG21:AH22)</f>
        <v>0</v>
      </c>
      <c r="AH23" s="2295"/>
      <c r="AI23" s="2316">
        <f>SUM(AI21:AJ22)</f>
        <v>0</v>
      </c>
      <c r="AJ23" s="2317"/>
      <c r="AL23" s="1455" t="s">
        <v>428</v>
      </c>
      <c r="AM23" s="2293"/>
      <c r="AN23" s="2294">
        <f>SUM(AN21:AO22)</f>
        <v>0</v>
      </c>
      <c r="AO23" s="2295"/>
      <c r="AP23" s="2294">
        <f>SUM(AP21:AQ22)</f>
        <v>0</v>
      </c>
      <c r="AQ23" s="2295"/>
      <c r="AR23" s="2316">
        <f>SUM(AR21:AS22)</f>
        <v>0</v>
      </c>
      <c r="AS23" s="2317"/>
      <c r="AU23" s="1455" t="s">
        <v>428</v>
      </c>
      <c r="AV23" s="2293"/>
      <c r="AW23" s="2294">
        <f>SUM(AW21:AX22)</f>
        <v>0</v>
      </c>
      <c r="AX23" s="2295"/>
      <c r="AY23" s="2294">
        <f>SUM(AY21:AZ22)</f>
        <v>0</v>
      </c>
      <c r="AZ23" s="2295"/>
      <c r="BA23" s="2316">
        <f>SUM(BA21:BB22)</f>
        <v>0</v>
      </c>
      <c r="BB23" s="2317"/>
      <c r="BE23" s="5" t="s">
        <v>287</v>
      </c>
      <c r="BF23" s="3"/>
      <c r="BG23" s="3"/>
      <c r="BH23" s="4"/>
      <c r="BI23" s="5" t="s">
        <v>288</v>
      </c>
      <c r="BJ23" s="3"/>
      <c r="BK23" s="3"/>
      <c r="BL23" s="3"/>
      <c r="BM23" s="3"/>
      <c r="BN23" s="3"/>
      <c r="BO23" s="3"/>
      <c r="BP23" s="3"/>
      <c r="BQ23" s="3"/>
      <c r="BR23" s="3"/>
      <c r="BS23" s="3"/>
      <c r="BT23" s="4"/>
      <c r="CB23" s="22">
        <v>270</v>
      </c>
    </row>
    <row r="24" spans="2:80" ht="26.5" customHeight="1" thickBot="1">
      <c r="B24" s="66"/>
      <c r="C24" s="1917" t="s">
        <v>47</v>
      </c>
      <c r="D24" s="1918"/>
      <c r="E24" s="1918"/>
      <c r="F24" s="1918"/>
      <c r="G24" s="1918"/>
      <c r="H24" s="1918"/>
      <c r="I24" s="1919"/>
      <c r="J24" s="2358"/>
      <c r="K24" s="2359"/>
      <c r="L24" s="2360"/>
      <c r="M24" s="560"/>
      <c r="N24" s="561">
        <f>'自主点検表（処遇）'!$N$269</f>
        <v>0</v>
      </c>
      <c r="O24" s="562" t="s">
        <v>60</v>
      </c>
      <c r="P24" s="2358"/>
      <c r="Q24" s="2359"/>
      <c r="R24" s="2360"/>
      <c r="S24" s="560"/>
      <c r="T24" s="561">
        <f>'自主点検表（処遇）'!$T$269</f>
        <v>0</v>
      </c>
      <c r="U24" s="563" t="s">
        <v>60</v>
      </c>
      <c r="V24" s="2362"/>
      <c r="W24" s="2359"/>
      <c r="X24" s="2360"/>
      <c r="Y24" s="560"/>
      <c r="Z24" s="564">
        <f t="shared" si="3"/>
        <v>0</v>
      </c>
      <c r="AA24" s="562" t="s">
        <v>60</v>
      </c>
      <c r="CB24" s="22">
        <v>271</v>
      </c>
    </row>
    <row r="25" spans="2:80" ht="26.5" customHeight="1" thickBot="1">
      <c r="B25" s="66"/>
      <c r="C25" s="1329" t="s">
        <v>48</v>
      </c>
      <c r="D25" s="1330"/>
      <c r="E25" s="1330"/>
      <c r="F25" s="1330"/>
      <c r="G25" s="1330"/>
      <c r="H25" s="1330"/>
      <c r="I25" s="1331"/>
      <c r="J25" s="9"/>
      <c r="K25" s="519">
        <f>SUM(K26:K27)</f>
        <v>0</v>
      </c>
      <c r="L25" s="8" t="s">
        <v>68</v>
      </c>
      <c r="M25" s="9"/>
      <c r="N25" s="519">
        <f>SUM(N26:N27)</f>
        <v>0</v>
      </c>
      <c r="O25" s="8" t="s">
        <v>68</v>
      </c>
      <c r="P25" s="9"/>
      <c r="Q25" s="519">
        <f>SUM(Q26:Q27)</f>
        <v>0</v>
      </c>
      <c r="R25" s="8" t="s">
        <v>68</v>
      </c>
      <c r="S25" s="9"/>
      <c r="T25" s="519">
        <f>SUM(T26:T27)</f>
        <v>0</v>
      </c>
      <c r="U25" s="565" t="s">
        <v>68</v>
      </c>
      <c r="V25" s="7"/>
      <c r="W25" s="507">
        <f t="shared" ref="W25:W27" si="7">SUM(K25,Q25)</f>
        <v>0</v>
      </c>
      <c r="X25" s="8" t="s">
        <v>68</v>
      </c>
      <c r="Y25" s="9"/>
      <c r="Z25" s="507">
        <f t="shared" si="3"/>
        <v>0</v>
      </c>
      <c r="AA25" s="8" t="s">
        <v>65</v>
      </c>
      <c r="AC25" s="2308" t="s">
        <v>434</v>
      </c>
      <c r="AD25" s="2309"/>
      <c r="AE25" s="1455"/>
      <c r="AF25" s="2293"/>
      <c r="AG25" s="2296" t="s">
        <v>1871</v>
      </c>
      <c r="AH25" s="2297"/>
      <c r="AI25" s="2314" t="s">
        <v>428</v>
      </c>
      <c r="AJ25" s="2315"/>
      <c r="AL25" s="2308" t="s">
        <v>434</v>
      </c>
      <c r="AM25" s="2309"/>
      <c r="AN25" s="1455"/>
      <c r="AO25" s="2293"/>
      <c r="AP25" s="2296" t="s">
        <v>1871</v>
      </c>
      <c r="AQ25" s="2297"/>
      <c r="AR25" s="2314" t="s">
        <v>428</v>
      </c>
      <c r="AS25" s="2315"/>
      <c r="AU25" s="2308" t="s">
        <v>434</v>
      </c>
      <c r="AV25" s="2309"/>
      <c r="AW25" s="1455"/>
      <c r="AX25" s="2293"/>
      <c r="AY25" s="2296" t="s">
        <v>1871</v>
      </c>
      <c r="AZ25" s="2297"/>
      <c r="BA25" s="2314" t="s">
        <v>428</v>
      </c>
      <c r="BB25" s="2315"/>
      <c r="CB25" s="22">
        <v>272</v>
      </c>
    </row>
    <row r="26" spans="2:80" ht="26.5" customHeight="1" thickBot="1">
      <c r="B26" s="66"/>
      <c r="C26" s="2350" t="s">
        <v>73</v>
      </c>
      <c r="D26" s="2351"/>
      <c r="E26" s="396">
        <f>'自主点検表（処遇）'!$E$261</f>
        <v>0</v>
      </c>
      <c r="F26" s="393"/>
      <c r="G26" s="393"/>
      <c r="H26" s="393"/>
      <c r="I26" s="178" t="s">
        <v>63</v>
      </c>
      <c r="J26" s="508"/>
      <c r="K26" s="509">
        <f>'自主点検表（処遇）'!$K$271</f>
        <v>0</v>
      </c>
      <c r="L26" s="510" t="s">
        <v>60</v>
      </c>
      <c r="M26" s="508"/>
      <c r="N26" s="509">
        <f>'自主点検表（処遇）'!$N$271</f>
        <v>0</v>
      </c>
      <c r="O26" s="510" t="s">
        <v>60</v>
      </c>
      <c r="P26" s="511"/>
      <c r="Q26" s="509">
        <f>'自主点検表（処遇）'!$Q$271</f>
        <v>0</v>
      </c>
      <c r="R26" s="510" t="s">
        <v>60</v>
      </c>
      <c r="S26" s="508"/>
      <c r="T26" s="509">
        <f>'自主点検表（処遇）'!$T$271</f>
        <v>0</v>
      </c>
      <c r="U26" s="512" t="s">
        <v>60</v>
      </c>
      <c r="V26" s="537"/>
      <c r="W26" s="514">
        <f t="shared" si="7"/>
        <v>0</v>
      </c>
      <c r="X26" s="534" t="s">
        <v>68</v>
      </c>
      <c r="Y26" s="508"/>
      <c r="Z26" s="514">
        <f t="shared" si="3"/>
        <v>0</v>
      </c>
      <c r="AA26" s="510" t="s">
        <v>60</v>
      </c>
      <c r="AC26" s="1455" t="s">
        <v>1867</v>
      </c>
      <c r="AD26" s="2293"/>
      <c r="AE26" s="2304"/>
      <c r="AF26" s="2306"/>
      <c r="AG26" s="2304"/>
      <c r="AH26" s="2306"/>
      <c r="AI26" s="2316">
        <f>AE26</f>
        <v>0</v>
      </c>
      <c r="AJ26" s="2317"/>
      <c r="AL26" s="1455" t="s">
        <v>1867</v>
      </c>
      <c r="AM26" s="2293"/>
      <c r="AN26" s="2304"/>
      <c r="AO26" s="2306"/>
      <c r="AP26" s="2304"/>
      <c r="AQ26" s="2306"/>
      <c r="AR26" s="2316">
        <f>AN26</f>
        <v>0</v>
      </c>
      <c r="AS26" s="2317"/>
      <c r="AU26" s="1455" t="s">
        <v>1867</v>
      </c>
      <c r="AV26" s="2293"/>
      <c r="AW26" s="2322">
        <f>SUM(AE26,AN26)</f>
        <v>0</v>
      </c>
      <c r="AX26" s="2323"/>
      <c r="AY26" s="2322">
        <f>SUM(AG26,AP26)</f>
        <v>0</v>
      </c>
      <c r="AZ26" s="2323"/>
      <c r="BA26" s="2316">
        <f>AW26</f>
        <v>0</v>
      </c>
      <c r="BB26" s="2317"/>
      <c r="CB26" s="22">
        <v>273</v>
      </c>
    </row>
    <row r="27" spans="2:80" ht="26.5" customHeight="1" thickBot="1">
      <c r="B27" s="66"/>
      <c r="C27" s="1970" t="s">
        <v>73</v>
      </c>
      <c r="D27" s="1971"/>
      <c r="E27" s="395">
        <f>'自主点検表（処遇）'!$E$261</f>
        <v>0</v>
      </c>
      <c r="F27" s="394"/>
      <c r="G27" s="394"/>
      <c r="H27" s="394"/>
      <c r="I27" s="181" t="s">
        <v>63</v>
      </c>
      <c r="J27" s="560"/>
      <c r="K27" s="516">
        <f>'自主点検表（処遇）'!$K$272</f>
        <v>0</v>
      </c>
      <c r="L27" s="566" t="s">
        <v>68</v>
      </c>
      <c r="M27" s="560"/>
      <c r="N27" s="561">
        <f>'自主点検表（処遇）'!$N$272</f>
        <v>0</v>
      </c>
      <c r="O27" s="566" t="s">
        <v>68</v>
      </c>
      <c r="P27" s="567"/>
      <c r="Q27" s="561">
        <f>'自主点検表（処遇）'!$Q$272</f>
        <v>0</v>
      </c>
      <c r="R27" s="566" t="s">
        <v>68</v>
      </c>
      <c r="S27" s="560"/>
      <c r="T27" s="516">
        <f>'自主点検表（処遇）'!$T$272</f>
        <v>0</v>
      </c>
      <c r="U27" s="568" t="s">
        <v>68</v>
      </c>
      <c r="V27" s="569"/>
      <c r="W27" s="564">
        <f t="shared" si="7"/>
        <v>0</v>
      </c>
      <c r="X27" s="566" t="s">
        <v>68</v>
      </c>
      <c r="Y27" s="560"/>
      <c r="Z27" s="564">
        <f t="shared" si="3"/>
        <v>0</v>
      </c>
      <c r="AA27" s="562" t="s">
        <v>60</v>
      </c>
      <c r="AC27" s="1455" t="s">
        <v>1868</v>
      </c>
      <c r="AD27" s="2293"/>
      <c r="AE27" s="2304"/>
      <c r="AF27" s="2306"/>
      <c r="AG27" s="2304"/>
      <c r="AH27" s="2306"/>
      <c r="AI27" s="2316">
        <f>AE27</f>
        <v>0</v>
      </c>
      <c r="AJ27" s="2317"/>
      <c r="AL27" s="1455" t="s">
        <v>1868</v>
      </c>
      <c r="AM27" s="2293"/>
      <c r="AN27" s="2304"/>
      <c r="AO27" s="2306"/>
      <c r="AP27" s="2304"/>
      <c r="AQ27" s="2306"/>
      <c r="AR27" s="2316">
        <f>AN27</f>
        <v>0</v>
      </c>
      <c r="AS27" s="2317"/>
      <c r="AU27" s="1455" t="s">
        <v>1868</v>
      </c>
      <c r="AV27" s="2293"/>
      <c r="AW27" s="2322">
        <f>SUM(AE27,AN27)</f>
        <v>0</v>
      </c>
      <c r="AX27" s="2323"/>
      <c r="AY27" s="2322">
        <f>SUM(AG27,AP27)</f>
        <v>0</v>
      </c>
      <c r="AZ27" s="2323"/>
      <c r="BA27" s="2316">
        <f>AW27</f>
        <v>0</v>
      </c>
      <c r="BB27" s="2317"/>
      <c r="CB27" s="22">
        <v>274</v>
      </c>
    </row>
    <row r="28" spans="2:80" ht="26.5" customHeight="1" thickBot="1">
      <c r="B28" s="66"/>
      <c r="C28" s="1507" t="s">
        <v>79</v>
      </c>
      <c r="D28" s="1508"/>
      <c r="E28" s="1508"/>
      <c r="F28" s="1508"/>
      <c r="G28" s="1508"/>
      <c r="H28" s="1508"/>
      <c r="I28" s="1509"/>
      <c r="J28" s="2332" t="s">
        <v>78</v>
      </c>
      <c r="K28" s="2333"/>
      <c r="L28" s="2333"/>
      <c r="M28" s="2333"/>
      <c r="N28" s="482" t="str">
        <f>'自主点検表（処遇）'!$N$273</f>
        <v>　</v>
      </c>
      <c r="O28" s="187" t="s">
        <v>63</v>
      </c>
      <c r="P28" s="2334" t="s">
        <v>80</v>
      </c>
      <c r="Q28" s="2335"/>
      <c r="R28" s="2335"/>
      <c r="S28" s="2335"/>
      <c r="T28" s="482" t="str">
        <f>'自主点検表（処遇）'!$T$273</f>
        <v>　</v>
      </c>
      <c r="U28" s="188" t="s">
        <v>63</v>
      </c>
      <c r="V28" s="2336"/>
      <c r="W28" s="2337"/>
      <c r="X28" s="2337"/>
      <c r="Y28" s="2337"/>
      <c r="Z28" s="2337"/>
      <c r="AA28" s="2338"/>
      <c r="AB28" s="80"/>
      <c r="AC28" s="1455" t="s">
        <v>428</v>
      </c>
      <c r="AD28" s="2293"/>
      <c r="AE28" s="2294">
        <f>SUM(AE26:AF27)</f>
        <v>0</v>
      </c>
      <c r="AF28" s="2295"/>
      <c r="AG28" s="2294">
        <f>SUM(AG26:AH27)</f>
        <v>0</v>
      </c>
      <c r="AH28" s="2295"/>
      <c r="AI28" s="2316">
        <f>AE28</f>
        <v>0</v>
      </c>
      <c r="AJ28" s="2317"/>
      <c r="AL28" s="1455" t="s">
        <v>428</v>
      </c>
      <c r="AM28" s="2293"/>
      <c r="AN28" s="2294">
        <f>SUM(AN26:AO27)</f>
        <v>0</v>
      </c>
      <c r="AO28" s="2295"/>
      <c r="AP28" s="2294">
        <f>SUM(AP26:AQ27)</f>
        <v>0</v>
      </c>
      <c r="AQ28" s="2295"/>
      <c r="AR28" s="2316">
        <f>AN28</f>
        <v>0</v>
      </c>
      <c r="AS28" s="2317"/>
      <c r="AU28" s="1455" t="s">
        <v>428</v>
      </c>
      <c r="AV28" s="2293"/>
      <c r="AW28" s="2294">
        <f>SUM(AW26:AX27)</f>
        <v>0</v>
      </c>
      <c r="AX28" s="2295"/>
      <c r="AY28" s="2294">
        <f>SUM(AY26:AZ27)</f>
        <v>0</v>
      </c>
      <c r="AZ28" s="2295"/>
      <c r="BA28" s="2316">
        <f>AW28</f>
        <v>0</v>
      </c>
      <c r="BB28" s="2317"/>
      <c r="CB28" s="22">
        <v>275</v>
      </c>
    </row>
    <row r="29" spans="2:80" ht="26.5" customHeight="1">
      <c r="B29" s="66"/>
      <c r="C29" s="1768" t="s">
        <v>49</v>
      </c>
      <c r="D29" s="1769"/>
      <c r="E29" s="1769"/>
      <c r="F29" s="1769"/>
      <c r="G29" s="1769"/>
      <c r="H29" s="1769"/>
      <c r="I29" s="1770"/>
      <c r="J29" s="537"/>
      <c r="K29" s="509">
        <f>'自主点検表（処遇）'!$K$274</f>
        <v>0</v>
      </c>
      <c r="L29" s="534" t="s">
        <v>68</v>
      </c>
      <c r="M29" s="508"/>
      <c r="N29" s="570">
        <f>'自主点検表（処遇）'!$N$274</f>
        <v>0</v>
      </c>
      <c r="O29" s="534" t="s">
        <v>68</v>
      </c>
      <c r="P29" s="2339"/>
      <c r="Q29" s="2340"/>
      <c r="R29" s="2340"/>
      <c r="S29" s="2340"/>
      <c r="T29" s="2340"/>
      <c r="U29" s="2341"/>
      <c r="V29" s="544"/>
      <c r="W29" s="514">
        <f>SUM(K29)</f>
        <v>0</v>
      </c>
      <c r="X29" s="49" t="s">
        <v>68</v>
      </c>
      <c r="Y29" s="48"/>
      <c r="Z29" s="514">
        <f t="shared" ref="Z29:Z30" si="8">ROUNDDOWN(N29,1)+ROUNDDOWN(T29,1)</f>
        <v>0</v>
      </c>
      <c r="AA29" s="571" t="s">
        <v>60</v>
      </c>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CB29" s="22">
        <v>276</v>
      </c>
    </row>
    <row r="30" spans="2:80" ht="26.5" customHeight="1" thickBot="1">
      <c r="B30" s="66"/>
      <c r="C30" s="1752" t="s">
        <v>44</v>
      </c>
      <c r="D30" s="1347"/>
      <c r="E30" s="1347"/>
      <c r="F30" s="1347"/>
      <c r="G30" s="1347"/>
      <c r="H30" s="1347"/>
      <c r="I30" s="1348"/>
      <c r="J30" s="1996" t="s">
        <v>89</v>
      </c>
      <c r="K30" s="1997"/>
      <c r="L30" s="2345"/>
      <c r="M30" s="57"/>
      <c r="N30" s="572">
        <f>'自主点検表（処遇）'!$N$275</f>
        <v>0</v>
      </c>
      <c r="O30" s="58" t="s">
        <v>68</v>
      </c>
      <c r="P30" s="2342"/>
      <c r="Q30" s="2343"/>
      <c r="R30" s="2343"/>
      <c r="S30" s="2343"/>
      <c r="T30" s="2343"/>
      <c r="U30" s="2344"/>
      <c r="V30" s="2346" t="s">
        <v>89</v>
      </c>
      <c r="W30" s="2347"/>
      <c r="X30" s="2348"/>
      <c r="Y30" s="573"/>
      <c r="Z30" s="564">
        <f t="shared" si="8"/>
        <v>0</v>
      </c>
      <c r="AA30" s="574" t="s">
        <v>60</v>
      </c>
      <c r="AC30" s="2371" t="s">
        <v>2542</v>
      </c>
      <c r="AD30" s="2372"/>
      <c r="AE30" s="2373"/>
      <c r="AF30" s="749" t="s">
        <v>1867</v>
      </c>
      <c r="AG30" s="749" t="s">
        <v>1868</v>
      </c>
      <c r="AH30" s="750" t="s">
        <v>428</v>
      </c>
      <c r="AL30" s="2371" t="s">
        <v>2542</v>
      </c>
      <c r="AM30" s="2372"/>
      <c r="AN30" s="2373"/>
      <c r="AO30" s="749" t="s">
        <v>1867</v>
      </c>
      <c r="AP30" s="749" t="s">
        <v>1868</v>
      </c>
      <c r="AQ30" s="750" t="s">
        <v>428</v>
      </c>
      <c r="CB30" s="22">
        <v>277</v>
      </c>
    </row>
    <row r="31" spans="2:80" ht="26.5" customHeight="1" thickBot="1">
      <c r="B31" s="66"/>
      <c r="C31" s="1507" t="s">
        <v>50</v>
      </c>
      <c r="D31" s="1508"/>
      <c r="E31" s="1508"/>
      <c r="F31" s="1508"/>
      <c r="G31" s="1508"/>
      <c r="H31" s="1508"/>
      <c r="I31" s="1509"/>
      <c r="J31" s="1911"/>
      <c r="K31" s="1912"/>
      <c r="L31" s="1912"/>
      <c r="M31" s="1912"/>
      <c r="N31" s="1912"/>
      <c r="O31" s="1947"/>
      <c r="P31" s="1911"/>
      <c r="Q31" s="1912"/>
      <c r="R31" s="1912"/>
      <c r="S31" s="1912"/>
      <c r="T31" s="1912"/>
      <c r="U31" s="2329"/>
      <c r="V31" s="506"/>
      <c r="W31" s="575">
        <f>'自主点検表（処遇）'!$W$276</f>
        <v>0</v>
      </c>
      <c r="X31" s="8" t="s">
        <v>68</v>
      </c>
      <c r="Y31" s="9"/>
      <c r="Z31" s="575">
        <v>0</v>
      </c>
      <c r="AA31" s="503" t="s">
        <v>60</v>
      </c>
      <c r="AC31" s="751" t="s">
        <v>2543</v>
      </c>
      <c r="AD31" s="752"/>
      <c r="AE31" s="753"/>
      <c r="AF31" s="471"/>
      <c r="AG31" s="754"/>
      <c r="AH31" s="755">
        <f t="shared" ref="AH31:AH32" si="9">SUM(AF31:AG31)</f>
        <v>0</v>
      </c>
      <c r="AL31" s="751" t="s">
        <v>2543</v>
      </c>
      <c r="AM31" s="752"/>
      <c r="AN31" s="753"/>
      <c r="AO31" s="471"/>
      <c r="AP31" s="754"/>
      <c r="AQ31" s="755">
        <f t="shared" ref="AQ31:AQ32" si="10">SUM(AO31:AP31)</f>
        <v>0</v>
      </c>
      <c r="CB31" s="22">
        <v>278</v>
      </c>
    </row>
    <row r="32" spans="2:80" ht="26.5" customHeight="1">
      <c r="B32" s="66"/>
      <c r="C32" s="1768" t="s">
        <v>51</v>
      </c>
      <c r="D32" s="1769"/>
      <c r="E32" s="1769"/>
      <c r="F32" s="1769"/>
      <c r="G32" s="1769"/>
      <c r="H32" s="1769"/>
      <c r="I32" s="1770"/>
      <c r="J32" s="1913"/>
      <c r="K32" s="1914"/>
      <c r="L32" s="1914"/>
      <c r="M32" s="1914"/>
      <c r="N32" s="1914"/>
      <c r="O32" s="1948"/>
      <c r="P32" s="1913"/>
      <c r="Q32" s="1914"/>
      <c r="R32" s="1914"/>
      <c r="S32" s="1914"/>
      <c r="T32" s="1914"/>
      <c r="U32" s="2330"/>
      <c r="V32" s="513"/>
      <c r="W32" s="576">
        <f>'自主点検表（処遇）'!$W$277</f>
        <v>0</v>
      </c>
      <c r="X32" s="534" t="s">
        <v>68</v>
      </c>
      <c r="Y32" s="508"/>
      <c r="Z32" s="576">
        <v>0</v>
      </c>
      <c r="AA32" s="510" t="s">
        <v>60</v>
      </c>
      <c r="AC32" s="751" t="s">
        <v>2544</v>
      </c>
      <c r="AD32" s="752"/>
      <c r="AE32" s="753"/>
      <c r="AF32" s="471"/>
      <c r="AG32" s="754"/>
      <c r="AH32" s="755">
        <f t="shared" si="9"/>
        <v>0</v>
      </c>
      <c r="AI32" s="17"/>
      <c r="AJ32" s="17"/>
      <c r="AK32" s="17"/>
      <c r="AL32" s="751" t="s">
        <v>2544</v>
      </c>
      <c r="AM32" s="752"/>
      <c r="AN32" s="753"/>
      <c r="AO32" s="471"/>
      <c r="AP32" s="754"/>
      <c r="AQ32" s="755">
        <f t="shared" si="10"/>
        <v>0</v>
      </c>
      <c r="AR32" s="17"/>
      <c r="AS32" s="17"/>
      <c r="AT32" s="17"/>
      <c r="AU32" s="17"/>
      <c r="AV32" s="17"/>
      <c r="AW32" s="17"/>
      <c r="AX32" s="17"/>
      <c r="AY32" s="17"/>
      <c r="AZ32" s="17"/>
      <c r="BA32" s="17"/>
      <c r="BB32" s="17"/>
      <c r="BC32" s="17"/>
      <c r="BD32" s="17"/>
      <c r="CB32" s="22">
        <v>279</v>
      </c>
    </row>
    <row r="33" spans="2:80" ht="26.5" customHeight="1" thickBot="1">
      <c r="B33" s="66"/>
      <c r="C33" s="1917" t="s">
        <v>52</v>
      </c>
      <c r="D33" s="1918"/>
      <c r="E33" s="1918"/>
      <c r="F33" s="1918"/>
      <c r="G33" s="1918"/>
      <c r="H33" s="1918"/>
      <c r="I33" s="1919"/>
      <c r="J33" s="1913"/>
      <c r="K33" s="1914"/>
      <c r="L33" s="1914"/>
      <c r="M33" s="1914"/>
      <c r="N33" s="1914"/>
      <c r="O33" s="1948"/>
      <c r="P33" s="1913"/>
      <c r="Q33" s="1914"/>
      <c r="R33" s="1914"/>
      <c r="S33" s="1914"/>
      <c r="T33" s="1914"/>
      <c r="U33" s="2330"/>
      <c r="V33" s="577"/>
      <c r="W33" s="578">
        <f>'自主点検表（処遇）'!$W$278</f>
        <v>0</v>
      </c>
      <c r="X33" s="566" t="s">
        <v>68</v>
      </c>
      <c r="Y33" s="560"/>
      <c r="Z33" s="578">
        <v>0</v>
      </c>
      <c r="AA33" s="574" t="s">
        <v>60</v>
      </c>
      <c r="AC33" s="751" t="s">
        <v>2072</v>
      </c>
      <c r="AD33" s="752"/>
      <c r="AE33" s="753"/>
      <c r="AF33" s="471"/>
      <c r="AG33" s="754"/>
      <c r="AH33" s="754">
        <f>SUM(AF33:AG33)</f>
        <v>0</v>
      </c>
      <c r="AI33" s="17"/>
      <c r="AJ33" s="17"/>
      <c r="AK33" s="31"/>
      <c r="AL33" s="751" t="s">
        <v>2072</v>
      </c>
      <c r="AM33" s="752"/>
      <c r="AN33" s="753"/>
      <c r="AO33" s="471"/>
      <c r="AP33" s="754"/>
      <c r="AQ33" s="754">
        <f>SUM(AO33:AP33)</f>
        <v>0</v>
      </c>
      <c r="AR33" s="17"/>
      <c r="AS33" s="17"/>
      <c r="AT33" s="17"/>
      <c r="AU33" s="17"/>
      <c r="AV33" s="17"/>
      <c r="AW33" s="17"/>
      <c r="AX33" s="17"/>
      <c r="AY33" s="17"/>
      <c r="AZ33" s="17"/>
      <c r="BA33" s="17"/>
      <c r="BB33" s="17"/>
      <c r="BC33" s="17"/>
      <c r="BD33" s="17"/>
      <c r="CB33" s="22">
        <v>280</v>
      </c>
    </row>
    <row r="34" spans="2:80" ht="26.5" customHeight="1" thickBot="1">
      <c r="B34" s="66"/>
      <c r="C34" s="1507" t="s">
        <v>53</v>
      </c>
      <c r="D34" s="1508"/>
      <c r="E34" s="1508"/>
      <c r="F34" s="1508"/>
      <c r="G34" s="1508"/>
      <c r="H34" s="1508"/>
      <c r="I34" s="1509"/>
      <c r="J34" s="1915"/>
      <c r="K34" s="1916"/>
      <c r="L34" s="1916"/>
      <c r="M34" s="1916"/>
      <c r="N34" s="1916"/>
      <c r="O34" s="1949"/>
      <c r="P34" s="1915"/>
      <c r="Q34" s="1916"/>
      <c r="R34" s="1916"/>
      <c r="S34" s="1916"/>
      <c r="T34" s="1916"/>
      <c r="U34" s="2331"/>
      <c r="V34" s="506"/>
      <c r="W34" s="575">
        <f>'自主点検表（処遇）'!$W$279</f>
        <v>0</v>
      </c>
      <c r="X34" s="8" t="s">
        <v>68</v>
      </c>
      <c r="Y34" s="9"/>
      <c r="Z34" s="575">
        <v>0</v>
      </c>
      <c r="AA34" s="503" t="s">
        <v>60</v>
      </c>
      <c r="AC34" s="756" t="s">
        <v>2545</v>
      </c>
      <c r="AD34" s="757"/>
      <c r="AE34" s="758"/>
      <c r="AF34" s="754"/>
      <c r="AG34" s="755"/>
      <c r="AH34" s="755">
        <f>SUM(AF34:AG34)</f>
        <v>0</v>
      </c>
      <c r="AI34" s="17"/>
      <c r="AJ34" s="17"/>
      <c r="AK34" s="17"/>
      <c r="AL34" s="756" t="s">
        <v>2545</v>
      </c>
      <c r="AM34" s="757"/>
      <c r="AN34" s="758"/>
      <c r="AO34" s="754"/>
      <c r="AP34" s="755"/>
      <c r="AQ34" s="755">
        <f>SUM(AO34:AP34)</f>
        <v>0</v>
      </c>
      <c r="AR34" s="17"/>
      <c r="AS34" s="17"/>
      <c r="AT34" s="17"/>
      <c r="AU34" s="17"/>
      <c r="AV34" s="17"/>
      <c r="AW34" s="17"/>
      <c r="AX34" s="17"/>
      <c r="AY34" s="17"/>
      <c r="AZ34" s="17"/>
      <c r="BA34" s="17"/>
      <c r="BB34" s="17"/>
      <c r="BC34" s="17"/>
      <c r="BD34" s="17"/>
      <c r="CB34" s="22">
        <v>281</v>
      </c>
    </row>
    <row r="35" spans="2:80" ht="26.5" customHeight="1" thickBot="1">
      <c r="B35" s="66"/>
      <c r="C35" s="1507" t="s">
        <v>54</v>
      </c>
      <c r="D35" s="1508"/>
      <c r="E35" s="1508"/>
      <c r="F35" s="1508"/>
      <c r="G35" s="1508"/>
      <c r="H35" s="1508"/>
      <c r="I35" s="1509"/>
      <c r="J35" s="1453" t="s">
        <v>86</v>
      </c>
      <c r="K35" s="1421"/>
      <c r="L35" s="1421"/>
      <c r="M35" s="1746" t="str">
        <f>'自主点検表（処遇）'!$M$280</f>
        <v>　</v>
      </c>
      <c r="N35" s="1746"/>
      <c r="O35" s="1746"/>
      <c r="P35" s="1746"/>
      <c r="Q35" s="1938" t="str">
        <f>'自主点検表（処遇）'!$Q$280</f>
        <v>　</v>
      </c>
      <c r="R35" s="1746"/>
      <c r="S35" s="1746"/>
      <c r="T35" s="1940"/>
      <c r="U35" s="1453" t="s">
        <v>84</v>
      </c>
      <c r="V35" s="1421"/>
      <c r="W35" s="1421"/>
      <c r="X35" s="1746">
        <f>'自主点検表（処遇）'!$X$280</f>
        <v>0</v>
      </c>
      <c r="Y35" s="1746"/>
      <c r="Z35" s="1932" t="s">
        <v>85</v>
      </c>
      <c r="AA35" s="1933"/>
      <c r="AB35" s="192"/>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CB35" s="22">
        <v>282</v>
      </c>
    </row>
    <row r="36" spans="2:80" ht="26.5" customHeight="1" thickBot="1">
      <c r="B36" s="66"/>
      <c r="C36" s="1329" t="s">
        <v>55</v>
      </c>
      <c r="D36" s="1330"/>
      <c r="E36" s="1330"/>
      <c r="F36" s="1330"/>
      <c r="G36" s="1330"/>
      <c r="H36" s="1330"/>
      <c r="I36" s="1331"/>
      <c r="J36" s="1453" t="s">
        <v>81</v>
      </c>
      <c r="K36" s="1421"/>
      <c r="L36" s="1885">
        <f>'自主点検表（処遇）'!$L$281</f>
        <v>0</v>
      </c>
      <c r="M36" s="1885"/>
      <c r="N36" s="1885"/>
      <c r="O36" s="1885"/>
      <c r="P36" s="2328" t="s">
        <v>82</v>
      </c>
      <c r="Q36" s="2328"/>
      <c r="R36" s="1897">
        <f>'自主点検表（処遇）'!$R$281</f>
        <v>0</v>
      </c>
      <c r="S36" s="1897"/>
      <c r="T36" s="1897"/>
      <c r="U36" s="1897"/>
      <c r="V36" s="1897"/>
      <c r="W36" s="1897"/>
      <c r="X36" s="1897"/>
      <c r="Y36" s="1897"/>
      <c r="Z36" s="1897"/>
      <c r="AA36" s="1898"/>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CB36" s="22">
        <v>283</v>
      </c>
    </row>
    <row r="37" spans="2:80" ht="26.5" customHeight="1" thickBot="1">
      <c r="B37" s="66"/>
      <c r="C37" s="1752" t="s">
        <v>56</v>
      </c>
      <c r="D37" s="1347"/>
      <c r="E37" s="1347"/>
      <c r="F37" s="1347"/>
      <c r="G37" s="1347"/>
      <c r="H37" s="1347"/>
      <c r="I37" s="1348"/>
      <c r="J37" s="1453" t="s">
        <v>81</v>
      </c>
      <c r="K37" s="1421"/>
      <c r="L37" s="1885">
        <f>'自主点検表（処遇）'!$L$281</f>
        <v>0</v>
      </c>
      <c r="M37" s="1885"/>
      <c r="N37" s="1885"/>
      <c r="O37" s="1885"/>
      <c r="P37" s="2328" t="s">
        <v>82</v>
      </c>
      <c r="Q37" s="2328"/>
      <c r="R37" s="1897">
        <f>'自主点検表（処遇）'!$R$281</f>
        <v>0</v>
      </c>
      <c r="S37" s="1897"/>
      <c r="T37" s="1897"/>
      <c r="U37" s="1897"/>
      <c r="V37" s="1897"/>
      <c r="W37" s="1897"/>
      <c r="X37" s="1897"/>
      <c r="Y37" s="1897"/>
      <c r="Z37" s="1897"/>
      <c r="AA37" s="1898"/>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CB37" s="22">
        <v>284</v>
      </c>
    </row>
    <row r="38" spans="2:80" ht="27" customHeight="1">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41" spans="2:80" ht="27" customHeight="1">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row>
    <row r="42" spans="2:80" ht="27" customHeight="1">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row>
    <row r="43" spans="2:80" ht="27" customHeight="1">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row>
    <row r="44" spans="2:80" ht="27" customHeight="1">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row>
    <row r="45" spans="2:80" ht="27" customHeight="1">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row>
    <row r="46" spans="2:80" ht="27" customHeight="1">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row>
    <row r="47" spans="2:80" ht="27" customHeight="1">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row>
    <row r="48" spans="2:80" ht="27" customHeight="1">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row>
    <row r="49" spans="29:57" ht="27" customHeight="1">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row>
    <row r="50" spans="29:57" ht="27" customHeight="1">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row>
    <row r="51" spans="29:57" ht="27" customHeight="1">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row>
    <row r="52" spans="29:57" ht="27" customHeight="1">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row>
    <row r="53" spans="29:57" ht="27" customHeight="1">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row>
    <row r="54" spans="29:57" ht="27" customHeight="1">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row>
    <row r="55" spans="29:57" ht="27" customHeight="1">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row>
    <row r="56" spans="29:57" ht="27" customHeight="1">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row>
    <row r="57" spans="29:57" ht="27" customHeight="1">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row>
    <row r="58" spans="29:57" ht="27" customHeight="1">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row>
    <row r="59" spans="29:57" ht="27" customHeight="1">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row>
    <row r="60" spans="29:57" ht="27" customHeight="1">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row>
  </sheetData>
  <mergeCells count="210">
    <mergeCell ref="BD8:BG8"/>
    <mergeCell ref="AC30:AE30"/>
    <mergeCell ref="AL30:AN30"/>
    <mergeCell ref="C7:I7"/>
    <mergeCell ref="K7:N7"/>
    <mergeCell ref="Q7:T7"/>
    <mergeCell ref="W7:Z7"/>
    <mergeCell ref="C8:I8"/>
    <mergeCell ref="K8:N8"/>
    <mergeCell ref="Q8:T8"/>
    <mergeCell ref="W8:Z8"/>
    <mergeCell ref="C15:I15"/>
    <mergeCell ref="C18:I18"/>
    <mergeCell ref="J18:L18"/>
    <mergeCell ref="M18:O18"/>
    <mergeCell ref="P18:R18"/>
    <mergeCell ref="S18:U18"/>
    <mergeCell ref="Y9:AA9"/>
    <mergeCell ref="C10:I10"/>
    <mergeCell ref="C11:I11"/>
    <mergeCell ref="C12:I12"/>
    <mergeCell ref="C13:I13"/>
    <mergeCell ref="C14:I14"/>
    <mergeCell ref="C9:I9"/>
    <mergeCell ref="Q5:T5"/>
    <mergeCell ref="W5:Z5"/>
    <mergeCell ref="C6:I6"/>
    <mergeCell ref="K6:N6"/>
    <mergeCell ref="Q6:T6"/>
    <mergeCell ref="W6:Z6"/>
    <mergeCell ref="C4:I5"/>
    <mergeCell ref="J4:O4"/>
    <mergeCell ref="P4:U4"/>
    <mergeCell ref="V4:AA4"/>
    <mergeCell ref="J5:O5"/>
    <mergeCell ref="J9:L9"/>
    <mergeCell ref="M9:O9"/>
    <mergeCell ref="P9:R9"/>
    <mergeCell ref="S9:U9"/>
    <mergeCell ref="V9:X9"/>
    <mergeCell ref="C25:I25"/>
    <mergeCell ref="C26:D26"/>
    <mergeCell ref="C27:D27"/>
    <mergeCell ref="C28:I28"/>
    <mergeCell ref="V18:AA18"/>
    <mergeCell ref="C19:I19"/>
    <mergeCell ref="C20:I20"/>
    <mergeCell ref="C21:I21"/>
    <mergeCell ref="C23:I23"/>
    <mergeCell ref="J23:L24"/>
    <mergeCell ref="P23:R24"/>
    <mergeCell ref="V23:X24"/>
    <mergeCell ref="C24:I24"/>
    <mergeCell ref="C31:I31"/>
    <mergeCell ref="J31:O34"/>
    <mergeCell ref="P31:U34"/>
    <mergeCell ref="C32:I32"/>
    <mergeCell ref="C33:I33"/>
    <mergeCell ref="C34:I34"/>
    <mergeCell ref="J28:M28"/>
    <mergeCell ref="P28:S28"/>
    <mergeCell ref="V28:AA28"/>
    <mergeCell ref="C29:I29"/>
    <mergeCell ref="P29:U30"/>
    <mergeCell ref="C30:I30"/>
    <mergeCell ref="J30:L30"/>
    <mergeCell ref="V30:X30"/>
    <mergeCell ref="C37:I37"/>
    <mergeCell ref="J37:K37"/>
    <mergeCell ref="L37:O37"/>
    <mergeCell ref="P37:Q37"/>
    <mergeCell ref="R37:AA37"/>
    <mergeCell ref="Z35:AA35"/>
    <mergeCell ref="C36:I36"/>
    <mergeCell ref="J36:K36"/>
    <mergeCell ref="L36:O36"/>
    <mergeCell ref="P36:Q36"/>
    <mergeCell ref="R36:AA36"/>
    <mergeCell ref="C35:I35"/>
    <mergeCell ref="J35:L35"/>
    <mergeCell ref="M35:P35"/>
    <mergeCell ref="Q35:T35"/>
    <mergeCell ref="U35:W35"/>
    <mergeCell ref="X35:Y35"/>
    <mergeCell ref="AW20:AX20"/>
    <mergeCell ref="AY20:AZ20"/>
    <mergeCell ref="BA20:BB20"/>
    <mergeCell ref="AC21:AD21"/>
    <mergeCell ref="AE21:AF21"/>
    <mergeCell ref="AG21:AH21"/>
    <mergeCell ref="AI21:AJ21"/>
    <mergeCell ref="AL21:AM21"/>
    <mergeCell ref="AE20:AF20"/>
    <mergeCell ref="AG20:AH20"/>
    <mergeCell ref="AI20:AJ20"/>
    <mergeCell ref="AL20:AM20"/>
    <mergeCell ref="AN20:AO20"/>
    <mergeCell ref="AP20:AQ20"/>
    <mergeCell ref="AC20:AD20"/>
    <mergeCell ref="AI26:AJ26"/>
    <mergeCell ref="AL26:AM26"/>
    <mergeCell ref="AW23:AX23"/>
    <mergeCell ref="AY23:AZ23"/>
    <mergeCell ref="BA23:BB23"/>
    <mergeCell ref="BA21:BB21"/>
    <mergeCell ref="AN21:AO21"/>
    <mergeCell ref="AP21:AQ21"/>
    <mergeCell ref="AR21:AS21"/>
    <mergeCell ref="AU21:AV21"/>
    <mergeCell ref="AW21:AX21"/>
    <mergeCell ref="AY21:AZ21"/>
    <mergeCell ref="AU22:AV22"/>
    <mergeCell ref="AI25:AJ25"/>
    <mergeCell ref="AR25:AS25"/>
    <mergeCell ref="BA25:BB25"/>
    <mergeCell ref="AW22:AX22"/>
    <mergeCell ref="AY22:AZ22"/>
    <mergeCell ref="AY25:AZ25"/>
    <mergeCell ref="BA22:BB22"/>
    <mergeCell ref="AL22:AM22"/>
    <mergeCell ref="AL23:AM23"/>
    <mergeCell ref="AI28:AJ28"/>
    <mergeCell ref="AL28:AM28"/>
    <mergeCell ref="AW27:AX27"/>
    <mergeCell ref="AY27:AZ27"/>
    <mergeCell ref="BA27:BB27"/>
    <mergeCell ref="BA26:BB26"/>
    <mergeCell ref="AC27:AD27"/>
    <mergeCell ref="AE27:AF27"/>
    <mergeCell ref="AG27:AH27"/>
    <mergeCell ref="AI27:AJ27"/>
    <mergeCell ref="AL27:AM27"/>
    <mergeCell ref="AN27:AO27"/>
    <mergeCell ref="AP27:AQ27"/>
    <mergeCell ref="AR27:AS27"/>
    <mergeCell ref="AU27:AV27"/>
    <mergeCell ref="AN26:AO26"/>
    <mergeCell ref="AP26:AQ26"/>
    <mergeCell ref="AR26:AS26"/>
    <mergeCell ref="AU26:AV26"/>
    <mergeCell ref="AW26:AX26"/>
    <mergeCell ref="AY26:AZ26"/>
    <mergeCell ref="AC26:AD26"/>
    <mergeCell ref="AE26:AF26"/>
    <mergeCell ref="AG26:AH26"/>
    <mergeCell ref="AW16:AX16"/>
    <mergeCell ref="AU17:AV17"/>
    <mergeCell ref="AW17:AX17"/>
    <mergeCell ref="AU18:AV18"/>
    <mergeCell ref="AW18:AX18"/>
    <mergeCell ref="BA28:BB28"/>
    <mergeCell ref="AC16:AD16"/>
    <mergeCell ref="AC17:AD17"/>
    <mergeCell ref="AC18:AD18"/>
    <mergeCell ref="AE16:AF16"/>
    <mergeCell ref="AE17:AF17"/>
    <mergeCell ref="AE18:AF18"/>
    <mergeCell ref="AL16:AM16"/>
    <mergeCell ref="AN16:AO16"/>
    <mergeCell ref="AL17:AM17"/>
    <mergeCell ref="AN28:AO28"/>
    <mergeCell ref="AP28:AQ28"/>
    <mergeCell ref="AR28:AS28"/>
    <mergeCell ref="AU28:AV28"/>
    <mergeCell ref="AW28:AX28"/>
    <mergeCell ref="AY28:AZ28"/>
    <mergeCell ref="AC28:AD28"/>
    <mergeCell ref="AE28:AF28"/>
    <mergeCell ref="AG28:AH28"/>
    <mergeCell ref="AN17:AO17"/>
    <mergeCell ref="AL18:AM18"/>
    <mergeCell ref="AN18:AO18"/>
    <mergeCell ref="AU16:AV16"/>
    <mergeCell ref="AR20:AS20"/>
    <mergeCell ref="AU20:AV20"/>
    <mergeCell ref="AC23:AD23"/>
    <mergeCell ref="AP22:AQ22"/>
    <mergeCell ref="AN22:AO22"/>
    <mergeCell ref="AE22:AF22"/>
    <mergeCell ref="AG22:AH22"/>
    <mergeCell ref="AI22:AJ22"/>
    <mergeCell ref="AI23:AJ23"/>
    <mergeCell ref="AR22:AS22"/>
    <mergeCell ref="AR23:AS23"/>
    <mergeCell ref="AN23:AO23"/>
    <mergeCell ref="AP23:AQ23"/>
    <mergeCell ref="AE25:AF25"/>
    <mergeCell ref="AE23:AF23"/>
    <mergeCell ref="AG23:AH23"/>
    <mergeCell ref="AN25:AO25"/>
    <mergeCell ref="AP25:AQ25"/>
    <mergeCell ref="AW25:AX25"/>
    <mergeCell ref="AU23:AV23"/>
    <mergeCell ref="AC4:AJ4"/>
    <mergeCell ref="AL4:AS4"/>
    <mergeCell ref="AU4:BB4"/>
    <mergeCell ref="AF11:AG11"/>
    <mergeCell ref="AO11:AP11"/>
    <mergeCell ref="AX11:AY11"/>
    <mergeCell ref="AC14:AE14"/>
    <mergeCell ref="AL14:AN14"/>
    <mergeCell ref="AU14:AW14"/>
    <mergeCell ref="AY14:AZ14"/>
    <mergeCell ref="AC22:AD22"/>
    <mergeCell ref="AC25:AD25"/>
    <mergeCell ref="AL25:AM25"/>
    <mergeCell ref="AU25:AV25"/>
    <mergeCell ref="AG25:AH25"/>
    <mergeCell ref="AG14:AH14"/>
    <mergeCell ref="AP14:AQ14"/>
  </mergeCells>
  <phoneticPr fontId="6"/>
  <conditionalFormatting sqref="F26:H26">
    <cfRule type="containsText" dxfId="568" priority="3444" operator="containsText" text="きゅう師">
      <formula>NOT(ISERROR(SEARCH("きゅう師",F26)))</formula>
    </cfRule>
    <cfRule type="containsText" dxfId="567" priority="3445" operator="containsText" text="はり師">
      <formula>NOT(ISERROR(SEARCH("はり師",F26)))</formula>
    </cfRule>
    <cfRule type="containsText" dxfId="566" priority="3446" operator="containsText" text="あん摩マッサージ指圧師">
      <formula>NOT(ISERROR(SEARCH("あん摩マッサージ指圧師",F26)))</formula>
    </cfRule>
    <cfRule type="containsText" dxfId="565" priority="3447" operator="containsText" text="柔道整復師">
      <formula>NOT(ISERROR(SEARCH("柔道整復師",F26)))</formula>
    </cfRule>
    <cfRule type="containsText" dxfId="564" priority="3448" operator="containsText" text="看護職員">
      <formula>NOT(ISERROR(SEARCH("看護職員",F26)))</formula>
    </cfRule>
    <cfRule type="containsText" dxfId="563" priority="3449" operator="containsText" text="言語聴覚士">
      <formula>NOT(ISERROR(SEARCH("言語聴覚士",F26)))</formula>
    </cfRule>
    <cfRule type="containsText" dxfId="562" priority="3450" operator="containsText" text="作業療法士">
      <formula>NOT(ISERROR(SEARCH("作業療法士",F26)))</formula>
    </cfRule>
    <cfRule type="containsText" dxfId="561" priority="3451" operator="containsText" text="理学療法士">
      <formula>NOT(ISERROR(SEARCH("理学療法士",F26)))</formula>
    </cfRule>
    <cfRule type="containsText" dxfId="560" priority="3452" operator="containsText" text="作業療法士">
      <formula>NOT(ISERROR(SEARCH("作業療法士",F26)))</formula>
    </cfRule>
    <cfRule type="containsText" dxfId="559" priority="3453" operator="containsText" text="理学療法士">
      <formula>NOT(ISERROR(SEARCH("理学療法士",F26)))</formula>
    </cfRule>
  </conditionalFormatting>
  <conditionalFormatting sqref="F27:H27">
    <cfRule type="containsText" dxfId="558" priority="3434" operator="containsText" text="きゅう師">
      <formula>NOT(ISERROR(SEARCH("きゅう師",F27)))</formula>
    </cfRule>
    <cfRule type="containsText" dxfId="557" priority="3435" operator="containsText" text="はり師">
      <formula>NOT(ISERROR(SEARCH("はり師",F27)))</formula>
    </cfRule>
    <cfRule type="containsText" dxfId="556" priority="3436" operator="containsText" text="あん摩マッサージ指圧師">
      <formula>NOT(ISERROR(SEARCH("あん摩マッサージ指圧師",F27)))</formula>
    </cfRule>
    <cfRule type="containsText" dxfId="555" priority="3437" operator="containsText" text="柔道整復師">
      <formula>NOT(ISERROR(SEARCH("柔道整復師",F27)))</formula>
    </cfRule>
    <cfRule type="containsText" dxfId="554" priority="3438" operator="containsText" text="看護職員">
      <formula>NOT(ISERROR(SEARCH("看護職員",F27)))</formula>
    </cfRule>
    <cfRule type="containsText" dxfId="553" priority="3439" operator="containsText" text="言語聴覚士">
      <formula>NOT(ISERROR(SEARCH("言語聴覚士",F27)))</formula>
    </cfRule>
    <cfRule type="containsText" dxfId="552" priority="3440" operator="containsText" text="作業療法士">
      <formula>NOT(ISERROR(SEARCH("作業療法士",F27)))</formula>
    </cfRule>
    <cfRule type="containsText" dxfId="551" priority="3441" operator="containsText" text="理学療法士">
      <formula>NOT(ISERROR(SEARCH("理学療法士",F27)))</formula>
    </cfRule>
    <cfRule type="containsText" dxfId="550" priority="3442" operator="containsText" text="作業療法士">
      <formula>NOT(ISERROR(SEARCH("作業療法士",F27)))</formula>
    </cfRule>
    <cfRule type="containsText" dxfId="549" priority="3443" operator="containsText" text="理学療法士">
      <formula>NOT(ISERROR(SEARCH("理学療法士",F27)))</formula>
    </cfRule>
  </conditionalFormatting>
  <conditionalFormatting sqref="N28">
    <cfRule type="containsText" dxfId="548" priority="3433" operator="containsText" text="○">
      <formula>NOT(ISERROR(SEARCH("○",N28)))</formula>
    </cfRule>
  </conditionalFormatting>
  <conditionalFormatting sqref="S18">
    <cfRule type="containsText" dxfId="547" priority="3424" operator="containsText" text="Ⅱ">
      <formula>NOT(ISERROR(SEARCH("Ⅱ",S18)))</formula>
    </cfRule>
    <cfRule type="containsText" dxfId="546" priority="3425" operator="containsText" text="I・Ⅱ">
      <formula>NOT(ISERROR(SEARCH("I・Ⅱ",S18)))</formula>
    </cfRule>
    <cfRule type="containsText" dxfId="545" priority="3426" operator="containsText" text="Ⅰ">
      <formula>NOT(ISERROR(SEARCH("Ⅰ",S18)))</formula>
    </cfRule>
    <cfRule type="cellIs" dxfId="544" priority="3427" operator="equal">
      <formula>"Ⅰ,Ⅱ,Ⅰ・Ⅱ"</formula>
    </cfRule>
  </conditionalFormatting>
  <conditionalFormatting sqref="L36">
    <cfRule type="notContainsBlanks" dxfId="543" priority="520">
      <formula>LEN(TRIM(L36))&gt;0</formula>
    </cfRule>
  </conditionalFormatting>
  <conditionalFormatting sqref="L37">
    <cfRule type="notContainsBlanks" dxfId="542" priority="519">
      <formula>LEN(TRIM(L37))&gt;0</formula>
    </cfRule>
  </conditionalFormatting>
  <conditionalFormatting sqref="R36">
    <cfRule type="notContainsBlanks" dxfId="541" priority="518">
      <formula>LEN(TRIM(R36))&gt;0</formula>
    </cfRule>
  </conditionalFormatting>
  <conditionalFormatting sqref="R37">
    <cfRule type="notContainsBlanks" dxfId="540" priority="517">
      <formula>LEN(TRIM(R37))&gt;0</formula>
    </cfRule>
  </conditionalFormatting>
  <conditionalFormatting sqref="T28">
    <cfRule type="containsText" dxfId="539" priority="50" operator="containsText" text="○">
      <formula>NOT(ISERROR(SEARCH("○",T28)))</formula>
    </cfRule>
  </conditionalFormatting>
  <conditionalFormatting sqref="M18">
    <cfRule type="containsText" dxfId="538" priority="46" operator="containsText" text="Ⅱ">
      <formula>NOT(ISERROR(SEARCH("Ⅱ",M18)))</formula>
    </cfRule>
    <cfRule type="containsText" dxfId="537" priority="47" operator="containsText" text="I・Ⅱ">
      <formula>NOT(ISERROR(SEARCH("I・Ⅱ",M18)))</formula>
    </cfRule>
    <cfRule type="containsText" dxfId="536" priority="48" operator="containsText" text="Ⅰ">
      <formula>NOT(ISERROR(SEARCH("Ⅰ",M18)))</formula>
    </cfRule>
    <cfRule type="cellIs" dxfId="535" priority="49" operator="equal">
      <formula>"Ⅰ,Ⅱ,Ⅰ・Ⅱ"</formula>
    </cfRule>
  </conditionalFormatting>
  <conditionalFormatting sqref="AG14">
    <cfRule type="cellIs" dxfId="534" priority="44" operator="equal">
      <formula>"基準以上"</formula>
    </cfRule>
    <cfRule type="cellIs" dxfId="533" priority="45" operator="equal">
      <formula>"基準以下"</formula>
    </cfRule>
  </conditionalFormatting>
  <conditionalFormatting sqref="AP14">
    <cfRule type="cellIs" dxfId="532" priority="42" operator="equal">
      <formula>"基準以上"</formula>
    </cfRule>
    <cfRule type="cellIs" dxfId="531" priority="43" operator="equal">
      <formula>"基準以下"</formula>
    </cfRule>
  </conditionalFormatting>
  <conditionalFormatting sqref="AY14">
    <cfRule type="cellIs" dxfId="530" priority="40" operator="equal">
      <formula>"基準以上"</formula>
    </cfRule>
    <cfRule type="cellIs" dxfId="529" priority="41" operator="equal">
      <formula>"基準以下"</formula>
    </cfRule>
  </conditionalFormatting>
  <conditionalFormatting sqref="BD8:BG8">
    <cfRule type="cellIs" dxfId="528" priority="19" operator="equal">
      <formula>"平均並み"</formula>
    </cfRule>
    <cfRule type="cellIs" dxfId="527" priority="20" operator="equal">
      <formula>"平均以上"</formula>
    </cfRule>
    <cfRule type="cellIs" dxfId="526" priority="21" operator="equal">
      <formula>"平均以下"</formula>
    </cfRule>
  </conditionalFormatting>
  <conditionalFormatting sqref="AY16">
    <cfRule type="cellIs" dxfId="525" priority="17" operator="equal">
      <formula>"NG"</formula>
    </cfRule>
    <cfRule type="cellIs" dxfId="524" priority="18" operator="equal">
      <formula>"OK"</formula>
    </cfRule>
  </conditionalFormatting>
  <conditionalFormatting sqref="AY17">
    <cfRule type="cellIs" dxfId="523" priority="15" operator="equal">
      <formula>"NG"</formula>
    </cfRule>
    <cfRule type="cellIs" dxfId="522" priority="16" operator="equal">
      <formula>"OK"</formula>
    </cfRule>
  </conditionalFormatting>
  <conditionalFormatting sqref="AY18">
    <cfRule type="cellIs" dxfId="521" priority="13" operator="equal">
      <formula>"NG"</formula>
    </cfRule>
    <cfRule type="cellIs" dxfId="520" priority="14" operator="equal">
      <formula>"OK"</formula>
    </cfRule>
  </conditionalFormatting>
  <conditionalFormatting sqref="AP16">
    <cfRule type="cellIs" dxfId="519" priority="11" operator="equal">
      <formula>"NG"</formula>
    </cfRule>
    <cfRule type="cellIs" dxfId="518" priority="12" operator="equal">
      <formula>"OK"</formula>
    </cfRule>
  </conditionalFormatting>
  <conditionalFormatting sqref="AP17">
    <cfRule type="cellIs" dxfId="517" priority="9" operator="equal">
      <formula>"NG"</formula>
    </cfRule>
    <cfRule type="cellIs" dxfId="516" priority="10" operator="equal">
      <formula>"OK"</formula>
    </cfRule>
  </conditionalFormatting>
  <conditionalFormatting sqref="AP18">
    <cfRule type="cellIs" dxfId="515" priority="7" operator="equal">
      <formula>"NG"</formula>
    </cfRule>
    <cfRule type="cellIs" dxfId="514" priority="8" operator="equal">
      <formula>"OK"</formula>
    </cfRule>
  </conditionalFormatting>
  <conditionalFormatting sqref="AG16">
    <cfRule type="cellIs" dxfId="513" priority="5" operator="equal">
      <formula>"NG"</formula>
    </cfRule>
    <cfRule type="cellIs" dxfId="512" priority="6" operator="equal">
      <formula>"OK"</formula>
    </cfRule>
  </conditionalFormatting>
  <conditionalFormatting sqref="AG17">
    <cfRule type="cellIs" dxfId="511" priority="3" operator="equal">
      <formula>"NG"</formula>
    </cfRule>
    <cfRule type="cellIs" dxfId="510" priority="4" operator="equal">
      <formula>"OK"</formula>
    </cfRule>
  </conditionalFormatting>
  <conditionalFormatting sqref="AG18">
    <cfRule type="cellIs" dxfId="509" priority="1" operator="equal">
      <formula>"NG"</formula>
    </cfRule>
    <cfRule type="cellIs" dxfId="508" priority="2" operator="equal">
      <formula>"OK"</formula>
    </cfRule>
  </conditionalFormatting>
  <pageMargins left="0.51181102362204722" right="0.11811023622047245" top="0.55118110236220474" bottom="0.55118110236220474" header="0.31496062992125984" footer="0.31496062992125984"/>
  <pageSetup paperSize="8" scale="63" firstPageNumber="7" fitToHeight="2" orientation="landscape" useFirstPageNumber="1" r:id="rId1"/>
  <headerFooter>
    <oddHeader>&amp;R&amp;"游ゴシック Medium,標準"&amp;12自主点検表４（1）従来型　 　　</oddHeader>
    <oddFooter>&amp;C&amp;14ー &amp;P ー</oddFooter>
  </headerFooter>
  <colBreaks count="2" manualBreakCount="2">
    <brk id="50" max="34" man="1"/>
    <brk id="56" min="2" max="3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AC9FD-64FF-46BD-950F-6DE798196FA1}">
  <sheetPr codeName="Sheet7">
    <tabColor rgb="FF00B0F0"/>
  </sheetPr>
  <dimension ref="B1:AQ78"/>
  <sheetViews>
    <sheetView view="pageBreakPreview" zoomScale="90" zoomScaleNormal="100" zoomScaleSheetLayoutView="90" workbookViewId="0"/>
  </sheetViews>
  <sheetFormatPr defaultColWidth="3.5703125" defaultRowHeight="30" customHeight="1"/>
  <cols>
    <col min="1" max="7" width="3.5703125" style="2"/>
    <col min="8" max="8" width="3.5703125" style="2" customWidth="1"/>
    <col min="9" max="10" width="3.5703125" style="2"/>
    <col min="11" max="11" width="3.85546875" style="2" customWidth="1"/>
    <col min="12" max="12" width="3.5" style="2" customWidth="1"/>
    <col min="13" max="13" width="3.7109375" style="2" customWidth="1"/>
    <col min="14" max="14" width="3.5703125" style="2"/>
    <col min="15" max="15" width="4.2109375" style="2" customWidth="1"/>
    <col min="16" max="16" width="3.5703125" style="2"/>
    <col min="17" max="17" width="4.5" style="2" bestFit="1" customWidth="1"/>
    <col min="18" max="36" width="3.5703125" style="2"/>
    <col min="37" max="37" width="12.5703125" style="2" customWidth="1"/>
    <col min="38" max="16384" width="3.5703125" style="2"/>
  </cols>
  <sheetData>
    <row r="1" spans="2:43" s="17" customFormat="1" ht="30" customHeight="1" thickBot="1">
      <c r="B1" s="17" t="s">
        <v>791</v>
      </c>
      <c r="C1" s="17" t="s">
        <v>1699</v>
      </c>
      <c r="AF1" s="18"/>
      <c r="AG1" s="19"/>
      <c r="AH1" s="19"/>
      <c r="AI1" s="19"/>
      <c r="AK1" s="20"/>
      <c r="AL1" s="20"/>
      <c r="AM1" s="20"/>
      <c r="AN1" s="20"/>
      <c r="AO1" s="20"/>
      <c r="AP1" s="20"/>
      <c r="AQ1" s="21"/>
    </row>
    <row r="2" spans="2:43" s="17" customFormat="1" ht="30" customHeight="1" thickBot="1">
      <c r="C2" s="1455" t="s">
        <v>690</v>
      </c>
      <c r="D2" s="1456"/>
      <c r="E2" s="1456"/>
      <c r="F2" s="2293"/>
      <c r="G2" s="2391">
        <f>'自主点検表（処遇）'!$N$1418</f>
        <v>0</v>
      </c>
      <c r="H2" s="2391"/>
      <c r="I2" s="2391"/>
      <c r="J2" s="2391"/>
      <c r="K2" s="2391"/>
      <c r="L2" s="2391"/>
      <c r="M2" s="2391"/>
      <c r="N2" s="2391"/>
      <c r="O2" s="2391"/>
      <c r="P2" s="2391"/>
      <c r="Q2" s="2391"/>
      <c r="R2" s="2391"/>
      <c r="S2" s="2391"/>
      <c r="T2" s="2391"/>
      <c r="U2" s="2391"/>
      <c r="V2" s="2391"/>
      <c r="W2" s="2391"/>
      <c r="X2" s="2391"/>
      <c r="Y2" s="2391"/>
      <c r="Z2" s="2391"/>
      <c r="AA2" s="2391"/>
      <c r="AB2" s="2391"/>
      <c r="AC2" s="2391"/>
      <c r="AD2" s="2391"/>
      <c r="AE2" s="2392"/>
      <c r="AF2" s="18"/>
      <c r="AG2" s="19"/>
      <c r="AH2" s="19"/>
      <c r="AI2" s="19"/>
      <c r="AK2" s="20"/>
      <c r="AL2" s="20"/>
      <c r="AM2" s="20"/>
      <c r="AN2" s="20"/>
      <c r="AO2" s="20"/>
      <c r="AP2" s="20"/>
      <c r="AQ2" s="21"/>
    </row>
    <row r="3" spans="2:43" s="17" customFormat="1" ht="30" customHeight="1" thickBot="1">
      <c r="C3" s="1455" t="s">
        <v>1700</v>
      </c>
      <c r="D3" s="1456"/>
      <c r="E3" s="1456"/>
      <c r="F3" s="2293"/>
      <c r="G3" s="2393">
        <f>'自主点検表（処遇）'!$R$1419</f>
        <v>0</v>
      </c>
      <c r="H3" s="2394"/>
      <c r="I3" s="2394"/>
      <c r="J3" s="2394"/>
      <c r="K3" s="2394"/>
      <c r="L3" s="2394"/>
      <c r="M3" s="2394"/>
      <c r="N3" s="2394"/>
      <c r="O3" s="2394"/>
      <c r="P3" s="2394"/>
      <c r="Q3" s="2395"/>
      <c r="R3" s="9"/>
      <c r="S3" s="7"/>
      <c r="T3" s="7"/>
      <c r="U3" s="7"/>
      <c r="V3" s="7"/>
      <c r="W3" s="7"/>
      <c r="X3" s="7"/>
      <c r="Y3" s="7"/>
      <c r="Z3" s="7"/>
      <c r="AA3" s="7"/>
      <c r="AB3" s="7"/>
      <c r="AC3" s="7"/>
      <c r="AD3" s="7"/>
      <c r="AE3" s="7"/>
      <c r="AF3" s="18"/>
      <c r="AK3" s="20"/>
      <c r="AL3" s="20"/>
      <c r="AM3" s="20"/>
      <c r="AN3" s="20"/>
      <c r="AO3" s="20"/>
      <c r="AP3" s="20"/>
      <c r="AQ3" s="21"/>
    </row>
    <row r="4" spans="2:43" s="17" customFormat="1" ht="30" customHeight="1" thickBot="1">
      <c r="C4" s="9" t="s">
        <v>1702</v>
      </c>
      <c r="D4" s="16"/>
      <c r="E4" s="16"/>
      <c r="F4" s="16"/>
      <c r="G4" s="25"/>
      <c r="H4" s="7"/>
      <c r="I4" s="7" t="s">
        <v>428</v>
      </c>
      <c r="J4" s="7"/>
      <c r="K4" s="1513" t="str">
        <f>'自主点検表（処遇）'!$W$1420</f>
        <v>　</v>
      </c>
      <c r="L4" s="1892"/>
      <c r="M4" s="7" t="s">
        <v>427</v>
      </c>
      <c r="N4" s="16"/>
      <c r="O4" s="25"/>
      <c r="P4" s="9" t="s">
        <v>1718</v>
      </c>
      <c r="Q4" s="7"/>
      <c r="R4" s="7"/>
      <c r="S4" s="7"/>
      <c r="T4" s="7"/>
      <c r="U4" s="7"/>
      <c r="V4" s="7"/>
      <c r="W4" s="39"/>
      <c r="X4" s="2404" t="str">
        <f>_xlfn.IFS(AI4&gt;=4,"適正運営",AI4&lt;4,"開催回数不足（減算対象）")</f>
        <v>適正運営</v>
      </c>
      <c r="Y4" s="1456"/>
      <c r="Z4" s="1456"/>
      <c r="AA4" s="1456"/>
      <c r="AB4" s="1456"/>
      <c r="AC4" s="1456"/>
      <c r="AD4" s="1456"/>
      <c r="AE4" s="2293"/>
      <c r="AF4" s="18"/>
      <c r="AG4" s="1287" t="s">
        <v>1860</v>
      </c>
      <c r="AH4" s="1287"/>
      <c r="AI4" s="19" t="str">
        <f>K4</f>
        <v>　</v>
      </c>
      <c r="AK4" s="20"/>
      <c r="AL4" s="20"/>
      <c r="AM4" s="20"/>
      <c r="AN4" s="20"/>
      <c r="AO4" s="20"/>
      <c r="AP4" s="20"/>
      <c r="AQ4" s="21"/>
    </row>
    <row r="5" spans="2:43" s="17" customFormat="1" ht="30" customHeight="1" thickBot="1">
      <c r="C5" s="2243" t="s">
        <v>2516</v>
      </c>
      <c r="D5" s="2244"/>
      <c r="E5" s="2244"/>
      <c r="F5" s="2244"/>
      <c r="G5" s="2245"/>
      <c r="H5" s="704"/>
      <c r="I5" s="705" t="str">
        <f>'自主点検表（処遇）'!$AG$1418</f>
        <v>　</v>
      </c>
      <c r="J5" s="705"/>
      <c r="K5" s="705" t="str">
        <f>'自主点検表（処遇）'!$AI$1418</f>
        <v>　</v>
      </c>
      <c r="L5" s="706"/>
      <c r="M5" s="705" t="str">
        <f>'自主点検表（処遇）'!$AG$1419</f>
        <v>　</v>
      </c>
      <c r="N5" s="705"/>
      <c r="O5" s="705" t="str">
        <f>'自主点検表（処遇）'!$AI$1419</f>
        <v>　</v>
      </c>
      <c r="P5" s="705"/>
      <c r="Q5" s="705" t="str">
        <f>'自主点検表（処遇）'!$AG$1420</f>
        <v>　</v>
      </c>
      <c r="R5" s="705"/>
      <c r="S5" s="705" t="str">
        <f>'自主点検表（処遇）'!$AI$1420</f>
        <v>　</v>
      </c>
      <c r="T5" s="705"/>
      <c r="U5" s="705" t="str">
        <f>'自主点検表（処遇）'!$AG$1421</f>
        <v>　</v>
      </c>
      <c r="V5" s="705"/>
      <c r="W5" s="705" t="str">
        <f>'自主点検表（処遇）'!$AI$1421</f>
        <v>　</v>
      </c>
      <c r="X5" s="707"/>
      <c r="Y5" s="705" t="str">
        <f>'自主点検表（処遇）'!$AG$1422</f>
        <v>　</v>
      </c>
      <c r="Z5" s="705"/>
      <c r="AA5" s="705" t="str">
        <f>'自主点検表（処遇）'!$AI$1422</f>
        <v>　</v>
      </c>
      <c r="AB5" s="707"/>
      <c r="AC5" s="705" t="str">
        <f>'自主点検表（処遇）'!$AG$1423</f>
        <v>　</v>
      </c>
      <c r="AD5" s="705"/>
      <c r="AE5" s="708" t="str">
        <f>'自主点検表（処遇）'!$AI$1423</f>
        <v>　</v>
      </c>
      <c r="AF5" s="18"/>
      <c r="AG5" s="213"/>
      <c r="AH5" s="213"/>
      <c r="AI5" s="19"/>
      <c r="AK5" s="20"/>
      <c r="AL5" s="20"/>
      <c r="AM5" s="20"/>
      <c r="AN5" s="20"/>
      <c r="AO5" s="20"/>
      <c r="AP5" s="20"/>
      <c r="AQ5" s="21"/>
    </row>
    <row r="6" spans="2:43" s="17" customFormat="1" ht="30" customHeight="1" thickBot="1">
      <c r="C6" s="2389" t="s">
        <v>2517</v>
      </c>
      <c r="D6" s="1710"/>
      <c r="E6" s="1710"/>
      <c r="F6" s="1710"/>
      <c r="G6" s="2390"/>
      <c r="H6" s="588" t="s">
        <v>443</v>
      </c>
      <c r="I6" s="41">
        <v>4</v>
      </c>
      <c r="J6" s="588" t="s">
        <v>443</v>
      </c>
      <c r="K6" s="41">
        <v>5</v>
      </c>
      <c r="L6" s="588" t="s">
        <v>443</v>
      </c>
      <c r="M6" s="41">
        <v>6</v>
      </c>
      <c r="N6" s="588" t="s">
        <v>443</v>
      </c>
      <c r="O6" s="41">
        <v>7</v>
      </c>
      <c r="P6" s="588" t="s">
        <v>443</v>
      </c>
      <c r="Q6" s="41">
        <v>8</v>
      </c>
      <c r="R6" s="588" t="s">
        <v>443</v>
      </c>
      <c r="S6" s="41">
        <v>9</v>
      </c>
      <c r="T6" s="588" t="s">
        <v>443</v>
      </c>
      <c r="U6" s="41">
        <v>10</v>
      </c>
      <c r="V6" s="588" t="s">
        <v>443</v>
      </c>
      <c r="W6" s="41">
        <v>11</v>
      </c>
      <c r="X6" s="588" t="s">
        <v>443</v>
      </c>
      <c r="Y6" s="41">
        <v>12</v>
      </c>
      <c r="Z6" s="588" t="s">
        <v>443</v>
      </c>
      <c r="AA6" s="41">
        <v>1</v>
      </c>
      <c r="AB6" s="588" t="s">
        <v>443</v>
      </c>
      <c r="AC6" s="41">
        <v>2</v>
      </c>
      <c r="AD6" s="588" t="s">
        <v>443</v>
      </c>
      <c r="AE6" s="42">
        <v>3</v>
      </c>
      <c r="AF6" s="18"/>
      <c r="AG6" s="1287" t="s">
        <v>1860</v>
      </c>
      <c r="AH6" s="1287"/>
      <c r="AI6" s="19">
        <f>COUNTIF(H6:AE6,"✔")</f>
        <v>0</v>
      </c>
      <c r="AJ6" s="19"/>
      <c r="AL6" s="20"/>
      <c r="AM6" s="20"/>
      <c r="AN6" s="20"/>
      <c r="AO6" s="20"/>
      <c r="AP6" s="20"/>
      <c r="AQ6" s="21"/>
    </row>
    <row r="7" spans="2:43" s="17" customFormat="1" ht="30" customHeight="1">
      <c r="C7" s="2405" t="s">
        <v>1705</v>
      </c>
      <c r="D7" s="2406"/>
      <c r="E7" s="2406"/>
      <c r="F7" s="2406"/>
      <c r="J7" s="38" t="str">
        <f>'自主点検表（処遇）'!$I$1423</f>
        <v>　</v>
      </c>
      <c r="K7" s="29" t="s">
        <v>431</v>
      </c>
      <c r="L7" s="12"/>
      <c r="M7" s="12"/>
      <c r="N7" s="12"/>
      <c r="O7" s="28" t="str">
        <f>'自主点検表（処遇）'!$N$1423</f>
        <v>　</v>
      </c>
      <c r="P7" s="29" t="s">
        <v>432</v>
      </c>
      <c r="Q7" s="12"/>
      <c r="R7" s="12"/>
      <c r="S7" s="38" t="str">
        <f>'自主点検表（処遇）'!$R$1423</f>
        <v>　</v>
      </c>
      <c r="T7" s="29" t="s">
        <v>433</v>
      </c>
      <c r="U7" s="12"/>
      <c r="V7" s="12"/>
      <c r="W7" s="38" t="str">
        <f>'自主点検表（処遇）'!$V$1423</f>
        <v>　</v>
      </c>
      <c r="X7" s="29" t="s">
        <v>434</v>
      </c>
      <c r="Y7" s="12"/>
      <c r="Z7" s="12"/>
      <c r="AA7" s="28" t="str">
        <f>'自主点検表（処遇）'!$Z$1423</f>
        <v>　</v>
      </c>
      <c r="AB7" s="29" t="s">
        <v>435</v>
      </c>
      <c r="AC7" s="12"/>
      <c r="AD7" s="12"/>
      <c r="AE7" s="26"/>
      <c r="AF7" s="18"/>
      <c r="AG7" s="390" t="s">
        <v>1861</v>
      </c>
      <c r="AH7" s="391"/>
      <c r="AI7" s="391"/>
      <c r="AJ7" s="391"/>
      <c r="AK7" s="391" t="str">
        <f>_xlfn.IFS(AI6=K4,"OK",AI6&lt;K4,"開催回数入力誤（少）",AI6&gt;K4,"開催回数入力誤（多）")</f>
        <v>開催回数入力誤（少）</v>
      </c>
      <c r="AL7" s="20"/>
      <c r="AM7" s="20"/>
      <c r="AN7" s="20"/>
      <c r="AO7" s="20"/>
      <c r="AP7" s="20"/>
      <c r="AQ7" s="21"/>
    </row>
    <row r="8" spans="2:43" s="17" customFormat="1" ht="30" customHeight="1">
      <c r="C8" s="2407"/>
      <c r="D8" s="2408"/>
      <c r="E8" s="2408"/>
      <c r="F8" s="2408"/>
      <c r="G8" s="10"/>
      <c r="H8" s="10"/>
      <c r="I8" s="10"/>
      <c r="J8" s="24" t="str">
        <f>'自主点検表（処遇）'!$I$1424</f>
        <v>　</v>
      </c>
      <c r="K8" s="22" t="s">
        <v>436</v>
      </c>
      <c r="L8" s="10"/>
      <c r="M8" s="10"/>
      <c r="N8" s="10"/>
      <c r="O8" s="24" t="str">
        <f>'自主点検表（処遇）'!$N$1424</f>
        <v>　</v>
      </c>
      <c r="P8" s="22" t="s">
        <v>437</v>
      </c>
      <c r="Q8" s="10"/>
      <c r="R8" s="10"/>
      <c r="S8" s="10"/>
      <c r="T8" s="10"/>
      <c r="U8" s="24" t="str">
        <f>'自主点検表（処遇）'!$T$1424</f>
        <v>　</v>
      </c>
      <c r="V8" s="22" t="s">
        <v>658</v>
      </c>
      <c r="W8" s="10"/>
      <c r="X8" s="10"/>
      <c r="Y8" s="10"/>
      <c r="Z8" s="10"/>
      <c r="AA8" s="24" t="str">
        <f>'自主点検表（処遇）'!$Z$1424</f>
        <v>　</v>
      </c>
      <c r="AB8" s="22" t="s">
        <v>659</v>
      </c>
      <c r="AC8" s="10"/>
      <c r="AD8" s="10"/>
      <c r="AE8" s="11"/>
      <c r="AF8" s="18"/>
      <c r="AG8" s="19"/>
      <c r="AH8" s="19"/>
      <c r="AI8" s="19"/>
      <c r="AK8" s="20"/>
      <c r="AL8" s="20"/>
      <c r="AM8" s="20"/>
      <c r="AN8" s="20"/>
      <c r="AO8" s="20"/>
      <c r="AP8" s="20"/>
      <c r="AQ8" s="21"/>
    </row>
    <row r="9" spans="2:43" s="17" customFormat="1" ht="30" customHeight="1" thickBot="1">
      <c r="C9" s="2409"/>
      <c r="D9" s="2410"/>
      <c r="E9" s="2410"/>
      <c r="F9" s="2410"/>
      <c r="G9" s="6"/>
      <c r="H9" s="6"/>
      <c r="I9" s="6"/>
      <c r="J9" s="30" t="str">
        <f>'自主点検表（処遇）'!$I$1425</f>
        <v>　</v>
      </c>
      <c r="K9" s="14" t="s">
        <v>695</v>
      </c>
      <c r="L9" s="6"/>
      <c r="M9" s="6"/>
      <c r="N9" s="6"/>
      <c r="O9" s="30" t="str">
        <f>'自主点検表（処遇）'!$N$1425</f>
        <v>　</v>
      </c>
      <c r="P9" s="14" t="s">
        <v>660</v>
      </c>
      <c r="Q9" s="6"/>
      <c r="R9" s="6"/>
      <c r="S9" s="6"/>
      <c r="T9" s="6"/>
      <c r="U9" s="30" t="str">
        <f>'自主点検表（処遇）'!$T$1425</f>
        <v>　</v>
      </c>
      <c r="V9" s="14" t="s">
        <v>439</v>
      </c>
      <c r="W9" s="6"/>
      <c r="X9" s="6"/>
      <c r="Y9" s="2411">
        <f>'自主点検表（処遇）'!$X$1425</f>
        <v>0</v>
      </c>
      <c r="Z9" s="2412"/>
      <c r="AA9" s="2412"/>
      <c r="AB9" s="2412"/>
      <c r="AC9" s="2413"/>
      <c r="AD9" s="6" t="s">
        <v>63</v>
      </c>
      <c r="AE9" s="15"/>
      <c r="AF9" s="18"/>
      <c r="AG9" s="19"/>
      <c r="AH9" s="19"/>
      <c r="AI9" s="19"/>
      <c r="AK9" s="20"/>
      <c r="AL9" s="20"/>
      <c r="AM9" s="20"/>
      <c r="AN9" s="20"/>
      <c r="AO9" s="20"/>
      <c r="AP9" s="20"/>
      <c r="AQ9" s="21"/>
    </row>
    <row r="10" spans="2:43" s="10" customFormat="1" ht="30" customHeight="1" thickBot="1">
      <c r="C10" s="9" t="s">
        <v>1720</v>
      </c>
      <c r="D10" s="7"/>
      <c r="E10" s="7"/>
      <c r="F10" s="7"/>
      <c r="G10" s="8"/>
      <c r="I10" s="1456" t="str">
        <f>'自主点検表（処遇）'!$AH$1408</f>
        <v>いる・いない</v>
      </c>
      <c r="J10" s="1456"/>
      <c r="K10" s="1456"/>
      <c r="L10" s="1456"/>
      <c r="M10" s="1456"/>
      <c r="N10" s="2293"/>
      <c r="O10" s="2383" t="s">
        <v>1717</v>
      </c>
      <c r="P10" s="2384"/>
      <c r="Q10" s="2385" t="s">
        <v>443</v>
      </c>
      <c r="R10" s="2386"/>
      <c r="S10" s="2396" t="s">
        <v>1703</v>
      </c>
      <c r="T10" s="2396"/>
      <c r="U10" s="2396"/>
      <c r="V10" s="2385" t="s">
        <v>443</v>
      </c>
      <c r="W10" s="2386"/>
      <c r="X10" s="40" t="s">
        <v>1704</v>
      </c>
      <c r="Y10" s="40"/>
      <c r="Z10" s="40"/>
      <c r="AA10" s="2385" t="s">
        <v>443</v>
      </c>
      <c r="AB10" s="2386"/>
      <c r="AC10" s="2396" t="s">
        <v>1707</v>
      </c>
      <c r="AD10" s="2396"/>
      <c r="AE10" s="2397"/>
      <c r="AG10" s="31"/>
      <c r="AH10" s="31"/>
      <c r="AI10" s="31"/>
      <c r="AK10" s="32"/>
      <c r="AL10" s="32"/>
      <c r="AM10" s="32"/>
      <c r="AN10" s="32"/>
      <c r="AO10" s="32"/>
      <c r="AP10" s="32"/>
      <c r="AQ10" s="33"/>
    </row>
    <row r="11" spans="2:43" s="10" customFormat="1" ht="30" customHeight="1" thickBot="1">
      <c r="C11" s="9" t="s">
        <v>1715</v>
      </c>
      <c r="D11" s="7"/>
      <c r="E11" s="7"/>
      <c r="F11" s="7"/>
      <c r="G11" s="7"/>
      <c r="H11" s="7"/>
      <c r="I11" s="7" t="s">
        <v>1714</v>
      </c>
      <c r="J11" s="7"/>
      <c r="K11" s="1456" t="str">
        <f>'自主点検表（処遇）'!$AH$1406</f>
        <v>いる・いない</v>
      </c>
      <c r="L11" s="1456"/>
      <c r="M11" s="1456"/>
      <c r="N11" s="2293"/>
      <c r="O11" s="2304" t="s">
        <v>1716</v>
      </c>
      <c r="P11" s="2305"/>
      <c r="Q11" s="2306"/>
      <c r="R11" s="2385" t="s">
        <v>443</v>
      </c>
      <c r="S11" s="2386"/>
      <c r="T11" s="40" t="s">
        <v>1696</v>
      </c>
      <c r="U11" s="42"/>
      <c r="V11" s="2385" t="s">
        <v>443</v>
      </c>
      <c r="W11" s="2386"/>
      <c r="X11" s="40" t="s">
        <v>1697</v>
      </c>
      <c r="Y11" s="40"/>
      <c r="Z11" s="40"/>
      <c r="AA11" s="2385" t="s">
        <v>443</v>
      </c>
      <c r="AB11" s="2386"/>
      <c r="AC11" s="2396" t="s">
        <v>1707</v>
      </c>
      <c r="AD11" s="2396"/>
      <c r="AE11" s="2397"/>
      <c r="AG11" s="31"/>
      <c r="AH11" s="31"/>
      <c r="AI11" s="31"/>
      <c r="AK11" s="32"/>
      <c r="AL11" s="32"/>
      <c r="AM11" s="32"/>
      <c r="AN11" s="32"/>
      <c r="AO11" s="32"/>
      <c r="AP11" s="32"/>
      <c r="AQ11" s="33"/>
    </row>
    <row r="12" spans="2:43" s="10" customFormat="1" ht="30" customHeight="1" thickBot="1">
      <c r="C12" s="2389" t="s">
        <v>1708</v>
      </c>
      <c r="D12" s="1710"/>
      <c r="E12" s="1710"/>
      <c r="F12" s="1710"/>
      <c r="G12" s="1710"/>
      <c r="H12" s="1710"/>
      <c r="I12" s="2390"/>
      <c r="J12" s="2383" t="s">
        <v>1717</v>
      </c>
      <c r="K12" s="2384"/>
      <c r="L12" s="2385" t="s">
        <v>443</v>
      </c>
      <c r="M12" s="2414"/>
      <c r="N12" s="7"/>
      <c r="O12" s="331"/>
      <c r="P12" s="331"/>
      <c r="Q12" s="7"/>
      <c r="R12" s="12"/>
      <c r="S12" s="34"/>
      <c r="T12" s="34"/>
      <c r="U12" s="34"/>
      <c r="V12" s="12"/>
      <c r="W12" s="13"/>
      <c r="X12" s="27"/>
      <c r="Y12" s="27"/>
      <c r="Z12" s="27"/>
      <c r="AA12" s="13"/>
      <c r="AB12" s="13"/>
      <c r="AC12" s="13"/>
      <c r="AD12" s="12"/>
      <c r="AE12" s="12"/>
      <c r="AG12" s="31"/>
      <c r="AH12" s="31"/>
      <c r="AI12" s="31"/>
      <c r="AK12" s="32"/>
      <c r="AL12" s="32"/>
      <c r="AM12" s="32"/>
      <c r="AN12" s="32"/>
      <c r="AO12" s="32"/>
      <c r="AP12" s="32"/>
      <c r="AQ12" s="33"/>
    </row>
    <row r="13" spans="2:43" ht="30" customHeight="1" thickBot="1">
      <c r="C13" s="35" t="s">
        <v>1711</v>
      </c>
      <c r="D13" s="36"/>
      <c r="E13" s="36"/>
      <c r="F13" s="36"/>
      <c r="G13" s="36"/>
      <c r="H13" s="36"/>
      <c r="I13" s="36"/>
      <c r="J13" s="36"/>
      <c r="K13" s="37"/>
      <c r="L13" s="1455" t="str">
        <f>'自主点検表（処遇）'!$AH$1413</f>
        <v>いる・いない</v>
      </c>
      <c r="M13" s="1456"/>
      <c r="N13" s="1456"/>
      <c r="O13" s="2293"/>
      <c r="P13" s="2419" t="str">
        <f>IF(L13="いる","適正運営","★施設長出席要")</f>
        <v>★施設長出席要</v>
      </c>
      <c r="Q13" s="2420"/>
      <c r="R13" s="2420"/>
      <c r="S13" s="2421"/>
    </row>
    <row r="14" spans="2:43" ht="30" customHeight="1" thickBot="1">
      <c r="C14" s="2427" t="s">
        <v>1712</v>
      </c>
      <c r="D14" s="2428"/>
      <c r="E14" s="2428"/>
      <c r="F14" s="2428"/>
      <c r="G14" s="2428"/>
      <c r="H14" s="2428"/>
      <c r="I14" s="2428"/>
      <c r="J14" s="2428"/>
      <c r="K14" s="2429"/>
      <c r="L14" s="1455" t="str">
        <f>'自主点検表（処遇）'!$AH$1415</f>
        <v>いる・いない</v>
      </c>
      <c r="M14" s="1456"/>
      <c r="N14" s="1456"/>
      <c r="O14" s="2293"/>
      <c r="P14" s="2419" t="str">
        <f>IF(L14="いる","適正運営","★施設長参加要")</f>
        <v>★施設長参加要</v>
      </c>
      <c r="Q14" s="2420"/>
      <c r="R14" s="2420"/>
      <c r="S14" s="2421"/>
      <c r="T14" s="2424" t="s">
        <v>1713</v>
      </c>
      <c r="U14" s="2425"/>
      <c r="V14" s="2426"/>
      <c r="W14" s="2422"/>
      <c r="X14" s="2423"/>
      <c r="Y14" s="43" t="s">
        <v>34</v>
      </c>
      <c r="Z14" s="2422"/>
      <c r="AA14" s="2423"/>
      <c r="AB14" s="43" t="s">
        <v>34</v>
      </c>
      <c r="AC14" s="2422"/>
      <c r="AD14" s="2423"/>
      <c r="AE14" s="43" t="s">
        <v>34</v>
      </c>
    </row>
    <row r="15" spans="2:43" ht="30" customHeight="1" thickBot="1">
      <c r="C15" s="2415" t="s">
        <v>1245</v>
      </c>
      <c r="D15" s="2416"/>
      <c r="E15" s="2416"/>
      <c r="F15" s="2416"/>
      <c r="G15" s="2416"/>
      <c r="H15" s="2416"/>
      <c r="I15" s="2416"/>
      <c r="J15" s="2416"/>
      <c r="K15" s="2416"/>
      <c r="L15" s="2417"/>
      <c r="M15" s="2417"/>
      <c r="N15" s="2418"/>
      <c r="O15" s="1455">
        <f>'自主点検表（処遇）'!$V$1427</f>
        <v>0</v>
      </c>
      <c r="P15" s="1456"/>
      <c r="Q15" s="1456"/>
      <c r="R15" s="1456"/>
      <c r="S15" s="1456"/>
      <c r="T15" s="1456"/>
      <c r="U15" s="1456"/>
      <c r="V15" s="1456"/>
      <c r="W15" s="1456"/>
      <c r="X15" s="1456"/>
      <c r="Y15" s="1456"/>
      <c r="Z15" s="1456"/>
      <c r="AA15" s="1456"/>
      <c r="AB15" s="1456"/>
      <c r="AC15" s="1456"/>
      <c r="AD15" s="1456"/>
      <c r="AE15" s="2293"/>
    </row>
    <row r="16" spans="2:43" s="17" customFormat="1" ht="30" customHeight="1" thickBot="1">
      <c r="C16" s="2399" t="s">
        <v>1709</v>
      </c>
      <c r="D16" s="2400"/>
      <c r="E16" s="2400"/>
      <c r="F16" s="2400"/>
      <c r="G16" s="2400"/>
      <c r="H16" s="2400"/>
      <c r="I16" s="2400"/>
      <c r="J16" s="2400"/>
      <c r="K16" s="2400"/>
      <c r="L16" s="2400"/>
      <c r="M16" s="2400"/>
      <c r="N16" s="2401"/>
      <c r="O16" s="2402" t="str">
        <f>'自主点検表（処遇）'!$W$1428</f>
        <v>　</v>
      </c>
      <c r="P16" s="2403"/>
      <c r="Q16" s="2403"/>
      <c r="R16" s="16" t="s">
        <v>427</v>
      </c>
      <c r="S16" s="16"/>
      <c r="T16" s="2404" t="str">
        <f>_xlfn.IFS(AI16&gt;=2,"適正運営",AI16&lt;2,"開催回数不足（減算対象）")</f>
        <v>適正運営</v>
      </c>
      <c r="U16" s="1456"/>
      <c r="V16" s="1456"/>
      <c r="W16" s="1456"/>
      <c r="X16" s="1456"/>
      <c r="Y16" s="1456"/>
      <c r="Z16" s="1456"/>
      <c r="AA16" s="2293"/>
      <c r="AB16" s="16"/>
      <c r="AC16" s="16"/>
      <c r="AD16" s="16"/>
      <c r="AE16" s="25"/>
      <c r="AF16" s="18"/>
      <c r="AG16" s="1287" t="s">
        <v>1860</v>
      </c>
      <c r="AH16" s="1287"/>
      <c r="AI16" s="19" t="str">
        <f>O16</f>
        <v>　</v>
      </c>
      <c r="AK16" s="20"/>
      <c r="AL16" s="20"/>
      <c r="AM16" s="20"/>
      <c r="AN16" s="20"/>
      <c r="AO16" s="20"/>
      <c r="AP16" s="20"/>
      <c r="AQ16" s="21"/>
    </row>
    <row r="17" spans="2:43" s="17" customFormat="1" ht="30" customHeight="1" thickBot="1">
      <c r="C17" s="2243" t="s">
        <v>2518</v>
      </c>
      <c r="D17" s="2244"/>
      <c r="E17" s="2244"/>
      <c r="F17" s="2244"/>
      <c r="G17" s="2245"/>
      <c r="H17" s="704"/>
      <c r="I17" s="705" t="str">
        <f>'自主点検表（処遇）'!$AG$1428</f>
        <v>　</v>
      </c>
      <c r="J17" s="705"/>
      <c r="K17" s="705" t="str">
        <f>'自主点検表（処遇）'!$AI$1428</f>
        <v>　</v>
      </c>
      <c r="L17" s="1363"/>
      <c r="M17" s="1363"/>
      <c r="N17" s="1363"/>
      <c r="O17" s="1363"/>
      <c r="P17" s="1363"/>
      <c r="Q17" s="1363"/>
      <c r="R17" s="1363"/>
      <c r="S17" s="1363"/>
      <c r="T17" s="1363"/>
      <c r="U17" s="1363"/>
      <c r="V17" s="1363"/>
      <c r="W17" s="1363"/>
      <c r="X17" s="1363"/>
      <c r="Y17" s="1363"/>
      <c r="Z17" s="1363"/>
      <c r="AA17" s="1363"/>
      <c r="AB17" s="1363"/>
      <c r="AC17" s="1363"/>
      <c r="AD17" s="1363"/>
      <c r="AE17" s="2382"/>
      <c r="AF17" s="18"/>
      <c r="AG17" s="213"/>
      <c r="AH17" s="213"/>
      <c r="AI17" s="19"/>
      <c r="AK17" s="20"/>
      <c r="AL17" s="20"/>
      <c r="AM17" s="20"/>
      <c r="AN17" s="20"/>
      <c r="AO17" s="20"/>
      <c r="AP17" s="20"/>
      <c r="AQ17" s="21"/>
    </row>
    <row r="18" spans="2:43" s="17" customFormat="1" ht="30" customHeight="1" thickBot="1">
      <c r="C18" s="1455" t="s">
        <v>1706</v>
      </c>
      <c r="D18" s="1456"/>
      <c r="E18" s="1456"/>
      <c r="F18" s="1456"/>
      <c r="G18" s="2293"/>
      <c r="H18" s="588" t="s">
        <v>443</v>
      </c>
      <c r="I18" s="41">
        <v>4</v>
      </c>
      <c r="J18" s="588" t="s">
        <v>443</v>
      </c>
      <c r="K18" s="41">
        <v>5</v>
      </c>
      <c r="L18" s="588" t="s">
        <v>443</v>
      </c>
      <c r="M18" s="41">
        <v>6</v>
      </c>
      <c r="N18" s="588" t="s">
        <v>443</v>
      </c>
      <c r="O18" s="41">
        <v>7</v>
      </c>
      <c r="P18" s="588" t="s">
        <v>443</v>
      </c>
      <c r="Q18" s="41">
        <v>8</v>
      </c>
      <c r="R18" s="588" t="s">
        <v>443</v>
      </c>
      <c r="S18" s="41">
        <v>9</v>
      </c>
      <c r="T18" s="588" t="s">
        <v>443</v>
      </c>
      <c r="U18" s="41">
        <v>10</v>
      </c>
      <c r="V18" s="588" t="s">
        <v>443</v>
      </c>
      <c r="W18" s="41">
        <v>11</v>
      </c>
      <c r="X18" s="588" t="s">
        <v>443</v>
      </c>
      <c r="Y18" s="41">
        <v>12</v>
      </c>
      <c r="Z18" s="588" t="s">
        <v>443</v>
      </c>
      <c r="AA18" s="41">
        <v>1</v>
      </c>
      <c r="AB18" s="588" t="s">
        <v>443</v>
      </c>
      <c r="AC18" s="41">
        <v>2</v>
      </c>
      <c r="AD18" s="588" t="s">
        <v>443</v>
      </c>
      <c r="AE18" s="42">
        <v>3</v>
      </c>
      <c r="AF18" s="18"/>
      <c r="AG18" s="1287" t="s">
        <v>1860</v>
      </c>
      <c r="AH18" s="1287"/>
      <c r="AI18" s="19">
        <f>COUNTIF(H18:AE18,"✔")</f>
        <v>0</v>
      </c>
      <c r="AJ18" s="19"/>
      <c r="AL18" s="20"/>
      <c r="AM18" s="20"/>
      <c r="AN18" s="20"/>
      <c r="AO18" s="20"/>
      <c r="AP18" s="20"/>
      <c r="AQ18" s="21"/>
    </row>
    <row r="19" spans="2:43" s="10" customFormat="1" ht="30" customHeight="1" thickBot="1">
      <c r="C19" s="1455" t="s">
        <v>1710</v>
      </c>
      <c r="D19" s="1456"/>
      <c r="E19" s="1456"/>
      <c r="F19" s="1456"/>
      <c r="G19" s="1456"/>
      <c r="H19" s="1456"/>
      <c r="I19" s="2293"/>
      <c r="J19" s="2383" t="s">
        <v>1717</v>
      </c>
      <c r="K19" s="2384"/>
      <c r="L19" s="2385" t="s">
        <v>443</v>
      </c>
      <c r="M19" s="2414"/>
      <c r="N19" s="48"/>
      <c r="O19" s="34"/>
      <c r="P19" s="34"/>
      <c r="Q19" s="12"/>
      <c r="R19" s="12"/>
      <c r="S19" s="34"/>
      <c r="T19" s="34"/>
      <c r="U19" s="34"/>
      <c r="V19" s="12"/>
      <c r="W19" s="13"/>
      <c r="X19" s="27"/>
      <c r="Y19" s="27"/>
      <c r="Z19" s="27"/>
      <c r="AA19" s="13"/>
      <c r="AB19" s="13"/>
      <c r="AC19" s="13"/>
      <c r="AD19" s="12"/>
      <c r="AE19" s="12"/>
      <c r="AG19" s="390" t="s">
        <v>1861</v>
      </c>
      <c r="AH19" s="391"/>
      <c r="AI19" s="391"/>
      <c r="AJ19" s="391"/>
      <c r="AK19" s="391" t="str">
        <f>_xlfn.IFS(O16=AI18,"OK",O16&lt;AI18,"実施回数入力誤（少）",O16&gt;AI18,"実施回数入力誤（多）")</f>
        <v>実施回数入力誤（多）</v>
      </c>
      <c r="AL19" s="32"/>
      <c r="AM19" s="32"/>
      <c r="AN19" s="32"/>
      <c r="AO19" s="32"/>
      <c r="AP19" s="32"/>
      <c r="AQ19" s="33"/>
    </row>
    <row r="20" spans="2:43" s="17" customFormat="1" ht="30" customHeight="1">
      <c r="AF20" s="18"/>
      <c r="AG20" s="19"/>
      <c r="AH20" s="19"/>
      <c r="AI20" s="19"/>
      <c r="AK20" s="20"/>
      <c r="AL20" s="20"/>
      <c r="AM20" s="20"/>
      <c r="AN20" s="20"/>
      <c r="AO20" s="20"/>
      <c r="AP20" s="20"/>
      <c r="AQ20" s="21"/>
    </row>
    <row r="21" spans="2:43" s="17" customFormat="1" ht="30" customHeight="1">
      <c r="C21" s="44" t="s">
        <v>1698</v>
      </c>
      <c r="AF21" s="18"/>
      <c r="AG21" s="19"/>
      <c r="AH21" s="19"/>
      <c r="AI21" s="19"/>
      <c r="AK21" s="20"/>
      <c r="AL21" s="20"/>
      <c r="AM21" s="20"/>
      <c r="AN21" s="20"/>
      <c r="AO21" s="20"/>
      <c r="AP21" s="20"/>
      <c r="AQ21" s="21"/>
    </row>
    <row r="22" spans="2:43" s="17" customFormat="1" ht="30" customHeight="1">
      <c r="C22" s="23"/>
      <c r="AF22" s="18"/>
      <c r="AG22" s="19"/>
      <c r="AH22" s="19"/>
      <c r="AI22" s="19"/>
      <c r="AK22" s="20"/>
      <c r="AL22" s="20"/>
      <c r="AM22" s="20"/>
      <c r="AN22" s="20"/>
      <c r="AO22" s="20"/>
      <c r="AP22" s="20"/>
      <c r="AQ22" s="21"/>
    </row>
    <row r="23" spans="2:43" s="17" customFormat="1" ht="30" customHeight="1" thickBot="1">
      <c r="B23" s="17" t="s">
        <v>791</v>
      </c>
      <c r="C23" s="17" t="s">
        <v>1719</v>
      </c>
      <c r="AF23" s="18"/>
      <c r="AG23" s="19"/>
      <c r="AH23" s="19"/>
      <c r="AI23" s="19"/>
      <c r="AK23" s="20"/>
      <c r="AL23" s="20"/>
      <c r="AM23" s="20"/>
      <c r="AN23" s="20"/>
      <c r="AO23" s="20"/>
      <c r="AP23" s="20"/>
      <c r="AQ23" s="21"/>
    </row>
    <row r="24" spans="2:43" s="17" customFormat="1" ht="30" customHeight="1" thickBot="1">
      <c r="C24" s="1455" t="s">
        <v>690</v>
      </c>
      <c r="D24" s="1456"/>
      <c r="E24" s="1456"/>
      <c r="F24" s="2293"/>
      <c r="G24" s="2391">
        <f>'自主点検表（処遇）'!$N$1585</f>
        <v>0</v>
      </c>
      <c r="H24" s="2391"/>
      <c r="I24" s="2391"/>
      <c r="J24" s="2391"/>
      <c r="K24" s="2391"/>
      <c r="L24" s="2391"/>
      <c r="M24" s="2391"/>
      <c r="N24" s="2391"/>
      <c r="O24" s="2391"/>
      <c r="P24" s="2391"/>
      <c r="Q24" s="2391"/>
      <c r="R24" s="2391"/>
      <c r="S24" s="2391"/>
      <c r="T24" s="2391"/>
      <c r="U24" s="2391"/>
      <c r="V24" s="2391"/>
      <c r="W24" s="2391"/>
      <c r="X24" s="2391"/>
      <c r="Y24" s="2391"/>
      <c r="Z24" s="2391"/>
      <c r="AA24" s="2391"/>
      <c r="AB24" s="2391"/>
      <c r="AC24" s="2391"/>
      <c r="AD24" s="2391"/>
      <c r="AE24" s="2392"/>
      <c r="AF24" s="18"/>
      <c r="AG24" s="19"/>
      <c r="AH24" s="19"/>
      <c r="AI24" s="19"/>
      <c r="AK24" s="20"/>
      <c r="AL24" s="20"/>
      <c r="AM24" s="20"/>
      <c r="AN24" s="20"/>
      <c r="AO24" s="20"/>
      <c r="AP24" s="20"/>
      <c r="AQ24" s="21"/>
    </row>
    <row r="25" spans="2:43" s="17" customFormat="1" ht="30" customHeight="1" thickBot="1">
      <c r="C25" s="1455" t="s">
        <v>1700</v>
      </c>
      <c r="D25" s="1456"/>
      <c r="E25" s="1456"/>
      <c r="F25" s="2293"/>
      <c r="G25" s="2393">
        <f>'自主点検表（処遇）'!$R$1586</f>
        <v>0</v>
      </c>
      <c r="H25" s="2394"/>
      <c r="I25" s="2394"/>
      <c r="J25" s="2394"/>
      <c r="K25" s="2394"/>
      <c r="L25" s="2394"/>
      <c r="M25" s="2394"/>
      <c r="N25" s="2394"/>
      <c r="O25" s="2394"/>
      <c r="P25" s="2394"/>
      <c r="Q25" s="2395"/>
      <c r="R25" s="9"/>
      <c r="S25" s="7"/>
      <c r="T25" s="7"/>
      <c r="U25" s="7"/>
      <c r="V25" s="7"/>
      <c r="W25" s="7"/>
      <c r="X25" s="7"/>
      <c r="Y25" s="7"/>
      <c r="Z25" s="7"/>
      <c r="AA25" s="7"/>
      <c r="AB25" s="7"/>
      <c r="AC25" s="7"/>
      <c r="AD25" s="7"/>
      <c r="AE25" s="7"/>
      <c r="AF25" s="18"/>
      <c r="AG25" s="19"/>
      <c r="AH25" s="19"/>
      <c r="AI25" s="19"/>
      <c r="AK25" s="20"/>
      <c r="AL25" s="20"/>
      <c r="AM25" s="20"/>
      <c r="AN25" s="20"/>
      <c r="AO25" s="20"/>
      <c r="AP25" s="20"/>
      <c r="AQ25" s="21"/>
    </row>
    <row r="26" spans="2:43" s="17" customFormat="1" ht="30" customHeight="1" thickBot="1">
      <c r="C26" s="9" t="s">
        <v>1702</v>
      </c>
      <c r="D26" s="16"/>
      <c r="E26" s="16"/>
      <c r="F26" s="16"/>
      <c r="G26" s="25"/>
      <c r="H26" s="7"/>
      <c r="I26" s="7" t="s">
        <v>428</v>
      </c>
      <c r="J26" s="7"/>
      <c r="K26" s="1513" t="str">
        <f>'自主点検表（処遇）'!$W$1587</f>
        <v>　</v>
      </c>
      <c r="L26" s="1892"/>
      <c r="M26" s="7" t="s">
        <v>427</v>
      </c>
      <c r="N26" s="16"/>
      <c r="O26" s="25"/>
      <c r="P26" s="9" t="s">
        <v>1718</v>
      </c>
      <c r="Q26" s="7"/>
      <c r="R26" s="7"/>
      <c r="S26" s="7"/>
      <c r="T26" s="7"/>
      <c r="U26" s="7"/>
      <c r="V26" s="7"/>
      <c r="W26" s="39"/>
      <c r="X26" s="2404" t="str">
        <f>_xlfn.IFS(AI26&gt;=4,"適正運営",AI26&lt;4,"開催回数不足")</f>
        <v>適正運営</v>
      </c>
      <c r="Y26" s="1456"/>
      <c r="Z26" s="1456"/>
      <c r="AA26" s="1456"/>
      <c r="AB26" s="1456"/>
      <c r="AC26" s="1456"/>
      <c r="AD26" s="1456"/>
      <c r="AE26" s="2293"/>
      <c r="AF26" s="18"/>
      <c r="AG26" s="1287" t="s">
        <v>1860</v>
      </c>
      <c r="AH26" s="1287"/>
      <c r="AI26" s="19" t="str">
        <f>K26</f>
        <v>　</v>
      </c>
      <c r="AK26" s="20"/>
      <c r="AL26" s="20"/>
      <c r="AM26" s="20"/>
      <c r="AN26" s="20"/>
      <c r="AO26" s="20"/>
      <c r="AP26" s="20"/>
      <c r="AQ26" s="21"/>
    </row>
    <row r="27" spans="2:43" s="17" customFormat="1" ht="30" customHeight="1" thickBot="1">
      <c r="C27" s="2243" t="s">
        <v>2516</v>
      </c>
      <c r="D27" s="2244"/>
      <c r="E27" s="2244"/>
      <c r="F27" s="2244"/>
      <c r="G27" s="2245"/>
      <c r="H27" s="704"/>
      <c r="I27" s="705" t="str">
        <f>'自主点検表（処遇）'!$AG$1585</f>
        <v>　</v>
      </c>
      <c r="J27" s="705"/>
      <c r="K27" s="705" t="str">
        <f>'自主点検表（処遇）'!$AI$1585</f>
        <v>　</v>
      </c>
      <c r="L27" s="706"/>
      <c r="M27" s="705" t="str">
        <f>'自主点検表（処遇）'!$AG$1586</f>
        <v>　</v>
      </c>
      <c r="N27" s="705"/>
      <c r="O27" s="705" t="str">
        <f>'自主点検表（処遇）'!$AI$1586</f>
        <v>　</v>
      </c>
      <c r="P27" s="705"/>
      <c r="Q27" s="705" t="str">
        <f>'自主点検表（処遇）'!$AG$1587</f>
        <v>　</v>
      </c>
      <c r="R27" s="705"/>
      <c r="S27" s="705" t="str">
        <f>'自主点検表（処遇）'!$AI$1587</f>
        <v>　</v>
      </c>
      <c r="T27" s="705"/>
      <c r="U27" s="705" t="str">
        <f>'自主点検表（処遇）'!$AG$1588</f>
        <v>　</v>
      </c>
      <c r="V27" s="705"/>
      <c r="W27" s="705" t="str">
        <f>'自主点検表（処遇）'!$AI$1588</f>
        <v>　</v>
      </c>
      <c r="X27" s="707"/>
      <c r="Y27" s="705" t="str">
        <f>'自主点検表（処遇）'!$AG$1589</f>
        <v>　</v>
      </c>
      <c r="Z27" s="705"/>
      <c r="AA27" s="705" t="str">
        <f>'自主点検表（処遇）'!$AI$1589</f>
        <v>　</v>
      </c>
      <c r="AB27" s="707"/>
      <c r="AC27" s="705" t="str">
        <f>'自主点検表（処遇）'!$AG$1590</f>
        <v>　</v>
      </c>
      <c r="AD27" s="705"/>
      <c r="AE27" s="708" t="str">
        <f>'自主点検表（処遇）'!$AI$1590</f>
        <v>　</v>
      </c>
      <c r="AF27" s="18"/>
      <c r="AG27" s="213"/>
      <c r="AH27" s="213"/>
      <c r="AI27" s="19"/>
      <c r="AK27" s="20"/>
      <c r="AL27" s="20"/>
      <c r="AM27" s="20"/>
      <c r="AN27" s="20"/>
      <c r="AO27" s="20"/>
      <c r="AP27" s="20"/>
      <c r="AQ27" s="21"/>
    </row>
    <row r="28" spans="2:43" s="17" customFormat="1" ht="30" customHeight="1" thickBot="1">
      <c r="C28" s="2389" t="s">
        <v>2517</v>
      </c>
      <c r="D28" s="1710"/>
      <c r="E28" s="1710"/>
      <c r="F28" s="1710"/>
      <c r="G28" s="2390"/>
      <c r="H28" s="588" t="s">
        <v>443</v>
      </c>
      <c r="I28" s="41">
        <v>4</v>
      </c>
      <c r="J28" s="588" t="s">
        <v>443</v>
      </c>
      <c r="K28" s="41">
        <v>5</v>
      </c>
      <c r="L28" s="588" t="s">
        <v>443</v>
      </c>
      <c r="M28" s="41">
        <v>6</v>
      </c>
      <c r="N28" s="588" t="s">
        <v>443</v>
      </c>
      <c r="O28" s="41">
        <v>7</v>
      </c>
      <c r="P28" s="588" t="s">
        <v>443</v>
      </c>
      <c r="Q28" s="41">
        <v>8</v>
      </c>
      <c r="R28" s="588" t="s">
        <v>443</v>
      </c>
      <c r="S28" s="41">
        <v>9</v>
      </c>
      <c r="T28" s="588" t="s">
        <v>443</v>
      </c>
      <c r="U28" s="41">
        <v>10</v>
      </c>
      <c r="V28" s="588" t="s">
        <v>443</v>
      </c>
      <c r="W28" s="41">
        <v>11</v>
      </c>
      <c r="X28" s="588" t="s">
        <v>443</v>
      </c>
      <c r="Y28" s="41">
        <v>12</v>
      </c>
      <c r="Z28" s="588" t="s">
        <v>443</v>
      </c>
      <c r="AA28" s="41">
        <v>1</v>
      </c>
      <c r="AB28" s="588" t="s">
        <v>443</v>
      </c>
      <c r="AC28" s="41">
        <v>2</v>
      </c>
      <c r="AD28" s="588" t="s">
        <v>443</v>
      </c>
      <c r="AE28" s="42">
        <v>3</v>
      </c>
      <c r="AF28" s="18"/>
      <c r="AG28" s="1287" t="s">
        <v>1860</v>
      </c>
      <c r="AH28" s="1287"/>
      <c r="AI28" s="19">
        <f>COUNTIF(H28:AE28,"✔")</f>
        <v>0</v>
      </c>
      <c r="AJ28" s="19"/>
      <c r="AL28" s="20"/>
      <c r="AM28" s="20"/>
      <c r="AN28" s="20"/>
      <c r="AO28" s="20"/>
      <c r="AP28" s="20"/>
      <c r="AQ28" s="21"/>
    </row>
    <row r="29" spans="2:43" s="17" customFormat="1" ht="30" customHeight="1">
      <c r="C29" s="2405" t="s">
        <v>1705</v>
      </c>
      <c r="D29" s="2406"/>
      <c r="E29" s="2406"/>
      <c r="F29" s="2406"/>
      <c r="J29" s="38" t="str">
        <f>'自主点検表（処遇）'!$I$1590</f>
        <v>　</v>
      </c>
      <c r="K29" s="29" t="s">
        <v>431</v>
      </c>
      <c r="L29" s="12"/>
      <c r="M29" s="12"/>
      <c r="N29" s="12"/>
      <c r="O29" s="28" t="str">
        <f>'自主点検表（処遇）'!$N$1590</f>
        <v>　</v>
      </c>
      <c r="P29" s="29" t="s">
        <v>432</v>
      </c>
      <c r="Q29" s="12"/>
      <c r="R29" s="12"/>
      <c r="S29" s="38" t="str">
        <f>'自主点検表（処遇）'!$R$1590</f>
        <v>　</v>
      </c>
      <c r="T29" s="29" t="s">
        <v>433</v>
      </c>
      <c r="U29" s="12"/>
      <c r="V29" s="12"/>
      <c r="W29" s="38" t="str">
        <f>'自主点検表（処遇）'!$V$1590</f>
        <v>　</v>
      </c>
      <c r="X29" s="29" t="s">
        <v>434</v>
      </c>
      <c r="Y29" s="12"/>
      <c r="Z29" s="12"/>
      <c r="AA29" s="28" t="str">
        <f>'自主点検表（処遇）'!$Z$1590</f>
        <v>　</v>
      </c>
      <c r="AB29" s="29" t="s">
        <v>435</v>
      </c>
      <c r="AC29" s="12"/>
      <c r="AD29" s="12"/>
      <c r="AE29" s="26"/>
      <c r="AF29" s="18"/>
      <c r="AG29" s="390" t="s">
        <v>1861</v>
      </c>
      <c r="AH29" s="391"/>
      <c r="AI29" s="391"/>
      <c r="AJ29" s="391"/>
      <c r="AK29" s="391" t="str">
        <f>_xlfn.IFS(AI28=K26,"OK",AI28&lt;K26,"開催回数入力誤（少）",AI28&gt;K26,"開催回数入力誤（多）")</f>
        <v>開催回数入力誤（少）</v>
      </c>
      <c r="AL29" s="20"/>
      <c r="AM29" s="20"/>
      <c r="AN29" s="20"/>
      <c r="AO29" s="20"/>
      <c r="AP29" s="20"/>
      <c r="AQ29" s="21"/>
    </row>
    <row r="30" spans="2:43" s="17" customFormat="1" ht="30" customHeight="1">
      <c r="C30" s="2407"/>
      <c r="D30" s="2408"/>
      <c r="E30" s="2408"/>
      <c r="F30" s="2408"/>
      <c r="G30" s="10"/>
      <c r="H30" s="10"/>
      <c r="I30" s="10"/>
      <c r="J30" s="24" t="str">
        <f>'自主点検表（処遇）'!$I$1591</f>
        <v>　</v>
      </c>
      <c r="K30" s="22" t="s">
        <v>436</v>
      </c>
      <c r="L30" s="10"/>
      <c r="M30" s="10"/>
      <c r="N30" s="10"/>
      <c r="O30" s="24" t="str">
        <f>'自主点検表（処遇）'!$N$1591</f>
        <v>　</v>
      </c>
      <c r="P30" s="22" t="s">
        <v>437</v>
      </c>
      <c r="Q30" s="10"/>
      <c r="R30" s="10"/>
      <c r="S30" s="10"/>
      <c r="T30" s="10"/>
      <c r="U30" s="24" t="str">
        <f>'自主点検表（処遇）'!$T$1591</f>
        <v>　</v>
      </c>
      <c r="V30" s="22" t="s">
        <v>658</v>
      </c>
      <c r="W30" s="10"/>
      <c r="X30" s="10"/>
      <c r="Y30" s="10"/>
      <c r="Z30" s="10"/>
      <c r="AA30" s="24" t="str">
        <f>'自主点検表（処遇）'!$Z$1591</f>
        <v>　</v>
      </c>
      <c r="AB30" s="22" t="s">
        <v>659</v>
      </c>
      <c r="AC30" s="10"/>
      <c r="AD30" s="10"/>
      <c r="AE30" s="11"/>
      <c r="AF30" s="18"/>
      <c r="AG30" s="19"/>
      <c r="AH30" s="19"/>
      <c r="AI30" s="19"/>
      <c r="AK30" s="20"/>
      <c r="AL30" s="20"/>
      <c r="AM30" s="20"/>
      <c r="AN30" s="20"/>
      <c r="AO30" s="20"/>
      <c r="AP30" s="20"/>
      <c r="AQ30" s="21"/>
    </row>
    <row r="31" spans="2:43" s="17" customFormat="1" ht="30" customHeight="1" thickBot="1">
      <c r="C31" s="2409"/>
      <c r="D31" s="2410"/>
      <c r="E31" s="2410"/>
      <c r="F31" s="2410"/>
      <c r="G31" s="6"/>
      <c r="H31" s="6"/>
      <c r="I31" s="6"/>
      <c r="J31" s="30" t="str">
        <f>'自主点検表（処遇）'!$I$1592</f>
        <v>　</v>
      </c>
      <c r="K31" s="14" t="s">
        <v>695</v>
      </c>
      <c r="L31" s="6"/>
      <c r="M31" s="6"/>
      <c r="N31" s="6"/>
      <c r="O31" s="30" t="str">
        <f>'自主点検表（処遇）'!$N$1592</f>
        <v>　</v>
      </c>
      <c r="P31" s="14" t="s">
        <v>660</v>
      </c>
      <c r="Q31" s="6"/>
      <c r="R31" s="6"/>
      <c r="S31" s="6"/>
      <c r="T31" s="6"/>
      <c r="U31" s="30" t="str">
        <f>'自主点検表（処遇）'!$T$1592</f>
        <v>　</v>
      </c>
      <c r="V31" s="14" t="s">
        <v>439</v>
      </c>
      <c r="W31" s="6"/>
      <c r="X31" s="6"/>
      <c r="Y31" s="2411">
        <f>'自主点検表（処遇）'!$X$1592</f>
        <v>0</v>
      </c>
      <c r="Z31" s="2412"/>
      <c r="AA31" s="2412"/>
      <c r="AB31" s="2412"/>
      <c r="AC31" s="2413"/>
      <c r="AD31" s="6" t="s">
        <v>63</v>
      </c>
      <c r="AE31" s="15"/>
      <c r="AF31" s="18"/>
      <c r="AG31" s="19"/>
      <c r="AH31" s="19"/>
      <c r="AI31" s="19"/>
      <c r="AK31" s="20"/>
      <c r="AL31" s="20"/>
      <c r="AM31" s="20"/>
      <c r="AN31" s="20"/>
      <c r="AO31" s="20"/>
      <c r="AP31" s="20"/>
      <c r="AQ31" s="21"/>
    </row>
    <row r="32" spans="2:43" s="10" customFormat="1" ht="30" customHeight="1" thickBot="1">
      <c r="C32" s="9" t="s">
        <v>1720</v>
      </c>
      <c r="D32" s="7"/>
      <c r="E32" s="7"/>
      <c r="F32" s="7"/>
      <c r="G32" s="8"/>
      <c r="I32" s="1456" t="str">
        <f>'自主点検表（処遇）'!$AH$1611</f>
        <v>いる・いない</v>
      </c>
      <c r="J32" s="1456"/>
      <c r="K32" s="1456"/>
      <c r="L32" s="1456"/>
      <c r="M32" s="1456"/>
      <c r="N32" s="2293"/>
      <c r="O32" s="2383" t="s">
        <v>1717</v>
      </c>
      <c r="P32" s="2384"/>
      <c r="Q32" s="2385" t="s">
        <v>443</v>
      </c>
      <c r="R32" s="2386"/>
      <c r="S32" s="2396" t="s">
        <v>1703</v>
      </c>
      <c r="T32" s="2396"/>
      <c r="U32" s="2396"/>
      <c r="V32" s="2385" t="s">
        <v>443</v>
      </c>
      <c r="W32" s="2386"/>
      <c r="X32" s="40" t="s">
        <v>1704</v>
      </c>
      <c r="Y32" s="40"/>
      <c r="Z32" s="40"/>
      <c r="AA32" s="2385" t="s">
        <v>443</v>
      </c>
      <c r="AB32" s="2386"/>
      <c r="AC32" s="2396" t="s">
        <v>1707</v>
      </c>
      <c r="AD32" s="2396"/>
      <c r="AE32" s="2397"/>
      <c r="AG32" s="31"/>
      <c r="AH32" s="31"/>
      <c r="AI32" s="31"/>
      <c r="AK32" s="32"/>
      <c r="AL32" s="32"/>
      <c r="AM32" s="32"/>
      <c r="AN32" s="32"/>
      <c r="AO32" s="32"/>
      <c r="AP32" s="32"/>
      <c r="AQ32" s="33"/>
    </row>
    <row r="33" spans="2:43" s="10" customFormat="1" ht="30" customHeight="1" thickBot="1">
      <c r="C33" s="2387" t="s">
        <v>1727</v>
      </c>
      <c r="D33" s="2388"/>
      <c r="E33" s="2388"/>
      <c r="F33" s="2388"/>
      <c r="G33" s="2388"/>
      <c r="H33" s="2388"/>
      <c r="I33" s="2388"/>
      <c r="J33" s="2388"/>
      <c r="K33" s="1456" t="str">
        <f>'自主点検表（処遇）'!$AH$1608</f>
        <v>いる・いない</v>
      </c>
      <c r="L33" s="1456"/>
      <c r="M33" s="1456"/>
      <c r="N33" s="2293"/>
      <c r="O33" s="2304" t="s">
        <v>1716</v>
      </c>
      <c r="P33" s="2305"/>
      <c r="Q33" s="2306"/>
      <c r="R33" s="2385" t="s">
        <v>443</v>
      </c>
      <c r="S33" s="2386"/>
      <c r="T33" s="40" t="s">
        <v>1696</v>
      </c>
      <c r="U33" s="42"/>
      <c r="V33" s="2385" t="s">
        <v>443</v>
      </c>
      <c r="W33" s="2386"/>
      <c r="X33" s="40" t="s">
        <v>1697</v>
      </c>
      <c r="Y33" s="40"/>
      <c r="Z33" s="40"/>
      <c r="AA33" s="2385" t="s">
        <v>443</v>
      </c>
      <c r="AB33" s="2386"/>
      <c r="AC33" s="2396" t="s">
        <v>1707</v>
      </c>
      <c r="AD33" s="2396"/>
      <c r="AE33" s="2397"/>
      <c r="AG33" s="31"/>
      <c r="AH33" s="31"/>
      <c r="AI33" s="31"/>
      <c r="AK33" s="32"/>
      <c r="AL33" s="32"/>
      <c r="AM33" s="32"/>
      <c r="AN33" s="32"/>
      <c r="AO33" s="32"/>
      <c r="AP33" s="32"/>
      <c r="AQ33" s="33"/>
    </row>
    <row r="34" spans="2:43" s="10" customFormat="1" ht="30" customHeight="1" thickBot="1">
      <c r="C34" s="2389" t="s">
        <v>1708</v>
      </c>
      <c r="D34" s="1710"/>
      <c r="E34" s="1710"/>
      <c r="F34" s="1710"/>
      <c r="G34" s="1710"/>
      <c r="H34" s="1710"/>
      <c r="I34" s="2390"/>
      <c r="J34" s="2383" t="s">
        <v>1717</v>
      </c>
      <c r="K34" s="2384"/>
      <c r="L34" s="2385" t="s">
        <v>443</v>
      </c>
      <c r="M34" s="2414"/>
      <c r="N34" s="7"/>
      <c r="O34" s="331"/>
      <c r="P34" s="331"/>
      <c r="Q34" s="7"/>
      <c r="R34" s="12"/>
      <c r="S34" s="34"/>
      <c r="T34" s="34"/>
      <c r="U34" s="34"/>
      <c r="V34" s="12"/>
      <c r="W34" s="13"/>
      <c r="X34" s="27"/>
      <c r="Y34" s="27"/>
      <c r="Z34" s="27"/>
      <c r="AA34" s="13"/>
      <c r="AB34" s="13"/>
      <c r="AC34" s="13"/>
      <c r="AD34" s="12"/>
      <c r="AE34" s="12"/>
      <c r="AG34" s="31"/>
      <c r="AH34" s="31"/>
      <c r="AI34" s="31"/>
      <c r="AK34" s="32"/>
      <c r="AL34" s="32"/>
      <c r="AM34" s="32"/>
      <c r="AN34" s="32"/>
      <c r="AO34" s="32"/>
      <c r="AP34" s="32"/>
      <c r="AQ34" s="33"/>
    </row>
    <row r="35" spans="2:43" ht="30" customHeight="1" thickBot="1">
      <c r="C35" s="2415" t="s">
        <v>1721</v>
      </c>
      <c r="D35" s="2416"/>
      <c r="E35" s="2416"/>
      <c r="F35" s="2416"/>
      <c r="G35" s="2416"/>
      <c r="H35" s="2416"/>
      <c r="I35" s="2416"/>
      <c r="J35" s="2416"/>
      <c r="K35" s="2416"/>
      <c r="L35" s="2417"/>
      <c r="M35" s="2417"/>
      <c r="N35" s="2418"/>
      <c r="O35" s="2393">
        <f>'自主点検表（処遇）'!$V$1594</f>
        <v>0</v>
      </c>
      <c r="P35" s="2394"/>
      <c r="Q35" s="2394"/>
      <c r="R35" s="2394"/>
      <c r="S35" s="2394"/>
      <c r="T35" s="2394"/>
      <c r="U35" s="2394"/>
      <c r="V35" s="2394"/>
      <c r="W35" s="2394"/>
      <c r="X35" s="2394"/>
      <c r="Y35" s="2394"/>
      <c r="Z35" s="2394"/>
      <c r="AA35" s="2394"/>
      <c r="AB35" s="2394"/>
      <c r="AC35" s="2394"/>
      <c r="AD35" s="2394"/>
      <c r="AE35" s="2395"/>
    </row>
    <row r="36" spans="2:43" s="17" customFormat="1" ht="30" customHeight="1" thickBot="1">
      <c r="C36" s="2399" t="s">
        <v>1709</v>
      </c>
      <c r="D36" s="2400"/>
      <c r="E36" s="2400"/>
      <c r="F36" s="2400"/>
      <c r="G36" s="2400"/>
      <c r="H36" s="2400"/>
      <c r="I36" s="2400"/>
      <c r="J36" s="2400"/>
      <c r="K36" s="2400"/>
      <c r="L36" s="2400"/>
      <c r="M36" s="2400"/>
      <c r="N36" s="2401"/>
      <c r="O36" s="2402" t="str">
        <f>'自主点検表（処遇）'!$W$1595</f>
        <v>　</v>
      </c>
      <c r="P36" s="2403"/>
      <c r="Q36" s="2403"/>
      <c r="R36" s="16" t="s">
        <v>427</v>
      </c>
      <c r="S36" s="16"/>
      <c r="T36" s="2404" t="str">
        <f>_xlfn.IFS(AI36&gt;=2,"適正運営",AI36&lt;2,"開催回数不足")</f>
        <v>適正運営</v>
      </c>
      <c r="U36" s="1456"/>
      <c r="V36" s="1456"/>
      <c r="W36" s="1456"/>
      <c r="X36" s="1456"/>
      <c r="Y36" s="1456"/>
      <c r="Z36" s="1456"/>
      <c r="AA36" s="2293"/>
      <c r="AB36" s="16"/>
      <c r="AC36" s="16"/>
      <c r="AD36" s="16"/>
      <c r="AE36" s="25"/>
      <c r="AF36" s="18"/>
      <c r="AG36" s="1287" t="s">
        <v>1860</v>
      </c>
      <c r="AH36" s="1287"/>
      <c r="AI36" s="19" t="str">
        <f>O36</f>
        <v>　</v>
      </c>
      <c r="AK36" s="20"/>
      <c r="AL36" s="20"/>
      <c r="AM36" s="20"/>
      <c r="AN36" s="20"/>
      <c r="AO36" s="20"/>
      <c r="AP36" s="20"/>
      <c r="AQ36" s="21"/>
    </row>
    <row r="37" spans="2:43" s="17" customFormat="1" ht="30" customHeight="1" thickBot="1">
      <c r="C37" s="2243" t="s">
        <v>2518</v>
      </c>
      <c r="D37" s="2244"/>
      <c r="E37" s="2244"/>
      <c r="F37" s="2244"/>
      <c r="G37" s="2245"/>
      <c r="H37" s="704"/>
      <c r="I37" s="705" t="str">
        <f>'自主点検表（処遇）'!$AG$1595</f>
        <v>　</v>
      </c>
      <c r="J37" s="705"/>
      <c r="K37" s="705" t="str">
        <f>'自主点検表（処遇）'!$AI$1595</f>
        <v>　</v>
      </c>
      <c r="L37" s="1363"/>
      <c r="M37" s="1363"/>
      <c r="N37" s="1363"/>
      <c r="O37" s="1363"/>
      <c r="P37" s="1363"/>
      <c r="Q37" s="1363"/>
      <c r="R37" s="1363"/>
      <c r="S37" s="1363"/>
      <c r="T37" s="1363"/>
      <c r="U37" s="1363"/>
      <c r="V37" s="1363"/>
      <c r="W37" s="1363"/>
      <c r="X37" s="1363"/>
      <c r="Y37" s="1363"/>
      <c r="Z37" s="1363"/>
      <c r="AA37" s="1363"/>
      <c r="AB37" s="1363"/>
      <c r="AC37" s="1363"/>
      <c r="AD37" s="1363"/>
      <c r="AE37" s="2382"/>
      <c r="AF37" s="18"/>
      <c r="AG37" s="213"/>
      <c r="AH37" s="213"/>
      <c r="AI37" s="19"/>
      <c r="AK37" s="20"/>
      <c r="AL37" s="20"/>
      <c r="AM37" s="20"/>
      <c r="AN37" s="20"/>
      <c r="AO37" s="20"/>
      <c r="AP37" s="20"/>
      <c r="AQ37" s="21"/>
    </row>
    <row r="38" spans="2:43" s="17" customFormat="1" ht="30" customHeight="1" thickBot="1">
      <c r="C38" s="1455" t="s">
        <v>1706</v>
      </c>
      <c r="D38" s="1456"/>
      <c r="E38" s="1456"/>
      <c r="F38" s="1456"/>
      <c r="G38" s="2293"/>
      <c r="H38" s="588" t="s">
        <v>443</v>
      </c>
      <c r="I38" s="41">
        <v>4</v>
      </c>
      <c r="J38" s="588" t="s">
        <v>443</v>
      </c>
      <c r="K38" s="41">
        <v>5</v>
      </c>
      <c r="L38" s="588" t="s">
        <v>443</v>
      </c>
      <c r="M38" s="41">
        <v>6</v>
      </c>
      <c r="N38" s="588" t="s">
        <v>443</v>
      </c>
      <c r="O38" s="41">
        <v>7</v>
      </c>
      <c r="P38" s="588" t="s">
        <v>443</v>
      </c>
      <c r="Q38" s="41">
        <v>8</v>
      </c>
      <c r="R38" s="588" t="s">
        <v>443</v>
      </c>
      <c r="S38" s="41">
        <v>9</v>
      </c>
      <c r="T38" s="588" t="s">
        <v>443</v>
      </c>
      <c r="U38" s="41">
        <v>10</v>
      </c>
      <c r="V38" s="588" t="s">
        <v>443</v>
      </c>
      <c r="W38" s="41">
        <v>11</v>
      </c>
      <c r="X38" s="588" t="s">
        <v>443</v>
      </c>
      <c r="Y38" s="41">
        <v>12</v>
      </c>
      <c r="Z38" s="588" t="s">
        <v>443</v>
      </c>
      <c r="AA38" s="41">
        <v>1</v>
      </c>
      <c r="AB38" s="588" t="s">
        <v>443</v>
      </c>
      <c r="AC38" s="41">
        <v>2</v>
      </c>
      <c r="AD38" s="588" t="s">
        <v>443</v>
      </c>
      <c r="AE38" s="42">
        <v>3</v>
      </c>
      <c r="AF38" s="18"/>
      <c r="AG38" s="1287" t="s">
        <v>1860</v>
      </c>
      <c r="AH38" s="1287"/>
      <c r="AI38" s="19">
        <f>COUNTIF(H38:AE38,"✔")</f>
        <v>0</v>
      </c>
      <c r="AJ38" s="19"/>
      <c r="AL38" s="20"/>
      <c r="AM38" s="20"/>
      <c r="AN38" s="20"/>
      <c r="AO38" s="20"/>
      <c r="AP38" s="20"/>
      <c r="AQ38" s="21"/>
    </row>
    <row r="39" spans="2:43" s="10" customFormat="1" ht="30" customHeight="1" thickBot="1">
      <c r="C39" s="1455" t="s">
        <v>1710</v>
      </c>
      <c r="D39" s="1456"/>
      <c r="E39" s="1456"/>
      <c r="F39" s="1456"/>
      <c r="G39" s="1456"/>
      <c r="H39" s="1456"/>
      <c r="I39" s="2293"/>
      <c r="J39" s="2383" t="s">
        <v>1717</v>
      </c>
      <c r="K39" s="2384"/>
      <c r="L39" s="2385" t="s">
        <v>443</v>
      </c>
      <c r="M39" s="2414"/>
      <c r="N39" s="48"/>
      <c r="O39" s="34"/>
      <c r="P39" s="34"/>
      <c r="Q39" s="12"/>
      <c r="R39" s="12"/>
      <c r="S39" s="34"/>
      <c r="T39" s="34"/>
      <c r="U39" s="34"/>
      <c r="V39" s="12"/>
      <c r="W39" s="13"/>
      <c r="X39" s="27"/>
      <c r="Y39" s="27"/>
      <c r="Z39" s="27"/>
      <c r="AA39" s="13"/>
      <c r="AB39" s="13"/>
      <c r="AC39" s="13"/>
      <c r="AD39" s="12"/>
      <c r="AE39" s="12"/>
      <c r="AG39" s="390" t="s">
        <v>1861</v>
      </c>
      <c r="AH39" s="391"/>
      <c r="AI39" s="391"/>
      <c r="AJ39" s="391"/>
      <c r="AK39" s="391" t="str">
        <f>_xlfn.IFS(O36=AI38,"OK",O36&lt;AI38,"実施回数入力誤（少）",O36&gt;AI38,"実施回数入力誤（多）")</f>
        <v>実施回数入力誤（多）</v>
      </c>
      <c r="AL39" s="32"/>
      <c r="AM39" s="32"/>
      <c r="AN39" s="32"/>
      <c r="AO39" s="32"/>
      <c r="AP39" s="32"/>
      <c r="AQ39" s="33"/>
    </row>
    <row r="41" spans="2:43" s="17" customFormat="1" ht="30" customHeight="1" thickBot="1">
      <c r="B41" s="17" t="s">
        <v>791</v>
      </c>
      <c r="C41" s="17" t="s">
        <v>1246</v>
      </c>
      <c r="AF41" s="18"/>
      <c r="AG41" s="19"/>
      <c r="AH41" s="19"/>
      <c r="AI41" s="19"/>
      <c r="AK41" s="20"/>
      <c r="AL41" s="20"/>
      <c r="AM41" s="20"/>
      <c r="AN41" s="20"/>
      <c r="AO41" s="20"/>
      <c r="AP41" s="20"/>
      <c r="AQ41" s="21"/>
    </row>
    <row r="42" spans="2:43" s="17" customFormat="1" ht="30" customHeight="1" thickBot="1">
      <c r="C42" s="1455" t="s">
        <v>690</v>
      </c>
      <c r="D42" s="1456"/>
      <c r="E42" s="1456"/>
      <c r="F42" s="2293"/>
      <c r="G42" s="2391">
        <f>'自主点検表（処遇）'!$N$2630</f>
        <v>0</v>
      </c>
      <c r="H42" s="2391"/>
      <c r="I42" s="2391"/>
      <c r="J42" s="2391"/>
      <c r="K42" s="2391"/>
      <c r="L42" s="2391"/>
      <c r="M42" s="2391"/>
      <c r="N42" s="2391"/>
      <c r="O42" s="2391"/>
      <c r="P42" s="2391"/>
      <c r="Q42" s="2391"/>
      <c r="R42" s="2391"/>
      <c r="S42" s="2391"/>
      <c r="T42" s="2391"/>
      <c r="U42" s="2391"/>
      <c r="V42" s="2391"/>
      <c r="W42" s="2391"/>
      <c r="X42" s="2391"/>
      <c r="Y42" s="2391"/>
      <c r="Z42" s="2391"/>
      <c r="AA42" s="2391"/>
      <c r="AB42" s="2391"/>
      <c r="AC42" s="2391"/>
      <c r="AD42" s="2391"/>
      <c r="AE42" s="2392"/>
      <c r="AF42" s="18"/>
      <c r="AG42" s="19"/>
      <c r="AH42" s="19"/>
      <c r="AI42" s="19"/>
      <c r="AK42" s="20"/>
      <c r="AL42" s="20"/>
      <c r="AM42" s="20"/>
      <c r="AN42" s="20"/>
      <c r="AO42" s="20"/>
      <c r="AP42" s="20"/>
      <c r="AQ42" s="21"/>
    </row>
    <row r="43" spans="2:43" s="17" customFormat="1" ht="30" customHeight="1" thickBot="1">
      <c r="C43" s="1455" t="s">
        <v>1700</v>
      </c>
      <c r="D43" s="1456"/>
      <c r="E43" s="1456"/>
      <c r="F43" s="2293"/>
      <c r="G43" s="2393">
        <f>'自主点検表（処遇）'!$R$2631</f>
        <v>0</v>
      </c>
      <c r="H43" s="2394"/>
      <c r="I43" s="2394"/>
      <c r="J43" s="2394"/>
      <c r="K43" s="2394"/>
      <c r="L43" s="2394"/>
      <c r="M43" s="2394"/>
      <c r="N43" s="2394"/>
      <c r="O43" s="2394"/>
      <c r="P43" s="2394"/>
      <c r="Q43" s="2395"/>
      <c r="R43" s="9"/>
      <c r="S43" s="7"/>
      <c r="T43" s="7"/>
      <c r="U43" s="7"/>
      <c r="V43" s="7"/>
      <c r="W43" s="7"/>
      <c r="X43" s="7"/>
      <c r="Y43" s="7"/>
      <c r="Z43" s="7"/>
      <c r="AA43" s="7"/>
      <c r="AB43" s="7"/>
      <c r="AC43" s="7"/>
      <c r="AD43" s="7"/>
      <c r="AE43" s="7"/>
      <c r="AF43" s="18"/>
      <c r="AG43" s="19"/>
      <c r="AH43" s="19"/>
      <c r="AI43" s="19"/>
      <c r="AK43" s="20"/>
      <c r="AL43" s="20"/>
      <c r="AM43" s="20"/>
      <c r="AN43" s="20"/>
      <c r="AO43" s="20"/>
      <c r="AP43" s="20"/>
      <c r="AQ43" s="21"/>
    </row>
    <row r="44" spans="2:43" s="17" customFormat="1" ht="30" customHeight="1" thickBot="1">
      <c r="C44" s="9" t="s">
        <v>1702</v>
      </c>
      <c r="D44" s="16"/>
      <c r="E44" s="16"/>
      <c r="F44" s="16"/>
      <c r="G44" s="25"/>
      <c r="H44" s="7"/>
      <c r="I44" s="7" t="s">
        <v>428</v>
      </c>
      <c r="J44" s="7"/>
      <c r="K44" s="1513" t="str">
        <f>'自主点検表（処遇）'!$W$2632</f>
        <v>　</v>
      </c>
      <c r="L44" s="1892"/>
      <c r="M44" s="7" t="s">
        <v>427</v>
      </c>
      <c r="N44" s="16"/>
      <c r="O44" s="25"/>
      <c r="P44" s="9" t="s">
        <v>1718</v>
      </c>
      <c r="Q44" s="7"/>
      <c r="R44" s="7"/>
      <c r="S44" s="7"/>
      <c r="T44" s="7"/>
      <c r="U44" s="7"/>
      <c r="V44" s="7"/>
      <c r="W44" s="39"/>
      <c r="X44" s="2404" t="str">
        <f>_xlfn.IFS(AI44&gt;=4,"適正運営",AI44&lt;4,"開催回数不足")</f>
        <v>適正運営</v>
      </c>
      <c r="Y44" s="1456"/>
      <c r="Z44" s="1456"/>
      <c r="AA44" s="1456"/>
      <c r="AB44" s="1456"/>
      <c r="AC44" s="1456"/>
      <c r="AD44" s="1456"/>
      <c r="AE44" s="2293"/>
      <c r="AF44" s="18"/>
      <c r="AG44" s="1287" t="s">
        <v>1860</v>
      </c>
      <c r="AH44" s="1287"/>
      <c r="AI44" s="19" t="str">
        <f>K44</f>
        <v>　</v>
      </c>
      <c r="AK44" s="20"/>
      <c r="AL44" s="20"/>
      <c r="AM44" s="20"/>
      <c r="AN44" s="20"/>
      <c r="AO44" s="20"/>
      <c r="AP44" s="20"/>
      <c r="AQ44" s="21"/>
    </row>
    <row r="45" spans="2:43" s="17" customFormat="1" ht="30" customHeight="1" thickBot="1">
      <c r="C45" s="2243" t="s">
        <v>2516</v>
      </c>
      <c r="D45" s="2244"/>
      <c r="E45" s="2244"/>
      <c r="F45" s="2244"/>
      <c r="G45" s="2245"/>
      <c r="H45" s="704"/>
      <c r="I45" s="705" t="str">
        <f>'自主点検表（処遇）'!$AG$2630</f>
        <v>　</v>
      </c>
      <c r="J45" s="705"/>
      <c r="K45" s="705" t="str">
        <f>'自主点検表（処遇）'!$AI$2630</f>
        <v>　</v>
      </c>
      <c r="L45" s="706"/>
      <c r="M45" s="705" t="str">
        <f>'自主点検表（処遇）'!$AG$2631</f>
        <v>　</v>
      </c>
      <c r="N45" s="705"/>
      <c r="O45" s="705" t="str">
        <f>'自主点検表（処遇）'!$AI$2631</f>
        <v>　</v>
      </c>
      <c r="P45" s="705"/>
      <c r="Q45" s="705" t="str">
        <f>'自主点検表（処遇）'!$AG$2632</f>
        <v>　</v>
      </c>
      <c r="R45" s="705"/>
      <c r="S45" s="705" t="str">
        <f>'自主点検表（処遇）'!$AI$2632</f>
        <v>　</v>
      </c>
      <c r="T45" s="705"/>
      <c r="U45" s="705" t="str">
        <f>'自主点検表（処遇）'!$AG$2633</f>
        <v>　</v>
      </c>
      <c r="V45" s="705"/>
      <c r="W45" s="705" t="str">
        <f>'自主点検表（処遇）'!$AI$2633</f>
        <v>　</v>
      </c>
      <c r="X45" s="707"/>
      <c r="Y45" s="705" t="str">
        <f>'自主点検表（処遇）'!$AG$2634</f>
        <v>　</v>
      </c>
      <c r="Z45" s="705"/>
      <c r="AA45" s="705" t="str">
        <f>'自主点検表（処遇）'!$AI$2634</f>
        <v>　</v>
      </c>
      <c r="AB45" s="707"/>
      <c r="AC45" s="705" t="str">
        <f>'自主点検表（処遇）'!$AG$2635</f>
        <v>　</v>
      </c>
      <c r="AD45" s="705"/>
      <c r="AE45" s="708" t="str">
        <f>'自主点検表（処遇）'!$AI$2635</f>
        <v>　</v>
      </c>
      <c r="AF45" s="18"/>
      <c r="AG45" s="213"/>
      <c r="AH45" s="213"/>
      <c r="AI45" s="19"/>
      <c r="AK45" s="20"/>
      <c r="AL45" s="20"/>
      <c r="AM45" s="20"/>
      <c r="AN45" s="20"/>
      <c r="AO45" s="20"/>
      <c r="AP45" s="20"/>
      <c r="AQ45" s="21"/>
    </row>
    <row r="46" spans="2:43" s="17" customFormat="1" ht="30" customHeight="1" thickBot="1">
      <c r="C46" s="2389" t="s">
        <v>2517</v>
      </c>
      <c r="D46" s="1710"/>
      <c r="E46" s="1710"/>
      <c r="F46" s="1710"/>
      <c r="G46" s="2390"/>
      <c r="H46" s="588" t="s">
        <v>443</v>
      </c>
      <c r="I46" s="41">
        <v>4</v>
      </c>
      <c r="J46" s="588" t="s">
        <v>443</v>
      </c>
      <c r="K46" s="41">
        <v>5</v>
      </c>
      <c r="L46" s="588" t="s">
        <v>443</v>
      </c>
      <c r="M46" s="41">
        <v>6</v>
      </c>
      <c r="N46" s="588" t="s">
        <v>443</v>
      </c>
      <c r="O46" s="41">
        <v>7</v>
      </c>
      <c r="P46" s="588" t="s">
        <v>443</v>
      </c>
      <c r="Q46" s="41">
        <v>8</v>
      </c>
      <c r="R46" s="588" t="s">
        <v>443</v>
      </c>
      <c r="S46" s="41">
        <v>9</v>
      </c>
      <c r="T46" s="588" t="s">
        <v>443</v>
      </c>
      <c r="U46" s="41">
        <v>10</v>
      </c>
      <c r="V46" s="588" t="s">
        <v>443</v>
      </c>
      <c r="W46" s="41">
        <v>11</v>
      </c>
      <c r="X46" s="588" t="s">
        <v>443</v>
      </c>
      <c r="Y46" s="41">
        <v>12</v>
      </c>
      <c r="Z46" s="588" t="s">
        <v>443</v>
      </c>
      <c r="AA46" s="41">
        <v>1</v>
      </c>
      <c r="AB46" s="588" t="s">
        <v>443</v>
      </c>
      <c r="AC46" s="41">
        <v>2</v>
      </c>
      <c r="AD46" s="588" t="s">
        <v>443</v>
      </c>
      <c r="AE46" s="42">
        <v>3</v>
      </c>
      <c r="AF46" s="18"/>
      <c r="AG46" s="1287" t="s">
        <v>1860</v>
      </c>
      <c r="AH46" s="1287"/>
      <c r="AI46" s="19">
        <f>COUNTIF(H46:AE46,"✔")</f>
        <v>0</v>
      </c>
      <c r="AJ46" s="19"/>
      <c r="AL46" s="20"/>
      <c r="AM46" s="20"/>
      <c r="AN46" s="20"/>
      <c r="AO46" s="20"/>
      <c r="AP46" s="20"/>
      <c r="AQ46" s="21"/>
    </row>
    <row r="47" spans="2:43" s="17" customFormat="1" ht="30" customHeight="1">
      <c r="C47" s="2405" t="s">
        <v>1705</v>
      </c>
      <c r="D47" s="2406"/>
      <c r="E47" s="2406"/>
      <c r="F47" s="2406"/>
      <c r="J47" s="38" t="str">
        <f>'自主点検表（処遇）'!$I$2635</f>
        <v>　</v>
      </c>
      <c r="K47" s="29" t="s">
        <v>431</v>
      </c>
      <c r="L47" s="12"/>
      <c r="M47" s="12"/>
      <c r="N47" s="12"/>
      <c r="O47" s="28" t="str">
        <f>'自主点検表（処遇）'!$N$2635</f>
        <v>　</v>
      </c>
      <c r="P47" s="29" t="s">
        <v>432</v>
      </c>
      <c r="Q47" s="12"/>
      <c r="R47" s="12"/>
      <c r="S47" s="38" t="str">
        <f>'自主点検表（処遇）'!$R$2635</f>
        <v>　</v>
      </c>
      <c r="T47" s="29" t="s">
        <v>433</v>
      </c>
      <c r="U47" s="12"/>
      <c r="V47" s="12"/>
      <c r="W47" s="38" t="str">
        <f>'自主点検表（処遇）'!$V$2635</f>
        <v>　</v>
      </c>
      <c r="X47" s="29" t="s">
        <v>434</v>
      </c>
      <c r="Y47" s="12"/>
      <c r="Z47" s="12"/>
      <c r="AA47" s="28" t="str">
        <f>'自主点検表（処遇）'!$Z$2635</f>
        <v>　</v>
      </c>
      <c r="AB47" s="29" t="s">
        <v>435</v>
      </c>
      <c r="AC47" s="12"/>
      <c r="AD47" s="12"/>
      <c r="AE47" s="26"/>
      <c r="AF47" s="18"/>
      <c r="AG47" s="390" t="s">
        <v>1861</v>
      </c>
      <c r="AH47" s="391"/>
      <c r="AI47" s="391"/>
      <c r="AJ47" s="391"/>
      <c r="AK47" s="391" t="str">
        <f>_xlfn.IFS(AI46=K44,"OK",AI46&lt;K44,"開催回数入力誤（少）",AI46&gt;K44,"開催回数入力誤（多）")</f>
        <v>開催回数入力誤（少）</v>
      </c>
      <c r="AL47" s="20"/>
      <c r="AM47" s="20"/>
      <c r="AN47" s="20"/>
      <c r="AO47" s="20"/>
      <c r="AP47" s="20"/>
      <c r="AQ47" s="21"/>
    </row>
    <row r="48" spans="2:43" s="17" customFormat="1" ht="30" customHeight="1">
      <c r="C48" s="2407"/>
      <c r="D48" s="2408"/>
      <c r="E48" s="2408"/>
      <c r="F48" s="2408"/>
      <c r="G48" s="10"/>
      <c r="H48" s="10"/>
      <c r="I48" s="10"/>
      <c r="J48" s="24" t="str">
        <f>'自主点検表（処遇）'!$I$2636</f>
        <v>　</v>
      </c>
      <c r="K48" s="22" t="s">
        <v>436</v>
      </c>
      <c r="L48" s="10"/>
      <c r="M48" s="10"/>
      <c r="N48" s="10"/>
      <c r="O48" s="24" t="str">
        <f>'自主点検表（処遇）'!$N$2636</f>
        <v>　</v>
      </c>
      <c r="P48" s="22" t="s">
        <v>437</v>
      </c>
      <c r="Q48" s="10"/>
      <c r="R48" s="10"/>
      <c r="S48" s="10"/>
      <c r="T48" s="10"/>
      <c r="U48" s="24" t="str">
        <f>'自主点検表（処遇）'!$T$2636</f>
        <v>　</v>
      </c>
      <c r="V48" s="22" t="s">
        <v>658</v>
      </c>
      <c r="W48" s="10"/>
      <c r="X48" s="10"/>
      <c r="Y48" s="10"/>
      <c r="Z48" s="10"/>
      <c r="AA48" s="24" t="str">
        <f>'自主点検表（処遇）'!$Z$2636</f>
        <v>　</v>
      </c>
      <c r="AB48" s="22" t="s">
        <v>659</v>
      </c>
      <c r="AC48" s="10"/>
      <c r="AD48" s="10"/>
      <c r="AE48" s="11"/>
      <c r="AF48" s="18"/>
      <c r="AG48" s="19"/>
      <c r="AH48" s="19"/>
      <c r="AI48" s="19"/>
      <c r="AK48" s="20"/>
      <c r="AL48" s="20"/>
      <c r="AM48" s="20"/>
      <c r="AN48" s="20"/>
      <c r="AO48" s="20"/>
      <c r="AP48" s="20"/>
      <c r="AQ48" s="21"/>
    </row>
    <row r="49" spans="2:43" s="17" customFormat="1" ht="30" customHeight="1" thickBot="1">
      <c r="C49" s="2409"/>
      <c r="D49" s="2410"/>
      <c r="E49" s="2410"/>
      <c r="F49" s="2410"/>
      <c r="G49" s="6"/>
      <c r="H49" s="6"/>
      <c r="I49" s="6"/>
      <c r="J49" s="30" t="str">
        <f>'自主点検表（処遇）'!$I$2637</f>
        <v>　</v>
      </c>
      <c r="K49" s="14" t="s">
        <v>695</v>
      </c>
      <c r="L49" s="6"/>
      <c r="M49" s="6"/>
      <c r="N49" s="6"/>
      <c r="O49" s="30" t="str">
        <f>'自主点検表（処遇）'!$N$2637</f>
        <v>　</v>
      </c>
      <c r="P49" s="14" t="s">
        <v>660</v>
      </c>
      <c r="Q49" s="6"/>
      <c r="R49" s="6"/>
      <c r="S49" s="6"/>
      <c r="T49" s="6"/>
      <c r="U49" s="30" t="str">
        <f>'自主点検表（処遇）'!$T$2637</f>
        <v>　</v>
      </c>
      <c r="V49" s="14" t="s">
        <v>439</v>
      </c>
      <c r="W49" s="6"/>
      <c r="X49" s="6"/>
      <c r="Y49" s="2411">
        <f>'自主点検表（処遇）'!$X$2637</f>
        <v>0</v>
      </c>
      <c r="Z49" s="2412"/>
      <c r="AA49" s="2412"/>
      <c r="AB49" s="2412"/>
      <c r="AC49" s="2413"/>
      <c r="AD49" s="6" t="s">
        <v>63</v>
      </c>
      <c r="AE49" s="15"/>
      <c r="AF49" s="18"/>
      <c r="AG49" s="19"/>
      <c r="AH49" s="19"/>
      <c r="AI49" s="19"/>
      <c r="AK49" s="20"/>
      <c r="AL49" s="20"/>
      <c r="AM49" s="20"/>
      <c r="AN49" s="20"/>
      <c r="AO49" s="20"/>
      <c r="AP49" s="20"/>
      <c r="AQ49" s="21"/>
    </row>
    <row r="50" spans="2:43" s="10" customFormat="1" ht="30" customHeight="1" thickBot="1">
      <c r="C50" s="9" t="s">
        <v>1720</v>
      </c>
      <c r="D50" s="7"/>
      <c r="E50" s="7"/>
      <c r="F50" s="7"/>
      <c r="G50" s="8"/>
      <c r="I50" s="1456" t="str">
        <f>'自主点検表（処遇）'!$AH$2643</f>
        <v>いる・いない</v>
      </c>
      <c r="J50" s="1456"/>
      <c r="K50" s="1456"/>
      <c r="L50" s="1456"/>
      <c r="M50" s="1456"/>
      <c r="N50" s="2293"/>
      <c r="O50" s="2383" t="s">
        <v>1717</v>
      </c>
      <c r="P50" s="2384"/>
      <c r="Q50" s="2385" t="s">
        <v>443</v>
      </c>
      <c r="R50" s="2386"/>
      <c r="S50" s="2396" t="s">
        <v>1703</v>
      </c>
      <c r="T50" s="2396"/>
      <c r="U50" s="2396"/>
      <c r="V50" s="2385" t="s">
        <v>443</v>
      </c>
      <c r="W50" s="2386"/>
      <c r="X50" s="40" t="s">
        <v>1704</v>
      </c>
      <c r="Y50" s="40"/>
      <c r="Z50" s="40"/>
      <c r="AA50" s="2385" t="s">
        <v>443</v>
      </c>
      <c r="AB50" s="2386"/>
      <c r="AC50" s="2396" t="s">
        <v>1707</v>
      </c>
      <c r="AD50" s="2396"/>
      <c r="AE50" s="2397"/>
      <c r="AG50" s="31"/>
      <c r="AH50" s="31"/>
      <c r="AI50" s="31"/>
      <c r="AK50" s="32"/>
      <c r="AL50" s="32"/>
      <c r="AM50" s="32"/>
      <c r="AN50" s="32"/>
      <c r="AO50" s="32"/>
      <c r="AP50" s="32"/>
      <c r="AQ50" s="33"/>
    </row>
    <row r="51" spans="2:43" s="10" customFormat="1" ht="30" customHeight="1" thickBot="1">
      <c r="C51" s="2387" t="s">
        <v>1727</v>
      </c>
      <c r="D51" s="2388"/>
      <c r="E51" s="2388"/>
      <c r="F51" s="2388"/>
      <c r="G51" s="2388"/>
      <c r="H51" s="2388"/>
      <c r="I51" s="2388"/>
      <c r="J51" s="2388"/>
      <c r="K51" s="1456" t="str">
        <f>'自主点検表（処遇）'!$AH$2618</f>
        <v>いる・いない</v>
      </c>
      <c r="L51" s="1456"/>
      <c r="M51" s="1456"/>
      <c r="N51" s="2293"/>
      <c r="O51" s="2304" t="s">
        <v>1716</v>
      </c>
      <c r="P51" s="2305"/>
      <c r="Q51" s="2306"/>
      <c r="R51" s="2385" t="s">
        <v>443</v>
      </c>
      <c r="S51" s="2386"/>
      <c r="T51" s="40" t="s">
        <v>1696</v>
      </c>
      <c r="U51" s="42"/>
      <c r="V51" s="2385" t="s">
        <v>443</v>
      </c>
      <c r="W51" s="2386"/>
      <c r="X51" s="40" t="s">
        <v>1697</v>
      </c>
      <c r="Y51" s="40"/>
      <c r="Z51" s="40"/>
      <c r="AA51" s="2385" t="s">
        <v>443</v>
      </c>
      <c r="AB51" s="2386"/>
      <c r="AC51" s="2396" t="s">
        <v>1707</v>
      </c>
      <c r="AD51" s="2396"/>
      <c r="AE51" s="2397"/>
      <c r="AG51" s="31"/>
      <c r="AH51" s="31"/>
      <c r="AI51" s="31"/>
      <c r="AK51" s="32"/>
      <c r="AL51" s="32"/>
      <c r="AM51" s="32"/>
      <c r="AN51" s="32"/>
      <c r="AO51" s="32"/>
      <c r="AP51" s="32"/>
      <c r="AQ51" s="33"/>
    </row>
    <row r="52" spans="2:43" s="10" customFormat="1" ht="30" customHeight="1" thickBot="1">
      <c r="C52" s="2389" t="s">
        <v>1708</v>
      </c>
      <c r="D52" s="1710"/>
      <c r="E52" s="1710"/>
      <c r="F52" s="1710"/>
      <c r="G52" s="1710"/>
      <c r="H52" s="1710"/>
      <c r="I52" s="2390"/>
      <c r="J52" s="2383" t="s">
        <v>1717</v>
      </c>
      <c r="K52" s="2384"/>
      <c r="L52" s="2385" t="s">
        <v>443</v>
      </c>
      <c r="M52" s="2414"/>
      <c r="N52" s="7"/>
      <c r="O52" s="331"/>
      <c r="P52" s="331"/>
      <c r="Q52" s="7"/>
      <c r="R52" s="12"/>
      <c r="S52" s="34"/>
      <c r="T52" s="34"/>
      <c r="U52" s="34"/>
      <c r="V52" s="12"/>
      <c r="W52" s="13"/>
      <c r="X52" s="27"/>
      <c r="Y52" s="27"/>
      <c r="Z52" s="27"/>
      <c r="AA52" s="13"/>
      <c r="AB52" s="13"/>
      <c r="AC52" s="13"/>
      <c r="AD52" s="12"/>
      <c r="AE52" s="12"/>
      <c r="AG52" s="31"/>
      <c r="AH52" s="31"/>
      <c r="AI52" s="31"/>
      <c r="AK52" s="32"/>
      <c r="AL52" s="32"/>
      <c r="AM52" s="32"/>
      <c r="AN52" s="32"/>
      <c r="AO52" s="32"/>
      <c r="AP52" s="32"/>
      <c r="AQ52" s="33"/>
    </row>
    <row r="53" spans="2:43" ht="30" customHeight="1" thickBot="1">
      <c r="C53" s="1340" t="s">
        <v>1722</v>
      </c>
      <c r="D53" s="1341"/>
      <c r="E53" s="1341"/>
      <c r="F53" s="1341"/>
      <c r="G53" s="1341"/>
      <c r="H53" s="1341"/>
      <c r="I53" s="1341"/>
      <c r="J53" s="1341"/>
      <c r="K53" s="1341"/>
      <c r="L53" s="1359"/>
      <c r="M53" s="1359"/>
      <c r="N53" s="2398"/>
      <c r="O53" s="2393">
        <f>'自主点検表（処遇）'!$V$2639</f>
        <v>0</v>
      </c>
      <c r="P53" s="2394"/>
      <c r="Q53" s="2394"/>
      <c r="R53" s="2394"/>
      <c r="S53" s="2394"/>
      <c r="T53" s="2394"/>
      <c r="U53" s="2394"/>
      <c r="V53" s="2394"/>
      <c r="W53" s="2394"/>
      <c r="X53" s="2394"/>
      <c r="Y53" s="2394"/>
      <c r="Z53" s="2394"/>
      <c r="AA53" s="2394"/>
      <c r="AB53" s="2394"/>
      <c r="AC53" s="2394"/>
      <c r="AD53" s="2394"/>
      <c r="AE53" s="2395"/>
    </row>
    <row r="54" spans="2:43" s="17" customFormat="1" ht="30" customHeight="1" thickBot="1">
      <c r="C54" s="2399" t="s">
        <v>1709</v>
      </c>
      <c r="D54" s="2400"/>
      <c r="E54" s="2400"/>
      <c r="F54" s="2400"/>
      <c r="G54" s="2400"/>
      <c r="H54" s="2400"/>
      <c r="I54" s="2400"/>
      <c r="J54" s="2400"/>
      <c r="K54" s="2400"/>
      <c r="L54" s="2400"/>
      <c r="M54" s="2400"/>
      <c r="N54" s="2401"/>
      <c r="O54" s="2402" t="str">
        <f>'自主点検表（処遇）'!$W$2640</f>
        <v>　</v>
      </c>
      <c r="P54" s="2403"/>
      <c r="Q54" s="2403"/>
      <c r="R54" s="16" t="s">
        <v>427</v>
      </c>
      <c r="S54" s="16"/>
      <c r="T54" s="2404" t="str">
        <f>_xlfn.IFS(AI54&gt;=2,"適正運営",AI54&lt;2,"開催回数不足")</f>
        <v>適正運営</v>
      </c>
      <c r="U54" s="1456"/>
      <c r="V54" s="1456"/>
      <c r="W54" s="1456"/>
      <c r="X54" s="1456"/>
      <c r="Y54" s="1456"/>
      <c r="Z54" s="1456"/>
      <c r="AA54" s="2293"/>
      <c r="AB54" s="16"/>
      <c r="AC54" s="16"/>
      <c r="AD54" s="16"/>
      <c r="AE54" s="25"/>
      <c r="AF54" s="18"/>
      <c r="AG54" s="1287" t="s">
        <v>1860</v>
      </c>
      <c r="AH54" s="1287"/>
      <c r="AI54" s="19" t="str">
        <f>O54</f>
        <v>　</v>
      </c>
      <c r="AK54" s="20"/>
      <c r="AL54" s="20"/>
      <c r="AM54" s="20"/>
      <c r="AN54" s="20"/>
      <c r="AO54" s="20"/>
      <c r="AP54" s="20"/>
      <c r="AQ54" s="21"/>
    </row>
    <row r="55" spans="2:43" s="17" customFormat="1" ht="30" customHeight="1" thickBot="1">
      <c r="C55" s="2243" t="s">
        <v>2518</v>
      </c>
      <c r="D55" s="2244"/>
      <c r="E55" s="2244"/>
      <c r="F55" s="2244"/>
      <c r="G55" s="2245"/>
      <c r="H55" s="704"/>
      <c r="I55" s="705" t="str">
        <f>'自主点検表（処遇）'!$AG$2640</f>
        <v>　</v>
      </c>
      <c r="J55" s="705"/>
      <c r="K55" s="705" t="str">
        <f>'自主点検表（処遇）'!$AI$2640</f>
        <v>　</v>
      </c>
      <c r="L55" s="1363"/>
      <c r="M55" s="1363"/>
      <c r="N55" s="1363"/>
      <c r="O55" s="1363"/>
      <c r="P55" s="1363"/>
      <c r="Q55" s="1363"/>
      <c r="R55" s="1363"/>
      <c r="S55" s="1363"/>
      <c r="T55" s="1363"/>
      <c r="U55" s="1363"/>
      <c r="V55" s="1363"/>
      <c r="W55" s="1363"/>
      <c r="X55" s="1363"/>
      <c r="Y55" s="1363"/>
      <c r="Z55" s="1363"/>
      <c r="AA55" s="1363"/>
      <c r="AB55" s="1363"/>
      <c r="AC55" s="1363"/>
      <c r="AD55" s="1363"/>
      <c r="AE55" s="2382"/>
      <c r="AF55" s="18"/>
      <c r="AG55" s="213"/>
      <c r="AH55" s="213"/>
      <c r="AI55" s="19"/>
      <c r="AK55" s="20"/>
      <c r="AL55" s="20"/>
      <c r="AM55" s="20"/>
      <c r="AN55" s="20"/>
      <c r="AO55" s="20"/>
      <c r="AP55" s="20"/>
      <c r="AQ55" s="21"/>
    </row>
    <row r="56" spans="2:43" s="17" customFormat="1" ht="30" customHeight="1" thickBot="1">
      <c r="C56" s="1455" t="s">
        <v>1706</v>
      </c>
      <c r="D56" s="1456"/>
      <c r="E56" s="1456"/>
      <c r="F56" s="1456"/>
      <c r="G56" s="2293"/>
      <c r="H56" s="588" t="s">
        <v>443</v>
      </c>
      <c r="I56" s="41">
        <v>4</v>
      </c>
      <c r="J56" s="588" t="s">
        <v>443</v>
      </c>
      <c r="K56" s="41">
        <v>5</v>
      </c>
      <c r="L56" s="588" t="s">
        <v>443</v>
      </c>
      <c r="M56" s="41">
        <v>6</v>
      </c>
      <c r="N56" s="588" t="s">
        <v>443</v>
      </c>
      <c r="O56" s="41">
        <v>7</v>
      </c>
      <c r="P56" s="588" t="s">
        <v>443</v>
      </c>
      <c r="Q56" s="41">
        <v>8</v>
      </c>
      <c r="R56" s="588" t="s">
        <v>443</v>
      </c>
      <c r="S56" s="41">
        <v>9</v>
      </c>
      <c r="T56" s="588" t="s">
        <v>443</v>
      </c>
      <c r="U56" s="41">
        <v>10</v>
      </c>
      <c r="V56" s="588" t="s">
        <v>443</v>
      </c>
      <c r="W56" s="41">
        <v>11</v>
      </c>
      <c r="X56" s="588" t="s">
        <v>443</v>
      </c>
      <c r="Y56" s="41">
        <v>12</v>
      </c>
      <c r="Z56" s="588" t="s">
        <v>443</v>
      </c>
      <c r="AA56" s="41">
        <v>1</v>
      </c>
      <c r="AB56" s="588" t="s">
        <v>443</v>
      </c>
      <c r="AC56" s="41">
        <v>2</v>
      </c>
      <c r="AD56" s="588" t="s">
        <v>443</v>
      </c>
      <c r="AE56" s="42">
        <v>3</v>
      </c>
      <c r="AF56" s="18"/>
      <c r="AG56" s="1287" t="s">
        <v>1860</v>
      </c>
      <c r="AH56" s="1287"/>
      <c r="AI56" s="19">
        <f>COUNTIF(H56:AE56,"✔")</f>
        <v>0</v>
      </c>
      <c r="AJ56" s="19"/>
      <c r="AL56" s="20"/>
      <c r="AM56" s="20"/>
      <c r="AN56" s="20"/>
      <c r="AO56" s="20"/>
      <c r="AP56" s="20"/>
      <c r="AQ56" s="21"/>
    </row>
    <row r="57" spans="2:43" s="10" customFormat="1" ht="30" customHeight="1" thickBot="1">
      <c r="C57" s="1455" t="s">
        <v>1710</v>
      </c>
      <c r="D57" s="1456"/>
      <c r="E57" s="1456"/>
      <c r="F57" s="1456"/>
      <c r="G57" s="1456"/>
      <c r="H57" s="1456"/>
      <c r="I57" s="2293"/>
      <c r="J57" s="2383" t="s">
        <v>1717</v>
      </c>
      <c r="K57" s="2384"/>
      <c r="L57" s="2385" t="s">
        <v>443</v>
      </c>
      <c r="M57" s="2414"/>
      <c r="N57" s="48"/>
      <c r="O57" s="34"/>
      <c r="P57" s="34"/>
      <c r="Q57" s="12"/>
      <c r="R57" s="12"/>
      <c r="S57" s="34"/>
      <c r="T57" s="34"/>
      <c r="U57" s="34"/>
      <c r="V57" s="12"/>
      <c r="W57" s="13"/>
      <c r="X57" s="27"/>
      <c r="Y57" s="27"/>
      <c r="Z57" s="27"/>
      <c r="AA57" s="13"/>
      <c r="AB57" s="13"/>
      <c r="AC57" s="13"/>
      <c r="AD57" s="12"/>
      <c r="AE57" s="12"/>
      <c r="AG57" s="390" t="s">
        <v>1861</v>
      </c>
      <c r="AH57" s="391"/>
      <c r="AI57" s="391"/>
      <c r="AJ57" s="391"/>
      <c r="AK57" s="391" t="str">
        <f>_xlfn.IFS(O54=AI56,"OK",O54&lt;AI56,"実施回数入力誤（少）",O54&gt;AI56,"実施回数入力誤（多）")</f>
        <v>実施回数入力誤（多）</v>
      </c>
      <c r="AL57" s="32"/>
      <c r="AM57" s="32"/>
      <c r="AN57" s="32"/>
      <c r="AO57" s="32"/>
      <c r="AP57" s="32"/>
      <c r="AQ57" s="33"/>
    </row>
    <row r="59" spans="2:43" s="17" customFormat="1" ht="30" customHeight="1" thickBot="1">
      <c r="B59" s="17" t="s">
        <v>791</v>
      </c>
      <c r="C59" s="17" t="s">
        <v>1723</v>
      </c>
      <c r="AF59" s="18"/>
      <c r="AG59" s="19"/>
      <c r="AH59" s="19"/>
      <c r="AI59" s="19"/>
      <c r="AK59" s="20"/>
      <c r="AL59" s="20"/>
      <c r="AM59" s="20"/>
      <c r="AN59" s="20"/>
      <c r="AO59" s="20"/>
      <c r="AP59" s="20"/>
      <c r="AQ59" s="21"/>
    </row>
    <row r="60" spans="2:43" s="17" customFormat="1" ht="30" customHeight="1" thickBot="1">
      <c r="B60" s="10"/>
      <c r="C60" s="1455" t="s">
        <v>690</v>
      </c>
      <c r="D60" s="1456"/>
      <c r="E60" s="1456"/>
      <c r="F60" s="2293"/>
      <c r="G60" s="2391">
        <f>'自主点検表（処遇）'!$N$3016</f>
        <v>0</v>
      </c>
      <c r="H60" s="2391"/>
      <c r="I60" s="2391"/>
      <c r="J60" s="2391"/>
      <c r="K60" s="2391"/>
      <c r="L60" s="2391"/>
      <c r="M60" s="2391"/>
      <c r="N60" s="2391"/>
      <c r="O60" s="2391"/>
      <c r="P60" s="2391"/>
      <c r="Q60" s="2391"/>
      <c r="R60" s="2391"/>
      <c r="S60" s="2391"/>
      <c r="T60" s="2391"/>
      <c r="U60" s="2391"/>
      <c r="V60" s="2391"/>
      <c r="W60" s="2391"/>
      <c r="X60" s="2391"/>
      <c r="Y60" s="2391"/>
      <c r="Z60" s="2391"/>
      <c r="AA60" s="2391"/>
      <c r="AB60" s="2391"/>
      <c r="AC60" s="2391"/>
      <c r="AD60" s="2391"/>
      <c r="AE60" s="2392"/>
      <c r="AF60" s="18"/>
      <c r="AG60" s="19"/>
      <c r="AH60" s="19"/>
      <c r="AI60" s="19"/>
      <c r="AK60" s="20"/>
      <c r="AL60" s="20"/>
      <c r="AM60" s="20"/>
      <c r="AN60" s="20"/>
      <c r="AO60" s="20"/>
      <c r="AP60" s="20"/>
      <c r="AQ60" s="21"/>
    </row>
    <row r="61" spans="2:43" s="17" customFormat="1" ht="30" customHeight="1" thickBot="1">
      <c r="B61" s="10"/>
      <c r="C61" s="1455" t="s">
        <v>1700</v>
      </c>
      <c r="D61" s="1456"/>
      <c r="E61" s="1456"/>
      <c r="F61" s="2293"/>
      <c r="G61" s="2393">
        <f>'自主点検表（処遇）'!$R$3017</f>
        <v>0</v>
      </c>
      <c r="H61" s="2394"/>
      <c r="I61" s="2394"/>
      <c r="J61" s="2394"/>
      <c r="K61" s="2394"/>
      <c r="L61" s="2394"/>
      <c r="M61" s="2394"/>
      <c r="N61" s="2394"/>
      <c r="O61" s="2394"/>
      <c r="P61" s="2394"/>
      <c r="Q61" s="2395"/>
      <c r="R61" s="9"/>
      <c r="S61" s="7"/>
      <c r="T61" s="7"/>
      <c r="U61" s="7"/>
      <c r="V61" s="7"/>
      <c r="W61" s="7"/>
      <c r="X61" s="7"/>
      <c r="Y61" s="7"/>
      <c r="Z61" s="7"/>
      <c r="AA61" s="7"/>
      <c r="AB61" s="7"/>
      <c r="AC61" s="7"/>
      <c r="AD61" s="7"/>
      <c r="AE61" s="7"/>
      <c r="AF61" s="18"/>
      <c r="AG61" s="19"/>
      <c r="AH61" s="19"/>
      <c r="AI61" s="19"/>
      <c r="AK61" s="20"/>
      <c r="AL61" s="20"/>
      <c r="AM61" s="20"/>
      <c r="AN61" s="20"/>
      <c r="AO61" s="20"/>
      <c r="AP61" s="20"/>
      <c r="AQ61" s="21"/>
    </row>
    <row r="62" spans="2:43" s="17" customFormat="1" ht="30" customHeight="1" thickBot="1">
      <c r="B62" s="10" t="s">
        <v>548</v>
      </c>
      <c r="C62" s="9" t="s">
        <v>1702</v>
      </c>
      <c r="D62" s="16"/>
      <c r="E62" s="16"/>
      <c r="F62" s="16"/>
      <c r="G62" s="25"/>
      <c r="H62" s="7"/>
      <c r="I62" s="7" t="s">
        <v>428</v>
      </c>
      <c r="J62" s="7"/>
      <c r="K62" s="1513" t="str">
        <f>'自主点検表（処遇）'!$W$3018</f>
        <v>　</v>
      </c>
      <c r="L62" s="1892"/>
      <c r="M62" s="7" t="s">
        <v>427</v>
      </c>
      <c r="N62" s="16"/>
      <c r="O62" s="25"/>
      <c r="P62" s="9" t="s">
        <v>1718</v>
      </c>
      <c r="Q62" s="7"/>
      <c r="R62" s="7"/>
      <c r="S62" s="7"/>
      <c r="T62" s="7"/>
      <c r="U62" s="7"/>
      <c r="V62" s="7"/>
      <c r="W62" s="39"/>
      <c r="X62" s="2404" t="str">
        <f>_xlfn.IFS(AI62&gt;=4,"適正運営",AI62&lt;4,"開催回数不足")</f>
        <v>適正運営</v>
      </c>
      <c r="Y62" s="1456"/>
      <c r="Z62" s="1456"/>
      <c r="AA62" s="1456"/>
      <c r="AB62" s="1456"/>
      <c r="AC62" s="1456"/>
      <c r="AD62" s="1456"/>
      <c r="AE62" s="2293"/>
      <c r="AF62" s="18"/>
      <c r="AG62" s="1287" t="s">
        <v>1860</v>
      </c>
      <c r="AH62" s="1287"/>
      <c r="AI62" s="19" t="str">
        <f>K62</f>
        <v>　</v>
      </c>
      <c r="AK62" s="20"/>
      <c r="AL62" s="20"/>
      <c r="AM62" s="20"/>
      <c r="AN62" s="20"/>
      <c r="AO62" s="20"/>
      <c r="AP62" s="20"/>
      <c r="AQ62" s="21"/>
    </row>
    <row r="63" spans="2:43" s="17" customFormat="1" ht="30" customHeight="1" thickBot="1">
      <c r="B63" s="10"/>
      <c r="C63" s="2243" t="s">
        <v>2516</v>
      </c>
      <c r="D63" s="2244"/>
      <c r="E63" s="2244"/>
      <c r="F63" s="2244"/>
      <c r="G63" s="2245"/>
      <c r="H63" s="704"/>
      <c r="I63" s="705" t="str">
        <f>'自主点検表（処遇）'!$AG$3016</f>
        <v>　</v>
      </c>
      <c r="J63" s="705"/>
      <c r="K63" s="705" t="str">
        <f>'自主点検表（処遇）'!$AI$3016</f>
        <v>　</v>
      </c>
      <c r="L63" s="706"/>
      <c r="M63" s="705" t="str">
        <f>'自主点検表（処遇）'!$AG$3017</f>
        <v>　</v>
      </c>
      <c r="N63" s="705"/>
      <c r="O63" s="705" t="str">
        <f>'自主点検表（処遇）'!$AI$3017</f>
        <v>　</v>
      </c>
      <c r="P63" s="705"/>
      <c r="Q63" s="705" t="str">
        <f>'自主点検表（処遇）'!$AG$3018</f>
        <v>　</v>
      </c>
      <c r="R63" s="705"/>
      <c r="S63" s="705" t="str">
        <f>'自主点検表（処遇）'!$AI$3018</f>
        <v>　</v>
      </c>
      <c r="T63" s="705"/>
      <c r="U63" s="705" t="str">
        <f>'自主点検表（処遇）'!$AG$3019</f>
        <v>　</v>
      </c>
      <c r="V63" s="705"/>
      <c r="W63" s="705" t="str">
        <f>'自主点検表（処遇）'!$AI$3019</f>
        <v>　</v>
      </c>
      <c r="X63" s="707"/>
      <c r="Y63" s="705" t="str">
        <f>'自主点検表（処遇）'!$AG$3020</f>
        <v>　</v>
      </c>
      <c r="Z63" s="705"/>
      <c r="AA63" s="705" t="str">
        <f>'自主点検表（処遇）'!$AI$3020</f>
        <v>　</v>
      </c>
      <c r="AB63" s="707"/>
      <c r="AC63" s="705" t="str">
        <f>'自主点検表（処遇）'!$AG$3021</f>
        <v>　</v>
      </c>
      <c r="AD63" s="705"/>
      <c r="AE63" s="708" t="str">
        <f>'自主点検表（処遇）'!$AI$3021</f>
        <v>　</v>
      </c>
      <c r="AF63" s="18"/>
      <c r="AG63" s="213"/>
      <c r="AH63" s="213"/>
      <c r="AI63" s="19"/>
      <c r="AK63" s="20"/>
      <c r="AL63" s="20"/>
      <c r="AM63" s="20"/>
      <c r="AN63" s="20"/>
      <c r="AO63" s="20"/>
      <c r="AP63" s="20"/>
      <c r="AQ63" s="21"/>
    </row>
    <row r="64" spans="2:43" s="17" customFormat="1" ht="30" customHeight="1" thickBot="1">
      <c r="B64" s="10"/>
      <c r="C64" s="2389" t="s">
        <v>2517</v>
      </c>
      <c r="D64" s="1710"/>
      <c r="E64" s="1710"/>
      <c r="F64" s="1710"/>
      <c r="G64" s="2390"/>
      <c r="H64" s="588" t="s">
        <v>443</v>
      </c>
      <c r="I64" s="41">
        <v>4</v>
      </c>
      <c r="J64" s="588" t="s">
        <v>443</v>
      </c>
      <c r="K64" s="41">
        <v>5</v>
      </c>
      <c r="L64" s="588" t="s">
        <v>443</v>
      </c>
      <c r="M64" s="41">
        <v>6</v>
      </c>
      <c r="N64" s="588" t="s">
        <v>443</v>
      </c>
      <c r="O64" s="41">
        <v>7</v>
      </c>
      <c r="P64" s="588" t="s">
        <v>443</v>
      </c>
      <c r="Q64" s="41">
        <v>8</v>
      </c>
      <c r="R64" s="588" t="s">
        <v>443</v>
      </c>
      <c r="S64" s="41">
        <v>9</v>
      </c>
      <c r="T64" s="588" t="s">
        <v>443</v>
      </c>
      <c r="U64" s="41">
        <v>10</v>
      </c>
      <c r="V64" s="588" t="s">
        <v>443</v>
      </c>
      <c r="W64" s="41">
        <v>11</v>
      </c>
      <c r="X64" s="588" t="s">
        <v>443</v>
      </c>
      <c r="Y64" s="41">
        <v>12</v>
      </c>
      <c r="Z64" s="588" t="s">
        <v>443</v>
      </c>
      <c r="AA64" s="41">
        <v>1</v>
      </c>
      <c r="AB64" s="588" t="s">
        <v>443</v>
      </c>
      <c r="AC64" s="41">
        <v>2</v>
      </c>
      <c r="AD64" s="588" t="s">
        <v>443</v>
      </c>
      <c r="AE64" s="42">
        <v>3</v>
      </c>
      <c r="AF64" s="18"/>
      <c r="AG64" s="1287" t="s">
        <v>1860</v>
      </c>
      <c r="AH64" s="1287"/>
      <c r="AI64" s="19">
        <f>COUNTIF(H64:AE64,"✔")</f>
        <v>0</v>
      </c>
      <c r="AJ64" s="19"/>
      <c r="AL64" s="20"/>
      <c r="AM64" s="20"/>
      <c r="AN64" s="20"/>
      <c r="AO64" s="20"/>
      <c r="AP64" s="20"/>
      <c r="AQ64" s="21"/>
    </row>
    <row r="65" spans="2:43" s="17" customFormat="1" ht="30" customHeight="1">
      <c r="B65" s="10"/>
      <c r="C65" s="2405" t="s">
        <v>1705</v>
      </c>
      <c r="D65" s="2406"/>
      <c r="E65" s="2406"/>
      <c r="F65" s="2406"/>
      <c r="J65" s="38" t="str">
        <f>'自主点検表（処遇）'!$I$3021</f>
        <v>　</v>
      </c>
      <c r="K65" s="29" t="s">
        <v>431</v>
      </c>
      <c r="L65" s="12"/>
      <c r="M65" s="12"/>
      <c r="N65" s="12"/>
      <c r="O65" s="28" t="str">
        <f>'自主点検表（処遇）'!$N$3021</f>
        <v>　</v>
      </c>
      <c r="P65" s="29" t="s">
        <v>432</v>
      </c>
      <c r="Q65" s="12"/>
      <c r="R65" s="12"/>
      <c r="S65" s="38" t="str">
        <f>'自主点検表（処遇）'!$R$3021</f>
        <v>　</v>
      </c>
      <c r="T65" s="29" t="s">
        <v>433</v>
      </c>
      <c r="U65" s="12"/>
      <c r="V65" s="12"/>
      <c r="W65" s="38" t="str">
        <f>'自主点検表（処遇）'!$V$3021</f>
        <v>　</v>
      </c>
      <c r="X65" s="29" t="s">
        <v>434</v>
      </c>
      <c r="Y65" s="12"/>
      <c r="Z65" s="12"/>
      <c r="AA65" s="28" t="str">
        <f>'自主点検表（処遇）'!$Z$3021</f>
        <v>　</v>
      </c>
      <c r="AB65" s="29" t="s">
        <v>435</v>
      </c>
      <c r="AC65" s="12"/>
      <c r="AD65" s="12"/>
      <c r="AE65" s="26"/>
      <c r="AF65" s="18"/>
      <c r="AG65" s="390" t="s">
        <v>1861</v>
      </c>
      <c r="AH65" s="391"/>
      <c r="AI65" s="391"/>
      <c r="AJ65" s="391"/>
      <c r="AK65" s="391" t="str">
        <f>_xlfn.IFS(AI64=K62,"OK",AI64&lt;K62,"開催回数入力誤（少）",AI64&gt;K62,"開催回数入力誤（多）")</f>
        <v>開催回数入力誤（少）</v>
      </c>
      <c r="AL65" s="20"/>
      <c r="AM65" s="20"/>
      <c r="AN65" s="20"/>
      <c r="AO65" s="20"/>
      <c r="AP65" s="20"/>
      <c r="AQ65" s="21"/>
    </row>
    <row r="66" spans="2:43" s="17" customFormat="1" ht="30" customHeight="1">
      <c r="B66" s="10"/>
      <c r="C66" s="2407"/>
      <c r="D66" s="2408"/>
      <c r="E66" s="2408"/>
      <c r="F66" s="2408"/>
      <c r="G66" s="10"/>
      <c r="H66" s="10"/>
      <c r="I66" s="10"/>
      <c r="J66" s="24" t="str">
        <f>'自主点検表（処遇）'!$I$3022</f>
        <v>　</v>
      </c>
      <c r="K66" s="22" t="s">
        <v>436</v>
      </c>
      <c r="L66" s="10"/>
      <c r="M66" s="10"/>
      <c r="N66" s="10"/>
      <c r="O66" s="24" t="str">
        <f>'自主点検表（処遇）'!$N$3022</f>
        <v>　</v>
      </c>
      <c r="P66" s="22" t="s">
        <v>437</v>
      </c>
      <c r="Q66" s="10"/>
      <c r="R66" s="10"/>
      <c r="S66" s="10"/>
      <c r="T66" s="10"/>
      <c r="U66" s="24" t="str">
        <f>'自主点検表（処遇）'!$T$3022</f>
        <v>　</v>
      </c>
      <c r="V66" s="22" t="s">
        <v>658</v>
      </c>
      <c r="W66" s="10"/>
      <c r="X66" s="10"/>
      <c r="Y66" s="10"/>
      <c r="Z66" s="10"/>
      <c r="AA66" s="24" t="str">
        <f>'自主点検表（処遇）'!$Z$3022</f>
        <v>　</v>
      </c>
      <c r="AB66" s="22" t="s">
        <v>659</v>
      </c>
      <c r="AC66" s="10"/>
      <c r="AD66" s="10"/>
      <c r="AE66" s="11"/>
      <c r="AF66" s="18"/>
      <c r="AG66" s="19"/>
      <c r="AH66" s="19"/>
      <c r="AI66" s="19"/>
      <c r="AK66" s="20"/>
      <c r="AL66" s="20"/>
      <c r="AM66" s="20"/>
      <c r="AN66" s="20"/>
      <c r="AO66" s="20"/>
      <c r="AP66" s="20"/>
      <c r="AQ66" s="21"/>
    </row>
    <row r="67" spans="2:43" s="17" customFormat="1" ht="30" customHeight="1" thickBot="1">
      <c r="B67" s="10"/>
      <c r="C67" s="2409"/>
      <c r="D67" s="2410"/>
      <c r="E67" s="2410"/>
      <c r="F67" s="2410"/>
      <c r="G67" s="6"/>
      <c r="H67" s="6"/>
      <c r="I67" s="6"/>
      <c r="J67" s="30" t="str">
        <f>'自主点検表（処遇）'!$I$3023</f>
        <v>　</v>
      </c>
      <c r="K67" s="14" t="s">
        <v>695</v>
      </c>
      <c r="L67" s="6"/>
      <c r="M67" s="6"/>
      <c r="N67" s="6"/>
      <c r="O67" s="30" t="str">
        <f>'自主点検表（処遇）'!$N$3023</f>
        <v>　</v>
      </c>
      <c r="P67" s="14" t="s">
        <v>660</v>
      </c>
      <c r="Q67" s="6"/>
      <c r="R67" s="6"/>
      <c r="S67" s="6"/>
      <c r="T67" s="6"/>
      <c r="U67" s="30" t="str">
        <f>'自主点検表（処遇）'!$T$3023</f>
        <v>　</v>
      </c>
      <c r="V67" s="14" t="s">
        <v>439</v>
      </c>
      <c r="W67" s="6"/>
      <c r="X67" s="6"/>
      <c r="Y67" s="2411">
        <f>'自主点検表（処遇）'!$X$3023</f>
        <v>0</v>
      </c>
      <c r="Z67" s="2412"/>
      <c r="AA67" s="2412"/>
      <c r="AB67" s="2412"/>
      <c r="AC67" s="2413"/>
      <c r="AD67" s="6" t="s">
        <v>63</v>
      </c>
      <c r="AE67" s="15"/>
      <c r="AF67" s="18"/>
      <c r="AG67" s="19"/>
      <c r="AH67" s="19"/>
      <c r="AI67" s="19"/>
      <c r="AK67" s="20"/>
      <c r="AL67" s="20"/>
      <c r="AM67" s="20"/>
      <c r="AN67" s="20"/>
      <c r="AO67" s="20"/>
      <c r="AP67" s="20"/>
      <c r="AQ67" s="21"/>
    </row>
    <row r="68" spans="2:43" s="10" customFormat="1" ht="30" customHeight="1" thickBot="1">
      <c r="B68" s="10" t="s">
        <v>420</v>
      </c>
      <c r="C68" s="9" t="s">
        <v>1720</v>
      </c>
      <c r="D68" s="7"/>
      <c r="E68" s="7"/>
      <c r="F68" s="7"/>
      <c r="G68" s="8"/>
      <c r="I68" s="1456" t="str">
        <f>'自主点検表（処遇）'!$AH$2980</f>
        <v>いる・いない</v>
      </c>
      <c r="J68" s="1456"/>
      <c r="K68" s="1456"/>
      <c r="L68" s="1456"/>
      <c r="M68" s="1456"/>
      <c r="N68" s="2293"/>
      <c r="O68" s="2383" t="s">
        <v>1717</v>
      </c>
      <c r="P68" s="2384"/>
      <c r="Q68" s="2385" t="s">
        <v>443</v>
      </c>
      <c r="R68" s="2386"/>
      <c r="S68" s="2396" t="s">
        <v>1703</v>
      </c>
      <c r="T68" s="2396"/>
      <c r="U68" s="2396"/>
      <c r="V68" s="2385" t="s">
        <v>443</v>
      </c>
      <c r="W68" s="2386"/>
      <c r="X68" s="40" t="s">
        <v>1704</v>
      </c>
      <c r="Y68" s="40"/>
      <c r="Z68" s="40"/>
      <c r="AA68" s="2385" t="s">
        <v>443</v>
      </c>
      <c r="AB68" s="2386"/>
      <c r="AC68" s="2396" t="s">
        <v>1707</v>
      </c>
      <c r="AD68" s="2396"/>
      <c r="AE68" s="2397"/>
      <c r="AG68" s="31"/>
      <c r="AH68" s="31"/>
      <c r="AI68" s="31"/>
      <c r="AK68" s="32"/>
      <c r="AL68" s="32"/>
      <c r="AM68" s="32"/>
      <c r="AN68" s="32"/>
      <c r="AO68" s="32"/>
      <c r="AP68" s="32"/>
      <c r="AQ68" s="33"/>
    </row>
    <row r="69" spans="2:43" s="10" customFormat="1" ht="30" customHeight="1" thickBot="1">
      <c r="C69" s="2387" t="s">
        <v>1727</v>
      </c>
      <c r="D69" s="2388"/>
      <c r="E69" s="2388"/>
      <c r="F69" s="2388"/>
      <c r="G69" s="2388"/>
      <c r="H69" s="2388"/>
      <c r="I69" s="2388"/>
      <c r="J69" s="2388"/>
      <c r="K69" s="1456" t="str">
        <f>'自主点検表（処遇）'!$AH$3012</f>
        <v>いる・いない</v>
      </c>
      <c r="L69" s="1456"/>
      <c r="M69" s="1456"/>
      <c r="N69" s="2293"/>
      <c r="O69" s="2304" t="s">
        <v>1716</v>
      </c>
      <c r="P69" s="2305"/>
      <c r="Q69" s="2306"/>
      <c r="R69" s="2385" t="s">
        <v>443</v>
      </c>
      <c r="S69" s="2386"/>
      <c r="T69" s="40" t="s">
        <v>1696</v>
      </c>
      <c r="U69" s="42"/>
      <c r="V69" s="2385" t="s">
        <v>443</v>
      </c>
      <c r="W69" s="2386"/>
      <c r="X69" s="40" t="s">
        <v>1697</v>
      </c>
      <c r="Y69" s="40"/>
      <c r="Z69" s="40"/>
      <c r="AA69" s="2385" t="s">
        <v>443</v>
      </c>
      <c r="AB69" s="2386"/>
      <c r="AC69" s="2396" t="s">
        <v>1707</v>
      </c>
      <c r="AD69" s="2396"/>
      <c r="AE69" s="2397"/>
      <c r="AG69" s="31"/>
      <c r="AH69" s="31"/>
      <c r="AI69" s="31"/>
      <c r="AK69" s="32"/>
      <c r="AL69" s="32"/>
      <c r="AM69" s="32"/>
      <c r="AN69" s="32"/>
      <c r="AO69" s="32"/>
      <c r="AP69" s="32"/>
      <c r="AQ69" s="33"/>
    </row>
    <row r="70" spans="2:43" s="10" customFormat="1" ht="30" customHeight="1" thickBot="1">
      <c r="C70" s="2389" t="s">
        <v>1708</v>
      </c>
      <c r="D70" s="1710"/>
      <c r="E70" s="1710"/>
      <c r="F70" s="1710"/>
      <c r="G70" s="1710"/>
      <c r="H70" s="1710"/>
      <c r="I70" s="2390"/>
      <c r="J70" s="2383" t="s">
        <v>1717</v>
      </c>
      <c r="K70" s="2384"/>
      <c r="L70" s="2385" t="s">
        <v>443</v>
      </c>
      <c r="M70" s="2414"/>
      <c r="N70" s="7"/>
      <c r="O70" s="331"/>
      <c r="P70" s="331"/>
      <c r="Q70" s="7"/>
      <c r="R70" s="12"/>
      <c r="S70" s="34"/>
      <c r="T70" s="34"/>
      <c r="U70" s="34"/>
      <c r="V70" s="12"/>
      <c r="W70" s="13"/>
      <c r="X70" s="27"/>
      <c r="Y70" s="27"/>
      <c r="Z70" s="27"/>
      <c r="AA70" s="13"/>
      <c r="AB70" s="13"/>
      <c r="AC70" s="13"/>
      <c r="AD70" s="12"/>
      <c r="AE70" s="12"/>
      <c r="AG70" s="31"/>
      <c r="AH70" s="31"/>
      <c r="AI70" s="31"/>
      <c r="AK70" s="32"/>
      <c r="AL70" s="32"/>
      <c r="AM70" s="32"/>
      <c r="AN70" s="32"/>
      <c r="AO70" s="32"/>
      <c r="AP70" s="32"/>
      <c r="AQ70" s="33"/>
    </row>
    <row r="71" spans="2:43" s="10" customFormat="1" ht="30" customHeight="1" thickBot="1">
      <c r="B71" s="10" t="s">
        <v>421</v>
      </c>
      <c r="C71" s="45" t="s">
        <v>1724</v>
      </c>
      <c r="D71" s="7"/>
      <c r="E71" s="7"/>
      <c r="F71" s="7"/>
      <c r="G71" s="7"/>
      <c r="H71" s="7"/>
      <c r="I71" s="7"/>
      <c r="J71" s="7"/>
      <c r="K71" s="1456" t="str">
        <f>'自主点検表（処遇）'!$AH$2995</f>
        <v>いる・いない</v>
      </c>
      <c r="L71" s="1456"/>
      <c r="M71" s="1456"/>
      <c r="N71" s="2293"/>
      <c r="O71" s="2304" t="s">
        <v>1716</v>
      </c>
      <c r="P71" s="2305"/>
      <c r="Q71" s="2306"/>
      <c r="R71" s="2385" t="s">
        <v>443</v>
      </c>
      <c r="S71" s="2386"/>
      <c r="T71" s="40" t="s">
        <v>1696</v>
      </c>
      <c r="U71" s="42"/>
      <c r="V71" s="2385" t="s">
        <v>443</v>
      </c>
      <c r="W71" s="2386"/>
      <c r="X71" s="40" t="s">
        <v>1697</v>
      </c>
      <c r="Y71" s="40"/>
      <c r="Z71" s="40"/>
      <c r="AA71" s="2385" t="s">
        <v>443</v>
      </c>
      <c r="AB71" s="2386"/>
      <c r="AC71" s="2396" t="s">
        <v>1707</v>
      </c>
      <c r="AD71" s="2396"/>
      <c r="AE71" s="2397"/>
      <c r="AG71" s="31"/>
      <c r="AH71" s="31"/>
      <c r="AI71" s="31"/>
      <c r="AK71" s="32"/>
      <c r="AL71" s="32"/>
      <c r="AM71" s="32"/>
      <c r="AN71" s="32"/>
      <c r="AO71" s="32"/>
      <c r="AP71" s="32"/>
      <c r="AQ71" s="33"/>
    </row>
    <row r="72" spans="2:43" ht="30" customHeight="1" thickBot="1">
      <c r="B72" s="46" t="s">
        <v>687</v>
      </c>
      <c r="C72" s="2415" t="s">
        <v>1725</v>
      </c>
      <c r="D72" s="2416"/>
      <c r="E72" s="2416"/>
      <c r="F72" s="2416"/>
      <c r="G72" s="2416"/>
      <c r="H72" s="2416"/>
      <c r="I72" s="2416"/>
      <c r="J72" s="2416"/>
      <c r="K72" s="2416"/>
      <c r="L72" s="2417"/>
      <c r="M72" s="2417"/>
      <c r="N72" s="2418"/>
      <c r="O72" s="2393">
        <f>'自主点検表（処遇）'!$V$3025</f>
        <v>0</v>
      </c>
      <c r="P72" s="2394"/>
      <c r="Q72" s="2394"/>
      <c r="R72" s="2394"/>
      <c r="S72" s="2394"/>
      <c r="T72" s="2394"/>
      <c r="U72" s="2394"/>
      <c r="V72" s="2394"/>
      <c r="W72" s="2394"/>
      <c r="X72" s="2394"/>
      <c r="Y72" s="2394"/>
      <c r="Z72" s="2394"/>
      <c r="AA72" s="2394"/>
      <c r="AB72" s="2394"/>
      <c r="AC72" s="2394"/>
      <c r="AD72" s="2394"/>
      <c r="AE72" s="2395"/>
    </row>
    <row r="73" spans="2:43" s="17" customFormat="1" ht="30" customHeight="1" thickBot="1">
      <c r="B73" s="10" t="s">
        <v>549</v>
      </c>
      <c r="C73" s="2399" t="s">
        <v>1709</v>
      </c>
      <c r="D73" s="2400"/>
      <c r="E73" s="2400"/>
      <c r="F73" s="2400"/>
      <c r="G73" s="2400"/>
      <c r="H73" s="2400"/>
      <c r="I73" s="2400"/>
      <c r="J73" s="2400"/>
      <c r="K73" s="2400"/>
      <c r="L73" s="2400"/>
      <c r="M73" s="2400"/>
      <c r="N73" s="2401"/>
      <c r="O73" s="2402" t="str">
        <f>'自主点検表（処遇）'!$W$3026</f>
        <v>　</v>
      </c>
      <c r="P73" s="2403"/>
      <c r="Q73" s="2403"/>
      <c r="R73" s="16" t="s">
        <v>427</v>
      </c>
      <c r="S73" s="16"/>
      <c r="T73" s="2404" t="str">
        <f>_xlfn.IFS(AI73&gt;=2,"適正運営",AI73&lt;2,"開催回数不足")</f>
        <v>適正運営</v>
      </c>
      <c r="U73" s="1456"/>
      <c r="V73" s="1456"/>
      <c r="W73" s="1456"/>
      <c r="X73" s="1456"/>
      <c r="Y73" s="1456"/>
      <c r="Z73" s="1456"/>
      <c r="AA73" s="2293"/>
      <c r="AB73" s="16"/>
      <c r="AC73" s="16"/>
      <c r="AD73" s="16"/>
      <c r="AE73" s="25"/>
      <c r="AF73" s="18"/>
      <c r="AG73" s="1287" t="s">
        <v>1860</v>
      </c>
      <c r="AH73" s="1287"/>
      <c r="AI73" s="19" t="str">
        <f>O73</f>
        <v>　</v>
      </c>
      <c r="AK73" s="20"/>
      <c r="AL73" s="20"/>
      <c r="AM73" s="20"/>
      <c r="AN73" s="20"/>
      <c r="AO73" s="20"/>
      <c r="AP73" s="20"/>
      <c r="AQ73" s="21"/>
    </row>
    <row r="74" spans="2:43" s="17" customFormat="1" ht="30" customHeight="1" thickBot="1">
      <c r="B74" s="10"/>
      <c r="C74" s="2243" t="s">
        <v>2518</v>
      </c>
      <c r="D74" s="2244"/>
      <c r="E74" s="2244"/>
      <c r="F74" s="2244"/>
      <c r="G74" s="2245"/>
      <c r="H74" s="704"/>
      <c r="I74" s="705" t="str">
        <f>'自主点検表（処遇）'!$AG$3026</f>
        <v>　</v>
      </c>
      <c r="J74" s="705"/>
      <c r="K74" s="705" t="str">
        <f>'自主点検表（処遇）'!$AI$3026</f>
        <v>　</v>
      </c>
      <c r="L74" s="1363"/>
      <c r="M74" s="1363"/>
      <c r="N74" s="1363"/>
      <c r="O74" s="1363"/>
      <c r="P74" s="1363"/>
      <c r="Q74" s="1363"/>
      <c r="R74" s="1363"/>
      <c r="S74" s="1363"/>
      <c r="T74" s="1363"/>
      <c r="U74" s="1363"/>
      <c r="V74" s="1363"/>
      <c r="W74" s="1363"/>
      <c r="X74" s="1363"/>
      <c r="Y74" s="1363"/>
      <c r="Z74" s="1363"/>
      <c r="AA74" s="1363"/>
      <c r="AB74" s="1363"/>
      <c r="AC74" s="1363"/>
      <c r="AD74" s="1363"/>
      <c r="AE74" s="2382"/>
      <c r="AF74" s="18"/>
      <c r="AG74" s="213"/>
      <c r="AH74" s="213"/>
      <c r="AI74" s="19"/>
      <c r="AK74" s="20"/>
      <c r="AL74" s="20"/>
      <c r="AM74" s="20"/>
      <c r="AN74" s="20"/>
      <c r="AO74" s="20"/>
      <c r="AP74" s="20"/>
      <c r="AQ74" s="21"/>
    </row>
    <row r="75" spans="2:43" s="17" customFormat="1" ht="30" customHeight="1" thickBot="1">
      <c r="B75" s="10"/>
      <c r="C75" s="1455" t="s">
        <v>1706</v>
      </c>
      <c r="D75" s="1456"/>
      <c r="E75" s="1456"/>
      <c r="F75" s="1456"/>
      <c r="G75" s="2293"/>
      <c r="H75" s="588" t="s">
        <v>443</v>
      </c>
      <c r="I75" s="41">
        <v>4</v>
      </c>
      <c r="J75" s="588" t="s">
        <v>443</v>
      </c>
      <c r="K75" s="41">
        <v>5</v>
      </c>
      <c r="L75" s="588" t="s">
        <v>443</v>
      </c>
      <c r="M75" s="41">
        <v>6</v>
      </c>
      <c r="N75" s="588" t="s">
        <v>443</v>
      </c>
      <c r="O75" s="41">
        <v>7</v>
      </c>
      <c r="P75" s="588" t="s">
        <v>443</v>
      </c>
      <c r="Q75" s="41">
        <v>8</v>
      </c>
      <c r="R75" s="588" t="s">
        <v>443</v>
      </c>
      <c r="S75" s="41">
        <v>9</v>
      </c>
      <c r="T75" s="588" t="s">
        <v>443</v>
      </c>
      <c r="U75" s="41">
        <v>10</v>
      </c>
      <c r="V75" s="588" t="s">
        <v>443</v>
      </c>
      <c r="W75" s="41">
        <v>11</v>
      </c>
      <c r="X75" s="588" t="s">
        <v>443</v>
      </c>
      <c r="Y75" s="41">
        <v>12</v>
      </c>
      <c r="Z75" s="588" t="s">
        <v>443</v>
      </c>
      <c r="AA75" s="41">
        <v>1</v>
      </c>
      <c r="AB75" s="588" t="s">
        <v>443</v>
      </c>
      <c r="AC75" s="41">
        <v>2</v>
      </c>
      <c r="AD75" s="588" t="s">
        <v>443</v>
      </c>
      <c r="AE75" s="42">
        <v>3</v>
      </c>
      <c r="AF75" s="18"/>
      <c r="AG75" s="1287" t="s">
        <v>1860</v>
      </c>
      <c r="AH75" s="1287"/>
      <c r="AI75" s="19">
        <f>COUNTIF(H75:AE75,"✔")</f>
        <v>0</v>
      </c>
      <c r="AJ75" s="19"/>
      <c r="AQ75" s="21"/>
    </row>
    <row r="76" spans="2:43" s="10" customFormat="1" ht="30" customHeight="1" thickBot="1">
      <c r="B76" s="10" t="s">
        <v>685</v>
      </c>
      <c r="C76" s="1455" t="s">
        <v>1710</v>
      </c>
      <c r="D76" s="1456"/>
      <c r="E76" s="1456"/>
      <c r="F76" s="1456"/>
      <c r="G76" s="1456"/>
      <c r="H76" s="1456"/>
      <c r="I76" s="2293"/>
      <c r="J76" s="2383" t="s">
        <v>1717</v>
      </c>
      <c r="K76" s="2384"/>
      <c r="L76" s="2385" t="s">
        <v>443</v>
      </c>
      <c r="M76" s="2414"/>
      <c r="N76" s="48"/>
      <c r="O76" s="34"/>
      <c r="P76" s="34"/>
      <c r="Q76" s="12"/>
      <c r="R76" s="12"/>
      <c r="S76" s="34"/>
      <c r="T76" s="34"/>
      <c r="U76" s="34"/>
      <c r="V76" s="12"/>
      <c r="W76" s="13"/>
      <c r="X76" s="27"/>
      <c r="Y76" s="27"/>
      <c r="Z76" s="27"/>
      <c r="AA76" s="13"/>
      <c r="AB76" s="13"/>
      <c r="AC76" s="13"/>
      <c r="AD76" s="12"/>
      <c r="AE76" s="12"/>
      <c r="AG76" s="390" t="s">
        <v>1861</v>
      </c>
      <c r="AH76" s="391"/>
      <c r="AI76" s="391"/>
      <c r="AJ76" s="391"/>
      <c r="AK76" s="391" t="str">
        <f>_xlfn.IFS(O73=AI75,"OK",O73&lt;AI75,"実施回数入力誤（少）",O73&gt;AI75,"実施回数入力誤（多）")</f>
        <v>実施回数入力誤（多）</v>
      </c>
      <c r="AL76" s="391"/>
      <c r="AM76" s="20"/>
      <c r="AN76" s="32"/>
      <c r="AO76" s="32"/>
      <c r="AP76" s="32"/>
      <c r="AQ76" s="33"/>
    </row>
    <row r="78" spans="2:43" ht="30" customHeight="1">
      <c r="B78" s="23" t="s">
        <v>1726</v>
      </c>
    </row>
  </sheetData>
  <mergeCells count="182">
    <mergeCell ref="C2:F2"/>
    <mergeCell ref="C3:F3"/>
    <mergeCell ref="G3:Q3"/>
    <mergeCell ref="Y9:AC9"/>
    <mergeCell ref="K4:L4"/>
    <mergeCell ref="X4:AE4"/>
    <mergeCell ref="G2:AE2"/>
    <mergeCell ref="C6:G6"/>
    <mergeCell ref="V10:W10"/>
    <mergeCell ref="AA10:AB10"/>
    <mergeCell ref="C7:F9"/>
    <mergeCell ref="C5:G5"/>
    <mergeCell ref="V11:W11"/>
    <mergeCell ref="R11:S11"/>
    <mergeCell ref="AA11:AB11"/>
    <mergeCell ref="C15:N15"/>
    <mergeCell ref="O15:AE15"/>
    <mergeCell ref="L14:O14"/>
    <mergeCell ref="P14:S14"/>
    <mergeCell ref="AC14:AD14"/>
    <mergeCell ref="T14:V14"/>
    <mergeCell ref="W14:X14"/>
    <mergeCell ref="Z14:AA14"/>
    <mergeCell ref="C12:I12"/>
    <mergeCell ref="P13:S13"/>
    <mergeCell ref="AC11:AE11"/>
    <mergeCell ref="O11:Q11"/>
    <mergeCell ref="K11:N11"/>
    <mergeCell ref="J12:K12"/>
    <mergeCell ref="C14:K14"/>
    <mergeCell ref="G24:AE24"/>
    <mergeCell ref="C25:F25"/>
    <mergeCell ref="G25:Q25"/>
    <mergeCell ref="K26:L26"/>
    <mergeCell ref="X26:AE26"/>
    <mergeCell ref="J34:K34"/>
    <mergeCell ref="K33:N33"/>
    <mergeCell ref="C19:I19"/>
    <mergeCell ref="O16:Q16"/>
    <mergeCell ref="T16:AA16"/>
    <mergeCell ref="C16:N16"/>
    <mergeCell ref="C18:G18"/>
    <mergeCell ref="C17:G17"/>
    <mergeCell ref="L17:AE17"/>
    <mergeCell ref="C27:G27"/>
    <mergeCell ref="C33:J33"/>
    <mergeCell ref="C36:N36"/>
    <mergeCell ref="O36:Q36"/>
    <mergeCell ref="T36:AA36"/>
    <mergeCell ref="C38:G38"/>
    <mergeCell ref="C39:I39"/>
    <mergeCell ref="J39:K39"/>
    <mergeCell ref="C35:N35"/>
    <mergeCell ref="O35:AE35"/>
    <mergeCell ref="C76:I76"/>
    <mergeCell ref="J76:K76"/>
    <mergeCell ref="C42:F42"/>
    <mergeCell ref="G42:AE42"/>
    <mergeCell ref="C43:F43"/>
    <mergeCell ref="G43:Q43"/>
    <mergeCell ref="V71:W71"/>
    <mergeCell ref="AA71:AB71"/>
    <mergeCell ref="AC71:AE71"/>
    <mergeCell ref="C70:I70"/>
    <mergeCell ref="J70:K70"/>
    <mergeCell ref="C72:N72"/>
    <mergeCell ref="O72:AE72"/>
    <mergeCell ref="C73:N73"/>
    <mergeCell ref="O73:Q73"/>
    <mergeCell ref="T73:AA73"/>
    <mergeCell ref="AA68:AB68"/>
    <mergeCell ref="AC68:AE68"/>
    <mergeCell ref="C46:G46"/>
    <mergeCell ref="C47:F49"/>
    <mergeCell ref="K69:N69"/>
    <mergeCell ref="C60:F60"/>
    <mergeCell ref="Y49:AC49"/>
    <mergeCell ref="X62:AE62"/>
    <mergeCell ref="C64:G64"/>
    <mergeCell ref="C65:F67"/>
    <mergeCell ref="Y67:AC67"/>
    <mergeCell ref="I68:N68"/>
    <mergeCell ref="O68:P68"/>
    <mergeCell ref="AC69:AE69"/>
    <mergeCell ref="S50:U50"/>
    <mergeCell ref="V50:W50"/>
    <mergeCell ref="L70:M70"/>
    <mergeCell ref="L57:M57"/>
    <mergeCell ref="L76:M76"/>
    <mergeCell ref="L19:M19"/>
    <mergeCell ref="L12:M12"/>
    <mergeCell ref="AG75:AH75"/>
    <mergeCell ref="K44:L44"/>
    <mergeCell ref="X44:AE44"/>
    <mergeCell ref="I50:N50"/>
    <mergeCell ref="O50:P50"/>
    <mergeCell ref="Q50:R50"/>
    <mergeCell ref="AG64:AH64"/>
    <mergeCell ref="C51:J51"/>
    <mergeCell ref="C75:G75"/>
    <mergeCell ref="Q68:R68"/>
    <mergeCell ref="S68:U68"/>
    <mergeCell ref="V68:W68"/>
    <mergeCell ref="O69:Q69"/>
    <mergeCell ref="R69:S69"/>
    <mergeCell ref="V69:W69"/>
    <mergeCell ref="AA69:AB69"/>
    <mergeCell ref="L34:M34"/>
    <mergeCell ref="L39:M39"/>
    <mergeCell ref="L52:M52"/>
    <mergeCell ref="AG4:AH4"/>
    <mergeCell ref="AG16:AH16"/>
    <mergeCell ref="AG36:AH36"/>
    <mergeCell ref="AG26:AH26"/>
    <mergeCell ref="AG44:AH44"/>
    <mergeCell ref="J19:K19"/>
    <mergeCell ref="L13:O13"/>
    <mergeCell ref="AC10:AE10"/>
    <mergeCell ref="O10:P10"/>
    <mergeCell ref="Q10:R10"/>
    <mergeCell ref="S10:U10"/>
    <mergeCell ref="I10:N10"/>
    <mergeCell ref="C34:I34"/>
    <mergeCell ref="O33:Q33"/>
    <mergeCell ref="R33:S33"/>
    <mergeCell ref="C24:F24"/>
    <mergeCell ref="V33:W33"/>
    <mergeCell ref="AA33:AB33"/>
    <mergeCell ref="AC33:AE33"/>
    <mergeCell ref="C28:G28"/>
    <mergeCell ref="C29:F31"/>
    <mergeCell ref="Y31:AC31"/>
    <mergeCell ref="O32:P32"/>
    <mergeCell ref="Q32:R32"/>
    <mergeCell ref="AG28:AH28"/>
    <mergeCell ref="AG6:AH6"/>
    <mergeCell ref="AG56:AH56"/>
    <mergeCell ref="AG38:AH38"/>
    <mergeCell ref="AG18:AH18"/>
    <mergeCell ref="AA50:AB50"/>
    <mergeCell ref="AC50:AE50"/>
    <mergeCell ref="K51:N51"/>
    <mergeCell ref="O51:Q51"/>
    <mergeCell ref="R51:S51"/>
    <mergeCell ref="V51:W51"/>
    <mergeCell ref="AA51:AB51"/>
    <mergeCell ref="AC51:AE51"/>
    <mergeCell ref="J52:K52"/>
    <mergeCell ref="C53:N53"/>
    <mergeCell ref="O53:AE53"/>
    <mergeCell ref="C54:N54"/>
    <mergeCell ref="O54:Q54"/>
    <mergeCell ref="T54:AA54"/>
    <mergeCell ref="S32:U32"/>
    <mergeCell ref="V32:W32"/>
    <mergeCell ref="AA32:AB32"/>
    <mergeCell ref="I32:N32"/>
    <mergeCell ref="AC32:AE32"/>
    <mergeCell ref="C45:G45"/>
    <mergeCell ref="C63:G63"/>
    <mergeCell ref="C37:G37"/>
    <mergeCell ref="L37:AE37"/>
    <mergeCell ref="C55:G55"/>
    <mergeCell ref="L55:AE55"/>
    <mergeCell ref="C74:G74"/>
    <mergeCell ref="L74:AE74"/>
    <mergeCell ref="AG54:AH54"/>
    <mergeCell ref="AG62:AH62"/>
    <mergeCell ref="AG73:AH73"/>
    <mergeCell ref="AG46:AH46"/>
    <mergeCell ref="C56:G56"/>
    <mergeCell ref="C57:I57"/>
    <mergeCell ref="J57:K57"/>
    <mergeCell ref="K71:N71"/>
    <mergeCell ref="O71:Q71"/>
    <mergeCell ref="R71:S71"/>
    <mergeCell ref="C69:J69"/>
    <mergeCell ref="C52:I52"/>
    <mergeCell ref="G60:AE60"/>
    <mergeCell ref="C61:F61"/>
    <mergeCell ref="G61:Q61"/>
    <mergeCell ref="K62:L62"/>
  </mergeCells>
  <phoneticPr fontId="6"/>
  <conditionalFormatting sqref="O16">
    <cfRule type="cellIs" dxfId="507" priority="776" operator="equal">
      <formula>6</formula>
    </cfRule>
    <cfRule type="cellIs" dxfId="506" priority="777" operator="equal">
      <formula>7</formula>
    </cfRule>
    <cfRule type="cellIs" dxfId="505" priority="778" operator="equal">
      <formula>8</formula>
    </cfRule>
    <cfRule type="cellIs" dxfId="504" priority="779" operator="equal">
      <formula>9</formula>
    </cfRule>
    <cfRule type="cellIs" dxfId="503" priority="780" operator="equal">
      <formula>10</formula>
    </cfRule>
    <cfRule type="cellIs" dxfId="502" priority="781" operator="equal">
      <formula>11</formula>
    </cfRule>
    <cfRule type="cellIs" dxfId="501" priority="782" operator="equal">
      <formula>12</formula>
    </cfRule>
    <cfRule type="cellIs" dxfId="500" priority="783" operator="equal">
      <formula>13</formula>
    </cfRule>
    <cfRule type="cellIs" dxfId="499" priority="784" operator="equal">
      <formula>14</formula>
    </cfRule>
    <cfRule type="cellIs" dxfId="498" priority="785" operator="equal">
      <formula>15</formula>
    </cfRule>
    <cfRule type="cellIs" dxfId="497" priority="786" operator="equal">
      <formula>16</formula>
    </cfRule>
    <cfRule type="cellIs" dxfId="496" priority="787" operator="equal">
      <formula>17</formula>
    </cfRule>
    <cfRule type="cellIs" dxfId="495" priority="788" operator="equal">
      <formula>18</formula>
    </cfRule>
    <cfRule type="cellIs" dxfId="494" priority="789" operator="equal">
      <formula>19</formula>
    </cfRule>
    <cfRule type="cellIs" dxfId="493" priority="790" operator="equal">
      <formula>20</formula>
    </cfRule>
    <cfRule type="cellIs" dxfId="492" priority="791" operator="equal">
      <formula>0</formula>
    </cfRule>
    <cfRule type="cellIs" dxfId="491" priority="792" operator="equal">
      <formula>5</formula>
    </cfRule>
    <cfRule type="cellIs" dxfId="490" priority="793" operator="equal">
      <formula>4</formula>
    </cfRule>
    <cfRule type="cellIs" dxfId="489" priority="794" operator="equal">
      <formula>3</formula>
    </cfRule>
    <cfRule type="cellIs" dxfId="488" priority="795" operator="equal">
      <formula>3</formula>
    </cfRule>
    <cfRule type="cellIs" dxfId="487" priority="796" operator="equal">
      <formula>2</formula>
    </cfRule>
    <cfRule type="cellIs" dxfId="486" priority="797" operator="equal">
      <formula>1</formula>
    </cfRule>
  </conditionalFormatting>
  <conditionalFormatting sqref="K4">
    <cfRule type="containsText" dxfId="485" priority="762" operator="containsText" text="　">
      <formula>NOT(ISERROR(SEARCH("　",K4)))</formula>
    </cfRule>
    <cfRule type="cellIs" dxfId="484" priority="763" operator="between">
      <formula>4</formula>
      <formula>36</formula>
    </cfRule>
    <cfRule type="cellIs" dxfId="483" priority="764" operator="between">
      <formula>4</formula>
      <formula>36</formula>
    </cfRule>
    <cfRule type="cellIs" dxfId="482" priority="765" operator="between">
      <formula>0</formula>
      <formula>3</formula>
    </cfRule>
  </conditionalFormatting>
  <conditionalFormatting sqref="J7 U9">
    <cfRule type="containsText" dxfId="481" priority="749" operator="containsText" text="〇">
      <formula>NOT(ISERROR(SEARCH("〇",J7)))</formula>
    </cfRule>
    <cfRule type="containsText" dxfId="480" priority="761" operator="containsText" text="　">
      <formula>NOT(ISERROR(SEARCH("　",J7)))</formula>
    </cfRule>
  </conditionalFormatting>
  <conditionalFormatting sqref="J8">
    <cfRule type="containsText" dxfId="479" priority="747" operator="containsText" text="〇">
      <formula>NOT(ISERROR(SEARCH("〇",J8)))</formula>
    </cfRule>
    <cfRule type="containsText" dxfId="478" priority="748" operator="containsText" text="　">
      <formula>NOT(ISERROR(SEARCH("　",J8)))</formula>
    </cfRule>
  </conditionalFormatting>
  <conditionalFormatting sqref="J9">
    <cfRule type="containsText" dxfId="477" priority="745" operator="containsText" text="〇">
      <formula>NOT(ISERROR(SEARCH("〇",J9)))</formula>
    </cfRule>
    <cfRule type="containsText" dxfId="476" priority="746" operator="containsText" text="　">
      <formula>NOT(ISERROR(SEARCH("　",J9)))</formula>
    </cfRule>
  </conditionalFormatting>
  <conditionalFormatting sqref="O7">
    <cfRule type="containsText" dxfId="475" priority="743" operator="containsText" text="〇">
      <formula>NOT(ISERROR(SEARCH("〇",O7)))</formula>
    </cfRule>
    <cfRule type="containsText" dxfId="474" priority="744" operator="containsText" text="　">
      <formula>NOT(ISERROR(SEARCH("　",O7)))</formula>
    </cfRule>
  </conditionalFormatting>
  <conditionalFormatting sqref="O8">
    <cfRule type="containsText" dxfId="473" priority="741" operator="containsText" text="〇">
      <formula>NOT(ISERROR(SEARCH("〇",O8)))</formula>
    </cfRule>
    <cfRule type="containsText" dxfId="472" priority="742" operator="containsText" text="　">
      <formula>NOT(ISERROR(SEARCH("　",O8)))</formula>
    </cfRule>
  </conditionalFormatting>
  <conditionalFormatting sqref="O9">
    <cfRule type="containsText" dxfId="471" priority="739" operator="containsText" text="〇">
      <formula>NOT(ISERROR(SEARCH("〇",O9)))</formula>
    </cfRule>
    <cfRule type="containsText" dxfId="470" priority="740" operator="containsText" text="　">
      <formula>NOT(ISERROR(SEARCH("　",O9)))</formula>
    </cfRule>
  </conditionalFormatting>
  <conditionalFormatting sqref="S7">
    <cfRule type="containsText" dxfId="469" priority="737" operator="containsText" text="〇">
      <formula>NOT(ISERROR(SEARCH("〇",S7)))</formula>
    </cfRule>
    <cfRule type="containsText" dxfId="468" priority="738" operator="containsText" text="　">
      <formula>NOT(ISERROR(SEARCH("　",S7)))</formula>
    </cfRule>
  </conditionalFormatting>
  <conditionalFormatting sqref="U8">
    <cfRule type="containsText" dxfId="467" priority="735" operator="containsText" text="〇">
      <formula>NOT(ISERROR(SEARCH("〇",U8)))</formula>
    </cfRule>
    <cfRule type="containsText" dxfId="466" priority="736" operator="containsText" text="　">
      <formula>NOT(ISERROR(SEARCH("　",U8)))</formula>
    </cfRule>
  </conditionalFormatting>
  <conditionalFormatting sqref="W7">
    <cfRule type="containsText" dxfId="465" priority="731" operator="containsText" text="〇">
      <formula>NOT(ISERROR(SEARCH("〇",W7)))</formula>
    </cfRule>
    <cfRule type="containsText" dxfId="464" priority="732" operator="containsText" text="　">
      <formula>NOT(ISERROR(SEARCH("　",W7)))</formula>
    </cfRule>
  </conditionalFormatting>
  <conditionalFormatting sqref="AA7">
    <cfRule type="containsText" dxfId="463" priority="729" operator="containsText" text="〇">
      <formula>NOT(ISERROR(SEARCH("〇",AA7)))</formula>
    </cfRule>
    <cfRule type="containsText" dxfId="462" priority="730" operator="containsText" text="　">
      <formula>NOT(ISERROR(SEARCH("　",AA7)))</formula>
    </cfRule>
  </conditionalFormatting>
  <conditionalFormatting sqref="AA8">
    <cfRule type="containsText" dxfId="461" priority="727" operator="containsText" text="〇">
      <formula>NOT(ISERROR(SEARCH("〇",AA8)))</formula>
    </cfRule>
    <cfRule type="containsText" dxfId="460" priority="728" operator="containsText" text="　">
      <formula>NOT(ISERROR(SEARCH("　",AA8)))</formula>
    </cfRule>
  </conditionalFormatting>
  <conditionalFormatting sqref="Y9">
    <cfRule type="containsText" dxfId="459" priority="725" operator="containsText" text="〇">
      <formula>NOT(ISERROR(SEARCH("〇",Y9)))</formula>
    </cfRule>
  </conditionalFormatting>
  <conditionalFormatting sqref="Y9:AC9">
    <cfRule type="cellIs" dxfId="458" priority="724" operator="equal">
      <formula>0</formula>
    </cfRule>
  </conditionalFormatting>
  <conditionalFormatting sqref="X4">
    <cfRule type="containsText" dxfId="457" priority="722" operator="containsText" text="開催回数不足">
      <formula>NOT(ISERROR(SEARCH("開催回数不足",X4)))</formula>
    </cfRule>
  </conditionalFormatting>
  <conditionalFormatting sqref="X4:AE4">
    <cfRule type="containsText" dxfId="456" priority="721" operator="containsText" text="適正運営">
      <formula>NOT(ISERROR(SEARCH("適正運営",X4)))</formula>
    </cfRule>
  </conditionalFormatting>
  <conditionalFormatting sqref="P13">
    <cfRule type="containsText" dxfId="455" priority="719" operator="containsText" text="★施設長">
      <formula>NOT(ISERROR(SEARCH("★施設長",P13)))</formula>
    </cfRule>
  </conditionalFormatting>
  <conditionalFormatting sqref="P13:S13 O15">
    <cfRule type="containsText" dxfId="454" priority="718" operator="containsText" text="適正運営">
      <formula>NOT(ISERROR(SEARCH("適正運営",O13)))</formula>
    </cfRule>
  </conditionalFormatting>
  <conditionalFormatting sqref="P14:S14">
    <cfRule type="containsText" dxfId="453" priority="713" operator="containsText" text="適正運営">
      <formula>NOT(ISERROR(SEARCH("適正運営",P14)))</formula>
    </cfRule>
  </conditionalFormatting>
  <conditionalFormatting sqref="P14">
    <cfRule type="containsText" dxfId="452" priority="714" operator="containsText" text="★施設長">
      <formula>NOT(ISERROR(SEARCH("★施設長",P14)))</formula>
    </cfRule>
  </conditionalFormatting>
  <conditionalFormatting sqref="L14">
    <cfRule type="containsText" dxfId="451" priority="696" operator="containsText" text="いる・いない">
      <formula>NOT(ISERROR(SEARCH("いる・いない",L14)))</formula>
    </cfRule>
    <cfRule type="containsText" dxfId="450" priority="697" operator="containsText" text="いない">
      <formula>NOT(ISERROR(SEARCH("いない",L14)))</formula>
    </cfRule>
    <cfRule type="containsText" dxfId="449" priority="698" operator="containsText" text="いる">
      <formula>NOT(ISERROR(SEARCH("いる",L14)))</formula>
    </cfRule>
    <cfRule type="containsText" dxfId="448" priority="699" operator="containsText" text="いる・いない">
      <formula>NOT(ISERROR(SEARCH("いる・いない",L14)))</formula>
    </cfRule>
    <cfRule type="containsText" dxfId="447" priority="701" operator="containsText" text="★施設長">
      <formula>NOT(ISERROR(SEARCH("★施設長",L14)))</formula>
    </cfRule>
  </conditionalFormatting>
  <conditionalFormatting sqref="L14">
    <cfRule type="containsText" dxfId="446" priority="700" operator="containsText" text="適正運営">
      <formula>NOT(ISERROR(SEARCH("適正運営",L14)))</formula>
    </cfRule>
  </conditionalFormatting>
  <conditionalFormatting sqref="O36">
    <cfRule type="cellIs" dxfId="445" priority="674" operator="equal">
      <formula>6</formula>
    </cfRule>
    <cfRule type="cellIs" dxfId="444" priority="675" operator="equal">
      <formula>7</formula>
    </cfRule>
    <cfRule type="cellIs" dxfId="443" priority="676" operator="equal">
      <formula>8</formula>
    </cfRule>
    <cfRule type="cellIs" dxfId="442" priority="677" operator="equal">
      <formula>9</formula>
    </cfRule>
    <cfRule type="cellIs" dxfId="441" priority="678" operator="equal">
      <formula>10</formula>
    </cfRule>
    <cfRule type="cellIs" dxfId="440" priority="679" operator="equal">
      <formula>11</formula>
    </cfRule>
    <cfRule type="cellIs" dxfId="439" priority="680" operator="equal">
      <formula>12</formula>
    </cfRule>
    <cfRule type="cellIs" dxfId="438" priority="681" operator="equal">
      <formula>13</formula>
    </cfRule>
    <cfRule type="cellIs" dxfId="437" priority="682" operator="equal">
      <formula>14</formula>
    </cfRule>
    <cfRule type="cellIs" dxfId="436" priority="683" operator="equal">
      <formula>15</formula>
    </cfRule>
    <cfRule type="cellIs" dxfId="435" priority="684" operator="equal">
      <formula>16</formula>
    </cfRule>
    <cfRule type="cellIs" dxfId="434" priority="685" operator="equal">
      <formula>17</formula>
    </cfRule>
    <cfRule type="cellIs" dxfId="433" priority="686" operator="equal">
      <formula>18</formula>
    </cfRule>
    <cfRule type="cellIs" dxfId="432" priority="687" operator="equal">
      <formula>19</formula>
    </cfRule>
    <cfRule type="cellIs" dxfId="431" priority="688" operator="equal">
      <formula>20</formula>
    </cfRule>
    <cfRule type="cellIs" dxfId="430" priority="689" operator="equal">
      <formula>0</formula>
    </cfRule>
    <cfRule type="cellIs" dxfId="429" priority="690" operator="equal">
      <formula>5</formula>
    </cfRule>
    <cfRule type="cellIs" dxfId="428" priority="691" operator="equal">
      <formula>4</formula>
    </cfRule>
    <cfRule type="cellIs" dxfId="427" priority="692" operator="equal">
      <formula>3</formula>
    </cfRule>
    <cfRule type="cellIs" dxfId="426" priority="693" operator="equal">
      <formula>3</formula>
    </cfRule>
    <cfRule type="cellIs" dxfId="425" priority="694" operator="equal">
      <formula>2</formula>
    </cfRule>
    <cfRule type="cellIs" dxfId="424" priority="695" operator="equal">
      <formula>1</formula>
    </cfRule>
  </conditionalFormatting>
  <conditionalFormatting sqref="K26">
    <cfRule type="containsText" dxfId="423" priority="670" operator="containsText" text="　">
      <formula>NOT(ISERROR(SEARCH("　",K26)))</formula>
    </cfRule>
    <cfRule type="cellIs" dxfId="422" priority="671" operator="between">
      <formula>4</formula>
      <formula>36</formula>
    </cfRule>
    <cfRule type="cellIs" dxfId="421" priority="672" operator="between">
      <formula>4</formula>
      <formula>36</formula>
    </cfRule>
    <cfRule type="cellIs" dxfId="420" priority="673" operator="between">
      <formula>0</formula>
      <formula>3</formula>
    </cfRule>
  </conditionalFormatting>
  <conditionalFormatting sqref="J29 U31 O34">
    <cfRule type="containsText" dxfId="419" priority="668" operator="containsText" text="〇">
      <formula>NOT(ISERROR(SEARCH("〇",J29)))</formula>
    </cfRule>
    <cfRule type="containsText" dxfId="418" priority="669" operator="containsText" text="　">
      <formula>NOT(ISERROR(SEARCH("　",J29)))</formula>
    </cfRule>
  </conditionalFormatting>
  <conditionalFormatting sqref="J30">
    <cfRule type="containsText" dxfId="417" priority="666" operator="containsText" text="〇">
      <formula>NOT(ISERROR(SEARCH("〇",J30)))</formula>
    </cfRule>
    <cfRule type="containsText" dxfId="416" priority="667" operator="containsText" text="　">
      <formula>NOT(ISERROR(SEARCH("　",J30)))</formula>
    </cfRule>
  </conditionalFormatting>
  <conditionalFormatting sqref="J31">
    <cfRule type="containsText" dxfId="415" priority="664" operator="containsText" text="〇">
      <formula>NOT(ISERROR(SEARCH("〇",J31)))</formula>
    </cfRule>
    <cfRule type="containsText" dxfId="414" priority="665" operator="containsText" text="　">
      <formula>NOT(ISERROR(SEARCH("　",J31)))</formula>
    </cfRule>
  </conditionalFormatting>
  <conditionalFormatting sqref="O29">
    <cfRule type="containsText" dxfId="413" priority="662" operator="containsText" text="〇">
      <formula>NOT(ISERROR(SEARCH("〇",O29)))</formula>
    </cfRule>
    <cfRule type="containsText" dxfId="412" priority="663" operator="containsText" text="　">
      <formula>NOT(ISERROR(SEARCH("　",O29)))</formula>
    </cfRule>
  </conditionalFormatting>
  <conditionalFormatting sqref="O30">
    <cfRule type="containsText" dxfId="411" priority="660" operator="containsText" text="〇">
      <formula>NOT(ISERROR(SEARCH("〇",O30)))</formula>
    </cfRule>
    <cfRule type="containsText" dxfId="410" priority="661" operator="containsText" text="　">
      <formula>NOT(ISERROR(SEARCH("　",O30)))</formula>
    </cfRule>
  </conditionalFormatting>
  <conditionalFormatting sqref="O31">
    <cfRule type="containsText" dxfId="409" priority="658" operator="containsText" text="〇">
      <formula>NOT(ISERROR(SEARCH("〇",O31)))</formula>
    </cfRule>
    <cfRule type="containsText" dxfId="408" priority="659" operator="containsText" text="　">
      <formula>NOT(ISERROR(SEARCH("　",O31)))</formula>
    </cfRule>
  </conditionalFormatting>
  <conditionalFormatting sqref="S29">
    <cfRule type="containsText" dxfId="407" priority="656" operator="containsText" text="〇">
      <formula>NOT(ISERROR(SEARCH("〇",S29)))</formula>
    </cfRule>
    <cfRule type="containsText" dxfId="406" priority="657" operator="containsText" text="　">
      <formula>NOT(ISERROR(SEARCH("　",S29)))</formula>
    </cfRule>
  </conditionalFormatting>
  <conditionalFormatting sqref="U30">
    <cfRule type="containsText" dxfId="405" priority="654" operator="containsText" text="〇">
      <formula>NOT(ISERROR(SEARCH("〇",U30)))</formula>
    </cfRule>
    <cfRule type="containsText" dxfId="404" priority="655" operator="containsText" text="　">
      <formula>NOT(ISERROR(SEARCH("　",U30)))</formula>
    </cfRule>
  </conditionalFormatting>
  <conditionalFormatting sqref="W29">
    <cfRule type="containsText" dxfId="403" priority="652" operator="containsText" text="〇">
      <formula>NOT(ISERROR(SEARCH("〇",W29)))</formula>
    </cfRule>
    <cfRule type="containsText" dxfId="402" priority="653" operator="containsText" text="　">
      <formula>NOT(ISERROR(SEARCH("　",W29)))</formula>
    </cfRule>
  </conditionalFormatting>
  <conditionalFormatting sqref="AA29">
    <cfRule type="containsText" dxfId="401" priority="650" operator="containsText" text="〇">
      <formula>NOT(ISERROR(SEARCH("〇",AA29)))</formula>
    </cfRule>
    <cfRule type="containsText" dxfId="400" priority="651" operator="containsText" text="　">
      <formula>NOT(ISERROR(SEARCH("　",AA29)))</formula>
    </cfRule>
  </conditionalFormatting>
  <conditionalFormatting sqref="AA30">
    <cfRule type="containsText" dxfId="399" priority="648" operator="containsText" text="〇">
      <formula>NOT(ISERROR(SEARCH("〇",AA30)))</formula>
    </cfRule>
    <cfRule type="containsText" dxfId="398" priority="649" operator="containsText" text="　">
      <formula>NOT(ISERROR(SEARCH("　",AA30)))</formula>
    </cfRule>
  </conditionalFormatting>
  <conditionalFormatting sqref="Y31">
    <cfRule type="containsText" dxfId="397" priority="647" operator="containsText" text="〇">
      <formula>NOT(ISERROR(SEARCH("〇",Y31)))</formula>
    </cfRule>
  </conditionalFormatting>
  <conditionalFormatting sqref="Y31:AC31">
    <cfRule type="cellIs" dxfId="396" priority="646" operator="equal">
      <formula>0</formula>
    </cfRule>
  </conditionalFormatting>
  <conditionalFormatting sqref="O35">
    <cfRule type="containsText" dxfId="395" priority="642" operator="containsText" text="適正運営">
      <formula>NOT(ISERROR(SEARCH("適正運営",O35)))</formula>
    </cfRule>
  </conditionalFormatting>
  <conditionalFormatting sqref="O65">
    <cfRule type="containsText" dxfId="394" priority="584" operator="containsText" text="〇">
      <formula>NOT(ISERROR(SEARCH("〇",O65)))</formula>
    </cfRule>
    <cfRule type="containsText" dxfId="393" priority="585" operator="containsText" text="　">
      <formula>NOT(ISERROR(SEARCH("　",O65)))</formula>
    </cfRule>
  </conditionalFormatting>
  <conditionalFormatting sqref="O73">
    <cfRule type="cellIs" dxfId="392" priority="596" operator="equal">
      <formula>6</formula>
    </cfRule>
    <cfRule type="cellIs" dxfId="391" priority="597" operator="equal">
      <formula>7</formula>
    </cfRule>
    <cfRule type="cellIs" dxfId="390" priority="598" operator="equal">
      <formula>8</formula>
    </cfRule>
    <cfRule type="cellIs" dxfId="389" priority="599" operator="equal">
      <formula>9</formula>
    </cfRule>
    <cfRule type="cellIs" dxfId="388" priority="600" operator="equal">
      <formula>10</formula>
    </cfRule>
    <cfRule type="cellIs" dxfId="387" priority="601" operator="equal">
      <formula>11</formula>
    </cfRule>
    <cfRule type="cellIs" dxfId="386" priority="602" operator="equal">
      <formula>12</formula>
    </cfRule>
    <cfRule type="cellIs" dxfId="385" priority="603" operator="equal">
      <formula>13</formula>
    </cfRule>
    <cfRule type="cellIs" dxfId="384" priority="604" operator="equal">
      <formula>14</formula>
    </cfRule>
    <cfRule type="cellIs" dxfId="383" priority="605" operator="equal">
      <formula>15</formula>
    </cfRule>
    <cfRule type="cellIs" dxfId="382" priority="606" operator="equal">
      <formula>16</formula>
    </cfRule>
    <cfRule type="cellIs" dxfId="381" priority="607" operator="equal">
      <formula>17</formula>
    </cfRule>
    <cfRule type="cellIs" dxfId="380" priority="608" operator="equal">
      <formula>18</formula>
    </cfRule>
    <cfRule type="cellIs" dxfId="379" priority="609" operator="equal">
      <formula>19</formula>
    </cfRule>
    <cfRule type="cellIs" dxfId="378" priority="610" operator="equal">
      <formula>20</formula>
    </cfRule>
    <cfRule type="cellIs" dxfId="377" priority="611" operator="equal">
      <formula>0</formula>
    </cfRule>
    <cfRule type="cellIs" dxfId="376" priority="612" operator="equal">
      <formula>5</formula>
    </cfRule>
    <cfRule type="cellIs" dxfId="375" priority="613" operator="equal">
      <formula>4</formula>
    </cfRule>
    <cfRule type="cellIs" dxfId="374" priority="614" operator="equal">
      <formula>3</formula>
    </cfRule>
    <cfRule type="cellIs" dxfId="373" priority="615" operator="equal">
      <formula>3</formula>
    </cfRule>
    <cfRule type="cellIs" dxfId="372" priority="616" operator="equal">
      <formula>2</formula>
    </cfRule>
    <cfRule type="cellIs" dxfId="371" priority="617" operator="equal">
      <formula>1</formula>
    </cfRule>
  </conditionalFormatting>
  <conditionalFormatting sqref="K62">
    <cfRule type="containsText" dxfId="370" priority="592" operator="containsText" text="　">
      <formula>NOT(ISERROR(SEARCH("　",K62)))</formula>
    </cfRule>
    <cfRule type="cellIs" dxfId="369" priority="593" operator="between">
      <formula>4</formula>
      <formula>36</formula>
    </cfRule>
    <cfRule type="cellIs" dxfId="368" priority="594" operator="between">
      <formula>4</formula>
      <formula>36</formula>
    </cfRule>
    <cfRule type="cellIs" dxfId="367" priority="595" operator="between">
      <formula>0</formula>
      <formula>3</formula>
    </cfRule>
  </conditionalFormatting>
  <conditionalFormatting sqref="J65 U67">
    <cfRule type="containsText" dxfId="366" priority="590" operator="containsText" text="〇">
      <formula>NOT(ISERROR(SEARCH("〇",J65)))</formula>
    </cfRule>
    <cfRule type="containsText" dxfId="365" priority="591" operator="containsText" text="　">
      <formula>NOT(ISERROR(SEARCH("　",J65)))</formula>
    </cfRule>
  </conditionalFormatting>
  <conditionalFormatting sqref="J66">
    <cfRule type="containsText" dxfId="364" priority="588" operator="containsText" text="〇">
      <formula>NOT(ISERROR(SEARCH("〇",J66)))</formula>
    </cfRule>
    <cfRule type="containsText" dxfId="363" priority="589" operator="containsText" text="　">
      <formula>NOT(ISERROR(SEARCH("　",J66)))</formula>
    </cfRule>
  </conditionalFormatting>
  <conditionalFormatting sqref="J67">
    <cfRule type="containsText" dxfId="362" priority="586" operator="containsText" text="〇">
      <formula>NOT(ISERROR(SEARCH("〇",J67)))</formula>
    </cfRule>
    <cfRule type="containsText" dxfId="361" priority="587" operator="containsText" text="　">
      <formula>NOT(ISERROR(SEARCH("　",J67)))</formula>
    </cfRule>
  </conditionalFormatting>
  <conditionalFormatting sqref="O66">
    <cfRule type="containsText" dxfId="360" priority="582" operator="containsText" text="〇">
      <formula>NOT(ISERROR(SEARCH("〇",O66)))</formula>
    </cfRule>
    <cfRule type="containsText" dxfId="359" priority="583" operator="containsText" text="　">
      <formula>NOT(ISERROR(SEARCH("　",O66)))</formula>
    </cfRule>
  </conditionalFormatting>
  <conditionalFormatting sqref="O67">
    <cfRule type="containsText" dxfId="358" priority="580" operator="containsText" text="〇">
      <formula>NOT(ISERROR(SEARCH("〇",O67)))</formula>
    </cfRule>
    <cfRule type="containsText" dxfId="357" priority="581" operator="containsText" text="　">
      <formula>NOT(ISERROR(SEARCH("　",O67)))</formula>
    </cfRule>
  </conditionalFormatting>
  <conditionalFormatting sqref="S65">
    <cfRule type="containsText" dxfId="356" priority="578" operator="containsText" text="〇">
      <formula>NOT(ISERROR(SEARCH("〇",S65)))</formula>
    </cfRule>
    <cfRule type="containsText" dxfId="355" priority="579" operator="containsText" text="　">
      <formula>NOT(ISERROR(SEARCH("　",S65)))</formula>
    </cfRule>
  </conditionalFormatting>
  <conditionalFormatting sqref="U66">
    <cfRule type="containsText" dxfId="354" priority="576" operator="containsText" text="〇">
      <formula>NOT(ISERROR(SEARCH("〇",U66)))</formula>
    </cfRule>
    <cfRule type="containsText" dxfId="353" priority="577" operator="containsText" text="　">
      <formula>NOT(ISERROR(SEARCH("　",U66)))</formula>
    </cfRule>
  </conditionalFormatting>
  <conditionalFormatting sqref="W65">
    <cfRule type="containsText" dxfId="352" priority="574" operator="containsText" text="〇">
      <formula>NOT(ISERROR(SEARCH("〇",W65)))</formula>
    </cfRule>
    <cfRule type="containsText" dxfId="351" priority="575" operator="containsText" text="　">
      <formula>NOT(ISERROR(SEARCH("　",W65)))</formula>
    </cfRule>
  </conditionalFormatting>
  <conditionalFormatting sqref="AA65">
    <cfRule type="containsText" dxfId="350" priority="572" operator="containsText" text="〇">
      <formula>NOT(ISERROR(SEARCH("〇",AA65)))</formula>
    </cfRule>
    <cfRule type="containsText" dxfId="349" priority="573" operator="containsText" text="　">
      <formula>NOT(ISERROR(SEARCH("　",AA65)))</formula>
    </cfRule>
  </conditionalFormatting>
  <conditionalFormatting sqref="AA66">
    <cfRule type="containsText" dxfId="348" priority="570" operator="containsText" text="〇">
      <formula>NOT(ISERROR(SEARCH("〇",AA66)))</formula>
    </cfRule>
    <cfRule type="containsText" dxfId="347" priority="571" operator="containsText" text="　">
      <formula>NOT(ISERROR(SEARCH("　",AA66)))</formula>
    </cfRule>
  </conditionalFormatting>
  <conditionalFormatting sqref="Y67">
    <cfRule type="containsText" dxfId="346" priority="569" operator="containsText" text="〇">
      <formula>NOT(ISERROR(SEARCH("〇",Y67)))</formula>
    </cfRule>
  </conditionalFormatting>
  <conditionalFormatting sqref="Y67:AC67">
    <cfRule type="cellIs" dxfId="345" priority="568" operator="equal">
      <formula>0</formula>
    </cfRule>
  </conditionalFormatting>
  <conditionalFormatting sqref="O72">
    <cfRule type="containsText" dxfId="344" priority="565" operator="containsText" text="適正運営">
      <formula>NOT(ISERROR(SEARCH("適正運営",O72)))</formula>
    </cfRule>
  </conditionalFormatting>
  <conditionalFormatting sqref="O54">
    <cfRule type="cellIs" dxfId="343" priority="535" operator="equal">
      <formula>6</formula>
    </cfRule>
    <cfRule type="cellIs" dxfId="342" priority="536" operator="equal">
      <formula>7</formula>
    </cfRule>
    <cfRule type="cellIs" dxfId="341" priority="537" operator="equal">
      <formula>8</formula>
    </cfRule>
    <cfRule type="cellIs" dxfId="340" priority="538" operator="equal">
      <formula>9</formula>
    </cfRule>
    <cfRule type="cellIs" dxfId="339" priority="539" operator="equal">
      <formula>10</formula>
    </cfRule>
    <cfRule type="cellIs" dxfId="338" priority="540" operator="equal">
      <formula>11</formula>
    </cfRule>
    <cfRule type="cellIs" dxfId="337" priority="541" operator="equal">
      <formula>12</formula>
    </cfRule>
    <cfRule type="cellIs" dxfId="336" priority="542" operator="equal">
      <formula>13</formula>
    </cfRule>
    <cfRule type="cellIs" dxfId="335" priority="543" operator="equal">
      <formula>14</formula>
    </cfRule>
    <cfRule type="cellIs" dxfId="334" priority="544" operator="equal">
      <formula>15</formula>
    </cfRule>
    <cfRule type="cellIs" dxfId="333" priority="545" operator="equal">
      <formula>16</formula>
    </cfRule>
    <cfRule type="cellIs" dxfId="332" priority="546" operator="equal">
      <formula>17</formula>
    </cfRule>
    <cfRule type="cellIs" dxfId="331" priority="547" operator="equal">
      <formula>18</formula>
    </cfRule>
    <cfRule type="cellIs" dxfId="330" priority="548" operator="equal">
      <formula>19</formula>
    </cfRule>
    <cfRule type="cellIs" dxfId="329" priority="549" operator="equal">
      <formula>20</formula>
    </cfRule>
    <cfRule type="cellIs" dxfId="328" priority="550" operator="equal">
      <formula>0</formula>
    </cfRule>
    <cfRule type="cellIs" dxfId="327" priority="551" operator="equal">
      <formula>5</formula>
    </cfRule>
    <cfRule type="cellIs" dxfId="326" priority="552" operator="equal">
      <formula>4</formula>
    </cfRule>
    <cfRule type="cellIs" dxfId="325" priority="553" operator="equal">
      <formula>3</formula>
    </cfRule>
    <cfRule type="cellIs" dxfId="324" priority="554" operator="equal">
      <formula>3</formula>
    </cfRule>
    <cfRule type="cellIs" dxfId="323" priority="555" operator="equal">
      <formula>2</formula>
    </cfRule>
    <cfRule type="cellIs" dxfId="322" priority="556" operator="equal">
      <formula>1</formula>
    </cfRule>
  </conditionalFormatting>
  <conditionalFormatting sqref="K44">
    <cfRule type="containsText" dxfId="321" priority="531" operator="containsText" text="　">
      <formula>NOT(ISERROR(SEARCH("　",K44)))</formula>
    </cfRule>
    <cfRule type="cellIs" dxfId="320" priority="532" operator="between">
      <formula>4</formula>
      <formula>36</formula>
    </cfRule>
    <cfRule type="cellIs" dxfId="319" priority="533" operator="between">
      <formula>4</formula>
      <formula>36</formula>
    </cfRule>
    <cfRule type="cellIs" dxfId="318" priority="534" operator="between">
      <formula>0</formula>
      <formula>3</formula>
    </cfRule>
  </conditionalFormatting>
  <conditionalFormatting sqref="J47 U49">
    <cfRule type="containsText" dxfId="317" priority="529" operator="containsText" text="〇">
      <formula>NOT(ISERROR(SEARCH("〇",J47)))</formula>
    </cfRule>
    <cfRule type="containsText" dxfId="316" priority="530" operator="containsText" text="　">
      <formula>NOT(ISERROR(SEARCH("　",J47)))</formula>
    </cfRule>
  </conditionalFormatting>
  <conditionalFormatting sqref="J48">
    <cfRule type="containsText" dxfId="315" priority="527" operator="containsText" text="〇">
      <formula>NOT(ISERROR(SEARCH("〇",J48)))</formula>
    </cfRule>
    <cfRule type="containsText" dxfId="314" priority="528" operator="containsText" text="　">
      <formula>NOT(ISERROR(SEARCH("　",J48)))</formula>
    </cfRule>
  </conditionalFormatting>
  <conditionalFormatting sqref="J49">
    <cfRule type="containsText" dxfId="313" priority="525" operator="containsText" text="〇">
      <formula>NOT(ISERROR(SEARCH("〇",J49)))</formula>
    </cfRule>
    <cfRule type="containsText" dxfId="312" priority="526" operator="containsText" text="　">
      <formula>NOT(ISERROR(SEARCH("　",J49)))</formula>
    </cfRule>
  </conditionalFormatting>
  <conditionalFormatting sqref="O47">
    <cfRule type="containsText" dxfId="311" priority="523" operator="containsText" text="〇">
      <formula>NOT(ISERROR(SEARCH("〇",O47)))</formula>
    </cfRule>
    <cfRule type="containsText" dxfId="310" priority="524" operator="containsText" text="　">
      <formula>NOT(ISERROR(SEARCH("　",O47)))</formula>
    </cfRule>
  </conditionalFormatting>
  <conditionalFormatting sqref="O48">
    <cfRule type="containsText" dxfId="309" priority="521" operator="containsText" text="〇">
      <formula>NOT(ISERROR(SEARCH("〇",O48)))</formula>
    </cfRule>
    <cfRule type="containsText" dxfId="308" priority="522" operator="containsText" text="　">
      <formula>NOT(ISERROR(SEARCH("　",O48)))</formula>
    </cfRule>
  </conditionalFormatting>
  <conditionalFormatting sqref="O49">
    <cfRule type="containsText" dxfId="307" priority="519" operator="containsText" text="〇">
      <formula>NOT(ISERROR(SEARCH("〇",O49)))</formula>
    </cfRule>
    <cfRule type="containsText" dxfId="306" priority="520" operator="containsText" text="　">
      <formula>NOT(ISERROR(SEARCH("　",O49)))</formula>
    </cfRule>
  </conditionalFormatting>
  <conditionalFormatting sqref="S47">
    <cfRule type="containsText" dxfId="305" priority="517" operator="containsText" text="〇">
      <formula>NOT(ISERROR(SEARCH("〇",S47)))</formula>
    </cfRule>
    <cfRule type="containsText" dxfId="304" priority="518" operator="containsText" text="　">
      <formula>NOT(ISERROR(SEARCH("　",S47)))</formula>
    </cfRule>
  </conditionalFormatting>
  <conditionalFormatting sqref="U48">
    <cfRule type="containsText" dxfId="303" priority="515" operator="containsText" text="〇">
      <formula>NOT(ISERROR(SEARCH("〇",U48)))</formula>
    </cfRule>
    <cfRule type="containsText" dxfId="302" priority="516" operator="containsText" text="　">
      <formula>NOT(ISERROR(SEARCH("　",U48)))</formula>
    </cfRule>
  </conditionalFormatting>
  <conditionalFormatting sqref="W47">
    <cfRule type="containsText" dxfId="301" priority="513" operator="containsText" text="〇">
      <formula>NOT(ISERROR(SEARCH("〇",W47)))</formula>
    </cfRule>
    <cfRule type="containsText" dxfId="300" priority="514" operator="containsText" text="　">
      <formula>NOT(ISERROR(SEARCH("　",W47)))</formula>
    </cfRule>
  </conditionalFormatting>
  <conditionalFormatting sqref="AA47">
    <cfRule type="containsText" dxfId="299" priority="511" operator="containsText" text="〇">
      <formula>NOT(ISERROR(SEARCH("〇",AA47)))</formula>
    </cfRule>
    <cfRule type="containsText" dxfId="298" priority="512" operator="containsText" text="　">
      <formula>NOT(ISERROR(SEARCH("　",AA47)))</formula>
    </cfRule>
  </conditionalFormatting>
  <conditionalFormatting sqref="AA48">
    <cfRule type="containsText" dxfId="297" priority="509" operator="containsText" text="〇">
      <formula>NOT(ISERROR(SEARCH("〇",AA48)))</formula>
    </cfRule>
    <cfRule type="containsText" dxfId="296" priority="510" operator="containsText" text="　">
      <formula>NOT(ISERROR(SEARCH("　",AA48)))</formula>
    </cfRule>
  </conditionalFormatting>
  <conditionalFormatting sqref="Y49">
    <cfRule type="containsText" dxfId="295" priority="508" operator="containsText" text="〇">
      <formula>NOT(ISERROR(SEARCH("〇",Y49)))</formula>
    </cfRule>
  </conditionalFormatting>
  <conditionalFormatting sqref="Y49:AC49">
    <cfRule type="cellIs" dxfId="294" priority="507" operator="equal">
      <formula>0</formula>
    </cfRule>
  </conditionalFormatting>
  <conditionalFormatting sqref="O53">
    <cfRule type="containsText" dxfId="293" priority="504" operator="containsText" text="適正運営">
      <formula>NOT(ISERROR(SEARCH("適正運営",O53)))</formula>
    </cfRule>
  </conditionalFormatting>
  <conditionalFormatting sqref="I10:N10">
    <cfRule type="cellIs" dxfId="292" priority="479" operator="equal">
      <formula>"いる"</formula>
    </cfRule>
    <cfRule type="cellIs" dxfId="291" priority="480" operator="equal">
      <formula>"いない"</formula>
    </cfRule>
    <cfRule type="cellIs" dxfId="290" priority="481" operator="equal">
      <formula>"いる・いない"</formula>
    </cfRule>
  </conditionalFormatting>
  <conditionalFormatting sqref="K11:N11">
    <cfRule type="cellIs" dxfId="289" priority="476" operator="equal">
      <formula>"いる"</formula>
    </cfRule>
    <cfRule type="cellIs" dxfId="288" priority="477" operator="equal">
      <formula>"いない"</formula>
    </cfRule>
    <cfRule type="cellIs" dxfId="287" priority="478" operator="equal">
      <formula>"いる・いない"</formula>
    </cfRule>
  </conditionalFormatting>
  <conditionalFormatting sqref="L13:O13">
    <cfRule type="cellIs" dxfId="286" priority="473" operator="equal">
      <formula>"いる"</formula>
    </cfRule>
    <cfRule type="cellIs" dxfId="285" priority="474" operator="equal">
      <formula>"いない"</formula>
    </cfRule>
    <cfRule type="cellIs" dxfId="284" priority="475" operator="equal">
      <formula>"いる・いない"</formula>
    </cfRule>
  </conditionalFormatting>
  <conditionalFormatting sqref="I32:N32">
    <cfRule type="cellIs" dxfId="283" priority="470" operator="equal">
      <formula>"いる"</formula>
    </cfRule>
    <cfRule type="cellIs" dxfId="282" priority="471" operator="equal">
      <formula>"いない"</formula>
    </cfRule>
    <cfRule type="cellIs" dxfId="281" priority="472" operator="equal">
      <formula>"いる・いない"</formula>
    </cfRule>
  </conditionalFormatting>
  <conditionalFormatting sqref="K33:N33">
    <cfRule type="cellIs" dxfId="280" priority="467" operator="equal">
      <formula>"いる"</formula>
    </cfRule>
    <cfRule type="cellIs" dxfId="279" priority="468" operator="equal">
      <formula>"いない"</formula>
    </cfRule>
    <cfRule type="cellIs" dxfId="278" priority="469" operator="equal">
      <formula>"いる・いない"</formula>
    </cfRule>
  </conditionalFormatting>
  <conditionalFormatting sqref="I50:N50">
    <cfRule type="cellIs" dxfId="277" priority="464" operator="equal">
      <formula>"いる"</formula>
    </cfRule>
    <cfRule type="cellIs" dxfId="276" priority="465" operator="equal">
      <formula>"いない"</formula>
    </cfRule>
    <cfRule type="cellIs" dxfId="275" priority="466" operator="equal">
      <formula>"いる・いない"</formula>
    </cfRule>
  </conditionalFormatting>
  <conditionalFormatting sqref="K51:N51">
    <cfRule type="cellIs" dxfId="274" priority="461" operator="equal">
      <formula>"いる"</formula>
    </cfRule>
    <cfRule type="cellIs" dxfId="273" priority="462" operator="equal">
      <formula>"いない"</formula>
    </cfRule>
    <cfRule type="cellIs" dxfId="272" priority="463" operator="equal">
      <formula>"いる・いない"</formula>
    </cfRule>
  </conditionalFormatting>
  <conditionalFormatting sqref="I68:N68">
    <cfRule type="cellIs" dxfId="271" priority="458" operator="equal">
      <formula>"いる"</formula>
    </cfRule>
    <cfRule type="cellIs" dxfId="270" priority="459" operator="equal">
      <formula>"いない"</formula>
    </cfRule>
    <cfRule type="cellIs" dxfId="269" priority="460" operator="equal">
      <formula>"いる・いない"</formula>
    </cfRule>
  </conditionalFormatting>
  <conditionalFormatting sqref="K69:N69">
    <cfRule type="cellIs" dxfId="268" priority="455" operator="equal">
      <formula>"いる"</formula>
    </cfRule>
    <cfRule type="cellIs" dxfId="267" priority="456" operator="equal">
      <formula>"いない"</formula>
    </cfRule>
    <cfRule type="cellIs" dxfId="266" priority="457" operator="equal">
      <formula>"いる・いない"</formula>
    </cfRule>
  </conditionalFormatting>
  <conditionalFormatting sqref="K71:N71">
    <cfRule type="cellIs" dxfId="265" priority="452" operator="equal">
      <formula>"いる"</formula>
    </cfRule>
    <cfRule type="cellIs" dxfId="264" priority="453" operator="equal">
      <formula>"いない"</formula>
    </cfRule>
    <cfRule type="cellIs" dxfId="263" priority="454" operator="equal">
      <formula>"いる・いない"</formula>
    </cfRule>
  </conditionalFormatting>
  <conditionalFormatting sqref="O52">
    <cfRule type="containsText" dxfId="262" priority="448" operator="containsText" text="〇">
      <formula>NOT(ISERROR(SEARCH("〇",O52)))</formula>
    </cfRule>
    <cfRule type="containsText" dxfId="261" priority="449" operator="containsText" text="　">
      <formula>NOT(ISERROR(SEARCH("　",O52)))</formula>
    </cfRule>
  </conditionalFormatting>
  <conditionalFormatting sqref="O70">
    <cfRule type="containsText" dxfId="260" priority="444" operator="containsText" text="〇">
      <formula>NOT(ISERROR(SEARCH("〇",O70)))</formula>
    </cfRule>
    <cfRule type="containsText" dxfId="259" priority="445" operator="containsText" text="　">
      <formula>NOT(ISERROR(SEARCH("　",O70)))</formula>
    </cfRule>
  </conditionalFormatting>
  <conditionalFormatting sqref="O76">
    <cfRule type="containsText" dxfId="258" priority="442" operator="containsText" text="〇">
      <formula>NOT(ISERROR(SEARCH("〇",O76)))</formula>
    </cfRule>
    <cfRule type="containsText" dxfId="257" priority="443" operator="containsText" text="　">
      <formula>NOT(ISERROR(SEARCH("　",O76)))</formula>
    </cfRule>
  </conditionalFormatting>
  <conditionalFormatting sqref="O57">
    <cfRule type="containsText" dxfId="256" priority="440" operator="containsText" text="〇">
      <formula>NOT(ISERROR(SEARCH("〇",O57)))</formula>
    </cfRule>
    <cfRule type="containsText" dxfId="255" priority="441" operator="containsText" text="　">
      <formula>NOT(ISERROR(SEARCH("　",O57)))</formula>
    </cfRule>
  </conditionalFormatting>
  <conditionalFormatting sqref="O39">
    <cfRule type="containsText" dxfId="254" priority="438" operator="containsText" text="〇">
      <formula>NOT(ISERROR(SEARCH("〇",O39)))</formula>
    </cfRule>
    <cfRule type="containsText" dxfId="253" priority="439" operator="containsText" text="　">
      <formula>NOT(ISERROR(SEARCH("　",O39)))</formula>
    </cfRule>
  </conditionalFormatting>
  <conditionalFormatting sqref="O19">
    <cfRule type="containsText" dxfId="252" priority="436" operator="containsText" text="〇">
      <formula>NOT(ISERROR(SEARCH("〇",O19)))</formula>
    </cfRule>
    <cfRule type="containsText" dxfId="251" priority="437" operator="containsText" text="　">
      <formula>NOT(ISERROR(SEARCH("　",O19)))</formula>
    </cfRule>
  </conditionalFormatting>
  <conditionalFormatting sqref="O12">
    <cfRule type="containsText" dxfId="250" priority="434" operator="containsText" text="〇">
      <formula>NOT(ISERROR(SEARCH("〇",O12)))</formula>
    </cfRule>
    <cfRule type="containsText" dxfId="249" priority="435" operator="containsText" text="　">
      <formula>NOT(ISERROR(SEARCH("　",O12)))</formula>
    </cfRule>
  </conditionalFormatting>
  <conditionalFormatting sqref="AC50">
    <cfRule type="cellIs" dxfId="248" priority="415" operator="equal">
      <formula>0</formula>
    </cfRule>
  </conditionalFormatting>
  <conditionalFormatting sqref="T33">
    <cfRule type="containsText" dxfId="247" priority="409" operator="containsText" text="〇">
      <formula>NOT(ISERROR(SEARCH("〇",T33)))</formula>
    </cfRule>
    <cfRule type="containsText" dxfId="246" priority="410" operator="containsText" text="　">
      <formula>NOT(ISERROR(SEARCH("　",T33)))</formula>
    </cfRule>
  </conditionalFormatting>
  <conditionalFormatting sqref="AC68">
    <cfRule type="cellIs" dxfId="245" priority="423" operator="equal">
      <formula>0</formula>
    </cfRule>
  </conditionalFormatting>
  <conditionalFormatting sqref="AC10">
    <cfRule type="cellIs" dxfId="244" priority="407" operator="equal">
      <formula>0</formula>
    </cfRule>
  </conditionalFormatting>
  <conditionalFormatting sqref="T71">
    <cfRule type="containsText" dxfId="243" priority="420" operator="containsText" text="〇">
      <formula>NOT(ISERROR(SEARCH("〇",T71)))</formula>
    </cfRule>
    <cfRule type="containsText" dxfId="242" priority="421" operator="containsText" text="　">
      <formula>NOT(ISERROR(SEARCH("　",T71)))</formula>
    </cfRule>
  </conditionalFormatting>
  <conditionalFormatting sqref="AC71">
    <cfRule type="cellIs" dxfId="241" priority="419" operator="equal">
      <formula>0</formula>
    </cfRule>
  </conditionalFormatting>
  <conditionalFormatting sqref="T69">
    <cfRule type="containsText" dxfId="240" priority="417" operator="containsText" text="〇">
      <formula>NOT(ISERROR(SEARCH("〇",T69)))</formula>
    </cfRule>
    <cfRule type="containsText" dxfId="239" priority="418" operator="containsText" text="　">
      <formula>NOT(ISERROR(SEARCH("　",T69)))</formula>
    </cfRule>
  </conditionalFormatting>
  <conditionalFormatting sqref="AC69">
    <cfRule type="cellIs" dxfId="238" priority="416" operator="equal">
      <formula>0</formula>
    </cfRule>
  </conditionalFormatting>
  <conditionalFormatting sqref="T51">
    <cfRule type="containsText" dxfId="237" priority="413" operator="containsText" text="〇">
      <formula>NOT(ISERROR(SEARCH("〇",T51)))</formula>
    </cfRule>
    <cfRule type="containsText" dxfId="236" priority="414" operator="containsText" text="　">
      <formula>NOT(ISERROR(SEARCH("　",T51)))</formula>
    </cfRule>
  </conditionalFormatting>
  <conditionalFormatting sqref="AC51">
    <cfRule type="cellIs" dxfId="235" priority="412" operator="equal">
      <formula>0</formula>
    </cfRule>
  </conditionalFormatting>
  <conditionalFormatting sqref="AC32">
    <cfRule type="cellIs" dxfId="234" priority="411" operator="equal">
      <formula>0</formula>
    </cfRule>
  </conditionalFormatting>
  <conditionalFormatting sqref="AC33">
    <cfRule type="cellIs" dxfId="233" priority="408" operator="equal">
      <formula>0</formula>
    </cfRule>
  </conditionalFormatting>
  <conditionalFormatting sqref="T11">
    <cfRule type="containsText" dxfId="232" priority="405" operator="containsText" text="〇">
      <formula>NOT(ISERROR(SEARCH("〇",T11)))</formula>
    </cfRule>
    <cfRule type="containsText" dxfId="231" priority="406" operator="containsText" text="　">
      <formula>NOT(ISERROR(SEARCH("　",T11)))</formula>
    </cfRule>
  </conditionalFormatting>
  <conditionalFormatting sqref="AC11">
    <cfRule type="cellIs" dxfId="230" priority="404" operator="equal">
      <formula>0</formula>
    </cfRule>
  </conditionalFormatting>
  <conditionalFormatting sqref="T16">
    <cfRule type="containsText" dxfId="229" priority="403" operator="containsText" text="開催回数不足">
      <formula>NOT(ISERROR(SEARCH("開催回数不足",T16)))</formula>
    </cfRule>
  </conditionalFormatting>
  <conditionalFormatting sqref="T16:AA16">
    <cfRule type="containsText" dxfId="228" priority="402" operator="containsText" text="適正運営">
      <formula>NOT(ISERROR(SEARCH("適正運営",T16)))</formula>
    </cfRule>
  </conditionalFormatting>
  <conditionalFormatting sqref="X26">
    <cfRule type="containsText" dxfId="227" priority="401" operator="containsText" text="開催回数不足">
      <formula>NOT(ISERROR(SEARCH("開催回数不足",X26)))</formula>
    </cfRule>
  </conditionalFormatting>
  <conditionalFormatting sqref="X26:AE26">
    <cfRule type="containsText" dxfId="226" priority="400" operator="containsText" text="適正運営">
      <formula>NOT(ISERROR(SEARCH("適正運営",X26)))</formula>
    </cfRule>
  </conditionalFormatting>
  <conditionalFormatting sqref="X44">
    <cfRule type="containsText" dxfId="225" priority="399" operator="containsText" text="開催回数不足">
      <formula>NOT(ISERROR(SEARCH("開催回数不足",X44)))</formula>
    </cfRule>
  </conditionalFormatting>
  <conditionalFormatting sqref="X44:AE44">
    <cfRule type="containsText" dxfId="224" priority="398" operator="containsText" text="適正運営">
      <formula>NOT(ISERROR(SEARCH("適正運営",X44)))</formula>
    </cfRule>
  </conditionalFormatting>
  <conditionalFormatting sqref="X62">
    <cfRule type="containsText" dxfId="223" priority="397" operator="containsText" text="開催回数不足">
      <formula>NOT(ISERROR(SEARCH("開催回数不足",X62)))</formula>
    </cfRule>
  </conditionalFormatting>
  <conditionalFormatting sqref="X62:AE62">
    <cfRule type="containsText" dxfId="222" priority="396" operator="containsText" text="適正運営">
      <formula>NOT(ISERROR(SEARCH("適正運営",X62)))</formula>
    </cfRule>
  </conditionalFormatting>
  <conditionalFormatting sqref="T36">
    <cfRule type="containsText" dxfId="221" priority="395" operator="containsText" text="開催回数不足">
      <formula>NOT(ISERROR(SEARCH("開催回数不足",T36)))</formula>
    </cfRule>
  </conditionalFormatting>
  <conditionalFormatting sqref="T36:AA36">
    <cfRule type="containsText" dxfId="220" priority="394" operator="containsText" text="適正運営">
      <formula>NOT(ISERROR(SEARCH("適正運営",T36)))</formula>
    </cfRule>
  </conditionalFormatting>
  <conditionalFormatting sqref="T54">
    <cfRule type="containsText" dxfId="219" priority="393" operator="containsText" text="開催回数不足">
      <formula>NOT(ISERROR(SEARCH("開催回数不足",T54)))</formula>
    </cfRule>
  </conditionalFormatting>
  <conditionalFormatting sqref="T54:AA54">
    <cfRule type="containsText" dxfId="218" priority="392" operator="containsText" text="適正運営">
      <formula>NOT(ISERROR(SEARCH("適正運営",T54)))</formula>
    </cfRule>
  </conditionalFormatting>
  <conditionalFormatting sqref="T73">
    <cfRule type="containsText" dxfId="217" priority="391" operator="containsText" text="開催回数不足">
      <formula>NOT(ISERROR(SEARCH("開催回数不足",T73)))</formula>
    </cfRule>
  </conditionalFormatting>
  <conditionalFormatting sqref="T73:AA73">
    <cfRule type="containsText" dxfId="216" priority="390" operator="containsText" text="適正運営">
      <formula>NOT(ISERROR(SEARCH("適正運営",T73)))</formula>
    </cfRule>
  </conditionalFormatting>
  <conditionalFormatting sqref="H6">
    <cfRule type="cellIs" dxfId="215" priority="282" operator="equal">
      <formula>"✔"</formula>
    </cfRule>
  </conditionalFormatting>
  <conditionalFormatting sqref="J6">
    <cfRule type="cellIs" dxfId="214" priority="281" operator="equal">
      <formula>"✔"</formula>
    </cfRule>
  </conditionalFormatting>
  <conditionalFormatting sqref="L6">
    <cfRule type="cellIs" dxfId="213" priority="280" operator="equal">
      <formula>"✔"</formula>
    </cfRule>
  </conditionalFormatting>
  <conditionalFormatting sqref="N6">
    <cfRule type="cellIs" dxfId="212" priority="279" operator="equal">
      <formula>"✔"</formula>
    </cfRule>
  </conditionalFormatting>
  <conditionalFormatting sqref="P6">
    <cfRule type="cellIs" dxfId="211" priority="278" operator="equal">
      <formula>"✔"</formula>
    </cfRule>
  </conditionalFormatting>
  <conditionalFormatting sqref="R6">
    <cfRule type="cellIs" dxfId="210" priority="277" operator="equal">
      <formula>"✔"</formula>
    </cfRule>
  </conditionalFormatting>
  <conditionalFormatting sqref="T6">
    <cfRule type="cellIs" dxfId="209" priority="276" operator="equal">
      <formula>"✔"</formula>
    </cfRule>
  </conditionalFormatting>
  <conditionalFormatting sqref="V6">
    <cfRule type="cellIs" dxfId="208" priority="275" operator="equal">
      <formula>"✔"</formula>
    </cfRule>
  </conditionalFormatting>
  <conditionalFormatting sqref="X6">
    <cfRule type="cellIs" dxfId="207" priority="274" operator="equal">
      <formula>"✔"</formula>
    </cfRule>
  </conditionalFormatting>
  <conditionalFormatting sqref="Z6">
    <cfRule type="cellIs" dxfId="206" priority="273" operator="equal">
      <formula>"✔"</formula>
    </cfRule>
  </conditionalFormatting>
  <conditionalFormatting sqref="AB6">
    <cfRule type="cellIs" dxfId="205" priority="272" operator="equal">
      <formula>"✔"</formula>
    </cfRule>
  </conditionalFormatting>
  <conditionalFormatting sqref="AD6">
    <cfRule type="cellIs" dxfId="204" priority="271" operator="equal">
      <formula>"✔"</formula>
    </cfRule>
  </conditionalFormatting>
  <conditionalFormatting sqref="H18">
    <cfRule type="cellIs" dxfId="203" priority="270" operator="equal">
      <formula>"✔"</formula>
    </cfRule>
  </conditionalFormatting>
  <conditionalFormatting sqref="J18">
    <cfRule type="cellIs" dxfId="202" priority="269" operator="equal">
      <formula>"✔"</formula>
    </cfRule>
  </conditionalFormatting>
  <conditionalFormatting sqref="L18">
    <cfRule type="cellIs" dxfId="201" priority="268" operator="equal">
      <formula>"✔"</formula>
    </cfRule>
  </conditionalFormatting>
  <conditionalFormatting sqref="N18">
    <cfRule type="cellIs" dxfId="200" priority="267" operator="equal">
      <formula>"✔"</formula>
    </cfRule>
  </conditionalFormatting>
  <conditionalFormatting sqref="P18">
    <cfRule type="cellIs" dxfId="199" priority="266" operator="equal">
      <formula>"✔"</formula>
    </cfRule>
  </conditionalFormatting>
  <conditionalFormatting sqref="R18">
    <cfRule type="cellIs" dxfId="198" priority="265" operator="equal">
      <formula>"✔"</formula>
    </cfRule>
  </conditionalFormatting>
  <conditionalFormatting sqref="T18">
    <cfRule type="cellIs" dxfId="197" priority="264" operator="equal">
      <formula>"✔"</formula>
    </cfRule>
  </conditionalFormatting>
  <conditionalFormatting sqref="V18">
    <cfRule type="cellIs" dxfId="196" priority="263" operator="equal">
      <formula>"✔"</formula>
    </cfRule>
  </conditionalFormatting>
  <conditionalFormatting sqref="X18">
    <cfRule type="cellIs" dxfId="195" priority="262" operator="equal">
      <formula>"✔"</formula>
    </cfRule>
  </conditionalFormatting>
  <conditionalFormatting sqref="Z18">
    <cfRule type="cellIs" dxfId="194" priority="261" operator="equal">
      <formula>"✔"</formula>
    </cfRule>
  </conditionalFormatting>
  <conditionalFormatting sqref="AB18">
    <cfRule type="cellIs" dxfId="193" priority="260" operator="equal">
      <formula>"✔"</formula>
    </cfRule>
  </conditionalFormatting>
  <conditionalFormatting sqref="AD18">
    <cfRule type="cellIs" dxfId="192" priority="259" operator="equal">
      <formula>"✔"</formula>
    </cfRule>
  </conditionalFormatting>
  <conditionalFormatting sqref="H28">
    <cfRule type="cellIs" dxfId="191" priority="258" operator="equal">
      <formula>"✔"</formula>
    </cfRule>
  </conditionalFormatting>
  <conditionalFormatting sqref="J28">
    <cfRule type="cellIs" dxfId="190" priority="257" operator="equal">
      <formula>"✔"</formula>
    </cfRule>
  </conditionalFormatting>
  <conditionalFormatting sqref="L28">
    <cfRule type="cellIs" dxfId="189" priority="256" operator="equal">
      <formula>"✔"</formula>
    </cfRule>
  </conditionalFormatting>
  <conditionalFormatting sqref="N28">
    <cfRule type="cellIs" dxfId="188" priority="255" operator="equal">
      <formula>"✔"</formula>
    </cfRule>
  </conditionalFormatting>
  <conditionalFormatting sqref="P28">
    <cfRule type="cellIs" dxfId="187" priority="254" operator="equal">
      <formula>"✔"</formula>
    </cfRule>
  </conditionalFormatting>
  <conditionalFormatting sqref="R28">
    <cfRule type="cellIs" dxfId="186" priority="253" operator="equal">
      <formula>"✔"</formula>
    </cfRule>
  </conditionalFormatting>
  <conditionalFormatting sqref="T28">
    <cfRule type="cellIs" dxfId="185" priority="252" operator="equal">
      <formula>"✔"</formula>
    </cfRule>
  </conditionalFormatting>
  <conditionalFormatting sqref="V28">
    <cfRule type="cellIs" dxfId="184" priority="251" operator="equal">
      <formula>"✔"</formula>
    </cfRule>
  </conditionalFormatting>
  <conditionalFormatting sqref="X28">
    <cfRule type="cellIs" dxfId="183" priority="250" operator="equal">
      <formula>"✔"</formula>
    </cfRule>
  </conditionalFormatting>
  <conditionalFormatting sqref="Z28">
    <cfRule type="cellIs" dxfId="182" priority="249" operator="equal">
      <formula>"✔"</formula>
    </cfRule>
  </conditionalFormatting>
  <conditionalFormatting sqref="AB28">
    <cfRule type="cellIs" dxfId="181" priority="248" operator="equal">
      <formula>"✔"</formula>
    </cfRule>
  </conditionalFormatting>
  <conditionalFormatting sqref="AD28">
    <cfRule type="cellIs" dxfId="180" priority="247" operator="equal">
      <formula>"✔"</formula>
    </cfRule>
  </conditionalFormatting>
  <conditionalFormatting sqref="H38">
    <cfRule type="cellIs" dxfId="179" priority="246" operator="equal">
      <formula>"✔"</formula>
    </cfRule>
  </conditionalFormatting>
  <conditionalFormatting sqref="J38">
    <cfRule type="cellIs" dxfId="178" priority="245" operator="equal">
      <formula>"✔"</formula>
    </cfRule>
  </conditionalFormatting>
  <conditionalFormatting sqref="L38">
    <cfRule type="cellIs" dxfId="177" priority="244" operator="equal">
      <formula>"✔"</formula>
    </cfRule>
  </conditionalFormatting>
  <conditionalFormatting sqref="N38">
    <cfRule type="cellIs" dxfId="176" priority="243" operator="equal">
      <formula>"✔"</formula>
    </cfRule>
  </conditionalFormatting>
  <conditionalFormatting sqref="P38">
    <cfRule type="cellIs" dxfId="175" priority="242" operator="equal">
      <formula>"✔"</formula>
    </cfRule>
  </conditionalFormatting>
  <conditionalFormatting sqref="R38">
    <cfRule type="cellIs" dxfId="174" priority="241" operator="equal">
      <formula>"✔"</formula>
    </cfRule>
  </conditionalFormatting>
  <conditionalFormatting sqref="T38">
    <cfRule type="cellIs" dxfId="173" priority="240" operator="equal">
      <formula>"✔"</formula>
    </cfRule>
  </conditionalFormatting>
  <conditionalFormatting sqref="V38">
    <cfRule type="cellIs" dxfId="172" priority="239" operator="equal">
      <formula>"✔"</formula>
    </cfRule>
  </conditionalFormatting>
  <conditionalFormatting sqref="X38">
    <cfRule type="cellIs" dxfId="171" priority="238" operator="equal">
      <formula>"✔"</formula>
    </cfRule>
  </conditionalFormatting>
  <conditionalFormatting sqref="Z38">
    <cfRule type="cellIs" dxfId="170" priority="237" operator="equal">
      <formula>"✔"</formula>
    </cfRule>
  </conditionalFormatting>
  <conditionalFormatting sqref="AB38">
    <cfRule type="cellIs" dxfId="169" priority="236" operator="equal">
      <formula>"✔"</formula>
    </cfRule>
  </conditionalFormatting>
  <conditionalFormatting sqref="AD38">
    <cfRule type="cellIs" dxfId="168" priority="235" operator="equal">
      <formula>"✔"</formula>
    </cfRule>
  </conditionalFormatting>
  <conditionalFormatting sqref="H46">
    <cfRule type="cellIs" dxfId="167" priority="234" operator="equal">
      <formula>"✔"</formula>
    </cfRule>
  </conditionalFormatting>
  <conditionalFormatting sqref="J46">
    <cfRule type="cellIs" dxfId="166" priority="233" operator="equal">
      <formula>"✔"</formula>
    </cfRule>
  </conditionalFormatting>
  <conditionalFormatting sqref="L46">
    <cfRule type="cellIs" dxfId="165" priority="232" operator="equal">
      <formula>"✔"</formula>
    </cfRule>
  </conditionalFormatting>
  <conditionalFormatting sqref="N46">
    <cfRule type="cellIs" dxfId="164" priority="231" operator="equal">
      <formula>"✔"</formula>
    </cfRule>
  </conditionalFormatting>
  <conditionalFormatting sqref="P46">
    <cfRule type="cellIs" dxfId="163" priority="230" operator="equal">
      <formula>"✔"</formula>
    </cfRule>
  </conditionalFormatting>
  <conditionalFormatting sqref="R46">
    <cfRule type="cellIs" dxfId="162" priority="229" operator="equal">
      <formula>"✔"</formula>
    </cfRule>
  </conditionalFormatting>
  <conditionalFormatting sqref="T46">
    <cfRule type="cellIs" dxfId="161" priority="228" operator="equal">
      <formula>"✔"</formula>
    </cfRule>
  </conditionalFormatting>
  <conditionalFormatting sqref="V46">
    <cfRule type="cellIs" dxfId="160" priority="227" operator="equal">
      <formula>"✔"</formula>
    </cfRule>
  </conditionalFormatting>
  <conditionalFormatting sqref="X46">
    <cfRule type="cellIs" dxfId="159" priority="226" operator="equal">
      <formula>"✔"</formula>
    </cfRule>
  </conditionalFormatting>
  <conditionalFormatting sqref="Z46">
    <cfRule type="cellIs" dxfId="158" priority="225" operator="equal">
      <formula>"✔"</formula>
    </cfRule>
  </conditionalFormatting>
  <conditionalFormatting sqref="AB46">
    <cfRule type="cellIs" dxfId="157" priority="224" operator="equal">
      <formula>"✔"</formula>
    </cfRule>
  </conditionalFormatting>
  <conditionalFormatting sqref="AD46">
    <cfRule type="cellIs" dxfId="156" priority="223" operator="equal">
      <formula>"✔"</formula>
    </cfRule>
  </conditionalFormatting>
  <conditionalFormatting sqref="H56">
    <cfRule type="cellIs" dxfId="155" priority="222" operator="equal">
      <formula>"✔"</formula>
    </cfRule>
  </conditionalFormatting>
  <conditionalFormatting sqref="J56">
    <cfRule type="cellIs" dxfId="154" priority="221" operator="equal">
      <formula>"✔"</formula>
    </cfRule>
  </conditionalFormatting>
  <conditionalFormatting sqref="L56">
    <cfRule type="cellIs" dxfId="153" priority="220" operator="equal">
      <formula>"✔"</formula>
    </cfRule>
  </conditionalFormatting>
  <conditionalFormatting sqref="N56">
    <cfRule type="cellIs" dxfId="152" priority="219" operator="equal">
      <formula>"✔"</formula>
    </cfRule>
  </conditionalFormatting>
  <conditionalFormatting sqref="P56">
    <cfRule type="cellIs" dxfId="151" priority="218" operator="equal">
      <formula>"✔"</formula>
    </cfRule>
  </conditionalFormatting>
  <conditionalFormatting sqref="R56">
    <cfRule type="cellIs" dxfId="150" priority="217" operator="equal">
      <formula>"✔"</formula>
    </cfRule>
  </conditionalFormatting>
  <conditionalFormatting sqref="T56">
    <cfRule type="cellIs" dxfId="149" priority="216" operator="equal">
      <formula>"✔"</formula>
    </cfRule>
  </conditionalFormatting>
  <conditionalFormatting sqref="V56">
    <cfRule type="cellIs" dxfId="148" priority="215" operator="equal">
      <formula>"✔"</formula>
    </cfRule>
  </conditionalFormatting>
  <conditionalFormatting sqref="X56">
    <cfRule type="cellIs" dxfId="147" priority="214" operator="equal">
      <formula>"✔"</formula>
    </cfRule>
  </conditionalFormatting>
  <conditionalFormatting sqref="Z56">
    <cfRule type="cellIs" dxfId="146" priority="213" operator="equal">
      <formula>"✔"</formula>
    </cfRule>
  </conditionalFormatting>
  <conditionalFormatting sqref="AB56">
    <cfRule type="cellIs" dxfId="145" priority="212" operator="equal">
      <formula>"✔"</formula>
    </cfRule>
  </conditionalFormatting>
  <conditionalFormatting sqref="AD56">
    <cfRule type="cellIs" dxfId="144" priority="211" operator="equal">
      <formula>"✔"</formula>
    </cfRule>
  </conditionalFormatting>
  <conditionalFormatting sqref="H64">
    <cfRule type="cellIs" dxfId="143" priority="210" operator="equal">
      <formula>"✔"</formula>
    </cfRule>
  </conditionalFormatting>
  <conditionalFormatting sqref="J64">
    <cfRule type="cellIs" dxfId="142" priority="209" operator="equal">
      <formula>"✔"</formula>
    </cfRule>
  </conditionalFormatting>
  <conditionalFormatting sqref="L64">
    <cfRule type="cellIs" dxfId="141" priority="208" operator="equal">
      <formula>"✔"</formula>
    </cfRule>
  </conditionalFormatting>
  <conditionalFormatting sqref="N64">
    <cfRule type="cellIs" dxfId="140" priority="207" operator="equal">
      <formula>"✔"</formula>
    </cfRule>
  </conditionalFormatting>
  <conditionalFormatting sqref="P64">
    <cfRule type="cellIs" dxfId="139" priority="206" operator="equal">
      <formula>"✔"</formula>
    </cfRule>
  </conditionalFormatting>
  <conditionalFormatting sqref="R64">
    <cfRule type="cellIs" dxfId="138" priority="205" operator="equal">
      <formula>"✔"</formula>
    </cfRule>
  </conditionalFormatting>
  <conditionalFormatting sqref="T64">
    <cfRule type="cellIs" dxfId="137" priority="204" operator="equal">
      <formula>"✔"</formula>
    </cfRule>
  </conditionalFormatting>
  <conditionalFormatting sqref="V64">
    <cfRule type="cellIs" dxfId="136" priority="203" operator="equal">
      <formula>"✔"</formula>
    </cfRule>
  </conditionalFormatting>
  <conditionalFormatting sqref="X64">
    <cfRule type="cellIs" dxfId="135" priority="202" operator="equal">
      <formula>"✔"</formula>
    </cfRule>
  </conditionalFormatting>
  <conditionalFormatting sqref="Z64">
    <cfRule type="cellIs" dxfId="134" priority="201" operator="equal">
      <formula>"✔"</formula>
    </cfRule>
  </conditionalFormatting>
  <conditionalFormatting sqref="AB64">
    <cfRule type="cellIs" dxfId="133" priority="200" operator="equal">
      <formula>"✔"</formula>
    </cfRule>
  </conditionalFormatting>
  <conditionalFormatting sqref="AD64">
    <cfRule type="cellIs" dxfId="132" priority="199" operator="equal">
      <formula>"✔"</formula>
    </cfRule>
  </conditionalFormatting>
  <conditionalFormatting sqref="H75">
    <cfRule type="cellIs" dxfId="131" priority="198" operator="equal">
      <formula>"✔"</formula>
    </cfRule>
  </conditionalFormatting>
  <conditionalFormatting sqref="J75">
    <cfRule type="cellIs" dxfId="130" priority="197" operator="equal">
      <formula>"✔"</formula>
    </cfRule>
  </conditionalFormatting>
  <conditionalFormatting sqref="L75">
    <cfRule type="cellIs" dxfId="129" priority="196" operator="equal">
      <formula>"✔"</formula>
    </cfRule>
  </conditionalFormatting>
  <conditionalFormatting sqref="N75">
    <cfRule type="cellIs" dxfId="128" priority="195" operator="equal">
      <formula>"✔"</formula>
    </cfRule>
  </conditionalFormatting>
  <conditionalFormatting sqref="P75">
    <cfRule type="cellIs" dxfId="127" priority="194" operator="equal">
      <formula>"✔"</formula>
    </cfRule>
  </conditionalFormatting>
  <conditionalFormatting sqref="R75">
    <cfRule type="cellIs" dxfId="126" priority="193" operator="equal">
      <formula>"✔"</formula>
    </cfRule>
  </conditionalFormatting>
  <conditionalFormatting sqref="T75">
    <cfRule type="cellIs" dxfId="125" priority="192" operator="equal">
      <formula>"✔"</formula>
    </cfRule>
  </conditionalFormatting>
  <conditionalFormatting sqref="V75">
    <cfRule type="cellIs" dxfId="124" priority="191" operator="equal">
      <formula>"✔"</formula>
    </cfRule>
  </conditionalFormatting>
  <conditionalFormatting sqref="X75">
    <cfRule type="cellIs" dxfId="123" priority="190" operator="equal">
      <formula>"✔"</formula>
    </cfRule>
  </conditionalFormatting>
  <conditionalFormatting sqref="Z75">
    <cfRule type="cellIs" dxfId="122" priority="189" operator="equal">
      <formula>"✔"</formula>
    </cfRule>
  </conditionalFormatting>
  <conditionalFormatting sqref="AB75">
    <cfRule type="cellIs" dxfId="121" priority="188" operator="equal">
      <formula>"✔"</formula>
    </cfRule>
  </conditionalFormatting>
  <conditionalFormatting sqref="AD75">
    <cfRule type="cellIs" dxfId="120" priority="187" operator="equal">
      <formula>"✔"</formula>
    </cfRule>
  </conditionalFormatting>
  <conditionalFormatting sqref="X5">
    <cfRule type="containsText" dxfId="119" priority="186" operator="containsText" text="開催回数不足">
      <formula>NOT(ISERROR(SEARCH("開催回数不足",X5)))</formula>
    </cfRule>
  </conditionalFormatting>
  <conditionalFormatting sqref="X5 AB5">
    <cfRule type="containsText" dxfId="118" priority="185" operator="containsText" text="適正運営">
      <formula>NOT(ISERROR(SEARCH("適正運営",X5)))</formula>
    </cfRule>
  </conditionalFormatting>
  <conditionalFormatting sqref="I5">
    <cfRule type="cellIs" dxfId="117" priority="183" operator="between">
      <formula>1</formula>
      <formula>12</formula>
    </cfRule>
    <cfRule type="containsBlanks" dxfId="116" priority="184">
      <formula>LEN(TRIM(I5))=0</formula>
    </cfRule>
  </conditionalFormatting>
  <conditionalFormatting sqref="K5">
    <cfRule type="cellIs" dxfId="115" priority="155" operator="between">
      <formula>1</formula>
      <formula>12</formula>
    </cfRule>
    <cfRule type="containsBlanks" dxfId="114" priority="156">
      <formula>LEN(TRIM(K5))=0</formula>
    </cfRule>
  </conditionalFormatting>
  <conditionalFormatting sqref="AA45">
    <cfRule type="cellIs" dxfId="113" priority="25" operator="between">
      <formula>1</formula>
      <formula>12</formula>
    </cfRule>
    <cfRule type="containsBlanks" dxfId="112" priority="26">
      <formula>LEN(TRIM(AA45))=0</formula>
    </cfRule>
  </conditionalFormatting>
  <conditionalFormatting sqref="M5">
    <cfRule type="cellIs" dxfId="111" priority="153" operator="between">
      <formula>1</formula>
      <formula>12</formula>
    </cfRule>
    <cfRule type="containsBlanks" dxfId="110" priority="154">
      <formula>LEN(TRIM(M5))=0</formula>
    </cfRule>
  </conditionalFormatting>
  <conditionalFormatting sqref="AC45">
    <cfRule type="cellIs" dxfId="109" priority="23" operator="between">
      <formula>1</formula>
      <formula>12</formula>
    </cfRule>
    <cfRule type="containsBlanks" dxfId="108" priority="24">
      <formula>LEN(TRIM(AC45))=0</formula>
    </cfRule>
  </conditionalFormatting>
  <conditionalFormatting sqref="O5">
    <cfRule type="cellIs" dxfId="107" priority="151" operator="between">
      <formula>1</formula>
      <formula>12</formula>
    </cfRule>
    <cfRule type="containsBlanks" dxfId="106" priority="152">
      <formula>LEN(TRIM(O5))=0</formula>
    </cfRule>
  </conditionalFormatting>
  <conditionalFormatting sqref="Q5">
    <cfRule type="cellIs" dxfId="105" priority="149" operator="between">
      <formula>1</formula>
      <formula>12</formula>
    </cfRule>
    <cfRule type="containsBlanks" dxfId="104" priority="150">
      <formula>LEN(TRIM(Q5))=0</formula>
    </cfRule>
  </conditionalFormatting>
  <conditionalFormatting sqref="S5">
    <cfRule type="cellIs" dxfId="103" priority="147" operator="between">
      <formula>1</formula>
      <formula>12</formula>
    </cfRule>
    <cfRule type="containsBlanks" dxfId="102" priority="148">
      <formula>LEN(TRIM(S5))=0</formula>
    </cfRule>
  </conditionalFormatting>
  <conditionalFormatting sqref="U5">
    <cfRule type="cellIs" dxfId="101" priority="145" operator="between">
      <formula>1</formula>
      <formula>12</formula>
    </cfRule>
    <cfRule type="containsBlanks" dxfId="100" priority="146">
      <formula>LEN(TRIM(U5))=0</formula>
    </cfRule>
  </conditionalFormatting>
  <conditionalFormatting sqref="W5">
    <cfRule type="cellIs" dxfId="99" priority="143" operator="between">
      <formula>1</formula>
      <formula>12</formula>
    </cfRule>
    <cfRule type="containsBlanks" dxfId="98" priority="144">
      <formula>LEN(TRIM(W5))=0</formula>
    </cfRule>
  </conditionalFormatting>
  <conditionalFormatting sqref="Y5">
    <cfRule type="cellIs" dxfId="97" priority="141" operator="between">
      <formula>1</formula>
      <formula>12</formula>
    </cfRule>
    <cfRule type="containsBlanks" dxfId="96" priority="142">
      <formula>LEN(TRIM(Y5))=0</formula>
    </cfRule>
  </conditionalFormatting>
  <conditionalFormatting sqref="AA5">
    <cfRule type="cellIs" dxfId="95" priority="139" operator="between">
      <formula>1</formula>
      <formula>12</formula>
    </cfRule>
    <cfRule type="containsBlanks" dxfId="94" priority="140">
      <formula>LEN(TRIM(AA5))=0</formula>
    </cfRule>
  </conditionalFormatting>
  <conditionalFormatting sqref="AC5">
    <cfRule type="cellIs" dxfId="93" priority="137" operator="between">
      <formula>1</formula>
      <formula>12</formula>
    </cfRule>
    <cfRule type="containsBlanks" dxfId="92" priority="138">
      <formula>LEN(TRIM(AC5))=0</formula>
    </cfRule>
  </conditionalFormatting>
  <conditionalFormatting sqref="AE5">
    <cfRule type="cellIs" dxfId="91" priority="135" operator="between">
      <formula>1</formula>
      <formula>12</formula>
    </cfRule>
    <cfRule type="containsBlanks" dxfId="90" priority="136">
      <formula>LEN(TRIM(AE5))=0</formula>
    </cfRule>
  </conditionalFormatting>
  <conditionalFormatting sqref="I17">
    <cfRule type="cellIs" dxfId="89" priority="133" operator="between">
      <formula>1</formula>
      <formula>12</formula>
    </cfRule>
    <cfRule type="containsBlanks" dxfId="88" priority="134">
      <formula>LEN(TRIM(I17))=0</formula>
    </cfRule>
  </conditionalFormatting>
  <conditionalFormatting sqref="K17">
    <cfRule type="cellIs" dxfId="87" priority="131" operator="between">
      <formula>1</formula>
      <formula>12</formula>
    </cfRule>
    <cfRule type="containsBlanks" dxfId="86" priority="132">
      <formula>LEN(TRIM(K17))=0</formula>
    </cfRule>
  </conditionalFormatting>
  <conditionalFormatting sqref="X27">
    <cfRule type="containsText" dxfId="85" priority="130" operator="containsText" text="開催回数不足">
      <formula>NOT(ISERROR(SEARCH("開催回数不足",X27)))</formula>
    </cfRule>
  </conditionalFormatting>
  <conditionalFormatting sqref="X27 AB27">
    <cfRule type="containsText" dxfId="84" priority="129" operator="containsText" text="適正運営">
      <formula>NOT(ISERROR(SEARCH("適正運営",X27)))</formula>
    </cfRule>
  </conditionalFormatting>
  <conditionalFormatting sqref="I27">
    <cfRule type="cellIs" dxfId="83" priority="127" operator="between">
      <formula>1</formula>
      <formula>12</formula>
    </cfRule>
    <cfRule type="containsBlanks" dxfId="82" priority="128">
      <formula>LEN(TRIM(I27))=0</formula>
    </cfRule>
  </conditionalFormatting>
  <conditionalFormatting sqref="K27">
    <cfRule type="cellIs" dxfId="81" priority="125" operator="between">
      <formula>1</formula>
      <formula>12</formula>
    </cfRule>
    <cfRule type="containsBlanks" dxfId="80" priority="126">
      <formula>LEN(TRIM(K27))=0</formula>
    </cfRule>
  </conditionalFormatting>
  <conditionalFormatting sqref="M27">
    <cfRule type="cellIs" dxfId="79" priority="123" operator="between">
      <formula>1</formula>
      <formula>12</formula>
    </cfRule>
    <cfRule type="containsBlanks" dxfId="78" priority="124">
      <formula>LEN(TRIM(M27))=0</formula>
    </cfRule>
  </conditionalFormatting>
  <conditionalFormatting sqref="O27">
    <cfRule type="cellIs" dxfId="77" priority="121" operator="between">
      <formula>1</formula>
      <formula>12</formula>
    </cfRule>
    <cfRule type="containsBlanks" dxfId="76" priority="122">
      <formula>LEN(TRIM(O27))=0</formula>
    </cfRule>
  </conditionalFormatting>
  <conditionalFormatting sqref="Q27">
    <cfRule type="cellIs" dxfId="75" priority="119" operator="between">
      <formula>1</formula>
      <formula>12</formula>
    </cfRule>
    <cfRule type="containsBlanks" dxfId="74" priority="120">
      <formula>LEN(TRIM(Q27))=0</formula>
    </cfRule>
  </conditionalFormatting>
  <conditionalFormatting sqref="S27">
    <cfRule type="cellIs" dxfId="73" priority="117" operator="between">
      <formula>1</formula>
      <formula>12</formula>
    </cfRule>
    <cfRule type="containsBlanks" dxfId="72" priority="118">
      <formula>LEN(TRIM(S27))=0</formula>
    </cfRule>
  </conditionalFormatting>
  <conditionalFormatting sqref="U27">
    <cfRule type="cellIs" dxfId="71" priority="115" operator="between">
      <formula>1</formula>
      <formula>12</formula>
    </cfRule>
    <cfRule type="containsBlanks" dxfId="70" priority="116">
      <formula>LEN(TRIM(U27))=0</formula>
    </cfRule>
  </conditionalFormatting>
  <conditionalFormatting sqref="W27">
    <cfRule type="cellIs" dxfId="69" priority="113" operator="between">
      <formula>1</formula>
      <formula>12</formula>
    </cfRule>
    <cfRule type="containsBlanks" dxfId="68" priority="114">
      <formula>LEN(TRIM(W27))=0</formula>
    </cfRule>
  </conditionalFormatting>
  <conditionalFormatting sqref="Y27">
    <cfRule type="cellIs" dxfId="67" priority="111" operator="between">
      <formula>1</formula>
      <formula>12</formula>
    </cfRule>
    <cfRule type="containsBlanks" dxfId="66" priority="112">
      <formula>LEN(TRIM(Y27))=0</formula>
    </cfRule>
  </conditionalFormatting>
  <conditionalFormatting sqref="AA27">
    <cfRule type="cellIs" dxfId="65" priority="109" operator="between">
      <formula>1</formula>
      <formula>12</formula>
    </cfRule>
    <cfRule type="containsBlanks" dxfId="64" priority="110">
      <formula>LEN(TRIM(AA27))=0</formula>
    </cfRule>
  </conditionalFormatting>
  <conditionalFormatting sqref="AC27">
    <cfRule type="cellIs" dxfId="63" priority="107" operator="between">
      <formula>1</formula>
      <formula>12</formula>
    </cfRule>
    <cfRule type="containsBlanks" dxfId="62" priority="108">
      <formula>LEN(TRIM(AC27))=0</formula>
    </cfRule>
  </conditionalFormatting>
  <conditionalFormatting sqref="AE27">
    <cfRule type="cellIs" dxfId="61" priority="105" operator="between">
      <formula>1</formula>
      <formula>12</formula>
    </cfRule>
    <cfRule type="containsBlanks" dxfId="60" priority="106">
      <formula>LEN(TRIM(AE27))=0</formula>
    </cfRule>
  </conditionalFormatting>
  <conditionalFormatting sqref="I37">
    <cfRule type="cellIs" dxfId="59" priority="103" operator="between">
      <formula>1</formula>
      <formula>12</formula>
    </cfRule>
    <cfRule type="containsBlanks" dxfId="58" priority="104">
      <formula>LEN(TRIM(I37))=0</formula>
    </cfRule>
  </conditionalFormatting>
  <conditionalFormatting sqref="K37">
    <cfRule type="cellIs" dxfId="57" priority="101" operator="between">
      <formula>1</formula>
      <formula>12</formula>
    </cfRule>
    <cfRule type="containsBlanks" dxfId="56" priority="102">
      <formula>LEN(TRIM(K37))=0</formula>
    </cfRule>
  </conditionalFormatting>
  <conditionalFormatting sqref="I55">
    <cfRule type="cellIs" dxfId="55" priority="99" operator="between">
      <formula>1</formula>
      <formula>12</formula>
    </cfRule>
    <cfRule type="containsBlanks" dxfId="54" priority="100">
      <formula>LEN(TRIM(I55))=0</formula>
    </cfRule>
  </conditionalFormatting>
  <conditionalFormatting sqref="K55">
    <cfRule type="cellIs" dxfId="53" priority="97" operator="between">
      <formula>1</formula>
      <formula>12</formula>
    </cfRule>
    <cfRule type="containsBlanks" dxfId="52" priority="98">
      <formula>LEN(TRIM(K55))=0</formula>
    </cfRule>
  </conditionalFormatting>
  <conditionalFormatting sqref="I74">
    <cfRule type="cellIs" dxfId="51" priority="95" operator="between">
      <formula>1</formula>
      <formula>12</formula>
    </cfRule>
    <cfRule type="containsBlanks" dxfId="50" priority="96">
      <formula>LEN(TRIM(I74))=0</formula>
    </cfRule>
  </conditionalFormatting>
  <conditionalFormatting sqref="K74">
    <cfRule type="cellIs" dxfId="49" priority="93" operator="between">
      <formula>1</formula>
      <formula>12</formula>
    </cfRule>
    <cfRule type="containsBlanks" dxfId="48" priority="94">
      <formula>LEN(TRIM(K74))=0</formula>
    </cfRule>
  </conditionalFormatting>
  <conditionalFormatting sqref="X45">
    <cfRule type="containsText" dxfId="47" priority="92" operator="containsText" text="開催回数不足">
      <formula>NOT(ISERROR(SEARCH("開催回数不足",X45)))</formula>
    </cfRule>
  </conditionalFormatting>
  <conditionalFormatting sqref="X45 AB45">
    <cfRule type="containsText" dxfId="46" priority="91" operator="containsText" text="適正運営">
      <formula>NOT(ISERROR(SEARCH("適正運営",X45)))</formula>
    </cfRule>
  </conditionalFormatting>
  <conditionalFormatting sqref="I45">
    <cfRule type="cellIs" dxfId="45" priority="89" operator="between">
      <formula>1</formula>
      <formula>12</formula>
    </cfRule>
    <cfRule type="containsBlanks" dxfId="44" priority="90">
      <formula>LEN(TRIM(I45))=0</formula>
    </cfRule>
  </conditionalFormatting>
  <conditionalFormatting sqref="K45">
    <cfRule type="cellIs" dxfId="43" priority="87" operator="between">
      <formula>1</formula>
      <formula>12</formula>
    </cfRule>
    <cfRule type="containsBlanks" dxfId="42" priority="88">
      <formula>LEN(TRIM(K45))=0</formula>
    </cfRule>
  </conditionalFormatting>
  <conditionalFormatting sqref="X63">
    <cfRule type="containsText" dxfId="41" priority="66" operator="containsText" text="開催回数不足">
      <formula>NOT(ISERROR(SEARCH("開催回数不足",X63)))</formula>
    </cfRule>
  </conditionalFormatting>
  <conditionalFormatting sqref="X63 AB63">
    <cfRule type="containsText" dxfId="40" priority="65" operator="containsText" text="適正運営">
      <formula>NOT(ISERROR(SEARCH("適正運営",X63)))</formula>
    </cfRule>
  </conditionalFormatting>
  <conditionalFormatting sqref="I63">
    <cfRule type="cellIs" dxfId="39" priority="63" operator="between">
      <formula>1</formula>
      <formula>12</formula>
    </cfRule>
    <cfRule type="containsBlanks" dxfId="38" priority="64">
      <formula>LEN(TRIM(I63))=0</formula>
    </cfRule>
  </conditionalFormatting>
  <conditionalFormatting sqref="K63">
    <cfRule type="cellIs" dxfId="37" priority="61" operator="between">
      <formula>1</formula>
      <formula>12</formula>
    </cfRule>
    <cfRule type="containsBlanks" dxfId="36" priority="62">
      <formula>LEN(TRIM(K63))=0</formula>
    </cfRule>
  </conditionalFormatting>
  <conditionalFormatting sqref="M45">
    <cfRule type="cellIs" dxfId="35" priority="39" operator="between">
      <formula>1</formula>
      <formula>12</formula>
    </cfRule>
    <cfRule type="containsBlanks" dxfId="34" priority="40">
      <formula>LEN(TRIM(M45))=0</formula>
    </cfRule>
  </conditionalFormatting>
  <conditionalFormatting sqref="O45">
    <cfRule type="cellIs" dxfId="33" priority="37" operator="between">
      <formula>1</formula>
      <formula>12</formula>
    </cfRule>
    <cfRule type="containsBlanks" dxfId="32" priority="38">
      <formula>LEN(TRIM(O45))=0</formula>
    </cfRule>
  </conditionalFormatting>
  <conditionalFormatting sqref="Q45">
    <cfRule type="cellIs" dxfId="31" priority="35" operator="between">
      <formula>1</formula>
      <formula>12</formula>
    </cfRule>
    <cfRule type="containsBlanks" dxfId="30" priority="36">
      <formula>LEN(TRIM(Q45))=0</formula>
    </cfRule>
  </conditionalFormatting>
  <conditionalFormatting sqref="S45">
    <cfRule type="cellIs" dxfId="29" priority="33" operator="between">
      <formula>1</formula>
      <formula>12</formula>
    </cfRule>
    <cfRule type="containsBlanks" dxfId="28" priority="34">
      <formula>LEN(TRIM(S45))=0</formula>
    </cfRule>
  </conditionalFormatting>
  <conditionalFormatting sqref="U45">
    <cfRule type="cellIs" dxfId="27" priority="31" operator="between">
      <formula>1</formula>
      <formula>12</formula>
    </cfRule>
    <cfRule type="containsBlanks" dxfId="26" priority="32">
      <formula>LEN(TRIM(U45))=0</formula>
    </cfRule>
  </conditionalFormatting>
  <conditionalFormatting sqref="W45">
    <cfRule type="cellIs" dxfId="25" priority="29" operator="between">
      <formula>1</formula>
      <formula>12</formula>
    </cfRule>
    <cfRule type="containsBlanks" dxfId="24" priority="30">
      <formula>LEN(TRIM(W45))=0</formula>
    </cfRule>
  </conditionalFormatting>
  <conditionalFormatting sqref="Y45">
    <cfRule type="cellIs" dxfId="23" priority="27" operator="between">
      <formula>1</formula>
      <formula>12</formula>
    </cfRule>
    <cfRule type="containsBlanks" dxfId="22" priority="28">
      <formula>LEN(TRIM(Y45))=0</formula>
    </cfRule>
  </conditionalFormatting>
  <conditionalFormatting sqref="AE45">
    <cfRule type="cellIs" dxfId="21" priority="21" operator="between">
      <formula>1</formula>
      <formula>12</formula>
    </cfRule>
    <cfRule type="containsBlanks" dxfId="20" priority="22">
      <formula>LEN(TRIM(AE45))=0</formula>
    </cfRule>
  </conditionalFormatting>
  <conditionalFormatting sqref="M63">
    <cfRule type="cellIs" dxfId="19" priority="19" operator="between">
      <formula>1</formula>
      <formula>12</formula>
    </cfRule>
    <cfRule type="containsBlanks" dxfId="18" priority="20">
      <formula>LEN(TRIM(M63))=0</formula>
    </cfRule>
  </conditionalFormatting>
  <conditionalFormatting sqref="O63">
    <cfRule type="cellIs" dxfId="17" priority="17" operator="between">
      <formula>1</formula>
      <formula>12</formula>
    </cfRule>
    <cfRule type="containsBlanks" dxfId="16" priority="18">
      <formula>LEN(TRIM(O63))=0</formula>
    </cfRule>
  </conditionalFormatting>
  <conditionalFormatting sqref="Q63">
    <cfRule type="cellIs" dxfId="15" priority="15" operator="between">
      <formula>1</formula>
      <formula>12</formula>
    </cfRule>
    <cfRule type="containsBlanks" dxfId="14" priority="16">
      <formula>LEN(TRIM(Q63))=0</formula>
    </cfRule>
  </conditionalFormatting>
  <conditionalFormatting sqref="S63">
    <cfRule type="cellIs" dxfId="13" priority="13" operator="between">
      <formula>1</formula>
      <formula>12</formula>
    </cfRule>
    <cfRule type="containsBlanks" dxfId="12" priority="14">
      <formula>LEN(TRIM(S63))=0</formula>
    </cfRule>
  </conditionalFormatting>
  <conditionalFormatting sqref="U63">
    <cfRule type="cellIs" dxfId="11" priority="11" operator="between">
      <formula>1</formula>
      <formula>12</formula>
    </cfRule>
    <cfRule type="containsBlanks" dxfId="10" priority="12">
      <formula>LEN(TRIM(U63))=0</formula>
    </cfRule>
  </conditionalFormatting>
  <conditionalFormatting sqref="W63">
    <cfRule type="cellIs" dxfId="9" priority="9" operator="between">
      <formula>1</formula>
      <formula>12</formula>
    </cfRule>
    <cfRule type="containsBlanks" dxfId="8" priority="10">
      <formula>LEN(TRIM(W63))=0</formula>
    </cfRule>
  </conditionalFormatting>
  <conditionalFormatting sqref="Y63">
    <cfRule type="cellIs" dxfId="7" priority="7" operator="between">
      <formula>1</formula>
      <formula>12</formula>
    </cfRule>
    <cfRule type="containsBlanks" dxfId="6" priority="8">
      <formula>LEN(TRIM(Y63))=0</formula>
    </cfRule>
  </conditionalFormatting>
  <conditionalFormatting sqref="AA63">
    <cfRule type="cellIs" dxfId="5" priority="5" operator="between">
      <formula>1</formula>
      <formula>12</formula>
    </cfRule>
    <cfRule type="containsBlanks" dxfId="4" priority="6">
      <formula>LEN(TRIM(AA63))=0</formula>
    </cfRule>
  </conditionalFormatting>
  <conditionalFormatting sqref="AC63">
    <cfRule type="cellIs" dxfId="3" priority="3" operator="between">
      <formula>1</formula>
      <formula>12</formula>
    </cfRule>
    <cfRule type="containsBlanks" dxfId="2" priority="4">
      <formula>LEN(TRIM(AC63))=0</formula>
    </cfRule>
  </conditionalFormatting>
  <conditionalFormatting sqref="AE63">
    <cfRule type="cellIs" dxfId="1" priority="1" operator="between">
      <formula>1</formula>
      <formula>12</formula>
    </cfRule>
    <cfRule type="containsBlanks" dxfId="0" priority="2">
      <formula>LEN(TRIM(AE63))=0</formula>
    </cfRule>
  </conditionalFormatting>
  <dataValidations count="2">
    <dataValidation type="list" allowBlank="1" showInputMessage="1" showErrorMessage="1" sqref="V32:V33 L19 R11 L76 L39 R71 V71 AA71 R69 V68:V69 AA68:AA69 Q68 L34 V10:V11 L52 AA32:AA33 L70 Q32 AA10:AA11 Q10 L12 L57 R51 V50:V51 AA50:AA51 Q50 R33" xr:uid="{3921E879-3D6F-4FCE-B141-69A6332527B1}">
      <formula1>"　,〇,✖"</formula1>
    </dataValidation>
    <dataValidation type="list" allowBlank="1" showInputMessage="1" showErrorMessage="1" error="正しい値を選択してください。" prompt="該当する際は✔を選択してください。" sqref="H6 J6 L6 N6 P6 R6 T6 V6 X6 Z6 AB6 AD6 H18 J18 L18 N18 P18 R18 T18 V18 X18 Z18 AB18 AD18 H28 J28 L28 N28 P28 R28 T28 V28 X28 Z28 AB28 AD28 H38 J38 L38 N38 P38 R38 T38 V38 X38 Z38 AB38 AD38 H46 J46 L46 N46 P46 R46 T46 V46 X46 Z46 AB46 AD46 H56 J56 L56 N56 P56 R56 T56 V56 X56 Z56 AB56 AD56 H64 J64 L64 N64 P64 R64 T64 V64 X64 Z64 AB64 AD64 H75 J75 L75 N75 P75 R75 T75 V75 X75 Z75 AB75 AD75" xr:uid="{C59B87B6-C3DB-4040-98F0-DAADC509A176}">
      <formula1>"　,✔"</formula1>
    </dataValidation>
  </dataValidations>
  <pageMargins left="0.70866141732283472" right="0.70866141732283472" top="0.74803149606299213" bottom="0.74803149606299213" header="0.31496062992125984" footer="0.31496062992125984"/>
  <pageSetup paperSize="9" scale="63" fitToHeight="2" orientation="portrait" r:id="rId1"/>
  <headerFooter>
    <oddHeader>&amp;L&amp;"HG丸ｺﾞｼｯｸM-PRO,太字"&amp;16各種委員会関係チェックリスト</oddHeader>
    <oddFooter>&amp;R&amp;P/&amp;N</oddFooter>
  </headerFooter>
  <rowBreaks count="1" manualBreakCount="1">
    <brk id="39" max="3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はじめに </vt:lpstr>
      <vt:lpstr>表紙・目次</vt:lpstr>
      <vt:lpstr>自主点検表（処遇）</vt:lpstr>
      <vt:lpstr>自主点検結果確認シート</vt:lpstr>
      <vt:lpstr>特養処遇チェックリスト（ユニット型）</vt:lpstr>
      <vt:lpstr>【参考】併設短期入所用 処遇チェックリスト</vt:lpstr>
      <vt:lpstr>職員配置状況確認表</vt:lpstr>
      <vt:lpstr>委員会実施状況チェック表</vt:lpstr>
      <vt:lpstr>'【参考】併設短期入所用 処遇チェックリスト'!Print_Area</vt:lpstr>
      <vt:lpstr>委員会実施状況チェック表!Print_Area</vt:lpstr>
      <vt:lpstr>自主点検結果確認シート!Print_Area</vt:lpstr>
      <vt:lpstr>'自主点検表（処遇）'!Print_Area</vt:lpstr>
      <vt:lpstr>職員配置状況確認表!Print_Area</vt:lpstr>
      <vt:lpstr>'特養処遇チェックリスト（ユニット型）'!Print_Area</vt:lpstr>
      <vt:lpstr>表紙・目次!Print_Area</vt:lpstr>
      <vt:lpstr>自主点検結果確認シート!Print_Titles</vt:lpstr>
      <vt:lpstr>'自主点検表（処遇）'!Print_Titles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茂木優寿</dc:creator>
  <cp:lastModifiedBy>茂木優寿</cp:lastModifiedBy>
  <cp:lastPrinted>2024-05-13T06:03:17Z</cp:lastPrinted>
  <dcterms:created xsi:type="dcterms:W3CDTF">2023-04-08T09:08:35Z</dcterms:created>
  <dcterms:modified xsi:type="dcterms:W3CDTF">2024-06-11T10:13:50Z</dcterms:modified>
</cp:coreProperties>
</file>