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20610" windowHeight="11625" tabRatio="799"/>
  </bookViews>
  <sheets>
    <sheet name="一次チェックシート" sheetId="14" r:id="rId1"/>
    <sheet name="二次チェックシート_病院" sheetId="11" r:id="rId2"/>
    <sheet name="二次チェックシート_ホテル" sheetId="15" r:id="rId3"/>
    <sheet name="二次チェックシート_工場" sheetId="13" r:id="rId4"/>
    <sheet name="二次チェックシート_その他" sheetId="16" r:id="rId5"/>
  </sheets>
  <definedNames>
    <definedName name="_xlnm.Print_Area" localSheetId="0">一次チェックシート!$A$1:$I$75</definedName>
    <definedName name="_xlnm.Print_Area" localSheetId="4">二次チェックシート_その他!$A$1:$L$77</definedName>
    <definedName name="_xlnm.Print_Area" localSheetId="2">二次チェックシート_ホテル!$A$1:$L$91</definedName>
    <definedName name="_xlnm.Print_Area" localSheetId="3">二次チェックシート_工場!$A$1:$L$76</definedName>
    <definedName name="_xlnm.Print_Area" localSheetId="1">二次チェックシート_病院!$A$1:$L$91</definedName>
  </definedNames>
  <calcPr calcId="145621"/>
</workbook>
</file>

<file path=xl/calcChain.xml><?xml version="1.0" encoding="utf-8"?>
<calcChain xmlns="http://schemas.openxmlformats.org/spreadsheetml/2006/main">
  <c r="E19" i="16" l="1"/>
  <c r="E21" i="16" s="1"/>
  <c r="E23" i="16" s="1"/>
  <c r="E25" i="16" s="1"/>
  <c r="E27" i="16" s="1"/>
  <c r="J15" i="16"/>
  <c r="J14" i="13"/>
  <c r="E18" i="13" s="1"/>
  <c r="E20" i="13" s="1"/>
  <c r="E22" i="13" s="1"/>
  <c r="E24" i="13" s="1"/>
  <c r="E26" i="13" s="1"/>
  <c r="F34" i="15"/>
  <c r="D34" i="15"/>
  <c r="B34" i="15"/>
  <c r="J15" i="15"/>
  <c r="E19" i="15" s="1"/>
  <c r="E21" i="15" s="1"/>
  <c r="E23" i="15" s="1"/>
  <c r="E25" i="15" s="1"/>
  <c r="E27" i="15" s="1"/>
  <c r="C34" i="15" s="1"/>
  <c r="F34" i="11"/>
  <c r="D34" i="11"/>
  <c r="B34" i="11"/>
  <c r="E19" i="11"/>
  <c r="E21" i="11" s="1"/>
  <c r="E23" i="11" s="1"/>
  <c r="E25" i="11" s="1"/>
  <c r="E27" i="11" s="1"/>
  <c r="C34" i="11" s="1"/>
  <c r="J15" i="11"/>
  <c r="G34" i="15" l="1"/>
  <c r="E34" i="15"/>
  <c r="G34" i="11"/>
  <c r="E34" i="11"/>
  <c r="B43" i="14" l="1"/>
  <c r="B35" i="14"/>
  <c r="B27" i="14"/>
  <c r="B19" i="14"/>
  <c r="B9" i="14"/>
  <c r="B51" i="14" l="1"/>
  <c r="B52" i="14" s="1"/>
  <c r="C34" i="16"/>
  <c r="C33" i="13" l="1"/>
</calcChain>
</file>

<file path=xl/sharedStrings.xml><?xml version="1.0" encoding="utf-8"?>
<sst xmlns="http://schemas.openxmlformats.org/spreadsheetml/2006/main" count="377" uniqueCount="142">
  <si>
    <t>燃料消費量</t>
    <rPh sb="0" eb="2">
      <t>ネンリョウ</t>
    </rPh>
    <rPh sb="2" eb="5">
      <t>ショウヒリョウ</t>
    </rPh>
    <phoneticPr fontId="2"/>
  </si>
  <si>
    <t>■一次チェック</t>
    <rPh sb="1" eb="3">
      <t>イチジ</t>
    </rPh>
    <phoneticPr fontId="2"/>
  </si>
  <si>
    <t>■二次チェック</t>
    <rPh sb="1" eb="3">
      <t>ニジ</t>
    </rPh>
    <phoneticPr fontId="2"/>
  </si>
  <si>
    <t>　（空気調和・衛生工学便覧　14版　より）</t>
    <phoneticPr fontId="2"/>
  </si>
  <si>
    <t>ホテル：宿泊者定員</t>
    <rPh sb="4" eb="7">
      <t>シュクハクシャ</t>
    </rPh>
    <rPh sb="7" eb="9">
      <t>テイイン</t>
    </rPh>
    <phoneticPr fontId="2"/>
  </si>
  <si>
    <t>病院：病床数</t>
    <rPh sb="0" eb="2">
      <t>ビョウイン</t>
    </rPh>
    <rPh sb="3" eb="6">
      <t>ビョウショウスウ</t>
    </rPh>
    <phoneticPr fontId="2"/>
  </si>
  <si>
    <t>日給湯量</t>
    <rPh sb="0" eb="1">
      <t>ヒ</t>
    </rPh>
    <rPh sb="1" eb="3">
      <t>キュウトウ</t>
    </rPh>
    <rPh sb="3" eb="4">
      <t>リョウ</t>
    </rPh>
    <phoneticPr fontId="2"/>
  </si>
  <si>
    <t>給水温度</t>
    <rPh sb="0" eb="2">
      <t>キュウスイ</t>
    </rPh>
    <rPh sb="2" eb="4">
      <t>オンド</t>
    </rPh>
    <phoneticPr fontId="2"/>
  </si>
  <si>
    <t>給湯温度</t>
    <rPh sb="0" eb="2">
      <t>キュウトウ</t>
    </rPh>
    <rPh sb="2" eb="4">
      <t>オンド</t>
    </rPh>
    <phoneticPr fontId="2"/>
  </si>
  <si>
    <t>日あたりの給湯量</t>
    <rPh sb="0" eb="1">
      <t>ヒ</t>
    </rPh>
    <rPh sb="5" eb="7">
      <t>キュウトウ</t>
    </rPh>
    <rPh sb="7" eb="8">
      <t>リョウ</t>
    </rPh>
    <phoneticPr fontId="2"/>
  </si>
  <si>
    <t>日あたりの熱量</t>
    <rPh sb="0" eb="1">
      <t>ヒ</t>
    </rPh>
    <rPh sb="5" eb="7">
      <t>ネツリョウ</t>
    </rPh>
    <phoneticPr fontId="2"/>
  </si>
  <si>
    <t>時間あたり廃熱利用量</t>
    <rPh sb="0" eb="2">
      <t>ジカン</t>
    </rPh>
    <rPh sb="5" eb="7">
      <t>ハイネツ</t>
    </rPh>
    <rPh sb="7" eb="9">
      <t>リヨウ</t>
    </rPh>
    <rPh sb="9" eb="10">
      <t>リョウ</t>
    </rPh>
    <phoneticPr fontId="2"/>
  </si>
  <si>
    <t>発電出力</t>
    <rPh sb="0" eb="2">
      <t>ハツデン</t>
    </rPh>
    <rPh sb="2" eb="4">
      <t>シュツリョク</t>
    </rPh>
    <phoneticPr fontId="2"/>
  </si>
  <si>
    <t>日あたりの廃熱利用量</t>
    <rPh sb="0" eb="1">
      <t>ヒ</t>
    </rPh>
    <rPh sb="5" eb="7">
      <t>ハイネツ</t>
    </rPh>
    <rPh sb="7" eb="9">
      <t>リヨウ</t>
    </rPh>
    <rPh sb="9" eb="10">
      <t>リョウ</t>
    </rPh>
    <phoneticPr fontId="2"/>
  </si>
  <si>
    <t>（注意）</t>
    <rPh sb="1" eb="3">
      <t>チュウイ</t>
    </rPh>
    <phoneticPr fontId="2"/>
  </si>
  <si>
    <t>１．用途</t>
    <rPh sb="2" eb="4">
      <t>ヨウト</t>
    </rPh>
    <phoneticPr fontId="2"/>
  </si>
  <si>
    <t>CASBEEの評価に用いた用途を選択してください。</t>
    <rPh sb="7" eb="9">
      <t>ヒョウカ</t>
    </rPh>
    <rPh sb="10" eb="11">
      <t>モチ</t>
    </rPh>
    <rPh sb="13" eb="15">
      <t>ヨウト</t>
    </rPh>
    <rPh sb="16" eb="18">
      <t>センタク</t>
    </rPh>
    <phoneticPr fontId="2"/>
  </si>
  <si>
    <t>２．設備</t>
    <rPh sb="2" eb="4">
      <t>セツビ</t>
    </rPh>
    <phoneticPr fontId="2"/>
  </si>
  <si>
    <t>３．給湯設備の使用方法</t>
    <rPh sb="2" eb="4">
      <t>キュウトウ</t>
    </rPh>
    <rPh sb="4" eb="6">
      <t>セツビ</t>
    </rPh>
    <rPh sb="7" eb="9">
      <t>シヨウ</t>
    </rPh>
    <rPh sb="9" eb="11">
      <t>ホウホウ</t>
    </rPh>
    <phoneticPr fontId="2"/>
  </si>
  <si>
    <t>４．給湯設備の燃料</t>
    <rPh sb="2" eb="4">
      <t>キュウトウ</t>
    </rPh>
    <rPh sb="4" eb="6">
      <t>セツビ</t>
    </rPh>
    <rPh sb="7" eb="9">
      <t>ネンリョウ</t>
    </rPh>
    <phoneticPr fontId="2"/>
  </si>
  <si>
    <t>コージェネレーションシステム導入の検討</t>
    <rPh sb="14" eb="16">
      <t>ドウニュウ</t>
    </rPh>
    <rPh sb="17" eb="19">
      <t>ケントウ</t>
    </rPh>
    <phoneticPr fontId="2"/>
  </si>
  <si>
    <t>給湯設備へのコージェネレーションシステム廃熱利用条件をチェックします</t>
    <rPh sb="0" eb="2">
      <t>キュウトウ</t>
    </rPh>
    <rPh sb="2" eb="4">
      <t>セツビ</t>
    </rPh>
    <rPh sb="20" eb="22">
      <t>ハイネツ</t>
    </rPh>
    <rPh sb="22" eb="24">
      <t>リヨウ</t>
    </rPh>
    <rPh sb="24" eb="26">
      <t>ジョウケン</t>
    </rPh>
    <phoneticPr fontId="2"/>
  </si>
  <si>
    <t>病院等については、入所施設のあるものに限ります。</t>
    <rPh sb="0" eb="2">
      <t>ビョウイン</t>
    </rPh>
    <rPh sb="2" eb="3">
      <t>ナド</t>
    </rPh>
    <rPh sb="9" eb="11">
      <t>ニュウショ</t>
    </rPh>
    <rPh sb="11" eb="13">
      <t>シセツ</t>
    </rPh>
    <rPh sb="19" eb="20">
      <t>カギ</t>
    </rPh>
    <phoneticPr fontId="2"/>
  </si>
  <si>
    <t>ほぼ毎日とは、おおむね週５日程度の使用を見込む場合をいいます。</t>
    <rPh sb="2" eb="4">
      <t>マイニチ</t>
    </rPh>
    <rPh sb="11" eb="12">
      <t>シュウ</t>
    </rPh>
    <rPh sb="13" eb="14">
      <t>ニチ</t>
    </rPh>
    <rPh sb="14" eb="16">
      <t>テイド</t>
    </rPh>
    <rPh sb="17" eb="19">
      <t>シヨウ</t>
    </rPh>
    <rPh sb="20" eb="22">
      <t>ミコ</t>
    </rPh>
    <rPh sb="23" eb="25">
      <t>バアイ</t>
    </rPh>
    <phoneticPr fontId="2"/>
  </si>
  <si>
    <t>コージェネレーションシステムの廃熱利用の有効利用性についてチェックします。</t>
    <rPh sb="15" eb="17">
      <t>ハイネツ</t>
    </rPh>
    <rPh sb="17" eb="19">
      <t>リヨウ</t>
    </rPh>
    <rPh sb="20" eb="22">
      <t>ユウコウ</t>
    </rPh>
    <rPh sb="22" eb="25">
      <t>リヨウセイ</t>
    </rPh>
    <phoneticPr fontId="2"/>
  </si>
  <si>
    <t>一次チェックの結果、二次チェックを要すると診断された場合には、</t>
    <rPh sb="0" eb="2">
      <t>イチジ</t>
    </rPh>
    <rPh sb="7" eb="9">
      <t>ケッカ</t>
    </rPh>
    <rPh sb="10" eb="12">
      <t>ニジ</t>
    </rPh>
    <rPh sb="17" eb="18">
      <t>ヨウ</t>
    </rPh>
    <rPh sb="21" eb="23">
      <t>シンダン</t>
    </rPh>
    <rPh sb="26" eb="28">
      <t>バアイ</t>
    </rPh>
    <phoneticPr fontId="2"/>
  </si>
  <si>
    <t>ステップ　１　　　簡易計算</t>
    <rPh sb="9" eb="11">
      <t>カンイ</t>
    </rPh>
    <rPh sb="11" eb="13">
      <t>ケイサン</t>
    </rPh>
    <phoneticPr fontId="2"/>
  </si>
  <si>
    <t>ステップ　２　　廃熱の有効利用性チェック</t>
    <rPh sb="8" eb="10">
      <t>ハイネツ</t>
    </rPh>
    <rPh sb="11" eb="13">
      <t>ユウコウ</t>
    </rPh>
    <rPh sb="13" eb="16">
      <t>リヨウセイ</t>
    </rPh>
    <phoneticPr fontId="2"/>
  </si>
  <si>
    <t>が５kW</t>
    <phoneticPr fontId="2"/>
  </si>
  <si>
    <t>ため、</t>
    <phoneticPr fontId="2"/>
  </si>
  <si>
    <t>ステップ１　簡易計算</t>
    <rPh sb="6" eb="8">
      <t>カンイ</t>
    </rPh>
    <rPh sb="8" eb="10">
      <t>ケイサン</t>
    </rPh>
    <phoneticPr fontId="2"/>
  </si>
  <si>
    <t>１）</t>
    <phoneticPr fontId="2"/>
  </si>
  <si>
    <t>２）</t>
    <phoneticPr fontId="2"/>
  </si>
  <si>
    <t>コージェネレーションシステムを導入する場合。</t>
    <phoneticPr fontId="2"/>
  </si>
  <si>
    <t>ホテルの日あたりの給湯使用量は100～180L/人、病院の日あたりの給湯使用量は100～160L/床。</t>
    <phoneticPr fontId="2"/>
  </si>
  <si>
    <t>得られた燃料消費量と発電効率から、発電出力を計算します。</t>
    <rPh sb="0" eb="1">
      <t>エ</t>
    </rPh>
    <rPh sb="4" eb="6">
      <t>ネンリョウ</t>
    </rPh>
    <rPh sb="6" eb="9">
      <t>ショウヒリョウ</t>
    </rPh>
    <rPh sb="10" eb="12">
      <t>ハツデン</t>
    </rPh>
    <rPh sb="12" eb="14">
      <t>コウリツ</t>
    </rPh>
    <rPh sb="17" eb="19">
      <t>ハツデン</t>
    </rPh>
    <rPh sb="19" eb="21">
      <t>シュツリョク</t>
    </rPh>
    <rPh sb="22" eb="24">
      <t>ケイサン</t>
    </rPh>
    <phoneticPr fontId="2"/>
  </si>
  <si>
    <t>小型コージェネレーションシステムの平均値を採用し廃熱回収効率53.0％、発電効率31.8％とする。</t>
    <phoneticPr fontId="2"/>
  </si>
  <si>
    <t>全給湯量のうちコージェネレーションシステムを導入廃熱依存度を1/5とする。</t>
    <rPh sb="22" eb="24">
      <t>ドウニュウ</t>
    </rPh>
    <phoneticPr fontId="2"/>
  </si>
  <si>
    <t>コージェネレーションシステムを導入運転時間を10時間とする。</t>
    <rPh sb="15" eb="17">
      <t>ドウニュウ</t>
    </rPh>
    <phoneticPr fontId="2"/>
  </si>
  <si>
    <t>ステップ２　廃熱の有効利用性チェック</t>
    <rPh sb="6" eb="8">
      <t>ハイネツ</t>
    </rPh>
    <rPh sb="9" eb="11">
      <t>ユウコウ</t>
    </rPh>
    <rPh sb="11" eb="14">
      <t>リヨウセイ</t>
    </rPh>
    <phoneticPr fontId="2"/>
  </si>
  <si>
    <t>ステップ３　計画におけるコージェネレーションシステムの導入</t>
    <phoneticPr fontId="2"/>
  </si>
  <si>
    <t>導入する場合に該当します。</t>
    <rPh sb="0" eb="2">
      <t>ドウニュウ</t>
    </rPh>
    <rPh sb="4" eb="6">
      <t>バアイ</t>
    </rPh>
    <rPh sb="7" eb="9">
      <t>ガイトウ</t>
    </rPh>
    <phoneticPr fontId="2"/>
  </si>
  <si>
    <t>導入しない場合に該当します。</t>
    <rPh sb="0" eb="2">
      <t>ドウニュウ</t>
    </rPh>
    <rPh sb="5" eb="7">
      <t>バアイ</t>
    </rPh>
    <rPh sb="8" eb="10">
      <t>ガイトウ</t>
    </rPh>
    <phoneticPr fontId="2"/>
  </si>
  <si>
    <t>ステップ１で求めた発電出力と一般的なコージェネレーションシステムのうち、定格発電出力が最も小さい機器（５ｋW）と比較します。</t>
    <rPh sb="6" eb="7">
      <t>モト</t>
    </rPh>
    <rPh sb="9" eb="11">
      <t>ハツデン</t>
    </rPh>
    <rPh sb="11" eb="13">
      <t>シュツリョク</t>
    </rPh>
    <rPh sb="14" eb="17">
      <t>イッパンテキ</t>
    </rPh>
    <rPh sb="36" eb="38">
      <t>テイカク</t>
    </rPh>
    <rPh sb="38" eb="40">
      <t>ハツデン</t>
    </rPh>
    <rPh sb="40" eb="42">
      <t>シュツリョク</t>
    </rPh>
    <rPh sb="43" eb="44">
      <t>モット</t>
    </rPh>
    <rPh sb="45" eb="46">
      <t>チイ</t>
    </rPh>
    <rPh sb="48" eb="50">
      <t>キキ</t>
    </rPh>
    <phoneticPr fontId="2"/>
  </si>
  <si>
    <t>ステップ　３　　計画におけるコージェネレーションシステムの導入の検討の結果</t>
    <rPh sb="8" eb="10">
      <t>ケイカク</t>
    </rPh>
    <rPh sb="29" eb="31">
      <t>ドウニュウ</t>
    </rPh>
    <rPh sb="32" eb="34">
      <t>ケントウ</t>
    </rPh>
    <rPh sb="35" eb="37">
      <t>ケッカ</t>
    </rPh>
    <phoneticPr fontId="2"/>
  </si>
  <si>
    <t>病床あたりの廃熱量を逆算し、その廃熱量と廃熱回収率から。熱量消費量を計算します。</t>
    <rPh sb="0" eb="2">
      <t>ビョウショウ</t>
    </rPh>
    <rPh sb="6" eb="8">
      <t>ハイネツ</t>
    </rPh>
    <rPh sb="8" eb="9">
      <t>リョウ</t>
    </rPh>
    <rPh sb="10" eb="12">
      <t>ギャクサン</t>
    </rPh>
    <rPh sb="16" eb="18">
      <t>ハイネツ</t>
    </rPh>
    <rPh sb="18" eb="19">
      <t>リョウ</t>
    </rPh>
    <rPh sb="20" eb="22">
      <t>ハイネツ</t>
    </rPh>
    <rPh sb="22" eb="24">
      <t>カイシュウ</t>
    </rPh>
    <rPh sb="24" eb="25">
      <t>リツ</t>
    </rPh>
    <rPh sb="28" eb="30">
      <t>ネツリョウ</t>
    </rPh>
    <rPh sb="30" eb="33">
      <t>ショウヒリョウ</t>
    </rPh>
    <rPh sb="34" eb="36">
      <t>ケイサン</t>
    </rPh>
    <phoneticPr fontId="2"/>
  </si>
  <si>
    <t>1)</t>
    <phoneticPr fontId="2"/>
  </si>
  <si>
    <t>2)</t>
    <phoneticPr fontId="2"/>
  </si>
  <si>
    <t>3)</t>
    <phoneticPr fontId="2"/>
  </si>
  <si>
    <t>5)</t>
    <phoneticPr fontId="2"/>
  </si>
  <si>
    <t>6)</t>
    <phoneticPr fontId="2"/>
  </si>
  <si>
    <t>7)8)</t>
    <phoneticPr fontId="2"/>
  </si>
  <si>
    <t>ステップ３へ進み、１）又は２）へ入力を行ってください。</t>
    <rPh sb="6" eb="7">
      <t>スス</t>
    </rPh>
    <rPh sb="11" eb="12">
      <t>マタ</t>
    </rPh>
    <rPh sb="16" eb="18">
      <t>ニュウリョク</t>
    </rPh>
    <rPh sb="19" eb="20">
      <t>オコナ</t>
    </rPh>
    <phoneticPr fontId="2"/>
  </si>
  <si>
    <t>建築物の用途は</t>
    <rPh sb="0" eb="3">
      <t>ケンチクブツ</t>
    </rPh>
    <rPh sb="4" eb="6">
      <t>ヨウト</t>
    </rPh>
    <phoneticPr fontId="2"/>
  </si>
  <si>
    <t>施設には給湯設備が</t>
    <rPh sb="0" eb="2">
      <t>シセツ</t>
    </rPh>
    <rPh sb="4" eb="6">
      <t>キュウトウ</t>
    </rPh>
    <rPh sb="6" eb="8">
      <t>セツビ</t>
    </rPh>
    <phoneticPr fontId="2"/>
  </si>
  <si>
    <t>平日はほぼ毎日給湯設備を</t>
    <rPh sb="0" eb="2">
      <t>ヘイジツ</t>
    </rPh>
    <rPh sb="5" eb="7">
      <t>マイニチ</t>
    </rPh>
    <rPh sb="7" eb="9">
      <t>キュウトウ</t>
    </rPh>
    <rPh sb="9" eb="11">
      <t>セツビ</t>
    </rPh>
    <phoneticPr fontId="2"/>
  </si>
  <si>
    <t>都市ガス又はLPガスを</t>
    <rPh sb="0" eb="2">
      <t>トシ</t>
    </rPh>
    <rPh sb="4" eb="5">
      <t>マタ</t>
    </rPh>
    <phoneticPr fontId="2"/>
  </si>
  <si>
    <t>５．セントラル給湯設備</t>
    <rPh sb="7" eb="9">
      <t>キュウトウ</t>
    </rPh>
    <rPh sb="9" eb="11">
      <t>セツビ</t>
    </rPh>
    <phoneticPr fontId="2"/>
  </si>
  <si>
    <t>給湯方式は</t>
    <rPh sb="0" eb="2">
      <t>キュウトウ</t>
    </rPh>
    <rPh sb="2" eb="4">
      <t>ホウシキ</t>
    </rPh>
    <phoneticPr fontId="2"/>
  </si>
  <si>
    <t>工場等</t>
    <rPh sb="0" eb="2">
      <t>コウジョウ</t>
    </rPh>
    <rPh sb="2" eb="3">
      <t>ナド</t>
    </rPh>
    <phoneticPr fontId="2"/>
  </si>
  <si>
    <t>病院等</t>
    <rPh sb="0" eb="2">
      <t>ビョウイン</t>
    </rPh>
    <rPh sb="2" eb="3">
      <t>ナド</t>
    </rPh>
    <phoneticPr fontId="2"/>
  </si>
  <si>
    <t>ホテル等</t>
    <rPh sb="3" eb="4">
      <t>ナド</t>
    </rPh>
    <phoneticPr fontId="2"/>
  </si>
  <si>
    <t>その他</t>
    <rPh sb="2" eb="3">
      <t>タ</t>
    </rPh>
    <phoneticPr fontId="2"/>
  </si>
  <si>
    <t>↓</t>
    <phoneticPr fontId="2"/>
  </si>
  <si>
    <t>ある</t>
    <phoneticPr fontId="2"/>
  </si>
  <si>
    <t>ない</t>
    <phoneticPr fontId="2"/>
  </si>
  <si>
    <t>使用する</t>
    <rPh sb="0" eb="2">
      <t>シヨウ</t>
    </rPh>
    <phoneticPr fontId="2"/>
  </si>
  <si>
    <t>使用しない</t>
    <rPh sb="0" eb="2">
      <t>シヨウ</t>
    </rPh>
    <phoneticPr fontId="2"/>
  </si>
  <si>
    <t>セントラル給湯方式</t>
    <rPh sb="5" eb="7">
      <t>キュウトウ</t>
    </rPh>
    <rPh sb="7" eb="9">
      <t>ホウシキ</t>
    </rPh>
    <phoneticPr fontId="2"/>
  </si>
  <si>
    <t>セントラル給湯方式以外</t>
    <rPh sb="5" eb="7">
      <t>キュウトウ</t>
    </rPh>
    <rPh sb="7" eb="9">
      <t>ホウシキ</t>
    </rPh>
    <rPh sb="9" eb="11">
      <t>イガイ</t>
    </rPh>
    <phoneticPr fontId="2"/>
  </si>
  <si>
    <t>一次チェックの結果</t>
    <rPh sb="0" eb="2">
      <t>イチジ</t>
    </rPh>
    <rPh sb="7" eb="9">
      <t>ケッカ</t>
    </rPh>
    <phoneticPr fontId="2"/>
  </si>
  <si>
    <t>廃熱の利用先</t>
    <rPh sb="0" eb="2">
      <t>ハイネツ</t>
    </rPh>
    <rPh sb="3" eb="5">
      <t>リヨウ</t>
    </rPh>
    <rPh sb="5" eb="6">
      <t>サキ</t>
    </rPh>
    <phoneticPr fontId="2"/>
  </si>
  <si>
    <t>定格出力（合計）</t>
    <rPh sb="0" eb="2">
      <t>テイカク</t>
    </rPh>
    <rPh sb="2" eb="4">
      <t>シュツリョク</t>
    </rPh>
    <rPh sb="5" eb="7">
      <t>ゴウケイ</t>
    </rPh>
    <phoneticPr fontId="2"/>
  </si>
  <si>
    <t>コージェネレーションシステムの導入が決定している場合は、ステップ１の水色セルは記入せず、ステップ３の１）へ入力してください。</t>
    <rPh sb="15" eb="17">
      <t>ドウニュウ</t>
    </rPh>
    <rPh sb="18" eb="20">
      <t>ケッテイ</t>
    </rPh>
    <rPh sb="24" eb="26">
      <t>バアイ</t>
    </rPh>
    <rPh sb="34" eb="36">
      <t>ミズイロ</t>
    </rPh>
    <rPh sb="39" eb="41">
      <t>キニュウ</t>
    </rPh>
    <rPh sb="53" eb="55">
      <t>ニュウリョク</t>
    </rPh>
    <phoneticPr fontId="2"/>
  </si>
  <si>
    <t>■その他</t>
    <rPh sb="3" eb="4">
      <t>タ</t>
    </rPh>
    <phoneticPr fontId="2"/>
  </si>
  <si>
    <t>一次チェックでは廃熱利用条件について非常に有効な条件は見られませんでしたが、</t>
    <rPh sb="0" eb="2">
      <t>イチジ</t>
    </rPh>
    <rPh sb="8" eb="10">
      <t>ハイネツ</t>
    </rPh>
    <rPh sb="10" eb="12">
      <t>リヨウ</t>
    </rPh>
    <rPh sb="12" eb="14">
      <t>ジョウケン</t>
    </rPh>
    <rPh sb="18" eb="20">
      <t>ヒジョウ</t>
    </rPh>
    <rPh sb="21" eb="23">
      <t>ユウコウ</t>
    </rPh>
    <rPh sb="24" eb="26">
      <t>ジョウケン</t>
    </rPh>
    <rPh sb="27" eb="28">
      <t>ミ</t>
    </rPh>
    <phoneticPr fontId="2"/>
  </si>
  <si>
    <t>個別に検討を行い、コージェネレーションシステムを導入する場合には、ステップ３へ進み、</t>
    <rPh sb="0" eb="2">
      <t>コベツ</t>
    </rPh>
    <rPh sb="3" eb="5">
      <t>ケントウ</t>
    </rPh>
    <rPh sb="6" eb="7">
      <t>オコナ</t>
    </rPh>
    <rPh sb="24" eb="26">
      <t>ドウニュウ</t>
    </rPh>
    <rPh sb="28" eb="30">
      <t>バアイ</t>
    </rPh>
    <phoneticPr fontId="2"/>
  </si>
  <si>
    <t>１）へ入力を行ってください。</t>
    <rPh sb="3" eb="5">
      <t>ニュウリョク</t>
    </rPh>
    <rPh sb="6" eb="7">
      <t>オコナ</t>
    </rPh>
    <phoneticPr fontId="2"/>
  </si>
  <si>
    <t>想定年間発電量</t>
    <rPh sb="0" eb="2">
      <t>ソウテイ</t>
    </rPh>
    <rPh sb="2" eb="4">
      <t>ネンカン</t>
    </rPh>
    <rPh sb="4" eb="6">
      <t>ハツデン</t>
    </rPh>
    <rPh sb="6" eb="7">
      <t>リョウ</t>
    </rPh>
    <phoneticPr fontId="2"/>
  </si>
  <si>
    <t>水色セルが入力セルです。</t>
    <rPh sb="0" eb="2">
      <t>ミズイロ</t>
    </rPh>
    <rPh sb="5" eb="7">
      <t>ニュウリョク</t>
    </rPh>
    <phoneticPr fontId="2"/>
  </si>
  <si>
    <t>「１．用途」に回答ののち、オレンジ色セルの指示内容に従って、順に回答してください。</t>
    <rPh sb="3" eb="5">
      <t>ヨウト</t>
    </rPh>
    <rPh sb="7" eb="9">
      <t>カイトウ</t>
    </rPh>
    <rPh sb="17" eb="18">
      <t>イロ</t>
    </rPh>
    <rPh sb="21" eb="23">
      <t>シジ</t>
    </rPh>
    <rPh sb="23" eb="25">
      <t>ナイヨウ</t>
    </rPh>
    <rPh sb="26" eb="27">
      <t>シタガ</t>
    </rPh>
    <rPh sb="30" eb="31">
      <t>ジュン</t>
    </rPh>
    <rPh sb="32" eb="34">
      <t>カイトウ</t>
    </rPh>
    <phoneticPr fontId="2"/>
  </si>
  <si>
    <t>２）</t>
    <phoneticPr fontId="2"/>
  </si>
  <si>
    <t>コージェネレーションシステムを導入しない場合。</t>
    <phoneticPr fontId="2"/>
  </si>
  <si>
    <t>導入しない理由を選んでください。（複数選択可）</t>
    <rPh sb="0" eb="2">
      <t>ドウニュウ</t>
    </rPh>
    <rPh sb="5" eb="7">
      <t>リユウ</t>
    </rPh>
    <rPh sb="8" eb="9">
      <t>エラ</t>
    </rPh>
    <rPh sb="17" eb="19">
      <t>フクスウ</t>
    </rPh>
    <rPh sb="19" eb="21">
      <t>センタク</t>
    </rPh>
    <rPh sb="21" eb="22">
      <t>カ</t>
    </rPh>
    <phoneticPr fontId="2"/>
  </si>
  <si>
    <t>□</t>
  </si>
  <si>
    <t>省エネルギー効果が小さいため。</t>
    <rPh sb="0" eb="1">
      <t>ショウ</t>
    </rPh>
    <rPh sb="6" eb="8">
      <t>コウカ</t>
    </rPh>
    <rPh sb="9" eb="10">
      <t>チイ</t>
    </rPh>
    <phoneticPr fontId="2"/>
  </si>
  <si>
    <t>費用の負担が大きいため。</t>
    <rPh sb="0" eb="2">
      <t>ヒヨウ</t>
    </rPh>
    <rPh sb="3" eb="5">
      <t>フタン</t>
    </rPh>
    <rPh sb="6" eb="7">
      <t>オオ</t>
    </rPh>
    <phoneticPr fontId="2"/>
  </si>
  <si>
    <t>設置場所がないため。</t>
    <rPh sb="0" eb="2">
      <t>セッチ</t>
    </rPh>
    <rPh sb="2" eb="4">
      <t>バショ</t>
    </rPh>
    <phoneticPr fontId="2"/>
  </si>
  <si>
    <t>（　　　　　　　　　　　　　　　　　　　　　　　　　　　　　　　　　　　　　　　　　　　　　）</t>
    <phoneticPr fontId="2"/>
  </si>
  <si>
    <t>□</t>
    <phoneticPr fontId="2"/>
  </si>
  <si>
    <t>☑</t>
    <phoneticPr fontId="2"/>
  </si>
  <si>
    <t>水色のセルについて入力してください。</t>
    <rPh sb="0" eb="2">
      <t>ミズイロ</t>
    </rPh>
    <rPh sb="9" eb="11">
      <t>ニュウリョク</t>
    </rPh>
    <phoneticPr fontId="2"/>
  </si>
  <si>
    <t>温熱需要のある工場については、
定格発電出力の大きなコージェネレーションシステムを効果的に導入できる可能性があります。</t>
    <rPh sb="0" eb="2">
      <t>オンネツ</t>
    </rPh>
    <rPh sb="2" eb="4">
      <t>ジュヨウ</t>
    </rPh>
    <rPh sb="7" eb="9">
      <t>コウジョウ</t>
    </rPh>
    <rPh sb="16" eb="18">
      <t>テイカク</t>
    </rPh>
    <rPh sb="18" eb="20">
      <t>ハツデン</t>
    </rPh>
    <rPh sb="20" eb="22">
      <t>シュツリョク</t>
    </rPh>
    <rPh sb="23" eb="24">
      <t>オオ</t>
    </rPh>
    <rPh sb="41" eb="44">
      <t>コウカテキ</t>
    </rPh>
    <rPh sb="45" eb="47">
      <t>ドウニュウ</t>
    </rPh>
    <rPh sb="50" eb="53">
      <t>カノウセイ</t>
    </rPh>
    <phoneticPr fontId="2"/>
  </si>
  <si>
    <t>温熱需要のある工場とは、給湯、空調、プロセス用蒸気等をいいます。</t>
    <rPh sb="0" eb="2">
      <t>オンネツ</t>
    </rPh>
    <rPh sb="2" eb="4">
      <t>ジュヨウ</t>
    </rPh>
    <rPh sb="7" eb="9">
      <t>コウジョウ</t>
    </rPh>
    <rPh sb="12" eb="14">
      <t>キュウトウ</t>
    </rPh>
    <rPh sb="15" eb="17">
      <t>クウチョウ</t>
    </rPh>
    <rPh sb="22" eb="23">
      <t>ヨウ</t>
    </rPh>
    <rPh sb="23" eb="25">
      <t>ジョウキ</t>
    </rPh>
    <rPh sb="25" eb="26">
      <t>ナド</t>
    </rPh>
    <phoneticPr fontId="2"/>
  </si>
  <si>
    <t>１）または２）について記入してください。</t>
    <rPh sb="11" eb="13">
      <t>キニュウ</t>
    </rPh>
    <phoneticPr fontId="2"/>
  </si>
  <si>
    <t>導入しない理由を選択してください。</t>
    <rPh sb="0" eb="2">
      <t>ドウニュウ</t>
    </rPh>
    <rPh sb="5" eb="7">
      <t>リユウ</t>
    </rPh>
    <rPh sb="8" eb="10">
      <t>センタク</t>
    </rPh>
    <phoneticPr fontId="2"/>
  </si>
  <si>
    <t>該当する理由についてはプルダウンから☑を選択してください。</t>
    <rPh sb="0" eb="2">
      <t>ガイトウ</t>
    </rPh>
    <rPh sb="4" eb="6">
      <t>リユウ</t>
    </rPh>
    <rPh sb="20" eb="22">
      <t>センタク</t>
    </rPh>
    <phoneticPr fontId="2"/>
  </si>
  <si>
    <t>複数回答が可能です。</t>
    <rPh sb="0" eb="2">
      <t>フクスウ</t>
    </rPh>
    <rPh sb="2" eb="4">
      <t>カイトウ</t>
    </rPh>
    <rPh sb="5" eb="7">
      <t>カノウ</t>
    </rPh>
    <phoneticPr fontId="2"/>
  </si>
  <si>
    <t>その他を選択した場合はその理由をカッコ内に記入してください。</t>
    <rPh sb="2" eb="3">
      <t>タ</t>
    </rPh>
    <rPh sb="4" eb="6">
      <t>センタク</t>
    </rPh>
    <rPh sb="8" eb="10">
      <t>バアイ</t>
    </rPh>
    <rPh sb="13" eb="15">
      <t>リユウ</t>
    </rPh>
    <rPh sb="19" eb="20">
      <t>ナイ</t>
    </rPh>
    <rPh sb="21" eb="23">
      <t>キニュウ</t>
    </rPh>
    <phoneticPr fontId="2"/>
  </si>
  <si>
    <t>水色セルへ廃熱の利用先、定格出力、想定年間発電量を記入してください。</t>
    <rPh sb="0" eb="2">
      <t>ミズイロ</t>
    </rPh>
    <rPh sb="5" eb="7">
      <t>ハイネツ</t>
    </rPh>
    <rPh sb="8" eb="10">
      <t>リヨウ</t>
    </rPh>
    <rPh sb="10" eb="11">
      <t>サキ</t>
    </rPh>
    <rPh sb="12" eb="14">
      <t>テイカク</t>
    </rPh>
    <rPh sb="14" eb="16">
      <t>シュツリョク</t>
    </rPh>
    <rPh sb="17" eb="19">
      <t>ソウテイ</t>
    </rPh>
    <rPh sb="19" eb="21">
      <t>ネンカン</t>
    </rPh>
    <rPh sb="21" eb="23">
      <t>ハツデン</t>
    </rPh>
    <rPh sb="23" eb="24">
      <t>リョウ</t>
    </rPh>
    <rPh sb="25" eb="27">
      <t>キニュウ</t>
    </rPh>
    <phoneticPr fontId="2"/>
  </si>
  <si>
    <t>検討の途中であるため、具体な数値が不明な場合は「検討中」と記入してください。</t>
    <rPh sb="0" eb="2">
      <t>ケントウ</t>
    </rPh>
    <rPh sb="3" eb="5">
      <t>トチュウ</t>
    </rPh>
    <rPh sb="11" eb="13">
      <t>グタイ</t>
    </rPh>
    <rPh sb="14" eb="16">
      <t>スウチ</t>
    </rPh>
    <rPh sb="17" eb="19">
      <t>フメイ</t>
    </rPh>
    <rPh sb="20" eb="22">
      <t>バアイ</t>
    </rPh>
    <rPh sb="24" eb="26">
      <t>ケントウ</t>
    </rPh>
    <rPh sb="26" eb="27">
      <t>ナカ</t>
    </rPh>
    <rPh sb="29" eb="31">
      <t>キニュウ</t>
    </rPh>
    <phoneticPr fontId="2"/>
  </si>
  <si>
    <t>平均値は業務用小型コージェネレーションシステムの平均値を採用した。</t>
    <rPh sb="0" eb="3">
      <t>ヘイキンチ</t>
    </rPh>
    <rPh sb="4" eb="7">
      <t>ギョウムヨウ</t>
    </rPh>
    <rPh sb="7" eb="9">
      <t>コガタ</t>
    </rPh>
    <rPh sb="24" eb="27">
      <t>ヘイキンチ</t>
    </rPh>
    <rPh sb="28" eb="30">
      <t>サイヨウ</t>
    </rPh>
    <phoneticPr fontId="2"/>
  </si>
  <si>
    <t>宿泊者定員あたりの廃熱量を逆算し、その廃熱量と廃熱回収率から。熱量消費量を計算します。</t>
    <rPh sb="0" eb="3">
      <t>シュクハクシャ</t>
    </rPh>
    <rPh sb="3" eb="5">
      <t>テイイン</t>
    </rPh>
    <rPh sb="9" eb="11">
      <t>ハイネツ</t>
    </rPh>
    <rPh sb="11" eb="12">
      <t>リョウ</t>
    </rPh>
    <rPh sb="13" eb="15">
      <t>ギャクサン</t>
    </rPh>
    <rPh sb="19" eb="21">
      <t>ハイネツ</t>
    </rPh>
    <rPh sb="21" eb="22">
      <t>リョウ</t>
    </rPh>
    <rPh sb="23" eb="25">
      <t>ハイネツ</t>
    </rPh>
    <rPh sb="25" eb="27">
      <t>カイシュウ</t>
    </rPh>
    <rPh sb="27" eb="28">
      <t>リツ</t>
    </rPh>
    <rPh sb="31" eb="33">
      <t>ネツリョウ</t>
    </rPh>
    <rPh sb="33" eb="36">
      <t>ショウヒリョウ</t>
    </rPh>
    <rPh sb="37" eb="39">
      <t>ケイサン</t>
    </rPh>
    <phoneticPr fontId="2"/>
  </si>
  <si>
    <t>水色セルに宿泊者定員を入力してください。</t>
    <phoneticPr fontId="2"/>
  </si>
  <si>
    <t>水色セルに病床数を入力してください。</t>
    <phoneticPr fontId="2"/>
  </si>
  <si>
    <t>用途別延床面積が2000㎡以上の用途が複数ある場合には、「その他」を選択してください。用途ごとに熱源が独立してる場合には独立した用途に対して検討を行ってください。</t>
    <rPh sb="0" eb="2">
      <t>ヨウト</t>
    </rPh>
    <rPh sb="2" eb="3">
      <t>ベツ</t>
    </rPh>
    <rPh sb="3" eb="5">
      <t>ノベユカ</t>
    </rPh>
    <rPh sb="5" eb="7">
      <t>メンセキ</t>
    </rPh>
    <rPh sb="13" eb="15">
      <t>イジョウ</t>
    </rPh>
    <rPh sb="16" eb="18">
      <t>ヨウト</t>
    </rPh>
    <rPh sb="19" eb="21">
      <t>フクスウ</t>
    </rPh>
    <rPh sb="23" eb="25">
      <t>バアイ</t>
    </rPh>
    <rPh sb="31" eb="32">
      <t>タ</t>
    </rPh>
    <rPh sb="34" eb="36">
      <t>センタク</t>
    </rPh>
    <rPh sb="43" eb="45">
      <t>ヨウト</t>
    </rPh>
    <rPh sb="48" eb="50">
      <t>ネツゲン</t>
    </rPh>
    <rPh sb="51" eb="53">
      <t>ドクリツ</t>
    </rPh>
    <rPh sb="56" eb="58">
      <t>バアイ</t>
    </rPh>
    <rPh sb="60" eb="62">
      <t>ドクリツ</t>
    </rPh>
    <rPh sb="64" eb="66">
      <t>ヨウト</t>
    </rPh>
    <rPh sb="67" eb="68">
      <t>タイ</t>
    </rPh>
    <rPh sb="70" eb="72">
      <t>ケントウ</t>
    </rPh>
    <rPh sb="73" eb="74">
      <t>オコナ</t>
    </rPh>
    <phoneticPr fontId="2"/>
  </si>
  <si>
    <t>複数のコージェネレーションシステムを導入する場合は、二次チェックシートをシステムごとに作成し、添付してください。</t>
    <rPh sb="0" eb="2">
      <t>フクスウ</t>
    </rPh>
    <rPh sb="18" eb="20">
      <t>ドウニュウ</t>
    </rPh>
    <rPh sb="22" eb="24">
      <t>バアイ</t>
    </rPh>
    <rPh sb="26" eb="28">
      <t>ニジ</t>
    </rPh>
    <rPh sb="43" eb="45">
      <t>サクセイ</t>
    </rPh>
    <rPh sb="47" eb="49">
      <t>テンプ</t>
    </rPh>
    <phoneticPr fontId="2"/>
  </si>
  <si>
    <t>CASBEEメインシート２）の①用途別延床面積が2000㎡以上の用途について検討してください。2000㎡以上の用途がない場合には「その他」を選択してください。</t>
    <rPh sb="29" eb="31">
      <t>イジョウ</t>
    </rPh>
    <rPh sb="32" eb="34">
      <t>ヨウト</t>
    </rPh>
    <rPh sb="38" eb="40">
      <t>ケントウ</t>
    </rPh>
    <rPh sb="52" eb="54">
      <t>イジョウ</t>
    </rPh>
    <rPh sb="55" eb="57">
      <t>ヨウト</t>
    </rPh>
    <rPh sb="60" eb="62">
      <t>バアイ</t>
    </rPh>
    <rPh sb="67" eb="68">
      <t>タ</t>
    </rPh>
    <rPh sb="70" eb="72">
      <t>センタク</t>
    </rPh>
    <phoneticPr fontId="2"/>
  </si>
  <si>
    <t>１）</t>
    <phoneticPr fontId="2"/>
  </si>
  <si>
    <t>床　①</t>
    <rPh sb="0" eb="1">
      <t>ユカ</t>
    </rPh>
    <phoneticPr fontId="2"/>
  </si>
  <si>
    <t>２）</t>
    <phoneticPr fontId="2"/>
  </si>
  <si>
    <t>L/床　②</t>
    <rPh sb="2" eb="3">
      <t>ユカ</t>
    </rPh>
    <phoneticPr fontId="2"/>
  </si>
  <si>
    <t>L　③＝①×②</t>
    <phoneticPr fontId="2"/>
  </si>
  <si>
    <t>３）</t>
    <phoneticPr fontId="2"/>
  </si>
  <si>
    <t>℃　④</t>
    <phoneticPr fontId="2"/>
  </si>
  <si>
    <t>℃　⑤</t>
    <phoneticPr fontId="2"/>
  </si>
  <si>
    <t>４）</t>
    <phoneticPr fontId="2"/>
  </si>
  <si>
    <t>MJ　⑥＝③×（⑤－④）×4.18605÷1000</t>
    <phoneticPr fontId="2"/>
  </si>
  <si>
    <t>５）</t>
    <phoneticPr fontId="2"/>
  </si>
  <si>
    <t>MJ　⑦＝⑥×1/5（廃熱依存度）</t>
    <rPh sb="11" eb="13">
      <t>ハイネツ</t>
    </rPh>
    <rPh sb="13" eb="15">
      <t>イゾン</t>
    </rPh>
    <rPh sb="15" eb="16">
      <t>ド</t>
    </rPh>
    <phoneticPr fontId="2"/>
  </si>
  <si>
    <t>６）</t>
    <phoneticPr fontId="2"/>
  </si>
  <si>
    <t>kW　⑧＝⑦÷3.6（kW/MJ）÷10（時間）</t>
    <rPh sb="21" eb="23">
      <t>ジカン</t>
    </rPh>
    <phoneticPr fontId="2"/>
  </si>
  <si>
    <t>７）</t>
    <phoneticPr fontId="2"/>
  </si>
  <si>
    <t>kW　⑨＝⑧÷0.53（小型ＣＧＳの廃熱回収率平均値）</t>
    <rPh sb="12" eb="14">
      <t>コガタ</t>
    </rPh>
    <rPh sb="18" eb="20">
      <t>ハイネツ</t>
    </rPh>
    <rPh sb="20" eb="22">
      <t>カイシュウ</t>
    </rPh>
    <rPh sb="22" eb="23">
      <t>リツ</t>
    </rPh>
    <rPh sb="23" eb="26">
      <t>ヘイキンチ</t>
    </rPh>
    <phoneticPr fontId="2"/>
  </si>
  <si>
    <t>８）</t>
    <phoneticPr fontId="2"/>
  </si>
  <si>
    <t>kW　⑩＝⑨×0.318（小型ＣＧＳの発電効率平均値）</t>
    <rPh sb="13" eb="15">
      <t>コガタ</t>
    </rPh>
    <rPh sb="19" eb="21">
      <t>ハツデン</t>
    </rPh>
    <rPh sb="21" eb="23">
      <t>コウリツ</t>
    </rPh>
    <rPh sb="23" eb="26">
      <t>ヘイキンチ</t>
    </rPh>
    <phoneticPr fontId="2"/>
  </si>
  <si>
    <t>コージェネレーションシステムを導入する場合。</t>
    <phoneticPr fontId="2"/>
  </si>
  <si>
    <t>コージェネレーションシステムを導入しない場合。</t>
    <phoneticPr fontId="2"/>
  </si>
  <si>
    <t>（　　　　　　　　　　　　　　　　　　　　　　　　　　　　　　　　　　　　　　　　　　　　　）</t>
    <phoneticPr fontId="2"/>
  </si>
  <si>
    <t>□</t>
    <phoneticPr fontId="2"/>
  </si>
  <si>
    <t>☑</t>
    <phoneticPr fontId="2"/>
  </si>
  <si>
    <t>熱源が独立した用途に対して検討を行ったことにより一次チェックが複数となる場合は、一次チェックシートを複数枚添付してください。</t>
    <rPh sb="0" eb="2">
      <t>ネツゲン</t>
    </rPh>
    <rPh sb="3" eb="5">
      <t>ドクリツ</t>
    </rPh>
    <rPh sb="7" eb="9">
      <t>ヨウト</t>
    </rPh>
    <rPh sb="10" eb="11">
      <t>タイ</t>
    </rPh>
    <rPh sb="13" eb="15">
      <t>ケントウ</t>
    </rPh>
    <rPh sb="16" eb="17">
      <t>オコナ</t>
    </rPh>
    <phoneticPr fontId="2"/>
  </si>
  <si>
    <t>年平均給水温度16.08℃、給湯温度45℃として、日あたりの熱量を計算する。
（埼玉県ＨＰ　平成25年大久保浄水場水質検査結果より）</t>
    <rPh sb="40" eb="43">
      <t>サイタマケン</t>
    </rPh>
    <rPh sb="46" eb="48">
      <t>ヘイセイ</t>
    </rPh>
    <rPh sb="50" eb="51">
      <t>ネン</t>
    </rPh>
    <rPh sb="51" eb="54">
      <t>オオクボ</t>
    </rPh>
    <rPh sb="54" eb="57">
      <t>ジョウスイジョウ</t>
    </rPh>
    <rPh sb="57" eb="59">
      <t>スイシツ</t>
    </rPh>
    <rPh sb="59" eb="61">
      <t>ケンサ</t>
    </rPh>
    <rPh sb="61" eb="63">
      <t>ケッカ</t>
    </rPh>
    <phoneticPr fontId="2"/>
  </si>
  <si>
    <t>ただし日あたりの使用量は、ホテル・病院とも廃熱利用率が最小規模の結果になるよう100Lとします。</t>
    <rPh sb="3" eb="4">
      <t>ヒ</t>
    </rPh>
    <rPh sb="8" eb="11">
      <t>シヨウリョウ</t>
    </rPh>
    <rPh sb="17" eb="19">
      <t>ビョウイン</t>
    </rPh>
    <rPh sb="21" eb="23">
      <t>ハイネツ</t>
    </rPh>
    <rPh sb="23" eb="25">
      <t>リヨウ</t>
    </rPh>
    <rPh sb="25" eb="26">
      <t>リツ</t>
    </rPh>
    <rPh sb="27" eb="28">
      <t>サイ</t>
    </rPh>
    <rPh sb="28" eb="31">
      <t>ショウキボ</t>
    </rPh>
    <rPh sb="32" eb="34">
      <t>ケッカ</t>
    </rPh>
    <phoneticPr fontId="2"/>
  </si>
  <si>
    <t>ただし日あたりの使用量は、ホテル・病院とも廃熱利用率が最小規模の結果になるよう100Lとします。</t>
    <phoneticPr fontId="2"/>
  </si>
  <si>
    <r>
      <t>↑簡易な計算により想定されるコージェネレーションシステムの</t>
    </r>
    <r>
      <rPr>
        <sz val="11"/>
        <rFont val="ＭＳ Ｐゴシック"/>
        <family val="3"/>
        <charset val="128"/>
        <scheme val="minor"/>
      </rPr>
      <t>発電出力</t>
    </r>
    <rPh sb="1" eb="3">
      <t>カンイ</t>
    </rPh>
    <rPh sb="4" eb="6">
      <t>ケイサン</t>
    </rPh>
    <rPh sb="9" eb="11">
      <t>ソウテイ</t>
    </rPh>
    <rPh sb="29" eb="31">
      <t>ハツデン</t>
    </rPh>
    <rPh sb="31" eb="33">
      <t>シュツリョク</t>
    </rPh>
    <phoneticPr fontId="2"/>
  </si>
  <si>
    <t>kW</t>
    <phoneticPr fontId="2"/>
  </si>
  <si>
    <t>kWh</t>
    <phoneticPr fontId="2"/>
  </si>
  <si>
    <t>ない</t>
  </si>
  <si>
    <t>■病院等</t>
    <rPh sb="1" eb="3">
      <t>ビョウイン</t>
    </rPh>
    <rPh sb="3" eb="4">
      <t>ナド</t>
    </rPh>
    <phoneticPr fontId="2"/>
  </si>
  <si>
    <t>■ホテル等</t>
    <rPh sb="4" eb="5">
      <t>ナド</t>
    </rPh>
    <phoneticPr fontId="2"/>
  </si>
  <si>
    <t>■工場等</t>
    <rPh sb="1" eb="3">
      <t>コウジョウ</t>
    </rPh>
    <rPh sb="3" eb="4">
      <t>ナド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</si>
</sst>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34998626667073579"/>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38" fontId="0" fillId="0" borderId="1" xfId="1" applyFont="1" applyBorder="1">
      <alignment vertical="center"/>
    </xf>
    <xf numFmtId="176" fontId="0" fillId="0" borderId="1" xfId="1" applyNumberFormat="1" applyFont="1" applyBorder="1">
      <alignment vertical="center"/>
    </xf>
    <xf numFmtId="0" fontId="0" fillId="0" borderId="0" xfId="0" applyBorder="1">
      <alignment vertical="center"/>
    </xf>
    <xf numFmtId="0" fontId="0" fillId="3" borderId="1" xfId="0" applyFill="1" applyBorder="1">
      <alignment vertical="center"/>
    </xf>
    <xf numFmtId="0" fontId="0" fillId="0" borderId="1" xfId="0" applyBorder="1">
      <alignment vertical="center"/>
    </xf>
    <xf numFmtId="0" fontId="3" fillId="0" borderId="0" xfId="0" applyFont="1" applyAlignment="1">
      <alignment vertical="center" wrapText="1"/>
    </xf>
    <xf numFmtId="0" fontId="4" fillId="0" borderId="0" xfId="0" applyFont="1">
      <alignment vertical="center"/>
    </xf>
    <xf numFmtId="0" fontId="5" fillId="4" borderId="0" xfId="0" applyFont="1" applyFill="1">
      <alignment vertical="center"/>
    </xf>
    <xf numFmtId="0" fontId="0" fillId="4" borderId="0" xfId="0" applyFill="1">
      <alignment vertical="center"/>
    </xf>
    <xf numFmtId="0" fontId="4" fillId="4" borderId="0" xfId="0" applyFont="1" applyFill="1">
      <alignment vertical="center"/>
    </xf>
    <xf numFmtId="176" fontId="0" fillId="2" borderId="0" xfId="0" applyNumberFormat="1" applyFill="1">
      <alignment vertical="center"/>
    </xf>
    <xf numFmtId="0" fontId="0" fillId="0" borderId="0" xfId="0" applyFill="1" applyBorder="1">
      <alignment vertical="center"/>
    </xf>
    <xf numFmtId="0" fontId="0" fillId="5" borderId="1" xfId="0" applyFill="1" applyBorder="1">
      <alignment vertical="center"/>
    </xf>
    <xf numFmtId="38" fontId="0" fillId="5" borderId="1" xfId="1" applyFont="1" applyFill="1" applyBorder="1">
      <alignment vertical="center"/>
    </xf>
    <xf numFmtId="176" fontId="0" fillId="5" borderId="1" xfId="1" applyNumberFormat="1" applyFont="1" applyFill="1" applyBorder="1">
      <alignment vertical="center"/>
    </xf>
    <xf numFmtId="176" fontId="0" fillId="5" borderId="0" xfId="0" applyNumberFormat="1" applyFill="1">
      <alignment vertical="center"/>
    </xf>
    <xf numFmtId="0" fontId="0" fillId="5" borderId="0" xfId="0" applyFill="1">
      <alignment vertical="center"/>
    </xf>
    <xf numFmtId="0" fontId="6" fillId="4" borderId="0" xfId="0" applyFont="1" applyFill="1">
      <alignment vertical="center"/>
    </xf>
    <xf numFmtId="0" fontId="8" fillId="0" borderId="0" xfId="0" applyFont="1">
      <alignment vertical="center"/>
    </xf>
    <xf numFmtId="0" fontId="9" fillId="0" borderId="0" xfId="0" applyFont="1">
      <alignment vertical="center"/>
    </xf>
    <xf numFmtId="0" fontId="7" fillId="4" borderId="0" xfId="0" applyFont="1" applyFill="1">
      <alignment vertical="center"/>
    </xf>
    <xf numFmtId="0" fontId="8" fillId="4" borderId="0" xfId="0" applyFont="1" applyFill="1">
      <alignment vertical="center"/>
    </xf>
    <xf numFmtId="0" fontId="8" fillId="3" borderId="0" xfId="0" applyFont="1" applyFill="1">
      <alignment vertical="center"/>
    </xf>
    <xf numFmtId="0" fontId="8" fillId="0" borderId="0" xfId="0" applyFont="1" applyFill="1">
      <alignment vertical="center"/>
    </xf>
    <xf numFmtId="0" fontId="8" fillId="0" borderId="0" xfId="0" applyFont="1" applyBorder="1">
      <alignment vertical="center"/>
    </xf>
    <xf numFmtId="0" fontId="8" fillId="0" borderId="0" xfId="0" applyFont="1" applyBorder="1" applyAlignment="1">
      <alignment vertical="top" wrapText="1"/>
    </xf>
    <xf numFmtId="0" fontId="0" fillId="0" borderId="0" xfId="0" applyAlignment="1">
      <alignment vertical="center" wrapText="1"/>
    </xf>
    <xf numFmtId="0" fontId="0" fillId="3" borderId="0" xfId="0" applyFill="1" applyBorder="1" applyAlignment="1">
      <alignment horizontal="center" vertical="center"/>
    </xf>
    <xf numFmtId="0" fontId="9" fillId="3" borderId="0" xfId="0" applyFont="1" applyFill="1">
      <alignment vertical="center"/>
    </xf>
    <xf numFmtId="0" fontId="0" fillId="0" borderId="0" xfId="0" applyFill="1">
      <alignment vertical="center"/>
    </xf>
    <xf numFmtId="0" fontId="0" fillId="0" borderId="0" xfId="0" applyBorder="1" applyAlignment="1">
      <alignment vertical="center"/>
    </xf>
    <xf numFmtId="0" fontId="0" fillId="5" borderId="0" xfId="0" applyFill="1" applyBorder="1" applyAlignment="1">
      <alignment horizontal="center" vertical="center"/>
    </xf>
    <xf numFmtId="0" fontId="3" fillId="0" borderId="0" xfId="0" applyFont="1">
      <alignment vertical="center"/>
    </xf>
    <xf numFmtId="0" fontId="3" fillId="0" borderId="0" xfId="0" applyFont="1" applyBorder="1" applyAlignment="1">
      <alignment vertical="top" wrapText="1"/>
    </xf>
    <xf numFmtId="38" fontId="0" fillId="0" borderId="0" xfId="1" applyFont="1" applyBorder="1">
      <alignment vertical="center"/>
    </xf>
    <xf numFmtId="176" fontId="0" fillId="0" borderId="0" xfId="1" applyNumberFormat="1" applyFont="1" applyFill="1" applyBorder="1">
      <alignment vertical="center"/>
    </xf>
    <xf numFmtId="38" fontId="0" fillId="0" borderId="0" xfId="1" applyFont="1" applyFill="1" applyBorder="1">
      <alignment vertical="center"/>
    </xf>
    <xf numFmtId="0" fontId="0" fillId="0" borderId="0" xfId="0" applyBorder="1" applyAlignment="1">
      <alignment vertical="center" wrapText="1"/>
    </xf>
    <xf numFmtId="0" fontId="0" fillId="0" borderId="8" xfId="0" applyBorder="1">
      <alignment vertical="center"/>
    </xf>
    <xf numFmtId="0" fontId="0" fillId="0" borderId="8" xfId="0" applyBorder="1" applyAlignment="1">
      <alignment vertical="center"/>
    </xf>
    <xf numFmtId="0" fontId="0" fillId="3" borderId="8" xfId="0" applyFill="1" applyBorder="1" applyAlignment="1">
      <alignment horizontal="center" vertical="center"/>
    </xf>
    <xf numFmtId="0" fontId="0" fillId="0" borderId="0" xfId="0" applyAlignment="1">
      <alignment vertical="top"/>
    </xf>
    <xf numFmtId="0" fontId="10" fillId="0" borderId="0" xfId="0" applyFont="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left" vertical="center" wrapText="1"/>
    </xf>
    <xf numFmtId="0" fontId="8" fillId="2" borderId="0" xfId="0" applyFont="1" applyFill="1" applyAlignment="1">
      <alignment horizontal="left" vertical="center"/>
    </xf>
    <xf numFmtId="0" fontId="8" fillId="0" borderId="0" xfId="0" applyFont="1" applyFill="1" applyAlignment="1">
      <alignment horizontal="left" vertical="center" wrapText="1"/>
    </xf>
    <xf numFmtId="0" fontId="0" fillId="0" borderId="0" xfId="0" applyAlignment="1">
      <alignment horizontal="left" vertical="top" wrapText="1"/>
    </xf>
    <xf numFmtId="0" fontId="0" fillId="3" borderId="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left" vertical="center"/>
    </xf>
    <xf numFmtId="0" fontId="11" fillId="0" borderId="0" xfId="0" applyFont="1" applyAlignment="1">
      <alignment horizontal="left" vertical="top" wrapText="1"/>
    </xf>
    <xf numFmtId="0" fontId="12" fillId="0" borderId="0" xfId="0" applyFont="1" applyAlignment="1">
      <alignment horizontal="left" vertical="top" wrapText="1"/>
    </xf>
    <xf numFmtId="0" fontId="0" fillId="0" borderId="0" xfId="0" applyFill="1" applyAlignment="1">
      <alignment horizontal="left" vertical="top"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left" vertical="center"/>
    </xf>
    <xf numFmtId="0" fontId="0" fillId="0" borderId="0" xfId="0" applyAlignment="1">
      <alignment horizontal="left" vertical="center" wrapText="1"/>
    </xf>
    <xf numFmtId="0" fontId="6" fillId="0" borderId="0" xfId="0" applyFont="1" applyFill="1" applyAlignment="1">
      <alignment horizontal="left" vertical="center"/>
    </xf>
    <xf numFmtId="0" fontId="0" fillId="0" borderId="0" xfId="0" applyAlignment="1">
      <alignment horizontal="left" vertical="center"/>
    </xf>
    <xf numFmtId="0" fontId="0" fillId="5" borderId="0" xfId="0"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view="pageBreakPreview" zoomScale="70" zoomScaleNormal="115" zoomScaleSheetLayoutView="70" workbookViewId="0">
      <selection activeCell="H23" sqref="G23:H23"/>
    </sheetView>
  </sheetViews>
  <sheetFormatPr defaultRowHeight="13.5" x14ac:dyDescent="0.15"/>
  <cols>
    <col min="1" max="1" width="3.5" customWidth="1"/>
    <col min="2" max="2" width="10.375" customWidth="1"/>
    <col min="3" max="3" width="16.125" customWidth="1"/>
    <col min="4" max="4" width="22.75" customWidth="1"/>
    <col min="9" max="9" width="12" customWidth="1"/>
    <col min="13" max="13" width="4.75" customWidth="1"/>
  </cols>
  <sheetData>
    <row r="1" spans="1:9" ht="17.25" x14ac:dyDescent="0.15">
      <c r="A1" s="7" t="s">
        <v>20</v>
      </c>
    </row>
    <row r="2" spans="1:9" s="20" customFormat="1" ht="17.25" x14ac:dyDescent="0.15">
      <c r="A2" s="7" t="s">
        <v>1</v>
      </c>
      <c r="E2" s="29"/>
      <c r="F2" s="19" t="s">
        <v>91</v>
      </c>
    </row>
    <row r="4" spans="1:9" s="19" customFormat="1" ht="18" customHeight="1" x14ac:dyDescent="0.15">
      <c r="A4" s="21" t="s">
        <v>21</v>
      </c>
      <c r="B4" s="22"/>
      <c r="C4" s="22"/>
      <c r="D4" s="22"/>
      <c r="E4" s="22"/>
      <c r="F4" s="22"/>
      <c r="G4" s="22"/>
      <c r="H4" s="22"/>
      <c r="I4" s="22"/>
    </row>
    <row r="5" spans="1:9" s="19" customFormat="1" ht="14.25" x14ac:dyDescent="0.15"/>
    <row r="6" spans="1:9" s="19" customFormat="1" ht="21.75" customHeight="1" x14ac:dyDescent="0.15">
      <c r="A6" s="19" t="s">
        <v>15</v>
      </c>
    </row>
    <row r="7" spans="1:9" s="19" customFormat="1" ht="18" customHeight="1" x14ac:dyDescent="0.15">
      <c r="B7" s="19" t="s">
        <v>53</v>
      </c>
      <c r="D7" s="23" t="s">
        <v>60</v>
      </c>
    </row>
    <row r="8" spans="1:9" s="19" customFormat="1" ht="21" x14ac:dyDescent="0.15">
      <c r="B8" s="43" t="s">
        <v>63</v>
      </c>
      <c r="C8" s="43"/>
      <c r="D8" s="43"/>
    </row>
    <row r="9" spans="1:9" s="19" customFormat="1" ht="18" customHeight="1" x14ac:dyDescent="0.15">
      <c r="B9" s="44" t="str">
        <f>IF(D7="","",IF(D7="その他","検討は終了です。",IF(D7="工場等","二次チェックへ進んでください。","2．設備へ進んでください。")))</f>
        <v>2．設備へ進んでください。</v>
      </c>
      <c r="C9" s="44"/>
      <c r="D9" s="44"/>
    </row>
    <row r="10" spans="1:9" s="19" customFormat="1" ht="14.25" hidden="1" x14ac:dyDescent="0.15">
      <c r="B10" s="19" t="s">
        <v>59</v>
      </c>
    </row>
    <row r="11" spans="1:9" s="19" customFormat="1" ht="14.25" hidden="1" x14ac:dyDescent="0.15">
      <c r="B11" s="19" t="s">
        <v>60</v>
      </c>
    </row>
    <row r="12" spans="1:9" s="19" customFormat="1" ht="14.25" hidden="1" x14ac:dyDescent="0.15">
      <c r="B12" s="19" t="s">
        <v>61</v>
      </c>
    </row>
    <row r="13" spans="1:9" s="19" customFormat="1" ht="14.25" hidden="1" x14ac:dyDescent="0.15">
      <c r="B13" s="19" t="s">
        <v>62</v>
      </c>
    </row>
    <row r="14" spans="1:9" s="19" customFormat="1" ht="14.25" x14ac:dyDescent="0.15"/>
    <row r="15" spans="1:9" s="19" customFormat="1" ht="14.25" x14ac:dyDescent="0.15"/>
    <row r="16" spans="1:9" s="19" customFormat="1" ht="21.75" customHeight="1" x14ac:dyDescent="0.15">
      <c r="A16" s="19" t="s">
        <v>17</v>
      </c>
    </row>
    <row r="17" spans="1:4" s="19" customFormat="1" ht="18" customHeight="1" x14ac:dyDescent="0.15">
      <c r="B17" s="19" t="s">
        <v>54</v>
      </c>
      <c r="D17" s="23" t="s">
        <v>138</v>
      </c>
    </row>
    <row r="18" spans="1:4" s="19" customFormat="1" ht="21" x14ac:dyDescent="0.15">
      <c r="B18" s="43" t="s">
        <v>63</v>
      </c>
      <c r="C18" s="43"/>
      <c r="D18" s="43"/>
    </row>
    <row r="19" spans="1:4" s="19" customFormat="1" ht="18" customHeight="1" x14ac:dyDescent="0.15">
      <c r="B19" s="44" t="str">
        <f>IF(D17="","",IF(D17="ある","３．給湯設備の使用方法へ進んでください。","検討は終了です。"))</f>
        <v>検討は終了です。</v>
      </c>
      <c r="C19" s="44"/>
      <c r="D19" s="44"/>
    </row>
    <row r="20" spans="1:4" s="19" customFormat="1" ht="14.25" hidden="1" x14ac:dyDescent="0.15">
      <c r="B20" s="19" t="s">
        <v>64</v>
      </c>
      <c r="D20" s="24"/>
    </row>
    <row r="21" spans="1:4" s="19" customFormat="1" ht="14.25" hidden="1" x14ac:dyDescent="0.15">
      <c r="B21" s="19" t="s">
        <v>65</v>
      </c>
      <c r="D21" s="24"/>
    </row>
    <row r="22" spans="1:4" s="19" customFormat="1" ht="14.25" x14ac:dyDescent="0.15">
      <c r="D22" s="24"/>
    </row>
    <row r="23" spans="1:4" s="19" customFormat="1" ht="14.25" x14ac:dyDescent="0.15"/>
    <row r="24" spans="1:4" s="19" customFormat="1" ht="21.75" customHeight="1" x14ac:dyDescent="0.15">
      <c r="A24" s="19" t="s">
        <v>18</v>
      </c>
    </row>
    <row r="25" spans="1:4" s="19" customFormat="1" ht="18" customHeight="1" x14ac:dyDescent="0.15">
      <c r="B25" s="19" t="s">
        <v>55</v>
      </c>
      <c r="D25" s="23"/>
    </row>
    <row r="26" spans="1:4" s="19" customFormat="1" ht="21" x14ac:dyDescent="0.15">
      <c r="B26" s="43" t="s">
        <v>63</v>
      </c>
      <c r="C26" s="43"/>
      <c r="D26" s="43"/>
    </row>
    <row r="27" spans="1:4" s="19" customFormat="1" ht="18" customHeight="1" x14ac:dyDescent="0.15">
      <c r="B27" s="44" t="str">
        <f>IF(D25="","",IF(D25="使用する","４．給湯設備の燃料へ進んでください。","検討は終了です。"))</f>
        <v/>
      </c>
      <c r="C27" s="44"/>
      <c r="D27" s="44"/>
    </row>
    <row r="28" spans="1:4" s="19" customFormat="1" ht="14.25" hidden="1" x14ac:dyDescent="0.15">
      <c r="B28" s="19" t="s">
        <v>66</v>
      </c>
    </row>
    <row r="29" spans="1:4" s="19" customFormat="1" ht="14.25" hidden="1" x14ac:dyDescent="0.15">
      <c r="B29" s="19" t="s">
        <v>67</v>
      </c>
    </row>
    <row r="30" spans="1:4" s="19" customFormat="1" ht="14.25" x14ac:dyDescent="0.15"/>
    <row r="31" spans="1:4" s="19" customFormat="1" ht="14.25" x14ac:dyDescent="0.15"/>
    <row r="32" spans="1:4" s="19" customFormat="1" ht="21.75" customHeight="1" x14ac:dyDescent="0.15">
      <c r="A32" s="19" t="s">
        <v>19</v>
      </c>
    </row>
    <row r="33" spans="1:4" s="19" customFormat="1" ht="18" customHeight="1" x14ac:dyDescent="0.15">
      <c r="B33" s="19" t="s">
        <v>56</v>
      </c>
      <c r="D33" s="23"/>
    </row>
    <row r="34" spans="1:4" s="19" customFormat="1" ht="21" x14ac:dyDescent="0.15">
      <c r="B34" s="43" t="s">
        <v>63</v>
      </c>
      <c r="C34" s="43"/>
      <c r="D34" s="43"/>
    </row>
    <row r="35" spans="1:4" s="19" customFormat="1" ht="18" customHeight="1" x14ac:dyDescent="0.15">
      <c r="B35" s="44" t="str">
        <f>IF(D33="","",IF(D33="使用する","５．セントラル給湯設備へ進んでください。","検討は終了です。"))</f>
        <v/>
      </c>
      <c r="C35" s="44"/>
      <c r="D35" s="44"/>
    </row>
    <row r="36" spans="1:4" s="19" customFormat="1" ht="14.25" hidden="1" x14ac:dyDescent="0.15">
      <c r="B36" s="19" t="s">
        <v>66</v>
      </c>
    </row>
    <row r="37" spans="1:4" s="19" customFormat="1" ht="14.25" hidden="1" x14ac:dyDescent="0.15">
      <c r="B37" s="19" t="s">
        <v>67</v>
      </c>
    </row>
    <row r="38" spans="1:4" s="19" customFormat="1" ht="14.25" x14ac:dyDescent="0.15"/>
    <row r="39" spans="1:4" s="19" customFormat="1" ht="14.25" x14ac:dyDescent="0.15"/>
    <row r="40" spans="1:4" s="19" customFormat="1" ht="21.75" customHeight="1" x14ac:dyDescent="0.15">
      <c r="A40" s="19" t="s">
        <v>57</v>
      </c>
    </row>
    <row r="41" spans="1:4" s="19" customFormat="1" ht="18" customHeight="1" x14ac:dyDescent="0.15">
      <c r="B41" s="19" t="s">
        <v>58</v>
      </c>
      <c r="D41" s="23"/>
    </row>
    <row r="42" spans="1:4" s="19" customFormat="1" ht="21" x14ac:dyDescent="0.15">
      <c r="B42" s="43" t="s">
        <v>63</v>
      </c>
      <c r="C42" s="43"/>
      <c r="D42" s="43"/>
    </row>
    <row r="43" spans="1:4" s="19" customFormat="1" ht="18" customHeight="1" x14ac:dyDescent="0.15">
      <c r="B43" s="44" t="str">
        <f>IF(D41="","",IF(D41="セントラル給湯方式","二次チェックへ進んでください。","検討は終了です。"))</f>
        <v/>
      </c>
      <c r="C43" s="44"/>
      <c r="D43" s="44"/>
    </row>
    <row r="44" spans="1:4" s="19" customFormat="1" ht="14.25" hidden="1" x14ac:dyDescent="0.15">
      <c r="B44" s="19" t="s">
        <v>68</v>
      </c>
    </row>
    <row r="45" spans="1:4" s="19" customFormat="1" ht="14.25" hidden="1" x14ac:dyDescent="0.15">
      <c r="B45" s="19" t="s">
        <v>69</v>
      </c>
    </row>
    <row r="46" spans="1:4" s="19" customFormat="1" ht="14.25" x14ac:dyDescent="0.15"/>
    <row r="47" spans="1:4" s="19" customFormat="1" ht="14.25" x14ac:dyDescent="0.15"/>
    <row r="48" spans="1:4" s="19" customFormat="1" ht="14.25" x14ac:dyDescent="0.15"/>
    <row r="49" spans="1:15" s="19" customFormat="1" ht="18" customHeight="1" x14ac:dyDescent="0.15">
      <c r="A49" s="21" t="s">
        <v>70</v>
      </c>
      <c r="B49" s="22"/>
      <c r="C49" s="22"/>
      <c r="D49" s="22"/>
      <c r="E49" s="22"/>
      <c r="F49" s="22"/>
      <c r="G49" s="22"/>
      <c r="H49" s="22"/>
      <c r="I49" s="22"/>
    </row>
    <row r="50" spans="1:15" s="19" customFormat="1" ht="14.25" x14ac:dyDescent="0.15"/>
    <row r="51" spans="1:15" s="19" customFormat="1" ht="23.25" customHeight="1" x14ac:dyDescent="0.15">
      <c r="B51" s="46" t="str">
        <f>IF(B9="二次チェックへ進んでください。","二次チェックへ進んでください。",IF(B43="二次チェックへ進んでください。","二次チェックへ進んでください。","検討は終了です。"))</f>
        <v>検討は終了です。</v>
      </c>
      <c r="C51" s="46"/>
      <c r="D51" s="46"/>
    </row>
    <row r="52" spans="1:15" s="19" customFormat="1" ht="14.25" x14ac:dyDescent="0.15">
      <c r="B52" s="47" t="str">
        <f>IF(B51="二次チェックへ進んでください。","二次チェックへ進み、コージェネレーションシステムの廃熱利用の有効利用性について検討してください。","検討は終了ですが、計画内容によっては詳細計算により効果的にシステムを導入できる可能性があります。なお、上記によらずコージェネレーションシステムを導入する場合には、二次チェック（その他）のステップ３について入力し、添付してください。")</f>
        <v>検討は終了ですが、計画内容によっては詳細計算により効果的にシステムを導入できる可能性があります。なお、上記によらずコージェネレーションシステムを導入する場合には、二次チェック（その他）のステップ３について入力し、添付してください。</v>
      </c>
      <c r="C52" s="47"/>
      <c r="D52" s="47"/>
      <c r="E52" s="47"/>
      <c r="F52" s="47"/>
      <c r="G52" s="47"/>
      <c r="H52" s="47"/>
      <c r="I52" s="47"/>
      <c r="L52" s="25"/>
      <c r="M52" s="25"/>
      <c r="N52" s="25"/>
      <c r="O52" s="25"/>
    </row>
    <row r="53" spans="1:15" s="19" customFormat="1" ht="14.25" x14ac:dyDescent="0.15">
      <c r="B53" s="47"/>
      <c r="C53" s="47"/>
      <c r="D53" s="47"/>
      <c r="E53" s="47"/>
      <c r="F53" s="47"/>
      <c r="G53" s="47"/>
      <c r="H53" s="47"/>
      <c r="I53" s="47"/>
      <c r="L53" s="25"/>
      <c r="M53" s="25"/>
      <c r="N53" s="25"/>
      <c r="O53" s="25"/>
    </row>
    <row r="54" spans="1:15" s="19" customFormat="1" ht="14.25" x14ac:dyDescent="0.15">
      <c r="B54" s="47"/>
      <c r="C54" s="47"/>
      <c r="D54" s="47"/>
      <c r="E54" s="47"/>
      <c r="F54" s="47"/>
      <c r="G54" s="47"/>
      <c r="H54" s="47"/>
      <c r="I54" s="47"/>
      <c r="J54" s="25"/>
      <c r="K54" s="25"/>
      <c r="L54" s="25"/>
      <c r="M54" s="25"/>
      <c r="N54" s="25"/>
      <c r="O54" s="25"/>
    </row>
    <row r="55" spans="1:15" s="19" customFormat="1" ht="14.25" x14ac:dyDescent="0.15">
      <c r="B55" s="47"/>
      <c r="C55" s="47"/>
      <c r="D55" s="47"/>
      <c r="E55" s="47"/>
      <c r="F55" s="47"/>
      <c r="G55" s="47"/>
      <c r="H55" s="47"/>
      <c r="I55" s="47"/>
      <c r="J55" s="25"/>
      <c r="K55" s="25"/>
      <c r="L55" s="25"/>
      <c r="M55" s="25"/>
      <c r="N55" s="25"/>
      <c r="O55" s="25"/>
    </row>
    <row r="56" spans="1:15" s="19" customFormat="1" ht="14.25" x14ac:dyDescent="0.15">
      <c r="J56" s="26"/>
      <c r="K56" s="26"/>
      <c r="L56" s="26"/>
      <c r="M56" s="25"/>
      <c r="N56" s="25"/>
      <c r="O56" s="25"/>
    </row>
    <row r="57" spans="1:15" s="19" customFormat="1" ht="14.25" x14ac:dyDescent="0.15">
      <c r="J57" s="26"/>
      <c r="K57" s="26"/>
      <c r="L57" s="26"/>
      <c r="M57" s="25"/>
      <c r="N57" s="25"/>
      <c r="O57" s="25"/>
    </row>
    <row r="58" spans="1:15" s="19" customFormat="1" ht="14.25" x14ac:dyDescent="0.15">
      <c r="J58" s="26"/>
      <c r="K58" s="26"/>
      <c r="L58" s="26"/>
      <c r="M58" s="25"/>
      <c r="N58" s="25"/>
      <c r="O58" s="25"/>
    </row>
    <row r="59" spans="1:15" s="33" customFormat="1" ht="12" x14ac:dyDescent="0.15">
      <c r="J59" s="34"/>
      <c r="K59" s="34"/>
      <c r="L59" s="34"/>
    </row>
    <row r="60" spans="1:15" s="33" customFormat="1" ht="12" x14ac:dyDescent="0.15">
      <c r="A60" s="33" t="s">
        <v>14</v>
      </c>
    </row>
    <row r="61" spans="1:15" s="33" customFormat="1" ht="12" x14ac:dyDescent="0.15">
      <c r="B61" s="33" t="s">
        <v>79</v>
      </c>
    </row>
    <row r="62" spans="1:15" s="33" customFormat="1" ht="12" x14ac:dyDescent="0.15">
      <c r="B62" s="33" t="s">
        <v>80</v>
      </c>
    </row>
    <row r="63" spans="1:15" s="33" customFormat="1" ht="12" x14ac:dyDescent="0.15">
      <c r="A63" s="33" t="s">
        <v>15</v>
      </c>
    </row>
    <row r="64" spans="1:15" s="33" customFormat="1" ht="13.5" customHeight="1" x14ac:dyDescent="0.15">
      <c r="B64" s="45" t="s">
        <v>16</v>
      </c>
      <c r="C64" s="45"/>
      <c r="D64" s="45"/>
      <c r="E64" s="45"/>
      <c r="F64" s="45"/>
      <c r="G64" s="45"/>
      <c r="H64" s="45"/>
      <c r="I64" s="45"/>
      <c r="J64" s="6"/>
      <c r="K64" s="6"/>
      <c r="L64" s="6"/>
      <c r="M64" s="6"/>
    </row>
    <row r="65" spans="1:13" s="33" customFormat="1" ht="13.5" customHeight="1" x14ac:dyDescent="0.15">
      <c r="B65" s="45" t="s">
        <v>22</v>
      </c>
      <c r="C65" s="45"/>
      <c r="D65" s="45"/>
      <c r="E65" s="45"/>
      <c r="F65" s="45"/>
      <c r="G65" s="45"/>
      <c r="H65" s="45"/>
      <c r="I65" s="45"/>
      <c r="J65" s="6"/>
      <c r="K65" s="6"/>
      <c r="L65" s="6"/>
      <c r="M65" s="6"/>
    </row>
    <row r="66" spans="1:13" s="33" customFormat="1" ht="27" customHeight="1" x14ac:dyDescent="0.15">
      <c r="B66" s="45" t="s">
        <v>107</v>
      </c>
      <c r="C66" s="45"/>
      <c r="D66" s="45"/>
      <c r="E66" s="45"/>
      <c r="F66" s="45"/>
      <c r="G66" s="45"/>
      <c r="H66" s="45"/>
      <c r="I66" s="45"/>
      <c r="J66" s="6"/>
      <c r="K66" s="6"/>
      <c r="L66" s="6"/>
      <c r="M66" s="6"/>
    </row>
    <row r="67" spans="1:13" s="33" customFormat="1" ht="27" customHeight="1" x14ac:dyDescent="0.15">
      <c r="B67" s="45" t="s">
        <v>105</v>
      </c>
      <c r="C67" s="45"/>
      <c r="D67" s="45"/>
      <c r="E67" s="45"/>
      <c r="F67" s="45"/>
      <c r="G67" s="45"/>
      <c r="H67" s="45"/>
      <c r="I67" s="45"/>
      <c r="J67" s="6"/>
      <c r="K67" s="6"/>
      <c r="L67" s="6"/>
      <c r="M67" s="6"/>
    </row>
    <row r="68" spans="1:13" s="33" customFormat="1" ht="15" customHeight="1" x14ac:dyDescent="0.15">
      <c r="B68" s="45" t="s">
        <v>131</v>
      </c>
      <c r="C68" s="45"/>
      <c r="D68" s="45"/>
      <c r="E68" s="45"/>
      <c r="F68" s="45"/>
      <c r="G68" s="45"/>
      <c r="H68" s="45"/>
      <c r="I68" s="45"/>
      <c r="J68" s="6"/>
      <c r="K68" s="6"/>
      <c r="L68" s="6"/>
      <c r="M68" s="6"/>
    </row>
    <row r="69" spans="1:13" s="33" customFormat="1" ht="13.5" customHeight="1" x14ac:dyDescent="0.15">
      <c r="B69" s="45"/>
      <c r="C69" s="45"/>
      <c r="D69" s="45"/>
      <c r="E69" s="45"/>
      <c r="F69" s="45"/>
      <c r="G69" s="45"/>
      <c r="H69" s="45"/>
      <c r="I69" s="45"/>
      <c r="J69" s="6"/>
      <c r="K69" s="6"/>
      <c r="L69" s="6"/>
      <c r="M69" s="6"/>
    </row>
    <row r="70" spans="1:13" s="33" customFormat="1" ht="12" x14ac:dyDescent="0.15">
      <c r="A70" s="33" t="s">
        <v>18</v>
      </c>
    </row>
    <row r="71" spans="1:13" s="33" customFormat="1" ht="13.5" customHeight="1" x14ac:dyDescent="0.15">
      <c r="B71" s="45" t="s">
        <v>23</v>
      </c>
      <c r="C71" s="45"/>
      <c r="D71" s="45"/>
      <c r="E71" s="45"/>
      <c r="F71" s="45"/>
      <c r="G71" s="45"/>
      <c r="H71" s="45"/>
      <c r="I71" s="45"/>
      <c r="J71" s="6"/>
      <c r="K71" s="6"/>
      <c r="L71" s="6"/>
      <c r="M71" s="6"/>
    </row>
    <row r="74" spans="1:13" s="33" customFormat="1" ht="12" x14ac:dyDescent="0.15"/>
    <row r="75" spans="1:13" s="33" customFormat="1" ht="12" x14ac:dyDescent="0.15"/>
  </sheetData>
  <sheetProtection password="9635" sheet="1" objects="1" scenarios="1"/>
  <protectedRanges>
    <protectedRange sqref="D7 D17 D25 D33 D41" name="範囲1"/>
  </protectedRanges>
  <mergeCells count="19">
    <mergeCell ref="B27:D27"/>
    <mergeCell ref="B34:D34"/>
    <mergeCell ref="B69:I69"/>
    <mergeCell ref="B71:I71"/>
    <mergeCell ref="B68:I68"/>
    <mergeCell ref="B67:I67"/>
    <mergeCell ref="B65:I65"/>
    <mergeCell ref="B64:I64"/>
    <mergeCell ref="B35:D35"/>
    <mergeCell ref="B42:D42"/>
    <mergeCell ref="B43:D43"/>
    <mergeCell ref="B51:D51"/>
    <mergeCell ref="B52:I55"/>
    <mergeCell ref="B66:I66"/>
    <mergeCell ref="B8:D8"/>
    <mergeCell ref="B9:D9"/>
    <mergeCell ref="B19:D19"/>
    <mergeCell ref="B18:D18"/>
    <mergeCell ref="B26:D26"/>
  </mergeCells>
  <phoneticPr fontId="2"/>
  <dataValidations count="5">
    <dataValidation type="list" allowBlank="1" showInputMessage="1" showErrorMessage="1" sqref="D7">
      <formula1>$B$10:$B$13</formula1>
    </dataValidation>
    <dataValidation type="list" allowBlank="1" showInputMessage="1" showErrorMessage="1" sqref="D17">
      <formula1>$B$20:$B$21</formula1>
    </dataValidation>
    <dataValidation type="list" allowBlank="1" showInputMessage="1" showErrorMessage="1" sqref="D25">
      <formula1>$B$28:$B$29</formula1>
    </dataValidation>
    <dataValidation type="list" allowBlank="1" showInputMessage="1" showErrorMessage="1" sqref="D33">
      <formula1>$B$36:$B$37</formula1>
    </dataValidation>
    <dataValidation type="list" allowBlank="1" showInputMessage="1" showErrorMessage="1" sqref="D41">
      <formula1>$B$44:$B$45</formula1>
    </dataValidation>
  </dataValidations>
  <pageMargins left="0.25" right="0.25" top="0.75" bottom="0.75" header="0.3" footer="0.3"/>
  <pageSetup paperSize="9" orientation="portrait" r:id="rId1"/>
  <rowBreaks count="1" manualBreakCount="1">
    <brk id="5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view="pageBreakPreview" zoomScale="85" zoomScaleNormal="70" zoomScaleSheetLayoutView="85" workbookViewId="0">
      <selection activeCell="G5" sqref="G5"/>
    </sheetView>
  </sheetViews>
  <sheetFormatPr defaultRowHeight="13.5" x14ac:dyDescent="0.15"/>
  <cols>
    <col min="1" max="1" width="4" customWidth="1"/>
    <col min="2" max="2" width="9" customWidth="1"/>
    <col min="3" max="3" width="7.625" customWidth="1"/>
    <col min="4" max="4" width="6.875" bestFit="1" customWidth="1"/>
    <col min="5" max="5" width="9.875" customWidth="1"/>
    <col min="12" max="12" width="6.625" customWidth="1"/>
  </cols>
  <sheetData>
    <row r="1" spans="1:12" ht="17.25" x14ac:dyDescent="0.15">
      <c r="A1" s="7" t="s">
        <v>20</v>
      </c>
    </row>
    <row r="2" spans="1:12" s="20" customFormat="1" ht="17.25" x14ac:dyDescent="0.15">
      <c r="A2" s="7" t="s">
        <v>2</v>
      </c>
      <c r="H2" s="29"/>
      <c r="I2" s="19" t="s">
        <v>91</v>
      </c>
    </row>
    <row r="4" spans="1:12" ht="17.25" x14ac:dyDescent="0.15">
      <c r="A4" s="10" t="s">
        <v>139</v>
      </c>
      <c r="B4" s="9"/>
      <c r="C4" s="9"/>
      <c r="D4" s="9"/>
      <c r="E4" s="9"/>
      <c r="F4" s="9"/>
      <c r="G4" s="9"/>
      <c r="H4" s="9"/>
      <c r="I4" s="9"/>
      <c r="J4" s="9"/>
      <c r="K4" s="9"/>
      <c r="L4" s="9"/>
    </row>
    <row r="6" spans="1:12" x14ac:dyDescent="0.15">
      <c r="A6" t="s">
        <v>25</v>
      </c>
    </row>
    <row r="7" spans="1:12" x14ac:dyDescent="0.15">
      <c r="A7" t="s">
        <v>24</v>
      </c>
    </row>
    <row r="8" spans="1:12" ht="29.25" customHeight="1" x14ac:dyDescent="0.15">
      <c r="A8" s="48" t="s">
        <v>73</v>
      </c>
      <c r="B8" s="48"/>
      <c r="C8" s="48"/>
      <c r="D8" s="48"/>
      <c r="E8" s="48"/>
      <c r="F8" s="48"/>
      <c r="G8" s="48"/>
      <c r="H8" s="48"/>
      <c r="I8" s="48"/>
      <c r="J8" s="48"/>
      <c r="K8" s="48"/>
      <c r="L8" s="48"/>
    </row>
    <row r="10" spans="1:12" x14ac:dyDescent="0.15">
      <c r="A10" s="8" t="s">
        <v>26</v>
      </c>
      <c r="B10" s="9"/>
      <c r="C10" s="9"/>
      <c r="D10" s="9"/>
      <c r="E10" s="9"/>
      <c r="F10" s="9"/>
      <c r="G10" s="9"/>
      <c r="H10" s="9"/>
      <c r="I10" s="9"/>
      <c r="J10" s="9"/>
      <c r="K10" s="9"/>
      <c r="L10" s="9"/>
    </row>
    <row r="12" spans="1:12" ht="14.25" thickBot="1" x14ac:dyDescent="0.2">
      <c r="K12" s="3"/>
    </row>
    <row r="13" spans="1:12" ht="14.25" thickBot="1" x14ac:dyDescent="0.2">
      <c r="A13" t="s">
        <v>108</v>
      </c>
      <c r="B13" t="s">
        <v>5</v>
      </c>
      <c r="E13" s="4">
        <v>300</v>
      </c>
      <c r="F13" t="s">
        <v>109</v>
      </c>
      <c r="K13" s="12"/>
      <c r="L13" s="3"/>
    </row>
    <row r="14" spans="1:12" ht="14.25" thickBot="1" x14ac:dyDescent="0.2"/>
    <row r="15" spans="1:12" ht="14.25" thickBot="1" x14ac:dyDescent="0.2">
      <c r="A15" t="s">
        <v>110</v>
      </c>
      <c r="B15" t="s">
        <v>6</v>
      </c>
      <c r="E15" s="5">
        <v>100</v>
      </c>
      <c r="F15" t="s">
        <v>111</v>
      </c>
      <c r="H15" t="s">
        <v>9</v>
      </c>
      <c r="J15" s="1">
        <f>E13*E15</f>
        <v>30000</v>
      </c>
      <c r="K15" t="s">
        <v>112</v>
      </c>
    </row>
    <row r="16" spans="1:12" ht="14.25" thickBot="1" x14ac:dyDescent="0.2"/>
    <row r="17" spans="1:23" ht="14.25" thickBot="1" x14ac:dyDescent="0.2">
      <c r="A17" t="s">
        <v>113</v>
      </c>
      <c r="B17" t="s">
        <v>7</v>
      </c>
      <c r="E17" s="5">
        <v>16.079999999999998</v>
      </c>
      <c r="F17" t="s">
        <v>114</v>
      </c>
      <c r="H17" t="s">
        <v>8</v>
      </c>
      <c r="J17" s="5">
        <v>45</v>
      </c>
      <c r="K17" t="s">
        <v>115</v>
      </c>
    </row>
    <row r="18" spans="1:23" ht="14.25" thickBot="1" x14ac:dyDescent="0.2">
      <c r="P18" s="30"/>
      <c r="Q18" s="30"/>
      <c r="R18" s="30"/>
      <c r="S18" s="30"/>
      <c r="T18" s="30"/>
    </row>
    <row r="19" spans="1:23" ht="14.25" thickBot="1" x14ac:dyDescent="0.2">
      <c r="A19" t="s">
        <v>116</v>
      </c>
      <c r="B19" t="s">
        <v>10</v>
      </c>
      <c r="E19" s="2">
        <f>+J15*(J17-E17)*4.18605/1000</f>
        <v>3631.8169800000001</v>
      </c>
      <c r="F19" t="s">
        <v>117</v>
      </c>
      <c r="N19" s="35"/>
      <c r="O19" s="35"/>
      <c r="P19" s="36"/>
      <c r="Q19" s="37"/>
      <c r="R19" s="36"/>
      <c r="S19" s="12"/>
      <c r="T19" s="12"/>
      <c r="U19" s="3"/>
      <c r="V19" s="3"/>
      <c r="W19" s="3"/>
    </row>
    <row r="20" spans="1:23" ht="14.25" thickBot="1" x14ac:dyDescent="0.2">
      <c r="N20" s="35"/>
      <c r="O20" s="35"/>
      <c r="P20" s="36"/>
      <c r="Q20" s="37"/>
      <c r="R20" s="36"/>
      <c r="S20" s="12"/>
      <c r="T20" s="12"/>
      <c r="U20" s="3"/>
      <c r="V20" s="3"/>
      <c r="W20" s="3"/>
    </row>
    <row r="21" spans="1:23" ht="14.25" thickBot="1" x14ac:dyDescent="0.2">
      <c r="A21" t="s">
        <v>118</v>
      </c>
      <c r="B21" t="s">
        <v>13</v>
      </c>
      <c r="E21" s="2">
        <f>E19/5</f>
        <v>726.36339599999997</v>
      </c>
      <c r="F21" t="s">
        <v>119</v>
      </c>
      <c r="N21" s="35"/>
      <c r="O21" s="35"/>
      <c r="P21" s="36"/>
      <c r="Q21" s="37"/>
      <c r="R21" s="36"/>
      <c r="S21" s="12"/>
      <c r="T21" s="12"/>
      <c r="U21" s="3"/>
      <c r="V21" s="3"/>
      <c r="W21" s="3"/>
    </row>
    <row r="22" spans="1:23" ht="14.25" thickBot="1" x14ac:dyDescent="0.2">
      <c r="N22" s="35"/>
      <c r="O22" s="35"/>
      <c r="P22" s="36"/>
      <c r="Q22" s="37"/>
      <c r="R22" s="36"/>
      <c r="S22" s="12"/>
      <c r="T22" s="12"/>
      <c r="U22" s="3"/>
      <c r="V22" s="3"/>
      <c r="W22" s="3"/>
    </row>
    <row r="23" spans="1:23" ht="14.25" thickBot="1" x14ac:dyDescent="0.2">
      <c r="A23" t="s">
        <v>120</v>
      </c>
      <c r="B23" t="s">
        <v>11</v>
      </c>
      <c r="E23" s="2">
        <f>+E21/3.6/10</f>
        <v>20.176760999999999</v>
      </c>
      <c r="F23" t="s">
        <v>121</v>
      </c>
      <c r="N23" s="35"/>
      <c r="O23" s="35"/>
      <c r="P23" s="36"/>
      <c r="Q23" s="37"/>
      <c r="R23" s="36"/>
      <c r="S23" s="12"/>
      <c r="T23" s="12"/>
      <c r="U23" s="3"/>
      <c r="V23" s="3"/>
      <c r="W23" s="3"/>
    </row>
    <row r="24" spans="1:23" ht="14.25" thickBot="1" x14ac:dyDescent="0.2">
      <c r="N24" s="35"/>
      <c r="O24" s="35"/>
      <c r="P24" s="36"/>
      <c r="Q24" s="37"/>
      <c r="R24" s="36"/>
      <c r="S24" s="12"/>
      <c r="T24" s="12"/>
      <c r="U24" s="3"/>
      <c r="V24" s="3"/>
      <c r="W24" s="3"/>
    </row>
    <row r="25" spans="1:23" ht="14.25" thickBot="1" x14ac:dyDescent="0.2">
      <c r="A25" t="s">
        <v>122</v>
      </c>
      <c r="B25" t="s">
        <v>0</v>
      </c>
      <c r="E25" s="2">
        <f>E23/0.53</f>
        <v>38.069360377358485</v>
      </c>
      <c r="F25" t="s">
        <v>123</v>
      </c>
      <c r="N25" s="35"/>
      <c r="O25" s="35"/>
      <c r="P25" s="36"/>
      <c r="Q25" s="37"/>
      <c r="R25" s="36"/>
      <c r="S25" s="12"/>
      <c r="T25" s="12"/>
      <c r="U25" s="3"/>
      <c r="V25" s="3"/>
      <c r="W25" s="3"/>
    </row>
    <row r="26" spans="1:23" ht="14.25" thickBot="1" x14ac:dyDescent="0.2">
      <c r="N26" s="35"/>
      <c r="O26" s="35"/>
      <c r="P26" s="36"/>
      <c r="Q26" s="37"/>
      <c r="R26" s="36"/>
      <c r="S26" s="12"/>
      <c r="T26" s="12"/>
      <c r="U26" s="3"/>
      <c r="V26" s="3"/>
      <c r="W26" s="3"/>
    </row>
    <row r="27" spans="1:23" ht="14.25" thickBot="1" x14ac:dyDescent="0.2">
      <c r="A27" t="s">
        <v>124</v>
      </c>
      <c r="B27" t="s">
        <v>12</v>
      </c>
      <c r="E27" s="2">
        <f>E25*0.318</f>
        <v>12.106056599999999</v>
      </c>
      <c r="F27" t="s">
        <v>125</v>
      </c>
      <c r="N27" s="35"/>
      <c r="O27" s="35"/>
      <c r="P27" s="36"/>
      <c r="Q27" s="37"/>
      <c r="R27" s="36"/>
      <c r="S27" s="12"/>
      <c r="T27" s="12"/>
      <c r="U27" s="3"/>
      <c r="V27" s="3"/>
      <c r="W27" s="3"/>
    </row>
    <row r="28" spans="1:23" x14ac:dyDescent="0.15">
      <c r="E28" s="56" t="s">
        <v>135</v>
      </c>
      <c r="F28" s="57"/>
      <c r="G28" s="57"/>
      <c r="H28" s="57"/>
      <c r="N28" s="3"/>
      <c r="O28" s="3"/>
      <c r="P28" s="12"/>
      <c r="Q28" s="12"/>
      <c r="R28" s="12"/>
      <c r="S28" s="12"/>
      <c r="T28" s="12"/>
      <c r="U28" s="3"/>
      <c r="V28" s="3"/>
      <c r="W28" s="3"/>
    </row>
    <row r="29" spans="1:23" x14ac:dyDescent="0.15">
      <c r="E29" s="57"/>
      <c r="F29" s="57"/>
      <c r="G29" s="57"/>
      <c r="H29" s="57"/>
      <c r="N29" s="3"/>
      <c r="O29" s="3"/>
      <c r="P29" s="3"/>
      <c r="Q29" s="3"/>
      <c r="R29" s="3"/>
      <c r="S29" s="3"/>
      <c r="T29" s="3"/>
      <c r="U29" s="3"/>
      <c r="V29" s="3"/>
      <c r="W29" s="3"/>
    </row>
    <row r="30" spans="1:23" x14ac:dyDescent="0.15">
      <c r="N30" s="3"/>
      <c r="O30" s="3"/>
      <c r="P30" s="3"/>
      <c r="Q30" s="3"/>
      <c r="R30" s="3"/>
      <c r="S30" s="3"/>
      <c r="T30" s="3"/>
      <c r="U30" s="3"/>
      <c r="V30" s="3"/>
      <c r="W30" s="3"/>
    </row>
    <row r="31" spans="1:23" x14ac:dyDescent="0.15">
      <c r="N31" s="38"/>
      <c r="O31" s="3"/>
      <c r="P31" s="3"/>
      <c r="Q31" s="3"/>
      <c r="R31" s="3"/>
      <c r="S31" s="3"/>
      <c r="T31" s="3"/>
      <c r="U31" s="3"/>
      <c r="V31" s="3"/>
      <c r="W31" s="3"/>
    </row>
    <row r="32" spans="1:23" x14ac:dyDescent="0.15">
      <c r="A32" s="8" t="s">
        <v>27</v>
      </c>
      <c r="B32" s="9"/>
      <c r="C32" s="9"/>
      <c r="D32" s="9"/>
      <c r="E32" s="9"/>
      <c r="F32" s="9"/>
      <c r="G32" s="9"/>
      <c r="H32" s="9"/>
      <c r="I32" s="9"/>
      <c r="J32" s="9"/>
      <c r="K32" s="9"/>
      <c r="L32" s="9"/>
    </row>
    <row r="34" spans="1:12" x14ac:dyDescent="0.15">
      <c r="B34" t="str">
        <f>IF(E13="","","発電出力")</f>
        <v>発電出力</v>
      </c>
      <c r="C34" s="11">
        <f>IF(E13="","",E27)</f>
        <v>12.106056599999999</v>
      </c>
      <c r="D34" t="str">
        <f>IF(E13="","","が５kW")</f>
        <v>が５kW</v>
      </c>
      <c r="E34" t="str">
        <f>IF(E13="","",IF(AND(C34&gt;=5),"以上の","よりも小さい"))</f>
        <v>以上の</v>
      </c>
      <c r="F34" t="str">
        <f>IF(E13="","","ため、")</f>
        <v>ため、</v>
      </c>
      <c r="G34" s="48" t="str">
        <f>IF(E13="","",IF(AND(C34&gt;=5),"コージェネレーションシステムによる有効な廃熱利用の可能性があります。","簡易計算では有効な廃熱利用の可能性は低いといえます。ただし、詳細計算によっては、有効な利用を見込める可能性があります。"))</f>
        <v>コージェネレーションシステムによる有効な廃熱利用の可能性があります。</v>
      </c>
      <c r="H34" s="48"/>
      <c r="I34" s="48"/>
      <c r="J34" s="48"/>
      <c r="K34" s="48"/>
      <c r="L34" s="48"/>
    </row>
    <row r="35" spans="1:12" x14ac:dyDescent="0.15">
      <c r="G35" s="48"/>
      <c r="H35" s="48"/>
      <c r="I35" s="48"/>
      <c r="J35" s="48"/>
      <c r="K35" s="48"/>
      <c r="L35" s="48"/>
    </row>
    <row r="36" spans="1:12" x14ac:dyDescent="0.15">
      <c r="G36" s="48"/>
      <c r="H36" s="48"/>
      <c r="I36" s="48"/>
      <c r="J36" s="48"/>
      <c r="K36" s="48"/>
      <c r="L36" s="48"/>
    </row>
    <row r="37" spans="1:12" x14ac:dyDescent="0.15">
      <c r="G37" s="48"/>
      <c r="H37" s="48"/>
      <c r="I37" s="48"/>
      <c r="J37" s="48"/>
      <c r="K37" s="48"/>
      <c r="L37" s="48"/>
    </row>
    <row r="40" spans="1:12" x14ac:dyDescent="0.15">
      <c r="A40" s="8" t="s">
        <v>44</v>
      </c>
      <c r="B40" s="9"/>
      <c r="C40" s="9"/>
      <c r="D40" s="9"/>
      <c r="E40" s="9"/>
      <c r="F40" s="9"/>
      <c r="G40" s="9"/>
      <c r="H40" s="9"/>
      <c r="I40" s="9"/>
      <c r="J40" s="9"/>
      <c r="K40" s="9"/>
      <c r="L40" s="9"/>
    </row>
    <row r="42" spans="1:12" ht="14.25" thickBot="1" x14ac:dyDescent="0.2">
      <c r="A42" t="s">
        <v>108</v>
      </c>
      <c r="B42" t="s">
        <v>126</v>
      </c>
    </row>
    <row r="43" spans="1:12" ht="14.25" thickBot="1" x14ac:dyDescent="0.2">
      <c r="B43" t="s">
        <v>71</v>
      </c>
      <c r="D43" s="49"/>
      <c r="E43" s="50"/>
      <c r="F43" s="50"/>
      <c r="G43" s="51"/>
    </row>
    <row r="44" spans="1:12" ht="14.25" thickBot="1" x14ac:dyDescent="0.2">
      <c r="B44" t="s">
        <v>72</v>
      </c>
      <c r="D44" s="52"/>
      <c r="E44" s="53"/>
      <c r="F44" s="53"/>
      <c r="G44" s="54"/>
      <c r="H44" t="s">
        <v>136</v>
      </c>
    </row>
    <row r="45" spans="1:12" ht="14.25" thickBot="1" x14ac:dyDescent="0.2">
      <c r="B45" t="s">
        <v>78</v>
      </c>
      <c r="D45" s="52"/>
      <c r="E45" s="53"/>
      <c r="F45" s="53"/>
      <c r="G45" s="54"/>
      <c r="H45" t="s">
        <v>137</v>
      </c>
    </row>
    <row r="47" spans="1:12" x14ac:dyDescent="0.15">
      <c r="A47" s="39" t="s">
        <v>110</v>
      </c>
      <c r="B47" s="39" t="s">
        <v>127</v>
      </c>
      <c r="C47" s="39"/>
      <c r="D47" s="39"/>
      <c r="E47" s="39"/>
      <c r="F47" s="39"/>
      <c r="G47" s="39"/>
      <c r="H47" s="39"/>
      <c r="I47" s="39"/>
      <c r="J47" s="39"/>
      <c r="K47" s="39"/>
      <c r="L47" s="39"/>
    </row>
    <row r="48" spans="1:12" x14ac:dyDescent="0.15">
      <c r="A48" s="39"/>
      <c r="B48" s="40" t="s">
        <v>83</v>
      </c>
      <c r="C48" s="39"/>
      <c r="D48" s="39"/>
      <c r="E48" s="39"/>
      <c r="F48" s="39"/>
      <c r="G48" s="39"/>
      <c r="H48" s="39"/>
      <c r="I48" s="39"/>
      <c r="J48" s="39"/>
      <c r="K48" s="39"/>
      <c r="L48" s="39"/>
    </row>
    <row r="49" spans="1:12" x14ac:dyDescent="0.15">
      <c r="A49" s="39"/>
      <c r="B49" s="41" t="s">
        <v>84</v>
      </c>
      <c r="C49" s="40" t="s">
        <v>85</v>
      </c>
      <c r="D49" s="39"/>
      <c r="E49" s="39"/>
      <c r="F49" s="39"/>
      <c r="G49" s="39"/>
      <c r="H49" s="39"/>
      <c r="I49" s="39"/>
      <c r="J49" s="39"/>
      <c r="K49" s="39"/>
      <c r="L49" s="39"/>
    </row>
    <row r="50" spans="1:12" x14ac:dyDescent="0.15">
      <c r="A50" s="39"/>
      <c r="B50" s="41" t="s">
        <v>84</v>
      </c>
      <c r="C50" s="39" t="s">
        <v>86</v>
      </c>
      <c r="D50" s="39"/>
      <c r="E50" s="39"/>
      <c r="F50" s="39"/>
      <c r="G50" s="39"/>
      <c r="H50" s="39"/>
      <c r="I50" s="39"/>
      <c r="J50" s="39"/>
      <c r="K50" s="39"/>
      <c r="L50" s="39"/>
    </row>
    <row r="51" spans="1:12" x14ac:dyDescent="0.15">
      <c r="A51" s="39"/>
      <c r="B51" s="41" t="s">
        <v>84</v>
      </c>
      <c r="C51" s="39" t="s">
        <v>87</v>
      </c>
      <c r="D51" s="39"/>
      <c r="E51" s="39"/>
      <c r="F51" s="39"/>
      <c r="G51" s="39"/>
      <c r="H51" s="39"/>
      <c r="I51" s="39"/>
      <c r="J51" s="39"/>
      <c r="K51" s="39"/>
      <c r="L51" s="39"/>
    </row>
    <row r="52" spans="1:12" x14ac:dyDescent="0.15">
      <c r="A52" s="39"/>
      <c r="B52" s="41" t="s">
        <v>84</v>
      </c>
      <c r="C52" s="39" t="s">
        <v>62</v>
      </c>
      <c r="D52" s="55" t="s">
        <v>128</v>
      </c>
      <c r="E52" s="55"/>
      <c r="F52" s="55"/>
      <c r="G52" s="55"/>
      <c r="H52" s="55"/>
      <c r="I52" s="55"/>
      <c r="J52" s="55"/>
      <c r="K52" s="55"/>
      <c r="L52" s="55"/>
    </row>
    <row r="53" spans="1:12" hidden="1" x14ac:dyDescent="0.15"/>
    <row r="54" spans="1:12" hidden="1" x14ac:dyDescent="0.15">
      <c r="B54" s="28" t="s">
        <v>129</v>
      </c>
    </row>
    <row r="55" spans="1:12" hidden="1" x14ac:dyDescent="0.15">
      <c r="B55" s="28" t="s">
        <v>130</v>
      </c>
    </row>
    <row r="62" spans="1:12" x14ac:dyDescent="0.15">
      <c r="A62" t="s">
        <v>14</v>
      </c>
    </row>
    <row r="63" spans="1:12" x14ac:dyDescent="0.15">
      <c r="B63" t="s">
        <v>79</v>
      </c>
    </row>
    <row r="65" spans="1:12" x14ac:dyDescent="0.15">
      <c r="A65" t="s">
        <v>30</v>
      </c>
    </row>
    <row r="66" spans="1:12" x14ac:dyDescent="0.15">
      <c r="B66" t="s">
        <v>45</v>
      </c>
    </row>
    <row r="67" spans="1:12" x14ac:dyDescent="0.15">
      <c r="B67" t="s">
        <v>35</v>
      </c>
    </row>
    <row r="68" spans="1:12" x14ac:dyDescent="0.15">
      <c r="A68" t="s">
        <v>46</v>
      </c>
      <c r="B68" t="s">
        <v>104</v>
      </c>
    </row>
    <row r="69" spans="1:12" x14ac:dyDescent="0.15">
      <c r="A69" t="s">
        <v>47</v>
      </c>
      <c r="B69" t="s">
        <v>34</v>
      </c>
      <c r="E69" s="42"/>
    </row>
    <row r="70" spans="1:12" x14ac:dyDescent="0.15">
      <c r="B70" t="s">
        <v>3</v>
      </c>
    </row>
    <row r="71" spans="1:12" x14ac:dyDescent="0.15">
      <c r="B71" t="s">
        <v>133</v>
      </c>
    </row>
    <row r="72" spans="1:12" ht="33" customHeight="1" x14ac:dyDescent="0.15">
      <c r="A72" s="42" t="s">
        <v>48</v>
      </c>
      <c r="B72" s="58" t="s">
        <v>132</v>
      </c>
      <c r="C72" s="58"/>
      <c r="D72" s="58"/>
      <c r="E72" s="58"/>
      <c r="F72" s="58"/>
      <c r="G72" s="58"/>
      <c r="H72" s="58"/>
      <c r="I72" s="58"/>
      <c r="J72" s="58"/>
      <c r="K72" s="58"/>
      <c r="L72" s="58"/>
    </row>
    <row r="73" spans="1:12" x14ac:dyDescent="0.15">
      <c r="A73" t="s">
        <v>49</v>
      </c>
      <c r="B73" t="s">
        <v>37</v>
      </c>
    </row>
    <row r="74" spans="1:12" x14ac:dyDescent="0.15">
      <c r="A74" t="s">
        <v>50</v>
      </c>
      <c r="B74" t="s">
        <v>38</v>
      </c>
    </row>
    <row r="75" spans="1:12" x14ac:dyDescent="0.15">
      <c r="A75" t="s">
        <v>51</v>
      </c>
      <c r="B75" t="s">
        <v>36</v>
      </c>
    </row>
    <row r="76" spans="1:12" x14ac:dyDescent="0.15">
      <c r="B76" t="s">
        <v>101</v>
      </c>
    </row>
    <row r="78" spans="1:12" x14ac:dyDescent="0.15">
      <c r="A78" t="s">
        <v>39</v>
      </c>
    </row>
    <row r="79" spans="1:12" x14ac:dyDescent="0.15">
      <c r="B79" s="48" t="s">
        <v>43</v>
      </c>
      <c r="C79" s="48"/>
      <c r="D79" s="48"/>
      <c r="E79" s="48"/>
      <c r="F79" s="48"/>
      <c r="G79" s="48"/>
      <c r="H79" s="48"/>
      <c r="I79" s="48"/>
      <c r="J79" s="48"/>
      <c r="K79" s="48"/>
      <c r="L79" s="48"/>
    </row>
    <row r="80" spans="1:12" x14ac:dyDescent="0.15">
      <c r="B80" s="48"/>
      <c r="C80" s="48"/>
      <c r="D80" s="48"/>
      <c r="E80" s="48"/>
      <c r="F80" s="48"/>
      <c r="G80" s="48"/>
      <c r="H80" s="48"/>
      <c r="I80" s="48"/>
      <c r="J80" s="48"/>
      <c r="K80" s="48"/>
      <c r="L80" s="48"/>
    </row>
    <row r="82" spans="1:2" x14ac:dyDescent="0.15">
      <c r="A82" t="s">
        <v>40</v>
      </c>
    </row>
    <row r="83" spans="1:2" x14ac:dyDescent="0.15">
      <c r="A83" t="s">
        <v>46</v>
      </c>
      <c r="B83" t="s">
        <v>41</v>
      </c>
    </row>
    <row r="84" spans="1:2" x14ac:dyDescent="0.15">
      <c r="B84" t="s">
        <v>99</v>
      </c>
    </row>
    <row r="85" spans="1:2" x14ac:dyDescent="0.15">
      <c r="B85" t="s">
        <v>100</v>
      </c>
    </row>
    <row r="86" spans="1:2" x14ac:dyDescent="0.15">
      <c r="A86" t="s">
        <v>47</v>
      </c>
      <c r="B86" t="s">
        <v>42</v>
      </c>
    </row>
    <row r="87" spans="1:2" x14ac:dyDescent="0.15">
      <c r="B87" t="s">
        <v>95</v>
      </c>
    </row>
    <row r="88" spans="1:2" x14ac:dyDescent="0.15">
      <c r="B88" t="s">
        <v>96</v>
      </c>
    </row>
    <row r="89" spans="1:2" x14ac:dyDescent="0.15">
      <c r="B89" t="s">
        <v>97</v>
      </c>
    </row>
    <row r="90" spans="1:2" x14ac:dyDescent="0.15">
      <c r="B90" t="s">
        <v>98</v>
      </c>
    </row>
  </sheetData>
  <sheetProtection password="9635" sheet="1" objects="1" scenarios="1"/>
  <protectedRanges>
    <protectedRange sqref="E13 D43:G45 B49:B52 D52" name="範囲1"/>
  </protectedRanges>
  <mergeCells count="9">
    <mergeCell ref="A8:L8"/>
    <mergeCell ref="G34:L37"/>
    <mergeCell ref="B79:L80"/>
    <mergeCell ref="D43:G43"/>
    <mergeCell ref="D45:G45"/>
    <mergeCell ref="D52:L52"/>
    <mergeCell ref="E28:H29"/>
    <mergeCell ref="B72:L72"/>
    <mergeCell ref="D44:G44"/>
  </mergeCells>
  <phoneticPr fontId="2"/>
  <dataValidations count="1">
    <dataValidation type="list" allowBlank="1" showInputMessage="1" showErrorMessage="1" sqref="B49:B52">
      <formula1>$B$54:$B$55</formula1>
    </dataValidation>
  </dataValidations>
  <pageMargins left="0.25" right="0.25" top="0.75" bottom="0.75" header="0.3" footer="0.3"/>
  <pageSetup paperSize="9" scale="99" orientation="portrait" r:id="rId1"/>
  <rowBreaks count="1" manualBreakCount="1">
    <brk id="6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view="pageBreakPreview" zoomScale="85" zoomScaleNormal="100" zoomScaleSheetLayoutView="85" workbookViewId="0">
      <selection activeCell="H4" sqref="H4"/>
    </sheetView>
  </sheetViews>
  <sheetFormatPr defaultRowHeight="13.5" x14ac:dyDescent="0.15"/>
  <cols>
    <col min="1" max="1" width="4" customWidth="1"/>
    <col min="2" max="2" width="9" customWidth="1"/>
    <col min="3" max="3" width="7.625" customWidth="1"/>
    <col min="4" max="4" width="6.875" bestFit="1" customWidth="1"/>
    <col min="5" max="5" width="9.875" customWidth="1"/>
    <col min="12" max="12" width="6.625" customWidth="1"/>
  </cols>
  <sheetData>
    <row r="1" spans="1:12" ht="17.25" x14ac:dyDescent="0.15">
      <c r="A1" s="7" t="s">
        <v>20</v>
      </c>
    </row>
    <row r="2" spans="1:12" s="20" customFormat="1" ht="17.25" x14ac:dyDescent="0.15">
      <c r="A2" s="7" t="s">
        <v>2</v>
      </c>
      <c r="H2" s="29"/>
      <c r="I2" s="19" t="s">
        <v>91</v>
      </c>
    </row>
    <row r="4" spans="1:12" ht="17.25" x14ac:dyDescent="0.15">
      <c r="A4" s="10" t="s">
        <v>140</v>
      </c>
      <c r="B4" s="9"/>
      <c r="C4" s="9"/>
      <c r="D4" s="9"/>
      <c r="E4" s="9"/>
      <c r="F4" s="9"/>
      <c r="G4" s="9"/>
      <c r="H4" s="9"/>
      <c r="I4" s="9"/>
      <c r="J4" s="9"/>
      <c r="K4" s="9"/>
      <c r="L4" s="9"/>
    </row>
    <row r="6" spans="1:12" x14ac:dyDescent="0.15">
      <c r="A6" t="s">
        <v>25</v>
      </c>
    </row>
    <row r="7" spans="1:12" x14ac:dyDescent="0.15">
      <c r="A7" t="s">
        <v>24</v>
      </c>
    </row>
    <row r="8" spans="1:12" ht="29.25" customHeight="1" x14ac:dyDescent="0.15">
      <c r="A8" s="48" t="s">
        <v>73</v>
      </c>
      <c r="B8" s="48"/>
      <c r="C8" s="48"/>
      <c r="D8" s="48"/>
      <c r="E8" s="48"/>
      <c r="F8" s="48"/>
      <c r="G8" s="48"/>
      <c r="H8" s="48"/>
      <c r="I8" s="48"/>
      <c r="J8" s="48"/>
      <c r="K8" s="48"/>
      <c r="L8" s="48"/>
    </row>
    <row r="10" spans="1:12" x14ac:dyDescent="0.15">
      <c r="A10" s="8" t="s">
        <v>26</v>
      </c>
      <c r="B10" s="9"/>
      <c r="C10" s="9"/>
      <c r="D10" s="9"/>
      <c r="E10" s="9"/>
      <c r="F10" s="9"/>
      <c r="G10" s="9"/>
      <c r="H10" s="9"/>
      <c r="I10" s="9"/>
      <c r="J10" s="9"/>
      <c r="K10" s="9"/>
      <c r="L10" s="9"/>
    </row>
    <row r="12" spans="1:12" ht="14.25" thickBot="1" x14ac:dyDescent="0.2">
      <c r="K12" s="3"/>
    </row>
    <row r="13" spans="1:12" ht="14.25" thickBot="1" x14ac:dyDescent="0.2">
      <c r="A13" t="s">
        <v>108</v>
      </c>
      <c r="B13" t="s">
        <v>4</v>
      </c>
      <c r="E13" s="4">
        <v>120</v>
      </c>
      <c r="F13" t="s">
        <v>109</v>
      </c>
      <c r="K13" s="12"/>
      <c r="L13" s="3"/>
    </row>
    <row r="14" spans="1:12" ht="14.25" thickBot="1" x14ac:dyDescent="0.2"/>
    <row r="15" spans="1:12" ht="14.25" thickBot="1" x14ac:dyDescent="0.2">
      <c r="A15" t="s">
        <v>110</v>
      </c>
      <c r="B15" t="s">
        <v>6</v>
      </c>
      <c r="E15" s="5">
        <v>100</v>
      </c>
      <c r="F15" t="s">
        <v>111</v>
      </c>
      <c r="H15" t="s">
        <v>9</v>
      </c>
      <c r="J15" s="1">
        <f>E13*E15</f>
        <v>12000</v>
      </c>
      <c r="K15" t="s">
        <v>112</v>
      </c>
    </row>
    <row r="16" spans="1:12" ht="14.25" thickBot="1" x14ac:dyDescent="0.2"/>
    <row r="17" spans="1:14" ht="14.25" thickBot="1" x14ac:dyDescent="0.2">
      <c r="A17" t="s">
        <v>113</v>
      </c>
      <c r="B17" t="s">
        <v>7</v>
      </c>
      <c r="E17" s="5">
        <v>16.079999999999998</v>
      </c>
      <c r="F17" t="s">
        <v>114</v>
      </c>
      <c r="H17" t="s">
        <v>8</v>
      </c>
      <c r="J17" s="5">
        <v>45</v>
      </c>
      <c r="K17" t="s">
        <v>115</v>
      </c>
    </row>
    <row r="18" spans="1:14" ht="14.25" thickBot="1" x14ac:dyDescent="0.2"/>
    <row r="19" spans="1:14" ht="14.25" thickBot="1" x14ac:dyDescent="0.2">
      <c r="A19" t="s">
        <v>116</v>
      </c>
      <c r="B19" t="s">
        <v>10</v>
      </c>
      <c r="E19" s="2">
        <f>+J15*(J17-E17)*4.18605/1000</f>
        <v>1452.7267919999999</v>
      </c>
      <c r="F19" t="s">
        <v>117</v>
      </c>
    </row>
    <row r="20" spans="1:14" ht="14.25" thickBot="1" x14ac:dyDescent="0.2"/>
    <row r="21" spans="1:14" ht="14.25" thickBot="1" x14ac:dyDescent="0.2">
      <c r="A21" t="s">
        <v>118</v>
      </c>
      <c r="B21" t="s">
        <v>13</v>
      </c>
      <c r="E21" s="2">
        <f>E19/5</f>
        <v>290.5453584</v>
      </c>
      <c r="F21" t="s">
        <v>119</v>
      </c>
    </row>
    <row r="22" spans="1:14" ht="14.25" thickBot="1" x14ac:dyDescent="0.2"/>
    <row r="23" spans="1:14" ht="14.25" thickBot="1" x14ac:dyDescent="0.2">
      <c r="A23" t="s">
        <v>120</v>
      </c>
      <c r="B23" t="s">
        <v>11</v>
      </c>
      <c r="E23" s="2">
        <f>+E21/3.6/10</f>
        <v>8.0707044000000003</v>
      </c>
      <c r="F23" t="s">
        <v>121</v>
      </c>
    </row>
    <row r="24" spans="1:14" ht="14.25" thickBot="1" x14ac:dyDescent="0.2"/>
    <row r="25" spans="1:14" ht="14.25" thickBot="1" x14ac:dyDescent="0.2">
      <c r="A25" t="s">
        <v>122</v>
      </c>
      <c r="B25" t="s">
        <v>0</v>
      </c>
      <c r="E25" s="2">
        <f>E23/0.53</f>
        <v>15.227744150943396</v>
      </c>
      <c r="F25" t="s">
        <v>123</v>
      </c>
    </row>
    <row r="26" spans="1:14" ht="14.25" thickBot="1" x14ac:dyDescent="0.2"/>
    <row r="27" spans="1:14" ht="14.25" thickBot="1" x14ac:dyDescent="0.2">
      <c r="A27" t="s">
        <v>124</v>
      </c>
      <c r="B27" t="s">
        <v>12</v>
      </c>
      <c r="E27" s="2">
        <f>E25*0.318</f>
        <v>4.8424226399999997</v>
      </c>
      <c r="F27" t="s">
        <v>125</v>
      </c>
    </row>
    <row r="28" spans="1:14" ht="13.5" customHeight="1" x14ac:dyDescent="0.15">
      <c r="E28" s="56" t="s">
        <v>135</v>
      </c>
      <c r="F28" s="57"/>
      <c r="G28" s="57"/>
      <c r="H28" s="57"/>
    </row>
    <row r="29" spans="1:14" x14ac:dyDescent="0.15">
      <c r="E29" s="57"/>
      <c r="F29" s="57"/>
      <c r="G29" s="57"/>
      <c r="H29" s="57"/>
    </row>
    <row r="31" spans="1:14" x14ac:dyDescent="0.15">
      <c r="N31" s="27"/>
    </row>
    <row r="32" spans="1:14" x14ac:dyDescent="0.15">
      <c r="A32" s="8" t="s">
        <v>27</v>
      </c>
      <c r="B32" s="9"/>
      <c r="C32" s="9"/>
      <c r="D32" s="9"/>
      <c r="E32" s="9"/>
      <c r="F32" s="9"/>
      <c r="G32" s="9"/>
      <c r="H32" s="9"/>
      <c r="I32" s="9"/>
      <c r="J32" s="9"/>
      <c r="K32" s="9"/>
      <c r="L32" s="9"/>
    </row>
    <row r="34" spans="1:12" x14ac:dyDescent="0.15">
      <c r="B34" t="str">
        <f>IF(E13="","","発電出力")</f>
        <v>発電出力</v>
      </c>
      <c r="C34" s="11">
        <f>IF(E13="","",E27)</f>
        <v>4.8424226399999997</v>
      </c>
      <c r="D34" t="str">
        <f>IF(E13="","","が５kW")</f>
        <v>が５kW</v>
      </c>
      <c r="E34" t="str">
        <f>IF(E13="","",IF(AND(C34&gt;=5),"以上の","よりも小さい"))</f>
        <v>よりも小さい</v>
      </c>
      <c r="F34" t="str">
        <f>IF(E13="","","ため、")</f>
        <v>ため、</v>
      </c>
      <c r="G34" s="48" t="str">
        <f>IF(E13="","",IF(AND(C34&gt;=5),"コージェネレーションシステムによる有効な廃熱利用の可能性があります。","簡易計算では有効な廃熱利用の可能性は低いといえます。ただし、詳細計算によっては、有効な利用を見込める可能性があります。"))</f>
        <v>簡易計算では有効な廃熱利用の可能性は低いといえます。ただし、詳細計算によっては、有効な利用を見込める可能性があります。</v>
      </c>
      <c r="H34" s="48"/>
      <c r="I34" s="48"/>
      <c r="J34" s="48"/>
      <c r="K34" s="48"/>
      <c r="L34" s="48"/>
    </row>
    <row r="35" spans="1:12" x14ac:dyDescent="0.15">
      <c r="G35" s="48"/>
      <c r="H35" s="48"/>
      <c r="I35" s="48"/>
      <c r="J35" s="48"/>
      <c r="K35" s="48"/>
      <c r="L35" s="48"/>
    </row>
    <row r="36" spans="1:12" x14ac:dyDescent="0.15">
      <c r="G36" s="48"/>
      <c r="H36" s="48"/>
      <c r="I36" s="48"/>
      <c r="J36" s="48"/>
      <c r="K36" s="48"/>
      <c r="L36" s="48"/>
    </row>
    <row r="37" spans="1:12" x14ac:dyDescent="0.15">
      <c r="G37" s="48"/>
      <c r="H37" s="48"/>
      <c r="I37" s="48"/>
      <c r="J37" s="48"/>
      <c r="K37" s="48"/>
      <c r="L37" s="48"/>
    </row>
    <row r="40" spans="1:12" x14ac:dyDescent="0.15">
      <c r="A40" s="8" t="s">
        <v>44</v>
      </c>
      <c r="B40" s="9"/>
      <c r="C40" s="9"/>
      <c r="D40" s="9"/>
      <c r="E40" s="9"/>
      <c r="F40" s="9"/>
      <c r="G40" s="9"/>
      <c r="H40" s="9"/>
      <c r="I40" s="9"/>
      <c r="J40" s="9"/>
      <c r="K40" s="9"/>
      <c r="L40" s="9"/>
    </row>
    <row r="42" spans="1:12" ht="14.25" thickBot="1" x14ac:dyDescent="0.2">
      <c r="A42" t="s">
        <v>108</v>
      </c>
      <c r="B42" t="s">
        <v>126</v>
      </c>
    </row>
    <row r="43" spans="1:12" ht="14.25" thickBot="1" x14ac:dyDescent="0.2">
      <c r="B43" t="s">
        <v>71</v>
      </c>
      <c r="D43" s="49"/>
      <c r="E43" s="50"/>
      <c r="F43" s="50"/>
      <c r="G43" s="51"/>
    </row>
    <row r="44" spans="1:12" ht="14.25" thickBot="1" x14ac:dyDescent="0.2">
      <c r="B44" t="s">
        <v>72</v>
      </c>
      <c r="D44" s="59"/>
      <c r="E44" s="60"/>
      <c r="F44" s="60"/>
      <c r="G44" s="61"/>
      <c r="H44" t="s">
        <v>136</v>
      </c>
    </row>
    <row r="45" spans="1:12" ht="14.25" thickBot="1" x14ac:dyDescent="0.2">
      <c r="B45" t="s">
        <v>78</v>
      </c>
      <c r="D45" s="59"/>
      <c r="E45" s="60"/>
      <c r="F45" s="60"/>
      <c r="G45" s="61"/>
      <c r="H45" t="s">
        <v>137</v>
      </c>
    </row>
    <row r="47" spans="1:12" x14ac:dyDescent="0.15">
      <c r="A47" s="39" t="s">
        <v>110</v>
      </c>
      <c r="B47" s="39" t="s">
        <v>127</v>
      </c>
      <c r="C47" s="39"/>
      <c r="D47" s="39"/>
      <c r="E47" s="39"/>
      <c r="F47" s="39"/>
      <c r="G47" s="39"/>
      <c r="H47" s="39"/>
      <c r="I47" s="39"/>
      <c r="J47" s="39"/>
      <c r="K47" s="39"/>
      <c r="L47" s="39"/>
    </row>
    <row r="48" spans="1:12" x14ac:dyDescent="0.15">
      <c r="A48" s="39"/>
      <c r="B48" s="40" t="s">
        <v>83</v>
      </c>
      <c r="C48" s="39"/>
      <c r="D48" s="39"/>
      <c r="E48" s="39"/>
      <c r="F48" s="39"/>
      <c r="G48" s="39"/>
      <c r="H48" s="39"/>
      <c r="I48" s="39"/>
      <c r="J48" s="39"/>
      <c r="K48" s="39"/>
      <c r="L48" s="39"/>
    </row>
    <row r="49" spans="1:12" x14ac:dyDescent="0.15">
      <c r="A49" s="39"/>
      <c r="B49" s="41" t="s">
        <v>84</v>
      </c>
      <c r="C49" s="40" t="s">
        <v>85</v>
      </c>
      <c r="D49" s="39"/>
      <c r="E49" s="39"/>
      <c r="F49" s="39"/>
      <c r="G49" s="39"/>
      <c r="H49" s="39"/>
      <c r="I49" s="39"/>
      <c r="J49" s="39"/>
      <c r="K49" s="39"/>
      <c r="L49" s="39"/>
    </row>
    <row r="50" spans="1:12" x14ac:dyDescent="0.15">
      <c r="A50" s="39"/>
      <c r="B50" s="41" t="s">
        <v>84</v>
      </c>
      <c r="C50" s="39" t="s">
        <v>86</v>
      </c>
      <c r="D50" s="39"/>
      <c r="E50" s="39"/>
      <c r="F50" s="39"/>
      <c r="G50" s="39"/>
      <c r="H50" s="39"/>
      <c r="I50" s="39"/>
      <c r="J50" s="39"/>
      <c r="K50" s="39"/>
      <c r="L50" s="39"/>
    </row>
    <row r="51" spans="1:12" x14ac:dyDescent="0.15">
      <c r="A51" s="39"/>
      <c r="B51" s="41" t="s">
        <v>84</v>
      </c>
      <c r="C51" s="39" t="s">
        <v>87</v>
      </c>
      <c r="D51" s="39"/>
      <c r="E51" s="39"/>
      <c r="F51" s="39"/>
      <c r="G51" s="39"/>
      <c r="H51" s="39"/>
      <c r="I51" s="39"/>
      <c r="J51" s="39"/>
      <c r="K51" s="39"/>
      <c r="L51" s="39"/>
    </row>
    <row r="52" spans="1:12" x14ac:dyDescent="0.15">
      <c r="A52" s="39"/>
      <c r="B52" s="41" t="s">
        <v>84</v>
      </c>
      <c r="C52" s="39" t="s">
        <v>62</v>
      </c>
      <c r="D52" s="55" t="s">
        <v>128</v>
      </c>
      <c r="E52" s="55"/>
      <c r="F52" s="55"/>
      <c r="G52" s="55"/>
      <c r="H52" s="55"/>
      <c r="I52" s="55"/>
      <c r="J52" s="55"/>
      <c r="K52" s="55"/>
      <c r="L52" s="55"/>
    </row>
    <row r="53" spans="1:12" hidden="1" x14ac:dyDescent="0.15"/>
    <row r="54" spans="1:12" hidden="1" x14ac:dyDescent="0.15">
      <c r="B54" s="28" t="s">
        <v>129</v>
      </c>
    </row>
    <row r="55" spans="1:12" hidden="1" x14ac:dyDescent="0.15">
      <c r="B55" s="28" t="s">
        <v>130</v>
      </c>
    </row>
    <row r="62" spans="1:12" x14ac:dyDescent="0.15">
      <c r="A62" t="s">
        <v>14</v>
      </c>
    </row>
    <row r="63" spans="1:12" x14ac:dyDescent="0.15">
      <c r="B63" t="s">
        <v>79</v>
      </c>
    </row>
    <row r="65" spans="1:12" x14ac:dyDescent="0.15">
      <c r="A65" t="s">
        <v>30</v>
      </c>
    </row>
    <row r="66" spans="1:12" x14ac:dyDescent="0.15">
      <c r="B66" t="s">
        <v>102</v>
      </c>
    </row>
    <row r="67" spans="1:12" x14ac:dyDescent="0.15">
      <c r="B67" t="s">
        <v>35</v>
      </c>
    </row>
    <row r="68" spans="1:12" x14ac:dyDescent="0.15">
      <c r="A68" t="s">
        <v>46</v>
      </c>
      <c r="B68" t="s">
        <v>103</v>
      </c>
    </row>
    <row r="69" spans="1:12" x14ac:dyDescent="0.15">
      <c r="A69" t="s">
        <v>47</v>
      </c>
      <c r="B69" t="s">
        <v>34</v>
      </c>
    </row>
    <row r="70" spans="1:12" x14ac:dyDescent="0.15">
      <c r="B70" t="s">
        <v>3</v>
      </c>
    </row>
    <row r="71" spans="1:12" x14ac:dyDescent="0.15">
      <c r="B71" t="s">
        <v>134</v>
      </c>
    </row>
    <row r="72" spans="1:12" ht="33" customHeight="1" x14ac:dyDescent="0.15">
      <c r="A72" s="42" t="s">
        <v>48</v>
      </c>
      <c r="B72" s="58" t="s">
        <v>132</v>
      </c>
      <c r="C72" s="58"/>
      <c r="D72" s="58"/>
      <c r="E72" s="58"/>
      <c r="F72" s="58"/>
      <c r="G72" s="58"/>
      <c r="H72" s="58"/>
      <c r="I72" s="58"/>
      <c r="J72" s="58"/>
      <c r="K72" s="58"/>
      <c r="L72" s="58"/>
    </row>
    <row r="73" spans="1:12" x14ac:dyDescent="0.15">
      <c r="A73" t="s">
        <v>49</v>
      </c>
      <c r="B73" t="s">
        <v>37</v>
      </c>
    </row>
    <row r="74" spans="1:12" x14ac:dyDescent="0.15">
      <c r="A74" t="s">
        <v>50</v>
      </c>
      <c r="B74" t="s">
        <v>38</v>
      </c>
    </row>
    <row r="75" spans="1:12" x14ac:dyDescent="0.15">
      <c r="A75" t="s">
        <v>51</v>
      </c>
      <c r="B75" t="s">
        <v>36</v>
      </c>
    </row>
    <row r="76" spans="1:12" x14ac:dyDescent="0.15">
      <c r="B76" t="s">
        <v>101</v>
      </c>
    </row>
    <row r="78" spans="1:12" x14ac:dyDescent="0.15">
      <c r="A78" t="s">
        <v>39</v>
      </c>
    </row>
    <row r="79" spans="1:12" x14ac:dyDescent="0.15">
      <c r="B79" s="48" t="s">
        <v>43</v>
      </c>
      <c r="C79" s="48"/>
      <c r="D79" s="48"/>
      <c r="E79" s="48"/>
      <c r="F79" s="48"/>
      <c r="G79" s="48"/>
      <c r="H79" s="48"/>
      <c r="I79" s="48"/>
      <c r="J79" s="48"/>
      <c r="K79" s="48"/>
      <c r="L79" s="48"/>
    </row>
    <row r="80" spans="1:12" x14ac:dyDescent="0.15">
      <c r="B80" s="48"/>
      <c r="C80" s="48"/>
      <c r="D80" s="48"/>
      <c r="E80" s="48"/>
      <c r="F80" s="48"/>
      <c r="G80" s="48"/>
      <c r="H80" s="48"/>
      <c r="I80" s="48"/>
      <c r="J80" s="48"/>
      <c r="K80" s="48"/>
      <c r="L80" s="48"/>
    </row>
    <row r="82" spans="1:2" x14ac:dyDescent="0.15">
      <c r="A82" t="s">
        <v>40</v>
      </c>
    </row>
    <row r="83" spans="1:2" x14ac:dyDescent="0.15">
      <c r="A83" t="s">
        <v>46</v>
      </c>
      <c r="B83" t="s">
        <v>41</v>
      </c>
    </row>
    <row r="84" spans="1:2" x14ac:dyDescent="0.15">
      <c r="B84" t="s">
        <v>99</v>
      </c>
    </row>
    <row r="85" spans="1:2" x14ac:dyDescent="0.15">
      <c r="B85" t="s">
        <v>100</v>
      </c>
    </row>
    <row r="86" spans="1:2" x14ac:dyDescent="0.15">
      <c r="A86" t="s">
        <v>47</v>
      </c>
      <c r="B86" t="s">
        <v>42</v>
      </c>
    </row>
    <row r="87" spans="1:2" x14ac:dyDescent="0.15">
      <c r="B87" t="s">
        <v>95</v>
      </c>
    </row>
    <row r="88" spans="1:2" x14ac:dyDescent="0.15">
      <c r="B88" t="s">
        <v>96</v>
      </c>
    </row>
    <row r="89" spans="1:2" x14ac:dyDescent="0.15">
      <c r="B89" t="s">
        <v>97</v>
      </c>
    </row>
    <row r="90" spans="1:2" x14ac:dyDescent="0.15">
      <c r="B90" t="s">
        <v>98</v>
      </c>
    </row>
  </sheetData>
  <sheetProtection password="9635" sheet="1" objects="1" scenarios="1"/>
  <protectedRanges>
    <protectedRange sqref="E13 D43:G45 B49:B52 D52" name="範囲1"/>
  </protectedRanges>
  <mergeCells count="9">
    <mergeCell ref="B79:L80"/>
    <mergeCell ref="A8:L8"/>
    <mergeCell ref="G34:L37"/>
    <mergeCell ref="D43:G43"/>
    <mergeCell ref="D44:G44"/>
    <mergeCell ref="D45:G45"/>
    <mergeCell ref="D52:L52"/>
    <mergeCell ref="E28:H29"/>
    <mergeCell ref="B72:L72"/>
  </mergeCells>
  <phoneticPr fontId="2"/>
  <dataValidations count="1">
    <dataValidation type="list" allowBlank="1" showInputMessage="1" showErrorMessage="1" sqref="B49:B52">
      <formula1>$B$54:$B$55</formula1>
    </dataValidation>
  </dataValidations>
  <pageMargins left="0.25" right="0.25" top="0.75" bottom="0.75" header="0.3" footer="0.3"/>
  <pageSetup paperSize="9" scale="99" orientation="portrait" r:id="rId1"/>
  <rowBreaks count="1" manualBreakCount="1">
    <brk id="60"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4"/>
  <sheetViews>
    <sheetView view="pageBreakPreview" zoomScale="85" zoomScaleNormal="100" zoomScaleSheetLayoutView="85" workbookViewId="0">
      <selection activeCell="A6" sqref="A6:L6"/>
    </sheetView>
  </sheetViews>
  <sheetFormatPr defaultRowHeight="13.5" x14ac:dyDescent="0.15"/>
  <cols>
    <col min="1" max="1" width="4" customWidth="1"/>
    <col min="2" max="2" width="9" customWidth="1"/>
    <col min="3" max="3" width="7.625" customWidth="1"/>
    <col min="4" max="4" width="6.875" bestFit="1" customWidth="1"/>
    <col min="5" max="5" width="9.875" customWidth="1"/>
    <col min="12" max="12" width="6.625" customWidth="1"/>
  </cols>
  <sheetData>
    <row r="1" spans="1:12" ht="17.25" x14ac:dyDescent="0.15">
      <c r="A1" s="7" t="s">
        <v>20</v>
      </c>
    </row>
    <row r="2" spans="1:12" s="20" customFormat="1" ht="17.25" x14ac:dyDescent="0.15">
      <c r="A2" s="7" t="s">
        <v>2</v>
      </c>
      <c r="H2" s="29"/>
      <c r="I2" s="19" t="s">
        <v>91</v>
      </c>
    </row>
    <row r="4" spans="1:12" ht="17.25" x14ac:dyDescent="0.15">
      <c r="A4" s="10" t="s">
        <v>141</v>
      </c>
      <c r="B4" s="9"/>
      <c r="C4" s="9"/>
      <c r="D4" s="9"/>
      <c r="E4" s="9"/>
      <c r="F4" s="9"/>
      <c r="G4" s="9"/>
      <c r="H4" s="9"/>
      <c r="I4" s="9"/>
      <c r="J4" s="9"/>
      <c r="K4" s="9"/>
      <c r="L4" s="9"/>
    </row>
    <row r="6" spans="1:12" ht="29.25" customHeight="1" x14ac:dyDescent="0.15">
      <c r="A6" s="63" t="s">
        <v>92</v>
      </c>
      <c r="B6" s="63"/>
      <c r="C6" s="63"/>
      <c r="D6" s="63"/>
      <c r="E6" s="63"/>
      <c r="F6" s="63"/>
      <c r="G6" s="63"/>
      <c r="H6" s="63"/>
      <c r="I6" s="63"/>
      <c r="J6" s="63"/>
      <c r="K6" s="63"/>
      <c r="L6" s="63"/>
    </row>
    <row r="7" spans="1:12" x14ac:dyDescent="0.15">
      <c r="A7" t="s">
        <v>52</v>
      </c>
    </row>
    <row r="9" spans="1:12" x14ac:dyDescent="0.15">
      <c r="A9" s="18" t="s">
        <v>26</v>
      </c>
      <c r="B9" s="9"/>
      <c r="C9" s="9"/>
      <c r="D9" s="9"/>
      <c r="E9" s="9"/>
      <c r="F9" s="9"/>
      <c r="G9" s="9"/>
      <c r="H9" s="9"/>
      <c r="I9" s="9"/>
      <c r="J9" s="9"/>
      <c r="K9" s="9"/>
      <c r="L9" s="9"/>
    </row>
    <row r="11" spans="1:12" ht="14.25" thickBot="1" x14ac:dyDescent="0.2">
      <c r="K11" s="3"/>
    </row>
    <row r="12" spans="1:12" ht="14.25" thickBot="1" x14ac:dyDescent="0.2">
      <c r="A12" t="s">
        <v>108</v>
      </c>
      <c r="B12" t="s">
        <v>4</v>
      </c>
      <c r="E12" s="13"/>
      <c r="F12" t="s">
        <v>109</v>
      </c>
      <c r="K12" s="12"/>
      <c r="L12" s="3"/>
    </row>
    <row r="13" spans="1:12" ht="14.25" thickBot="1" x14ac:dyDescent="0.2"/>
    <row r="14" spans="1:12" ht="14.25" thickBot="1" x14ac:dyDescent="0.2">
      <c r="A14" t="s">
        <v>110</v>
      </c>
      <c r="B14" t="s">
        <v>6</v>
      </c>
      <c r="E14" s="13">
        <v>100</v>
      </c>
      <c r="F14" t="s">
        <v>111</v>
      </c>
      <c r="H14" t="s">
        <v>9</v>
      </c>
      <c r="J14" s="14">
        <f>E12*E14</f>
        <v>0</v>
      </c>
      <c r="K14" t="s">
        <v>112</v>
      </c>
    </row>
    <row r="15" spans="1:12" ht="14.25" thickBot="1" x14ac:dyDescent="0.2"/>
    <row r="16" spans="1:12" ht="14.25" thickBot="1" x14ac:dyDescent="0.2">
      <c r="A16" t="s">
        <v>113</v>
      </c>
      <c r="B16" t="s">
        <v>7</v>
      </c>
      <c r="E16" s="13">
        <v>16.8</v>
      </c>
      <c r="F16" t="s">
        <v>114</v>
      </c>
      <c r="H16" t="s">
        <v>8</v>
      </c>
      <c r="J16" s="13">
        <v>45</v>
      </c>
      <c r="K16" t="s">
        <v>115</v>
      </c>
    </row>
    <row r="17" spans="1:12" ht="14.25" thickBot="1" x14ac:dyDescent="0.2"/>
    <row r="18" spans="1:12" ht="14.25" thickBot="1" x14ac:dyDescent="0.2">
      <c r="A18" t="s">
        <v>116</v>
      </c>
      <c r="B18" t="s">
        <v>10</v>
      </c>
      <c r="E18" s="15">
        <f>+J14*(J16-E16)*4.18605/1000</f>
        <v>0</v>
      </c>
      <c r="F18" t="s">
        <v>117</v>
      </c>
    </row>
    <row r="19" spans="1:12" ht="14.25" thickBot="1" x14ac:dyDescent="0.2"/>
    <row r="20" spans="1:12" ht="14.25" thickBot="1" x14ac:dyDescent="0.2">
      <c r="A20" t="s">
        <v>118</v>
      </c>
      <c r="B20" t="s">
        <v>13</v>
      </c>
      <c r="E20" s="15">
        <f>E18/5</f>
        <v>0</v>
      </c>
      <c r="F20" t="s">
        <v>119</v>
      </c>
    </row>
    <row r="21" spans="1:12" ht="14.25" thickBot="1" x14ac:dyDescent="0.2"/>
    <row r="22" spans="1:12" ht="14.25" thickBot="1" x14ac:dyDescent="0.2">
      <c r="A22" t="s">
        <v>120</v>
      </c>
      <c r="B22" t="s">
        <v>11</v>
      </c>
      <c r="E22" s="15">
        <f>+E20/3.6/10</f>
        <v>0</v>
      </c>
      <c r="F22" t="s">
        <v>121</v>
      </c>
    </row>
    <row r="23" spans="1:12" ht="14.25" thickBot="1" x14ac:dyDescent="0.2"/>
    <row r="24" spans="1:12" ht="14.25" thickBot="1" x14ac:dyDescent="0.2">
      <c r="A24" t="s">
        <v>122</v>
      </c>
      <c r="B24" t="s">
        <v>0</v>
      </c>
      <c r="E24" s="15">
        <f>E22/0.53</f>
        <v>0</v>
      </c>
      <c r="F24" t="s">
        <v>123</v>
      </c>
    </row>
    <row r="25" spans="1:12" ht="14.25" thickBot="1" x14ac:dyDescent="0.2"/>
    <row r="26" spans="1:12" ht="14.25" thickBot="1" x14ac:dyDescent="0.2">
      <c r="A26" t="s">
        <v>124</v>
      </c>
      <c r="B26" t="s">
        <v>12</v>
      </c>
      <c r="E26" s="15">
        <f>E24*0.318</f>
        <v>0</v>
      </c>
      <c r="F26" t="s">
        <v>125</v>
      </c>
    </row>
    <row r="27" spans="1:12" ht="13.5" customHeight="1" x14ac:dyDescent="0.15">
      <c r="E27" s="56" t="s">
        <v>135</v>
      </c>
      <c r="F27" s="57"/>
      <c r="G27" s="57"/>
      <c r="H27" s="57"/>
    </row>
    <row r="28" spans="1:12" x14ac:dyDescent="0.15">
      <c r="E28" s="57"/>
      <c r="F28" s="57"/>
      <c r="G28" s="57"/>
      <c r="H28" s="57"/>
    </row>
    <row r="31" spans="1:12" x14ac:dyDescent="0.15">
      <c r="A31" s="18" t="s">
        <v>27</v>
      </c>
      <c r="B31" s="9"/>
      <c r="C31" s="9"/>
      <c r="D31" s="9"/>
      <c r="E31" s="9"/>
      <c r="F31" s="9"/>
      <c r="G31" s="9"/>
      <c r="H31" s="9"/>
      <c r="I31" s="9"/>
      <c r="J31" s="9"/>
      <c r="K31" s="9"/>
      <c r="L31" s="9"/>
    </row>
    <row r="33" spans="1:12" x14ac:dyDescent="0.15">
      <c r="B33" s="17" t="s">
        <v>12</v>
      </c>
      <c r="C33" s="16">
        <f>I26</f>
        <v>0</v>
      </c>
      <c r="D33" s="17" t="s">
        <v>28</v>
      </c>
      <c r="E33" s="17"/>
      <c r="F33" s="17" t="s">
        <v>29</v>
      </c>
      <c r="G33" s="48"/>
      <c r="H33" s="48"/>
      <c r="I33" s="48"/>
      <c r="J33" s="48"/>
      <c r="K33" s="48"/>
      <c r="L33" s="48"/>
    </row>
    <row r="34" spans="1:12" x14ac:dyDescent="0.15">
      <c r="G34" s="48"/>
      <c r="H34" s="48"/>
      <c r="I34" s="48"/>
      <c r="J34" s="48"/>
      <c r="K34" s="48"/>
      <c r="L34" s="48"/>
    </row>
    <row r="35" spans="1:12" x14ac:dyDescent="0.15">
      <c r="G35" s="48"/>
      <c r="H35" s="48"/>
      <c r="I35" s="48"/>
      <c r="J35" s="48"/>
      <c r="K35" s="48"/>
      <c r="L35" s="48"/>
    </row>
    <row r="36" spans="1:12" x14ac:dyDescent="0.15">
      <c r="G36" s="48"/>
      <c r="H36" s="48"/>
      <c r="I36" s="48"/>
      <c r="J36" s="48"/>
      <c r="K36" s="48"/>
      <c r="L36" s="48"/>
    </row>
    <row r="39" spans="1:12" x14ac:dyDescent="0.15">
      <c r="A39" s="8" t="s">
        <v>44</v>
      </c>
      <c r="B39" s="9"/>
      <c r="C39" s="9"/>
      <c r="D39" s="9"/>
      <c r="E39" s="9"/>
      <c r="F39" s="9"/>
      <c r="G39" s="9"/>
      <c r="H39" s="9"/>
      <c r="I39" s="9"/>
      <c r="J39" s="9"/>
      <c r="K39" s="9"/>
      <c r="L39" s="9"/>
    </row>
    <row r="40" spans="1:12" s="30" customFormat="1" x14ac:dyDescent="0.15">
      <c r="A40" s="64" t="s">
        <v>94</v>
      </c>
      <c r="B40" s="64"/>
      <c r="C40" s="64"/>
      <c r="D40" s="64"/>
      <c r="E40" s="64"/>
      <c r="F40" s="64"/>
      <c r="G40" s="64"/>
      <c r="H40" s="64"/>
      <c r="I40" s="64"/>
      <c r="J40" s="64"/>
      <c r="K40" s="64"/>
      <c r="L40" s="64"/>
    </row>
    <row r="42" spans="1:12" ht="14.25" thickBot="1" x14ac:dyDescent="0.2">
      <c r="A42" t="s">
        <v>31</v>
      </c>
      <c r="B42" t="s">
        <v>33</v>
      </c>
    </row>
    <row r="43" spans="1:12" ht="14.25" thickBot="1" x14ac:dyDescent="0.2">
      <c r="B43" t="s">
        <v>71</v>
      </c>
      <c r="D43" s="49"/>
      <c r="E43" s="50"/>
      <c r="F43" s="50"/>
      <c r="G43" s="51"/>
    </row>
    <row r="44" spans="1:12" ht="14.25" thickBot="1" x14ac:dyDescent="0.2">
      <c r="B44" t="s">
        <v>72</v>
      </c>
      <c r="D44" s="59"/>
      <c r="E44" s="60"/>
      <c r="F44" s="60"/>
      <c r="G44" s="61"/>
      <c r="H44" t="s">
        <v>136</v>
      </c>
    </row>
    <row r="45" spans="1:12" ht="14.25" thickBot="1" x14ac:dyDescent="0.2">
      <c r="B45" t="s">
        <v>78</v>
      </c>
      <c r="D45" s="59"/>
      <c r="E45" s="60"/>
      <c r="F45" s="60"/>
      <c r="G45" s="61"/>
      <c r="H45" t="s">
        <v>137</v>
      </c>
    </row>
    <row r="46" spans="1:12" ht="14.25" customHeight="1" x14ac:dyDescent="0.15"/>
    <row r="47" spans="1:12" x14ac:dyDescent="0.15">
      <c r="A47" s="3"/>
      <c r="B47" s="3"/>
      <c r="C47" s="3"/>
      <c r="D47" s="3"/>
      <c r="E47" s="3"/>
      <c r="F47" s="3"/>
      <c r="G47" s="3"/>
      <c r="H47" s="3"/>
      <c r="I47" s="3"/>
      <c r="J47" s="3"/>
      <c r="K47" s="3"/>
      <c r="L47" s="3"/>
    </row>
    <row r="48" spans="1:12" x14ac:dyDescent="0.15">
      <c r="A48" s="3" t="s">
        <v>81</v>
      </c>
      <c r="B48" s="3" t="s">
        <v>82</v>
      </c>
      <c r="C48" s="3"/>
      <c r="D48" s="3"/>
      <c r="E48" s="3"/>
      <c r="F48" s="3"/>
      <c r="G48" s="3"/>
      <c r="H48" s="3"/>
      <c r="I48" s="3"/>
      <c r="J48" s="3"/>
      <c r="K48" s="3"/>
      <c r="L48" s="3"/>
    </row>
    <row r="49" spans="1:12" x14ac:dyDescent="0.15">
      <c r="A49" s="3"/>
      <c r="B49" s="31" t="s">
        <v>83</v>
      </c>
      <c r="C49" s="3"/>
      <c r="D49" s="3"/>
      <c r="E49" s="3"/>
      <c r="F49" s="3"/>
      <c r="G49" s="3"/>
      <c r="H49" s="3"/>
      <c r="I49" s="3"/>
      <c r="J49" s="3"/>
      <c r="K49" s="3"/>
      <c r="L49" s="3"/>
    </row>
    <row r="50" spans="1:12" x14ac:dyDescent="0.15">
      <c r="A50" s="3"/>
      <c r="B50" s="28" t="s">
        <v>84</v>
      </c>
      <c r="C50" s="31" t="s">
        <v>85</v>
      </c>
      <c r="D50" s="3"/>
      <c r="E50" s="3"/>
      <c r="F50" s="3"/>
      <c r="G50" s="3"/>
      <c r="H50" s="3"/>
      <c r="I50" s="3"/>
      <c r="J50" s="3"/>
      <c r="K50" s="3"/>
      <c r="L50" s="3"/>
    </row>
    <row r="51" spans="1:12" x14ac:dyDescent="0.15">
      <c r="A51" s="3"/>
      <c r="B51" s="28" t="s">
        <v>84</v>
      </c>
      <c r="C51" s="3" t="s">
        <v>86</v>
      </c>
      <c r="D51" s="3"/>
      <c r="E51" s="3"/>
      <c r="F51" s="3"/>
      <c r="G51" s="3"/>
      <c r="H51" s="3"/>
      <c r="I51" s="3"/>
      <c r="J51" s="3"/>
      <c r="K51" s="3"/>
      <c r="L51" s="3"/>
    </row>
    <row r="52" spans="1:12" x14ac:dyDescent="0.15">
      <c r="A52" s="3"/>
      <c r="B52" s="28" t="s">
        <v>84</v>
      </c>
      <c r="C52" s="3" t="s">
        <v>87</v>
      </c>
      <c r="D52" s="3"/>
      <c r="E52" s="3"/>
      <c r="F52" s="3"/>
      <c r="G52" s="3"/>
      <c r="H52" s="3"/>
      <c r="I52" s="3"/>
      <c r="J52" s="3"/>
      <c r="K52" s="3"/>
      <c r="L52" s="3"/>
    </row>
    <row r="53" spans="1:12" x14ac:dyDescent="0.15">
      <c r="A53" s="3"/>
      <c r="B53" s="28" t="s">
        <v>84</v>
      </c>
      <c r="C53" s="3" t="s">
        <v>62</v>
      </c>
      <c r="D53" s="62" t="s">
        <v>88</v>
      </c>
      <c r="E53" s="62"/>
      <c r="F53" s="62"/>
      <c r="G53" s="62"/>
      <c r="H53" s="62"/>
      <c r="I53" s="62"/>
      <c r="J53" s="62"/>
      <c r="K53" s="62"/>
      <c r="L53" s="62"/>
    </row>
    <row r="54" spans="1:12" hidden="1" x14ac:dyDescent="0.15">
      <c r="A54" s="3"/>
      <c r="B54" s="3"/>
      <c r="C54" s="3"/>
      <c r="D54" s="3"/>
      <c r="E54" s="3"/>
      <c r="F54" s="3"/>
      <c r="G54" s="3"/>
      <c r="H54" s="3"/>
      <c r="I54" s="3"/>
      <c r="J54" s="3"/>
      <c r="K54" s="3"/>
      <c r="L54" s="3"/>
    </row>
    <row r="55" spans="1:12" hidden="1" x14ac:dyDescent="0.15">
      <c r="A55" s="3"/>
      <c r="B55" s="28" t="s">
        <v>89</v>
      </c>
      <c r="C55" s="3"/>
      <c r="D55" s="3"/>
      <c r="E55" s="3"/>
      <c r="F55" s="3"/>
      <c r="G55" s="3"/>
      <c r="H55" s="3"/>
      <c r="I55" s="3"/>
      <c r="J55" s="3"/>
      <c r="K55" s="3"/>
      <c r="L55" s="3"/>
    </row>
    <row r="56" spans="1:12" hidden="1" x14ac:dyDescent="0.15">
      <c r="A56" s="3"/>
      <c r="B56" s="28" t="s">
        <v>90</v>
      </c>
      <c r="C56" s="3"/>
      <c r="D56" s="3"/>
      <c r="E56" s="3"/>
      <c r="F56" s="3"/>
      <c r="G56" s="3"/>
      <c r="H56" s="3"/>
      <c r="I56" s="3"/>
      <c r="J56" s="3"/>
      <c r="K56" s="3"/>
      <c r="L56" s="3"/>
    </row>
    <row r="57" spans="1:12" x14ac:dyDescent="0.15">
      <c r="A57" s="3"/>
      <c r="B57" s="3"/>
      <c r="C57" s="3"/>
      <c r="D57" s="3"/>
      <c r="E57" s="3"/>
      <c r="F57" s="3"/>
      <c r="G57" s="3"/>
      <c r="H57" s="3"/>
      <c r="I57" s="3"/>
      <c r="J57" s="3"/>
      <c r="K57" s="3"/>
      <c r="L57" s="3"/>
    </row>
    <row r="58" spans="1:12" x14ac:dyDescent="0.15">
      <c r="B58" s="3"/>
      <c r="C58" s="3"/>
      <c r="D58" s="3"/>
      <c r="E58" s="3"/>
      <c r="F58" s="3"/>
      <c r="G58" s="3"/>
      <c r="H58" s="3"/>
      <c r="I58" s="3"/>
      <c r="J58" s="3"/>
      <c r="K58" s="3"/>
      <c r="L58" s="3"/>
    </row>
    <row r="61" spans="1:12" x14ac:dyDescent="0.15">
      <c r="A61" t="s">
        <v>14</v>
      </c>
    </row>
    <row r="62" spans="1:12" x14ac:dyDescent="0.15">
      <c r="B62" t="s">
        <v>79</v>
      </c>
    </row>
    <row r="63" spans="1:12" x14ac:dyDescent="0.15">
      <c r="B63" t="s">
        <v>93</v>
      </c>
    </row>
    <row r="66" spans="1:2" x14ac:dyDescent="0.15">
      <c r="A66" t="s">
        <v>40</v>
      </c>
    </row>
    <row r="67" spans="1:2" x14ac:dyDescent="0.15">
      <c r="A67" t="s">
        <v>46</v>
      </c>
      <c r="B67" t="s">
        <v>41</v>
      </c>
    </row>
    <row r="68" spans="1:2" x14ac:dyDescent="0.15">
      <c r="B68" t="s">
        <v>99</v>
      </c>
    </row>
    <row r="69" spans="1:2" x14ac:dyDescent="0.15">
      <c r="B69" t="s">
        <v>100</v>
      </c>
    </row>
    <row r="70" spans="1:2" x14ac:dyDescent="0.15">
      <c r="A70" t="s">
        <v>47</v>
      </c>
      <c r="B70" t="s">
        <v>42</v>
      </c>
    </row>
    <row r="71" spans="1:2" x14ac:dyDescent="0.15">
      <c r="B71" t="s">
        <v>95</v>
      </c>
    </row>
    <row r="72" spans="1:2" x14ac:dyDescent="0.15">
      <c r="B72" t="s">
        <v>96</v>
      </c>
    </row>
    <row r="73" spans="1:2" x14ac:dyDescent="0.15">
      <c r="B73" t="s">
        <v>97</v>
      </c>
    </row>
    <row r="74" spans="1:2" x14ac:dyDescent="0.15">
      <c r="B74" t="s">
        <v>98</v>
      </c>
    </row>
  </sheetData>
  <sheetProtection password="9635" sheet="1" objects="1" scenarios="1"/>
  <protectedRanges>
    <protectedRange sqref="D43 D44 D45 B50 B51 B52 B53 D53" name="範囲1"/>
  </protectedRanges>
  <mergeCells count="8">
    <mergeCell ref="D44:G44"/>
    <mergeCell ref="D45:G45"/>
    <mergeCell ref="D53:L53"/>
    <mergeCell ref="A6:L6"/>
    <mergeCell ref="A40:L40"/>
    <mergeCell ref="G33:L36"/>
    <mergeCell ref="D43:G43"/>
    <mergeCell ref="E27:H28"/>
  </mergeCells>
  <phoneticPr fontId="2"/>
  <dataValidations count="1">
    <dataValidation type="list" allowBlank="1" showInputMessage="1" showErrorMessage="1" sqref="B50:B53">
      <formula1>$B$55:$B$56</formula1>
    </dataValidation>
  </dataValidations>
  <pageMargins left="0.25" right="0.25" top="0.75" bottom="0.75" header="0.3" footer="0.3"/>
  <pageSetup paperSize="9" scale="99" orientation="portrait" r:id="rId1"/>
  <rowBreaks count="1" manualBreakCount="1">
    <brk id="5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view="pageBreakPreview" zoomScaleNormal="100" zoomScaleSheetLayoutView="100" workbookViewId="0">
      <selection activeCell="E4" sqref="E4"/>
    </sheetView>
  </sheetViews>
  <sheetFormatPr defaultRowHeight="13.5" x14ac:dyDescent="0.15"/>
  <cols>
    <col min="1" max="1" width="4" customWidth="1"/>
    <col min="2" max="2" width="9" customWidth="1"/>
    <col min="3" max="3" width="7.625" customWidth="1"/>
    <col min="4" max="4" width="6.875" bestFit="1" customWidth="1"/>
    <col min="5" max="5" width="9.875" customWidth="1"/>
    <col min="12" max="12" width="6.625" customWidth="1"/>
  </cols>
  <sheetData>
    <row r="1" spans="1:12" ht="17.25" x14ac:dyDescent="0.15">
      <c r="A1" s="7" t="s">
        <v>20</v>
      </c>
    </row>
    <row r="2" spans="1:12" s="20" customFormat="1" ht="17.25" x14ac:dyDescent="0.15">
      <c r="A2" s="7" t="s">
        <v>2</v>
      </c>
      <c r="H2" s="29"/>
      <c r="I2" s="19" t="s">
        <v>91</v>
      </c>
    </row>
    <row r="4" spans="1:12" ht="17.25" x14ac:dyDescent="0.15">
      <c r="A4" s="10" t="s">
        <v>74</v>
      </c>
      <c r="B4" s="9"/>
      <c r="C4" s="9"/>
      <c r="D4" s="9"/>
      <c r="E4" s="9"/>
      <c r="F4" s="9"/>
      <c r="G4" s="9"/>
      <c r="H4" s="9"/>
      <c r="I4" s="9"/>
      <c r="J4" s="9"/>
      <c r="K4" s="9"/>
      <c r="L4" s="9"/>
    </row>
    <row r="6" spans="1:12" x14ac:dyDescent="0.15">
      <c r="A6" t="s">
        <v>75</v>
      </c>
    </row>
    <row r="7" spans="1:12" x14ac:dyDescent="0.15">
      <c r="A7" s="65" t="s">
        <v>76</v>
      </c>
      <c r="B7" s="65"/>
      <c r="C7" s="65"/>
      <c r="D7" s="65"/>
      <c r="E7" s="65"/>
      <c r="F7" s="65"/>
      <c r="G7" s="65"/>
      <c r="H7" s="65"/>
      <c r="I7" s="65"/>
      <c r="J7" s="65"/>
      <c r="K7" s="65"/>
      <c r="L7" s="65"/>
    </row>
    <row r="8" spans="1:12" x14ac:dyDescent="0.15">
      <c r="A8" t="s">
        <v>77</v>
      </c>
    </row>
    <row r="10" spans="1:12" x14ac:dyDescent="0.15">
      <c r="A10" s="18" t="s">
        <v>26</v>
      </c>
      <c r="B10" s="9"/>
      <c r="C10" s="9"/>
      <c r="D10" s="9"/>
      <c r="E10" s="9"/>
      <c r="F10" s="9"/>
      <c r="G10" s="9"/>
      <c r="H10" s="9"/>
      <c r="I10" s="9"/>
      <c r="J10" s="9"/>
      <c r="K10" s="9"/>
      <c r="L10" s="9"/>
    </row>
    <row r="12" spans="1:12" ht="14.25" thickBot="1" x14ac:dyDescent="0.2">
      <c r="K12" s="3"/>
    </row>
    <row r="13" spans="1:12" ht="14.25" thickBot="1" x14ac:dyDescent="0.2">
      <c r="A13" t="s">
        <v>108</v>
      </c>
      <c r="B13" t="s">
        <v>4</v>
      </c>
      <c r="E13" s="13"/>
      <c r="F13" t="s">
        <v>109</v>
      </c>
      <c r="K13" s="12"/>
      <c r="L13" s="3"/>
    </row>
    <row r="14" spans="1:12" ht="14.25" thickBot="1" x14ac:dyDescent="0.2"/>
    <row r="15" spans="1:12" ht="14.25" thickBot="1" x14ac:dyDescent="0.2">
      <c r="A15" t="s">
        <v>110</v>
      </c>
      <c r="B15" t="s">
        <v>6</v>
      </c>
      <c r="E15" s="13">
        <v>100</v>
      </c>
      <c r="F15" t="s">
        <v>111</v>
      </c>
      <c r="H15" t="s">
        <v>9</v>
      </c>
      <c r="J15" s="14">
        <f>E13*E15</f>
        <v>0</v>
      </c>
      <c r="K15" t="s">
        <v>112</v>
      </c>
    </row>
    <row r="16" spans="1:12" ht="14.25" thickBot="1" x14ac:dyDescent="0.2"/>
    <row r="17" spans="1:12" ht="14.25" thickBot="1" x14ac:dyDescent="0.2">
      <c r="A17" t="s">
        <v>113</v>
      </c>
      <c r="B17" t="s">
        <v>7</v>
      </c>
      <c r="E17" s="13">
        <v>16.8</v>
      </c>
      <c r="F17" t="s">
        <v>114</v>
      </c>
      <c r="H17" t="s">
        <v>8</v>
      </c>
      <c r="J17" s="13">
        <v>45</v>
      </c>
      <c r="K17" t="s">
        <v>115</v>
      </c>
    </row>
    <row r="18" spans="1:12" ht="14.25" thickBot="1" x14ac:dyDescent="0.2"/>
    <row r="19" spans="1:12" ht="14.25" thickBot="1" x14ac:dyDescent="0.2">
      <c r="A19" t="s">
        <v>116</v>
      </c>
      <c r="B19" t="s">
        <v>10</v>
      </c>
      <c r="E19" s="15">
        <f>+J15*(J17-E17)*4.18605/1000</f>
        <v>0</v>
      </c>
      <c r="F19" t="s">
        <v>117</v>
      </c>
    </row>
    <row r="20" spans="1:12" ht="14.25" thickBot="1" x14ac:dyDescent="0.2"/>
    <row r="21" spans="1:12" ht="14.25" thickBot="1" x14ac:dyDescent="0.2">
      <c r="A21" t="s">
        <v>118</v>
      </c>
      <c r="B21" t="s">
        <v>13</v>
      </c>
      <c r="E21" s="15">
        <f>E19/5</f>
        <v>0</v>
      </c>
      <c r="F21" t="s">
        <v>119</v>
      </c>
    </row>
    <row r="22" spans="1:12" ht="14.25" thickBot="1" x14ac:dyDescent="0.2"/>
    <row r="23" spans="1:12" ht="14.25" thickBot="1" x14ac:dyDescent="0.2">
      <c r="A23" t="s">
        <v>120</v>
      </c>
      <c r="B23" t="s">
        <v>11</v>
      </c>
      <c r="E23" s="15">
        <f>+E21/3.6/10</f>
        <v>0</v>
      </c>
      <c r="F23" t="s">
        <v>121</v>
      </c>
    </row>
    <row r="24" spans="1:12" ht="14.25" thickBot="1" x14ac:dyDescent="0.2"/>
    <row r="25" spans="1:12" ht="14.25" thickBot="1" x14ac:dyDescent="0.2">
      <c r="A25" t="s">
        <v>122</v>
      </c>
      <c r="B25" t="s">
        <v>0</v>
      </c>
      <c r="E25" s="15">
        <f>E23/0.53</f>
        <v>0</v>
      </c>
      <c r="F25" t="s">
        <v>123</v>
      </c>
    </row>
    <row r="26" spans="1:12" ht="14.25" thickBot="1" x14ac:dyDescent="0.2"/>
    <row r="27" spans="1:12" ht="14.25" thickBot="1" x14ac:dyDescent="0.2">
      <c r="A27" t="s">
        <v>124</v>
      </c>
      <c r="B27" t="s">
        <v>12</v>
      </c>
      <c r="E27" s="15">
        <f>E25*0.318</f>
        <v>0</v>
      </c>
      <c r="F27" t="s">
        <v>125</v>
      </c>
    </row>
    <row r="28" spans="1:12" ht="13.5" customHeight="1" x14ac:dyDescent="0.15">
      <c r="E28" s="56" t="s">
        <v>135</v>
      </c>
      <c r="F28" s="57"/>
      <c r="G28" s="57"/>
      <c r="H28" s="57"/>
    </row>
    <row r="29" spans="1:12" x14ac:dyDescent="0.15">
      <c r="E29" s="57"/>
      <c r="F29" s="57"/>
      <c r="G29" s="57"/>
      <c r="H29" s="57"/>
    </row>
    <row r="32" spans="1:12" x14ac:dyDescent="0.15">
      <c r="A32" s="18" t="s">
        <v>27</v>
      </c>
      <c r="B32" s="9"/>
      <c r="C32" s="9"/>
      <c r="D32" s="9"/>
      <c r="E32" s="9"/>
      <c r="F32" s="9"/>
      <c r="G32" s="9"/>
      <c r="H32" s="9"/>
      <c r="I32" s="9"/>
      <c r="J32" s="9"/>
      <c r="K32" s="9"/>
      <c r="L32" s="9"/>
    </row>
    <row r="34" spans="1:12" x14ac:dyDescent="0.15">
      <c r="B34" s="17" t="s">
        <v>12</v>
      </c>
      <c r="C34" s="16">
        <f>I27</f>
        <v>0</v>
      </c>
      <c r="D34" s="17" t="s">
        <v>28</v>
      </c>
      <c r="E34" s="17"/>
      <c r="F34" s="17" t="s">
        <v>29</v>
      </c>
      <c r="G34" s="48"/>
      <c r="H34" s="48"/>
      <c r="I34" s="48"/>
      <c r="J34" s="48"/>
      <c r="K34" s="48"/>
      <c r="L34" s="48"/>
    </row>
    <row r="35" spans="1:12" x14ac:dyDescent="0.15">
      <c r="G35" s="48"/>
      <c r="H35" s="48"/>
      <c r="I35" s="48"/>
      <c r="J35" s="48"/>
      <c r="K35" s="48"/>
      <c r="L35" s="48"/>
    </row>
    <row r="36" spans="1:12" x14ac:dyDescent="0.15">
      <c r="G36" s="48"/>
      <c r="H36" s="48"/>
      <c r="I36" s="48"/>
      <c r="J36" s="48"/>
      <c r="K36" s="48"/>
      <c r="L36" s="48"/>
    </row>
    <row r="37" spans="1:12" x14ac:dyDescent="0.15">
      <c r="G37" s="48"/>
      <c r="H37" s="48"/>
      <c r="I37" s="48"/>
      <c r="J37" s="48"/>
      <c r="K37" s="48"/>
      <c r="L37" s="48"/>
    </row>
    <row r="40" spans="1:12" x14ac:dyDescent="0.15">
      <c r="A40" s="8" t="s">
        <v>44</v>
      </c>
      <c r="B40" s="9"/>
      <c r="C40" s="9"/>
      <c r="D40" s="9"/>
      <c r="E40" s="9"/>
      <c r="F40" s="9"/>
      <c r="G40" s="9"/>
      <c r="H40" s="9"/>
      <c r="I40" s="9"/>
      <c r="J40" s="9"/>
      <c r="K40" s="9"/>
      <c r="L40" s="9"/>
    </row>
    <row r="42" spans="1:12" ht="14.25" thickBot="1" x14ac:dyDescent="0.2">
      <c r="A42" t="s">
        <v>31</v>
      </c>
      <c r="B42" t="s">
        <v>33</v>
      </c>
    </row>
    <row r="43" spans="1:12" ht="14.25" thickBot="1" x14ac:dyDescent="0.2">
      <c r="B43" t="s">
        <v>71</v>
      </c>
      <c r="D43" s="49"/>
      <c r="E43" s="50"/>
      <c r="F43" s="50"/>
      <c r="G43" s="51"/>
    </row>
    <row r="44" spans="1:12" ht="14.25" thickBot="1" x14ac:dyDescent="0.2">
      <c r="B44" t="s">
        <v>72</v>
      </c>
      <c r="D44" s="59"/>
      <c r="E44" s="60"/>
      <c r="F44" s="60"/>
      <c r="G44" s="61"/>
      <c r="H44" t="s">
        <v>136</v>
      </c>
    </row>
    <row r="45" spans="1:12" ht="14.25" thickBot="1" x14ac:dyDescent="0.2">
      <c r="B45" t="s">
        <v>78</v>
      </c>
      <c r="D45" s="59"/>
      <c r="E45" s="60"/>
      <c r="F45" s="60"/>
      <c r="G45" s="61"/>
      <c r="H45" t="s">
        <v>137</v>
      </c>
    </row>
    <row r="47" spans="1:12" x14ac:dyDescent="0.15">
      <c r="A47" s="3" t="s">
        <v>32</v>
      </c>
      <c r="B47" s="3" t="s">
        <v>82</v>
      </c>
      <c r="C47" s="3"/>
      <c r="D47" s="3"/>
      <c r="E47" s="3"/>
      <c r="F47" s="3"/>
      <c r="G47" s="3"/>
      <c r="H47" s="3"/>
      <c r="I47" s="3"/>
      <c r="J47" s="3"/>
      <c r="K47" s="3"/>
      <c r="L47" s="3"/>
    </row>
    <row r="48" spans="1:12" x14ac:dyDescent="0.15">
      <c r="A48" s="3"/>
      <c r="B48" s="31" t="s">
        <v>83</v>
      </c>
      <c r="C48" s="3"/>
      <c r="D48" s="3"/>
      <c r="E48" s="3"/>
      <c r="F48" s="3"/>
      <c r="G48" s="3"/>
      <c r="H48" s="3"/>
      <c r="I48" s="3"/>
      <c r="J48" s="3"/>
      <c r="K48" s="3"/>
      <c r="L48" s="3"/>
    </row>
    <row r="49" spans="1:12" x14ac:dyDescent="0.15">
      <c r="A49" s="3"/>
      <c r="B49" s="32" t="s">
        <v>84</v>
      </c>
      <c r="C49" s="31" t="s">
        <v>85</v>
      </c>
      <c r="D49" s="3"/>
      <c r="E49" s="3"/>
      <c r="F49" s="3"/>
      <c r="G49" s="3"/>
      <c r="H49" s="3"/>
      <c r="I49" s="3"/>
      <c r="J49" s="3"/>
      <c r="K49" s="3"/>
      <c r="L49" s="3"/>
    </row>
    <row r="50" spans="1:12" x14ac:dyDescent="0.15">
      <c r="A50" s="3"/>
      <c r="B50" s="32" t="s">
        <v>84</v>
      </c>
      <c r="C50" s="3" t="s">
        <v>86</v>
      </c>
      <c r="D50" s="3"/>
      <c r="E50" s="3"/>
      <c r="F50" s="3"/>
      <c r="G50" s="3"/>
      <c r="H50" s="3"/>
      <c r="I50" s="3"/>
      <c r="J50" s="3"/>
      <c r="K50" s="3"/>
      <c r="L50" s="3"/>
    </row>
    <row r="51" spans="1:12" x14ac:dyDescent="0.15">
      <c r="A51" s="3"/>
      <c r="B51" s="32" t="s">
        <v>84</v>
      </c>
      <c r="C51" s="3" t="s">
        <v>87</v>
      </c>
      <c r="D51" s="3"/>
      <c r="E51" s="3"/>
      <c r="F51" s="3"/>
      <c r="G51" s="3"/>
      <c r="H51" s="3"/>
      <c r="I51" s="3"/>
      <c r="J51" s="3"/>
      <c r="K51" s="3"/>
      <c r="L51" s="3"/>
    </row>
    <row r="52" spans="1:12" x14ac:dyDescent="0.15">
      <c r="A52" s="3"/>
      <c r="B52" s="32" t="s">
        <v>84</v>
      </c>
      <c r="C52" s="3" t="s">
        <v>62</v>
      </c>
      <c r="D52" s="66" t="s">
        <v>88</v>
      </c>
      <c r="E52" s="66"/>
      <c r="F52" s="66"/>
      <c r="G52" s="66"/>
      <c r="H52" s="66"/>
      <c r="I52" s="66"/>
      <c r="J52" s="66"/>
      <c r="K52" s="66"/>
      <c r="L52" s="66"/>
    </row>
    <row r="53" spans="1:12" x14ac:dyDescent="0.15">
      <c r="A53" s="3"/>
      <c r="B53" s="3"/>
      <c r="C53" s="3"/>
      <c r="D53" s="3"/>
      <c r="E53" s="3"/>
      <c r="F53" s="3"/>
      <c r="G53" s="3"/>
      <c r="H53" s="3"/>
      <c r="I53" s="3"/>
      <c r="J53" s="3"/>
      <c r="K53" s="3"/>
      <c r="L53" s="3"/>
    </row>
    <row r="54" spans="1:12" x14ac:dyDescent="0.15">
      <c r="A54" s="3"/>
      <c r="B54" s="3"/>
      <c r="C54" s="3"/>
      <c r="D54" s="3"/>
      <c r="E54" s="3"/>
      <c r="F54" s="3"/>
      <c r="G54" s="3"/>
      <c r="H54" s="3"/>
      <c r="I54" s="3"/>
      <c r="J54" s="3"/>
      <c r="K54" s="3"/>
      <c r="L54" s="3"/>
    </row>
    <row r="62" spans="1:12" x14ac:dyDescent="0.15">
      <c r="A62" t="s">
        <v>14</v>
      </c>
    </row>
    <row r="63" spans="1:12" x14ac:dyDescent="0.15">
      <c r="B63" t="s">
        <v>79</v>
      </c>
    </row>
    <row r="64" spans="1:12" x14ac:dyDescent="0.15">
      <c r="B64" t="s">
        <v>106</v>
      </c>
    </row>
    <row r="65" spans="1:12" x14ac:dyDescent="0.15">
      <c r="B65" s="48"/>
      <c r="C65" s="48"/>
      <c r="D65" s="48"/>
      <c r="E65" s="48"/>
      <c r="F65" s="48"/>
      <c r="G65" s="48"/>
      <c r="H65" s="48"/>
      <c r="I65" s="48"/>
      <c r="J65" s="48"/>
      <c r="K65" s="48"/>
      <c r="L65" s="48"/>
    </row>
    <row r="67" spans="1:12" x14ac:dyDescent="0.15">
      <c r="A67" t="s">
        <v>40</v>
      </c>
    </row>
    <row r="68" spans="1:12" x14ac:dyDescent="0.15">
      <c r="A68" t="s">
        <v>46</v>
      </c>
      <c r="B68" t="s">
        <v>41</v>
      </c>
    </row>
    <row r="69" spans="1:12" x14ac:dyDescent="0.15">
      <c r="B69" t="s">
        <v>99</v>
      </c>
    </row>
    <row r="70" spans="1:12" x14ac:dyDescent="0.15">
      <c r="B70" t="s">
        <v>100</v>
      </c>
    </row>
  </sheetData>
  <sheetProtection password="9635" sheet="1" objects="1" scenarios="1"/>
  <protectedRanges>
    <protectedRange sqref="D43:D45" name="範囲1"/>
  </protectedRanges>
  <mergeCells count="8">
    <mergeCell ref="A7:L7"/>
    <mergeCell ref="G34:L37"/>
    <mergeCell ref="B65:L65"/>
    <mergeCell ref="D43:G43"/>
    <mergeCell ref="D44:G44"/>
    <mergeCell ref="D45:G45"/>
    <mergeCell ref="D52:L52"/>
    <mergeCell ref="E28:H29"/>
  </mergeCells>
  <phoneticPr fontId="2"/>
  <dataValidations count="1">
    <dataValidation type="list" allowBlank="1" showInputMessage="1" showErrorMessage="1" sqref="B49:B52">
      <formula1>$B$55:$B$56</formula1>
    </dataValidation>
  </dataValidations>
  <pageMargins left="0.25" right="0.25" top="0.75" bottom="0.75" header="0.3" footer="0.3"/>
  <pageSetup paperSize="9" scale="96" orientation="portrait" r:id="rId1"/>
  <rowBreaks count="1" manualBreakCount="1">
    <brk id="6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一次チェックシート</vt:lpstr>
      <vt:lpstr>二次チェックシート_病院</vt:lpstr>
      <vt:lpstr>二次チェックシート_ホテル</vt:lpstr>
      <vt:lpstr>二次チェックシート_工場</vt:lpstr>
      <vt:lpstr>二次チェックシート_その他</vt:lpstr>
      <vt:lpstr>一次チェックシート!Print_Area</vt:lpstr>
      <vt:lpstr>二次チェックシート_その他!Print_Area</vt:lpstr>
      <vt:lpstr>二次チェックシート_ホテル!Print_Area</vt:lpstr>
      <vt:lpstr>二次チェックシート_工場!Print_Area</vt:lpstr>
      <vt:lpstr>二次チェックシート_病院!Print_Area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spacio99</dc:creator>
  <cp:lastModifiedBy>s</cp:lastModifiedBy>
  <cp:lastPrinted>2015-03-13T05:57:27Z</cp:lastPrinted>
  <dcterms:created xsi:type="dcterms:W3CDTF">2015-01-04T01:50:41Z</dcterms:created>
  <dcterms:modified xsi:type="dcterms:W3CDTF">2015-03-13T05:58:36Z</dcterms:modified>
</cp:coreProperties>
</file>