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defaultThemeVersion="124226"/>
  <mc:AlternateContent xmlns:mc="http://schemas.openxmlformats.org/markup-compatibility/2006">
    <mc:Choice Requires="x15">
      <x15ac:absPath xmlns:x15ac="http://schemas.microsoft.com/office/spreadsheetml/2010/11/ac" url="Z:\障害者支援課\R02年度\00課共通\03_緊急包括支援事業（障害福祉サービス等分）\16_実績報告\01_様式・記入例\"/>
    </mc:Choice>
  </mc:AlternateContent>
  <xr:revisionPtr revIDLastSave="0" documentId="13_ncr:1_{D8F66BA3-D14F-4819-8573-B4EFCFB24417}" xr6:coauthVersionLast="36" xr6:coauthVersionMax="36" xr10:uidLastSave="{00000000-0000-0000-0000-000000000000}"/>
  <bookViews>
    <workbookView xWindow="0" yWindow="0" windowWidth="28800" windowHeight="12210" tabRatio="823" xr2:uid="{00000000-000D-0000-FFFF-FFFF00000000}"/>
  </bookViews>
  <sheets>
    <sheet name="（はじめにお読みください）本報告書の使い方、報告の手順" sheetId="30" r:id="rId1"/>
    <sheet name="実績報告書" sheetId="20" r:id="rId2"/>
    <sheet name="申請額一覧" sheetId="29" r:id="rId3"/>
    <sheet name="個票1" sheetId="19" r:id="rId4"/>
    <sheet name="職員表" sheetId="27" r:id="rId5"/>
    <sheet name="計算用" sheetId="21" state="hidden" r:id="rId6"/>
  </sheets>
  <definedNames>
    <definedName name="_xlnm.Print_Area" localSheetId="3">個票1!$A$1:$AM$76</definedName>
    <definedName name="_xlnm.Print_Area" localSheetId="1">実績報告書!$A$1:$AU$56</definedName>
    <definedName name="_xlnm.Print_Area" localSheetId="4">職員表!$A$1:$S$86</definedName>
    <definedName name="_xlnm.Print_Titles" localSheetId="4">職員表!$4:$5</definedName>
  </definedNames>
  <calcPr calcId="191029"/>
</workbook>
</file>

<file path=xl/calcChain.xml><?xml version="1.0" encoding="utf-8"?>
<calcChain xmlns="http://schemas.openxmlformats.org/spreadsheetml/2006/main">
  <c r="A15" i="30" l="1"/>
  <c r="A16" i="30" s="1"/>
  <c r="A14" i="30"/>
  <c r="K29" i="20" l="1"/>
  <c r="M22" i="19" l="1"/>
  <c r="V22" i="19"/>
  <c r="X25" i="19"/>
  <c r="H37" i="19"/>
  <c r="X40" i="19"/>
  <c r="AI40" i="19"/>
  <c r="H50" i="19"/>
  <c r="AI52" i="19"/>
  <c r="X58" i="19"/>
  <c r="H70" i="19"/>
  <c r="AI57" i="19" l="1"/>
  <c r="AI59" i="19" s="1"/>
  <c r="AI24" i="19"/>
  <c r="AI26" i="19" s="1"/>
  <c r="AI21" i="19"/>
  <c r="AO22" i="19"/>
  <c r="A51" i="21"/>
  <c r="A49" i="21"/>
  <c r="A48" i="21"/>
  <c r="X59" i="19" s="1"/>
  <c r="E7" i="27" l="1"/>
  <c r="E8" i="27"/>
  <c r="F8" i="27" s="1"/>
  <c r="S8" i="27" s="1"/>
  <c r="E9" i="27"/>
  <c r="F9" i="27" s="1"/>
  <c r="S9" i="27" s="1"/>
  <c r="E10" i="27"/>
  <c r="F10" i="27" s="1"/>
  <c r="S10" i="27" s="1"/>
  <c r="E11" i="27"/>
  <c r="F11" i="27" s="1"/>
  <c r="S11" i="27" s="1"/>
  <c r="E12" i="27"/>
  <c r="F12" i="27"/>
  <c r="S12" i="27" s="1"/>
  <c r="E13" i="27"/>
  <c r="F13" i="27" s="1"/>
  <c r="S13" i="27" s="1"/>
  <c r="E14" i="27"/>
  <c r="F14" i="27" s="1"/>
  <c r="S14" i="27" s="1"/>
  <c r="E15" i="27"/>
  <c r="F15" i="27" s="1"/>
  <c r="S15" i="27" s="1"/>
  <c r="E16" i="27"/>
  <c r="F16" i="27" s="1"/>
  <c r="S16" i="27" s="1"/>
  <c r="E17" i="27"/>
  <c r="F17" i="27" s="1"/>
  <c r="S17" i="27" s="1"/>
  <c r="E18" i="27"/>
  <c r="F18" i="27"/>
  <c r="S18" i="27" s="1"/>
  <c r="E19" i="27"/>
  <c r="F19" i="27" s="1"/>
  <c r="S19" i="27" s="1"/>
  <c r="E20" i="27"/>
  <c r="F20" i="27" s="1"/>
  <c r="S20" i="27" s="1"/>
  <c r="E21" i="27"/>
  <c r="F21" i="27" s="1"/>
  <c r="S21" i="27" s="1"/>
  <c r="E22" i="27"/>
  <c r="F22" i="27"/>
  <c r="S22" i="27" s="1"/>
  <c r="E23" i="27"/>
  <c r="F23" i="27" s="1"/>
  <c r="S23" i="27" s="1"/>
  <c r="E24" i="27"/>
  <c r="F24" i="27" s="1"/>
  <c r="S24" i="27" s="1"/>
  <c r="E25" i="27"/>
  <c r="F25" i="27" s="1"/>
  <c r="S25" i="27" s="1"/>
  <c r="E26" i="27"/>
  <c r="F26" i="27"/>
  <c r="S26" i="27" s="1"/>
  <c r="E27" i="27"/>
  <c r="F27" i="27" s="1"/>
  <c r="S27" i="27" s="1"/>
  <c r="E28" i="27"/>
  <c r="F28" i="27" s="1"/>
  <c r="S28" i="27" s="1"/>
  <c r="E29" i="27"/>
  <c r="F29" i="27" s="1"/>
  <c r="S29" i="27" s="1"/>
  <c r="E30" i="27"/>
  <c r="F30" i="27"/>
  <c r="S30" i="27" s="1"/>
  <c r="E31" i="27"/>
  <c r="F31" i="27" s="1"/>
  <c r="S31" i="27" s="1"/>
  <c r="E32" i="27"/>
  <c r="F32" i="27" s="1"/>
  <c r="S32" i="27" s="1"/>
  <c r="E33" i="27"/>
  <c r="F33" i="27" s="1"/>
  <c r="S33" i="27" s="1"/>
  <c r="E34" i="27"/>
  <c r="F34" i="27"/>
  <c r="S34" i="27" s="1"/>
  <c r="E35" i="27"/>
  <c r="F35" i="27" s="1"/>
  <c r="S35" i="27" s="1"/>
  <c r="E36" i="27"/>
  <c r="F36" i="27" s="1"/>
  <c r="S36" i="27" s="1"/>
  <c r="E37" i="27"/>
  <c r="F37" i="27" s="1"/>
  <c r="S37" i="27" s="1"/>
  <c r="E38" i="27"/>
  <c r="F38" i="27"/>
  <c r="S38" i="27" s="1"/>
  <c r="E39" i="27"/>
  <c r="F39" i="27" s="1"/>
  <c r="S39" i="27" s="1"/>
  <c r="E40" i="27"/>
  <c r="F40" i="27" s="1"/>
  <c r="S40" i="27" s="1"/>
  <c r="E41" i="27"/>
  <c r="F41" i="27" s="1"/>
  <c r="S41" i="27" s="1"/>
  <c r="E42" i="27"/>
  <c r="F42" i="27"/>
  <c r="S42" i="27" s="1"/>
  <c r="E43" i="27"/>
  <c r="F43" i="27" s="1"/>
  <c r="S43" i="27" s="1"/>
  <c r="E44" i="27"/>
  <c r="F44" i="27" s="1"/>
  <c r="S44" i="27" s="1"/>
  <c r="E45" i="27"/>
  <c r="F45" i="27" s="1"/>
  <c r="S45" i="27" s="1"/>
  <c r="E46" i="27"/>
  <c r="F46" i="27"/>
  <c r="S46" i="27" s="1"/>
  <c r="E47" i="27"/>
  <c r="F47" i="27" s="1"/>
  <c r="S47" i="27" s="1"/>
  <c r="E48" i="27"/>
  <c r="F48" i="27" s="1"/>
  <c r="S48" i="27" s="1"/>
  <c r="E49" i="27"/>
  <c r="F49" i="27" s="1"/>
  <c r="S49" i="27" s="1"/>
  <c r="E50" i="27"/>
  <c r="F50" i="27"/>
  <c r="S50" i="27" s="1"/>
  <c r="E51" i="27"/>
  <c r="F51" i="27" s="1"/>
  <c r="S51" i="27" s="1"/>
  <c r="E52" i="27"/>
  <c r="F52" i="27" s="1"/>
  <c r="S52" i="27" s="1"/>
  <c r="E53" i="27"/>
  <c r="F53" i="27" s="1"/>
  <c r="S53" i="27" s="1"/>
  <c r="E54" i="27"/>
  <c r="F54" i="27"/>
  <c r="S54" i="27" s="1"/>
  <c r="E55" i="27"/>
  <c r="F55" i="27" s="1"/>
  <c r="S55" i="27" s="1"/>
  <c r="E56" i="27"/>
  <c r="F56" i="27" s="1"/>
  <c r="S56" i="27" s="1"/>
  <c r="E57" i="27"/>
  <c r="F57" i="27" s="1"/>
  <c r="S57" i="27" s="1"/>
  <c r="E58" i="27"/>
  <c r="F58" i="27"/>
  <c r="S58" i="27" s="1"/>
  <c r="E59" i="27"/>
  <c r="F59" i="27" s="1"/>
  <c r="S59" i="27" s="1"/>
  <c r="E60" i="27"/>
  <c r="F60" i="27" s="1"/>
  <c r="S60" i="27" s="1"/>
  <c r="E61" i="27"/>
  <c r="F61" i="27" s="1"/>
  <c r="S61" i="27" s="1"/>
  <c r="E62" i="27"/>
  <c r="F62" i="27"/>
  <c r="S62" i="27" s="1"/>
  <c r="E63" i="27"/>
  <c r="F63" i="27" s="1"/>
  <c r="S63" i="27" s="1"/>
  <c r="E64" i="27"/>
  <c r="F64" i="27" s="1"/>
  <c r="S64" i="27" s="1"/>
  <c r="E65" i="27"/>
  <c r="F65" i="27" s="1"/>
  <c r="S65" i="27" s="1"/>
  <c r="E66" i="27"/>
  <c r="F66" i="27"/>
  <c r="S66" i="27" s="1"/>
  <c r="E67" i="27"/>
  <c r="F67" i="27" s="1"/>
  <c r="S67" i="27" s="1"/>
  <c r="E68" i="27"/>
  <c r="F68" i="27" s="1"/>
  <c r="S68" i="27" s="1"/>
  <c r="E69" i="27"/>
  <c r="F69" i="27" s="1"/>
  <c r="S69" i="27" s="1"/>
  <c r="E70" i="27"/>
  <c r="F70" i="27"/>
  <c r="S70" i="27" s="1"/>
  <c r="E71" i="27"/>
  <c r="F71" i="27" s="1"/>
  <c r="S71" i="27" s="1"/>
  <c r="E72" i="27"/>
  <c r="F72" i="27" s="1"/>
  <c r="S72" i="27" s="1"/>
  <c r="E73" i="27"/>
  <c r="F73" i="27" s="1"/>
  <c r="S73" i="27" s="1"/>
  <c r="E74" i="27"/>
  <c r="F74" i="27"/>
  <c r="S74" i="27" s="1"/>
  <c r="E75" i="27"/>
  <c r="F75" i="27" s="1"/>
  <c r="S75" i="27" s="1"/>
  <c r="E76" i="27"/>
  <c r="F76" i="27" s="1"/>
  <c r="S76" i="27" s="1"/>
  <c r="E77" i="27"/>
  <c r="F77" i="27" s="1"/>
  <c r="S77" i="27" s="1"/>
  <c r="E78" i="27"/>
  <c r="F78" i="27"/>
  <c r="S78" i="27" s="1"/>
  <c r="E79" i="27"/>
  <c r="F79" i="27" s="1"/>
  <c r="S79" i="27" s="1"/>
  <c r="E80" i="27"/>
  <c r="F80" i="27" s="1"/>
  <c r="S80" i="27" s="1"/>
  <c r="E81" i="27"/>
  <c r="F81" i="27" s="1"/>
  <c r="S81" i="27" s="1"/>
  <c r="E82" i="27"/>
  <c r="F82" i="27"/>
  <c r="S82" i="27" s="1"/>
  <c r="E83" i="27"/>
  <c r="F83" i="27" s="1"/>
  <c r="S83" i="27" s="1"/>
  <c r="E84" i="27"/>
  <c r="F84" i="27" s="1"/>
  <c r="S84" i="27" s="1"/>
  <c r="E85" i="27"/>
  <c r="F85" i="27" s="1"/>
  <c r="S85" i="27" s="1"/>
  <c r="E6" i="27"/>
  <c r="F6" i="27" s="1"/>
  <c r="S6" i="27" s="1"/>
  <c r="F13" i="29"/>
  <c r="F7" i="27" l="1"/>
  <c r="S7" i="27" s="1"/>
  <c r="I18" i="29"/>
  <c r="I16" i="29"/>
  <c r="I19" i="29"/>
  <c r="I12" i="29"/>
  <c r="I11" i="29"/>
  <c r="I10" i="29"/>
  <c r="I15" i="29"/>
  <c r="I8" i="29"/>
  <c r="I13" i="29"/>
  <c r="I14" i="29"/>
  <c r="I6" i="29"/>
  <c r="I7" i="29"/>
  <c r="I17" i="29"/>
  <c r="I9" i="29"/>
  <c r="M8" i="27" l="1"/>
  <c r="O8" i="27" s="1"/>
  <c r="M9" i="27"/>
  <c r="O9" i="27" s="1"/>
  <c r="M10" i="27"/>
  <c r="O10" i="27" s="1"/>
  <c r="M11" i="27"/>
  <c r="O11" i="27" s="1"/>
  <c r="M12" i="27"/>
  <c r="O12" i="27" s="1"/>
  <c r="M13" i="27"/>
  <c r="O13" i="27" s="1"/>
  <c r="M14" i="27"/>
  <c r="O14" i="27" s="1"/>
  <c r="M15" i="27"/>
  <c r="O15" i="27" s="1"/>
  <c r="M16" i="27"/>
  <c r="O16" i="27" s="1"/>
  <c r="M17" i="27"/>
  <c r="O17" i="27" s="1"/>
  <c r="M18" i="27"/>
  <c r="O18" i="27" s="1"/>
  <c r="M19" i="27"/>
  <c r="O19" i="27" s="1"/>
  <c r="M20" i="27"/>
  <c r="O20" i="27" s="1"/>
  <c r="M21" i="27"/>
  <c r="O21" i="27" s="1"/>
  <c r="M22" i="27"/>
  <c r="O22" i="27" s="1"/>
  <c r="M23" i="27"/>
  <c r="O23" i="27" s="1"/>
  <c r="M24" i="27"/>
  <c r="O24" i="27" s="1"/>
  <c r="M25" i="27"/>
  <c r="O25" i="27" s="1"/>
  <c r="M26" i="27"/>
  <c r="O26" i="27" s="1"/>
  <c r="M27" i="27"/>
  <c r="O27" i="27" s="1"/>
  <c r="M28" i="27"/>
  <c r="O28" i="27" s="1"/>
  <c r="M29" i="27"/>
  <c r="O29" i="27" s="1"/>
  <c r="M30" i="27"/>
  <c r="O30" i="27" s="1"/>
  <c r="M31" i="27"/>
  <c r="O31" i="27" s="1"/>
  <c r="M32" i="27"/>
  <c r="O32" i="27" s="1"/>
  <c r="M33" i="27"/>
  <c r="O33" i="27" s="1"/>
  <c r="M34" i="27"/>
  <c r="O34" i="27" s="1"/>
  <c r="M35" i="27"/>
  <c r="O35" i="27" s="1"/>
  <c r="M36" i="27"/>
  <c r="O36" i="27" s="1"/>
  <c r="M37" i="27"/>
  <c r="O37" i="27" s="1"/>
  <c r="M38" i="27"/>
  <c r="O38" i="27" s="1"/>
  <c r="M39" i="27"/>
  <c r="O39" i="27" s="1"/>
  <c r="M40" i="27"/>
  <c r="O40" i="27" s="1"/>
  <c r="M41" i="27"/>
  <c r="O41" i="27" s="1"/>
  <c r="M42" i="27"/>
  <c r="O42" i="27" s="1"/>
  <c r="M43" i="27"/>
  <c r="O43" i="27" s="1"/>
  <c r="M44" i="27"/>
  <c r="O44" i="27" s="1"/>
  <c r="M45" i="27"/>
  <c r="O45" i="27" s="1"/>
  <c r="M46" i="27"/>
  <c r="O46" i="27" s="1"/>
  <c r="M47" i="27"/>
  <c r="O47" i="27" s="1"/>
  <c r="M48" i="27"/>
  <c r="O48" i="27" s="1"/>
  <c r="M49" i="27"/>
  <c r="O49" i="27" s="1"/>
  <c r="M50" i="27"/>
  <c r="O50" i="27" s="1"/>
  <c r="M51" i="27"/>
  <c r="O51" i="27" s="1"/>
  <c r="M52" i="27"/>
  <c r="O52" i="27" s="1"/>
  <c r="M53" i="27"/>
  <c r="O53" i="27" s="1"/>
  <c r="M54" i="27"/>
  <c r="O54" i="27" s="1"/>
  <c r="M55" i="27"/>
  <c r="O55" i="27" s="1"/>
  <c r="M56" i="27"/>
  <c r="O56" i="27" s="1"/>
  <c r="M57" i="27"/>
  <c r="O57" i="27" s="1"/>
  <c r="M58" i="27"/>
  <c r="O58" i="27" s="1"/>
  <c r="M59" i="27"/>
  <c r="O59" i="27" s="1"/>
  <c r="M60" i="27"/>
  <c r="O60" i="27" s="1"/>
  <c r="M61" i="27"/>
  <c r="O61" i="27" s="1"/>
  <c r="M62" i="27"/>
  <c r="O62" i="27" s="1"/>
  <c r="M63" i="27"/>
  <c r="O63" i="27" s="1"/>
  <c r="M64" i="27"/>
  <c r="O64" i="27" s="1"/>
  <c r="M65" i="27"/>
  <c r="O65" i="27" s="1"/>
  <c r="M66" i="27"/>
  <c r="O66" i="27" s="1"/>
  <c r="M67" i="27"/>
  <c r="O67" i="27" s="1"/>
  <c r="M68" i="27"/>
  <c r="O68" i="27" s="1"/>
  <c r="M69" i="27"/>
  <c r="O69" i="27" s="1"/>
  <c r="M70" i="27"/>
  <c r="O70" i="27" s="1"/>
  <c r="M71" i="27"/>
  <c r="O71" i="27" s="1"/>
  <c r="M72" i="27"/>
  <c r="O72" i="27" s="1"/>
  <c r="M73" i="27"/>
  <c r="O73" i="27" s="1"/>
  <c r="M74" i="27"/>
  <c r="O74" i="27" s="1"/>
  <c r="M75" i="27"/>
  <c r="O75" i="27" s="1"/>
  <c r="M76" i="27"/>
  <c r="O76" i="27" s="1"/>
  <c r="M77" i="27"/>
  <c r="O77" i="27" s="1"/>
  <c r="M78" i="27"/>
  <c r="O78" i="27" s="1"/>
  <c r="M79" i="27"/>
  <c r="O79" i="27" s="1"/>
  <c r="M80" i="27"/>
  <c r="O80" i="27" s="1"/>
  <c r="M81" i="27"/>
  <c r="O81" i="27" s="1"/>
  <c r="M82" i="27"/>
  <c r="O82" i="27" s="1"/>
  <c r="M83" i="27"/>
  <c r="O83" i="27" s="1"/>
  <c r="M84" i="27"/>
  <c r="O84" i="27" s="1"/>
  <c r="M85" i="27"/>
  <c r="O85" i="27" s="1"/>
  <c r="M7" i="27"/>
  <c r="O7" i="27" s="1"/>
  <c r="M6" i="27"/>
  <c r="O6" i="27" s="1"/>
  <c r="M8" i="29"/>
  <c r="L13" i="29"/>
  <c r="L6" i="29"/>
  <c r="K11" i="29"/>
  <c r="L11" i="29"/>
  <c r="H18" i="29"/>
  <c r="J12" i="29"/>
  <c r="M18" i="29"/>
  <c r="M15" i="29"/>
  <c r="K6" i="29"/>
  <c r="L12" i="29"/>
  <c r="K13" i="29"/>
  <c r="M14" i="29"/>
  <c r="K7" i="29"/>
  <c r="M12" i="29"/>
  <c r="M11" i="29"/>
  <c r="L10" i="29"/>
  <c r="H13" i="29"/>
  <c r="K10" i="29"/>
  <c r="L16" i="29"/>
  <c r="H6" i="29"/>
  <c r="L9" i="29"/>
  <c r="M7" i="29"/>
  <c r="L14" i="29"/>
  <c r="J9" i="29"/>
  <c r="K18" i="29"/>
  <c r="J7" i="29"/>
  <c r="J8" i="29"/>
  <c r="J10" i="29"/>
  <c r="K9" i="29"/>
  <c r="J16" i="29"/>
  <c r="M19" i="29"/>
  <c r="J18" i="29"/>
  <c r="K17" i="29"/>
  <c r="H12" i="29"/>
  <c r="L17" i="29"/>
  <c r="H14" i="29"/>
  <c r="H7" i="29"/>
  <c r="K12" i="29"/>
  <c r="K15" i="29"/>
  <c r="M17" i="29"/>
  <c r="L7" i="29"/>
  <c r="F5" i="29"/>
  <c r="H16" i="29"/>
  <c r="K16" i="29"/>
  <c r="L19" i="29"/>
  <c r="L8" i="29"/>
  <c r="J13" i="29"/>
  <c r="J19" i="29"/>
  <c r="J15" i="29"/>
  <c r="H8" i="29"/>
  <c r="M6" i="29"/>
  <c r="M10" i="29"/>
  <c r="H9" i="29"/>
  <c r="H10" i="29"/>
  <c r="M13" i="29"/>
  <c r="J11" i="29"/>
  <c r="F6" i="29"/>
  <c r="M9" i="29"/>
  <c r="K19" i="29"/>
  <c r="K14" i="29"/>
  <c r="H11" i="29"/>
  <c r="M16" i="29"/>
  <c r="L15" i="29"/>
  <c r="H17" i="29"/>
  <c r="H19" i="29"/>
  <c r="H15" i="29"/>
  <c r="L18" i="29"/>
  <c r="J14" i="29"/>
  <c r="J6" i="29"/>
  <c r="J17" i="29"/>
  <c r="K8" i="29"/>
  <c r="N16" i="29" l="1"/>
  <c r="G16" i="29" s="1"/>
  <c r="N8" i="29"/>
  <c r="G8" i="29" s="1"/>
  <c r="N15" i="29"/>
  <c r="G15" i="29" s="1"/>
  <c r="N6" i="29"/>
  <c r="G6" i="29" s="1"/>
  <c r="N17" i="29"/>
  <c r="G17" i="29" s="1"/>
  <c r="N9" i="29"/>
  <c r="G9" i="29" s="1"/>
  <c r="N7" i="29"/>
  <c r="G7" i="29" s="1"/>
  <c r="N12" i="29"/>
  <c r="G12" i="29" s="1"/>
  <c r="N14" i="29"/>
  <c r="G14" i="29" s="1"/>
  <c r="N19" i="29"/>
  <c r="G19" i="29" s="1"/>
  <c r="N11" i="29"/>
  <c r="G11" i="29" s="1"/>
  <c r="N13" i="29"/>
  <c r="G13" i="29" s="1"/>
  <c r="N18" i="29"/>
  <c r="G18" i="29" s="1"/>
  <c r="N10" i="29"/>
  <c r="G10" i="29" s="1"/>
  <c r="F8" i="29"/>
  <c r="L5" i="29"/>
  <c r="F12" i="29"/>
  <c r="F9" i="29"/>
  <c r="F14" i="29"/>
  <c r="F19" i="29"/>
  <c r="F18" i="29"/>
  <c r="F17" i="29"/>
  <c r="F15" i="29"/>
  <c r="F7" i="29"/>
  <c r="F16" i="29"/>
  <c r="F11" i="29"/>
  <c r="F10" i="29"/>
  <c r="AH25" i="20" l="1"/>
  <c r="K5" i="29"/>
  <c r="AH24" i="20" l="1"/>
  <c r="A6" i="30"/>
  <c r="A7" i="30" s="1"/>
  <c r="A8" i="30" s="1"/>
  <c r="A9" i="30" s="1"/>
  <c r="A10" i="30" s="1"/>
  <c r="A11" i="30" s="1"/>
  <c r="A12" i="30" s="1"/>
  <c r="A13" i="30" s="1"/>
  <c r="H5" i="29"/>
  <c r="J5" i="29"/>
  <c r="I5" i="29"/>
  <c r="AH22" i="20" l="1"/>
  <c r="AH23" i="20"/>
  <c r="E14" i="29"/>
  <c r="D9" i="29"/>
  <c r="E11" i="29"/>
  <c r="M5" i="29"/>
  <c r="B6" i="29"/>
  <c r="C12" i="29"/>
  <c r="B17" i="29"/>
  <c r="B7" i="29"/>
  <c r="C10" i="29"/>
  <c r="D18" i="29"/>
  <c r="E6" i="29"/>
  <c r="C15" i="29"/>
  <c r="E5" i="29"/>
  <c r="C14" i="29"/>
  <c r="D14" i="29"/>
  <c r="B12" i="29"/>
  <c r="D7" i="29"/>
  <c r="E18" i="29"/>
  <c r="D10" i="29"/>
  <c r="D16" i="29"/>
  <c r="E15" i="29"/>
  <c r="C16" i="29"/>
  <c r="B13" i="29"/>
  <c r="E17" i="29"/>
  <c r="C7" i="29"/>
  <c r="B18" i="29"/>
  <c r="B10" i="29"/>
  <c r="E10" i="29"/>
  <c r="D11" i="29"/>
  <c r="C18" i="29"/>
  <c r="C8" i="29"/>
  <c r="B19" i="29"/>
  <c r="E16" i="29"/>
  <c r="B8" i="29"/>
  <c r="E13" i="29"/>
  <c r="D17" i="29"/>
  <c r="B5" i="29"/>
  <c r="B9" i="29"/>
  <c r="C6" i="29"/>
  <c r="C17" i="29"/>
  <c r="E8" i="29"/>
  <c r="C19" i="29"/>
  <c r="E9" i="29"/>
  <c r="B16" i="29"/>
  <c r="B15" i="29"/>
  <c r="E19" i="29"/>
  <c r="D15" i="29"/>
  <c r="E7" i="29"/>
  <c r="C5" i="29"/>
  <c r="D8" i="29"/>
  <c r="D13" i="29"/>
  <c r="C9" i="29"/>
  <c r="C11" i="29"/>
  <c r="E12" i="29"/>
  <c r="D6" i="29"/>
  <c r="B14" i="29"/>
  <c r="D5" i="29"/>
  <c r="D12" i="29"/>
  <c r="C13" i="29"/>
  <c r="D19" i="29"/>
  <c r="B11" i="29"/>
  <c r="AH27" i="20" l="1"/>
  <c r="A7" i="27" l="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K19" i="20" l="1"/>
  <c r="AP17" i="20" s="1"/>
  <c r="N5" i="29"/>
  <c r="G5" i="29" s="1"/>
  <c r="S6"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 authorId="0" shapeId="0" xr:uid="{00000000-0006-0000-0200-00000100000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t>
        </r>
      </text>
    </comment>
    <comment ref="O3" authorId="0" shapeId="0" xr:uid="{00000000-0006-0000-0200-000002000000}">
      <text>
        <r>
          <rPr>
            <b/>
            <sz val="9"/>
            <color indexed="81"/>
            <rFont val="MS P ゴシック"/>
            <family val="3"/>
            <charset val="128"/>
          </rPr>
          <t xml:space="preserve">「都道府県使用欄」：
</t>
        </r>
        <r>
          <rPr>
            <sz val="9"/>
            <color indexed="81"/>
            <rFont val="MS P ゴシック"/>
            <family val="3"/>
            <charset val="128"/>
          </rPr>
          <t>各事業所における記入は不要です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kiku</author>
    <author>厚生労働省ネットワークシステム</author>
  </authors>
  <commentList>
    <comment ref="AW3" authorId="0" shapeId="0" xr:uid="{00000000-0006-0000-0300-000001000000}">
      <text>
        <r>
          <rPr>
            <b/>
            <sz val="14"/>
            <color indexed="81"/>
            <rFont val="MS P ゴシック"/>
            <family val="3"/>
            <charset val="128"/>
          </rPr>
          <t>各事業所が個票を作成し、法人本部で一つのファイルにまとめる場合、各事業所で個票の必要事項の記入が終了したら、シート全体をコピーし、貼り付け（値の貼り付け）をしてください。手順は右にお示しのとおりです。
この処理をした後、シートのコピーで一つのファイルにまとめてください。</t>
        </r>
      </text>
    </comment>
    <comment ref="AV10" authorId="1" shapeId="0" xr:uid="{00000000-0006-0000-0300-00000200000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xr:uid="{00000000-0006-0000-0300-00000300000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7" authorId="1" shapeId="0" xr:uid="{00000000-0006-0000-0300-000004000000}">
      <text>
        <r>
          <rPr>
            <b/>
            <sz val="9"/>
            <color indexed="81"/>
            <rFont val="MS P ゴシック"/>
            <family val="3"/>
            <charset val="128"/>
          </rPr>
          <t xml:space="preserve">「債権譲渡」：
</t>
        </r>
        <r>
          <rPr>
            <sz val="9"/>
            <color indexed="81"/>
            <rFont val="MS P ゴシック"/>
            <family val="3"/>
            <charset val="128"/>
          </rPr>
          <t>債権譲渡ありの事業所は、都道府県に直接申請して下さい。</t>
        </r>
      </text>
    </comment>
    <comment ref="AV20" authorId="1" shapeId="0" xr:uid="{00000000-0006-0000-0300-00000500000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shapeId="0" xr:uid="{00000000-0006-0000-0300-00000600000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shapeId="0" xr:uid="{00000000-0006-0000-0300-00000700000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33" authorId="1" shapeId="0" xr:uid="{00000000-0006-0000-0300-00000800000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1" shapeId="0" xr:uid="{00000000-0006-0000-0300-00000900000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kiku</author>
  </authors>
  <commentList>
    <comment ref="B4" authorId="0" shapeId="0" xr:uid="{00000000-0006-0000-0400-000001000000}">
      <text>
        <r>
          <rPr>
            <b/>
            <sz val="9"/>
            <color indexed="81"/>
            <rFont val="MS P ゴシック"/>
            <family val="3"/>
            <charset val="128"/>
          </rPr>
          <t>「氏名（漢字、カナ）」：
姓と名の間はスペースを空けないで下さい。</t>
        </r>
      </text>
    </comment>
    <comment ref="D4" authorId="0" shapeId="0" xr:uid="{00000000-0006-0000-0400-000002000000}">
      <text>
        <r>
          <rPr>
            <b/>
            <sz val="9"/>
            <color indexed="81"/>
            <rFont val="MS P ゴシック"/>
            <family val="3"/>
            <charset val="128"/>
          </rPr>
          <t xml:space="preserve">「生年月日（西暦）」：
「西暦/月/日」（yyyy/mm/dd）と入力してください。
</t>
        </r>
      </text>
    </comment>
    <comment ref="H4" authorId="0" shapeId="0" xr:uid="{00000000-0006-0000-0400-000003000000}">
      <text>
        <r>
          <rPr>
            <b/>
            <sz val="9"/>
            <color indexed="81"/>
            <rFont val="MS P ゴシック"/>
            <family val="3"/>
            <charset val="128"/>
          </rPr>
          <t>「主たる勤務先」：
慰労金は、本欄に記入された事業所に振り込まれ、当該事業所から支給されます。</t>
        </r>
      </text>
    </comment>
    <comment ref="K4" authorId="0" shapeId="0" xr:uid="{00000000-0006-0000-0400-00000400000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
慰労金を支給しなかった職員については、施設区分と対応区分を空欄にしてください。</t>
        </r>
      </text>
    </comment>
    <comment ref="P4" authorId="0" shapeId="0" xr:uid="{00000000-0006-0000-0400-00000500000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shapeId="0" xr:uid="{00000000-0006-0000-0400-00000600000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
「支払金額」
千円単位で入力してください。
５万円　→　50
２０万円　→　200</t>
        </r>
      </text>
    </comment>
  </commentList>
</comments>
</file>

<file path=xl/sharedStrings.xml><?xml version="1.0" encoding="utf-8"?>
<sst xmlns="http://schemas.openxmlformats.org/spreadsheetml/2006/main" count="412" uniqueCount="289">
  <si>
    <t>日</t>
    <rPh sb="0" eb="1">
      <t>ニチ</t>
    </rPh>
    <phoneticPr fontId="3"/>
  </si>
  <si>
    <t>月</t>
    <rPh sb="0" eb="1">
      <t>ゲツ</t>
    </rPh>
    <phoneticPr fontId="3"/>
  </si>
  <si>
    <t>年</t>
    <rPh sb="0" eb="1">
      <t>ネン</t>
    </rPh>
    <phoneticPr fontId="3"/>
  </si>
  <si>
    <t>電話番号</t>
    <rPh sb="0" eb="2">
      <t>デンワ</t>
    </rPh>
    <rPh sb="2" eb="4">
      <t>バンゴウ</t>
    </rPh>
    <phoneticPr fontId="3"/>
  </si>
  <si>
    <t>事業所・施設の名称</t>
    <rPh sb="0" eb="3">
      <t>ジギョウショ</t>
    </rPh>
    <rPh sb="4" eb="6">
      <t>シセツ</t>
    </rPh>
    <rPh sb="7" eb="9">
      <t>メイショウ</t>
    </rPh>
    <phoneticPr fontId="3"/>
  </si>
  <si>
    <t>事業区分</t>
    <rPh sb="0" eb="2">
      <t>ジギョウ</t>
    </rPh>
    <rPh sb="2" eb="4">
      <t>クブン</t>
    </rPh>
    <phoneticPr fontId="3"/>
  </si>
  <si>
    <t>用途・品目・数量等</t>
    <rPh sb="0" eb="2">
      <t>ヨウト</t>
    </rPh>
    <rPh sb="3" eb="5">
      <t>ヒンモク</t>
    </rPh>
    <rPh sb="6" eb="8">
      <t>スウリョウ</t>
    </rPh>
    <rPh sb="8" eb="9">
      <t>トウ</t>
    </rPh>
    <phoneticPr fontId="3"/>
  </si>
  <si>
    <t>①</t>
    <phoneticPr fontId="3"/>
  </si>
  <si>
    <t>②</t>
    <phoneticPr fontId="3"/>
  </si>
  <si>
    <t>③</t>
    <phoneticPr fontId="3"/>
  </si>
  <si>
    <t>④</t>
    <phoneticPr fontId="3"/>
  </si>
  <si>
    <t>千円</t>
    <rPh sb="0" eb="2">
      <t>センエン</t>
    </rPh>
    <phoneticPr fontId="3"/>
  </si>
  <si>
    <t>人</t>
    <rPh sb="0" eb="1">
      <t>ニン</t>
    </rPh>
    <phoneticPr fontId="3"/>
  </si>
  <si>
    <t>事業所・施設名</t>
    <rPh sb="0" eb="3">
      <t>ジギョウショ</t>
    </rPh>
    <rPh sb="4" eb="7">
      <t>シセツメイ</t>
    </rPh>
    <phoneticPr fontId="3"/>
  </si>
  <si>
    <t>サービス種別</t>
    <rPh sb="4" eb="6">
      <t>シュベツ</t>
    </rPh>
    <phoneticPr fontId="3"/>
  </si>
  <si>
    <t>合計</t>
    <rPh sb="0" eb="2">
      <t>ゴウケイ</t>
    </rPh>
    <phoneticPr fontId="3"/>
  </si>
  <si>
    <t>　　令和</t>
    <rPh sb="2" eb="4">
      <t>レイワ</t>
    </rPh>
    <phoneticPr fontId="3"/>
  </si>
  <si>
    <t>※本シートは絶対に編集しないこと。</t>
    <rPh sb="1" eb="2">
      <t>ホン</t>
    </rPh>
    <rPh sb="6" eb="8">
      <t>ゼッタイ</t>
    </rPh>
    <rPh sb="9" eb="11">
      <t>ヘンシュウ</t>
    </rPh>
    <phoneticPr fontId="3"/>
  </si>
  <si>
    <t>氏名（漢字）</t>
    <rPh sb="0" eb="2">
      <t>シメイ</t>
    </rPh>
    <rPh sb="3" eb="5">
      <t>カンジ</t>
    </rPh>
    <phoneticPr fontId="3"/>
  </si>
  <si>
    <t>生年月日（西暦）</t>
    <rPh sb="0" eb="2">
      <t>セイネン</t>
    </rPh>
    <rPh sb="2" eb="4">
      <t>ガッピ</t>
    </rPh>
    <rPh sb="5" eb="7">
      <t>セイレキ</t>
    </rPh>
    <phoneticPr fontId="3"/>
  </si>
  <si>
    <t>氏名（全角カナ）</t>
    <rPh sb="0" eb="2">
      <t>シメイ</t>
    </rPh>
    <rPh sb="3" eb="5">
      <t>ゼンカク</t>
    </rPh>
    <phoneticPr fontId="3"/>
  </si>
  <si>
    <t>事業所番号</t>
    <rPh sb="0" eb="3">
      <t>ジギョウショ</t>
    </rPh>
    <rPh sb="3" eb="5">
      <t>バンゴウ</t>
    </rPh>
    <phoneticPr fontId="3"/>
  </si>
  <si>
    <t>円</t>
    <rPh sb="0" eb="1">
      <t>エン</t>
    </rPh>
    <phoneticPr fontId="3"/>
  </si>
  <si>
    <t>対象利用者数</t>
    <rPh sb="0" eb="2">
      <t>タイショウ</t>
    </rPh>
    <rPh sb="2" eb="5">
      <t>リヨウシャ</t>
    </rPh>
    <rPh sb="5" eb="6">
      <t>スウ</t>
    </rPh>
    <phoneticPr fontId="3"/>
  </si>
  <si>
    <t>既申請分</t>
    <rPh sb="0" eb="1">
      <t>スデ</t>
    </rPh>
    <rPh sb="1" eb="4">
      <t>シンセイブン</t>
    </rPh>
    <phoneticPr fontId="3"/>
  </si>
  <si>
    <t>年度合計額</t>
    <rPh sb="0" eb="2">
      <t>ネンド</t>
    </rPh>
    <rPh sb="2" eb="5">
      <t>ゴウケイガク</t>
    </rPh>
    <phoneticPr fontId="3"/>
  </si>
  <si>
    <t>主たる勤務先</t>
    <rPh sb="0" eb="1">
      <t>シュ</t>
    </rPh>
    <rPh sb="3" eb="6">
      <t>キンムサキ</t>
    </rPh>
    <phoneticPr fontId="3"/>
  </si>
  <si>
    <t>本人の住所</t>
    <rPh sb="0" eb="2">
      <t>ホンニン</t>
    </rPh>
    <rPh sb="3" eb="5">
      <t>ジュウショ</t>
    </rPh>
    <phoneticPr fontId="3"/>
  </si>
  <si>
    <t>今回申請分④</t>
    <rPh sb="0" eb="2">
      <t>コンカイ</t>
    </rPh>
    <rPh sb="2" eb="5">
      <t>シンセイブン</t>
    </rPh>
    <phoneticPr fontId="3"/>
  </si>
  <si>
    <t>施設区分</t>
    <rPh sb="0" eb="2">
      <t>シセツ</t>
    </rPh>
    <rPh sb="2" eb="4">
      <t>クブン</t>
    </rPh>
    <phoneticPr fontId="3"/>
  </si>
  <si>
    <t>対応区分</t>
    <rPh sb="0" eb="2">
      <t>タイオウ</t>
    </rPh>
    <rPh sb="2" eb="4">
      <t>クブン</t>
    </rPh>
    <phoneticPr fontId="3"/>
  </si>
  <si>
    <t>分類</t>
    <rPh sb="0" eb="2">
      <t>ブンルイ</t>
    </rPh>
    <phoneticPr fontId="3"/>
  </si>
  <si>
    <t>その他の施設</t>
    <rPh sb="2" eb="3">
      <t>タ</t>
    </rPh>
    <rPh sb="4" eb="6">
      <t>シセツ</t>
    </rPh>
    <phoneticPr fontId="3"/>
  </si>
  <si>
    <t>慰労金単価</t>
    <rPh sb="0" eb="3">
      <t>イロウキン</t>
    </rPh>
    <rPh sb="3" eb="5">
      <t>タンカ</t>
    </rPh>
    <phoneticPr fontId="3"/>
  </si>
  <si>
    <t>慰労金
(万円)</t>
    <rPh sb="0" eb="3">
      <t>イロウキン</t>
    </rPh>
    <rPh sb="5" eb="7">
      <t>マンエン</t>
    </rPh>
    <phoneticPr fontId="3"/>
  </si>
  <si>
    <t>(計算用)</t>
    <rPh sb="1" eb="3">
      <t>ケイサン</t>
    </rPh>
    <rPh sb="3" eb="4">
      <t>ヨウ</t>
    </rPh>
    <phoneticPr fontId="3"/>
  </si>
  <si>
    <t>なし</t>
    <phoneticPr fontId="3"/>
  </si>
  <si>
    <t>あり</t>
    <phoneticPr fontId="3"/>
  </si>
  <si>
    <t>慰労金の区分・人数</t>
    <rPh sb="0" eb="3">
      <t>イロウキン</t>
    </rPh>
    <rPh sb="4" eb="6">
      <t>クブン</t>
    </rPh>
    <rPh sb="7" eb="9">
      <t>ニンズウ</t>
    </rPh>
    <phoneticPr fontId="3"/>
  </si>
  <si>
    <t>20万円対象</t>
    <rPh sb="2" eb="4">
      <t>マンエン</t>
    </rPh>
    <rPh sb="4" eb="6">
      <t>タイショウ</t>
    </rPh>
    <phoneticPr fontId="3"/>
  </si>
  <si>
    <t>人</t>
    <rPh sb="0" eb="1">
      <t>ニン</t>
    </rPh>
    <phoneticPr fontId="3"/>
  </si>
  <si>
    <t>5万円対象</t>
    <rPh sb="1" eb="3">
      <t>マンエン</t>
    </rPh>
    <rPh sb="3" eb="5">
      <t>タイショウ</t>
    </rPh>
    <phoneticPr fontId="3"/>
  </si>
  <si>
    <t>定員</t>
    <rPh sb="0" eb="2">
      <t>テイイン</t>
    </rPh>
    <phoneticPr fontId="3"/>
  </si>
  <si>
    <t>（確認用）</t>
    <rPh sb="1" eb="3">
      <t>カクニン</t>
    </rPh>
    <rPh sb="3" eb="4">
      <t>ヨウ</t>
    </rPh>
    <phoneticPr fontId="3"/>
  </si>
  <si>
    <t>/事業所</t>
    <rPh sb="1" eb="4">
      <t>ジギョウショ</t>
    </rPh>
    <phoneticPr fontId="1"/>
  </si>
  <si>
    <t>共通</t>
    <rPh sb="0" eb="2">
      <t>キョウツウ</t>
    </rPh>
    <phoneticPr fontId="3"/>
  </si>
  <si>
    <r>
      <t>　再開環境整備助成事業　</t>
    </r>
    <r>
      <rPr>
        <sz val="8"/>
        <rFont val="ＭＳ Ｐ明朝"/>
        <family val="1"/>
        <charset val="128"/>
      </rPr>
      <t>→ 4を記載</t>
    </r>
    <rPh sb="7" eb="9">
      <t>ジョセイ</t>
    </rPh>
    <rPh sb="16" eb="18">
      <t>キサイ</t>
    </rPh>
    <phoneticPr fontId="3"/>
  </si>
  <si>
    <r>
      <t xml:space="preserve"> 個別再開支援助成事業　</t>
    </r>
    <r>
      <rPr>
        <sz val="8"/>
        <rFont val="ＭＳ Ｐ明朝"/>
        <family val="1"/>
        <charset val="128"/>
      </rPr>
      <t>→ 3を記載</t>
    </r>
    <rPh sb="7" eb="9">
      <t>ジョセイ</t>
    </rPh>
    <rPh sb="16" eb="18">
      <t>キサイ</t>
    </rPh>
    <phoneticPr fontId="3"/>
  </si>
  <si>
    <t>今回申請分②</t>
    <rPh sb="0" eb="2">
      <t>コンカイ</t>
    </rPh>
    <rPh sb="2" eb="5">
      <t>シンセイブン</t>
    </rPh>
    <phoneticPr fontId="3"/>
  </si>
  <si>
    <t>個別再開支援
助成事業</t>
    <rPh sb="0" eb="2">
      <t>コベツ</t>
    </rPh>
    <rPh sb="2" eb="4">
      <t>サイカイ</t>
    </rPh>
    <rPh sb="4" eb="6">
      <t>シエン</t>
    </rPh>
    <rPh sb="7" eb="9">
      <t>ジョセイ</t>
    </rPh>
    <rPh sb="9" eb="11">
      <t>ジギョウ</t>
    </rPh>
    <phoneticPr fontId="3"/>
  </si>
  <si>
    <t>再開環境整備
助成事業</t>
    <rPh sb="0" eb="2">
      <t>サイカイ</t>
    </rPh>
    <rPh sb="2" eb="4">
      <t>カンキョウ</t>
    </rPh>
    <rPh sb="4" eb="6">
      <t>セイビ</t>
    </rPh>
    <rPh sb="7" eb="9">
      <t>ジョセイ</t>
    </rPh>
    <rPh sb="9" eb="11">
      <t>ジギョウ</t>
    </rPh>
    <phoneticPr fontId="3"/>
  </si>
  <si>
    <t>施設概要</t>
    <rPh sb="0" eb="2">
      <t>シセツ</t>
    </rPh>
    <rPh sb="2" eb="4">
      <t>ガイヨウ</t>
    </rPh>
    <phoneticPr fontId="3"/>
  </si>
  <si>
    <t>事業所名称</t>
    <rPh sb="0" eb="3">
      <t>ジギョウショ</t>
    </rPh>
    <rPh sb="3" eb="5">
      <t>メイショウ</t>
    </rPh>
    <phoneticPr fontId="3"/>
  </si>
  <si>
    <t>所在地</t>
    <rPh sb="0" eb="3">
      <t>ショザイチ</t>
    </rPh>
    <phoneticPr fontId="3"/>
  </si>
  <si>
    <t>都道府県名</t>
    <rPh sb="0" eb="4">
      <t>トドウフケン</t>
    </rPh>
    <rPh sb="4" eb="5">
      <t>メイ</t>
    </rPh>
    <phoneticPr fontId="3"/>
  </si>
  <si>
    <t>住所</t>
    <rPh sb="0" eb="2">
      <t>ジュウショ</t>
    </rPh>
    <phoneticPr fontId="3"/>
  </si>
  <si>
    <t>連絡先</t>
    <rPh sb="0" eb="3">
      <t>レンラクサキ</t>
    </rPh>
    <phoneticPr fontId="3"/>
  </si>
  <si>
    <t>電話番号</t>
    <rPh sb="0" eb="2">
      <t>デンワ</t>
    </rPh>
    <rPh sb="2" eb="4">
      <t>バンゴウ</t>
    </rPh>
    <phoneticPr fontId="3"/>
  </si>
  <si>
    <t>担当部署名</t>
    <rPh sb="0" eb="2">
      <t>タントウ</t>
    </rPh>
    <rPh sb="2" eb="5">
      <t>ブショメイ</t>
    </rPh>
    <phoneticPr fontId="3"/>
  </si>
  <si>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</si>
  <si>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</si>
  <si>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</si>
  <si>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</si>
  <si>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</si>
  <si>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</si>
  <si>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</si>
  <si>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</si>
  <si>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</si>
  <si>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</si>
  <si>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</si>
  <si>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</si>
  <si>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</si>
  <si>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</si>
  <si>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</si>
  <si>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</si>
  <si>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</si>
  <si>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</si>
  <si>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</si>
  <si>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</si>
  <si>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</si>
  <si>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</si>
  <si>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</si>
  <si>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</si>
  <si>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</si>
  <si>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</si>
  <si>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</si>
  <si>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</si>
  <si>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</si>
  <si>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</si>
  <si>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</si>
  <si>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</si>
  <si>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</si>
  <si>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</si>
  <si>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</si>
  <si>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</si>
  <si>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</si>
  <si>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</si>
  <si>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</si>
  <si>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</si>
  <si>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</si>
  <si>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</si>
  <si>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</si>
  <si>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</si>
  <si>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</si>
  <si>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</si>
  <si>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沖縄県</t>
    <rPh sb="0" eb="3">
      <t>オキナワケン</t>
    </rPh>
    <phoneticPr fontId="4"/>
  </si>
  <si>
    <t>口座情報</t>
    <rPh sb="0" eb="2">
      <t>コウザ</t>
    </rPh>
    <rPh sb="2" eb="4">
      <t>ジョウホウ</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</si>
  <si>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</si>
  <si>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支出予定額</t>
    <rPh sb="0" eb="2">
      <t>シシュツ</t>
    </rPh>
    <rPh sb="2" eb="5">
      <t>ヨテイガク</t>
    </rPh>
    <phoneticPr fontId="3"/>
  </si>
  <si>
    <t>科目</t>
    <rPh sb="0" eb="2">
      <t>カモク</t>
    </rPh>
    <phoneticPr fontId="3"/>
  </si>
  <si>
    <t>所要額（円）</t>
    <rPh sb="0" eb="3">
      <t>ショヨウガク</t>
    </rPh>
    <rPh sb="4" eb="5">
      <t>エン</t>
    </rPh>
    <phoneticPr fontId="3"/>
  </si>
  <si>
    <t>賃金・報酬</t>
    <rPh sb="0" eb="2">
      <t>チンギン</t>
    </rPh>
    <rPh sb="3" eb="5">
      <t>ホウシュウ</t>
    </rPh>
    <phoneticPr fontId="3"/>
  </si>
  <si>
    <t>謝金</t>
    <rPh sb="0" eb="2">
      <t>シャキン</t>
    </rPh>
    <phoneticPr fontId="3"/>
  </si>
  <si>
    <t>会議費</t>
    <rPh sb="0" eb="3">
      <t>カイギヒ</t>
    </rPh>
    <phoneticPr fontId="3"/>
  </si>
  <si>
    <t>旅費</t>
    <rPh sb="0" eb="2">
      <t>リョヒ</t>
    </rPh>
    <phoneticPr fontId="3"/>
  </si>
  <si>
    <t>需用費</t>
    <rPh sb="0" eb="3">
      <t>ジュヨウヒ</t>
    </rPh>
    <phoneticPr fontId="3"/>
  </si>
  <si>
    <t>役務費</t>
    <rPh sb="0" eb="2">
      <t>エキム</t>
    </rPh>
    <phoneticPr fontId="3"/>
  </si>
  <si>
    <t>委託料</t>
    <rPh sb="0" eb="3">
      <t>イタクリョウ</t>
    </rPh>
    <phoneticPr fontId="3"/>
  </si>
  <si>
    <t>使用料及び賃借料</t>
    <rPh sb="0" eb="3">
      <t>シヨウリョウ</t>
    </rPh>
    <rPh sb="3" eb="4">
      <t>オヨ</t>
    </rPh>
    <rPh sb="5" eb="8">
      <t>チンシャクリョウ</t>
    </rPh>
    <phoneticPr fontId="3"/>
  </si>
  <si>
    <t>備品購入費</t>
    <rPh sb="0" eb="2">
      <t>ビヒン</t>
    </rPh>
    <rPh sb="2" eb="5">
      <t>コウニュウヒ</t>
    </rPh>
    <phoneticPr fontId="3"/>
  </si>
  <si>
    <r>
      <t>提供サービス</t>
    </r>
    <r>
      <rPr>
        <sz val="6"/>
        <rFont val="ＭＳ Ｐ明朝"/>
        <family val="1"/>
        <charset val="128"/>
      </rPr>
      <t>（プルダウンから選択）</t>
    </r>
    <rPh sb="0" eb="2">
      <t>テイキョウ</t>
    </rPh>
    <rPh sb="14" eb="16">
      <t>センタク</t>
    </rPh>
    <phoneticPr fontId="3"/>
  </si>
  <si>
    <r>
      <t>国保連合会に登録されている口座は</t>
    </r>
    <r>
      <rPr>
        <u/>
        <sz val="9"/>
        <rFont val="ＭＳ Ｐ明朝"/>
        <family val="1"/>
        <charset val="128"/>
      </rPr>
      <t>債権譲渡されていない</t>
    </r>
    <rPh sb="0" eb="2">
      <t>コクホ</t>
    </rPh>
    <rPh sb="2" eb="5">
      <t>レンゴウカイ</t>
    </rPh>
    <rPh sb="6" eb="8">
      <t>トウロク</t>
    </rPh>
    <rPh sb="13" eb="15">
      <t>コウザ</t>
    </rPh>
    <rPh sb="16" eb="18">
      <t>サイケン</t>
    </rPh>
    <rPh sb="18" eb="20">
      <t>ジョウト</t>
    </rPh>
    <phoneticPr fontId="3"/>
  </si>
  <si>
    <t>申請額</t>
    <rPh sb="0" eb="3">
      <t>シンセイガク</t>
    </rPh>
    <phoneticPr fontId="3"/>
  </si>
  <si>
    <t>申請額①</t>
    <rPh sb="0" eb="3">
      <t>シンセイガク</t>
    </rPh>
    <phoneticPr fontId="3"/>
  </si>
  <si>
    <t>申請額③</t>
    <rPh sb="0" eb="3">
      <t>シンセイガク</t>
    </rPh>
    <phoneticPr fontId="3"/>
  </si>
  <si>
    <t>補助上限額</t>
    <rPh sb="0" eb="2">
      <t>ホジョ</t>
    </rPh>
    <rPh sb="2" eb="5">
      <t>ジョウゲンガク</t>
    </rPh>
    <phoneticPr fontId="3"/>
  </si>
  <si>
    <t>補助予定額（千円）</t>
    <rPh sb="0" eb="2">
      <t>ホジョ</t>
    </rPh>
    <rPh sb="2" eb="5">
      <t>ヨテイガク</t>
    </rPh>
    <rPh sb="6" eb="8">
      <t>センエン</t>
    </rPh>
    <phoneticPr fontId="3"/>
  </si>
  <si>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3"/>
  </si>
  <si>
    <t>【在宅サービス事業所における環境整備のための経費】</t>
    <rPh sb="1" eb="3">
      <t>ザイタク</t>
    </rPh>
    <rPh sb="7" eb="10">
      <t>ジギョウショ</t>
    </rPh>
    <rPh sb="14" eb="16">
      <t>カンキョウ</t>
    </rPh>
    <rPh sb="16" eb="18">
      <t>セイビ</t>
    </rPh>
    <rPh sb="22" eb="24">
      <t>ケイヒ</t>
    </rPh>
    <phoneticPr fontId="3"/>
  </si>
  <si>
    <t>20万円
対象者の
有無</t>
    <rPh sb="2" eb="4">
      <t>マンエン</t>
    </rPh>
    <rPh sb="5" eb="7">
      <t>タイショウ</t>
    </rPh>
    <rPh sb="7" eb="8">
      <t>シャ</t>
    </rPh>
    <rPh sb="10" eb="12">
      <t>ウム</t>
    </rPh>
    <phoneticPr fontId="3"/>
  </si>
  <si>
    <t>No.</t>
    <phoneticPr fontId="3"/>
  </si>
  <si>
    <t>（法人名）</t>
    <rPh sb="1" eb="3">
      <t>ホウジン</t>
    </rPh>
    <rPh sb="3" eb="4">
      <t>メイ</t>
    </rPh>
    <phoneticPr fontId="3"/>
  </si>
  <si>
    <t>（役職・代表者名）</t>
    <rPh sb="1" eb="3">
      <t>ヤクショク</t>
    </rPh>
    <rPh sb="4" eb="7">
      <t>ダイヒョウシャ</t>
    </rPh>
    <rPh sb="7" eb="8">
      <t>メイ</t>
    </rPh>
    <phoneticPr fontId="3"/>
  </si>
  <si>
    <t>（様式１）事業所・施設別申請額一覧</t>
    <rPh sb="1" eb="3">
      <t>ヨウシキ</t>
    </rPh>
    <rPh sb="5" eb="8">
      <t>ジギョウショ</t>
    </rPh>
    <rPh sb="9" eb="11">
      <t>シセツ</t>
    </rPh>
    <rPh sb="11" eb="12">
      <t>ベツ</t>
    </rPh>
    <rPh sb="12" eb="15">
      <t>シンセイガク</t>
    </rPh>
    <rPh sb="15" eb="17">
      <t>イチラン</t>
    </rPh>
    <phoneticPr fontId="3"/>
  </si>
  <si>
    <t>審査
結果</t>
    <rPh sb="0" eb="2">
      <t>シンサ</t>
    </rPh>
    <rPh sb="3" eb="5">
      <t>ケッカ</t>
    </rPh>
    <phoneticPr fontId="3"/>
  </si>
  <si>
    <t>手順</t>
    <rPh sb="0" eb="2">
      <t>テジュン</t>
    </rPh>
    <phoneticPr fontId="3"/>
  </si>
  <si>
    <t xml:space="preserve"> 部署名</t>
    <rPh sb="1" eb="4">
      <t>ブショメイ</t>
    </rPh>
    <phoneticPr fontId="3"/>
  </si>
  <si>
    <t xml:space="preserve"> 担当者氏名</t>
    <rPh sb="1" eb="4">
      <t>タントウシャ</t>
    </rPh>
    <rPh sb="4" eb="6">
      <t>シメイ</t>
    </rPh>
    <phoneticPr fontId="3"/>
  </si>
  <si>
    <t>e-mail</t>
    <phoneticPr fontId="3"/>
  </si>
  <si>
    <t xml:space="preserve"> ※対象職員の氏名等について、様式３を作成すること。</t>
    <phoneticPr fontId="3"/>
  </si>
  <si>
    <t>振込手数料</t>
    <rPh sb="0" eb="5">
      <t>フリコミテスウリョウ</t>
    </rPh>
    <phoneticPr fontId="3"/>
  </si>
  <si>
    <t>（千円未満切捨）</t>
    <rPh sb="1" eb="2">
      <t>セン</t>
    </rPh>
    <rPh sb="2" eb="5">
      <t>エンミマン</t>
    </rPh>
    <rPh sb="5" eb="6">
      <t>キ</t>
    </rPh>
    <rPh sb="6" eb="7">
      <t>ス</t>
    </rPh>
    <phoneticPr fontId="3"/>
  </si>
  <si>
    <t>（様式２）</t>
    <rPh sb="1" eb="3">
      <t>ヨウシキ</t>
    </rPh>
    <phoneticPr fontId="3"/>
  </si>
  <si>
    <t>各事業所の個票のシートを１つのExcelファイルに集約し、個票シート名を「個票●」（●は１からの通し番号）に修正</t>
    <rPh sb="0" eb="1">
      <t>カク</t>
    </rPh>
    <rPh sb="1" eb="4">
      <t>ジギョウショ</t>
    </rPh>
    <rPh sb="5" eb="7">
      <t>コヒョウ</t>
    </rPh>
    <rPh sb="25" eb="27">
      <t>シュウヤク</t>
    </rPh>
    <rPh sb="29" eb="31">
      <t>コヒョウ</t>
    </rPh>
    <rPh sb="34" eb="35">
      <t>メイ</t>
    </rPh>
    <rPh sb="37" eb="39">
      <t>コヒョウ</t>
    </rPh>
    <rPh sb="48" eb="49">
      <t>トオ</t>
    </rPh>
    <rPh sb="50" eb="52">
      <t>バンゴウ</t>
    </rPh>
    <rPh sb="54" eb="56">
      <t>シュウセイ</t>
    </rPh>
    <phoneticPr fontId="3"/>
  </si>
  <si>
    <r>
      <t xml:space="preserve">様式２（個票）の内容が、様式１（申請額一覧）に正しく反映されていることを確認
</t>
    </r>
    <r>
      <rPr>
        <sz val="10"/>
        <color rgb="FF0070C0"/>
        <rFont val="ＭＳ ゴシック"/>
        <family val="3"/>
        <charset val="128"/>
      </rPr>
      <t>※15事業所以上ある場合には6行目～15行目を行ごとコピーし、16行目に右クリック→「コピーしたセルの挿入」で挿入すること。</t>
    </r>
    <rPh sb="0" eb="2">
      <t>ヨウシキ</t>
    </rPh>
    <rPh sb="4" eb="6">
      <t>コヒョウ</t>
    </rPh>
    <rPh sb="8" eb="10">
      <t>ナイヨウ</t>
    </rPh>
    <rPh sb="12" eb="14">
      <t>ヨウシキ</t>
    </rPh>
    <rPh sb="16" eb="19">
      <t>シンセイガク</t>
    </rPh>
    <rPh sb="19" eb="21">
      <t>イチラン</t>
    </rPh>
    <rPh sb="23" eb="24">
      <t>タダ</t>
    </rPh>
    <rPh sb="24" eb="25">
      <t>テキセイ</t>
    </rPh>
    <rPh sb="26" eb="28">
      <t>ハンエイ</t>
    </rPh>
    <rPh sb="36" eb="38">
      <t>カクニン</t>
    </rPh>
    <rPh sb="62" eb="63">
      <t>ギョウ</t>
    </rPh>
    <rPh sb="75" eb="76">
      <t>ミギ</t>
    </rPh>
    <phoneticPr fontId="3"/>
  </si>
  <si>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3"/>
  </si>
  <si>
    <r>
      <t xml:space="preserve">  感染対策徹底支援事業　</t>
    </r>
    <r>
      <rPr>
        <sz val="8"/>
        <rFont val="ＭＳ Ｐ明朝"/>
        <family val="1"/>
        <charset val="128"/>
      </rPr>
      <t>→ 2-1,2-2を記載</t>
    </r>
    <rPh sb="23" eb="25">
      <t>キサイ</t>
    </rPh>
    <phoneticPr fontId="3"/>
  </si>
  <si>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</si>
  <si>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3"/>
  </si>
  <si>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3"/>
  </si>
  <si>
    <t>計画相談支援</t>
    <rPh sb="0" eb="2">
      <t>ケイカク</t>
    </rPh>
    <rPh sb="2" eb="4">
      <t>ソウダン</t>
    </rPh>
    <rPh sb="4" eb="6">
      <t>シエン</t>
    </rPh>
    <phoneticPr fontId="3"/>
  </si>
  <si>
    <t>障害児相談支援</t>
    <rPh sb="0" eb="3">
      <t>ショウガイジ</t>
    </rPh>
    <rPh sb="3" eb="5">
      <t>ソウダン</t>
    </rPh>
    <rPh sb="5" eb="7">
      <t>シエン</t>
    </rPh>
    <phoneticPr fontId="3"/>
  </si>
  <si>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3"/>
  </si>
  <si>
    <t>環境整備への助成事業</t>
  </si>
  <si>
    <t>療養介護</t>
    <rPh sb="0" eb="2">
      <t>リョウヨウ</t>
    </rPh>
    <rPh sb="2" eb="4">
      <t>カイゴ</t>
    </rPh>
    <phoneticPr fontId="1"/>
  </si>
  <si>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</si>
  <si>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</si>
  <si>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</si>
  <si>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</si>
  <si>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</si>
  <si>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</si>
  <si>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</si>
  <si>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</si>
  <si>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</si>
  <si>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</si>
  <si>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</si>
  <si>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</si>
  <si>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t>
    <rPh sb="0" eb="2">
      <t>シセツ</t>
    </rPh>
    <rPh sb="2" eb="4">
      <t>ニュウショ</t>
    </rPh>
    <rPh sb="4" eb="6">
      <t>シエン</t>
    </rPh>
    <phoneticPr fontId="1"/>
  </si>
  <si>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</si>
  <si>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</si>
  <si>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</si>
  <si>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</si>
  <si>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</si>
  <si>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</si>
  <si>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</si>
  <si>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</si>
  <si>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</si>
  <si>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</si>
  <si>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</si>
  <si>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</si>
  <si>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</si>
  <si>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</si>
  <si>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</si>
  <si>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（注）2-1．、2-2．及び４．の事業の申請額は、補助上限額と所要額を比較していずれか低い方の額が入力される。</t>
    <rPh sb="1" eb="2">
      <t>チュウ</t>
    </rPh>
    <rPh sb="12" eb="13">
      <t>オヨ</t>
    </rPh>
    <rPh sb="17" eb="19">
      <t>ジギョウ</t>
    </rPh>
    <rPh sb="20" eb="23">
      <t>シンセイガク</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3"/>
  </si>
  <si>
    <t>（多機能型簡易居室の設置に要する費用に限る。）</t>
    <rPh sb="19" eb="20">
      <t>カギ</t>
    </rPh>
    <phoneticPr fontId="3"/>
  </si>
  <si>
    <t>工事請負費</t>
    <rPh sb="0" eb="2">
      <t>コウジ</t>
    </rPh>
    <rPh sb="2" eb="4">
      <t>ウケオイ</t>
    </rPh>
    <rPh sb="4" eb="5">
      <t>ヒ</t>
    </rPh>
    <phoneticPr fontId="3"/>
  </si>
  <si>
    <t>多機能型居室</t>
    <rPh sb="0" eb="4">
      <t>タキノウガタ</t>
    </rPh>
    <rPh sb="4" eb="6">
      <t>キョシツ</t>
    </rPh>
    <phoneticPr fontId="3"/>
  </si>
  <si>
    <t>１．障害福祉慰労金事業</t>
    <rPh sb="2" eb="4">
      <t>ショウガイ</t>
    </rPh>
    <rPh sb="4" eb="6">
      <t>フクシ</t>
    </rPh>
    <rPh sb="6" eb="9">
      <t>イロウキン</t>
    </rPh>
    <rPh sb="9" eb="11">
      <t>ジギョウ</t>
    </rPh>
    <phoneticPr fontId="3"/>
  </si>
  <si>
    <t>（様式３）障害福祉慰労金受給職員表（法人単位）</t>
    <rPh sb="1" eb="3">
      <t>ヨウシキ</t>
    </rPh>
    <rPh sb="5" eb="7">
      <t>ショウガイ</t>
    </rPh>
    <rPh sb="7" eb="9">
      <t>フクシ</t>
    </rPh>
    <rPh sb="9" eb="12">
      <t>イロウキン</t>
    </rPh>
    <rPh sb="12" eb="14">
      <t>ジュキュウ</t>
    </rPh>
    <rPh sb="14" eb="16">
      <t>ショクイン</t>
    </rPh>
    <rPh sb="16" eb="17">
      <t>ヒョウ</t>
    </rPh>
    <rPh sb="18" eb="20">
      <t>ホウジン</t>
    </rPh>
    <rPh sb="20" eb="22">
      <t>タンイ</t>
    </rPh>
    <phoneticPr fontId="3"/>
  </si>
  <si>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3"/>
  </si>
  <si>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3"/>
  </si>
  <si>
    <t>障害福祉慰労金</t>
    <rPh sb="0" eb="2">
      <t>ショウガイ</t>
    </rPh>
    <rPh sb="2" eb="4">
      <t>フクシ</t>
    </rPh>
    <rPh sb="4" eb="7">
      <t>イロウキン</t>
    </rPh>
    <phoneticPr fontId="3"/>
  </si>
  <si>
    <t>原材料費</t>
    <rPh sb="0" eb="4">
      <t>ゲンザイリョウヒ</t>
    </rPh>
    <phoneticPr fontId="3"/>
  </si>
  <si>
    <t>需用費</t>
    <rPh sb="0" eb="3">
      <t>ジュヨウヒ</t>
    </rPh>
    <phoneticPr fontId="3"/>
  </si>
  <si>
    <t>重度障害者等包括支援</t>
    <rPh sb="0" eb="2">
      <t>ジュウド</t>
    </rPh>
    <rPh sb="2" eb="5">
      <t>ショウガイシャ</t>
    </rPh>
    <rPh sb="5" eb="6">
      <t>トウ</t>
    </rPh>
    <rPh sb="6" eb="8">
      <t>ホウカツ</t>
    </rPh>
    <rPh sb="8" eb="10">
      <t>シエン</t>
    </rPh>
    <phoneticPr fontId="3"/>
  </si>
  <si>
    <t>支払い実績</t>
    <rPh sb="0" eb="2">
      <t>シハラ</t>
    </rPh>
    <rPh sb="3" eb="5">
      <t>ジッセキ</t>
    </rPh>
    <phoneticPr fontId="3"/>
  </si>
  <si>
    <t>支払年月日
（西暦）</t>
    <rPh sb="0" eb="2">
      <t>シハラ</t>
    </rPh>
    <rPh sb="2" eb="5">
      <t>ネンガッピ</t>
    </rPh>
    <rPh sb="7" eb="9">
      <t>セイレキ</t>
    </rPh>
    <phoneticPr fontId="3"/>
  </si>
  <si>
    <t>重複
申請者
確認用</t>
    <phoneticPr fontId="3"/>
  </si>
  <si>
    <t>確認事項</t>
    <rPh sb="0" eb="2">
      <t>カクニン</t>
    </rPh>
    <rPh sb="2" eb="4">
      <t>ジコウ</t>
    </rPh>
    <phoneticPr fontId="3"/>
  </si>
  <si>
    <t>委任状の有無</t>
    <rPh sb="0" eb="3">
      <t>イニンジョウ</t>
    </rPh>
    <rPh sb="4" eb="6">
      <t>ウム</t>
    </rPh>
    <phoneticPr fontId="3"/>
  </si>
  <si>
    <t>業務委託による
従事者</t>
    <rPh sb="0" eb="2">
      <t>ギョウム</t>
    </rPh>
    <rPh sb="2" eb="4">
      <t>イタク</t>
    </rPh>
    <rPh sb="8" eb="11">
      <t>ジュウジシャ</t>
    </rPh>
    <phoneticPr fontId="3"/>
  </si>
  <si>
    <t>/施設</t>
    <rPh sb="1" eb="3">
      <t>シセツ</t>
    </rPh>
    <phoneticPr fontId="1"/>
  </si>
  <si>
    <t>国保連合会に登録されている口座情報を本事業の振込に使用することに同意する</t>
    <rPh sb="0" eb="2">
      <t>コクホ</t>
    </rPh>
    <rPh sb="2" eb="4">
      <t>レンゴウ</t>
    </rPh>
    <rPh sb="4" eb="5">
      <t>カイ</t>
    </rPh>
    <rPh sb="6" eb="8">
      <t>トウロク</t>
    </rPh>
    <rPh sb="13" eb="15">
      <t>コウザ</t>
    </rPh>
    <rPh sb="15" eb="17">
      <t>ジョウホウ</t>
    </rPh>
    <rPh sb="18" eb="19">
      <t>ホン</t>
    </rPh>
    <rPh sb="19" eb="21">
      <t>ジギョウ</t>
    </rPh>
    <rPh sb="22" eb="24">
      <t>フリコミ</t>
    </rPh>
    <rPh sb="25" eb="27">
      <t>シヨウ</t>
    </rPh>
    <rPh sb="32" eb="34">
      <t>ドウイ</t>
    </rPh>
    <phoneticPr fontId="3"/>
  </si>
  <si>
    <t>※この欄に「○」が表示されない場合、本表の事業所数と個票の枚数が一致していません。</t>
    <rPh sb="3" eb="4">
      <t>ラン</t>
    </rPh>
    <rPh sb="9" eb="11">
      <t>ヒョウジ</t>
    </rPh>
    <rPh sb="15" eb="17">
      <t>バアイ</t>
    </rPh>
    <phoneticPr fontId="3"/>
  </si>
  <si>
    <t>　個票のシート名に誤りがないか確認して下さい。</t>
    <rPh sb="1" eb="3">
      <t>コヒョウ</t>
    </rPh>
    <rPh sb="7" eb="8">
      <t>メイ</t>
    </rPh>
    <rPh sb="9" eb="10">
      <t>アヤマ</t>
    </rPh>
    <rPh sb="15" eb="17">
      <t>カクニン</t>
    </rPh>
    <rPh sb="19" eb="20">
      <t>クダ</t>
    </rPh>
    <phoneticPr fontId="3"/>
  </si>
  <si>
    <t>（内訳）</t>
    <rPh sb="1" eb="3">
      <t>ウチワケ</t>
    </rPh>
    <phoneticPr fontId="3"/>
  </si>
  <si>
    <t>（添付書類）</t>
    <rPh sb="1" eb="3">
      <t>テンプ</t>
    </rPh>
    <rPh sb="3" eb="5">
      <t>ショルイ</t>
    </rPh>
    <phoneticPr fontId="3"/>
  </si>
  <si>
    <t>１　事業所・施設別申請額一覧（様式１）</t>
    <phoneticPr fontId="3"/>
  </si>
  <si>
    <t>　　（事業所単位）（様式２）</t>
    <phoneticPr fontId="3"/>
  </si>
  <si>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3"/>
  </si>
  <si>
    <t>他法人での慰労金の申請の有無</t>
    <phoneticPr fontId="3"/>
  </si>
  <si>
    <r>
      <t>2-1．感染症対策を徹底した上での障害福祉サービス提供支援事業</t>
    </r>
    <r>
      <rPr>
        <sz val="8"/>
        <rFont val="ＭＳ 明朝"/>
        <family val="1"/>
        <charset val="128"/>
      </rPr>
      <t>（多機能型簡易居室分を除く）</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ノゾ</t>
    </rPh>
    <phoneticPr fontId="3"/>
  </si>
  <si>
    <r>
      <t>2-2．感染症対策を徹底した上での障害福祉サービス提供支援事業</t>
    </r>
    <r>
      <rPr>
        <sz val="8"/>
        <rFont val="ＭＳ 明朝"/>
        <family val="1"/>
        <charset val="128"/>
      </rPr>
      <t>（多機能型簡易居室分に限る）</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カギ</t>
    </rPh>
    <phoneticPr fontId="3"/>
  </si>
  <si>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</si>
  <si>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</si>
  <si>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3"/>
  </si>
  <si>
    <t>再開支援への助成事業</t>
    <phoneticPr fontId="3"/>
  </si>
  <si>
    <t>4．在宅サービス、計画相談支援及び障害児相談支援における環境整備への助成事業</t>
    <rPh sb="28" eb="30">
      <t>カンキョウ</t>
    </rPh>
    <rPh sb="30" eb="32">
      <t>セイビ</t>
    </rPh>
    <rPh sb="34" eb="36">
      <t>ジョセイ</t>
    </rPh>
    <rPh sb="36" eb="38">
      <t>ジギョウ</t>
    </rPh>
    <phoneticPr fontId="3"/>
  </si>
  <si>
    <t>3．在宅サービス、計画相談支援及び障害児相談支援事業所による利用者への</t>
    <rPh sb="2" eb="4">
      <t>ザイタク</t>
    </rPh>
    <rPh sb="9" eb="11">
      <t>ケイカク</t>
    </rPh>
    <rPh sb="11" eb="13">
      <t>ソウダン</t>
    </rPh>
    <rPh sb="13" eb="15">
      <t>シエン</t>
    </rPh>
    <rPh sb="15" eb="16">
      <t>オヨ</t>
    </rPh>
    <rPh sb="17" eb="19">
      <t>ショウガイ</t>
    </rPh>
    <rPh sb="19" eb="20">
      <t>ジ</t>
    </rPh>
    <rPh sb="20" eb="22">
      <t>ソウダン</t>
    </rPh>
    <rPh sb="22" eb="24">
      <t>シエン</t>
    </rPh>
    <rPh sb="24" eb="27">
      <t>ジギョウショ</t>
    </rPh>
    <rPh sb="30" eb="33">
      <t>リヨウシャ</t>
    </rPh>
    <phoneticPr fontId="3"/>
  </si>
  <si>
    <t>新型コロナウイルス感染症緊急包括支援交付金（障害分）に関する事業実施計画書</t>
    <rPh sb="22" eb="24">
      <t>ショウガイ</t>
    </rPh>
    <phoneticPr fontId="3"/>
  </si>
  <si>
    <t>代表となる
法人名</t>
    <rPh sb="0" eb="2">
      <t>ダイヒョウ</t>
    </rPh>
    <rPh sb="6" eb="8">
      <t>ホウジン</t>
    </rPh>
    <rPh sb="8" eb="9">
      <t>メイ</t>
    </rPh>
    <phoneticPr fontId="3"/>
  </si>
  <si>
    <t>本事業は原則、国保連合会のシステムを活用しての交付を予定しています。（債権譲渡がある場合等を除く）</t>
    <rPh sb="0" eb="1">
      <t>ホン</t>
    </rPh>
    <rPh sb="1" eb="3">
      <t>ジギョウ</t>
    </rPh>
    <rPh sb="4" eb="6">
      <t>ゲンソク</t>
    </rPh>
    <rPh sb="7" eb="9">
      <t>コクホ</t>
    </rPh>
    <rPh sb="9" eb="12">
      <t>レンゴウカイ</t>
    </rPh>
    <rPh sb="18" eb="20">
      <t>カツヨウ</t>
    </rPh>
    <rPh sb="23" eb="25">
      <t>コウフ</t>
    </rPh>
    <rPh sb="26" eb="28">
      <t>ヨテイ</t>
    </rPh>
    <rPh sb="35" eb="37">
      <t>サイケン</t>
    </rPh>
    <rPh sb="37" eb="39">
      <t>ジョウト</t>
    </rPh>
    <rPh sb="42" eb="44">
      <t>バアイ</t>
    </rPh>
    <rPh sb="44" eb="45">
      <t>トウ</t>
    </rPh>
    <rPh sb="46" eb="47">
      <t>ノゾ</t>
    </rPh>
    <phoneticPr fontId="3"/>
  </si>
  <si>
    <t>2-1</t>
    <phoneticPr fontId="3"/>
  </si>
  <si>
    <t>2-2</t>
    <phoneticPr fontId="3"/>
  </si>
  <si>
    <t>　</t>
    <phoneticPr fontId="3"/>
  </si>
  <si>
    <t>（注）行が不足する場合には適宜行を追加して差し支えないが、列の挿入は絶対に行わないこと。</t>
    <rPh sb="1" eb="2">
      <t>チュウ</t>
    </rPh>
    <phoneticPr fontId="3"/>
  </si>
  <si>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3"/>
  </si>
  <si>
    <t>２　新型コロナウイルス感染症緊急包括支援交付金（障害分）に関する事業実施計画書</t>
    <rPh sb="2" eb="4">
      <t>シンガタ</t>
    </rPh>
    <rPh sb="11" eb="14">
      <t>カンセンショウ</t>
    </rPh>
    <rPh sb="14" eb="16">
      <t>キンキュウ</t>
    </rPh>
    <rPh sb="16" eb="18">
      <t>ホウカツ</t>
    </rPh>
    <rPh sb="18" eb="20">
      <t>シエン</t>
    </rPh>
    <rPh sb="20" eb="23">
      <t>コウフキン</t>
    </rPh>
    <rPh sb="24" eb="26">
      <t>ショウガイ</t>
    </rPh>
    <rPh sb="26" eb="27">
      <t>ブン</t>
    </rPh>
    <phoneticPr fontId="3"/>
  </si>
  <si>
    <t>宿泊型自立訓練</t>
    <rPh sb="0" eb="3">
      <t>シュクハクガタ</t>
    </rPh>
    <rPh sb="3" eb="5">
      <t>ジリツ</t>
    </rPh>
    <rPh sb="5" eb="7">
      <t>クンレン</t>
    </rPh>
    <phoneticPr fontId="3"/>
  </si>
  <si>
    <t>就労移行支援（養成施設）</t>
    <rPh sb="0" eb="2">
      <t>シュウロウ</t>
    </rPh>
    <rPh sb="2" eb="4">
      <t>イコウ</t>
    </rPh>
    <rPh sb="4" eb="6">
      <t>シエン</t>
    </rPh>
    <rPh sb="7" eb="9">
      <t>ヨウセイ</t>
    </rPh>
    <rPh sb="9" eb="11">
      <t>シセツ</t>
    </rPh>
    <phoneticPr fontId="1"/>
  </si>
  <si>
    <r>
      <t xml:space="preserve">各事業所の様式３（職員表）を法人単位で一覧表として取りまとめ
兼務する複数の障害福祉サービス施設・事業所等から重複して申請している者がいないかを確認
</t>
    </r>
    <r>
      <rPr>
        <sz val="10"/>
        <color rgb="FF0070C0"/>
        <rFont val="ＭＳ ゴシック"/>
        <family val="3"/>
        <charset val="128"/>
      </rPr>
      <t>※氏名（漢字、カナ）、生年月日が一致する者がいる場合、「重複申請者確認用」欄に「可」と表示されません。
※記入欄が不足する場合は、6行目～85行目を行ごとコピーし、86行目に右クリック→「コピーしたセルの挿入」で挿入。</t>
    </r>
    <rPh sb="0" eb="1">
      <t>カク</t>
    </rPh>
    <rPh sb="1" eb="4">
      <t>ジギョウショ</t>
    </rPh>
    <rPh sb="5" eb="7">
      <t>ヨウシキ</t>
    </rPh>
    <rPh sb="9" eb="11">
      <t>ショクイン</t>
    </rPh>
    <rPh sb="11" eb="12">
      <t>ヒョウ</t>
    </rPh>
    <rPh sb="14" eb="16">
      <t>ホウジン</t>
    </rPh>
    <rPh sb="16" eb="18">
      <t>タンイ</t>
    </rPh>
    <rPh sb="19" eb="22">
      <t>イチランヒョウ</t>
    </rPh>
    <rPh sb="25" eb="26">
      <t>ト</t>
    </rPh>
    <rPh sb="31" eb="33">
      <t>ケンム</t>
    </rPh>
    <rPh sb="35" eb="37">
      <t>フクスウ</t>
    </rPh>
    <rPh sb="38" eb="40">
      <t>ショウガイ</t>
    </rPh>
    <rPh sb="40" eb="42">
      <t>フクシ</t>
    </rPh>
    <rPh sb="46" eb="48">
      <t>シセツ</t>
    </rPh>
    <rPh sb="49" eb="53">
      <t>ジギョウショトウ</t>
    </rPh>
    <rPh sb="55" eb="57">
      <t>チョウフク</t>
    </rPh>
    <rPh sb="59" eb="61">
      <t>シンセイ</t>
    </rPh>
    <rPh sb="65" eb="66">
      <t>モノ</t>
    </rPh>
    <rPh sb="72" eb="74">
      <t>カクニン</t>
    </rPh>
    <rPh sb="76" eb="78">
      <t>シメイ</t>
    </rPh>
    <rPh sb="79" eb="81">
      <t>カンジ</t>
    </rPh>
    <rPh sb="86" eb="88">
      <t>セイネン</t>
    </rPh>
    <rPh sb="88" eb="90">
      <t>ガッピ</t>
    </rPh>
    <rPh sb="91" eb="93">
      <t>イッチ</t>
    </rPh>
    <rPh sb="95" eb="96">
      <t>モノ</t>
    </rPh>
    <rPh sb="99" eb="101">
      <t>バアイ</t>
    </rPh>
    <rPh sb="112" eb="113">
      <t>ラン</t>
    </rPh>
    <rPh sb="115" eb="116">
      <t>カ</t>
    </rPh>
    <rPh sb="118" eb="120">
      <t>ヒョウジ</t>
    </rPh>
    <phoneticPr fontId="3"/>
  </si>
  <si>
    <t>提供サービス</t>
    <rPh sb="0" eb="2">
      <t>テイキョウ</t>
    </rPh>
    <phoneticPr fontId="3"/>
  </si>
  <si>
    <t>陽性者(濃厚接触者)発生施設</t>
    <phoneticPr fontId="3"/>
  </si>
  <si>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3"/>
  </si>
  <si>
    <t>対象期間に10日以上勤務</t>
  </si>
  <si>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3"/>
  </si>
  <si>
    <r>
      <rPr>
        <b/>
        <sz val="11"/>
        <rFont val="ＭＳ Ｐ明朝"/>
        <family val="1"/>
        <charset val="128"/>
      </rPr>
      <t>5.　研修受講の確認</t>
    </r>
    <r>
      <rPr>
        <sz val="11"/>
        <rFont val="ＭＳ Ｐ明朝"/>
        <family val="1"/>
        <charset val="128"/>
      </rPr>
      <t>（2-1．、2-2．、3.及び４．を申請する場合、必ず確認してください。）</t>
    </r>
    <rPh sb="3" eb="5">
      <t>ケンシュウ</t>
    </rPh>
    <rPh sb="5" eb="7">
      <t>ジュコウ</t>
    </rPh>
    <rPh sb="8" eb="10">
      <t>カクニン</t>
    </rPh>
    <rPh sb="28" eb="30">
      <t>シンセイ</t>
    </rPh>
    <rPh sb="32" eb="34">
      <t>バアイ</t>
    </rPh>
    <rPh sb="35" eb="36">
      <t>カナラ</t>
    </rPh>
    <rPh sb="37" eb="39">
      <t>カクニン</t>
    </rPh>
    <phoneticPr fontId="3"/>
  </si>
  <si>
    <t>施設・事業所の責任者（管理者、施設長等）が、県の指定する研修を受講した。</t>
    <rPh sb="0" eb="2">
      <t>シセツ</t>
    </rPh>
    <rPh sb="3" eb="6">
      <t>ジギョウショ</t>
    </rPh>
    <rPh sb="7" eb="10">
      <t>セキニンシャ</t>
    </rPh>
    <rPh sb="11" eb="14">
      <t>カンリシャ</t>
    </rPh>
    <rPh sb="15" eb="17">
      <t>シセツ</t>
    </rPh>
    <rPh sb="17" eb="18">
      <t>チョウ</t>
    </rPh>
    <rPh sb="18" eb="19">
      <t>トウ</t>
    </rPh>
    <rPh sb="22" eb="23">
      <t>ケン</t>
    </rPh>
    <rPh sb="24" eb="26">
      <t>シテイ</t>
    </rPh>
    <rPh sb="28" eb="30">
      <t>ケンシュウ</t>
    </rPh>
    <rPh sb="31" eb="33">
      <t>ジュコウ</t>
    </rPh>
    <phoneticPr fontId="3"/>
  </si>
  <si>
    <t>(注)県が指定する研修動画を視聴することで、研修を受講したとみなします。</t>
    <rPh sb="1" eb="2">
      <t>チュウ</t>
    </rPh>
    <rPh sb="3" eb="4">
      <t>ケン</t>
    </rPh>
    <rPh sb="5" eb="7">
      <t>シテイ</t>
    </rPh>
    <rPh sb="9" eb="11">
      <t>ケンシュウ</t>
    </rPh>
    <rPh sb="11" eb="13">
      <t>ドウガ</t>
    </rPh>
    <rPh sb="14" eb="16">
      <t>シチョウ</t>
    </rPh>
    <rPh sb="22" eb="24">
      <t>ケンシュウ</t>
    </rPh>
    <rPh sb="25" eb="27">
      <t>ジュコウ</t>
    </rPh>
    <phoneticPr fontId="3"/>
  </si>
  <si>
    <t>郵便番号</t>
    <rPh sb="0" eb="2">
      <t>ユウビン</t>
    </rPh>
    <rPh sb="2" eb="4">
      <t>バンゴウ</t>
    </rPh>
    <phoneticPr fontId="3"/>
  </si>
  <si>
    <t>ファクシミリ番号</t>
    <rPh sb="6" eb="8">
      <t>バンゴウ</t>
    </rPh>
    <phoneticPr fontId="3"/>
  </si>
  <si>
    <t>〒</t>
    <phoneticPr fontId="3"/>
  </si>
  <si>
    <t>　　　　　－　　　　　　　－</t>
    <phoneticPr fontId="3"/>
  </si>
  <si>
    <t>　　　　　　　－　　　　　　　　－</t>
    <phoneticPr fontId="3"/>
  </si>
  <si>
    <t>埼玉県知事</t>
    <rPh sb="0" eb="3">
      <t>サイタマケン</t>
    </rPh>
    <rPh sb="3" eb="5">
      <t>チジ</t>
    </rPh>
    <phoneticPr fontId="3"/>
  </si>
  <si>
    <t>（宛先）</t>
    <rPh sb="1" eb="3">
      <t>アテサキ</t>
    </rPh>
    <phoneticPr fontId="3"/>
  </si>
  <si>
    <t>埼玉県障害福祉サービス感染症対応・再開支援事業補助金事業　実績報告書</t>
    <phoneticPr fontId="3"/>
  </si>
  <si>
    <t>（法人所在地）</t>
    <rPh sb="1" eb="3">
      <t>ホウジン</t>
    </rPh>
    <rPh sb="3" eb="6">
      <t>ショザイチ</t>
    </rPh>
    <phoneticPr fontId="3"/>
  </si>
  <si>
    <t>記</t>
    <rPh sb="0" eb="1">
      <t>キ</t>
    </rPh>
    <phoneticPr fontId="3"/>
  </si>
  <si>
    <t>１　交付決定額　　金</t>
    <rPh sb="2" eb="4">
      <t>コウフ</t>
    </rPh>
    <rPh sb="4" eb="6">
      <t>ケッテイ</t>
    </rPh>
    <rPh sb="6" eb="7">
      <t>ガク</t>
    </rPh>
    <rPh sb="9" eb="10">
      <t>キン</t>
    </rPh>
    <phoneticPr fontId="3"/>
  </si>
  <si>
    <t>２　実　績　額　　金</t>
    <rPh sb="2" eb="3">
      <t>ジツ</t>
    </rPh>
    <rPh sb="4" eb="5">
      <t>イサオ</t>
    </rPh>
    <rPh sb="6" eb="7">
      <t>ガク</t>
    </rPh>
    <rPh sb="9" eb="10">
      <t>キン</t>
    </rPh>
    <phoneticPr fontId="3"/>
  </si>
  <si>
    <t>３　差　引　額　　金</t>
    <rPh sb="2" eb="3">
      <t>サ</t>
    </rPh>
    <rPh sb="4" eb="5">
      <t>ヒ</t>
    </rPh>
    <rPh sb="6" eb="7">
      <t>ガク</t>
    </rPh>
    <rPh sb="9" eb="10">
      <t>キン</t>
    </rPh>
    <phoneticPr fontId="3"/>
  </si>
  <si>
    <t>４　報告事項</t>
    <rPh sb="2" eb="4">
      <t>ホウコク</t>
    </rPh>
    <rPh sb="4" eb="6">
      <t>ジコウ</t>
    </rPh>
    <phoneticPr fontId="3"/>
  </si>
  <si>
    <t>以下の事項について、交付決定後に変更があったため報告します。</t>
  </si>
  <si>
    <t>（Ａ＋Ｂ＋Ｃ）</t>
    <phoneticPr fontId="3"/>
  </si>
  <si>
    <t>慰労金の返還があります。</t>
    <rPh sb="0" eb="3">
      <t>イロウキン</t>
    </rPh>
    <rPh sb="4" eb="6">
      <t>ヘンカン</t>
    </rPh>
    <phoneticPr fontId="3"/>
  </si>
  <si>
    <t>慰労金の手数料の返還があります。</t>
    <rPh sb="0" eb="3">
      <t>イロウキン</t>
    </rPh>
    <rPh sb="4" eb="7">
      <t>テスウリョウ</t>
    </rPh>
    <rPh sb="8" eb="10">
      <t>ヘンカン</t>
    </rPh>
    <phoneticPr fontId="3"/>
  </si>
  <si>
    <t>支援金の返還があります。</t>
    <rPh sb="0" eb="3">
      <t>シエンキン</t>
    </rPh>
    <rPh sb="4" eb="6">
      <t>ヘンカン</t>
    </rPh>
    <phoneticPr fontId="3"/>
  </si>
  <si>
    <t>※変更があった項目にチェック（ ✔ ）を入れてください。</t>
  </si>
  <si>
    <t>（</t>
    <phoneticPr fontId="3"/>
  </si>
  <si>
    <t>千円）（Ｂ）</t>
    <rPh sb="0" eb="2">
      <t>センエン</t>
    </rPh>
    <phoneticPr fontId="3"/>
  </si>
  <si>
    <t>千円）（Ａ）</t>
    <rPh sb="0" eb="2">
      <t>センエン</t>
    </rPh>
    <phoneticPr fontId="3"/>
  </si>
  <si>
    <t>千円）（Ｃ）</t>
    <rPh sb="0" eb="2">
      <t>センエン</t>
    </rPh>
    <phoneticPr fontId="3"/>
  </si>
  <si>
    <t>【実績報告に関する問い合わせ先】</t>
    <rPh sb="1" eb="3">
      <t>ジッセキ</t>
    </rPh>
    <rPh sb="3" eb="5">
      <t>ホウコク</t>
    </rPh>
    <rPh sb="6" eb="7">
      <t>カン</t>
    </rPh>
    <rPh sb="9" eb="10">
      <t>ト</t>
    </rPh>
    <rPh sb="11" eb="12">
      <t>ア</t>
    </rPh>
    <rPh sb="14" eb="15">
      <t>サキ</t>
    </rPh>
    <phoneticPr fontId="3"/>
  </si>
  <si>
    <t>支払金額
(千円)</t>
    <rPh sb="0" eb="2">
      <t>シハラ</t>
    </rPh>
    <rPh sb="2" eb="4">
      <t>キンガク</t>
    </rPh>
    <rPh sb="6" eb="8">
      <t>センエン</t>
    </rPh>
    <phoneticPr fontId="3"/>
  </si>
  <si>
    <t>令和</t>
    <rPh sb="0" eb="2">
      <t>レイワ</t>
    </rPh>
    <phoneticPr fontId="3"/>
  </si>
  <si>
    <t>年</t>
    <rPh sb="0" eb="1">
      <t>ネン</t>
    </rPh>
    <phoneticPr fontId="3"/>
  </si>
  <si>
    <t>月</t>
    <rPh sb="0" eb="1">
      <t>ガツ</t>
    </rPh>
    <phoneticPr fontId="3"/>
  </si>
  <si>
    <t>日付けで交付決定を受けた（通知書番号）障支第504－</t>
    <phoneticPr fontId="3"/>
  </si>
  <si>
    <t>号埼玉県</t>
    <rPh sb="0" eb="1">
      <t>ゴウ</t>
    </rPh>
    <rPh sb="1" eb="4">
      <t>サイタマケン</t>
    </rPh>
    <phoneticPr fontId="3"/>
  </si>
  <si>
    <t>障害福祉サービス感染症対応・再開支援事業補助金事業が完了したので、補助金の交付手続等に関する規則</t>
    <phoneticPr fontId="3"/>
  </si>
  <si>
    <t>第１３条の規定により、関係書類を添え、下記のとおり報告します。</t>
    <phoneticPr fontId="3"/>
  </si>
  <si>
    <t>コールセンター</t>
    <phoneticPr fontId="3"/>
  </si>
  <si>
    <t>事業者（法人）・事業所</t>
    <rPh sb="0" eb="3">
      <t>ジギョウシャ</t>
    </rPh>
    <rPh sb="4" eb="6">
      <t>ホウジン</t>
    </rPh>
    <rPh sb="8" eb="11">
      <t>ジギョウショ</t>
    </rPh>
    <phoneticPr fontId="3"/>
  </si>
  <si>
    <t>・国保連又は県から補助金を受領。
・慰労金については受領から２か月以内に対象職員に支払う。
・慰労金を受取った職員から受領書の提出を受ける。
・受領書は令和７年度末（令和８年３月末）まで、事業者が保管する。</t>
    <rPh sb="1" eb="4">
      <t>コクホレン</t>
    </rPh>
    <rPh sb="4" eb="5">
      <t>マタ</t>
    </rPh>
    <rPh sb="6" eb="7">
      <t>ケン</t>
    </rPh>
    <rPh sb="9" eb="12">
      <t>ホジョキン</t>
    </rPh>
    <rPh sb="13" eb="15">
      <t>ジュリョウ</t>
    </rPh>
    <rPh sb="18" eb="21">
      <t>イロウキン</t>
    </rPh>
    <rPh sb="26" eb="28">
      <t>ジュリョウ</t>
    </rPh>
    <rPh sb="32" eb="33">
      <t>ゲツ</t>
    </rPh>
    <rPh sb="33" eb="35">
      <t>イナイ</t>
    </rPh>
    <rPh sb="36" eb="38">
      <t>タイショウ</t>
    </rPh>
    <rPh sb="38" eb="40">
      <t>ショクイン</t>
    </rPh>
    <rPh sb="41" eb="43">
      <t>シハラ</t>
    </rPh>
    <rPh sb="47" eb="50">
      <t>イロウキン</t>
    </rPh>
    <rPh sb="51" eb="53">
      <t>ウケト</t>
    </rPh>
    <rPh sb="55" eb="57">
      <t>ショクイン</t>
    </rPh>
    <rPh sb="59" eb="62">
      <t>ジュリョウショ</t>
    </rPh>
    <rPh sb="63" eb="65">
      <t>テイシュツ</t>
    </rPh>
    <rPh sb="66" eb="67">
      <t>ウ</t>
    </rPh>
    <rPh sb="72" eb="74">
      <t>ジュリョウ</t>
    </rPh>
    <rPh sb="74" eb="75">
      <t>ショ</t>
    </rPh>
    <rPh sb="76" eb="78">
      <t>レイワ</t>
    </rPh>
    <rPh sb="79" eb="81">
      <t>ネンド</t>
    </rPh>
    <rPh sb="81" eb="82">
      <t>マツ</t>
    </rPh>
    <rPh sb="83" eb="85">
      <t>レイワ</t>
    </rPh>
    <rPh sb="86" eb="87">
      <t>ネン</t>
    </rPh>
    <rPh sb="88" eb="89">
      <t>ガツ</t>
    </rPh>
    <rPh sb="89" eb="90">
      <t>マツ</t>
    </rPh>
    <rPh sb="94" eb="97">
      <t>ジギョウシャ</t>
    </rPh>
    <rPh sb="98" eb="100">
      <t>ホカン</t>
    </rPh>
    <phoneticPr fontId="3"/>
  </si>
  <si>
    <t>埼玉県</t>
    <rPh sb="0" eb="3">
      <t>サイタマケン</t>
    </rPh>
    <phoneticPr fontId="3"/>
  </si>
  <si>
    <r>
      <t xml:space="preserve">【様式２（個票）】
・水色セル：必要情報を入力
・緑色セル：プルダウンから選択
【様式３（職員表）】
・Ｔ列、Ｕ列の支払い実績に、支払った年月日（西暦）と金額（千円単位）を入力。
</t>
    </r>
    <r>
      <rPr>
        <b/>
        <sz val="11"/>
        <color theme="1"/>
        <rFont val="Meiryo UI"/>
        <family val="3"/>
        <charset val="128"/>
      </rPr>
      <t>※オレンジ色のセルは入力する必要はありません。</t>
    </r>
    <rPh sb="53" eb="54">
      <t>レツ</t>
    </rPh>
    <rPh sb="56" eb="57">
      <t>レツ</t>
    </rPh>
    <rPh sb="58" eb="60">
      <t>シハラ</t>
    </rPh>
    <rPh sb="61" eb="63">
      <t>ジッセキ</t>
    </rPh>
    <rPh sb="65" eb="67">
      <t>シハラ</t>
    </rPh>
    <rPh sb="69" eb="72">
      <t>ネンガッピ</t>
    </rPh>
    <rPh sb="73" eb="75">
      <t>セイレキ</t>
    </rPh>
    <rPh sb="77" eb="79">
      <t>キンガク</t>
    </rPh>
    <rPh sb="80" eb="82">
      <t>センエン</t>
    </rPh>
    <rPh sb="82" eb="84">
      <t>タンイ</t>
    </rPh>
    <rPh sb="86" eb="88">
      <t>ニュウリョク</t>
    </rPh>
    <rPh sb="96" eb="97">
      <t>イロ</t>
    </rPh>
    <rPh sb="101" eb="103">
      <t>ニュウリョク</t>
    </rPh>
    <rPh sb="105" eb="107">
      <t>ヒツヨウ</t>
    </rPh>
    <phoneticPr fontId="3"/>
  </si>
  <si>
    <t>事業者からExcelファイルを受領し、内容を審査
内容に誤り等がある場合は事業者に訂正を依頼
誤りが無ければ県に送付</t>
    <rPh sb="0" eb="3">
      <t>ジギョウシャ</t>
    </rPh>
    <rPh sb="15" eb="17">
      <t>ジュリョウ</t>
    </rPh>
    <rPh sb="19" eb="21">
      <t>ナイヨウ</t>
    </rPh>
    <rPh sb="22" eb="24">
      <t>シンサ</t>
    </rPh>
    <rPh sb="25" eb="27">
      <t>ナイヨウ</t>
    </rPh>
    <rPh sb="28" eb="29">
      <t>アヤマ</t>
    </rPh>
    <rPh sb="30" eb="31">
      <t>トウ</t>
    </rPh>
    <rPh sb="34" eb="36">
      <t>バアイ</t>
    </rPh>
    <rPh sb="37" eb="40">
      <t>ジギョウシャ</t>
    </rPh>
    <rPh sb="41" eb="43">
      <t>テイセイ</t>
    </rPh>
    <rPh sb="44" eb="46">
      <t>イライ</t>
    </rPh>
    <rPh sb="47" eb="48">
      <t>アヤマ</t>
    </rPh>
    <rPh sb="50" eb="51">
      <t>ナ</t>
    </rPh>
    <rPh sb="54" eb="55">
      <t>ケン</t>
    </rPh>
    <rPh sb="56" eb="58">
      <t>ソウフ</t>
    </rPh>
    <phoneticPr fontId="3"/>
  </si>
  <si>
    <t>交付確定通知を作成し事業者に送付
返還額があれば、納入通知書を作成し事業者に送付</t>
    <rPh sb="0" eb="2">
      <t>コウフ</t>
    </rPh>
    <rPh sb="2" eb="4">
      <t>カクテイ</t>
    </rPh>
    <rPh sb="4" eb="6">
      <t>ツウチ</t>
    </rPh>
    <rPh sb="7" eb="9">
      <t>サクセイ</t>
    </rPh>
    <rPh sb="10" eb="12">
      <t>ジギョウ</t>
    </rPh>
    <rPh sb="12" eb="13">
      <t>シャ</t>
    </rPh>
    <rPh sb="14" eb="16">
      <t>ソウフ</t>
    </rPh>
    <rPh sb="17" eb="20">
      <t>ヘンカンガク</t>
    </rPh>
    <rPh sb="25" eb="27">
      <t>ノウニュウ</t>
    </rPh>
    <rPh sb="27" eb="30">
      <t>ツウチショ</t>
    </rPh>
    <rPh sb="31" eb="33">
      <t>サクセイ</t>
    </rPh>
    <rPh sb="34" eb="37">
      <t>ジギョウシャ</t>
    </rPh>
    <rPh sb="38" eb="40">
      <t>ソウフ</t>
    </rPh>
    <phoneticPr fontId="3"/>
  </si>
  <si>
    <t>・返還額がある場合は、納入通知書で返還額を県に納付。
・返還額が無ければ、交付確定通知を受取り終了。</t>
    <rPh sb="1" eb="3">
      <t>ヘンカン</t>
    </rPh>
    <rPh sb="3" eb="4">
      <t>ガク</t>
    </rPh>
    <rPh sb="7" eb="9">
      <t>バアイ</t>
    </rPh>
    <rPh sb="11" eb="13">
      <t>ノウニュウ</t>
    </rPh>
    <rPh sb="13" eb="16">
      <t>ツウチショ</t>
    </rPh>
    <rPh sb="17" eb="20">
      <t>ヘンカンガク</t>
    </rPh>
    <rPh sb="21" eb="22">
      <t>ケン</t>
    </rPh>
    <rPh sb="23" eb="25">
      <t>ノウフ</t>
    </rPh>
    <rPh sb="28" eb="30">
      <t>ヘンカン</t>
    </rPh>
    <rPh sb="30" eb="31">
      <t>ガク</t>
    </rPh>
    <rPh sb="32" eb="33">
      <t>ナ</t>
    </rPh>
    <rPh sb="37" eb="39">
      <t>コウフ</t>
    </rPh>
    <rPh sb="39" eb="41">
      <t>カクテイ</t>
    </rPh>
    <rPh sb="41" eb="43">
      <t>ツウチ</t>
    </rPh>
    <rPh sb="44" eb="46">
      <t>ウケト</t>
    </rPh>
    <rPh sb="47" eb="49">
      <t>シュウリョウ</t>
    </rPh>
    <phoneticPr fontId="3"/>
  </si>
  <si>
    <t>慰労金に係る代理受領委任状や受領書、支援金に係る領収書やサービス再開支援に関する記録等の証拠書類は、令和７年度末（令和８年３月末）まで事業者が保管する。</t>
    <rPh sb="0" eb="3">
      <t>イロウキン</t>
    </rPh>
    <rPh sb="4" eb="5">
      <t>カカ</t>
    </rPh>
    <rPh sb="6" eb="8">
      <t>ダイリ</t>
    </rPh>
    <rPh sb="8" eb="10">
      <t>ジュリョウ</t>
    </rPh>
    <rPh sb="10" eb="13">
      <t>イニンジョウ</t>
    </rPh>
    <rPh sb="14" eb="17">
      <t>ジュリョウショ</t>
    </rPh>
    <rPh sb="18" eb="21">
      <t>シエンキン</t>
    </rPh>
    <rPh sb="22" eb="23">
      <t>カカ</t>
    </rPh>
    <rPh sb="24" eb="27">
      <t>リョウシュウショ</t>
    </rPh>
    <rPh sb="32" eb="34">
      <t>サイカイ</t>
    </rPh>
    <rPh sb="34" eb="36">
      <t>シエン</t>
    </rPh>
    <rPh sb="37" eb="38">
      <t>カン</t>
    </rPh>
    <rPh sb="40" eb="42">
      <t>キロク</t>
    </rPh>
    <rPh sb="42" eb="43">
      <t>トウ</t>
    </rPh>
    <rPh sb="44" eb="46">
      <t>ショウコ</t>
    </rPh>
    <rPh sb="46" eb="48">
      <t>ショルイ</t>
    </rPh>
    <rPh sb="50" eb="52">
      <t>レイワ</t>
    </rPh>
    <rPh sb="53" eb="55">
      <t>ネンド</t>
    </rPh>
    <rPh sb="55" eb="56">
      <t>マツ</t>
    </rPh>
    <rPh sb="57" eb="59">
      <t>レイワ</t>
    </rPh>
    <rPh sb="60" eb="61">
      <t>ネン</t>
    </rPh>
    <rPh sb="62" eb="63">
      <t>ガツ</t>
    </rPh>
    <rPh sb="63" eb="64">
      <t>マツ</t>
    </rPh>
    <rPh sb="67" eb="70">
      <t>ジギョウシャ</t>
    </rPh>
    <rPh sb="71" eb="73">
      <t>ホカン</t>
    </rPh>
    <phoneticPr fontId="3"/>
  </si>
  <si>
    <t>本実績報告書の使い方、実績報告の手順</t>
    <rPh sb="0" eb="1">
      <t>ホン</t>
    </rPh>
    <rPh sb="1" eb="3">
      <t>ジッセキ</t>
    </rPh>
    <rPh sb="3" eb="6">
      <t>ホウコクショ</t>
    </rPh>
    <rPh sb="7" eb="8">
      <t>ツカ</t>
    </rPh>
    <rPh sb="9" eb="10">
      <t>カタ</t>
    </rPh>
    <rPh sb="11" eb="13">
      <t>ジッセキ</t>
    </rPh>
    <rPh sb="13" eb="15">
      <t>ホウコク</t>
    </rPh>
    <rPh sb="16" eb="18">
      <t>テジュン</t>
    </rPh>
    <phoneticPr fontId="3"/>
  </si>
  <si>
    <r>
      <t xml:space="preserve">慰労金について支払いを終え、支援金に係る費用の支払いを終えたら、本Excelファイルにより実績報告書を作成する。
</t>
    </r>
    <r>
      <rPr>
        <b/>
        <sz val="11"/>
        <color rgb="FFFF0000"/>
        <rFont val="Meiryo UI"/>
        <family val="3"/>
        <charset val="128"/>
      </rPr>
      <t>※　交付申請を複数回行った場合、実績補報告を一つにまとめないこと。
例：交付申請を２回に分けて行った場合は、実績報告も２つ作成することになります。</t>
    </r>
    <rPh sb="0" eb="3">
      <t>イロウキン</t>
    </rPh>
    <rPh sb="7" eb="9">
      <t>シハラ</t>
    </rPh>
    <rPh sb="11" eb="12">
      <t>オ</t>
    </rPh>
    <rPh sb="14" eb="17">
      <t>シエンキン</t>
    </rPh>
    <rPh sb="18" eb="19">
      <t>カカ</t>
    </rPh>
    <rPh sb="20" eb="22">
      <t>ヒヨウ</t>
    </rPh>
    <rPh sb="23" eb="25">
      <t>シハラ</t>
    </rPh>
    <rPh sb="27" eb="28">
      <t>オ</t>
    </rPh>
    <rPh sb="32" eb="33">
      <t>ホン</t>
    </rPh>
    <rPh sb="45" eb="47">
      <t>ジッセキ</t>
    </rPh>
    <rPh sb="47" eb="50">
      <t>ホウコクショ</t>
    </rPh>
    <rPh sb="51" eb="53">
      <t>サクセイ</t>
    </rPh>
    <rPh sb="60" eb="62">
      <t>コウフ</t>
    </rPh>
    <rPh sb="62" eb="64">
      <t>シンセイ</t>
    </rPh>
    <rPh sb="65" eb="68">
      <t>フクスウカイ</t>
    </rPh>
    <rPh sb="68" eb="69">
      <t>オコナ</t>
    </rPh>
    <rPh sb="71" eb="73">
      <t>バアイ</t>
    </rPh>
    <rPh sb="74" eb="76">
      <t>ジッセキ</t>
    </rPh>
    <rPh sb="76" eb="77">
      <t>ホ</t>
    </rPh>
    <rPh sb="77" eb="79">
      <t>ホウコク</t>
    </rPh>
    <rPh sb="80" eb="81">
      <t>ヒト</t>
    </rPh>
    <rPh sb="92" eb="93">
      <t>レイ</t>
    </rPh>
    <rPh sb="94" eb="96">
      <t>コウフ</t>
    </rPh>
    <rPh sb="96" eb="98">
      <t>シンセイ</t>
    </rPh>
    <rPh sb="100" eb="101">
      <t>カイ</t>
    </rPh>
    <rPh sb="102" eb="103">
      <t>ワ</t>
    </rPh>
    <rPh sb="105" eb="106">
      <t>オコナ</t>
    </rPh>
    <rPh sb="108" eb="110">
      <t>バアイ</t>
    </rPh>
    <rPh sb="112" eb="114">
      <t>ジッセキ</t>
    </rPh>
    <rPh sb="114" eb="116">
      <t>ホウコク</t>
    </rPh>
    <rPh sb="119" eb="121">
      <t>サクセイ</t>
    </rPh>
    <phoneticPr fontId="3"/>
  </si>
  <si>
    <t>３　障害福祉慰労金受給職員表（法人単位）（様式３）（支払い実績を記入したもの）</t>
    <rPh sb="2" eb="4">
      <t>ショウガイ</t>
    </rPh>
    <rPh sb="4" eb="6">
      <t>フクシ</t>
    </rPh>
    <rPh sb="6" eb="9">
      <t>イロウキン</t>
    </rPh>
    <rPh sb="9" eb="11">
      <t>ジュキュウ</t>
    </rPh>
    <rPh sb="11" eb="13">
      <t>ショクイン</t>
    </rPh>
    <rPh sb="13" eb="14">
      <t>ヒョウ</t>
    </rPh>
    <rPh sb="15" eb="17">
      <t>ホウジン</t>
    </rPh>
    <rPh sb="17" eb="19">
      <t>タンイ</t>
    </rPh>
    <rPh sb="26" eb="28">
      <t>シハラ</t>
    </rPh>
    <rPh sb="29" eb="31">
      <t>ジッセキ</t>
    </rPh>
    <rPh sb="32" eb="34">
      <t>キニュウ</t>
    </rPh>
    <phoneticPr fontId="3"/>
  </si>
  <si>
    <t>1-1．障害福祉慰労金事業</t>
    <rPh sb="4" eb="6">
      <t>ショウガイ</t>
    </rPh>
    <rPh sb="6" eb="8">
      <t>フクシ</t>
    </rPh>
    <rPh sb="8" eb="11">
      <t>イロウキン</t>
    </rPh>
    <rPh sb="11" eb="13">
      <t>ジギョウ</t>
    </rPh>
    <phoneticPr fontId="3"/>
  </si>
  <si>
    <t>様式８（第８条関係）【国保連経由で交付申請した場合用】</t>
    <rPh sb="0" eb="2">
      <t>ヨウシキ</t>
    </rPh>
    <rPh sb="4" eb="5">
      <t>ダイ</t>
    </rPh>
    <rPh sb="6" eb="7">
      <t>ジョウ</t>
    </rPh>
    <rPh sb="7" eb="9">
      <t>カンケイ</t>
    </rPh>
    <rPh sb="11" eb="14">
      <t>コクホレン</t>
    </rPh>
    <rPh sb="14" eb="16">
      <t>ケイユ</t>
    </rPh>
    <rPh sb="17" eb="21">
      <t>コウフシンセイ</t>
    </rPh>
    <rPh sb="23" eb="25">
      <t>バアイ</t>
    </rPh>
    <rPh sb="25" eb="26">
      <t>ヨウ</t>
    </rPh>
    <phoneticPr fontId="3"/>
  </si>
  <si>
    <t>チェック欄</t>
    <rPh sb="4" eb="5">
      <t>ラン</t>
    </rPh>
    <phoneticPr fontId="3"/>
  </si>
  <si>
    <r>
      <t xml:space="preserve">・実績報告書（様式８）に、申請者の法人名、代表者名、日付を入力
・本文中に交付年月日と通知書番号を入力
・１交付決定額を入力
・返還額がある場合、４報告事項に、返還のある補助金にチェックを入れ、返還額を入力
・１交付決定額の右横のチェック欄に「ＯＫ」が表示されていることを確認。（ＮＧと表示される場合は、１の交付決定額から２の実績額を差し引いた額と、３の差引額が一致していません。もう一度実績報告の内容を御確認ください。）
</t>
    </r>
    <r>
      <rPr>
        <b/>
        <sz val="11"/>
        <color theme="1"/>
        <rFont val="Meiryo UI"/>
        <family val="3"/>
        <charset val="128"/>
      </rPr>
      <t>※申請書の金額欄は全て千円単位です。</t>
    </r>
    <rPh sb="214" eb="216">
      <t>シンセイ</t>
    </rPh>
    <rPh sb="216" eb="217">
      <t>ショ</t>
    </rPh>
    <rPh sb="218" eb="220">
      <t>キンガク</t>
    </rPh>
    <rPh sb="220" eb="221">
      <t>ラン</t>
    </rPh>
    <rPh sb="222" eb="223">
      <t>スベ</t>
    </rPh>
    <rPh sb="224" eb="226">
      <t>センエン</t>
    </rPh>
    <rPh sb="226" eb="228">
      <t>タンイ</t>
    </rPh>
    <phoneticPr fontId="3"/>
  </si>
  <si>
    <r>
      <t xml:space="preserve">Excelファイル名を、交付申請時に付した事業所番号に変更し、コールセンターに電子メールで送信。
</t>
    </r>
    <r>
      <rPr>
        <sz val="12"/>
        <color theme="1"/>
        <rFont val="Meiryo UI"/>
        <family val="3"/>
        <charset val="128"/>
      </rPr>
      <t>info@saitamasyogai-kyufu.com</t>
    </r>
    <r>
      <rPr>
        <sz val="12"/>
        <color theme="1"/>
        <rFont val="ＭＳ 明朝"/>
        <family val="1"/>
        <charset val="128"/>
      </rPr>
      <t xml:space="preserve">
</t>
    </r>
    <r>
      <rPr>
        <sz val="11"/>
        <color theme="1"/>
        <rFont val="ＭＳ 明朝"/>
        <family val="1"/>
        <charset val="128"/>
      </rPr>
      <t>（紙で報告する場合は、申請書、申請額一覧、個票、職員表を全て印刷してコールセンターへ郵送）</t>
    </r>
    <r>
      <rPr>
        <sz val="12"/>
        <color theme="1"/>
        <rFont val="ＭＳ 明朝"/>
        <family val="1"/>
        <charset val="128"/>
      </rPr>
      <t xml:space="preserve">
</t>
    </r>
    <r>
      <rPr>
        <b/>
        <sz val="11"/>
        <color theme="1"/>
        <rFont val="Meiryo UI"/>
        <family val="3"/>
        <charset val="128"/>
      </rPr>
      <t>※受領書や領収書は送付しないでください。</t>
    </r>
    <r>
      <rPr>
        <sz val="11"/>
        <color theme="1"/>
        <rFont val="Meiryo UI"/>
        <family val="3"/>
        <charset val="128"/>
      </rPr>
      <t>（事業者が保管します。）</t>
    </r>
    <rPh sb="12" eb="14">
      <t>コウフ</t>
    </rPh>
    <rPh sb="14" eb="17">
      <t>シンセイジ</t>
    </rPh>
    <rPh sb="18" eb="19">
      <t>フ</t>
    </rPh>
    <rPh sb="39" eb="41">
      <t>デンシ</t>
    </rPh>
    <rPh sb="45" eb="47">
      <t>ソウシン</t>
    </rPh>
    <rPh sb="81" eb="82">
      <t>カミ</t>
    </rPh>
    <rPh sb="83" eb="85">
      <t>ホウコク</t>
    </rPh>
    <rPh sb="87" eb="89">
      <t>バアイ</t>
    </rPh>
    <rPh sb="91" eb="94">
      <t>シンセイショ</t>
    </rPh>
    <rPh sb="95" eb="98">
      <t>シンセイガク</t>
    </rPh>
    <rPh sb="98" eb="100">
      <t>イチラン</t>
    </rPh>
    <rPh sb="101" eb="103">
      <t>コヒョウ</t>
    </rPh>
    <rPh sb="104" eb="106">
      <t>ショクイン</t>
    </rPh>
    <rPh sb="106" eb="107">
      <t>ヒョウ</t>
    </rPh>
    <rPh sb="108" eb="109">
      <t>スベ</t>
    </rPh>
    <rPh sb="110" eb="112">
      <t>インサツ</t>
    </rPh>
    <rPh sb="122" eb="124">
      <t>ユウソウ</t>
    </rPh>
    <rPh sb="128" eb="131">
      <t>ジュリョウショ</t>
    </rPh>
    <rPh sb="132" eb="135">
      <t>リョウシュウショ</t>
    </rPh>
    <rPh sb="136" eb="138">
      <t>ソウフ</t>
    </rPh>
    <rPh sb="148" eb="151">
      <t>ジギョウシャ</t>
    </rPh>
    <rPh sb="152" eb="154">
      <t>ホカン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</si>
</sst>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Red]\-#,##0\ "/>
    <numFmt numFmtId="178" formatCode="#,##0;\-#,##0;&quot;&quot;"/>
    <numFmt numFmtId="179" formatCode="[$-F800]dddd\,\ mmmm\ dd\,\ yyyy"/>
    <numFmt numFmtId="180" formatCode="yyyy&quot;年&quot;m&quot;月&quot;d&quot;日&quot;;@"/>
  </numFmts>
  <fonts count="3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u/>
      <sz val="9"/>
      <name val="ＭＳ Ｐ明朝"/>
      <family val="1"/>
      <charset val="128"/>
    </font>
    <font>
      <b/>
      <sz val="14"/>
      <color theme="1"/>
      <name val="ＭＳ 明朝"/>
      <family val="1"/>
      <charset val="128"/>
    </font>
    <font>
      <sz val="12"/>
      <color theme="1"/>
      <name val="ＭＳ 明朝"/>
      <family val="1"/>
      <charset val="128"/>
    </font>
    <font>
      <sz val="10"/>
      <color rgb="FF0070C0"/>
      <name val="ＭＳ ゴシック"/>
      <family val="3"/>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1"/>
      <name val="ＭＳ Ｐ明朝"/>
      <family val="1"/>
      <charset val="128"/>
    </font>
    <font>
      <b/>
      <sz val="12"/>
      <name val="ＭＳ Ｐ明朝"/>
      <family val="1"/>
      <charset val="128"/>
    </font>
    <font>
      <sz val="9"/>
      <name val="ＭＳ 明朝"/>
      <family val="1"/>
      <charset val="128"/>
    </font>
    <font>
      <sz val="8"/>
      <name val="ＭＳ 明朝"/>
      <family val="1"/>
      <charset val="128"/>
    </font>
    <font>
      <b/>
      <sz val="14"/>
      <color indexed="81"/>
      <name val="MS P ゴシック"/>
      <family val="3"/>
      <charset val="128"/>
    </font>
    <font>
      <sz val="11"/>
      <color theme="1"/>
      <name val="ＭＳ 明朝"/>
      <family val="1"/>
      <charset val="128"/>
    </font>
    <font>
      <b/>
      <sz val="11"/>
      <color theme="1"/>
      <name val="Meiryo UI"/>
      <family val="3"/>
      <charset val="128"/>
    </font>
    <font>
      <sz val="11"/>
      <color theme="1"/>
      <name val="Meiryo UI"/>
      <family val="3"/>
      <charset val="128"/>
    </font>
    <font>
      <sz val="12"/>
      <name val="Verdana"/>
      <family val="2"/>
    </font>
    <font>
      <b/>
      <sz val="11"/>
      <color rgb="FFFF0000"/>
      <name val="Meiryo UI"/>
      <family val="3"/>
      <charset val="128"/>
    </font>
    <font>
      <sz val="12"/>
      <color theme="1"/>
      <name val="Meiryo UI"/>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
      <patternFill patternType="solid">
        <fgColor rgb="FFFFDA65"/>
        <bgColor indexed="64"/>
      </patternFill>
    </fill>
    <fill>
      <patternFill patternType="solid">
        <fgColor theme="6" tint="0.399975585192419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7" fillId="0" borderId="0" xfId="0" applyFont="1" applyFill="1">
      <alignment vertical="center"/>
    </xf>
    <xf numFmtId="0" fontId="8" fillId="0" borderId="0" xfId="0" applyFont="1" applyFill="1">
      <alignment vertical="center"/>
    </xf>
    <xf numFmtId="0" fontId="10" fillId="0" borderId="0" xfId="0" applyFont="1" applyFill="1">
      <alignment vertical="center"/>
    </xf>
    <xf numFmtId="176" fontId="0" fillId="0" borderId="0" xfId="0" applyNumberFormat="1">
      <alignment vertical="center"/>
    </xf>
    <xf numFmtId="0" fontId="9" fillId="0" borderId="0" xfId="0" applyFont="1" applyFill="1" applyAlignment="1"/>
    <xf numFmtId="0" fontId="7" fillId="0" borderId="0" xfId="0" applyFont="1">
      <alignment vertical="center"/>
    </xf>
    <xf numFmtId="0" fontId="9" fillId="0" borderId="0" xfId="0" applyFont="1" applyFill="1" applyAlignment="1">
      <alignment vertical="center" shrinkToFit="1"/>
    </xf>
    <xf numFmtId="0" fontId="8" fillId="3" borderId="8" xfId="0" applyFont="1" applyFill="1" applyBorder="1" applyAlignment="1">
      <alignment horizontal="left" vertical="center"/>
    </xf>
    <xf numFmtId="0" fontId="8" fillId="3" borderId="5" xfId="0" applyFont="1" applyFill="1" applyBorder="1">
      <alignment vertical="center"/>
    </xf>
    <xf numFmtId="0" fontId="8" fillId="0" borderId="0" xfId="0" applyFont="1">
      <alignment vertical="center"/>
    </xf>
    <xf numFmtId="0" fontId="8" fillId="0" borderId="0" xfId="0" applyFont="1" applyAlignment="1">
      <alignment horizontal="center" vertical="center"/>
    </xf>
    <xf numFmtId="0" fontId="14" fillId="0" borderId="0" xfId="0" applyFont="1">
      <alignment vertical="center"/>
    </xf>
    <xf numFmtId="0" fontId="8" fillId="0" borderId="0" xfId="0" applyFont="1" applyAlignment="1">
      <alignment horizontal="right" vertical="center"/>
    </xf>
    <xf numFmtId="0" fontId="8" fillId="3" borderId="8" xfId="0" applyFont="1" applyFill="1" applyBorder="1">
      <alignment vertical="center"/>
    </xf>
    <xf numFmtId="0" fontId="0" fillId="5" borderId="0" xfId="0" applyFill="1">
      <alignment vertical="center"/>
    </xf>
    <xf numFmtId="0" fontId="3" fillId="0" borderId="0" xfId="0" applyFont="1">
      <alignment vertical="center"/>
    </xf>
    <xf numFmtId="0" fontId="11" fillId="2" borderId="17"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7" xfId="0" applyFont="1" applyFill="1" applyBorder="1" applyAlignment="1">
      <alignment horizontal="center" vertical="center"/>
    </xf>
    <xf numFmtId="0" fontId="0" fillId="5" borderId="0" xfId="0" applyFill="1" applyAlignment="1">
      <alignment horizontal="center" vertical="center"/>
    </xf>
    <xf numFmtId="0" fontId="8" fillId="0" borderId="3" xfId="0" applyFont="1" applyFill="1" applyBorder="1" applyAlignment="1">
      <alignment vertical="center"/>
    </xf>
    <xf numFmtId="0" fontId="11" fillId="2" borderId="1" xfId="0" applyFont="1" applyFill="1" applyBorder="1" applyAlignment="1">
      <alignment horizontal="left" vertical="center"/>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13" fillId="6" borderId="0" xfId="0" applyFont="1" applyFill="1" applyAlignment="1">
      <alignment horizontal="center" vertical="center"/>
    </xf>
    <xf numFmtId="0" fontId="13" fillId="6" borderId="0" xfId="0" applyFont="1" applyFill="1">
      <alignment vertical="center"/>
    </xf>
    <xf numFmtId="0" fontId="13" fillId="6" borderId="0" xfId="0" applyFont="1" applyFill="1" applyBorder="1">
      <alignment vertical="center"/>
    </xf>
    <xf numFmtId="0" fontId="13" fillId="6" borderId="0" xfId="0" applyFont="1" applyFill="1" applyBorder="1" applyAlignment="1">
      <alignment horizontal="center" vertical="center"/>
    </xf>
    <xf numFmtId="0" fontId="13" fillId="6" borderId="0" xfId="0" applyFont="1" applyFill="1" applyAlignment="1">
      <alignment vertical="center"/>
    </xf>
    <xf numFmtId="0" fontId="13" fillId="6" borderId="0" xfId="0" applyFont="1" applyFill="1" applyAlignment="1">
      <alignment horizontal="right" vertical="center"/>
    </xf>
    <xf numFmtId="0" fontId="5" fillId="6" borderId="0" xfId="0" applyFont="1" applyFill="1">
      <alignment vertical="center"/>
    </xf>
    <xf numFmtId="0" fontId="11" fillId="6" borderId="0" xfId="0" applyFont="1" applyFill="1">
      <alignment vertical="center"/>
    </xf>
    <xf numFmtId="0" fontId="7" fillId="6" borderId="0"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5" xfId="0" applyFont="1" applyFill="1" applyBorder="1" applyAlignment="1">
      <alignment horizontal="left" vertical="center"/>
    </xf>
    <xf numFmtId="0" fontId="8" fillId="6" borderId="5" xfId="0" applyFont="1" applyFill="1" applyBorder="1">
      <alignment vertical="center"/>
    </xf>
    <xf numFmtId="0" fontId="8" fillId="6" borderId="5" xfId="0" applyFont="1" applyFill="1" applyBorder="1" applyAlignment="1">
      <alignment horizontal="center" vertical="center"/>
    </xf>
    <xf numFmtId="0" fontId="8" fillId="6" borderId="8" xfId="0" applyFont="1" applyFill="1" applyBorder="1" applyAlignment="1">
      <alignment horizontal="left" vertical="center"/>
    </xf>
    <xf numFmtId="0" fontId="8" fillId="6" borderId="8" xfId="0" applyFont="1" applyFill="1" applyBorder="1">
      <alignment vertical="center"/>
    </xf>
    <xf numFmtId="0" fontId="8" fillId="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8" xfId="0" applyFont="1" applyFill="1" applyBorder="1" applyAlignment="1" applyProtection="1">
      <alignment vertical="center"/>
      <protection locked="0"/>
    </xf>
    <xf numFmtId="0" fontId="8" fillId="6" borderId="12" xfId="0" applyFont="1" applyFill="1" applyBorder="1" applyAlignment="1">
      <alignment horizontal="center" vertical="center"/>
    </xf>
    <xf numFmtId="0" fontId="11" fillId="6" borderId="9" xfId="0" applyFont="1" applyFill="1" applyBorder="1" applyAlignment="1">
      <alignment vertical="center"/>
    </xf>
    <xf numFmtId="0" fontId="8" fillId="6" borderId="0" xfId="0" applyFont="1" applyFill="1" applyBorder="1">
      <alignment vertical="center"/>
    </xf>
    <xf numFmtId="0" fontId="8" fillId="6" borderId="0" xfId="0" applyFont="1" applyFill="1" applyBorder="1" applyAlignment="1">
      <alignment horizontal="left" vertical="center"/>
    </xf>
    <xf numFmtId="0" fontId="8" fillId="6" borderId="0" xfId="0" applyFont="1" applyFill="1" applyBorder="1" applyAlignment="1">
      <alignment horizontal="center" vertical="center"/>
    </xf>
    <xf numFmtId="0" fontId="8" fillId="6" borderId="0" xfId="0" applyFont="1" applyFill="1">
      <alignment vertical="center"/>
    </xf>
    <xf numFmtId="0" fontId="8" fillId="6" borderId="10" xfId="0" applyFont="1" applyFill="1" applyBorder="1" applyAlignment="1">
      <alignment horizontal="center" vertical="center"/>
    </xf>
    <xf numFmtId="0" fontId="8" fillId="6" borderId="0" xfId="0" applyFont="1" applyFill="1" applyBorder="1" applyAlignment="1">
      <alignment vertical="center"/>
    </xf>
    <xf numFmtId="0" fontId="8" fillId="6" borderId="0" xfId="0" applyFont="1" applyFill="1" applyBorder="1" applyAlignment="1" applyProtection="1">
      <alignment vertical="center"/>
      <protection locked="0"/>
    </xf>
    <xf numFmtId="0" fontId="6" fillId="6" borderId="0" xfId="0" applyFont="1" applyFill="1" applyBorder="1" applyAlignment="1">
      <alignment horizontal="left" vertical="center"/>
    </xf>
    <xf numFmtId="0" fontId="6" fillId="6" borderId="0" xfId="0" applyFont="1" applyFill="1" applyBorder="1">
      <alignment vertical="center"/>
    </xf>
    <xf numFmtId="0" fontId="9" fillId="6" borderId="0" xfId="0" applyFont="1" applyFill="1" applyBorder="1" applyAlignment="1">
      <alignment vertical="center"/>
    </xf>
    <xf numFmtId="0" fontId="8" fillId="6" borderId="0" xfId="0" applyFont="1" applyFill="1" applyBorder="1" applyAlignment="1" applyProtection="1">
      <alignment vertical="center" shrinkToFit="1"/>
      <protection locked="0"/>
    </xf>
    <xf numFmtId="0" fontId="8" fillId="6" borderId="0" xfId="0" applyFont="1" applyFill="1" applyBorder="1" applyAlignment="1">
      <alignment vertical="center" textRotation="255"/>
    </xf>
    <xf numFmtId="0" fontId="11" fillId="6" borderId="0" xfId="0" applyFont="1" applyFill="1" applyBorder="1">
      <alignment vertical="center"/>
    </xf>
    <xf numFmtId="0" fontId="7" fillId="6" borderId="0" xfId="0" applyFont="1" applyFill="1" applyBorder="1">
      <alignment vertical="center"/>
    </xf>
    <xf numFmtId="0" fontId="11" fillId="6" borderId="0" xfId="0" applyFont="1" applyFill="1" applyBorder="1" applyAlignment="1">
      <alignment horizontal="center" vertical="center"/>
    </xf>
    <xf numFmtId="0" fontId="8" fillId="6" borderId="3" xfId="0" applyFont="1" applyFill="1" applyBorder="1" applyAlignment="1">
      <alignment vertical="center"/>
    </xf>
    <xf numFmtId="49" fontId="11" fillId="6" borderId="18" xfId="0" applyNumberFormat="1" applyFont="1" applyFill="1" applyBorder="1" applyAlignment="1">
      <alignment vertical="center"/>
    </xf>
    <xf numFmtId="49" fontId="11" fillId="6" borderId="19" xfId="0" applyNumberFormat="1" applyFont="1" applyFill="1" applyBorder="1" applyAlignment="1">
      <alignment vertical="center" wrapText="1"/>
    </xf>
    <xf numFmtId="0" fontId="9" fillId="6" borderId="19" xfId="0" applyFont="1" applyFill="1" applyBorder="1" applyAlignment="1">
      <alignment vertical="center" shrinkToFit="1"/>
    </xf>
    <xf numFmtId="0" fontId="9" fillId="6" borderId="20" xfId="0" applyFont="1" applyFill="1" applyBorder="1" applyAlignment="1">
      <alignment vertical="center" shrinkToFit="1"/>
    </xf>
    <xf numFmtId="49" fontId="11" fillId="6" borderId="19" xfId="0" applyNumberFormat="1" applyFont="1" applyFill="1" applyBorder="1" applyAlignment="1">
      <alignment vertical="center"/>
    </xf>
    <xf numFmtId="49" fontId="11" fillId="6" borderId="20" xfId="0" applyNumberFormat="1" applyFont="1" applyFill="1" applyBorder="1" applyAlignment="1">
      <alignment vertical="center"/>
    </xf>
    <xf numFmtId="49" fontId="11" fillId="6" borderId="32" xfId="0" applyNumberFormat="1" applyFont="1" applyFill="1" applyBorder="1" applyAlignment="1">
      <alignment vertical="center"/>
    </xf>
    <xf numFmtId="49" fontId="11" fillId="6" borderId="33" xfId="0" applyNumberFormat="1" applyFont="1" applyFill="1" applyBorder="1" applyAlignment="1">
      <alignment vertical="center" wrapText="1"/>
    </xf>
    <xf numFmtId="0" fontId="9" fillId="6" borderId="33" xfId="0" applyFont="1" applyFill="1" applyBorder="1" applyAlignment="1">
      <alignment vertical="center" shrinkToFit="1"/>
    </xf>
    <xf numFmtId="0" fontId="9" fillId="6" borderId="34" xfId="0" applyFont="1" applyFill="1" applyBorder="1" applyAlignment="1">
      <alignment vertical="center" shrinkToFit="1"/>
    </xf>
    <xf numFmtId="49" fontId="11" fillId="6" borderId="1" xfId="0" applyNumberFormat="1" applyFont="1" applyFill="1" applyBorder="1" applyAlignment="1">
      <alignment vertical="center"/>
    </xf>
    <xf numFmtId="49" fontId="11" fillId="6" borderId="2" xfId="0" applyNumberFormat="1" applyFont="1" applyFill="1" applyBorder="1" applyAlignment="1">
      <alignment vertical="center" wrapText="1"/>
    </xf>
    <xf numFmtId="49" fontId="11" fillId="6" borderId="3" xfId="0" applyNumberFormat="1" applyFont="1" applyFill="1" applyBorder="1" applyAlignment="1">
      <alignment vertical="center" wrapText="1"/>
    </xf>
    <xf numFmtId="49"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vertical="center" wrapText="1"/>
    </xf>
    <xf numFmtId="177" fontId="7" fillId="6" borderId="0" xfId="4" applyNumberFormat="1" applyFont="1" applyFill="1" applyBorder="1" applyAlignment="1">
      <alignment vertical="center" shrinkToFit="1"/>
    </xf>
    <xf numFmtId="0" fontId="7" fillId="6" borderId="0" xfId="0" applyFont="1" applyFill="1" applyBorder="1" applyAlignment="1">
      <alignment vertical="center"/>
    </xf>
    <xf numFmtId="0" fontId="11" fillId="6" borderId="0" xfId="0" applyFont="1" applyFill="1" applyBorder="1" applyAlignment="1">
      <alignment vertical="center" wrapText="1"/>
    </xf>
    <xf numFmtId="49" fontId="11" fillId="6" borderId="2" xfId="0" applyNumberFormat="1" applyFont="1" applyFill="1" applyBorder="1" applyAlignment="1">
      <alignment vertical="center"/>
    </xf>
    <xf numFmtId="0" fontId="9" fillId="6" borderId="0" xfId="0" applyFont="1" applyFill="1" applyBorder="1" applyAlignment="1">
      <alignment vertical="center" shrinkToFit="1"/>
    </xf>
    <xf numFmtId="0" fontId="7" fillId="6" borderId="0" xfId="0" applyFont="1" applyFill="1">
      <alignment vertical="center"/>
    </xf>
    <xf numFmtId="177" fontId="9" fillId="6" borderId="0" xfId="4" applyNumberFormat="1" applyFont="1" applyFill="1" applyBorder="1" applyAlignment="1">
      <alignment vertical="center" shrinkToFit="1"/>
    </xf>
    <xf numFmtId="0" fontId="9" fillId="6" borderId="5" xfId="0" applyFont="1" applyFill="1" applyBorder="1" applyAlignment="1">
      <alignment vertical="center" shrinkToFit="1"/>
    </xf>
    <xf numFmtId="0" fontId="11" fillId="2" borderId="25" xfId="0" applyFont="1" applyFill="1" applyBorder="1" applyAlignment="1">
      <alignment vertical="center"/>
    </xf>
    <xf numFmtId="0" fontId="11" fillId="2" borderId="26" xfId="0" applyFont="1" applyFill="1" applyBorder="1" applyAlignment="1">
      <alignment vertical="center"/>
    </xf>
    <xf numFmtId="0" fontId="11" fillId="2" borderId="27" xfId="0" applyFont="1" applyFill="1" applyBorder="1" applyAlignment="1">
      <alignment vertical="center"/>
    </xf>
    <xf numFmtId="0" fontId="11" fillId="2" borderId="8" xfId="0" applyFont="1" applyFill="1" applyBorder="1" applyAlignment="1">
      <alignment vertical="center" wrapText="1"/>
    </xf>
    <xf numFmtId="0" fontId="11" fillId="2" borderId="5" xfId="0" applyFont="1" applyFill="1" applyBorder="1" applyAlignment="1">
      <alignment vertical="center" wrapText="1"/>
    </xf>
    <xf numFmtId="0" fontId="11" fillId="2" borderId="31" xfId="0" applyFont="1" applyFill="1" applyBorder="1" applyAlignment="1">
      <alignment horizontal="center" vertical="center"/>
    </xf>
    <xf numFmtId="0" fontId="8" fillId="2" borderId="27" xfId="0" applyFont="1" applyFill="1" applyBorder="1">
      <alignment vertical="center"/>
    </xf>
    <xf numFmtId="0" fontId="8" fillId="2" borderId="31" xfId="0" applyFont="1" applyFill="1" applyBorder="1" applyAlignment="1">
      <alignment vertical="center"/>
    </xf>
    <xf numFmtId="0" fontId="8" fillId="2" borderId="12" xfId="0" applyFont="1" applyFill="1" applyBorder="1" applyAlignment="1">
      <alignment vertical="center"/>
    </xf>
    <xf numFmtId="0" fontId="13" fillId="6" borderId="0" xfId="0" applyFont="1" applyFill="1" applyAlignment="1">
      <alignment horizontal="right" vertical="center"/>
    </xf>
    <xf numFmtId="0" fontId="11" fillId="2" borderId="1"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6" fillId="0" borderId="0" xfId="0" applyFont="1" applyFill="1" applyBorder="1" applyAlignment="1">
      <alignment horizontal="left" vertical="center"/>
    </xf>
    <xf numFmtId="0" fontId="8" fillId="0" borderId="0" xfId="0" applyFont="1" applyAlignment="1">
      <alignment horizontal="center" vertical="center" shrinkToFit="1"/>
    </xf>
    <xf numFmtId="0" fontId="8" fillId="0" borderId="0" xfId="0" applyFont="1" applyAlignment="1">
      <alignment horizontal="left" vertical="center"/>
    </xf>
    <xf numFmtId="0" fontId="5" fillId="0" borderId="0" xfId="0" applyFont="1" applyAlignment="1">
      <alignment horizontal="right" vertical="center"/>
    </xf>
    <xf numFmtId="0" fontId="13" fillId="0" borderId="0" xfId="0" applyFont="1" applyAlignment="1">
      <alignment horizontal="left" vertical="top"/>
    </xf>
    <xf numFmtId="0" fontId="17" fillId="0" borderId="0" xfId="0" applyFont="1" applyAlignment="1">
      <alignment horizontal="left" vertical="top"/>
    </xf>
    <xf numFmtId="0" fontId="13" fillId="0" borderId="0" xfId="0" applyFont="1">
      <alignment vertical="center"/>
    </xf>
    <xf numFmtId="49" fontId="17" fillId="0" borderId="24" xfId="0" applyNumberFormat="1" applyFont="1" applyBorder="1" applyAlignment="1">
      <alignment horizontal="left" vertical="center" wrapText="1"/>
    </xf>
    <xf numFmtId="0" fontId="17" fillId="0" borderId="24" xfId="0" applyFont="1" applyBorder="1" applyAlignment="1">
      <alignment horizontal="left" vertical="center" wrapText="1"/>
    </xf>
    <xf numFmtId="49" fontId="17" fillId="0" borderId="16" xfId="0" applyNumberFormat="1" applyFont="1" applyBorder="1" applyAlignment="1">
      <alignment vertical="center" wrapText="1"/>
    </xf>
    <xf numFmtId="0" fontId="17" fillId="0" borderId="16" xfId="0" applyFont="1" applyBorder="1" applyAlignment="1">
      <alignment horizontal="left" vertical="center" wrapText="1"/>
    </xf>
    <xf numFmtId="49" fontId="11" fillId="6" borderId="21" xfId="0" applyNumberFormat="1" applyFont="1" applyFill="1" applyBorder="1" applyAlignment="1">
      <alignment vertical="center"/>
    </xf>
    <xf numFmtId="49" fontId="11" fillId="6" borderId="22" xfId="0" applyNumberFormat="1" applyFont="1" applyFill="1" applyBorder="1" applyAlignment="1">
      <alignment vertical="center" wrapText="1"/>
    </xf>
    <xf numFmtId="0" fontId="9" fillId="6" borderId="22" xfId="0" applyFont="1" applyFill="1" applyBorder="1" applyAlignment="1">
      <alignment vertical="center" shrinkToFit="1"/>
    </xf>
    <xf numFmtId="0" fontId="9" fillId="6" borderId="23" xfId="0" applyFont="1" applyFill="1" applyBorder="1" applyAlignment="1">
      <alignment vertical="center" shrinkToFi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8" fillId="0" borderId="0" xfId="0" applyFont="1" applyFill="1" applyBorder="1">
      <alignment vertical="center"/>
    </xf>
    <xf numFmtId="0" fontId="11" fillId="2" borderId="24" xfId="0" applyFont="1" applyFill="1" applyBorder="1" applyAlignment="1">
      <alignment horizontal="center" vertical="center"/>
    </xf>
    <xf numFmtId="0" fontId="12" fillId="6" borderId="8" xfId="0" applyFont="1" applyFill="1" applyBorder="1" applyAlignment="1">
      <alignment vertical="center"/>
    </xf>
    <xf numFmtId="0" fontId="13" fillId="7" borderId="24" xfId="0" applyFont="1" applyFill="1" applyBorder="1" applyAlignment="1">
      <alignment horizontal="center" vertical="center"/>
    </xf>
    <xf numFmtId="49" fontId="17" fillId="7" borderId="24" xfId="0" applyNumberFormat="1" applyFont="1" applyFill="1" applyBorder="1" applyAlignment="1">
      <alignment horizontal="center" vertical="top"/>
    </xf>
    <xf numFmtId="0" fontId="17" fillId="7" borderId="24" xfId="0" applyFont="1" applyFill="1" applyBorder="1" applyAlignment="1">
      <alignment horizontal="center" vertical="top"/>
    </xf>
    <xf numFmtId="0" fontId="19" fillId="6" borderId="0" xfId="0" applyFont="1" applyFill="1" applyBorder="1" applyAlignment="1">
      <alignment vertical="center"/>
    </xf>
    <xf numFmtId="0" fontId="6" fillId="6" borderId="0" xfId="0" applyFont="1" applyFill="1" applyBorder="1" applyAlignment="1">
      <alignment vertical="center"/>
    </xf>
    <xf numFmtId="0" fontId="7" fillId="6" borderId="35" xfId="0" applyFont="1" applyFill="1" applyBorder="1" applyAlignment="1">
      <alignment vertical="center"/>
    </xf>
    <xf numFmtId="0" fontId="7" fillId="6" borderId="5" xfId="0" applyFont="1" applyFill="1" applyBorder="1" applyAlignment="1">
      <alignment vertical="center"/>
    </xf>
    <xf numFmtId="176" fontId="0" fillId="0" borderId="0" xfId="0" applyNumberFormat="1" applyAlignment="1">
      <alignment horizontal="right" vertical="center"/>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wrapText="1"/>
    </xf>
    <xf numFmtId="49" fontId="20" fillId="6" borderId="18" xfId="0" applyNumberFormat="1" applyFont="1" applyFill="1" applyBorder="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1" fillId="2" borderId="17" xfId="0" applyFont="1" applyFill="1" applyBorder="1" applyAlignment="1">
      <alignment horizontal="center" vertical="center"/>
    </xf>
    <xf numFmtId="0" fontId="11" fillId="2" borderId="17" xfId="0" applyFont="1" applyFill="1" applyBorder="1" applyAlignment="1">
      <alignment horizontal="center" vertical="center" wrapText="1"/>
    </xf>
    <xf numFmtId="0" fontId="24" fillId="0" borderId="0" xfId="0" applyFont="1">
      <alignment vertical="center"/>
    </xf>
    <xf numFmtId="0" fontId="13" fillId="6" borderId="0" xfId="0" applyFont="1" applyFill="1">
      <alignment vertical="center"/>
    </xf>
    <xf numFmtId="0" fontId="13" fillId="6" borderId="0" xfId="0" applyFont="1" applyFill="1" applyAlignment="1">
      <alignment vertical="center"/>
    </xf>
    <xf numFmtId="0" fontId="25" fillId="6" borderId="0" xfId="0" applyFont="1" applyFill="1" applyAlignment="1">
      <alignment vertical="center"/>
    </xf>
    <xf numFmtId="0" fontId="25" fillId="6" borderId="0" xfId="0" applyFont="1" applyFill="1" applyBorder="1" applyAlignment="1">
      <alignment vertical="center"/>
    </xf>
    <xf numFmtId="176" fontId="25" fillId="6" borderId="0" xfId="0" applyNumberFormat="1" applyFont="1" applyFill="1" applyAlignment="1">
      <alignment vertical="center"/>
    </xf>
    <xf numFmtId="0" fontId="0" fillId="0" borderId="0" xfId="0" applyFont="1">
      <alignment vertical="center"/>
    </xf>
    <xf numFmtId="0" fontId="13" fillId="0" borderId="18" xfId="0" applyFont="1" applyBorder="1">
      <alignment vertical="center"/>
    </xf>
    <xf numFmtId="0" fontId="0" fillId="0" borderId="0" xfId="0" applyFont="1" applyFill="1">
      <alignment vertical="center"/>
    </xf>
    <xf numFmtId="0" fontId="13" fillId="6" borderId="0" xfId="0" applyFont="1" applyFill="1" applyAlignment="1">
      <alignment vertical="center" shrinkToFit="1"/>
    </xf>
    <xf numFmtId="49" fontId="0" fillId="5" borderId="0" xfId="0" applyNumberFormat="1" applyFill="1" applyAlignment="1">
      <alignment horizontal="center" vertical="center"/>
    </xf>
    <xf numFmtId="49" fontId="0" fillId="5" borderId="0" xfId="0" applyNumberFormat="1" applyFill="1">
      <alignment vertical="center"/>
    </xf>
    <xf numFmtId="0" fontId="13" fillId="6" borderId="0" xfId="0" applyFont="1" applyFill="1" applyAlignment="1">
      <alignment horizontal="center" vertical="center"/>
    </xf>
    <xf numFmtId="0" fontId="25" fillId="6" borderId="0" xfId="0" applyFont="1" applyFill="1" applyBorder="1" applyAlignment="1">
      <alignment vertical="center"/>
    </xf>
    <xf numFmtId="0" fontId="13" fillId="6" borderId="0" xfId="0" applyFont="1" applyFill="1">
      <alignment vertical="center"/>
    </xf>
    <xf numFmtId="0" fontId="13" fillId="6" borderId="0" xfId="0" applyFont="1" applyFill="1" applyAlignment="1">
      <alignment vertical="center"/>
    </xf>
    <xf numFmtId="0" fontId="11" fillId="6" borderId="0" xfId="0" applyFont="1" applyFill="1" applyBorder="1" applyAlignment="1">
      <alignment horizontal="left" vertical="center"/>
    </xf>
    <xf numFmtId="0" fontId="13" fillId="0" borderId="0" xfId="0" applyFont="1" applyBorder="1">
      <alignment vertical="center"/>
    </xf>
    <xf numFmtId="0" fontId="8" fillId="0" borderId="24" xfId="0" applyFont="1" applyBorder="1" applyProtection="1">
      <alignment vertical="center"/>
      <protection locked="0"/>
    </xf>
    <xf numFmtId="0" fontId="8" fillId="3" borderId="24" xfId="0" applyFont="1" applyFill="1" applyBorder="1" applyProtection="1">
      <alignment vertical="center"/>
      <protection locked="0"/>
    </xf>
    <xf numFmtId="179" fontId="8" fillId="3" borderId="24" xfId="0" applyNumberFormat="1" applyFont="1" applyFill="1" applyBorder="1" applyProtection="1">
      <alignment vertical="center"/>
      <protection locked="0"/>
    </xf>
    <xf numFmtId="0" fontId="8" fillId="7" borderId="24" xfId="0" applyFont="1" applyFill="1" applyBorder="1" applyAlignment="1" applyProtection="1">
      <alignment vertical="center" shrinkToFit="1"/>
      <protection locked="0"/>
    </xf>
    <xf numFmtId="179" fontId="8" fillId="3" borderId="24" xfId="0" applyNumberFormat="1" applyFont="1" applyFill="1" applyBorder="1" applyAlignment="1" applyProtection="1">
      <alignment vertical="center" shrinkToFit="1"/>
      <protection locked="0"/>
    </xf>
    <xf numFmtId="49" fontId="11" fillId="3" borderId="24" xfId="0" applyNumberFormat="1" applyFont="1" applyFill="1" applyBorder="1" applyAlignment="1" applyProtection="1">
      <alignment horizontal="center" vertical="center"/>
      <protection locked="0"/>
    </xf>
    <xf numFmtId="0" fontId="8" fillId="3" borderId="24" xfId="0" applyNumberFormat="1" applyFont="1" applyFill="1" applyBorder="1" applyAlignment="1" applyProtection="1">
      <alignment vertical="center" shrinkToFit="1"/>
      <protection locked="0"/>
    </xf>
    <xf numFmtId="179" fontId="12" fillId="3" borderId="24" xfId="0" applyNumberFormat="1" applyFont="1" applyFill="1" applyBorder="1" applyProtection="1">
      <alignment vertical="center"/>
      <protection locked="0"/>
    </xf>
    <xf numFmtId="0" fontId="8" fillId="3" borderId="24" xfId="0" applyFont="1" applyFill="1" applyBorder="1" applyAlignment="1" applyProtection="1">
      <alignment horizontal="center" vertical="center" shrinkToFit="1"/>
      <protection locked="0"/>
    </xf>
    <xf numFmtId="180" fontId="8" fillId="3" borderId="24" xfId="0" applyNumberFormat="1" applyFont="1" applyFill="1" applyBorder="1" applyProtection="1">
      <alignment vertical="center"/>
      <protection locked="0"/>
    </xf>
    <xf numFmtId="38" fontId="8" fillId="3" borderId="24" xfId="4" applyFont="1" applyFill="1" applyBorder="1" applyProtection="1">
      <alignment vertical="center"/>
      <protection locked="0"/>
    </xf>
    <xf numFmtId="178" fontId="7" fillId="0" borderId="24" xfId="0" applyNumberFormat="1" applyFont="1" applyBorder="1" applyAlignment="1" applyProtection="1">
      <alignment horizontal="center" vertical="center" shrinkToFit="1"/>
      <protection locked="0"/>
    </xf>
    <xf numFmtId="0" fontId="11" fillId="2" borderId="17"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6" borderId="0" xfId="0" applyFont="1" applyFill="1" applyBorder="1" applyAlignment="1">
      <alignment vertical="center"/>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11" xfId="0" applyFont="1" applyFill="1" applyBorder="1" applyAlignment="1">
      <alignment vertical="center"/>
    </xf>
    <xf numFmtId="0" fontId="11" fillId="2" borderId="8" xfId="0" applyFont="1" applyFill="1" applyBorder="1" applyAlignment="1">
      <alignment vertical="center"/>
    </xf>
    <xf numFmtId="0" fontId="11" fillId="0" borderId="0" xfId="0" applyFont="1" applyFill="1" applyBorder="1" applyAlignment="1">
      <alignment vertical="center"/>
    </xf>
    <xf numFmtId="0" fontId="11" fillId="2" borderId="12" xfId="0" applyFont="1" applyFill="1" applyBorder="1" applyAlignment="1">
      <alignment horizontal="center" vertical="center"/>
    </xf>
    <xf numFmtId="56" fontId="7" fillId="0" borderId="0" xfId="0" applyNumberFormat="1" applyFont="1" applyFill="1">
      <alignment vertical="center"/>
    </xf>
    <xf numFmtId="0" fontId="11" fillId="0" borderId="0" xfId="0" applyFont="1" applyFill="1">
      <alignment vertical="center"/>
    </xf>
    <xf numFmtId="0" fontId="13" fillId="6" borderId="0" xfId="0" applyFont="1" applyFill="1" applyAlignment="1">
      <alignment vertical="center"/>
    </xf>
    <xf numFmtId="0" fontId="13" fillId="6" borderId="0" xfId="0" applyFont="1" applyFill="1" applyBorder="1" applyAlignment="1">
      <alignment horizontal="center"/>
    </xf>
    <xf numFmtId="0" fontId="11" fillId="0" borderId="2" xfId="0" applyFont="1" applyFill="1" applyBorder="1">
      <alignment vertical="center"/>
    </xf>
    <xf numFmtId="0" fontId="11" fillId="0" borderId="3" xfId="0" applyFont="1" applyFill="1" applyBorder="1">
      <alignment vertical="center"/>
    </xf>
    <xf numFmtId="0" fontId="11" fillId="2" borderId="24" xfId="0" applyFont="1" applyFill="1" applyBorder="1" applyAlignment="1">
      <alignment horizontal="center" vertical="center" wrapText="1"/>
    </xf>
    <xf numFmtId="0" fontId="13" fillId="6" borderId="0" xfId="0" applyFont="1" applyFill="1" applyAlignment="1">
      <alignment horizontal="center" vertical="center" shrinkToFit="1"/>
    </xf>
    <xf numFmtId="0" fontId="13" fillId="6" borderId="0" xfId="0" applyFont="1" applyFill="1" applyAlignment="1">
      <alignment vertical="center"/>
    </xf>
    <xf numFmtId="49" fontId="7" fillId="10" borderId="24" xfId="0" applyNumberFormat="1" applyFont="1" applyFill="1" applyBorder="1" applyAlignment="1">
      <alignment vertical="center" shrinkToFit="1"/>
    </xf>
    <xf numFmtId="0" fontId="7" fillId="10" borderId="24" xfId="0" applyNumberFormat="1" applyFont="1" applyFill="1" applyBorder="1" applyAlignment="1" applyProtection="1">
      <alignment vertical="center" shrinkToFit="1"/>
      <protection hidden="1"/>
    </xf>
    <xf numFmtId="178" fontId="7" fillId="10" borderId="24" xfId="4" applyNumberFormat="1" applyFont="1" applyFill="1" applyBorder="1" applyAlignment="1">
      <alignment horizontal="right" vertical="center" shrinkToFit="1"/>
    </xf>
    <xf numFmtId="178" fontId="7" fillId="10" borderId="24" xfId="4" applyNumberFormat="1" applyFont="1" applyFill="1" applyBorder="1" applyAlignment="1">
      <alignment horizontal="center" vertical="center" shrinkToFit="1"/>
    </xf>
    <xf numFmtId="178" fontId="7" fillId="10" borderId="1" xfId="4" applyNumberFormat="1" applyFont="1" applyFill="1" applyBorder="1" applyAlignment="1">
      <alignment horizontal="right" vertical="center" shrinkToFit="1"/>
    </xf>
    <xf numFmtId="178" fontId="11" fillId="0" borderId="3" xfId="4" applyNumberFormat="1" applyFont="1" applyFill="1" applyBorder="1" applyAlignment="1" applyProtection="1">
      <alignment horizontal="center" vertical="center" shrinkToFit="1"/>
      <protection locked="0"/>
    </xf>
    <xf numFmtId="0" fontId="11" fillId="0" borderId="9" xfId="0" applyFont="1" applyFill="1" applyBorder="1">
      <alignment vertical="center"/>
    </xf>
    <xf numFmtId="0" fontId="8" fillId="0" borderId="0" xfId="0" applyFont="1" applyFill="1" applyBorder="1" applyAlignment="1">
      <alignment horizontal="center" vertical="center"/>
    </xf>
    <xf numFmtId="0" fontId="8" fillId="0" borderId="10" xfId="0" applyFont="1" applyFill="1" applyBorder="1">
      <alignment vertical="center"/>
    </xf>
    <xf numFmtId="0" fontId="8" fillId="10" borderId="24" xfId="0" applyFont="1" applyFill="1" applyBorder="1" applyProtection="1">
      <alignment vertical="center"/>
    </xf>
    <xf numFmtId="49" fontId="11" fillId="11" borderId="24" xfId="0" applyNumberFormat="1" applyFont="1" applyFill="1" applyBorder="1" applyAlignment="1" applyProtection="1">
      <alignment horizontal="center" vertical="center"/>
      <protection locked="0"/>
    </xf>
    <xf numFmtId="0" fontId="31" fillId="0" borderId="24" xfId="0" applyFont="1" applyBorder="1" applyAlignment="1">
      <alignment horizontal="center" vertical="center"/>
    </xf>
    <xf numFmtId="0" fontId="13" fillId="6" borderId="0" xfId="0" applyFont="1" applyFill="1" applyAlignment="1">
      <alignment vertical="top"/>
    </xf>
    <xf numFmtId="0" fontId="13" fillId="6" borderId="0" xfId="0" applyFont="1" applyFill="1" applyProtection="1">
      <alignment vertical="center"/>
    </xf>
    <xf numFmtId="0" fontId="8" fillId="11" borderId="24" xfId="0" applyFont="1" applyFill="1" applyBorder="1" applyAlignment="1" applyProtection="1">
      <alignment horizontal="center" vertical="center"/>
      <protection locked="0"/>
    </xf>
    <xf numFmtId="179" fontId="12" fillId="11" borderId="24" xfId="0" applyNumberFormat="1" applyFont="1" applyFill="1" applyBorder="1" applyProtection="1">
      <alignment vertical="center"/>
      <protection locked="0"/>
    </xf>
    <xf numFmtId="0" fontId="8" fillId="10" borderId="24" xfId="0" applyFont="1" applyFill="1" applyBorder="1" applyAlignment="1" applyProtection="1">
      <alignment horizontal="center" vertical="center"/>
      <protection locked="0"/>
    </xf>
    <xf numFmtId="0" fontId="16" fillId="0" borderId="0" xfId="0" applyFont="1" applyAlignment="1">
      <alignment horizontal="center" vertical="center"/>
    </xf>
    <xf numFmtId="0" fontId="25" fillId="6" borderId="1" xfId="0" applyFont="1" applyFill="1" applyBorder="1" applyAlignment="1">
      <alignment horizontal="center" vertical="center"/>
    </xf>
    <xf numFmtId="0" fontId="25" fillId="6" borderId="2" xfId="0" applyFont="1" applyFill="1" applyBorder="1" applyAlignment="1">
      <alignment horizontal="center" vertical="center"/>
    </xf>
    <xf numFmtId="0" fontId="25" fillId="6" borderId="3" xfId="0" applyFont="1" applyFill="1" applyBorder="1" applyAlignment="1">
      <alignment horizontal="center" vertical="center"/>
    </xf>
    <xf numFmtId="0" fontId="5" fillId="2" borderId="24" xfId="0" applyFont="1" applyFill="1" applyBorder="1" applyAlignment="1">
      <alignment horizontal="center" vertical="center"/>
    </xf>
    <xf numFmtId="0" fontId="5" fillId="3" borderId="24" xfId="0" applyFont="1" applyFill="1" applyBorder="1" applyProtection="1">
      <alignment vertical="center"/>
      <protection locked="0"/>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3" borderId="1" xfId="0" applyFont="1" applyFill="1" applyBorder="1" applyProtection="1">
      <alignment vertical="center"/>
      <protection locked="0"/>
    </xf>
    <xf numFmtId="0" fontId="5" fillId="3" borderId="2" xfId="0" applyFont="1" applyFill="1" applyBorder="1" applyProtection="1">
      <alignment vertical="center"/>
      <protection locked="0"/>
    </xf>
    <xf numFmtId="0" fontId="5" fillId="3" borderId="3" xfId="0" applyFont="1" applyFill="1" applyBorder="1" applyProtection="1">
      <alignment vertical="center"/>
      <protection locked="0"/>
    </xf>
    <xf numFmtId="0" fontId="5" fillId="2" borderId="1" xfId="0" applyFont="1" applyFill="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13" fillId="3" borderId="0" xfId="0" applyFont="1" applyFill="1" applyAlignment="1" applyProtection="1">
      <alignment vertical="center"/>
      <protection locked="0"/>
    </xf>
    <xf numFmtId="0" fontId="25" fillId="6" borderId="0" xfId="0" applyFont="1" applyFill="1" applyBorder="1" applyAlignment="1">
      <alignment vertical="center"/>
    </xf>
    <xf numFmtId="176" fontId="25" fillId="10" borderId="0" xfId="0" applyNumberFormat="1" applyFont="1" applyFill="1" applyAlignment="1">
      <alignment vertical="center"/>
    </xf>
    <xf numFmtId="0" fontId="13" fillId="6" borderId="0" xfId="0" applyFont="1" applyFill="1" applyAlignment="1">
      <alignment vertical="center"/>
    </xf>
    <xf numFmtId="0" fontId="13" fillId="10" borderId="0" xfId="0" applyFont="1" applyFill="1" applyAlignment="1">
      <alignment vertical="center"/>
    </xf>
    <xf numFmtId="0" fontId="8" fillId="4" borderId="1" xfId="0" applyFont="1" applyFill="1" applyBorder="1" applyAlignment="1" applyProtection="1">
      <alignment horizontal="center" vertical="center"/>
      <protection locked="0"/>
    </xf>
    <xf numFmtId="0" fontId="8" fillId="4" borderId="2"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176" fontId="13" fillId="3" borderId="0" xfId="0" applyNumberFormat="1" applyFont="1" applyFill="1" applyAlignment="1" applyProtection="1">
      <alignment vertical="center"/>
      <protection locked="0"/>
    </xf>
    <xf numFmtId="0" fontId="13" fillId="6" borderId="0" xfId="0" applyFont="1" applyFill="1" applyAlignment="1">
      <alignment horizontal="center" vertical="center" shrinkToFit="1"/>
    </xf>
    <xf numFmtId="0" fontId="13" fillId="3" borderId="0" xfId="0" applyFont="1" applyFill="1" applyProtection="1">
      <alignment vertical="center"/>
      <protection locked="0"/>
    </xf>
    <xf numFmtId="0" fontId="13" fillId="6" borderId="1" xfId="0" applyFont="1" applyFill="1" applyBorder="1" applyAlignment="1">
      <alignment horizontal="center" vertical="center"/>
    </xf>
    <xf numFmtId="0" fontId="13" fillId="6" borderId="2" xfId="0" applyFont="1" applyFill="1" applyBorder="1" applyAlignment="1">
      <alignment horizontal="center" vertical="center"/>
    </xf>
    <xf numFmtId="0" fontId="13" fillId="6" borderId="3" xfId="0" applyFont="1" applyFill="1" applyBorder="1" applyAlignment="1">
      <alignment horizontal="center" vertical="center"/>
    </xf>
    <xf numFmtId="0" fontId="13" fillId="6" borderId="0" xfId="0" applyFont="1" applyFill="1" applyAlignment="1" applyProtection="1">
      <alignment horizontal="right" vertical="center"/>
    </xf>
    <xf numFmtId="176" fontId="13" fillId="10" borderId="0" xfId="0" applyNumberFormat="1" applyFont="1" applyFill="1">
      <alignment vertical="center"/>
    </xf>
    <xf numFmtId="0" fontId="7" fillId="2" borderId="24" xfId="0" applyFont="1" applyFill="1" applyBorder="1" applyAlignment="1">
      <alignment horizontal="center" vertical="center" shrinkToFit="1"/>
    </xf>
    <xf numFmtId="0" fontId="8" fillId="2" borderId="24" xfId="0" applyFont="1" applyFill="1" applyBorder="1" applyAlignment="1">
      <alignment horizontal="center" vertical="center" wrapText="1"/>
    </xf>
    <xf numFmtId="0" fontId="8" fillId="2" borderId="24" xfId="0" applyFont="1" applyFill="1" applyBorder="1" applyAlignment="1">
      <alignment horizontal="center" vertical="center"/>
    </xf>
    <xf numFmtId="0" fontId="23" fillId="9" borderId="25" xfId="0" applyFont="1" applyFill="1" applyBorder="1" applyAlignment="1">
      <alignment vertical="center"/>
    </xf>
    <xf numFmtId="0" fontId="23" fillId="9" borderId="26" xfId="0" applyFont="1" applyFill="1" applyBorder="1" applyAlignment="1">
      <alignment vertical="center"/>
    </xf>
    <xf numFmtId="0" fontId="23" fillId="9" borderId="29" xfId="0" applyFont="1" applyFill="1" applyBorder="1" applyAlignment="1">
      <alignment vertical="center"/>
    </xf>
    <xf numFmtId="0" fontId="8"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24"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178" fontId="11" fillId="3" borderId="38" xfId="0" applyNumberFormat="1" applyFont="1" applyFill="1" applyBorder="1" applyAlignment="1" applyProtection="1">
      <alignment vertical="center" shrinkToFit="1"/>
      <protection locked="0"/>
    </xf>
    <xf numFmtId="178" fontId="11" fillId="3" borderId="30" xfId="0" applyNumberFormat="1" applyFont="1" applyFill="1" applyBorder="1" applyAlignment="1" applyProtection="1">
      <alignment vertical="center" shrinkToFit="1"/>
      <protection locked="0"/>
    </xf>
    <xf numFmtId="0" fontId="11" fillId="6" borderId="30" xfId="0" applyFont="1" applyFill="1" applyBorder="1" applyAlignment="1">
      <alignment horizontal="center" vertical="center"/>
    </xf>
    <xf numFmtId="0" fontId="11" fillId="6" borderId="31" xfId="0" applyFont="1" applyFill="1" applyBorder="1" applyAlignment="1">
      <alignment horizontal="center" vertical="center"/>
    </xf>
    <xf numFmtId="0" fontId="11" fillId="3" borderId="1" xfId="0" applyFont="1" applyFill="1" applyBorder="1" applyAlignment="1" applyProtection="1">
      <alignment vertical="center"/>
      <protection locked="0"/>
    </xf>
    <xf numFmtId="0" fontId="11" fillId="3" borderId="2" xfId="0" applyFont="1" applyFill="1" applyBorder="1" applyAlignment="1" applyProtection="1">
      <alignment vertical="center"/>
      <protection locked="0"/>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9" fillId="3" borderId="18" xfId="0" applyFont="1" applyFill="1" applyBorder="1" applyAlignment="1" applyProtection="1">
      <alignment vertical="center" shrinkToFit="1"/>
      <protection locked="0"/>
    </xf>
    <xf numFmtId="0" fontId="9" fillId="3" borderId="19" xfId="0" applyFont="1" applyFill="1" applyBorder="1" applyAlignment="1" applyProtection="1">
      <alignment vertical="center" shrinkToFit="1"/>
      <protection locked="0"/>
    </xf>
    <xf numFmtId="0" fontId="9" fillId="3" borderId="20" xfId="0" applyFont="1" applyFill="1" applyBorder="1" applyAlignment="1" applyProtection="1">
      <alignment vertical="center" shrinkToFit="1"/>
      <protection locked="0"/>
    </xf>
    <xf numFmtId="177" fontId="11" fillId="3" borderId="18" xfId="4" applyNumberFormat="1" applyFont="1" applyFill="1" applyBorder="1" applyAlignment="1" applyProtection="1">
      <alignment vertical="center" shrinkToFit="1"/>
      <protection locked="0"/>
    </xf>
    <xf numFmtId="177" fontId="11" fillId="3" borderId="19" xfId="4" applyNumberFormat="1" applyFont="1" applyFill="1" applyBorder="1" applyAlignment="1" applyProtection="1">
      <alignment vertical="center" shrinkToFit="1"/>
      <protection locked="0"/>
    </xf>
    <xf numFmtId="177" fontId="11" fillId="3" borderId="20" xfId="4" applyNumberFormat="1" applyFont="1" applyFill="1" applyBorder="1" applyAlignment="1" applyProtection="1">
      <alignment vertical="center" shrinkToFit="1"/>
      <protection locked="0"/>
    </xf>
    <xf numFmtId="178" fontId="11" fillId="10" borderId="1" xfId="0" applyNumberFormat="1" applyFont="1" applyFill="1" applyBorder="1" applyAlignment="1">
      <alignment vertical="center" shrinkToFit="1"/>
    </xf>
    <xf numFmtId="178" fontId="11" fillId="10" borderId="2" xfId="0" applyNumberFormat="1" applyFont="1" applyFill="1" applyBorder="1" applyAlignment="1">
      <alignment vertical="center" shrinkToFit="1"/>
    </xf>
    <xf numFmtId="0" fontId="11" fillId="6" borderId="2" xfId="0" applyFont="1" applyFill="1" applyBorder="1" applyAlignment="1">
      <alignment horizontal="center" vertical="center"/>
    </xf>
    <xf numFmtId="0" fontId="11" fillId="6" borderId="3" xfId="0" applyFont="1" applyFill="1" applyBorder="1" applyAlignment="1">
      <alignment horizontal="center" vertical="center"/>
    </xf>
    <xf numFmtId="0" fontId="11" fillId="6" borderId="26" xfId="0" applyFont="1" applyFill="1" applyBorder="1" applyAlignment="1">
      <alignment horizontal="center" vertical="center"/>
    </xf>
    <xf numFmtId="0" fontId="11" fillId="6" borderId="29" xfId="0" applyFont="1" applyFill="1" applyBorder="1" applyAlignment="1">
      <alignment horizontal="center" vertical="center"/>
    </xf>
    <xf numFmtId="178" fontId="11" fillId="10" borderId="28" xfId="0" applyNumberFormat="1" applyFont="1" applyFill="1" applyBorder="1" applyAlignment="1">
      <alignment vertical="center" shrinkToFit="1"/>
    </xf>
    <xf numFmtId="178" fontId="11" fillId="10" borderId="26" xfId="0" applyNumberFormat="1" applyFont="1" applyFill="1" applyBorder="1" applyAlignment="1">
      <alignment vertical="center" shrinkToFit="1"/>
    </xf>
    <xf numFmtId="177" fontId="11" fillId="10" borderId="1" xfId="4" applyNumberFormat="1" applyFont="1" applyFill="1" applyBorder="1" applyAlignment="1">
      <alignment vertical="center" shrinkToFit="1"/>
    </xf>
    <xf numFmtId="177" fontId="11" fillId="10" borderId="2" xfId="4" applyNumberFormat="1" applyFont="1" applyFill="1" applyBorder="1" applyAlignment="1">
      <alignment vertical="center" shrinkToFit="1"/>
    </xf>
    <xf numFmtId="177" fontId="11" fillId="10" borderId="3" xfId="4" applyNumberFormat="1" applyFont="1" applyFill="1" applyBorder="1" applyAlignment="1">
      <alignment vertical="center" shrinkToFi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177" fontId="11" fillId="3" borderId="14" xfId="4" applyNumberFormat="1" applyFont="1" applyFill="1" applyBorder="1" applyAlignment="1" applyProtection="1">
      <alignment vertical="center" shrinkToFit="1"/>
      <protection locked="0"/>
    </xf>
    <xf numFmtId="177" fontId="11" fillId="3" borderId="7" xfId="4" applyNumberFormat="1" applyFont="1" applyFill="1" applyBorder="1" applyAlignment="1" applyProtection="1">
      <alignment vertical="center" shrinkToFit="1"/>
      <protection locked="0"/>
    </xf>
    <xf numFmtId="177" fontId="11" fillId="3" borderId="15" xfId="4" applyNumberFormat="1" applyFont="1" applyFill="1" applyBorder="1" applyAlignment="1" applyProtection="1">
      <alignment vertical="center" shrinkToFit="1"/>
      <protection locked="0"/>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9" fillId="3" borderId="36" xfId="0" applyFont="1" applyFill="1" applyBorder="1" applyAlignment="1" applyProtection="1">
      <alignment horizontal="center" vertical="center" shrinkToFit="1"/>
      <protection locked="0"/>
    </xf>
    <xf numFmtId="0" fontId="9" fillId="3" borderId="13" xfId="0" applyFont="1" applyFill="1" applyBorder="1" applyAlignment="1" applyProtection="1">
      <alignment horizontal="center" vertical="center" shrinkToFit="1"/>
      <protection locked="0"/>
    </xf>
    <xf numFmtId="0" fontId="9" fillId="3" borderId="37" xfId="0" applyFont="1" applyFill="1" applyBorder="1" applyAlignment="1" applyProtection="1">
      <alignment horizontal="center" vertical="center" shrinkToFit="1"/>
      <protection locked="0"/>
    </xf>
    <xf numFmtId="0" fontId="9" fillId="3" borderId="14" xfId="0" applyFont="1" applyFill="1" applyBorder="1" applyAlignment="1" applyProtection="1">
      <alignment vertical="center" shrinkToFit="1"/>
      <protection locked="0"/>
    </xf>
    <xf numFmtId="0" fontId="9" fillId="3" borderId="7" xfId="0" applyFont="1" applyFill="1" applyBorder="1" applyAlignment="1" applyProtection="1">
      <alignment vertical="center" shrinkToFit="1"/>
      <protection locked="0"/>
    </xf>
    <xf numFmtId="0" fontId="9" fillId="3" borderId="15" xfId="0" applyFont="1" applyFill="1" applyBorder="1" applyAlignment="1" applyProtection="1">
      <alignment vertical="center" shrinkToFit="1"/>
      <protection locked="0"/>
    </xf>
    <xf numFmtId="178" fontId="11" fillId="10" borderId="28" xfId="0" quotePrefix="1" applyNumberFormat="1" applyFont="1" applyFill="1" applyBorder="1" applyAlignment="1">
      <alignment vertical="center" shrinkToFit="1"/>
    </xf>
    <xf numFmtId="178" fontId="11" fillId="10" borderId="26" xfId="0" quotePrefix="1" applyNumberFormat="1" applyFont="1" applyFill="1" applyBorder="1" applyAlignment="1">
      <alignment vertical="center" shrinkToFit="1"/>
    </xf>
    <xf numFmtId="0" fontId="11" fillId="3" borderId="38" xfId="0" applyFont="1" applyFill="1" applyBorder="1" applyAlignment="1" applyProtection="1">
      <alignment vertical="center"/>
      <protection locked="0"/>
    </xf>
    <xf numFmtId="0" fontId="11" fillId="3" borderId="30" xfId="0" applyFont="1" applyFill="1" applyBorder="1" applyAlignment="1" applyProtection="1">
      <alignment vertical="center"/>
      <protection locked="0"/>
    </xf>
    <xf numFmtId="0" fontId="8" fillId="0" borderId="30" xfId="0" applyFont="1" applyFill="1" applyBorder="1" applyAlignment="1">
      <alignment horizontal="center" vertical="center"/>
    </xf>
    <xf numFmtId="0" fontId="8" fillId="0" borderId="3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0" borderId="9" xfId="0" applyFont="1" applyFill="1" applyBorder="1" applyAlignment="1">
      <alignment horizontal="center" vertical="center" textRotation="255"/>
    </xf>
    <xf numFmtId="178" fontId="11" fillId="0" borderId="35" xfId="0" applyNumberFormat="1" applyFont="1" applyFill="1" applyBorder="1" applyAlignment="1">
      <alignment vertical="center" shrinkToFit="1"/>
    </xf>
    <xf numFmtId="0" fontId="11" fillId="0" borderId="35" xfId="0" applyFont="1" applyFill="1" applyBorder="1" applyAlignment="1">
      <alignment horizontal="center" vertical="center"/>
    </xf>
    <xf numFmtId="0" fontId="11" fillId="10" borderId="1" xfId="0" applyFont="1" applyFill="1" applyBorder="1" applyAlignment="1">
      <alignment horizontal="right" vertical="center" wrapText="1"/>
    </xf>
    <xf numFmtId="0" fontId="11" fillId="10" borderId="2" xfId="0" applyFont="1" applyFill="1" applyBorder="1" applyAlignment="1">
      <alignment horizontal="right" vertical="center" wrapText="1"/>
    </xf>
    <xf numFmtId="0" fontId="11" fillId="0" borderId="2" xfId="0" applyFont="1" applyFill="1" applyBorder="1" applyAlignment="1">
      <alignment vertical="center"/>
    </xf>
    <xf numFmtId="0" fontId="11" fillId="0" borderId="3" xfId="0" applyFont="1" applyFill="1" applyBorder="1" applyAlignment="1">
      <alignment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177" fontId="11" fillId="3" borderId="36" xfId="4" applyNumberFormat="1" applyFont="1" applyFill="1" applyBorder="1" applyAlignment="1" applyProtection="1">
      <alignment vertical="center" shrinkToFit="1"/>
      <protection locked="0"/>
    </xf>
    <xf numFmtId="177" fontId="11" fillId="3" borderId="13" xfId="4" applyNumberFormat="1" applyFont="1" applyFill="1" applyBorder="1" applyAlignment="1" applyProtection="1">
      <alignment vertical="center" shrinkToFit="1"/>
      <protection locked="0"/>
    </xf>
    <xf numFmtId="177" fontId="11" fillId="3" borderId="37" xfId="4" applyNumberFormat="1" applyFont="1" applyFill="1" applyBorder="1" applyAlignment="1" applyProtection="1">
      <alignment vertical="center" shrinkToFit="1"/>
      <protection locked="0"/>
    </xf>
    <xf numFmtId="0" fontId="11" fillId="0" borderId="1" xfId="0" applyFont="1" applyFill="1" applyBorder="1" applyAlignment="1">
      <alignment vertical="center"/>
    </xf>
    <xf numFmtId="176" fontId="11" fillId="6" borderId="1" xfId="0" applyNumberFormat="1" applyFont="1" applyFill="1" applyBorder="1" applyAlignment="1" applyProtection="1">
      <alignment vertical="center"/>
      <protection locked="0"/>
    </xf>
    <xf numFmtId="176" fontId="11" fillId="6" borderId="2" xfId="0" applyNumberFormat="1" applyFont="1" applyFill="1" applyBorder="1" applyAlignment="1" applyProtection="1">
      <alignment vertical="center"/>
      <protection locked="0"/>
    </xf>
    <xf numFmtId="0" fontId="11" fillId="2" borderId="11" xfId="0" applyFont="1" applyFill="1" applyBorder="1" applyAlignment="1">
      <alignment vertical="center"/>
    </xf>
    <xf numFmtId="0" fontId="11" fillId="2" borderId="8" xfId="0" applyFont="1" applyFill="1" applyBorder="1" applyAlignment="1">
      <alignment vertical="center"/>
    </xf>
    <xf numFmtId="0" fontId="11" fillId="2" borderId="12" xfId="0" applyFont="1" applyFill="1" applyBorder="1" applyAlignment="1">
      <alignment vertical="center"/>
    </xf>
    <xf numFmtId="0" fontId="11" fillId="10" borderId="4" xfId="0" applyFont="1" applyFill="1" applyBorder="1" applyAlignment="1">
      <alignment horizontal="right" vertical="center" wrapText="1"/>
    </xf>
    <xf numFmtId="0" fontId="11" fillId="10" borderId="5" xfId="0" applyFont="1" applyFill="1" applyBorder="1" applyAlignment="1">
      <alignment horizontal="right" vertical="center" wrapText="1"/>
    </xf>
    <xf numFmtId="0" fontId="11" fillId="10" borderId="11" xfId="0" applyFont="1" applyFill="1" applyBorder="1" applyAlignment="1">
      <alignment horizontal="right" vertical="center" wrapText="1"/>
    </xf>
    <xf numFmtId="0" fontId="11" fillId="10" borderId="8" xfId="0" applyFont="1" applyFill="1" applyBorder="1" applyAlignment="1">
      <alignment horizontal="right" vertical="center" wrapText="1"/>
    </xf>
    <xf numFmtId="0" fontId="11" fillId="6" borderId="5" xfId="0" applyFont="1" applyFill="1" applyBorder="1" applyAlignment="1">
      <alignment vertical="center"/>
    </xf>
    <xf numFmtId="0" fontId="11" fillId="6" borderId="6" xfId="0" applyFont="1" applyFill="1" applyBorder="1" applyAlignment="1">
      <alignment vertical="center"/>
    </xf>
    <xf numFmtId="0" fontId="11" fillId="6" borderId="8" xfId="0" applyFont="1" applyFill="1" applyBorder="1" applyAlignment="1">
      <alignment vertical="center"/>
    </xf>
    <xf numFmtId="0" fontId="11" fillId="6" borderId="12" xfId="0" applyFont="1" applyFill="1" applyBorder="1" applyAlignment="1">
      <alignment vertical="center"/>
    </xf>
    <xf numFmtId="0" fontId="11" fillId="2" borderId="4" xfId="0" applyFont="1" applyFill="1" applyBorder="1" applyAlignment="1">
      <alignment horizontal="center" vertical="center" textRotation="255"/>
    </xf>
    <xf numFmtId="0" fontId="11" fillId="2" borderId="9" xfId="0" applyFont="1" applyFill="1" applyBorder="1" applyAlignment="1">
      <alignment horizontal="center" vertical="center" textRotation="255"/>
    </xf>
    <xf numFmtId="0" fontId="11" fillId="2" borderId="11" xfId="0" applyFont="1" applyFill="1" applyBorder="1" applyAlignment="1">
      <alignment horizontal="center" vertical="center" textRotation="255"/>
    </xf>
    <xf numFmtId="0" fontId="9" fillId="0" borderId="0" xfId="0" applyFont="1" applyFill="1" applyBorder="1" applyAlignment="1">
      <alignment horizontal="center" vertical="center"/>
    </xf>
    <xf numFmtId="0" fontId="8" fillId="2" borderId="1"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8" fillId="10" borderId="1" xfId="0" applyFont="1" applyFill="1" applyBorder="1" applyAlignment="1" applyProtection="1">
      <alignment vertical="center"/>
    </xf>
    <xf numFmtId="0" fontId="8" fillId="10" borderId="2" xfId="0" applyFont="1" applyFill="1" applyBorder="1" applyAlignment="1" applyProtection="1">
      <alignment vertical="center"/>
    </xf>
    <xf numFmtId="0" fontId="8" fillId="3" borderId="1" xfId="0" applyFont="1" applyFill="1" applyBorder="1" applyAlignment="1" applyProtection="1">
      <alignment vertical="center" shrinkToFit="1"/>
      <protection locked="0"/>
    </xf>
    <xf numFmtId="0" fontId="8" fillId="3" borderId="2" xfId="0" applyFont="1" applyFill="1" applyBorder="1" applyAlignment="1" applyProtection="1">
      <alignment vertical="center" shrinkToFit="1"/>
      <protection locked="0"/>
    </xf>
    <xf numFmtId="0" fontId="8" fillId="0" borderId="1" xfId="0" applyFont="1" applyFill="1" applyBorder="1" applyAlignment="1">
      <alignment vertical="center" wrapText="1" shrinkToFit="1"/>
    </xf>
    <xf numFmtId="0" fontId="8" fillId="0" borderId="2" xfId="0" applyFont="1" applyFill="1" applyBorder="1" applyAlignment="1">
      <alignment vertical="center" wrapText="1" shrinkToFit="1"/>
    </xf>
    <xf numFmtId="0" fontId="8" fillId="0" borderId="3" xfId="0" applyFont="1" applyFill="1" applyBorder="1" applyAlignment="1">
      <alignment vertical="center" wrapText="1" shrinkToFit="1"/>
    </xf>
    <xf numFmtId="0" fontId="11" fillId="0" borderId="1" xfId="0" applyFont="1" applyFill="1" applyBorder="1" applyAlignment="1">
      <alignment vertical="center" wrapText="1" shrinkToFit="1"/>
    </xf>
    <xf numFmtId="0" fontId="11" fillId="0" borderId="2" xfId="0" applyFont="1" applyFill="1" applyBorder="1" applyAlignment="1">
      <alignment vertical="center" wrapText="1" shrinkToFit="1"/>
    </xf>
    <xf numFmtId="0" fontId="11" fillId="0" borderId="3" xfId="0" applyFont="1" applyFill="1" applyBorder="1" applyAlignment="1">
      <alignment vertical="center" wrapText="1" shrinkToFit="1"/>
    </xf>
    <xf numFmtId="0" fontId="11" fillId="11" borderId="1" xfId="0" applyFont="1" applyFill="1" applyBorder="1" applyAlignment="1" applyProtection="1">
      <alignment vertical="center" shrinkToFit="1"/>
      <protection locked="0"/>
    </xf>
    <xf numFmtId="0" fontId="11" fillId="11" borderId="2" xfId="0" applyFont="1" applyFill="1" applyBorder="1" applyAlignment="1" applyProtection="1">
      <alignment vertical="center" shrinkToFit="1"/>
      <protection locked="0"/>
    </xf>
    <xf numFmtId="0" fontId="11" fillId="11" borderId="3" xfId="0" applyFont="1" applyFill="1" applyBorder="1" applyAlignment="1" applyProtection="1">
      <alignment vertical="center" shrinkToFit="1"/>
      <protection locked="0"/>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11"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1"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3" borderId="1"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xf numFmtId="0" fontId="11" fillId="3" borderId="3" xfId="0" applyFont="1" applyFill="1" applyBorder="1" applyAlignment="1" applyProtection="1">
      <alignment horizontal="left" vertical="center"/>
      <protection locked="0"/>
    </xf>
    <xf numFmtId="49" fontId="11" fillId="3" borderId="1" xfId="0" applyNumberFormat="1" applyFont="1" applyFill="1" applyBorder="1" applyAlignment="1" applyProtection="1">
      <alignment vertical="center"/>
      <protection locked="0"/>
    </xf>
    <xf numFmtId="49" fontId="11" fillId="3" borderId="2" xfId="0" applyNumberFormat="1" applyFont="1" applyFill="1" applyBorder="1" applyAlignment="1" applyProtection="1">
      <alignment vertical="center"/>
      <protection locked="0"/>
    </xf>
    <xf numFmtId="49" fontId="11" fillId="3" borderId="3" xfId="0" applyNumberFormat="1" applyFont="1" applyFill="1" applyBorder="1" applyAlignment="1" applyProtection="1">
      <alignment vertical="center"/>
      <protection locked="0"/>
    </xf>
    <xf numFmtId="0" fontId="11" fillId="3" borderId="1" xfId="0" applyFont="1" applyFill="1" applyBorder="1" applyAlignment="1" applyProtection="1">
      <alignment vertical="center" shrinkToFit="1"/>
      <protection locked="0"/>
    </xf>
    <xf numFmtId="0" fontId="11" fillId="3" borderId="2" xfId="0" applyFont="1" applyFill="1" applyBorder="1" applyAlignment="1" applyProtection="1">
      <alignment vertical="center" shrinkToFit="1"/>
      <protection locked="0"/>
    </xf>
    <xf numFmtId="0" fontId="11" fillId="3" borderId="3" xfId="0" applyFont="1" applyFill="1" applyBorder="1" applyAlignment="1" applyProtection="1">
      <alignment vertical="center" shrinkToFit="1"/>
      <protection locked="0"/>
    </xf>
    <xf numFmtId="49" fontId="5" fillId="3" borderId="1" xfId="0" applyNumberFormat="1" applyFont="1" applyFill="1" applyBorder="1" applyAlignment="1" applyProtection="1">
      <alignment horizontal="center" vertical="center" shrinkToFit="1"/>
      <protection locked="0"/>
    </xf>
    <xf numFmtId="49" fontId="5" fillId="3" borderId="2" xfId="0" applyNumberFormat="1" applyFont="1" applyFill="1" applyBorder="1" applyAlignment="1" applyProtection="1">
      <alignment horizontal="center" vertical="center" shrinkToFit="1"/>
      <protection locked="0"/>
    </xf>
    <xf numFmtId="49" fontId="5" fillId="3" borderId="3" xfId="0" applyNumberFormat="1" applyFont="1" applyFill="1" applyBorder="1" applyAlignment="1" applyProtection="1">
      <alignment horizontal="center" vertical="center" shrinkToFit="1"/>
      <protection locked="0"/>
    </xf>
    <xf numFmtId="0" fontId="8" fillId="3" borderId="3" xfId="0" applyFont="1" applyFill="1" applyBorder="1" applyAlignment="1" applyProtection="1">
      <alignment vertical="center" shrinkToFit="1"/>
      <protection locked="0"/>
    </xf>
    <xf numFmtId="0" fontId="11" fillId="0" borderId="1"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8" fillId="11" borderId="24" xfId="0" applyFont="1" applyFill="1" applyBorder="1" applyAlignment="1" applyProtection="1">
      <alignment horizontal="center" vertical="center"/>
      <protection locked="0"/>
    </xf>
    <xf numFmtId="0" fontId="12" fillId="0" borderId="9" xfId="0" applyFont="1" applyFill="1" applyBorder="1" applyAlignment="1">
      <alignment vertical="center" wrapText="1"/>
    </xf>
    <xf numFmtId="0" fontId="12" fillId="0" borderId="0" xfId="0" applyFont="1" applyFill="1" applyBorder="1" applyAlignment="1">
      <alignment vertical="center" wrapText="1"/>
    </xf>
    <xf numFmtId="0" fontId="11" fillId="2" borderId="11"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2" xfId="0" applyFont="1" applyFill="1" applyBorder="1" applyAlignment="1">
      <alignment horizontal="center" vertical="center"/>
    </xf>
    <xf numFmtId="0" fontId="9" fillId="3" borderId="36" xfId="0" applyFont="1" applyFill="1" applyBorder="1" applyAlignment="1" applyProtection="1">
      <alignment vertical="center" shrinkToFit="1"/>
      <protection locked="0"/>
    </xf>
    <xf numFmtId="0" fontId="9" fillId="3" borderId="13" xfId="0" applyFont="1" applyFill="1" applyBorder="1" applyAlignment="1" applyProtection="1">
      <alignment vertical="center" shrinkToFit="1"/>
      <protection locked="0"/>
    </xf>
    <xf numFmtId="0" fontId="9" fillId="3" borderId="37" xfId="0" applyFont="1" applyFill="1" applyBorder="1" applyAlignment="1" applyProtection="1">
      <alignment vertical="center" shrinkToFit="1"/>
      <protection locked="0"/>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xf>
  </cellXfs>
  <cellStyles count="7">
    <cellStyle name="パーセント 2" xfId="2" xr:uid="{00000000-0005-0000-0000-000000000000}"/>
    <cellStyle name="桁区切り" xfId="4" builtinId="6"/>
    <cellStyle name="桁区切り 2" xfId="1" xr:uid="{00000000-0005-0000-0000-000002000000}"/>
    <cellStyle name="桁区切り 3" xfId="6" xr:uid="{00000000-0005-0000-0000-000003000000}"/>
    <cellStyle name="標準" xfId="0" builtinId="0"/>
    <cellStyle name="標準 2" xfId="3" xr:uid="{00000000-0005-0000-0000-000005000000}"/>
    <cellStyle name="標準 3" xfId="5" xr:uid="{00000000-0005-0000-0000-000006000000}"/>
  </cellStyles>
  <dxfs count="0"/>
  <tableStyles count="0" defaultTableStyle="TableStyleMedium2" defaultPivotStyle="PivotStyleLight16"/>
  <colors>
    <mruColors>
      <color rgb="FFFFDA65"/>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3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3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24689" name="Check Box 113" hidden="1">
              <a:extLst>
                <a:ext uri="{63B3BB69-23CF-44E3-9099-C40C66FF867C}">
                  <a14:compatExt spid="_x0000_s24689"/>
                </a:ext>
                <a:ext uri="{FF2B5EF4-FFF2-40B4-BE49-F238E27FC236}">
                  <a16:creationId xmlns:a16="http://schemas.microsoft.com/office/drawing/2014/main" id="{00000000-0008-0000-0300-00007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24690" name="Check Box 114" hidden="1">
              <a:extLst>
                <a:ext uri="{63B3BB69-23CF-44E3-9099-C40C66FF867C}">
                  <a14:compatExt spid="_x0000_s24690"/>
                </a:ext>
                <a:ext uri="{FF2B5EF4-FFF2-40B4-BE49-F238E27FC236}">
                  <a16:creationId xmlns:a16="http://schemas.microsoft.com/office/drawing/2014/main" id="{00000000-0008-0000-0300-00007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57</xdr:col>
      <xdr:colOff>74543</xdr:colOff>
      <xdr:row>0</xdr:row>
      <xdr:rowOff>74543</xdr:rowOff>
    </xdr:from>
    <xdr:to>
      <xdr:col>84</xdr:col>
      <xdr:colOff>38100</xdr:colOff>
      <xdr:row>35</xdr:row>
      <xdr:rowOff>19050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2390368" y="74543"/>
          <a:ext cx="5116582" cy="6107182"/>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メイリオ" panose="020B0604030504040204" pitchFamily="50" charset="-128"/>
              <a:ea typeface="メイリオ" panose="020B0604030504040204" pitchFamily="50" charset="-128"/>
            </a:rPr>
            <a:t>手順（１）又は（２）のいずれかの方法でシート全体をコピーし、貼り付け（値の貼り付け）をしてください。</a:t>
          </a:r>
          <a:endParaRPr kumimoji="1" lang="en-US" altLang="ja-JP" sz="1200" b="1">
            <a:latin typeface="メイリオ" panose="020B0604030504040204" pitchFamily="50" charset="-128"/>
            <a:ea typeface="メイリオ" panose="020B0604030504040204" pitchFamily="50" charset="-128"/>
          </a:endParaRPr>
        </a:p>
        <a:p>
          <a:pPr algn="l"/>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手順（１）、（２）は、個票を１つのエクセルファイルにとりまとめる前に、各事業所が作成したエクセルファイルの個票で行う必要があります。</a:t>
          </a: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手順（１）</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A </a:t>
          </a:r>
          <a:r>
            <a:rPr kumimoji="1" lang="ja-JP" altLang="en-US" sz="1200" b="1">
              <a:latin typeface="メイリオ" panose="020B0604030504040204" pitchFamily="50" charset="-128"/>
              <a:ea typeface="メイリオ" panose="020B0604030504040204" pitchFamily="50" charset="-128"/>
            </a:rPr>
            <a:t>キーを押します。（シート全体選択）</a:t>
          </a:r>
        </a:p>
        <a:p>
          <a:pPr algn="l"/>
          <a:r>
            <a:rPr kumimoji="1" lang="ja-JP" altLang="en-US" sz="1200" b="1">
              <a:latin typeface="メイリオ" panose="020B0604030504040204" pitchFamily="50" charset="-128"/>
              <a:ea typeface="メイリオ" panose="020B0604030504040204" pitchFamily="50" charset="-128"/>
            </a:rPr>
            <a:t>２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C </a:t>
          </a:r>
          <a:r>
            <a:rPr kumimoji="1" lang="ja-JP" altLang="en-US" sz="1200" b="1">
              <a:latin typeface="メイリオ" panose="020B0604030504040204" pitchFamily="50" charset="-128"/>
              <a:ea typeface="メイリオ" panose="020B0604030504040204" pitchFamily="50" charset="-128"/>
            </a:rPr>
            <a:t>キーを押します。（選択範囲のコピー）</a:t>
          </a:r>
        </a:p>
        <a:p>
          <a:pPr algn="l"/>
          <a:r>
            <a:rPr kumimoji="1" lang="ja-JP" altLang="en-US" sz="1200" b="1">
              <a:latin typeface="メイリオ" panose="020B0604030504040204" pitchFamily="50" charset="-128"/>
              <a:ea typeface="メイリオ" panose="020B0604030504040204" pitchFamily="50" charset="-128"/>
            </a:rPr>
            <a:t>３ </a:t>
          </a:r>
          <a:r>
            <a:rPr kumimoji="1" lang="en-US" altLang="ja-JP" sz="1200" b="1">
              <a:latin typeface="メイリオ" panose="020B0604030504040204" pitchFamily="50" charset="-128"/>
              <a:ea typeface="メイリオ" panose="020B0604030504040204" pitchFamily="50" charset="-128"/>
            </a:rPr>
            <a:t>A1</a:t>
          </a:r>
          <a:r>
            <a:rPr kumimoji="1" lang="ja-JP" altLang="en-US" sz="1200" b="1">
              <a:latin typeface="メイリオ" panose="020B0604030504040204" pitchFamily="50" charset="-128"/>
              <a:ea typeface="メイリオ" panose="020B0604030504040204" pitchFamily="50" charset="-128"/>
            </a:rPr>
            <a:t>セルを選択して</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Alt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キーを一緒に押します。</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「形式を選択して貼り付け」の表示</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４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キーを押します。 </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「貼り付け：値」を選択</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５ </a:t>
          </a:r>
          <a:r>
            <a:rPr kumimoji="1" lang="en-US" altLang="ja-JP" sz="1200" b="1">
              <a:latin typeface="メイリオ" panose="020B0604030504040204" pitchFamily="50" charset="-128"/>
              <a:ea typeface="メイリオ" panose="020B0604030504040204" pitchFamily="50" charset="-128"/>
            </a:rPr>
            <a:t>Enter </a:t>
          </a:r>
          <a:r>
            <a:rPr kumimoji="1" lang="ja-JP" altLang="en-US" sz="1200" b="1">
              <a:latin typeface="メイリオ" panose="020B0604030504040204" pitchFamily="50" charset="-128"/>
              <a:ea typeface="メイリオ" panose="020B0604030504040204" pitchFamily="50" charset="-128"/>
            </a:rPr>
            <a:t>キーを押します。（「ＯＫ」を選択）</a:t>
          </a:r>
          <a:endParaRPr kumimoji="1" lang="en-US" altLang="ja-JP" sz="1200" b="1">
            <a:latin typeface="メイリオ" panose="020B0604030504040204" pitchFamily="50" charset="-128"/>
            <a:ea typeface="メイリオ" panose="020B0604030504040204" pitchFamily="50" charset="-128"/>
          </a:endParaRP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手順（２）</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すべて選択ボタン（Ａ列の左かつ１行目の上）をクリックします。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２</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ホームタブでコピーを選択します。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３</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Ａ１セルをクリックします。</a:t>
          </a:r>
        </a:p>
        <a:p>
          <a:pPr algn="l"/>
          <a:r>
            <a:rPr kumimoji="1" lang="ja-JP" altLang="en-US" sz="1200" b="1">
              <a:latin typeface="メイリオ" panose="020B0604030504040204" pitchFamily="50" charset="-128"/>
              <a:ea typeface="メイリオ" panose="020B0604030504040204" pitchFamily="50" charset="-128"/>
            </a:rPr>
            <a:t>４</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ホームタブで貼り付けを選択し、「値の貼り付け」から「値」を選択します。</a:t>
          </a:r>
        </a:p>
        <a:p>
          <a:pPr algn="l"/>
          <a:endParaRPr kumimoji="1" lang="ja-JP" altLang="en-US" sz="1200" b="1">
            <a:latin typeface="メイリオ" panose="020B0604030504040204" pitchFamily="50" charset="-128"/>
            <a:ea typeface="メイリオ" panose="020B0604030504040204" pitchFamily="50" charset="-128"/>
          </a:endParaRPr>
        </a:p>
      </xdr:txBody>
    </xdr:sp>
    <xdr:clientData/>
  </xdr:twoCellAnchor>
  <xdr:twoCellAnchor>
    <xdr:from>
      <xdr:col>54</xdr:col>
      <xdr:colOff>133350</xdr:colOff>
      <xdr:row>9</xdr:row>
      <xdr:rowOff>38100</xdr:rowOff>
    </xdr:from>
    <xdr:to>
      <xdr:col>57</xdr:col>
      <xdr:colOff>180975</xdr:colOff>
      <xdr:row>11</xdr:row>
      <xdr:rowOff>47625</xdr:rowOff>
    </xdr:to>
    <xdr:sp macro="" textlink="">
      <xdr:nvSpPr>
        <xdr:cNvPr id="4" name="矢印: 折線 3">
          <a:extLst>
            <a:ext uri="{FF2B5EF4-FFF2-40B4-BE49-F238E27FC236}">
              <a16:creationId xmlns:a16="http://schemas.microsoft.com/office/drawing/2014/main" id="{00000000-0008-0000-0300-000004000000}"/>
            </a:ext>
          </a:extLst>
        </xdr:cNvPr>
        <xdr:cNvSpPr/>
      </xdr:nvSpPr>
      <xdr:spPr>
        <a:xfrm flipV="1">
          <a:off x="11934825" y="1428750"/>
          <a:ext cx="561975" cy="495300"/>
        </a:xfrm>
        <a:prstGeom prst="bentArrow">
          <a:avLst>
            <a:gd name="adj1" fmla="val 25000"/>
            <a:gd name="adj2" fmla="val 25000"/>
            <a:gd name="adj3" fmla="val 48077"/>
            <a:gd name="adj4" fmla="val 43750"/>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17"/>
  <sheetViews>
    <sheetView tabSelected="1" view="pageBreakPreview" zoomScaleNormal="100" zoomScaleSheetLayoutView="100" workbookViewId="0"/>
  </sheetViews>
  <sheetFormatPr defaultRowHeight="13.5"/>
  <cols>
    <col min="1" max="1" width="5.5" style="104" bestFit="1" customWidth="1"/>
    <col min="2" max="3" width="32.875" style="102" customWidth="1"/>
    <col min="4" max="4" width="36.625" style="102" customWidth="1"/>
    <col min="5" max="5" width="4.25" style="104" customWidth="1"/>
    <col min="6" max="16384" width="9" style="104"/>
  </cols>
  <sheetData>
    <row r="2" spans="1:4" ht="17.25">
      <c r="A2" s="202" t="s">
        <v>281</v>
      </c>
      <c r="B2" s="202"/>
      <c r="C2" s="202"/>
      <c r="D2" s="202"/>
    </row>
    <row r="3" spans="1:4" ht="14.25">
      <c r="B3" s="103"/>
      <c r="C3" s="103"/>
      <c r="D3" s="103"/>
    </row>
    <row r="4" spans="1:4" ht="14.25">
      <c r="A4" s="118" t="s">
        <v>135</v>
      </c>
      <c r="B4" s="119" t="s">
        <v>275</v>
      </c>
      <c r="C4" s="119" t="s">
        <v>272</v>
      </c>
      <c r="D4" s="120" t="s">
        <v>273</v>
      </c>
    </row>
    <row r="5" spans="1:4" ht="129.94999999999999" customHeight="1">
      <c r="A5" s="196">
        <v>1</v>
      </c>
      <c r="B5" s="105"/>
      <c r="C5" s="105"/>
      <c r="D5" s="106" t="s">
        <v>274</v>
      </c>
    </row>
    <row r="6" spans="1:4" ht="168" customHeight="1">
      <c r="A6" s="196">
        <f>A5+1</f>
        <v>2</v>
      </c>
      <c r="B6" s="105"/>
      <c r="C6" s="105"/>
      <c r="D6" s="106" t="s">
        <v>282</v>
      </c>
    </row>
    <row r="7" spans="1:4" ht="170.1" customHeight="1">
      <c r="A7" s="196">
        <f t="shared" ref="A7:A16" si="0">A6+1</f>
        <v>3</v>
      </c>
      <c r="B7" s="105"/>
      <c r="C7" s="105"/>
      <c r="D7" s="106" t="s">
        <v>276</v>
      </c>
    </row>
    <row r="8" spans="1:4" ht="65.25" customHeight="1">
      <c r="A8" s="196">
        <f t="shared" si="0"/>
        <v>4</v>
      </c>
      <c r="B8" s="105"/>
      <c r="C8" s="105"/>
      <c r="D8" s="106" t="s">
        <v>143</v>
      </c>
    </row>
    <row r="9" spans="1:4" ht="189.95" customHeight="1">
      <c r="A9" s="196">
        <f t="shared" si="0"/>
        <v>5</v>
      </c>
      <c r="B9" s="105"/>
      <c r="C9" s="105"/>
      <c r="D9" s="106" t="s">
        <v>230</v>
      </c>
    </row>
    <row r="10" spans="1:4" ht="99.75" customHeight="1">
      <c r="A10" s="196">
        <f t="shared" si="0"/>
        <v>6</v>
      </c>
      <c r="B10" s="107"/>
      <c r="C10" s="107"/>
      <c r="D10" s="108" t="s">
        <v>144</v>
      </c>
    </row>
    <row r="11" spans="1:4" ht="240" customHeight="1">
      <c r="A11" s="196">
        <f t="shared" si="0"/>
        <v>7</v>
      </c>
      <c r="B11" s="105"/>
      <c r="C11" s="105"/>
      <c r="D11" s="106" t="s">
        <v>287</v>
      </c>
    </row>
    <row r="12" spans="1:4" ht="189.95" customHeight="1">
      <c r="A12" s="196">
        <f t="shared" si="0"/>
        <v>8</v>
      </c>
      <c r="B12" s="105"/>
      <c r="C12" s="105"/>
      <c r="D12" s="106" t="s">
        <v>288</v>
      </c>
    </row>
    <row r="13" spans="1:4" ht="84.95" customHeight="1">
      <c r="A13" s="196">
        <f t="shared" si="0"/>
        <v>9</v>
      </c>
      <c r="B13" s="105"/>
      <c r="C13" s="105" t="s">
        <v>277</v>
      </c>
      <c r="D13" s="106"/>
    </row>
    <row r="14" spans="1:4" ht="84.95" customHeight="1">
      <c r="A14" s="196">
        <f t="shared" si="0"/>
        <v>10</v>
      </c>
      <c r="B14" s="105" t="s">
        <v>278</v>
      </c>
      <c r="C14" s="105"/>
      <c r="D14" s="106"/>
    </row>
    <row r="15" spans="1:4" ht="75" customHeight="1">
      <c r="A15" s="196">
        <f t="shared" si="0"/>
        <v>11</v>
      </c>
      <c r="B15" s="105"/>
      <c r="C15" s="105"/>
      <c r="D15" s="106" t="s">
        <v>279</v>
      </c>
    </row>
    <row r="16" spans="1:4" ht="99.95" customHeight="1">
      <c r="A16" s="196">
        <f t="shared" si="0"/>
        <v>12</v>
      </c>
      <c r="B16" s="105"/>
      <c r="C16" s="105"/>
      <c r="D16" s="106" t="s">
        <v>280</v>
      </c>
    </row>
    <row r="17" ht="54" customHeight="1"/>
  </sheetData>
  <sheetProtection password="EF99" sheet="1" objects="1" scenarios="1"/>
  <mergeCells count="1">
    <mergeCell ref="A2:D2"/>
  </mergeCells>
  <phoneticPr fontId="3"/>
  <printOptions horizontalCentered="1"/>
  <pageMargins left="0.57999999999999996" right="0.57999999999999996" top="0.42" bottom="0.35433070866141736"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59"/>
  <sheetViews>
    <sheetView showZeros="0" view="pageBreakPreview" zoomScaleNormal="70" zoomScaleSheetLayoutView="100" workbookViewId="0">
      <selection activeCell="AL4" sqref="AL4:AM4"/>
    </sheetView>
  </sheetViews>
  <sheetFormatPr defaultColWidth="2.25" defaultRowHeight="12"/>
  <cols>
    <col min="1" max="1" width="2.625" style="1" customWidth="1"/>
    <col min="2" max="16384" width="2.25" style="1"/>
  </cols>
  <sheetData>
    <row r="1" spans="1:49" ht="20.100000000000001" customHeight="1">
      <c r="A1" s="197" t="s">
        <v>285</v>
      </c>
      <c r="B1" s="27"/>
      <c r="C1" s="27"/>
      <c r="D1" s="27"/>
      <c r="E1" s="27"/>
      <c r="F1" s="27"/>
      <c r="G1" s="27"/>
      <c r="H1" s="27"/>
      <c r="I1" s="27"/>
      <c r="J1" s="27"/>
      <c r="K1" s="27"/>
      <c r="L1" s="27"/>
      <c r="M1" s="27"/>
      <c r="N1" s="27"/>
      <c r="O1" s="27"/>
      <c r="P1" s="129"/>
      <c r="Q1" s="129"/>
      <c r="R1" s="129"/>
      <c r="S1" s="27"/>
      <c r="T1" s="27"/>
      <c r="U1" s="27"/>
      <c r="V1" s="27"/>
      <c r="W1" s="129"/>
      <c r="X1" s="145"/>
      <c r="Y1" s="145"/>
      <c r="Z1" s="129"/>
      <c r="AA1" s="129"/>
      <c r="AB1" s="129"/>
      <c r="AC1" s="129"/>
      <c r="AD1" s="27"/>
      <c r="AE1" s="27"/>
      <c r="AF1" s="27"/>
      <c r="AG1" s="27"/>
      <c r="AH1" s="27"/>
      <c r="AI1" s="27"/>
      <c r="AJ1" s="27"/>
      <c r="AK1" s="27"/>
      <c r="AL1" s="27"/>
      <c r="AM1" s="27"/>
      <c r="AN1" s="27"/>
      <c r="AO1" s="27"/>
      <c r="AP1" s="27"/>
      <c r="AQ1" s="27"/>
      <c r="AR1" s="27"/>
      <c r="AS1" s="27"/>
      <c r="AT1" s="27"/>
      <c r="AU1" s="27"/>
      <c r="AV1" s="27"/>
      <c r="AW1" s="27"/>
    </row>
    <row r="2" spans="1:49" ht="14.1" customHeight="1">
      <c r="A2" s="226" t="s">
        <v>246</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145"/>
      <c r="AW2" s="145"/>
    </row>
    <row r="3" spans="1:49" ht="14.1" customHeight="1">
      <c r="A3" s="183"/>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3"/>
      <c r="AQ3" s="183"/>
      <c r="AR3" s="183"/>
      <c r="AS3" s="183"/>
      <c r="AT3" s="183"/>
      <c r="AU3" s="183"/>
      <c r="AV3" s="145"/>
      <c r="AW3" s="145"/>
    </row>
    <row r="4" spans="1:49" ht="13.5">
      <c r="A4" s="28"/>
      <c r="B4" s="29"/>
      <c r="C4" s="30"/>
      <c r="D4" s="30"/>
      <c r="E4" s="28"/>
      <c r="F4" s="28"/>
      <c r="G4" s="28"/>
      <c r="H4" s="28"/>
      <c r="I4" s="28"/>
      <c r="J4" s="28"/>
      <c r="K4" s="28"/>
      <c r="L4" s="28"/>
      <c r="M4" s="28"/>
      <c r="N4" s="28"/>
      <c r="O4" s="28"/>
      <c r="P4" s="134"/>
      <c r="Q4" s="134"/>
      <c r="R4" s="134"/>
      <c r="S4" s="28"/>
      <c r="T4" s="28"/>
      <c r="U4" s="28"/>
      <c r="V4" s="28"/>
      <c r="W4" s="134"/>
      <c r="X4" s="147"/>
      <c r="Y4" s="147"/>
      <c r="Z4" s="134"/>
      <c r="AA4" s="134"/>
      <c r="AB4" s="134"/>
      <c r="AC4" s="134"/>
      <c r="AD4" s="28"/>
      <c r="AE4" s="28"/>
      <c r="AF4" s="28"/>
      <c r="AG4" s="28"/>
      <c r="AH4" s="28"/>
      <c r="AI4" s="28"/>
      <c r="AJ4" s="28"/>
      <c r="AK4" s="130" t="s">
        <v>16</v>
      </c>
      <c r="AL4" s="217"/>
      <c r="AM4" s="217"/>
      <c r="AN4" s="129" t="s">
        <v>2</v>
      </c>
      <c r="AO4" s="217"/>
      <c r="AP4" s="217"/>
      <c r="AQ4" s="129" t="s">
        <v>1</v>
      </c>
      <c r="AR4" s="217"/>
      <c r="AS4" s="217"/>
      <c r="AT4" s="27" t="s">
        <v>0</v>
      </c>
      <c r="AW4" s="27"/>
    </row>
    <row r="5" spans="1:49" ht="45" customHeight="1">
      <c r="A5" s="28"/>
      <c r="B5" s="29"/>
      <c r="C5" s="179" t="s">
        <v>245</v>
      </c>
      <c r="D5" s="30"/>
      <c r="E5" s="28"/>
      <c r="F5" s="28"/>
      <c r="G5" s="28"/>
      <c r="H5" s="28"/>
      <c r="I5" s="28"/>
      <c r="J5" s="28"/>
      <c r="K5" s="28"/>
      <c r="L5" s="28"/>
      <c r="M5" s="28"/>
      <c r="N5" s="28"/>
      <c r="O5" s="28"/>
      <c r="P5" s="134"/>
      <c r="Q5" s="134"/>
      <c r="R5" s="134"/>
      <c r="S5" s="28"/>
      <c r="T5" s="28"/>
      <c r="U5" s="28"/>
      <c r="V5" s="28"/>
      <c r="W5" s="134"/>
      <c r="X5" s="147"/>
      <c r="Y5" s="147"/>
      <c r="Z5" s="134"/>
      <c r="AA5" s="134"/>
      <c r="AB5" s="134"/>
      <c r="AC5" s="134"/>
      <c r="AD5" s="28"/>
      <c r="AE5" s="28"/>
      <c r="AF5" s="28"/>
      <c r="AG5" s="28"/>
      <c r="AH5" s="28"/>
      <c r="AI5" s="28"/>
      <c r="AJ5" s="28"/>
      <c r="AK5" s="28"/>
      <c r="AL5" s="28"/>
      <c r="AM5" s="28"/>
      <c r="AN5" s="28"/>
      <c r="AO5" s="28"/>
      <c r="AP5" s="28"/>
      <c r="AQ5" s="28"/>
      <c r="AR5" s="28"/>
      <c r="AS5" s="28"/>
      <c r="AT5" s="28"/>
      <c r="AU5" s="28"/>
      <c r="AV5" s="28"/>
      <c r="AW5" s="28"/>
    </row>
    <row r="6" spans="1:49" ht="18" customHeight="1">
      <c r="A6" s="231" t="s">
        <v>244</v>
      </c>
      <c r="B6" s="231"/>
      <c r="C6" s="231"/>
      <c r="D6" s="231"/>
      <c r="E6" s="231"/>
      <c r="F6" s="231"/>
      <c r="G6" s="231"/>
      <c r="H6" s="28"/>
      <c r="I6" s="28"/>
      <c r="J6" s="28"/>
      <c r="K6" s="28"/>
      <c r="L6" s="28"/>
      <c r="M6" s="28"/>
      <c r="N6" s="28"/>
      <c r="O6" s="28"/>
      <c r="P6" s="134"/>
      <c r="Q6" s="134"/>
      <c r="R6" s="134"/>
      <c r="S6" s="28"/>
      <c r="T6" s="28"/>
      <c r="U6" s="28"/>
      <c r="V6" s="28"/>
      <c r="W6" s="134"/>
      <c r="X6" s="147"/>
      <c r="Y6" s="147"/>
      <c r="Z6" s="134"/>
      <c r="AA6" s="134"/>
      <c r="AB6" s="134"/>
      <c r="AC6" s="134"/>
      <c r="AD6" s="28"/>
      <c r="AE6" s="28"/>
      <c r="AF6" s="28"/>
      <c r="AG6" s="28"/>
      <c r="AH6" s="28"/>
      <c r="AI6" s="28"/>
      <c r="AJ6" s="28"/>
      <c r="AK6" s="28"/>
      <c r="AL6" s="28"/>
      <c r="AM6" s="28"/>
      <c r="AN6" s="28"/>
      <c r="AO6" s="28"/>
      <c r="AP6" s="28"/>
      <c r="AQ6" s="28"/>
      <c r="AR6" s="28"/>
      <c r="AS6" s="28"/>
      <c r="AT6" s="28"/>
      <c r="AU6" s="28"/>
      <c r="AV6" s="28"/>
      <c r="AW6" s="28"/>
    </row>
    <row r="7" spans="1:49" ht="18" customHeight="1">
      <c r="A7" s="32"/>
      <c r="B7" s="32"/>
      <c r="C7" s="32"/>
      <c r="D7" s="32"/>
      <c r="E7" s="32"/>
      <c r="F7" s="32"/>
      <c r="G7" s="32"/>
      <c r="H7" s="28"/>
      <c r="I7" s="28"/>
      <c r="J7" s="28"/>
      <c r="K7" s="28"/>
      <c r="L7" s="28"/>
      <c r="M7" s="28"/>
      <c r="N7" s="28"/>
      <c r="O7" s="28"/>
      <c r="P7" s="134"/>
      <c r="Q7" s="134"/>
      <c r="R7" s="134"/>
      <c r="S7" s="28"/>
      <c r="T7" s="28"/>
      <c r="U7" s="28"/>
      <c r="V7" s="28"/>
      <c r="W7" s="134"/>
      <c r="X7" s="147"/>
      <c r="Y7" s="147"/>
      <c r="Z7" s="134"/>
      <c r="AA7" s="134"/>
      <c r="AB7" s="134"/>
      <c r="AC7" s="134"/>
      <c r="AD7" s="28"/>
      <c r="AE7" s="28"/>
      <c r="AF7" s="28"/>
      <c r="AG7" s="28"/>
      <c r="AH7" s="28"/>
      <c r="AI7" s="28"/>
      <c r="AJ7" s="28"/>
      <c r="AK7" s="28"/>
      <c r="AL7" s="28"/>
      <c r="AM7" s="28"/>
      <c r="AN7" s="28"/>
      <c r="AO7" s="28"/>
      <c r="AP7" s="28"/>
      <c r="AQ7" s="28"/>
      <c r="AR7" s="28"/>
      <c r="AS7" s="28"/>
      <c r="AT7" s="28"/>
      <c r="AU7" s="28"/>
      <c r="AV7" s="28"/>
      <c r="AW7" s="28"/>
    </row>
    <row r="8" spans="1:49" ht="18" customHeight="1">
      <c r="A8" s="130"/>
      <c r="B8" s="130"/>
      <c r="C8" s="130"/>
      <c r="D8" s="130"/>
      <c r="E8" s="130"/>
      <c r="F8" s="130"/>
      <c r="G8" s="130"/>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227" t="s">
        <v>247</v>
      </c>
      <c r="AH8" s="227"/>
      <c r="AI8" s="227"/>
      <c r="AJ8" s="227"/>
      <c r="AK8" s="227"/>
      <c r="AL8" s="227"/>
      <c r="AM8" s="227"/>
      <c r="AN8" s="227"/>
      <c r="AO8" s="227"/>
      <c r="AP8" s="227"/>
      <c r="AQ8" s="227"/>
      <c r="AR8" s="227"/>
      <c r="AS8" s="227"/>
      <c r="AT8" s="227"/>
      <c r="AU8" s="227"/>
      <c r="AV8" s="147"/>
      <c r="AW8" s="147"/>
    </row>
    <row r="9" spans="1:49" ht="18" customHeight="1">
      <c r="A9" s="95"/>
      <c r="B9" s="95"/>
      <c r="C9" s="95"/>
      <c r="D9" s="95"/>
      <c r="E9" s="95"/>
      <c r="F9" s="95"/>
      <c r="G9" s="95"/>
      <c r="H9" s="28"/>
      <c r="I9" s="28"/>
      <c r="J9" s="28"/>
      <c r="K9" s="28"/>
      <c r="L9" s="28"/>
      <c r="M9" s="28"/>
      <c r="N9" s="28"/>
      <c r="O9" s="28"/>
      <c r="P9" s="134"/>
      <c r="Q9" s="134"/>
      <c r="R9" s="134"/>
      <c r="S9" s="28"/>
      <c r="T9" s="28"/>
      <c r="U9" s="28"/>
      <c r="V9" s="28"/>
      <c r="W9" s="134"/>
      <c r="X9" s="147"/>
      <c r="Y9" s="147"/>
      <c r="Z9" s="134"/>
      <c r="AA9" s="134"/>
      <c r="AB9" s="134"/>
      <c r="AC9" s="134"/>
      <c r="AD9" s="28"/>
      <c r="AE9" s="28"/>
      <c r="AF9" s="28"/>
      <c r="AG9" s="227" t="s">
        <v>131</v>
      </c>
      <c r="AH9" s="227"/>
      <c r="AI9" s="227"/>
      <c r="AJ9" s="227"/>
      <c r="AK9" s="227"/>
      <c r="AL9" s="227"/>
      <c r="AM9" s="227"/>
      <c r="AN9" s="227"/>
      <c r="AO9" s="227"/>
      <c r="AP9" s="227"/>
      <c r="AQ9" s="227"/>
      <c r="AR9" s="227"/>
      <c r="AS9" s="227"/>
      <c r="AT9" s="227"/>
      <c r="AU9" s="227"/>
      <c r="AV9" s="32"/>
      <c r="AW9" s="28"/>
    </row>
    <row r="10" spans="1:49" ht="18" customHeight="1">
      <c r="A10" s="32"/>
      <c r="B10" s="32"/>
      <c r="C10" s="32"/>
      <c r="D10" s="32"/>
      <c r="E10" s="32"/>
      <c r="F10" s="32"/>
      <c r="G10" s="32"/>
      <c r="H10" s="28"/>
      <c r="I10" s="28"/>
      <c r="J10" s="28"/>
      <c r="K10" s="28"/>
      <c r="L10" s="28"/>
      <c r="M10" s="28"/>
      <c r="N10" s="28"/>
      <c r="O10" s="28"/>
      <c r="P10" s="134"/>
      <c r="Q10" s="134"/>
      <c r="R10" s="134"/>
      <c r="S10" s="28"/>
      <c r="T10" s="28"/>
      <c r="U10" s="28"/>
      <c r="V10" s="28"/>
      <c r="W10" s="134"/>
      <c r="X10" s="147"/>
      <c r="Y10" s="147"/>
      <c r="Z10" s="134"/>
      <c r="AA10" s="134"/>
      <c r="AB10" s="134"/>
      <c r="AC10" s="134"/>
      <c r="AD10" s="28"/>
      <c r="AE10" s="28"/>
      <c r="AF10" s="28"/>
      <c r="AG10" s="227" t="s">
        <v>132</v>
      </c>
      <c r="AH10" s="227"/>
      <c r="AI10" s="227"/>
      <c r="AJ10" s="227"/>
      <c r="AK10" s="227"/>
      <c r="AL10" s="227"/>
      <c r="AM10" s="227"/>
      <c r="AN10" s="227"/>
      <c r="AO10" s="227"/>
      <c r="AP10" s="227"/>
      <c r="AQ10" s="227"/>
      <c r="AR10" s="227"/>
      <c r="AS10" s="227"/>
      <c r="AT10" s="227"/>
      <c r="AU10" s="227"/>
      <c r="AV10" s="101"/>
      <c r="AW10" s="28"/>
    </row>
    <row r="11" spans="1:49" ht="18" customHeight="1">
      <c r="A11" s="130"/>
      <c r="B11" s="130"/>
      <c r="C11" s="130"/>
      <c r="D11" s="130"/>
      <c r="E11" s="130"/>
      <c r="F11" s="130"/>
      <c r="G11" s="130"/>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98"/>
      <c r="AH11" s="198"/>
      <c r="AI11" s="198"/>
      <c r="AJ11" s="198"/>
      <c r="AK11" s="198"/>
      <c r="AL11" s="198"/>
      <c r="AM11" s="198"/>
      <c r="AN11" s="198"/>
      <c r="AO11" s="198"/>
      <c r="AP11" s="198"/>
      <c r="AQ11" s="198"/>
      <c r="AR11" s="198"/>
      <c r="AS11" s="198"/>
      <c r="AT11" s="198"/>
      <c r="AU11" s="198"/>
      <c r="AV11" s="101"/>
      <c r="AW11" s="147"/>
    </row>
    <row r="12" spans="1:49" ht="18" customHeight="1">
      <c r="A12" s="130"/>
      <c r="B12" s="184"/>
      <c r="C12" s="184" t="s">
        <v>265</v>
      </c>
      <c r="D12" s="184"/>
      <c r="E12" s="217"/>
      <c r="F12" s="217"/>
      <c r="G12" s="184" t="s">
        <v>266</v>
      </c>
      <c r="H12" s="217"/>
      <c r="I12" s="217"/>
      <c r="J12" s="184" t="s">
        <v>267</v>
      </c>
      <c r="K12" s="217"/>
      <c r="L12" s="217"/>
      <c r="M12" s="184" t="s">
        <v>268</v>
      </c>
      <c r="N12" s="184"/>
      <c r="O12" s="184"/>
      <c r="P12" s="184"/>
      <c r="Q12" s="184"/>
      <c r="R12" s="184"/>
      <c r="S12" s="184"/>
      <c r="T12" s="184"/>
      <c r="U12" s="184"/>
      <c r="V12" s="184"/>
      <c r="W12" s="184"/>
      <c r="X12" s="184"/>
      <c r="Y12" s="184"/>
      <c r="Z12" s="184"/>
      <c r="AA12" s="184"/>
      <c r="AB12" s="184"/>
      <c r="AC12" s="184"/>
      <c r="AD12" s="184"/>
      <c r="AE12" s="184"/>
      <c r="AF12" s="184"/>
      <c r="AG12" s="184"/>
      <c r="AH12" s="184"/>
      <c r="AI12" s="217"/>
      <c r="AJ12" s="217"/>
      <c r="AK12" s="217"/>
      <c r="AL12" s="217"/>
      <c r="AM12" s="217"/>
      <c r="AN12" s="217"/>
      <c r="AO12" s="217"/>
      <c r="AP12" s="184" t="s">
        <v>269</v>
      </c>
      <c r="AQ12" s="184"/>
      <c r="AR12" s="184"/>
      <c r="AS12" s="184"/>
      <c r="AT12" s="184"/>
      <c r="AU12" s="147"/>
      <c r="AV12" s="147"/>
      <c r="AW12" s="147"/>
    </row>
    <row r="13" spans="1:49" ht="18" customHeight="1">
      <c r="A13" s="130"/>
      <c r="B13" s="184" t="s">
        <v>270</v>
      </c>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4"/>
      <c r="AM13" s="184"/>
      <c r="AN13" s="184"/>
      <c r="AO13" s="184"/>
      <c r="AP13" s="184"/>
      <c r="AQ13" s="184"/>
      <c r="AR13" s="184"/>
      <c r="AS13" s="184"/>
      <c r="AT13" s="184"/>
      <c r="AU13" s="147"/>
      <c r="AV13" s="147"/>
      <c r="AW13" s="147"/>
    </row>
    <row r="14" spans="1:49" ht="18" customHeight="1">
      <c r="A14" s="130"/>
      <c r="B14" s="184" t="s">
        <v>271</v>
      </c>
      <c r="C14" s="184"/>
      <c r="D14" s="184"/>
      <c r="E14" s="184"/>
      <c r="F14" s="184"/>
      <c r="G14" s="184"/>
      <c r="H14" s="184"/>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4"/>
      <c r="AN14" s="184"/>
      <c r="AO14" s="184"/>
      <c r="AP14" s="184"/>
      <c r="AQ14" s="184"/>
      <c r="AR14" s="184"/>
      <c r="AS14" s="184"/>
      <c r="AT14" s="184"/>
      <c r="AU14" s="147"/>
      <c r="AV14" s="147"/>
      <c r="AW14" s="147"/>
    </row>
    <row r="15" spans="1:49" ht="18" customHeight="1">
      <c r="A15" s="226" t="s">
        <v>248</v>
      </c>
      <c r="B15" s="226"/>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142"/>
      <c r="AW15" s="142"/>
    </row>
    <row r="16" spans="1:49" ht="18" customHeight="1">
      <c r="A16" s="28"/>
      <c r="B16" s="29"/>
      <c r="C16" s="30"/>
      <c r="D16" s="30"/>
      <c r="E16" s="28"/>
      <c r="F16" s="28"/>
      <c r="G16" s="28"/>
      <c r="H16" s="28"/>
      <c r="I16" s="28"/>
      <c r="J16" s="28"/>
      <c r="K16" s="28"/>
      <c r="L16" s="28"/>
      <c r="M16" s="28"/>
      <c r="N16" s="28"/>
      <c r="O16" s="28"/>
      <c r="P16" s="134"/>
      <c r="Q16" s="134"/>
      <c r="R16" s="134"/>
      <c r="S16" s="28"/>
      <c r="T16" s="28"/>
      <c r="U16" s="28"/>
      <c r="V16" s="28"/>
      <c r="W16" s="134"/>
      <c r="X16" s="147"/>
      <c r="Y16" s="147"/>
      <c r="Z16" s="134"/>
      <c r="AA16" s="134"/>
      <c r="AB16" s="134"/>
      <c r="AC16" s="134"/>
      <c r="AD16" s="28"/>
      <c r="AE16" s="28"/>
      <c r="AF16" s="28"/>
      <c r="AG16" s="28"/>
      <c r="AH16" s="28"/>
      <c r="AI16" s="28"/>
      <c r="AJ16" s="28"/>
      <c r="AK16" s="28"/>
      <c r="AL16" s="28"/>
      <c r="AM16" s="28"/>
      <c r="AN16" s="28"/>
      <c r="AO16" s="28"/>
      <c r="AP16" s="203" t="s">
        <v>286</v>
      </c>
      <c r="AQ16" s="204"/>
      <c r="AR16" s="204"/>
      <c r="AS16" s="205"/>
      <c r="AT16" s="28"/>
      <c r="AU16" s="28"/>
      <c r="AV16" s="28"/>
      <c r="AW16" s="28"/>
    </row>
    <row r="17" spans="1:49" ht="18" customHeight="1">
      <c r="A17" s="147"/>
      <c r="B17" s="29" t="s">
        <v>249</v>
      </c>
      <c r="C17" s="30"/>
      <c r="D17" s="30"/>
      <c r="E17" s="147"/>
      <c r="F17" s="147"/>
      <c r="G17" s="147"/>
      <c r="H17" s="147"/>
      <c r="I17" s="147"/>
      <c r="J17" s="147"/>
      <c r="K17" s="227"/>
      <c r="L17" s="227"/>
      <c r="M17" s="227"/>
      <c r="N17" s="227"/>
      <c r="O17" s="227"/>
      <c r="P17" s="227"/>
      <c r="Q17" s="227"/>
      <c r="R17" s="227"/>
      <c r="S17" s="227"/>
      <c r="T17" s="227"/>
      <c r="U17" s="227"/>
      <c r="V17" s="178" t="s">
        <v>11</v>
      </c>
      <c r="W17" s="147"/>
      <c r="X17" s="147"/>
      <c r="Y17" s="147"/>
      <c r="Z17" s="147"/>
      <c r="AA17" s="147"/>
      <c r="AB17" s="147"/>
      <c r="AC17" s="147"/>
      <c r="AD17" s="147"/>
      <c r="AE17" s="147"/>
      <c r="AF17" s="147"/>
      <c r="AG17" s="147"/>
      <c r="AH17" s="147"/>
      <c r="AI17" s="147"/>
      <c r="AJ17" s="147"/>
      <c r="AK17" s="147"/>
      <c r="AL17" s="147"/>
      <c r="AM17" s="147"/>
      <c r="AN17" s="147"/>
      <c r="AO17" s="147"/>
      <c r="AP17" s="228" t="str">
        <f ca="1">IF(K17-K19=K29,"ＯＫ","ＮＧ")</f>
        <v>ＯＫ</v>
      </c>
      <c r="AQ17" s="229"/>
      <c r="AR17" s="229"/>
      <c r="AS17" s="230"/>
      <c r="AT17" s="147"/>
      <c r="AU17" s="147"/>
      <c r="AV17" s="147"/>
      <c r="AW17" s="147"/>
    </row>
    <row r="18" spans="1:49" ht="18" customHeight="1">
      <c r="A18" s="28"/>
      <c r="B18" s="29"/>
      <c r="C18" s="30"/>
      <c r="D18" s="30"/>
      <c r="E18" s="28"/>
      <c r="F18" s="28"/>
      <c r="G18" s="28"/>
      <c r="H18" s="28"/>
      <c r="I18" s="28"/>
      <c r="J18" s="28"/>
      <c r="K18" s="28"/>
      <c r="L18" s="28"/>
      <c r="M18" s="28"/>
      <c r="N18" s="28"/>
      <c r="O18" s="28"/>
      <c r="P18" s="134"/>
      <c r="Q18" s="134"/>
      <c r="R18" s="134"/>
      <c r="S18" s="28"/>
      <c r="T18" s="28"/>
      <c r="U18" s="28"/>
      <c r="V18" s="28"/>
      <c r="W18" s="134"/>
      <c r="X18" s="147"/>
      <c r="Y18" s="147"/>
      <c r="Z18" s="134"/>
      <c r="AA18" s="134"/>
      <c r="AB18" s="134"/>
      <c r="AC18" s="134"/>
      <c r="AD18" s="28"/>
      <c r="AE18" s="28"/>
      <c r="AF18" s="28"/>
      <c r="AG18" s="28"/>
      <c r="AH18" s="28"/>
      <c r="AI18" s="28"/>
      <c r="AJ18" s="28"/>
      <c r="AK18" s="28"/>
      <c r="AL18" s="28"/>
      <c r="AM18" s="28"/>
      <c r="AN18" s="28"/>
      <c r="AO18" s="28"/>
      <c r="AP18" s="28"/>
      <c r="AQ18" s="28"/>
      <c r="AR18" s="28"/>
      <c r="AS18" s="28"/>
      <c r="AT18" s="28"/>
      <c r="AU18" s="28"/>
      <c r="AV18" s="28"/>
      <c r="AW18" s="28"/>
    </row>
    <row r="19" spans="1:49" ht="18" customHeight="1">
      <c r="A19" s="28"/>
      <c r="B19" s="220" t="s">
        <v>250</v>
      </c>
      <c r="C19" s="220"/>
      <c r="D19" s="220"/>
      <c r="E19" s="220"/>
      <c r="F19" s="220"/>
      <c r="G19" s="220"/>
      <c r="H19" s="220"/>
      <c r="I19" s="220"/>
      <c r="J19" s="220"/>
      <c r="K19" s="221">
        <f ca="1">SUM(AH22:AL27)</f>
        <v>0</v>
      </c>
      <c r="L19" s="221"/>
      <c r="M19" s="221"/>
      <c r="N19" s="221"/>
      <c r="O19" s="221"/>
      <c r="P19" s="221"/>
      <c r="Q19" s="221"/>
      <c r="R19" s="221"/>
      <c r="S19" s="221"/>
      <c r="T19" s="221"/>
      <c r="U19" s="221"/>
      <c r="V19" s="31" t="s">
        <v>11</v>
      </c>
      <c r="W19" s="135"/>
      <c r="X19" s="148"/>
      <c r="Y19" s="148"/>
      <c r="Z19" s="135"/>
      <c r="AA19" s="135"/>
      <c r="AB19" s="135"/>
      <c r="AC19" s="135"/>
      <c r="AD19" s="31"/>
      <c r="AE19" s="28"/>
      <c r="AF19" s="28"/>
      <c r="AG19" s="28"/>
      <c r="AH19" s="28"/>
      <c r="AI19" s="28"/>
      <c r="AJ19" s="28"/>
      <c r="AK19" s="28"/>
      <c r="AL19" s="28"/>
      <c r="AM19" s="28"/>
      <c r="AN19" s="28"/>
      <c r="AO19" s="28"/>
      <c r="AP19" s="28"/>
      <c r="AQ19" s="28"/>
      <c r="AR19" s="28"/>
      <c r="AS19" s="28"/>
      <c r="AT19" s="28"/>
      <c r="AU19" s="28"/>
      <c r="AV19" s="28"/>
      <c r="AW19" s="28"/>
    </row>
    <row r="20" spans="1:49" ht="7.5" customHeight="1">
      <c r="A20" s="28"/>
      <c r="B20" s="31"/>
      <c r="C20" s="31"/>
      <c r="D20" s="31"/>
      <c r="E20" s="31"/>
      <c r="F20" s="31"/>
      <c r="G20" s="31"/>
      <c r="H20" s="31"/>
      <c r="I20" s="31"/>
      <c r="J20" s="31"/>
      <c r="K20" s="31"/>
      <c r="L20" s="31"/>
      <c r="M20" s="31"/>
      <c r="N20" s="31"/>
      <c r="O20" s="31"/>
      <c r="P20" s="135"/>
      <c r="Q20" s="135"/>
      <c r="R20" s="135"/>
      <c r="S20" s="31"/>
      <c r="T20" s="31"/>
      <c r="U20" s="31"/>
      <c r="V20" s="31"/>
      <c r="W20" s="135"/>
      <c r="X20" s="148"/>
      <c r="Y20" s="148"/>
      <c r="Z20" s="135"/>
      <c r="AA20" s="135"/>
      <c r="AB20" s="135"/>
      <c r="AC20" s="135"/>
      <c r="AD20" s="31"/>
      <c r="AE20" s="28"/>
      <c r="AF20" s="28"/>
      <c r="AG20" s="28"/>
      <c r="AH20" s="28"/>
      <c r="AI20" s="28"/>
      <c r="AJ20" s="28"/>
      <c r="AK20" s="28"/>
      <c r="AL20" s="28"/>
      <c r="AM20" s="28"/>
      <c r="AN20" s="28"/>
      <c r="AO20" s="28"/>
      <c r="AP20" s="28"/>
      <c r="AQ20" s="28"/>
      <c r="AR20" s="28"/>
      <c r="AS20" s="28"/>
      <c r="AT20" s="28"/>
      <c r="AU20" s="28"/>
      <c r="AV20" s="28"/>
      <c r="AW20" s="28"/>
    </row>
    <row r="21" spans="1:49" ht="13.5">
      <c r="A21" s="28"/>
      <c r="B21" s="136" t="s">
        <v>205</v>
      </c>
      <c r="D21" s="31"/>
      <c r="E21" s="31"/>
      <c r="F21" s="31"/>
      <c r="G21" s="31"/>
      <c r="H21" s="31"/>
      <c r="I21" s="31"/>
      <c r="L21" s="31"/>
      <c r="M21" s="31"/>
      <c r="N21" s="31"/>
      <c r="O21" s="31"/>
      <c r="P21" s="135"/>
      <c r="Q21" s="135"/>
      <c r="R21" s="135"/>
      <c r="S21" s="31"/>
      <c r="T21" s="31"/>
      <c r="U21" s="31"/>
      <c r="V21" s="31"/>
      <c r="W21" s="135"/>
      <c r="X21" s="148"/>
      <c r="Y21" s="148"/>
      <c r="Z21" s="135"/>
      <c r="AA21" s="135"/>
      <c r="AB21" s="135"/>
      <c r="AC21" s="135"/>
      <c r="AD21" s="31"/>
      <c r="AE21" s="28"/>
      <c r="AF21" s="28"/>
      <c r="AG21" s="28"/>
      <c r="AH21" s="28"/>
      <c r="AI21" s="28"/>
      <c r="AJ21" s="28"/>
      <c r="AK21" s="28"/>
      <c r="AL21" s="28"/>
      <c r="AM21" s="28"/>
      <c r="AN21" s="28"/>
      <c r="AO21" s="28"/>
      <c r="AP21" s="28"/>
      <c r="AQ21" s="28"/>
      <c r="AR21" s="28"/>
      <c r="AS21" s="28"/>
      <c r="AT21" s="28"/>
      <c r="AU21" s="28"/>
      <c r="AV21" s="28"/>
      <c r="AW21" s="28"/>
    </row>
    <row r="22" spans="1:49" ht="13.5">
      <c r="A22" s="28"/>
      <c r="B22" s="31"/>
      <c r="C22" s="218" t="s">
        <v>284</v>
      </c>
      <c r="D22" s="218"/>
      <c r="E22" s="218"/>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9">
        <f ca="1">SUM(申請額一覧!H5:H19)</f>
        <v>0</v>
      </c>
      <c r="AI22" s="219"/>
      <c r="AJ22" s="219"/>
      <c r="AK22" s="219"/>
      <c r="AL22" s="219"/>
      <c r="AM22" s="28" t="s">
        <v>11</v>
      </c>
      <c r="AN22" s="28"/>
      <c r="AO22" s="28"/>
      <c r="AP22" s="28"/>
      <c r="AQ22" s="28"/>
      <c r="AR22" s="28"/>
      <c r="AS22" s="28"/>
      <c r="AT22" s="28"/>
      <c r="AU22" s="28"/>
      <c r="AV22" s="28"/>
      <c r="AW22" s="28"/>
    </row>
    <row r="23" spans="1:49" ht="13.5">
      <c r="A23" s="28"/>
      <c r="B23" s="31"/>
      <c r="C23" s="218" t="s">
        <v>211</v>
      </c>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9">
        <f ca="1">SUM(申請額一覧!J5:J19)</f>
        <v>0</v>
      </c>
      <c r="AI23" s="219"/>
      <c r="AJ23" s="219"/>
      <c r="AK23" s="219"/>
      <c r="AL23" s="219"/>
      <c r="AM23" s="28" t="s">
        <v>11</v>
      </c>
      <c r="AN23" s="28"/>
      <c r="AO23" s="28"/>
      <c r="AP23" s="28"/>
      <c r="AQ23" s="28"/>
      <c r="AR23" s="28"/>
      <c r="AS23" s="28"/>
      <c r="AT23" s="28"/>
      <c r="AU23" s="28"/>
      <c r="AV23" s="28"/>
      <c r="AW23" s="28"/>
    </row>
    <row r="24" spans="1:49" ht="13.5">
      <c r="A24" s="134"/>
      <c r="B24" s="135"/>
      <c r="C24" s="218" t="s">
        <v>212</v>
      </c>
      <c r="D24" s="218"/>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9">
        <f ca="1">SUM(申請額一覧!K5:K19)</f>
        <v>0</v>
      </c>
      <c r="AI24" s="219"/>
      <c r="AJ24" s="219"/>
      <c r="AK24" s="219"/>
      <c r="AL24" s="219"/>
      <c r="AM24" s="134" t="s">
        <v>11</v>
      </c>
      <c r="AN24" s="134"/>
      <c r="AO24" s="134"/>
      <c r="AP24" s="134"/>
      <c r="AQ24" s="134"/>
      <c r="AR24" s="134"/>
      <c r="AS24" s="134"/>
      <c r="AT24" s="134"/>
      <c r="AU24" s="134"/>
      <c r="AV24" s="134"/>
      <c r="AW24" s="134"/>
    </row>
    <row r="25" spans="1:49" ht="13.5">
      <c r="A25" s="28"/>
      <c r="B25" s="31"/>
      <c r="C25" s="218" t="s">
        <v>218</v>
      </c>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9">
        <f ca="1">SUM(申請額一覧!L5:L19)</f>
        <v>0</v>
      </c>
      <c r="AI25" s="219"/>
      <c r="AJ25" s="219"/>
      <c r="AK25" s="219"/>
      <c r="AL25" s="219"/>
      <c r="AM25" s="28" t="s">
        <v>11</v>
      </c>
      <c r="AN25" s="28"/>
      <c r="AO25" s="28"/>
      <c r="AP25" s="28"/>
      <c r="AQ25" s="28"/>
      <c r="AR25" s="28"/>
      <c r="AS25" s="28"/>
      <c r="AT25" s="28"/>
      <c r="AU25" s="28"/>
      <c r="AV25" s="28"/>
      <c r="AW25" s="28"/>
    </row>
    <row r="26" spans="1:49" ht="13.5">
      <c r="A26" s="134"/>
      <c r="B26" s="135"/>
      <c r="C26" s="137"/>
      <c r="D26" s="137" t="s">
        <v>216</v>
      </c>
      <c r="E26" s="137"/>
      <c r="F26" s="137"/>
      <c r="G26" s="137"/>
      <c r="H26" s="137"/>
      <c r="I26" s="137"/>
      <c r="J26" s="137"/>
      <c r="K26" s="137"/>
      <c r="L26" s="137"/>
      <c r="M26" s="137"/>
      <c r="N26" s="137"/>
      <c r="O26" s="137"/>
      <c r="P26" s="137"/>
      <c r="Q26" s="137"/>
      <c r="R26" s="137"/>
      <c r="S26" s="137"/>
      <c r="T26" s="137"/>
      <c r="U26" s="137"/>
      <c r="V26" s="137"/>
      <c r="W26" s="137"/>
      <c r="X26" s="146"/>
      <c r="Y26" s="146"/>
      <c r="Z26" s="137"/>
      <c r="AA26" s="137"/>
      <c r="AB26" s="137"/>
      <c r="AC26" s="137"/>
      <c r="AD26" s="137"/>
      <c r="AE26" s="137"/>
      <c r="AF26" s="137"/>
      <c r="AG26" s="137"/>
      <c r="AH26" s="138"/>
      <c r="AI26" s="138"/>
      <c r="AJ26" s="138"/>
      <c r="AK26" s="138"/>
      <c r="AL26" s="138"/>
      <c r="AM26" s="134"/>
      <c r="AN26" s="134"/>
      <c r="AO26" s="134"/>
      <c r="AP26" s="134"/>
      <c r="AQ26" s="134"/>
      <c r="AR26" s="134"/>
      <c r="AS26" s="134"/>
      <c r="AT26" s="134"/>
      <c r="AU26" s="134"/>
      <c r="AV26" s="134"/>
      <c r="AW26" s="134"/>
    </row>
    <row r="27" spans="1:49" ht="13.5">
      <c r="A27" s="28"/>
      <c r="B27" s="31"/>
      <c r="C27" s="218" t="s">
        <v>217</v>
      </c>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9">
        <f ca="1">SUM(申請額一覧!M5:M19)</f>
        <v>0</v>
      </c>
      <c r="AI27" s="219"/>
      <c r="AJ27" s="219"/>
      <c r="AK27" s="219"/>
      <c r="AL27" s="219"/>
      <c r="AM27" s="28" t="s">
        <v>11</v>
      </c>
      <c r="AN27" s="28"/>
      <c r="AO27" s="28"/>
      <c r="AP27" s="28"/>
      <c r="AQ27" s="28"/>
      <c r="AR27" s="28"/>
      <c r="AS27" s="28"/>
      <c r="AT27" s="28"/>
      <c r="AU27" s="28"/>
      <c r="AV27" s="28"/>
      <c r="AW27" s="28"/>
    </row>
    <row r="28" spans="1:49" ht="13.5">
      <c r="A28" s="28"/>
      <c r="B28" s="28"/>
      <c r="C28" s="28"/>
      <c r="D28" s="28"/>
      <c r="E28" s="28"/>
      <c r="F28" s="28"/>
      <c r="G28" s="28"/>
      <c r="H28" s="28"/>
      <c r="I28" s="28"/>
      <c r="J28" s="28"/>
      <c r="K28" s="28"/>
      <c r="L28" s="28"/>
      <c r="M28" s="31"/>
      <c r="N28" s="31"/>
      <c r="O28" s="31"/>
      <c r="P28" s="135"/>
      <c r="Q28" s="135"/>
      <c r="R28" s="135"/>
      <c r="S28" s="31"/>
      <c r="T28" s="31"/>
      <c r="U28" s="31"/>
      <c r="V28" s="31"/>
      <c r="W28" s="135"/>
      <c r="X28" s="148"/>
      <c r="Y28" s="148"/>
      <c r="Z28" s="135"/>
      <c r="AA28" s="135"/>
      <c r="AB28" s="135"/>
      <c r="AC28" s="135"/>
      <c r="AD28" s="31"/>
      <c r="AE28" s="28"/>
      <c r="AF28" s="28"/>
      <c r="AG28" s="28"/>
      <c r="AH28" s="28"/>
      <c r="AI28" s="28"/>
      <c r="AJ28" s="28"/>
      <c r="AK28" s="28"/>
      <c r="AL28" s="28"/>
      <c r="AM28" s="28"/>
      <c r="AN28" s="28"/>
      <c r="AO28" s="28"/>
      <c r="AP28" s="28"/>
      <c r="AQ28" s="28"/>
      <c r="AR28" s="28"/>
      <c r="AS28" s="28"/>
      <c r="AT28" s="28"/>
      <c r="AU28" s="28"/>
      <c r="AV28" s="28"/>
      <c r="AW28" s="28"/>
    </row>
    <row r="29" spans="1:49" ht="18" customHeight="1">
      <c r="A29" s="147"/>
      <c r="B29" s="29" t="s">
        <v>251</v>
      </c>
      <c r="C29" s="30"/>
      <c r="D29" s="30"/>
      <c r="E29" s="147"/>
      <c r="F29" s="147"/>
      <c r="G29" s="147"/>
      <c r="H29" s="147"/>
      <c r="I29" s="147"/>
      <c r="J29" s="147"/>
      <c r="K29" s="232">
        <f>SUM(W33:AB35)</f>
        <v>0</v>
      </c>
      <c r="L29" s="232"/>
      <c r="M29" s="232"/>
      <c r="N29" s="232"/>
      <c r="O29" s="232"/>
      <c r="P29" s="232"/>
      <c r="Q29" s="232"/>
      <c r="R29" s="232"/>
      <c r="S29" s="232"/>
      <c r="T29" s="232"/>
      <c r="U29" s="232"/>
      <c r="V29" s="178" t="s">
        <v>11</v>
      </c>
      <c r="W29" s="147"/>
      <c r="X29" s="147" t="s">
        <v>254</v>
      </c>
      <c r="Y29" s="178"/>
      <c r="Z29" s="178"/>
      <c r="AA29" s="178"/>
      <c r="AB29" s="178"/>
      <c r="AC29" s="178"/>
      <c r="AD29" s="178"/>
      <c r="AE29" s="147"/>
      <c r="AF29" s="147"/>
      <c r="AG29" s="147"/>
      <c r="AH29" s="147"/>
      <c r="AI29" s="147"/>
      <c r="AJ29" s="147"/>
      <c r="AK29" s="147"/>
      <c r="AL29" s="147"/>
      <c r="AM29" s="147"/>
      <c r="AN29" s="147"/>
      <c r="AO29" s="147"/>
      <c r="AP29" s="147"/>
      <c r="AQ29" s="147"/>
      <c r="AR29" s="147"/>
      <c r="AS29" s="147"/>
      <c r="AT29" s="147"/>
      <c r="AU29" s="147"/>
      <c r="AV29" s="147"/>
      <c r="AW29" s="147"/>
    </row>
    <row r="30" spans="1:49" ht="13.5">
      <c r="A30" s="28"/>
      <c r="B30" s="28"/>
      <c r="C30" s="28"/>
      <c r="D30" s="28"/>
      <c r="E30" s="28"/>
      <c r="F30" s="28"/>
      <c r="G30" s="28"/>
      <c r="H30" s="28"/>
      <c r="I30" s="28"/>
      <c r="J30" s="28"/>
      <c r="K30" s="28"/>
      <c r="L30" s="28"/>
      <c r="M30" s="31"/>
      <c r="N30" s="31"/>
      <c r="O30" s="31"/>
      <c r="P30" s="135"/>
      <c r="Q30" s="135"/>
      <c r="R30" s="135"/>
      <c r="S30" s="31"/>
      <c r="T30" s="31"/>
      <c r="U30" s="31"/>
      <c r="V30" s="31"/>
      <c r="W30" s="135"/>
      <c r="X30" s="148"/>
      <c r="Y30" s="148"/>
      <c r="Z30" s="135"/>
      <c r="AA30" s="135"/>
      <c r="AB30" s="135"/>
      <c r="AC30" s="135"/>
      <c r="AD30" s="31"/>
      <c r="AE30" s="28"/>
      <c r="AF30" s="28"/>
      <c r="AG30" s="28"/>
      <c r="AH30" s="28"/>
      <c r="AI30" s="28"/>
      <c r="AJ30" s="28"/>
      <c r="AK30" s="28"/>
      <c r="AL30" s="28"/>
      <c r="AM30" s="28"/>
      <c r="AN30" s="28"/>
      <c r="AO30" s="28"/>
      <c r="AP30" s="28"/>
      <c r="AQ30" s="28"/>
      <c r="AR30" s="28"/>
      <c r="AS30" s="28"/>
      <c r="AT30" s="28"/>
      <c r="AU30" s="28"/>
      <c r="AV30" s="28"/>
      <c r="AW30" s="28"/>
    </row>
    <row r="31" spans="1:49" ht="18" customHeight="1">
      <c r="A31" s="147"/>
      <c r="B31" s="147" t="s">
        <v>252</v>
      </c>
      <c r="C31" s="147"/>
      <c r="D31" s="147"/>
      <c r="E31" s="147"/>
      <c r="F31" s="147"/>
      <c r="G31" s="147"/>
      <c r="H31" s="147"/>
      <c r="I31" s="147"/>
      <c r="J31" s="147"/>
      <c r="K31" s="147"/>
      <c r="L31" s="147"/>
      <c r="M31" s="178"/>
      <c r="N31" s="178"/>
      <c r="O31" s="178"/>
      <c r="P31" s="178"/>
      <c r="Q31" s="178"/>
      <c r="R31" s="178"/>
      <c r="S31" s="178"/>
      <c r="T31" s="178"/>
      <c r="U31" s="178"/>
      <c r="V31" s="178"/>
      <c r="W31" s="178"/>
      <c r="X31" s="178"/>
      <c r="Y31" s="178"/>
      <c r="Z31" s="178"/>
      <c r="AA31" s="178"/>
      <c r="AB31" s="178"/>
      <c r="AC31" s="178"/>
      <c r="AD31" s="178"/>
      <c r="AE31" s="147"/>
      <c r="AF31" s="147"/>
      <c r="AG31" s="147"/>
      <c r="AH31" s="147"/>
      <c r="AI31" s="147"/>
      <c r="AJ31" s="147"/>
      <c r="AK31" s="147"/>
      <c r="AL31" s="147"/>
      <c r="AM31" s="147"/>
      <c r="AN31" s="147"/>
      <c r="AO31" s="147"/>
      <c r="AP31" s="147"/>
      <c r="AQ31" s="147"/>
      <c r="AR31" s="147"/>
      <c r="AS31" s="147"/>
      <c r="AT31" s="147"/>
      <c r="AU31" s="147"/>
      <c r="AV31" s="147"/>
      <c r="AW31" s="147"/>
    </row>
    <row r="32" spans="1:49" ht="18" customHeight="1">
      <c r="A32" s="147"/>
      <c r="B32" s="147"/>
      <c r="C32" s="147" t="s">
        <v>253</v>
      </c>
      <c r="D32" s="147"/>
      <c r="E32" s="147"/>
      <c r="F32" s="147"/>
      <c r="G32" s="147"/>
      <c r="H32" s="147"/>
      <c r="I32" s="147"/>
      <c r="J32" s="147"/>
      <c r="K32" s="147"/>
      <c r="L32" s="147"/>
      <c r="M32" s="178"/>
      <c r="N32" s="178"/>
      <c r="O32" s="178"/>
      <c r="P32" s="178"/>
      <c r="Q32" s="178"/>
      <c r="R32" s="178"/>
      <c r="S32" s="178"/>
      <c r="T32" s="178"/>
      <c r="U32" s="178"/>
      <c r="V32" s="178"/>
      <c r="W32" s="178"/>
      <c r="X32" s="178"/>
      <c r="Y32" s="178"/>
      <c r="Z32" s="178"/>
      <c r="AA32" s="178"/>
      <c r="AB32" s="178"/>
      <c r="AC32" s="178"/>
      <c r="AD32" s="178"/>
      <c r="AE32" s="147"/>
      <c r="AF32" s="147"/>
      <c r="AG32" s="147"/>
      <c r="AH32" s="147"/>
      <c r="AI32" s="147"/>
      <c r="AJ32" s="147"/>
      <c r="AK32" s="147"/>
      <c r="AL32" s="147"/>
      <c r="AM32" s="147"/>
      <c r="AN32" s="147"/>
      <c r="AO32" s="147"/>
      <c r="AP32" s="147"/>
      <c r="AQ32" s="147"/>
      <c r="AR32" s="147"/>
      <c r="AS32" s="147"/>
      <c r="AT32" s="147"/>
      <c r="AU32" s="147"/>
      <c r="AV32" s="147"/>
      <c r="AW32" s="147"/>
    </row>
    <row r="33" spans="1:49" ht="18" customHeight="1">
      <c r="A33" s="147"/>
      <c r="B33" s="147"/>
      <c r="C33" s="147"/>
      <c r="D33" s="222"/>
      <c r="E33" s="223"/>
      <c r="F33" s="224"/>
      <c r="G33" s="147"/>
      <c r="H33" s="147" t="s">
        <v>255</v>
      </c>
      <c r="I33" s="147"/>
      <c r="J33" s="147"/>
      <c r="K33" s="147"/>
      <c r="L33" s="147"/>
      <c r="M33" s="178"/>
      <c r="N33" s="178"/>
      <c r="O33" s="178"/>
      <c r="P33" s="178"/>
      <c r="Q33" s="178"/>
      <c r="R33" s="178"/>
      <c r="S33" s="178"/>
      <c r="T33" s="178"/>
      <c r="U33" s="178"/>
      <c r="V33" s="178" t="s">
        <v>259</v>
      </c>
      <c r="W33" s="225"/>
      <c r="X33" s="225"/>
      <c r="Y33" s="225"/>
      <c r="Z33" s="225"/>
      <c r="AA33" s="225"/>
      <c r="AB33" s="225"/>
      <c r="AC33" s="178" t="s">
        <v>261</v>
      </c>
      <c r="AD33" s="178"/>
      <c r="AE33" s="147"/>
      <c r="AF33" s="147"/>
      <c r="AG33" s="147"/>
      <c r="AH33" s="147"/>
      <c r="AI33" s="147"/>
      <c r="AJ33" s="147"/>
      <c r="AK33" s="147"/>
      <c r="AL33" s="147"/>
      <c r="AM33" s="147"/>
      <c r="AN33" s="147"/>
      <c r="AO33" s="147"/>
      <c r="AP33" s="147"/>
      <c r="AQ33" s="147"/>
      <c r="AR33" s="147"/>
      <c r="AS33" s="147"/>
      <c r="AT33" s="147"/>
      <c r="AU33" s="147"/>
      <c r="AV33" s="147"/>
      <c r="AW33" s="147"/>
    </row>
    <row r="34" spans="1:49" ht="18" customHeight="1">
      <c r="A34" s="147"/>
      <c r="B34" s="147"/>
      <c r="C34" s="147"/>
      <c r="D34" s="222"/>
      <c r="E34" s="223"/>
      <c r="F34" s="224"/>
      <c r="G34" s="147"/>
      <c r="H34" s="147" t="s">
        <v>256</v>
      </c>
      <c r="I34" s="147"/>
      <c r="J34" s="147"/>
      <c r="K34" s="147"/>
      <c r="L34" s="147"/>
      <c r="M34" s="178"/>
      <c r="N34" s="178"/>
      <c r="O34" s="178"/>
      <c r="P34" s="178"/>
      <c r="Q34" s="178"/>
      <c r="R34" s="178"/>
      <c r="S34" s="178"/>
      <c r="T34" s="178"/>
      <c r="U34" s="178"/>
      <c r="V34" s="178" t="s">
        <v>259</v>
      </c>
      <c r="W34" s="225"/>
      <c r="X34" s="225"/>
      <c r="Y34" s="225"/>
      <c r="Z34" s="225"/>
      <c r="AA34" s="225"/>
      <c r="AB34" s="225"/>
      <c r="AC34" s="178" t="s">
        <v>260</v>
      </c>
      <c r="AD34" s="178"/>
      <c r="AE34" s="147"/>
      <c r="AF34" s="147"/>
      <c r="AG34" s="147"/>
      <c r="AH34" s="147"/>
      <c r="AI34" s="147"/>
      <c r="AJ34" s="147"/>
      <c r="AK34" s="147"/>
      <c r="AL34" s="147"/>
      <c r="AM34" s="147"/>
      <c r="AN34" s="147"/>
      <c r="AO34" s="147"/>
      <c r="AP34" s="147"/>
      <c r="AQ34" s="147"/>
      <c r="AR34" s="147"/>
      <c r="AS34" s="147"/>
      <c r="AT34" s="147"/>
      <c r="AU34" s="147"/>
      <c r="AV34" s="147"/>
      <c r="AW34" s="147"/>
    </row>
    <row r="35" spans="1:49" ht="18" customHeight="1">
      <c r="A35" s="147"/>
      <c r="B35" s="147"/>
      <c r="C35" s="147"/>
      <c r="D35" s="222"/>
      <c r="E35" s="223"/>
      <c r="F35" s="224"/>
      <c r="G35" s="147"/>
      <c r="H35" s="147" t="s">
        <v>257</v>
      </c>
      <c r="I35" s="147"/>
      <c r="J35" s="147"/>
      <c r="K35" s="147"/>
      <c r="L35" s="147"/>
      <c r="M35" s="178"/>
      <c r="N35" s="178"/>
      <c r="O35" s="178"/>
      <c r="P35" s="178"/>
      <c r="Q35" s="178"/>
      <c r="R35" s="178"/>
      <c r="S35" s="178"/>
      <c r="T35" s="178"/>
      <c r="U35" s="178"/>
      <c r="V35" s="178" t="s">
        <v>259</v>
      </c>
      <c r="W35" s="225"/>
      <c r="X35" s="225"/>
      <c r="Y35" s="225"/>
      <c r="Z35" s="225"/>
      <c r="AA35" s="225"/>
      <c r="AB35" s="225"/>
      <c r="AC35" s="178" t="s">
        <v>262</v>
      </c>
      <c r="AD35" s="178"/>
      <c r="AE35" s="147"/>
      <c r="AF35" s="147"/>
      <c r="AG35" s="147"/>
      <c r="AH35" s="147"/>
      <c r="AI35" s="147"/>
      <c r="AJ35" s="147"/>
      <c r="AK35" s="147"/>
      <c r="AL35" s="147"/>
      <c r="AM35" s="147"/>
      <c r="AN35" s="147"/>
      <c r="AO35" s="147"/>
      <c r="AP35" s="147"/>
      <c r="AQ35" s="147"/>
      <c r="AR35" s="147"/>
      <c r="AS35" s="147"/>
      <c r="AT35" s="147"/>
      <c r="AU35" s="147"/>
      <c r="AV35" s="147"/>
      <c r="AW35" s="147"/>
    </row>
    <row r="36" spans="1:49" ht="18" customHeight="1">
      <c r="A36" s="147"/>
      <c r="B36" s="147"/>
      <c r="C36" s="147" t="s">
        <v>258</v>
      </c>
      <c r="D36" s="147"/>
      <c r="E36" s="147"/>
      <c r="F36" s="147"/>
      <c r="G36" s="147"/>
      <c r="H36" s="147"/>
      <c r="I36" s="147"/>
      <c r="J36" s="147"/>
      <c r="K36" s="147"/>
      <c r="L36" s="147"/>
      <c r="M36" s="178"/>
      <c r="N36" s="178"/>
      <c r="O36" s="178"/>
      <c r="P36" s="178"/>
      <c r="Q36" s="178"/>
      <c r="R36" s="178"/>
      <c r="S36" s="178"/>
      <c r="T36" s="178"/>
      <c r="U36" s="178"/>
      <c r="V36" s="178"/>
      <c r="W36" s="178"/>
      <c r="X36" s="178"/>
      <c r="Y36" s="178"/>
      <c r="Z36" s="178"/>
      <c r="AA36" s="178"/>
      <c r="AB36" s="178"/>
      <c r="AC36" s="178"/>
      <c r="AD36" s="178"/>
      <c r="AE36" s="147"/>
      <c r="AF36" s="147"/>
      <c r="AG36" s="147"/>
      <c r="AH36" s="147"/>
      <c r="AI36" s="147"/>
      <c r="AJ36" s="147"/>
      <c r="AK36" s="147"/>
      <c r="AL36" s="147"/>
      <c r="AM36" s="147"/>
      <c r="AN36" s="147"/>
      <c r="AO36" s="147"/>
      <c r="AP36" s="147"/>
      <c r="AQ36" s="147"/>
      <c r="AR36" s="147"/>
      <c r="AS36" s="147"/>
      <c r="AT36" s="147"/>
      <c r="AU36" s="147"/>
      <c r="AV36" s="147"/>
      <c r="AW36" s="147"/>
    </row>
    <row r="37" spans="1:49" ht="18" customHeight="1">
      <c r="A37" s="147"/>
      <c r="B37" s="147"/>
      <c r="C37" s="147"/>
      <c r="D37" s="147"/>
      <c r="E37" s="147"/>
      <c r="F37" s="147"/>
      <c r="G37" s="147"/>
      <c r="H37" s="147"/>
      <c r="I37" s="147"/>
      <c r="J37" s="147"/>
      <c r="K37" s="147"/>
      <c r="L37" s="147"/>
      <c r="M37" s="178"/>
      <c r="N37" s="178"/>
      <c r="O37" s="178"/>
      <c r="P37" s="178"/>
      <c r="Q37" s="178"/>
      <c r="R37" s="178"/>
      <c r="S37" s="178"/>
      <c r="T37" s="178"/>
      <c r="U37" s="178"/>
      <c r="V37" s="178"/>
      <c r="W37" s="178"/>
      <c r="X37" s="178"/>
      <c r="Y37" s="178"/>
      <c r="Z37" s="178"/>
      <c r="AA37" s="178"/>
      <c r="AB37" s="178"/>
      <c r="AC37" s="178"/>
      <c r="AD37" s="178"/>
      <c r="AE37" s="147"/>
      <c r="AF37" s="147"/>
      <c r="AG37" s="147"/>
      <c r="AH37" s="147"/>
      <c r="AI37" s="147"/>
      <c r="AJ37" s="147"/>
      <c r="AK37" s="147"/>
      <c r="AL37" s="147"/>
      <c r="AM37" s="147"/>
      <c r="AN37" s="147"/>
      <c r="AO37" s="147"/>
      <c r="AP37" s="147"/>
      <c r="AQ37" s="147"/>
      <c r="AR37" s="147"/>
      <c r="AS37" s="147"/>
      <c r="AT37" s="147"/>
      <c r="AU37" s="147"/>
      <c r="AV37" s="147"/>
      <c r="AW37" s="147"/>
    </row>
    <row r="38" spans="1:49" ht="13.5">
      <c r="A38" s="28"/>
      <c r="B38" s="28" t="s">
        <v>206</v>
      </c>
      <c r="C38" s="28"/>
      <c r="D38" s="28"/>
      <c r="E38" s="28"/>
      <c r="F38" s="28"/>
      <c r="G38" s="28"/>
      <c r="H38" s="28"/>
      <c r="I38" s="28"/>
      <c r="J38" s="28"/>
      <c r="K38" s="28"/>
      <c r="L38" s="28"/>
      <c r="M38" s="31"/>
      <c r="N38" s="31"/>
      <c r="O38" s="31"/>
      <c r="P38" s="135"/>
      <c r="Q38" s="135"/>
      <c r="R38" s="135"/>
      <c r="S38" s="31"/>
      <c r="T38" s="31"/>
      <c r="U38" s="31"/>
      <c r="V38" s="31"/>
      <c r="W38" s="135"/>
      <c r="X38" s="148"/>
      <c r="Y38" s="148"/>
      <c r="Z38" s="135"/>
      <c r="AA38" s="135"/>
      <c r="AB38" s="135"/>
      <c r="AC38" s="135"/>
      <c r="AD38" s="31"/>
      <c r="AE38" s="28"/>
      <c r="AF38" s="28"/>
      <c r="AG38" s="28"/>
      <c r="AH38" s="28"/>
      <c r="AI38" s="28"/>
      <c r="AJ38" s="28"/>
      <c r="AK38" s="28"/>
      <c r="AL38" s="28"/>
      <c r="AM38" s="28"/>
      <c r="AN38" s="28"/>
      <c r="AO38" s="28"/>
      <c r="AP38" s="28"/>
      <c r="AQ38" s="28"/>
      <c r="AR38" s="28"/>
      <c r="AS38" s="28"/>
      <c r="AT38" s="28"/>
      <c r="AU38" s="28"/>
      <c r="AV38" s="28"/>
      <c r="AW38" s="28"/>
    </row>
    <row r="39" spans="1:49" ht="13.5">
      <c r="A39" s="33"/>
      <c r="B39" s="28" t="s">
        <v>207</v>
      </c>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row>
    <row r="40" spans="1:49" ht="15.75" customHeight="1">
      <c r="A40" s="33"/>
      <c r="B40" s="28" t="s">
        <v>227</v>
      </c>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row>
    <row r="41" spans="1:49" ht="15.75" customHeight="1">
      <c r="A41" s="33"/>
      <c r="B41" s="28" t="s">
        <v>208</v>
      </c>
      <c r="C41" s="33"/>
      <c r="D41" s="28"/>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row>
    <row r="42" spans="1:49" ht="13.5">
      <c r="A42" s="33"/>
      <c r="B42" s="28" t="s">
        <v>283</v>
      </c>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row>
    <row r="43" spans="1:49">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row>
    <row r="44" spans="1:49">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row>
    <row r="45" spans="1:49">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row>
    <row r="46" spans="1:49">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row>
    <row r="47" spans="1:49">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row>
    <row r="48" spans="1:49">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t="s">
        <v>263</v>
      </c>
      <c r="AF48" s="33"/>
      <c r="AG48" s="33"/>
      <c r="AH48" s="33"/>
      <c r="AI48" s="33"/>
      <c r="AJ48" s="33"/>
      <c r="AK48" s="33"/>
      <c r="AL48" s="33"/>
      <c r="AM48" s="33"/>
      <c r="AN48" s="33"/>
      <c r="AO48" s="33"/>
      <c r="AP48" s="33"/>
      <c r="AQ48" s="33"/>
      <c r="AR48" s="33"/>
      <c r="AS48" s="33"/>
      <c r="AT48" s="33"/>
      <c r="AU48" s="33"/>
      <c r="AV48" s="33"/>
      <c r="AW48" s="33"/>
    </row>
    <row r="49" spans="1:49" ht="6" customHeight="1">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H49" s="33"/>
      <c r="AJ49" s="33"/>
      <c r="AK49" s="33"/>
      <c r="AL49" s="33"/>
      <c r="AM49" s="33"/>
      <c r="AN49" s="33"/>
      <c r="AO49" s="33"/>
      <c r="AP49" s="33"/>
      <c r="AQ49" s="33"/>
      <c r="AR49" s="33"/>
      <c r="AS49" s="33"/>
      <c r="AT49" s="33"/>
      <c r="AU49" s="33"/>
      <c r="AV49" s="33"/>
      <c r="AW49" s="33"/>
    </row>
    <row r="50" spans="1:49" ht="18.75" customHeight="1">
      <c r="A50" s="33"/>
      <c r="B50" s="33"/>
      <c r="C50" s="33"/>
      <c r="D50" s="33"/>
      <c r="E50" s="33"/>
      <c r="F50" s="33"/>
      <c r="G50" s="33"/>
      <c r="H50" s="33"/>
      <c r="I50" s="33"/>
      <c r="J50" s="33"/>
      <c r="K50" s="33"/>
      <c r="L50" s="33"/>
      <c r="M50" s="33"/>
      <c r="N50" s="33"/>
      <c r="O50" s="33"/>
      <c r="P50" s="33"/>
      <c r="Q50" s="33"/>
      <c r="R50" s="33"/>
      <c r="S50" s="214" t="s">
        <v>136</v>
      </c>
      <c r="T50" s="215"/>
      <c r="U50" s="215"/>
      <c r="V50" s="215"/>
      <c r="W50" s="215"/>
      <c r="X50" s="215"/>
      <c r="Y50" s="215"/>
      <c r="Z50" s="216"/>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33"/>
      <c r="AW50" s="33"/>
    </row>
    <row r="51" spans="1:49" ht="18.75" customHeight="1">
      <c r="A51" s="33"/>
      <c r="B51" s="33"/>
      <c r="C51" s="33"/>
      <c r="D51" s="33"/>
      <c r="E51" s="33"/>
      <c r="F51" s="33"/>
      <c r="G51" s="33"/>
      <c r="H51" s="33"/>
      <c r="I51" s="33"/>
      <c r="J51" s="33"/>
      <c r="K51" s="33"/>
      <c r="L51" s="33"/>
      <c r="M51" s="33"/>
      <c r="N51" s="33"/>
      <c r="O51" s="33"/>
      <c r="P51" s="33"/>
      <c r="Q51" s="33"/>
      <c r="R51" s="33"/>
      <c r="S51" s="214" t="s">
        <v>137</v>
      </c>
      <c r="T51" s="215"/>
      <c r="U51" s="215"/>
      <c r="V51" s="215"/>
      <c r="W51" s="215"/>
      <c r="X51" s="215"/>
      <c r="Y51" s="215"/>
      <c r="Z51" s="216"/>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33"/>
      <c r="AW51" s="33"/>
    </row>
    <row r="52" spans="1:49" ht="18.75" customHeight="1">
      <c r="A52" s="33"/>
      <c r="B52" s="33"/>
      <c r="C52" s="33"/>
      <c r="D52" s="33"/>
      <c r="E52" s="33"/>
      <c r="F52" s="33"/>
      <c r="G52" s="33"/>
      <c r="H52" s="33"/>
      <c r="I52" s="33"/>
      <c r="J52" s="33"/>
      <c r="K52" s="33"/>
      <c r="L52" s="33"/>
      <c r="M52" s="33"/>
      <c r="N52" s="33"/>
      <c r="O52" s="33"/>
      <c r="P52" s="33"/>
      <c r="Q52" s="33"/>
      <c r="R52" s="33"/>
      <c r="S52" s="206" t="s">
        <v>56</v>
      </c>
      <c r="T52" s="206"/>
      <c r="U52" s="206"/>
      <c r="V52" s="206"/>
      <c r="W52" s="206" t="s">
        <v>3</v>
      </c>
      <c r="X52" s="206"/>
      <c r="Y52" s="206"/>
      <c r="Z52" s="206"/>
      <c r="AA52" s="207" t="s">
        <v>243</v>
      </c>
      <c r="AB52" s="207"/>
      <c r="AC52" s="207"/>
      <c r="AD52" s="207"/>
      <c r="AE52" s="207"/>
      <c r="AF52" s="207"/>
      <c r="AG52" s="207"/>
      <c r="AH52" s="207"/>
      <c r="AI52" s="207"/>
      <c r="AJ52" s="207"/>
      <c r="AK52" s="207"/>
      <c r="AL52" s="207"/>
      <c r="AM52" s="207"/>
      <c r="AN52" s="207"/>
      <c r="AO52" s="207"/>
      <c r="AP52" s="207"/>
      <c r="AQ52" s="207"/>
      <c r="AR52" s="207"/>
      <c r="AS52" s="207"/>
      <c r="AT52" s="207"/>
      <c r="AU52" s="207"/>
      <c r="AV52" s="33"/>
      <c r="AW52" s="33"/>
    </row>
    <row r="53" spans="1:49" ht="18.75" customHeight="1">
      <c r="A53" s="33"/>
      <c r="B53" s="33"/>
      <c r="C53" s="33"/>
      <c r="D53" s="33"/>
      <c r="E53" s="33"/>
      <c r="F53" s="33"/>
      <c r="G53" s="33"/>
      <c r="H53" s="33"/>
      <c r="I53" s="33"/>
      <c r="J53" s="33"/>
      <c r="K53" s="33"/>
      <c r="L53" s="33"/>
      <c r="M53" s="33"/>
      <c r="N53" s="33"/>
      <c r="O53" s="33"/>
      <c r="P53" s="33"/>
      <c r="Q53" s="33"/>
      <c r="R53" s="33"/>
      <c r="S53" s="206"/>
      <c r="T53" s="206"/>
      <c r="U53" s="206"/>
      <c r="V53" s="206"/>
      <c r="W53" s="206" t="s">
        <v>138</v>
      </c>
      <c r="X53" s="206"/>
      <c r="Y53" s="206"/>
      <c r="Z53" s="206"/>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33"/>
      <c r="AW53" s="33"/>
    </row>
    <row r="54" spans="1:49" ht="18.75" customHeight="1">
      <c r="A54" s="33"/>
      <c r="B54" s="33"/>
      <c r="C54" s="33"/>
      <c r="D54" s="33"/>
      <c r="E54" s="33"/>
      <c r="F54" s="33"/>
      <c r="G54" s="33"/>
      <c r="H54" s="33"/>
      <c r="I54" s="33"/>
      <c r="J54" s="33"/>
      <c r="K54" s="33"/>
      <c r="L54" s="33"/>
      <c r="M54" s="33"/>
      <c r="N54" s="33"/>
      <c r="O54" s="33"/>
      <c r="P54" s="33"/>
      <c r="Q54" s="33"/>
      <c r="R54" s="33"/>
      <c r="S54" s="206"/>
      <c r="T54" s="206"/>
      <c r="U54" s="206"/>
      <c r="V54" s="206"/>
      <c r="W54" s="206" t="s">
        <v>239</v>
      </c>
      <c r="X54" s="206"/>
      <c r="Y54" s="206"/>
      <c r="Z54" s="206"/>
      <c r="AA54" s="207" t="s">
        <v>241</v>
      </c>
      <c r="AB54" s="207"/>
      <c r="AC54" s="207"/>
      <c r="AD54" s="207"/>
      <c r="AE54" s="207"/>
      <c r="AF54" s="207"/>
      <c r="AG54" s="207"/>
      <c r="AH54" s="207"/>
      <c r="AI54" s="207"/>
      <c r="AJ54" s="207"/>
      <c r="AK54" s="207"/>
      <c r="AL54" s="207"/>
      <c r="AM54" s="207"/>
      <c r="AN54" s="207"/>
      <c r="AO54" s="207"/>
      <c r="AP54" s="207"/>
      <c r="AQ54" s="207"/>
      <c r="AR54" s="207"/>
      <c r="AS54" s="207"/>
      <c r="AT54" s="207"/>
      <c r="AU54" s="207"/>
      <c r="AV54" s="33"/>
      <c r="AW54" s="33"/>
    </row>
    <row r="55" spans="1:49" ht="18.75" customHeight="1">
      <c r="A55" s="33"/>
      <c r="B55" s="33"/>
      <c r="C55" s="33"/>
      <c r="D55" s="33"/>
      <c r="E55" s="33"/>
      <c r="F55" s="33"/>
      <c r="G55" s="33"/>
      <c r="H55" s="33"/>
      <c r="I55" s="33"/>
      <c r="J55" s="33"/>
      <c r="K55" s="33"/>
      <c r="L55" s="33"/>
      <c r="M55" s="33"/>
      <c r="N55" s="33"/>
      <c r="O55" s="33"/>
      <c r="P55" s="33"/>
      <c r="Q55" s="33"/>
      <c r="R55" s="33"/>
      <c r="S55" s="206"/>
      <c r="T55" s="206"/>
      <c r="U55" s="206"/>
      <c r="V55" s="206"/>
      <c r="W55" s="206" t="s">
        <v>55</v>
      </c>
      <c r="X55" s="206"/>
      <c r="Y55" s="206"/>
      <c r="Z55" s="206"/>
      <c r="AA55" s="207"/>
      <c r="AB55" s="207"/>
      <c r="AC55" s="207"/>
      <c r="AD55" s="207"/>
      <c r="AE55" s="207"/>
      <c r="AF55" s="207"/>
      <c r="AG55" s="207"/>
      <c r="AH55" s="207"/>
      <c r="AI55" s="207"/>
      <c r="AJ55" s="207"/>
      <c r="AK55" s="207"/>
      <c r="AL55" s="207"/>
      <c r="AM55" s="207"/>
      <c r="AN55" s="207"/>
      <c r="AO55" s="207"/>
      <c r="AP55" s="207"/>
      <c r="AQ55" s="207"/>
      <c r="AR55" s="207"/>
      <c r="AS55" s="207"/>
      <c r="AT55" s="207"/>
      <c r="AU55" s="207"/>
      <c r="AV55" s="33"/>
      <c r="AW55" s="33"/>
    </row>
    <row r="56" spans="1:49" ht="18.75" customHeight="1">
      <c r="A56" s="33"/>
      <c r="B56" s="33"/>
      <c r="C56" s="33"/>
      <c r="D56" s="33"/>
      <c r="E56" s="33"/>
      <c r="F56" s="33"/>
      <c r="G56" s="33"/>
      <c r="H56" s="33"/>
      <c r="I56" s="33"/>
      <c r="J56" s="33"/>
      <c r="K56" s="33"/>
      <c r="L56" s="33"/>
      <c r="M56" s="33"/>
      <c r="N56" s="33"/>
      <c r="O56" s="33"/>
      <c r="P56" s="33"/>
      <c r="Q56" s="33"/>
      <c r="R56" s="33"/>
      <c r="S56" s="206"/>
      <c r="T56" s="206"/>
      <c r="U56" s="206"/>
      <c r="V56" s="206"/>
      <c r="W56" s="208" t="s">
        <v>240</v>
      </c>
      <c r="X56" s="209"/>
      <c r="Y56" s="209"/>
      <c r="Z56" s="209"/>
      <c r="AA56" s="209"/>
      <c r="AB56" s="209"/>
      <c r="AC56" s="209"/>
      <c r="AD56" s="210"/>
      <c r="AE56" s="211" t="s">
        <v>242</v>
      </c>
      <c r="AF56" s="212"/>
      <c r="AG56" s="212"/>
      <c r="AH56" s="212"/>
      <c r="AI56" s="212"/>
      <c r="AJ56" s="212"/>
      <c r="AK56" s="212"/>
      <c r="AL56" s="212"/>
      <c r="AM56" s="212"/>
      <c r="AN56" s="212"/>
      <c r="AO56" s="212"/>
      <c r="AP56" s="212"/>
      <c r="AQ56" s="212"/>
      <c r="AR56" s="212"/>
      <c r="AS56" s="212"/>
      <c r="AT56" s="212"/>
      <c r="AU56" s="213"/>
      <c r="AV56" s="33"/>
      <c r="AW56" s="33"/>
    </row>
    <row r="57" spans="1:49">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row>
    <row r="58" spans="1:49">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row>
    <row r="59" spans="1:49">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row>
  </sheetData>
  <sheetProtection password="EF99" sheet="1" selectLockedCells="1"/>
  <mergeCells count="50">
    <mergeCell ref="K29:U29"/>
    <mergeCell ref="D33:F33"/>
    <mergeCell ref="D34:F34"/>
    <mergeCell ref="C27:AG27"/>
    <mergeCell ref="AH27:AL27"/>
    <mergeCell ref="D35:F35"/>
    <mergeCell ref="W34:AB34"/>
    <mergeCell ref="W33:AB33"/>
    <mergeCell ref="W35:AB35"/>
    <mergeCell ref="A2:AU2"/>
    <mergeCell ref="AG8:AU8"/>
    <mergeCell ref="K17:U17"/>
    <mergeCell ref="AP17:AS17"/>
    <mergeCell ref="AL4:AM4"/>
    <mergeCell ref="AO4:AP4"/>
    <mergeCell ref="AR4:AS4"/>
    <mergeCell ref="A15:AU15"/>
    <mergeCell ref="A6:G6"/>
    <mergeCell ref="AG9:AU9"/>
    <mergeCell ref="AG10:AU10"/>
    <mergeCell ref="E12:F12"/>
    <mergeCell ref="H12:I12"/>
    <mergeCell ref="C25:AG25"/>
    <mergeCell ref="AH25:AL25"/>
    <mergeCell ref="B19:J19"/>
    <mergeCell ref="K19:U19"/>
    <mergeCell ref="C22:AG22"/>
    <mergeCell ref="AH22:AL22"/>
    <mergeCell ref="C23:AG23"/>
    <mergeCell ref="AH23:AL23"/>
    <mergeCell ref="C24:AG24"/>
    <mergeCell ref="AH24:AL24"/>
    <mergeCell ref="K12:L12"/>
    <mergeCell ref="AI12:AO12"/>
    <mergeCell ref="AP16:AS16"/>
    <mergeCell ref="W54:Z54"/>
    <mergeCell ref="W55:Z55"/>
    <mergeCell ref="S52:V56"/>
    <mergeCell ref="AA50:AU50"/>
    <mergeCell ref="AA51:AU51"/>
    <mergeCell ref="AA52:AU52"/>
    <mergeCell ref="AA53:AU53"/>
    <mergeCell ref="AA54:AU54"/>
    <mergeCell ref="AA55:AU55"/>
    <mergeCell ref="W56:AD56"/>
    <mergeCell ref="AE56:AU56"/>
    <mergeCell ref="S50:Z50"/>
    <mergeCell ref="S51:Z51"/>
    <mergeCell ref="W52:Z52"/>
    <mergeCell ref="W53:Z53"/>
  </mergeCells>
  <phoneticPr fontId="3"/>
  <dataValidations count="1">
    <dataValidation type="list" allowBlank="1" showInputMessage="1" showErrorMessage="1" sqref="D33:F35" xr:uid="{F2A1254C-EFC7-4D80-8F05-383283BFB952}">
      <formula1>"✔"</formula1>
    </dataValidation>
  </dataValidations>
  <printOptions horizontalCentered="1"/>
  <pageMargins left="0.70866141732283472" right="0.70866141732283472" top="0.94488188976377963" bottom="0.74803149606299213" header="0.31496062992125984" footer="0.31496062992125984"/>
  <pageSetup paperSize="9" scale="83" orientation="portrait" r:id="rId1"/>
  <colBreaks count="1" manualBreakCount="1">
    <brk id="47" max="49"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6"/>
  <sheetViews>
    <sheetView showZeros="0" zoomScaleNormal="100" zoomScaleSheetLayoutView="100" workbookViewId="0"/>
  </sheetViews>
  <sheetFormatPr defaultColWidth="2.25" defaultRowHeight="13.5"/>
  <cols>
    <col min="1" max="1" width="3.125" style="7" customWidth="1"/>
    <col min="2" max="2" width="30.25" style="7" customWidth="1"/>
    <col min="3" max="3" width="12.875" style="7" customWidth="1"/>
    <col min="4" max="4" width="20.875" style="7" customWidth="1"/>
    <col min="5" max="5" width="13.875" style="7" bestFit="1" customWidth="1"/>
    <col min="6" max="6" width="20.875" style="7" customWidth="1"/>
    <col min="7" max="7" width="13.875" style="7" customWidth="1"/>
    <col min="8" max="8" width="11.25" style="7" customWidth="1"/>
    <col min="9" max="9" width="7.375" style="7" bestFit="1" customWidth="1"/>
    <col min="10" max="14" width="11.25" style="7" customWidth="1"/>
    <col min="15" max="15" width="4.5" style="7" bestFit="1" customWidth="1"/>
    <col min="16" max="16384" width="2.25" style="7"/>
  </cols>
  <sheetData>
    <row r="1" spans="1:38">
      <c r="A1" s="7" t="s">
        <v>133</v>
      </c>
    </row>
    <row r="2" spans="1:38">
      <c r="A2" s="98"/>
    </row>
    <row r="3" spans="1:38" ht="18" customHeight="1">
      <c r="A3" s="233" t="s">
        <v>130</v>
      </c>
      <c r="B3" s="235" t="s">
        <v>13</v>
      </c>
      <c r="C3" s="234" t="s">
        <v>21</v>
      </c>
      <c r="D3" s="235" t="s">
        <v>14</v>
      </c>
      <c r="E3" s="235" t="s">
        <v>3</v>
      </c>
      <c r="F3" s="239" t="s">
        <v>55</v>
      </c>
      <c r="G3" s="241" t="s">
        <v>220</v>
      </c>
      <c r="H3" s="245" t="s">
        <v>126</v>
      </c>
      <c r="I3" s="245"/>
      <c r="J3" s="245"/>
      <c r="K3" s="245"/>
      <c r="L3" s="245"/>
      <c r="M3" s="245"/>
      <c r="N3" s="246"/>
      <c r="O3" s="243" t="s">
        <v>134</v>
      </c>
    </row>
    <row r="4" spans="1:38" ht="45">
      <c r="A4" s="233"/>
      <c r="B4" s="235"/>
      <c r="C4" s="234"/>
      <c r="D4" s="235"/>
      <c r="E4" s="235"/>
      <c r="F4" s="240"/>
      <c r="G4" s="242"/>
      <c r="H4" s="97" t="s">
        <v>191</v>
      </c>
      <c r="I4" s="97" t="s">
        <v>129</v>
      </c>
      <c r="J4" s="97" t="s">
        <v>190</v>
      </c>
      <c r="K4" s="126" t="s">
        <v>189</v>
      </c>
      <c r="L4" s="97" t="s">
        <v>49</v>
      </c>
      <c r="M4" s="96" t="s">
        <v>50</v>
      </c>
      <c r="N4" s="116" t="s">
        <v>15</v>
      </c>
      <c r="O4" s="244"/>
    </row>
    <row r="5" spans="1:38" ht="22.5" customHeight="1" thickBot="1">
      <c r="A5" s="162">
        <v>1</v>
      </c>
      <c r="B5" s="185">
        <f ca="1">IFERROR(INDIRECT("個票"&amp;$A5&amp;"！$t$7"),"")</f>
        <v>0</v>
      </c>
      <c r="C5" s="185">
        <f ca="1">IFERROR(INDIRECT("個票"&amp;$A5&amp;"！$h$7"),"")</f>
        <v>0</v>
      </c>
      <c r="D5" s="185">
        <f ca="1">IFERROR(INDIRECT("個票"&amp;$A5&amp;"！$l$10"),"")</f>
        <v>0</v>
      </c>
      <c r="E5" s="185">
        <f ca="1">IFERROR(INDIRECT("個票"&amp;$A5&amp;"！$w$9"),"")</f>
        <v>0</v>
      </c>
      <c r="F5" s="185" t="str">
        <f ca="1">IFERROR(INDIRECT("個票"&amp;$A5&amp;"！$ｄ$9")&amp;INDIRECT("個票"&amp;$A5&amp;"！$ｈ$9"),"")</f>
        <v xml:space="preserve">埼玉県 </v>
      </c>
      <c r="G5" s="186" t="str">
        <f ca="1">IF(N5&gt;0,実績報告書!$AG$9,"")</f>
        <v/>
      </c>
      <c r="H5" s="187">
        <f ca="1">IFERROR(INDIRECT("個票"&amp;$A5&amp;"！$ai$21"),"")</f>
        <v>0</v>
      </c>
      <c r="I5" s="188">
        <f ca="1">IFERROR(INDIRECT("個票"&amp;$A5&amp;"！$ao$22"),"")</f>
        <v>0</v>
      </c>
      <c r="J5" s="187" t="str">
        <f ca="1">IFERROR(INDIRECT("個票"&amp;$A5&amp;"！$ai$24"),"")</f>
        <v/>
      </c>
      <c r="K5" s="187" t="str">
        <f ca="1">IFERROR(INDIRECT("個票"&amp;$A5&amp;"！$ai$40"),"")</f>
        <v/>
      </c>
      <c r="L5" s="187">
        <f ca="1">IFERROR(INDIRECT("個票"&amp;$A5&amp;"！$ai$52"),"")</f>
        <v>0</v>
      </c>
      <c r="M5" s="189" t="str">
        <f ca="1">IFERROR(INDIRECT("個票"&amp;$A5&amp;"！$ai$57"),"")</f>
        <v/>
      </c>
      <c r="N5" s="187">
        <f ca="1">SUM(H5,J5,,K5,L5,M5)</f>
        <v>0</v>
      </c>
      <c r="O5" s="190"/>
    </row>
    <row r="6" spans="1:38" ht="22.5" customHeight="1" thickBot="1">
      <c r="A6" s="162">
        <v>2</v>
      </c>
      <c r="B6" s="185" t="str">
        <f t="shared" ref="B6:B19" ca="1" si="0">IFERROR(INDIRECT("個票"&amp;$A6&amp;"！$t$7"),"")</f>
        <v/>
      </c>
      <c r="C6" s="185" t="str">
        <f t="shared" ref="C6:C19" ca="1" si="1">IFERROR(INDIRECT("個票"&amp;$A6&amp;"！$h$7"),"")</f>
        <v/>
      </c>
      <c r="D6" s="185" t="str">
        <f t="shared" ref="D6:D19" ca="1" si="2">IFERROR(INDIRECT("個票"&amp;$A6&amp;"！$l$10"),"")</f>
        <v/>
      </c>
      <c r="E6" s="185" t="str">
        <f t="shared" ref="E6:E19" ca="1" si="3">IFERROR(INDIRECT("個票"&amp;$A6&amp;"！$w$9"),"")</f>
        <v/>
      </c>
      <c r="F6" s="185" t="str">
        <f t="shared" ref="F6:F19" ca="1" si="4">IFERROR(INDIRECT("個票"&amp;$A6&amp;"！$ｄ$9")&amp;INDIRECT("個票"&amp;$A6&amp;"！$ｈ$9"),"")</f>
        <v/>
      </c>
      <c r="G6" s="186" t="str">
        <f ca="1">IF(N6&gt;0,実績報告書!$AG$9,"")</f>
        <v/>
      </c>
      <c r="H6" s="187" t="str">
        <f t="shared" ref="H6:H19" ca="1" si="5">IFERROR(INDIRECT("個票"&amp;$A6&amp;"！$ai$21"),"")</f>
        <v/>
      </c>
      <c r="I6" s="188" t="str">
        <f t="shared" ref="I6:I19" ca="1" si="6">IFERROR(INDIRECT("個票"&amp;$A6&amp;"！$ao$22"),"")</f>
        <v/>
      </c>
      <c r="J6" s="187" t="str">
        <f t="shared" ref="J6:J19" ca="1" si="7">IFERROR(INDIRECT("個票"&amp;$A6&amp;"！$ai$24"),"")</f>
        <v/>
      </c>
      <c r="K6" s="187" t="str">
        <f t="shared" ref="K6:K19" ca="1" si="8">IFERROR(INDIRECT("個票"&amp;$A6&amp;"！$ai$40"),"")</f>
        <v/>
      </c>
      <c r="L6" s="187" t="str">
        <f t="shared" ref="L6:L19" ca="1" si="9">IFERROR(INDIRECT("個票"&amp;$A6&amp;"！$ai$52"),"")</f>
        <v/>
      </c>
      <c r="M6" s="189" t="str">
        <f t="shared" ref="M6:M19" ca="1" si="10">IFERROR(INDIRECT("個票"&amp;$A6&amp;"！$ai$57"),"")</f>
        <v/>
      </c>
      <c r="N6" s="187">
        <f t="shared" ref="N6:N19" ca="1" si="11">SUM(H6,J6,,K6,L6,M6)</f>
        <v>0</v>
      </c>
      <c r="O6" s="190"/>
      <c r="S6" s="236" t="str">
        <f ca="1">IF(_xlfn.SHEETS()-5=COUNTIF(N5:N19,"&gt;0"),"○","！（本表の事業所数と個票の枚数が一致しません）")</f>
        <v>！（本表の事業所数と個票の枚数が一致しません）</v>
      </c>
      <c r="T6" s="237"/>
      <c r="U6" s="237"/>
      <c r="V6" s="237"/>
      <c r="W6" s="237"/>
      <c r="X6" s="237"/>
      <c r="Y6" s="237"/>
      <c r="Z6" s="237"/>
      <c r="AA6" s="237"/>
      <c r="AB6" s="237"/>
      <c r="AC6" s="237"/>
      <c r="AD6" s="237"/>
      <c r="AE6" s="237"/>
      <c r="AF6" s="237"/>
      <c r="AG6" s="237"/>
      <c r="AH6" s="237"/>
      <c r="AI6" s="237"/>
      <c r="AJ6" s="237"/>
      <c r="AK6" s="237"/>
      <c r="AL6" s="238"/>
    </row>
    <row r="7" spans="1:38" ht="22.5" customHeight="1">
      <c r="A7" s="162">
        <v>3</v>
      </c>
      <c r="B7" s="185" t="str">
        <f t="shared" ca="1" si="0"/>
        <v/>
      </c>
      <c r="C7" s="185" t="str">
        <f t="shared" ca="1" si="1"/>
        <v/>
      </c>
      <c r="D7" s="185" t="str">
        <f t="shared" ca="1" si="2"/>
        <v/>
      </c>
      <c r="E7" s="185" t="str">
        <f t="shared" ca="1" si="3"/>
        <v/>
      </c>
      <c r="F7" s="185" t="str">
        <f t="shared" ca="1" si="4"/>
        <v/>
      </c>
      <c r="G7" s="186" t="str">
        <f ca="1">IF(N7&gt;0,実績報告書!$AG$9,"")</f>
        <v/>
      </c>
      <c r="H7" s="187" t="str">
        <f t="shared" ca="1" si="5"/>
        <v/>
      </c>
      <c r="I7" s="188" t="str">
        <f t="shared" ca="1" si="6"/>
        <v/>
      </c>
      <c r="J7" s="187" t="str">
        <f t="shared" ca="1" si="7"/>
        <v/>
      </c>
      <c r="K7" s="187" t="str">
        <f t="shared" ca="1" si="8"/>
        <v/>
      </c>
      <c r="L7" s="187" t="str">
        <f t="shared" ca="1" si="9"/>
        <v/>
      </c>
      <c r="M7" s="189" t="str">
        <f t="shared" ca="1" si="10"/>
        <v/>
      </c>
      <c r="N7" s="187">
        <f t="shared" ca="1" si="11"/>
        <v>0</v>
      </c>
      <c r="O7" s="190"/>
      <c r="S7" s="133" t="s">
        <v>203</v>
      </c>
    </row>
    <row r="8" spans="1:38" ht="22.5" customHeight="1">
      <c r="A8" s="162">
        <v>4</v>
      </c>
      <c r="B8" s="185" t="str">
        <f t="shared" ca="1" si="0"/>
        <v/>
      </c>
      <c r="C8" s="185" t="str">
        <f t="shared" ca="1" si="1"/>
        <v/>
      </c>
      <c r="D8" s="185" t="str">
        <f t="shared" ca="1" si="2"/>
        <v/>
      </c>
      <c r="E8" s="185" t="str">
        <f t="shared" ca="1" si="3"/>
        <v/>
      </c>
      <c r="F8" s="185" t="str">
        <f t="shared" ca="1" si="4"/>
        <v/>
      </c>
      <c r="G8" s="186" t="str">
        <f ca="1">IF(N8&gt;0,実績報告書!$AG$9,"")</f>
        <v/>
      </c>
      <c r="H8" s="187" t="str">
        <f t="shared" ca="1" si="5"/>
        <v/>
      </c>
      <c r="I8" s="188" t="str">
        <f t="shared" ca="1" si="6"/>
        <v/>
      </c>
      <c r="J8" s="187" t="str">
        <f t="shared" ca="1" si="7"/>
        <v/>
      </c>
      <c r="K8" s="187" t="str">
        <f t="shared" ca="1" si="8"/>
        <v/>
      </c>
      <c r="L8" s="187" t="str">
        <f t="shared" ca="1" si="9"/>
        <v/>
      </c>
      <c r="M8" s="189" t="str">
        <f t="shared" ca="1" si="10"/>
        <v/>
      </c>
      <c r="N8" s="187">
        <f t="shared" ca="1" si="11"/>
        <v>0</v>
      </c>
      <c r="O8" s="190"/>
      <c r="S8" s="133" t="s">
        <v>204</v>
      </c>
    </row>
    <row r="9" spans="1:38" ht="22.5" customHeight="1">
      <c r="A9" s="162">
        <v>5</v>
      </c>
      <c r="B9" s="185" t="str">
        <f t="shared" ca="1" si="0"/>
        <v/>
      </c>
      <c r="C9" s="185" t="str">
        <f t="shared" ca="1" si="1"/>
        <v/>
      </c>
      <c r="D9" s="185" t="str">
        <f t="shared" ca="1" si="2"/>
        <v/>
      </c>
      <c r="E9" s="185" t="str">
        <f t="shared" ca="1" si="3"/>
        <v/>
      </c>
      <c r="F9" s="185" t="str">
        <f t="shared" ca="1" si="4"/>
        <v/>
      </c>
      <c r="G9" s="186" t="str">
        <f ca="1">IF(N9&gt;0,実績報告書!$AG$9,"")</f>
        <v/>
      </c>
      <c r="H9" s="187" t="str">
        <f t="shared" ca="1" si="5"/>
        <v/>
      </c>
      <c r="I9" s="188" t="str">
        <f t="shared" ca="1" si="6"/>
        <v/>
      </c>
      <c r="J9" s="187" t="str">
        <f t="shared" ca="1" si="7"/>
        <v/>
      </c>
      <c r="K9" s="187" t="str">
        <f t="shared" ca="1" si="8"/>
        <v/>
      </c>
      <c r="L9" s="187" t="str">
        <f t="shared" ca="1" si="9"/>
        <v/>
      </c>
      <c r="M9" s="189" t="str">
        <f t="shared" ca="1" si="10"/>
        <v/>
      </c>
      <c r="N9" s="187">
        <f t="shared" ca="1" si="11"/>
        <v>0</v>
      </c>
      <c r="O9" s="190"/>
    </row>
    <row r="10" spans="1:38" ht="22.5" customHeight="1">
      <c r="A10" s="162">
        <v>6</v>
      </c>
      <c r="B10" s="185" t="str">
        <f t="shared" ca="1" si="0"/>
        <v/>
      </c>
      <c r="C10" s="185" t="str">
        <f t="shared" ca="1" si="1"/>
        <v/>
      </c>
      <c r="D10" s="185" t="str">
        <f t="shared" ca="1" si="2"/>
        <v/>
      </c>
      <c r="E10" s="185" t="str">
        <f t="shared" ca="1" si="3"/>
        <v/>
      </c>
      <c r="F10" s="185" t="str">
        <f t="shared" ca="1" si="4"/>
        <v/>
      </c>
      <c r="G10" s="186" t="str">
        <f ca="1">IF(N10&gt;0,実績報告書!$AG$9,"")</f>
        <v/>
      </c>
      <c r="H10" s="187" t="str">
        <f t="shared" ca="1" si="5"/>
        <v/>
      </c>
      <c r="I10" s="188" t="str">
        <f t="shared" ca="1" si="6"/>
        <v/>
      </c>
      <c r="J10" s="187" t="str">
        <f t="shared" ca="1" si="7"/>
        <v/>
      </c>
      <c r="K10" s="187" t="str">
        <f t="shared" ca="1" si="8"/>
        <v/>
      </c>
      <c r="L10" s="187" t="str">
        <f t="shared" ca="1" si="9"/>
        <v/>
      </c>
      <c r="M10" s="189" t="str">
        <f t="shared" ca="1" si="10"/>
        <v/>
      </c>
      <c r="N10" s="187">
        <f t="shared" ca="1" si="11"/>
        <v>0</v>
      </c>
      <c r="O10" s="190"/>
    </row>
    <row r="11" spans="1:38" ht="22.5" customHeight="1">
      <c r="A11" s="162">
        <v>7</v>
      </c>
      <c r="B11" s="185" t="str">
        <f t="shared" ca="1" si="0"/>
        <v/>
      </c>
      <c r="C11" s="185" t="str">
        <f t="shared" ca="1" si="1"/>
        <v/>
      </c>
      <c r="D11" s="185" t="str">
        <f t="shared" ca="1" si="2"/>
        <v/>
      </c>
      <c r="E11" s="185" t="str">
        <f t="shared" ca="1" si="3"/>
        <v/>
      </c>
      <c r="F11" s="185" t="str">
        <f t="shared" ca="1" si="4"/>
        <v/>
      </c>
      <c r="G11" s="186" t="str">
        <f ca="1">IF(N11&gt;0,実績報告書!$AG$9,"")</f>
        <v/>
      </c>
      <c r="H11" s="187" t="str">
        <f t="shared" ca="1" si="5"/>
        <v/>
      </c>
      <c r="I11" s="188" t="str">
        <f t="shared" ca="1" si="6"/>
        <v/>
      </c>
      <c r="J11" s="187" t="str">
        <f t="shared" ca="1" si="7"/>
        <v/>
      </c>
      <c r="K11" s="187" t="str">
        <f t="shared" ca="1" si="8"/>
        <v/>
      </c>
      <c r="L11" s="187" t="str">
        <f t="shared" ca="1" si="9"/>
        <v/>
      </c>
      <c r="M11" s="189" t="str">
        <f t="shared" ca="1" si="10"/>
        <v/>
      </c>
      <c r="N11" s="187">
        <f t="shared" ca="1" si="11"/>
        <v>0</v>
      </c>
      <c r="O11" s="190"/>
    </row>
    <row r="12" spans="1:38" ht="22.5" customHeight="1">
      <c r="A12" s="162">
        <v>8</v>
      </c>
      <c r="B12" s="185" t="str">
        <f t="shared" ca="1" si="0"/>
        <v/>
      </c>
      <c r="C12" s="185" t="str">
        <f t="shared" ca="1" si="1"/>
        <v/>
      </c>
      <c r="D12" s="185" t="str">
        <f t="shared" ca="1" si="2"/>
        <v/>
      </c>
      <c r="E12" s="185" t="str">
        <f t="shared" ca="1" si="3"/>
        <v/>
      </c>
      <c r="F12" s="185" t="str">
        <f t="shared" ca="1" si="4"/>
        <v/>
      </c>
      <c r="G12" s="186" t="str">
        <f ca="1">IF(N12&gt;0,実績報告書!$AG$9,"")</f>
        <v/>
      </c>
      <c r="H12" s="187" t="str">
        <f t="shared" ca="1" si="5"/>
        <v/>
      </c>
      <c r="I12" s="188" t="str">
        <f t="shared" ca="1" si="6"/>
        <v/>
      </c>
      <c r="J12" s="187" t="str">
        <f t="shared" ca="1" si="7"/>
        <v/>
      </c>
      <c r="K12" s="187" t="str">
        <f t="shared" ca="1" si="8"/>
        <v/>
      </c>
      <c r="L12" s="187" t="str">
        <f t="shared" ca="1" si="9"/>
        <v/>
      </c>
      <c r="M12" s="189" t="str">
        <f t="shared" ca="1" si="10"/>
        <v/>
      </c>
      <c r="N12" s="187">
        <f t="shared" ca="1" si="11"/>
        <v>0</v>
      </c>
      <c r="O12" s="190"/>
    </row>
    <row r="13" spans="1:38" ht="22.5" customHeight="1">
      <c r="A13" s="162">
        <v>9</v>
      </c>
      <c r="B13" s="185" t="str">
        <f t="shared" ca="1" si="0"/>
        <v/>
      </c>
      <c r="C13" s="185" t="str">
        <f t="shared" ca="1" si="1"/>
        <v/>
      </c>
      <c r="D13" s="185" t="str">
        <f t="shared" ca="1" si="2"/>
        <v/>
      </c>
      <c r="E13" s="185" t="str">
        <f t="shared" ca="1" si="3"/>
        <v/>
      </c>
      <c r="F13" s="185" t="str">
        <f t="shared" ca="1" si="4"/>
        <v/>
      </c>
      <c r="G13" s="186" t="str">
        <f ca="1">IF(N13&gt;0,実績報告書!$AG$9,"")</f>
        <v/>
      </c>
      <c r="H13" s="187" t="str">
        <f t="shared" ca="1" si="5"/>
        <v/>
      </c>
      <c r="I13" s="188" t="str">
        <f t="shared" ca="1" si="6"/>
        <v/>
      </c>
      <c r="J13" s="187" t="str">
        <f t="shared" ca="1" si="7"/>
        <v/>
      </c>
      <c r="K13" s="187" t="str">
        <f t="shared" ca="1" si="8"/>
        <v/>
      </c>
      <c r="L13" s="187" t="str">
        <f t="shared" ca="1" si="9"/>
        <v/>
      </c>
      <c r="M13" s="189" t="str">
        <f t="shared" ca="1" si="10"/>
        <v/>
      </c>
      <c r="N13" s="187">
        <f t="shared" ca="1" si="11"/>
        <v>0</v>
      </c>
      <c r="O13" s="190"/>
    </row>
    <row r="14" spans="1:38" ht="22.5" customHeight="1">
      <c r="A14" s="162">
        <v>10</v>
      </c>
      <c r="B14" s="185" t="str">
        <f t="shared" ca="1" si="0"/>
        <v/>
      </c>
      <c r="C14" s="185" t="str">
        <f t="shared" ca="1" si="1"/>
        <v/>
      </c>
      <c r="D14" s="185" t="str">
        <f t="shared" ca="1" si="2"/>
        <v/>
      </c>
      <c r="E14" s="185" t="str">
        <f t="shared" ca="1" si="3"/>
        <v/>
      </c>
      <c r="F14" s="185" t="str">
        <f t="shared" ca="1" si="4"/>
        <v/>
      </c>
      <c r="G14" s="186" t="str">
        <f ca="1">IF(N14&gt;0,実績報告書!$AG$9,"")</f>
        <v/>
      </c>
      <c r="H14" s="187" t="str">
        <f t="shared" ca="1" si="5"/>
        <v/>
      </c>
      <c r="I14" s="188" t="str">
        <f t="shared" ca="1" si="6"/>
        <v/>
      </c>
      <c r="J14" s="187" t="str">
        <f t="shared" ca="1" si="7"/>
        <v/>
      </c>
      <c r="K14" s="187" t="str">
        <f t="shared" ca="1" si="8"/>
        <v/>
      </c>
      <c r="L14" s="187" t="str">
        <f t="shared" ca="1" si="9"/>
        <v/>
      </c>
      <c r="M14" s="189" t="str">
        <f t="shared" ca="1" si="10"/>
        <v/>
      </c>
      <c r="N14" s="187">
        <f t="shared" ca="1" si="11"/>
        <v>0</v>
      </c>
      <c r="O14" s="190"/>
    </row>
    <row r="15" spans="1:38" ht="22.5" customHeight="1">
      <c r="A15" s="162">
        <v>11</v>
      </c>
      <c r="B15" s="185" t="str">
        <f t="shared" ca="1" si="0"/>
        <v/>
      </c>
      <c r="C15" s="185" t="str">
        <f t="shared" ca="1" si="1"/>
        <v/>
      </c>
      <c r="D15" s="185" t="str">
        <f t="shared" ca="1" si="2"/>
        <v/>
      </c>
      <c r="E15" s="185" t="str">
        <f t="shared" ca="1" si="3"/>
        <v/>
      </c>
      <c r="F15" s="185" t="str">
        <f t="shared" ca="1" si="4"/>
        <v/>
      </c>
      <c r="G15" s="186" t="str">
        <f ca="1">IF(N15&gt;0,実績報告書!$AG$9,"")</f>
        <v/>
      </c>
      <c r="H15" s="187" t="str">
        <f t="shared" ca="1" si="5"/>
        <v/>
      </c>
      <c r="I15" s="188" t="str">
        <f t="shared" ca="1" si="6"/>
        <v/>
      </c>
      <c r="J15" s="187" t="str">
        <f t="shared" ca="1" si="7"/>
        <v/>
      </c>
      <c r="K15" s="187" t="str">
        <f t="shared" ca="1" si="8"/>
        <v/>
      </c>
      <c r="L15" s="187" t="str">
        <f t="shared" ca="1" si="9"/>
        <v/>
      </c>
      <c r="M15" s="189" t="str">
        <f t="shared" ca="1" si="10"/>
        <v/>
      </c>
      <c r="N15" s="187">
        <f t="shared" ca="1" si="11"/>
        <v>0</v>
      </c>
      <c r="O15" s="190"/>
    </row>
    <row r="16" spans="1:38" ht="22.5" customHeight="1">
      <c r="A16" s="162">
        <v>12</v>
      </c>
      <c r="B16" s="185" t="str">
        <f t="shared" ca="1" si="0"/>
        <v/>
      </c>
      <c r="C16" s="185" t="str">
        <f t="shared" ca="1" si="1"/>
        <v/>
      </c>
      <c r="D16" s="185" t="str">
        <f t="shared" ca="1" si="2"/>
        <v/>
      </c>
      <c r="E16" s="185" t="str">
        <f t="shared" ca="1" si="3"/>
        <v/>
      </c>
      <c r="F16" s="185" t="str">
        <f t="shared" ca="1" si="4"/>
        <v/>
      </c>
      <c r="G16" s="186" t="str">
        <f ca="1">IF(N16&gt;0,実績報告書!$AG$9,"")</f>
        <v/>
      </c>
      <c r="H16" s="187" t="str">
        <f t="shared" ca="1" si="5"/>
        <v/>
      </c>
      <c r="I16" s="188" t="str">
        <f t="shared" ca="1" si="6"/>
        <v/>
      </c>
      <c r="J16" s="187" t="str">
        <f t="shared" ca="1" si="7"/>
        <v/>
      </c>
      <c r="K16" s="187" t="str">
        <f t="shared" ca="1" si="8"/>
        <v/>
      </c>
      <c r="L16" s="187" t="str">
        <f t="shared" ca="1" si="9"/>
        <v/>
      </c>
      <c r="M16" s="189" t="str">
        <f t="shared" ca="1" si="10"/>
        <v/>
      </c>
      <c r="N16" s="187">
        <f t="shared" ca="1" si="11"/>
        <v>0</v>
      </c>
      <c r="O16" s="190"/>
    </row>
    <row r="17" spans="1:15" ht="22.5" customHeight="1">
      <c r="A17" s="162">
        <v>13</v>
      </c>
      <c r="B17" s="185" t="str">
        <f t="shared" ca="1" si="0"/>
        <v/>
      </c>
      <c r="C17" s="185" t="str">
        <f t="shared" ca="1" si="1"/>
        <v/>
      </c>
      <c r="D17" s="185" t="str">
        <f t="shared" ca="1" si="2"/>
        <v/>
      </c>
      <c r="E17" s="185" t="str">
        <f t="shared" ca="1" si="3"/>
        <v/>
      </c>
      <c r="F17" s="185" t="str">
        <f t="shared" ca="1" si="4"/>
        <v/>
      </c>
      <c r="G17" s="186" t="str">
        <f ca="1">IF(N17&gt;0,実績報告書!$AG$9,"")</f>
        <v/>
      </c>
      <c r="H17" s="187" t="str">
        <f t="shared" ca="1" si="5"/>
        <v/>
      </c>
      <c r="I17" s="188" t="str">
        <f t="shared" ca="1" si="6"/>
        <v/>
      </c>
      <c r="J17" s="187" t="str">
        <f t="shared" ca="1" si="7"/>
        <v/>
      </c>
      <c r="K17" s="187" t="str">
        <f t="shared" ca="1" si="8"/>
        <v/>
      </c>
      <c r="L17" s="187" t="str">
        <f t="shared" ca="1" si="9"/>
        <v/>
      </c>
      <c r="M17" s="189" t="str">
        <f t="shared" ca="1" si="10"/>
        <v/>
      </c>
      <c r="N17" s="187">
        <f t="shared" ca="1" si="11"/>
        <v>0</v>
      </c>
      <c r="O17" s="190"/>
    </row>
    <row r="18" spans="1:15" ht="22.5" customHeight="1">
      <c r="A18" s="162">
        <v>14</v>
      </c>
      <c r="B18" s="185" t="str">
        <f t="shared" ca="1" si="0"/>
        <v/>
      </c>
      <c r="C18" s="185" t="str">
        <f t="shared" ca="1" si="1"/>
        <v/>
      </c>
      <c r="D18" s="185" t="str">
        <f t="shared" ca="1" si="2"/>
        <v/>
      </c>
      <c r="E18" s="185" t="str">
        <f t="shared" ca="1" si="3"/>
        <v/>
      </c>
      <c r="F18" s="185" t="str">
        <f t="shared" ca="1" si="4"/>
        <v/>
      </c>
      <c r="G18" s="186" t="str">
        <f ca="1">IF(N18&gt;0,実績報告書!$AG$9,"")</f>
        <v/>
      </c>
      <c r="H18" s="187" t="str">
        <f t="shared" ca="1" si="5"/>
        <v/>
      </c>
      <c r="I18" s="188" t="str">
        <f t="shared" ca="1" si="6"/>
        <v/>
      </c>
      <c r="J18" s="187" t="str">
        <f t="shared" ca="1" si="7"/>
        <v/>
      </c>
      <c r="K18" s="187" t="str">
        <f t="shared" ca="1" si="8"/>
        <v/>
      </c>
      <c r="L18" s="187" t="str">
        <f t="shared" ca="1" si="9"/>
        <v/>
      </c>
      <c r="M18" s="189" t="str">
        <f t="shared" ca="1" si="10"/>
        <v/>
      </c>
      <c r="N18" s="187">
        <f t="shared" ca="1" si="11"/>
        <v>0</v>
      </c>
      <c r="O18" s="190"/>
    </row>
    <row r="19" spans="1:15" ht="22.5" customHeight="1">
      <c r="A19" s="162">
        <v>15</v>
      </c>
      <c r="B19" s="185" t="str">
        <f t="shared" ca="1" si="0"/>
        <v/>
      </c>
      <c r="C19" s="185" t="str">
        <f t="shared" ca="1" si="1"/>
        <v/>
      </c>
      <c r="D19" s="185" t="str">
        <f t="shared" ca="1" si="2"/>
        <v/>
      </c>
      <c r="E19" s="185" t="str">
        <f t="shared" ca="1" si="3"/>
        <v/>
      </c>
      <c r="F19" s="185" t="str">
        <f t="shared" ca="1" si="4"/>
        <v/>
      </c>
      <c r="G19" s="186" t="str">
        <f ca="1">IF(N19&gt;0,実績報告書!$AG$9,"")</f>
        <v/>
      </c>
      <c r="H19" s="187" t="str">
        <f t="shared" ca="1" si="5"/>
        <v/>
      </c>
      <c r="I19" s="188" t="str">
        <f t="shared" ca="1" si="6"/>
        <v/>
      </c>
      <c r="J19" s="187" t="str">
        <f t="shared" ca="1" si="7"/>
        <v/>
      </c>
      <c r="K19" s="187" t="str">
        <f t="shared" ca="1" si="8"/>
        <v/>
      </c>
      <c r="L19" s="187" t="str">
        <f t="shared" ca="1" si="9"/>
        <v/>
      </c>
      <c r="M19" s="189" t="str">
        <f t="shared" ca="1" si="10"/>
        <v/>
      </c>
      <c r="N19" s="187">
        <f t="shared" ca="1" si="11"/>
        <v>0</v>
      </c>
      <c r="O19" s="190"/>
    </row>
    <row r="20" spans="1:15" ht="11.25" customHeight="1"/>
    <row r="21" spans="1:15" customFormat="1">
      <c r="A21" s="7" t="s">
        <v>225</v>
      </c>
      <c r="B21" s="7"/>
      <c r="C21" s="7"/>
    </row>
    <row r="22" spans="1:15" customFormat="1" ht="16.5" customHeight="1">
      <c r="A22" s="99"/>
      <c r="B22" s="11" t="s">
        <v>224</v>
      </c>
      <c r="C22" s="7"/>
    </row>
    <row r="23" spans="1:15" customFormat="1" ht="16.5" customHeight="1">
      <c r="A23" s="99"/>
      <c r="B23" s="11"/>
      <c r="C23" s="7"/>
    </row>
    <row r="24" spans="1:15" customFormat="1" ht="16.5" customHeight="1">
      <c r="A24" s="12"/>
      <c r="B24" s="100"/>
      <c r="C24" s="7"/>
    </row>
    <row r="25" spans="1:15" customFormat="1" ht="16.5" customHeight="1">
      <c r="A25" s="12"/>
      <c r="B25" s="100"/>
      <c r="C25" s="7"/>
    </row>
    <row r="26" spans="1:15" customFormat="1" ht="22.5" customHeight="1"/>
    <row r="27" spans="1:15" customFormat="1" ht="22.5" customHeight="1"/>
    <row r="28" spans="1:15" customFormat="1" ht="22.5" customHeight="1"/>
    <row r="29" spans="1:15" customFormat="1" ht="22.5" customHeight="1"/>
    <row r="30" spans="1:15" customFormat="1" ht="22.5" customHeight="1"/>
    <row r="31" spans="1:15" customFormat="1" ht="22.5" customHeight="1"/>
    <row r="32" spans="1:15" customFormat="1" ht="22.5" customHeight="1"/>
    <row r="33" customFormat="1" ht="22.5" customHeight="1"/>
    <row r="34" customFormat="1" ht="22.5" customHeight="1"/>
    <row r="35" customFormat="1" ht="22.5" customHeight="1"/>
    <row r="36" customFormat="1" ht="22.5" customHeight="1"/>
  </sheetData>
  <sheetProtection password="EF99" sheet="1" formatCells="0" formatColumns="0" formatRows="0" insertRows="0"/>
  <mergeCells count="10">
    <mergeCell ref="A3:A4"/>
    <mergeCell ref="C3:C4"/>
    <mergeCell ref="B3:B4"/>
    <mergeCell ref="D3:D4"/>
    <mergeCell ref="S6:AL6"/>
    <mergeCell ref="F3:F4"/>
    <mergeCell ref="G3:G4"/>
    <mergeCell ref="O3:O4"/>
    <mergeCell ref="E3:E4"/>
    <mergeCell ref="H3:N3"/>
  </mergeCells>
  <phoneticPr fontId="3"/>
  <dataValidations count="1">
    <dataValidation type="list" allowBlank="1" showInputMessage="1" showErrorMessage="1" sqref="O5:O19" xr:uid="{00000000-0002-0000-0200-000000000000}">
      <formula1>"可"</formula1>
    </dataValidation>
  </dataValidations>
  <printOptions horizontalCentered="1"/>
  <pageMargins left="0.19685039370078741" right="0.19685039370078741" top="0.59055118110236227" bottom="0.39370078740157483" header="0" footer="0"/>
  <pageSetup paperSize="9" scale="92"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76"/>
  <sheetViews>
    <sheetView showGridLines="0" topLeftCell="A10" zoomScaleNormal="100" zoomScaleSheetLayoutView="100" workbookViewId="0">
      <selection activeCell="H7" sqref="H7:N7"/>
    </sheetView>
  </sheetViews>
  <sheetFormatPr defaultColWidth="2.25" defaultRowHeight="13.5"/>
  <cols>
    <col min="1" max="1" width="2.25" style="2" customWidth="1"/>
    <col min="2" max="7" width="2.25" style="2"/>
    <col min="8" max="19" width="2.5" style="2" bestFit="1" customWidth="1"/>
    <col min="20" max="39" width="2.25" style="2"/>
    <col min="40" max="48" width="5.625" style="2" customWidth="1"/>
    <col min="49" max="57" width="2.25" style="2"/>
    <col min="58" max="58" width="9.125" style="2" bestFit="1" customWidth="1"/>
    <col min="59" max="16384" width="2.25" style="2"/>
  </cols>
  <sheetData>
    <row r="1" spans="1:49">
      <c r="A1" s="2" t="s">
        <v>142</v>
      </c>
    </row>
    <row r="2" spans="1:49" ht="7.5" customHeight="1"/>
    <row r="3" spans="1:49">
      <c r="A3" s="357" t="s">
        <v>219</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J3" s="358"/>
      <c r="AK3" s="358"/>
      <c r="AL3" s="358"/>
      <c r="AM3" s="359"/>
    </row>
    <row r="4" spans="1:49" ht="9" customHeight="1">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row>
    <row r="5" spans="1:49">
      <c r="A5" s="354" t="s">
        <v>51</v>
      </c>
      <c r="B5" s="355"/>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c r="AE5" s="355"/>
      <c r="AF5" s="355"/>
      <c r="AG5" s="355"/>
      <c r="AH5" s="355"/>
      <c r="AI5" s="355"/>
      <c r="AJ5" s="355"/>
      <c r="AK5" s="355"/>
      <c r="AL5" s="355"/>
      <c r="AM5" s="356"/>
    </row>
    <row r="6" spans="1:49" ht="4.5" customHeight="1">
      <c r="A6" s="36"/>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5"/>
    </row>
    <row r="7" spans="1:49" ht="17.25" customHeight="1">
      <c r="A7" s="360" t="s">
        <v>21</v>
      </c>
      <c r="B7" s="361"/>
      <c r="C7" s="361"/>
      <c r="D7" s="361"/>
      <c r="E7" s="361"/>
      <c r="F7" s="361"/>
      <c r="G7" s="362"/>
      <c r="H7" s="384"/>
      <c r="I7" s="385"/>
      <c r="J7" s="385"/>
      <c r="K7" s="385"/>
      <c r="L7" s="385"/>
      <c r="M7" s="385"/>
      <c r="N7" s="386"/>
      <c r="O7" s="360" t="s">
        <v>52</v>
      </c>
      <c r="P7" s="361"/>
      <c r="Q7" s="361"/>
      <c r="R7" s="361"/>
      <c r="S7" s="362"/>
      <c r="T7" s="337"/>
      <c r="U7" s="338"/>
      <c r="V7" s="338"/>
      <c r="W7" s="338"/>
      <c r="X7" s="338"/>
      <c r="Y7" s="338"/>
      <c r="Z7" s="338"/>
      <c r="AA7" s="338"/>
      <c r="AB7" s="338"/>
      <c r="AC7" s="338"/>
      <c r="AD7" s="338"/>
      <c r="AE7" s="338"/>
      <c r="AF7" s="338"/>
      <c r="AG7" s="338"/>
      <c r="AH7" s="338"/>
      <c r="AI7" s="338"/>
      <c r="AJ7" s="338"/>
      <c r="AK7" s="338"/>
      <c r="AL7" s="338"/>
      <c r="AM7" s="387"/>
    </row>
    <row r="8" spans="1:49">
      <c r="A8" s="363" t="s">
        <v>53</v>
      </c>
      <c r="B8" s="364"/>
      <c r="C8" s="365"/>
      <c r="D8" s="360" t="s">
        <v>54</v>
      </c>
      <c r="E8" s="361"/>
      <c r="F8" s="361"/>
      <c r="G8" s="362"/>
      <c r="H8" s="180" t="s">
        <v>55</v>
      </c>
      <c r="I8" s="180"/>
      <c r="J8" s="180"/>
      <c r="K8" s="180"/>
      <c r="L8" s="180"/>
      <c r="M8" s="180"/>
      <c r="N8" s="180"/>
      <c r="O8" s="180"/>
      <c r="P8" s="180"/>
      <c r="Q8" s="180"/>
      <c r="R8" s="180"/>
      <c r="S8" s="181"/>
      <c r="T8" s="363" t="s">
        <v>56</v>
      </c>
      <c r="U8" s="364"/>
      <c r="V8" s="365"/>
      <c r="W8" s="360" t="s">
        <v>57</v>
      </c>
      <c r="X8" s="361"/>
      <c r="Y8" s="361"/>
      <c r="Z8" s="361"/>
      <c r="AA8" s="361"/>
      <c r="AB8" s="361"/>
      <c r="AC8" s="361"/>
      <c r="AD8" s="361"/>
      <c r="AE8" s="361"/>
      <c r="AF8" s="362"/>
      <c r="AG8" s="372" t="s">
        <v>58</v>
      </c>
      <c r="AH8" s="373"/>
      <c r="AI8" s="373"/>
      <c r="AJ8" s="373"/>
      <c r="AK8" s="373"/>
      <c r="AL8" s="373"/>
      <c r="AM8" s="374"/>
    </row>
    <row r="9" spans="1:49" ht="17.25" customHeight="1">
      <c r="A9" s="366"/>
      <c r="B9" s="367"/>
      <c r="C9" s="368"/>
      <c r="D9" s="369" t="s">
        <v>69</v>
      </c>
      <c r="E9" s="370"/>
      <c r="F9" s="370"/>
      <c r="G9" s="371"/>
      <c r="H9" s="375"/>
      <c r="I9" s="376"/>
      <c r="J9" s="376"/>
      <c r="K9" s="376"/>
      <c r="L9" s="376"/>
      <c r="M9" s="376"/>
      <c r="N9" s="376"/>
      <c r="O9" s="376"/>
      <c r="P9" s="376"/>
      <c r="Q9" s="376"/>
      <c r="R9" s="376"/>
      <c r="S9" s="377"/>
      <c r="T9" s="366"/>
      <c r="U9" s="367"/>
      <c r="V9" s="368"/>
      <c r="W9" s="378"/>
      <c r="X9" s="379"/>
      <c r="Y9" s="379"/>
      <c r="Z9" s="379"/>
      <c r="AA9" s="379"/>
      <c r="AB9" s="379"/>
      <c r="AC9" s="379"/>
      <c r="AD9" s="379"/>
      <c r="AE9" s="379"/>
      <c r="AF9" s="380"/>
      <c r="AG9" s="381"/>
      <c r="AH9" s="382"/>
      <c r="AI9" s="382"/>
      <c r="AJ9" s="382"/>
      <c r="AK9" s="382"/>
      <c r="AL9" s="382"/>
      <c r="AM9" s="383"/>
    </row>
    <row r="10" spans="1:49" s="3" customFormat="1" ht="20.25" customHeight="1">
      <c r="A10" s="191" t="s">
        <v>120</v>
      </c>
      <c r="C10" s="192"/>
      <c r="D10" s="192"/>
      <c r="E10" s="115"/>
      <c r="F10" s="115"/>
      <c r="G10" s="115"/>
      <c r="H10" s="115"/>
      <c r="I10" s="115"/>
      <c r="J10" s="115"/>
      <c r="K10" s="193"/>
      <c r="L10" s="345"/>
      <c r="M10" s="346"/>
      <c r="N10" s="346"/>
      <c r="O10" s="346"/>
      <c r="P10" s="346"/>
      <c r="Q10" s="346"/>
      <c r="R10" s="346"/>
      <c r="S10" s="346"/>
      <c r="T10" s="346"/>
      <c r="U10" s="346"/>
      <c r="V10" s="346"/>
      <c r="W10" s="346"/>
      <c r="X10" s="346"/>
      <c r="Y10" s="347"/>
      <c r="Z10" s="342" t="s">
        <v>42</v>
      </c>
      <c r="AA10" s="343"/>
      <c r="AB10" s="344"/>
      <c r="AC10" s="337"/>
      <c r="AD10" s="338"/>
      <c r="AE10" s="253" t="s">
        <v>12</v>
      </c>
      <c r="AF10" s="254"/>
      <c r="AG10" s="339" t="s">
        <v>127</v>
      </c>
      <c r="AH10" s="340"/>
      <c r="AI10" s="341"/>
      <c r="AJ10" s="337"/>
      <c r="AK10" s="338"/>
      <c r="AL10" s="253" t="s">
        <v>12</v>
      </c>
      <c r="AM10" s="254"/>
      <c r="AP10" s="331"/>
      <c r="AQ10" s="331"/>
      <c r="AR10" s="331"/>
      <c r="AS10" s="331"/>
      <c r="AT10" s="331"/>
      <c r="AU10" s="331"/>
    </row>
    <row r="11" spans="1:49" s="3" customFormat="1" ht="18" customHeight="1">
      <c r="A11" s="348" t="s">
        <v>5</v>
      </c>
      <c r="B11" s="349"/>
      <c r="C11" s="349"/>
      <c r="D11" s="349"/>
      <c r="E11" s="349"/>
      <c r="F11" s="349"/>
      <c r="G11" s="349"/>
      <c r="H11" s="350"/>
      <c r="I11" s="10"/>
      <c r="J11" s="37" t="s">
        <v>145</v>
      </c>
      <c r="K11" s="38"/>
      <c r="L11" s="39"/>
      <c r="M11" s="39"/>
      <c r="N11" s="39"/>
      <c r="O11" s="39"/>
      <c r="P11" s="39"/>
      <c r="Q11" s="39"/>
      <c r="R11" s="39"/>
      <c r="S11" s="39"/>
      <c r="T11" s="39"/>
      <c r="U11" s="39"/>
      <c r="V11" s="39"/>
      <c r="W11" s="39"/>
      <c r="X11" s="39"/>
      <c r="Y11" s="10"/>
      <c r="Z11" s="37" t="s">
        <v>146</v>
      </c>
      <c r="AA11" s="38"/>
      <c r="AB11" s="39"/>
      <c r="AC11" s="39"/>
      <c r="AD11" s="39"/>
      <c r="AE11" s="39"/>
      <c r="AF11" s="39"/>
      <c r="AG11" s="39"/>
      <c r="AH11" s="39"/>
      <c r="AI11" s="39"/>
      <c r="AJ11" s="39"/>
      <c r="AK11" s="39"/>
      <c r="AL11" s="39"/>
      <c r="AM11" s="43"/>
    </row>
    <row r="12" spans="1:49" s="3" customFormat="1" ht="18" customHeight="1">
      <c r="A12" s="351"/>
      <c r="B12" s="352"/>
      <c r="C12" s="352"/>
      <c r="D12" s="352"/>
      <c r="E12" s="352"/>
      <c r="F12" s="352"/>
      <c r="G12" s="352"/>
      <c r="H12" s="353"/>
      <c r="I12" s="15"/>
      <c r="J12" s="40" t="s">
        <v>47</v>
      </c>
      <c r="K12" s="41"/>
      <c r="L12" s="42"/>
      <c r="M12" s="42"/>
      <c r="N12" s="42"/>
      <c r="O12" s="42"/>
      <c r="P12" s="42"/>
      <c r="Q12" s="42"/>
      <c r="R12" s="42"/>
      <c r="S12" s="42"/>
      <c r="T12" s="42"/>
      <c r="U12" s="41"/>
      <c r="V12" s="42"/>
      <c r="W12" s="42"/>
      <c r="X12" s="42"/>
      <c r="Y12" s="9"/>
      <c r="Z12" s="44" t="s">
        <v>46</v>
      </c>
      <c r="AA12" s="41"/>
      <c r="AB12" s="42"/>
      <c r="AC12" s="42"/>
      <c r="AD12" s="42"/>
      <c r="AE12" s="42"/>
      <c r="AF12" s="42"/>
      <c r="AG12" s="42"/>
      <c r="AH12" s="42"/>
      <c r="AI12" s="42"/>
      <c r="AJ12" s="42"/>
      <c r="AK12" s="42"/>
      <c r="AL12" s="42"/>
      <c r="AM12" s="45"/>
    </row>
    <row r="13" spans="1:49" s="3" customFormat="1" ht="9" customHeight="1">
      <c r="A13" s="46"/>
      <c r="B13" s="169"/>
      <c r="C13" s="169"/>
      <c r="D13" s="169"/>
      <c r="E13" s="169"/>
      <c r="F13" s="169"/>
      <c r="G13" s="169"/>
      <c r="H13" s="169"/>
      <c r="I13" s="47"/>
      <c r="J13" s="48"/>
      <c r="K13" s="47"/>
      <c r="L13" s="49"/>
      <c r="M13" s="49"/>
      <c r="N13" s="49"/>
      <c r="O13" s="49"/>
      <c r="P13" s="49"/>
      <c r="Q13" s="49"/>
      <c r="R13" s="49"/>
      <c r="S13" s="49"/>
      <c r="T13" s="49"/>
      <c r="U13" s="50"/>
      <c r="V13" s="49"/>
      <c r="W13" s="49"/>
      <c r="X13" s="49"/>
      <c r="Y13" s="40"/>
      <c r="Z13" s="44"/>
      <c r="AA13" s="41"/>
      <c r="AB13" s="42"/>
      <c r="AC13" s="42"/>
      <c r="AD13" s="42"/>
      <c r="AE13" s="42"/>
      <c r="AF13" s="42"/>
      <c r="AG13" s="42"/>
      <c r="AH13" s="42"/>
      <c r="AI13" s="42"/>
      <c r="AJ13" s="42"/>
      <c r="AK13" s="42"/>
      <c r="AL13" s="49"/>
      <c r="AM13" s="51"/>
    </row>
    <row r="14" spans="1:49" s="3" customFormat="1" ht="12">
      <c r="A14" s="354" t="s">
        <v>106</v>
      </c>
      <c r="B14" s="355"/>
      <c r="C14" s="355"/>
      <c r="D14" s="355"/>
      <c r="E14" s="355"/>
      <c r="F14" s="355"/>
      <c r="G14" s="355"/>
      <c r="H14" s="355"/>
      <c r="I14" s="355"/>
      <c r="J14" s="355"/>
      <c r="K14" s="355"/>
      <c r="L14" s="355"/>
      <c r="M14" s="355"/>
      <c r="N14" s="355"/>
      <c r="O14" s="355"/>
      <c r="P14" s="355"/>
      <c r="Q14" s="355"/>
      <c r="R14" s="355"/>
      <c r="S14" s="355"/>
      <c r="T14" s="355"/>
      <c r="U14" s="355"/>
      <c r="V14" s="355"/>
      <c r="W14" s="355"/>
      <c r="X14" s="355"/>
      <c r="Y14" s="355"/>
      <c r="Z14" s="355"/>
      <c r="AA14" s="355"/>
      <c r="AB14" s="355"/>
      <c r="AC14" s="355"/>
      <c r="AD14" s="355"/>
      <c r="AE14" s="355"/>
      <c r="AF14" s="355"/>
      <c r="AG14" s="355"/>
      <c r="AH14" s="355"/>
      <c r="AI14" s="355"/>
      <c r="AJ14" s="355"/>
      <c r="AK14" s="355"/>
      <c r="AL14" s="355"/>
      <c r="AM14" s="356"/>
    </row>
    <row r="15" spans="1:49" s="3" customFormat="1" ht="4.5" customHeight="1">
      <c r="A15" s="52"/>
      <c r="B15" s="52"/>
      <c r="C15" s="52"/>
      <c r="D15" s="52"/>
      <c r="E15" s="52"/>
      <c r="F15" s="52"/>
      <c r="G15" s="52"/>
      <c r="H15" s="52"/>
      <c r="I15" s="48"/>
      <c r="J15" s="53"/>
      <c r="K15" s="47"/>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row>
    <row r="16" spans="1:49" s="3" customFormat="1" ht="19.5" customHeight="1">
      <c r="A16" s="308" t="s">
        <v>202</v>
      </c>
      <c r="B16" s="309"/>
      <c r="C16" s="309"/>
      <c r="D16" s="309"/>
      <c r="E16" s="309"/>
      <c r="F16" s="309"/>
      <c r="G16" s="309"/>
      <c r="H16" s="309"/>
      <c r="I16" s="309"/>
      <c r="J16" s="309"/>
      <c r="K16" s="309"/>
      <c r="L16" s="309"/>
      <c r="M16" s="309"/>
      <c r="N16" s="309"/>
      <c r="O16" s="309"/>
      <c r="P16" s="309"/>
      <c r="Q16" s="309"/>
      <c r="R16" s="309"/>
      <c r="S16" s="309"/>
      <c r="T16" s="309"/>
      <c r="U16" s="309"/>
      <c r="V16" s="309"/>
      <c r="W16" s="310"/>
      <c r="X16" s="222"/>
      <c r="Y16" s="223"/>
      <c r="Z16" s="224"/>
      <c r="AA16" s="392" t="s">
        <v>221</v>
      </c>
      <c r="AB16" s="393"/>
      <c r="AC16" s="393"/>
      <c r="AD16" s="393"/>
      <c r="AE16" s="393"/>
      <c r="AF16" s="393"/>
      <c r="AG16" s="393"/>
      <c r="AH16" s="393"/>
      <c r="AI16" s="393"/>
      <c r="AJ16" s="393"/>
      <c r="AK16" s="393"/>
      <c r="AL16" s="393"/>
      <c r="AM16" s="393"/>
    </row>
    <row r="17" spans="1:48" s="3" customFormat="1" ht="19.5" customHeight="1">
      <c r="A17" s="308" t="s">
        <v>121</v>
      </c>
      <c r="B17" s="309"/>
      <c r="C17" s="309"/>
      <c r="D17" s="309"/>
      <c r="E17" s="309"/>
      <c r="F17" s="309"/>
      <c r="G17" s="309"/>
      <c r="H17" s="309"/>
      <c r="I17" s="309"/>
      <c r="J17" s="309"/>
      <c r="K17" s="309"/>
      <c r="L17" s="309"/>
      <c r="M17" s="309"/>
      <c r="N17" s="309"/>
      <c r="O17" s="309"/>
      <c r="P17" s="309"/>
      <c r="Q17" s="309"/>
      <c r="R17" s="309"/>
      <c r="S17" s="309"/>
      <c r="T17" s="309"/>
      <c r="U17" s="309"/>
      <c r="V17" s="309"/>
      <c r="W17" s="310"/>
      <c r="X17" s="222"/>
      <c r="Y17" s="223"/>
      <c r="Z17" s="224"/>
      <c r="AA17" s="392" t="s">
        <v>107</v>
      </c>
      <c r="AB17" s="393"/>
      <c r="AC17" s="393"/>
      <c r="AD17" s="393"/>
      <c r="AE17" s="393"/>
      <c r="AF17" s="393"/>
      <c r="AG17" s="393"/>
      <c r="AH17" s="393"/>
      <c r="AI17" s="393"/>
      <c r="AJ17" s="393"/>
      <c r="AK17" s="393"/>
      <c r="AL17" s="393"/>
      <c r="AM17" s="393"/>
    </row>
    <row r="18" spans="1:48" s="3" customFormat="1" ht="9" customHeight="1">
      <c r="A18" s="52"/>
      <c r="B18" s="52"/>
      <c r="C18" s="52"/>
      <c r="D18" s="52"/>
      <c r="E18" s="52"/>
      <c r="F18" s="52"/>
      <c r="G18" s="52"/>
      <c r="H18" s="52"/>
      <c r="I18" s="48"/>
      <c r="J18" s="53"/>
      <c r="K18" s="47"/>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row>
    <row r="19" spans="1:48" s="3" customFormat="1" ht="12">
      <c r="A19" s="354" t="s">
        <v>108</v>
      </c>
      <c r="B19" s="355"/>
      <c r="C19" s="355"/>
      <c r="D19" s="355"/>
      <c r="E19" s="355"/>
      <c r="F19" s="355"/>
      <c r="G19" s="355"/>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5"/>
      <c r="AM19" s="356"/>
    </row>
    <row r="20" spans="1:48" s="3" customFormat="1" ht="6" customHeight="1" thickBot="1">
      <c r="A20" s="52"/>
      <c r="B20" s="52"/>
      <c r="C20" s="52"/>
      <c r="D20" s="52"/>
      <c r="E20" s="52"/>
      <c r="F20" s="52"/>
      <c r="G20" s="52"/>
      <c r="H20" s="52"/>
      <c r="I20" s="48"/>
      <c r="J20" s="53"/>
      <c r="K20" s="47"/>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row>
    <row r="21" spans="1:48" s="3" customFormat="1" ht="19.5" customHeight="1" thickBot="1">
      <c r="A21" s="54" t="s">
        <v>187</v>
      </c>
      <c r="B21" s="52"/>
      <c r="C21" s="52"/>
      <c r="D21" s="52"/>
      <c r="E21" s="52"/>
      <c r="F21" s="52"/>
      <c r="G21" s="52"/>
      <c r="H21" s="52"/>
      <c r="I21" s="149" t="s">
        <v>139</v>
      </c>
      <c r="J21" s="53"/>
      <c r="K21" s="47"/>
      <c r="L21" s="49"/>
      <c r="M21" s="49"/>
      <c r="N21" s="49"/>
      <c r="O21" s="49"/>
      <c r="P21" s="49"/>
      <c r="Q21" s="49"/>
      <c r="R21" s="49"/>
      <c r="S21" s="49"/>
      <c r="T21" s="49"/>
      <c r="U21" s="49"/>
      <c r="V21" s="49"/>
      <c r="W21" s="49"/>
      <c r="X21" s="49"/>
      <c r="Y21" s="49"/>
      <c r="Z21" s="49"/>
      <c r="AA21" s="49"/>
      <c r="AB21" s="49"/>
      <c r="AC21" s="49"/>
      <c r="AD21" s="49"/>
      <c r="AE21" s="303" t="s">
        <v>123</v>
      </c>
      <c r="AF21" s="304"/>
      <c r="AG21" s="304"/>
      <c r="AH21" s="305"/>
      <c r="AI21" s="267">
        <f>(20*M22+5*V22)*10+AE22</f>
        <v>0</v>
      </c>
      <c r="AJ21" s="268"/>
      <c r="AK21" s="268"/>
      <c r="AL21" s="265" t="s">
        <v>11</v>
      </c>
      <c r="AM21" s="266"/>
    </row>
    <row r="22" spans="1:48" s="3" customFormat="1" ht="19.5" customHeight="1">
      <c r="A22" s="23" t="s">
        <v>38</v>
      </c>
      <c r="B22" s="24"/>
      <c r="C22" s="25"/>
      <c r="D22" s="25"/>
      <c r="E22" s="25"/>
      <c r="F22" s="25"/>
      <c r="G22" s="26"/>
      <c r="H22" s="332" t="s">
        <v>39</v>
      </c>
      <c r="I22" s="333"/>
      <c r="J22" s="333"/>
      <c r="K22" s="333"/>
      <c r="L22" s="334"/>
      <c r="M22" s="335">
        <f>COUNTIFS(職員表!$H6:$H85,$H$7,職員表!$O6:$O85,20,職員表!$I6:$I85,個票1!$L$10)</f>
        <v>0</v>
      </c>
      <c r="N22" s="336"/>
      <c r="O22" s="336"/>
      <c r="P22" s="22" t="s">
        <v>40</v>
      </c>
      <c r="Q22" s="308" t="s">
        <v>41</v>
      </c>
      <c r="R22" s="309"/>
      <c r="S22" s="309"/>
      <c r="T22" s="309"/>
      <c r="U22" s="310"/>
      <c r="V22" s="335">
        <f>COUNTIFS(職員表!$H6:$H85,$H7,職員表!$O6:$O85,5,職員表!$I6:$I85,個票1!$L$10)</f>
        <v>0</v>
      </c>
      <c r="W22" s="336"/>
      <c r="X22" s="336"/>
      <c r="Y22" s="62" t="s">
        <v>40</v>
      </c>
      <c r="Z22" s="166" t="s">
        <v>140</v>
      </c>
      <c r="AA22" s="167"/>
      <c r="AB22" s="167"/>
      <c r="AC22" s="167"/>
      <c r="AD22" s="168"/>
      <c r="AE22" s="247"/>
      <c r="AF22" s="248"/>
      <c r="AG22" s="248"/>
      <c r="AH22" s="249" t="s">
        <v>11</v>
      </c>
      <c r="AI22" s="249"/>
      <c r="AJ22" s="117" t="s">
        <v>141</v>
      </c>
      <c r="AK22" s="42"/>
      <c r="AL22" s="42"/>
      <c r="AM22" s="45"/>
      <c r="AO22" s="3">
        <f>IF(M22=0,,"有")</f>
        <v>0</v>
      </c>
    </row>
    <row r="23" spans="1:48" s="3" customFormat="1" ht="7.5" customHeight="1" thickBot="1">
      <c r="A23" s="52"/>
      <c r="B23" s="52"/>
      <c r="C23" s="52"/>
      <c r="D23" s="52"/>
      <c r="E23" s="52"/>
      <c r="F23" s="52"/>
      <c r="G23" s="52"/>
      <c r="H23" s="52"/>
      <c r="I23" s="48"/>
      <c r="J23" s="53"/>
      <c r="K23" s="47"/>
      <c r="L23" s="49"/>
      <c r="M23" s="49"/>
      <c r="N23" s="49"/>
      <c r="O23" s="49"/>
      <c r="P23" s="49"/>
      <c r="Q23" s="49"/>
      <c r="R23" s="49"/>
      <c r="S23" s="49"/>
      <c r="T23" s="49"/>
      <c r="U23" s="49"/>
      <c r="V23" s="49"/>
      <c r="W23" s="49"/>
      <c r="X23" s="164"/>
      <c r="Y23" s="164"/>
      <c r="Z23" s="164"/>
      <c r="AA23" s="164"/>
      <c r="AB23" s="164"/>
      <c r="AC23" s="164"/>
      <c r="AD23" s="39"/>
      <c r="AE23" s="49"/>
      <c r="AF23" s="49"/>
      <c r="AG23" s="49"/>
      <c r="AH23" s="49"/>
      <c r="AI23" s="49"/>
      <c r="AJ23" s="49"/>
      <c r="AK23" s="49"/>
      <c r="AL23" s="49"/>
      <c r="AM23" s="49"/>
    </row>
    <row r="24" spans="1:48" ht="19.5" customHeight="1" thickBot="1">
      <c r="A24" s="55" t="s">
        <v>213</v>
      </c>
      <c r="B24" s="52"/>
      <c r="C24" s="169"/>
      <c r="D24" s="52"/>
      <c r="E24" s="56"/>
      <c r="F24" s="52"/>
      <c r="G24" s="52"/>
      <c r="H24" s="52"/>
      <c r="I24" s="52"/>
      <c r="J24" s="57"/>
      <c r="K24" s="57"/>
      <c r="L24" s="57"/>
      <c r="M24" s="57"/>
      <c r="N24" s="57"/>
      <c r="O24" s="58"/>
      <c r="P24" s="59"/>
      <c r="Q24" s="60"/>
      <c r="R24" s="60"/>
      <c r="S24" s="57"/>
      <c r="T24" s="53"/>
      <c r="U24" s="57"/>
      <c r="V24" s="57"/>
      <c r="W24" s="169"/>
      <c r="X24" s="293" t="s">
        <v>125</v>
      </c>
      <c r="Y24" s="294"/>
      <c r="Z24" s="294"/>
      <c r="AA24" s="294"/>
      <c r="AB24" s="295"/>
      <c r="AC24" s="328" t="s">
        <v>122</v>
      </c>
      <c r="AD24" s="86" t="s">
        <v>48</v>
      </c>
      <c r="AE24" s="87"/>
      <c r="AF24" s="87"/>
      <c r="AG24" s="88"/>
      <c r="AH24" s="87"/>
      <c r="AI24" s="267" t="e">
        <f>MIN(X25,ROUNDDOWN(H37/1000,0))</f>
        <v>#N/A</v>
      </c>
      <c r="AJ24" s="268"/>
      <c r="AK24" s="268"/>
      <c r="AL24" s="265" t="s">
        <v>11</v>
      </c>
      <c r="AM24" s="266"/>
    </row>
    <row r="25" spans="1:48">
      <c r="A25" s="55"/>
      <c r="B25" s="52"/>
      <c r="C25" s="121" t="s">
        <v>147</v>
      </c>
      <c r="D25" s="52"/>
      <c r="E25" s="56"/>
      <c r="F25" s="52"/>
      <c r="G25" s="52"/>
      <c r="H25" s="52"/>
      <c r="I25" s="52"/>
      <c r="J25" s="57"/>
      <c r="K25" s="57"/>
      <c r="L25" s="57"/>
      <c r="M25" s="57"/>
      <c r="N25" s="57"/>
      <c r="O25" s="58"/>
      <c r="P25" s="59"/>
      <c r="Q25" s="60"/>
      <c r="R25" s="60"/>
      <c r="S25" s="57"/>
      <c r="T25" s="53"/>
      <c r="U25" s="57"/>
      <c r="V25" s="57"/>
      <c r="W25" s="61"/>
      <c r="X25" s="320" t="e">
        <f>VLOOKUP(L10,計算用!A3:G34,2,FALSE)</f>
        <v>#N/A</v>
      </c>
      <c r="Y25" s="321"/>
      <c r="Z25" s="321"/>
      <c r="AA25" s="349" t="s">
        <v>11</v>
      </c>
      <c r="AB25" s="350"/>
      <c r="AC25" s="329"/>
      <c r="AD25" s="172" t="s">
        <v>24</v>
      </c>
      <c r="AE25" s="89"/>
      <c r="AF25" s="89"/>
      <c r="AG25" s="89"/>
      <c r="AH25" s="91"/>
      <c r="AI25" s="247"/>
      <c r="AJ25" s="248"/>
      <c r="AK25" s="248"/>
      <c r="AL25" s="249" t="s">
        <v>11</v>
      </c>
      <c r="AM25" s="250"/>
      <c r="AV25" s="3"/>
    </row>
    <row r="26" spans="1:48">
      <c r="A26" s="169" t="s">
        <v>148</v>
      </c>
      <c r="B26" s="52"/>
      <c r="C26" s="169"/>
      <c r="D26" s="52"/>
      <c r="E26" s="56"/>
      <c r="F26" s="52"/>
      <c r="G26" s="52"/>
      <c r="H26" s="52"/>
      <c r="I26" s="52"/>
      <c r="J26" s="57"/>
      <c r="K26" s="57"/>
      <c r="L26" s="57"/>
      <c r="M26" s="57"/>
      <c r="N26" s="57"/>
      <c r="O26" s="58"/>
      <c r="P26" s="59"/>
      <c r="Q26" s="60"/>
      <c r="R26" s="60"/>
      <c r="S26" s="57"/>
      <c r="T26" s="53"/>
      <c r="U26" s="57"/>
      <c r="V26" s="57"/>
      <c r="W26" s="61"/>
      <c r="X26" s="322"/>
      <c r="Y26" s="323"/>
      <c r="Z26" s="323"/>
      <c r="AA26" s="352"/>
      <c r="AB26" s="353"/>
      <c r="AC26" s="330"/>
      <c r="AD26" s="170" t="s">
        <v>25</v>
      </c>
      <c r="AE26" s="90"/>
      <c r="AF26" s="90"/>
      <c r="AG26" s="90"/>
      <c r="AH26" s="175"/>
      <c r="AI26" s="261" t="e">
        <f>SUM(AI24:AK25)</f>
        <v>#N/A</v>
      </c>
      <c r="AJ26" s="262"/>
      <c r="AK26" s="262"/>
      <c r="AL26" s="263" t="s">
        <v>11</v>
      </c>
      <c r="AM26" s="264"/>
    </row>
    <row r="27" spans="1:48" ht="15" customHeight="1">
      <c r="A27" s="278" t="s">
        <v>109</v>
      </c>
      <c r="B27" s="279"/>
      <c r="C27" s="279"/>
      <c r="D27" s="279"/>
      <c r="E27" s="279"/>
      <c r="F27" s="279"/>
      <c r="G27" s="280"/>
      <c r="H27" s="278" t="s">
        <v>110</v>
      </c>
      <c r="I27" s="279"/>
      <c r="J27" s="279"/>
      <c r="K27" s="279"/>
      <c r="L27" s="280"/>
      <c r="M27" s="278" t="s">
        <v>6</v>
      </c>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79"/>
      <c r="AM27" s="280"/>
    </row>
    <row r="28" spans="1:48" ht="15" customHeight="1">
      <c r="A28" s="109" t="s">
        <v>111</v>
      </c>
      <c r="B28" s="110"/>
      <c r="C28" s="110"/>
      <c r="D28" s="110"/>
      <c r="E28" s="111"/>
      <c r="F28" s="111"/>
      <c r="G28" s="112"/>
      <c r="H28" s="311"/>
      <c r="I28" s="312"/>
      <c r="J28" s="312"/>
      <c r="K28" s="312"/>
      <c r="L28" s="313"/>
      <c r="M28" s="281"/>
      <c r="N28" s="282"/>
      <c r="O28" s="282"/>
      <c r="P28" s="282"/>
      <c r="Q28" s="282"/>
      <c r="R28" s="282"/>
      <c r="S28" s="282"/>
      <c r="T28" s="282"/>
      <c r="U28" s="282"/>
      <c r="V28" s="282"/>
      <c r="W28" s="282"/>
      <c r="X28" s="282"/>
      <c r="Y28" s="282"/>
      <c r="Z28" s="282"/>
      <c r="AA28" s="282"/>
      <c r="AB28" s="282"/>
      <c r="AC28" s="282"/>
      <c r="AD28" s="282"/>
      <c r="AE28" s="282"/>
      <c r="AF28" s="282"/>
      <c r="AG28" s="282"/>
      <c r="AH28" s="282"/>
      <c r="AI28" s="282"/>
      <c r="AJ28" s="282"/>
      <c r="AK28" s="282"/>
      <c r="AL28" s="282"/>
      <c r="AM28" s="283"/>
    </row>
    <row r="29" spans="1:48" ht="15" customHeight="1">
      <c r="A29" s="63" t="s">
        <v>112</v>
      </c>
      <c r="B29" s="64"/>
      <c r="C29" s="64"/>
      <c r="D29" s="64"/>
      <c r="E29" s="65"/>
      <c r="F29" s="65"/>
      <c r="G29" s="66"/>
      <c r="H29" s="258"/>
      <c r="I29" s="259"/>
      <c r="J29" s="259"/>
      <c r="K29" s="259"/>
      <c r="L29" s="260"/>
      <c r="M29" s="255"/>
      <c r="N29" s="256"/>
      <c r="O29" s="256"/>
      <c r="P29" s="256"/>
      <c r="Q29" s="256"/>
      <c r="R29" s="256"/>
      <c r="S29" s="256"/>
      <c r="T29" s="256"/>
      <c r="U29" s="256"/>
      <c r="V29" s="256"/>
      <c r="W29" s="256"/>
      <c r="X29" s="256"/>
      <c r="Y29" s="256"/>
      <c r="Z29" s="256"/>
      <c r="AA29" s="256"/>
      <c r="AB29" s="256"/>
      <c r="AC29" s="256"/>
      <c r="AD29" s="256"/>
      <c r="AE29" s="256"/>
      <c r="AF29" s="256"/>
      <c r="AG29" s="256"/>
      <c r="AH29" s="256"/>
      <c r="AI29" s="256"/>
      <c r="AJ29" s="256"/>
      <c r="AK29" s="256"/>
      <c r="AL29" s="256"/>
      <c r="AM29" s="257"/>
    </row>
    <row r="30" spans="1:48" ht="15" customHeight="1">
      <c r="A30" s="63" t="s">
        <v>113</v>
      </c>
      <c r="B30" s="64"/>
      <c r="C30" s="64"/>
      <c r="D30" s="64"/>
      <c r="E30" s="65"/>
      <c r="F30" s="65"/>
      <c r="G30" s="66"/>
      <c r="H30" s="258"/>
      <c r="I30" s="259"/>
      <c r="J30" s="259"/>
      <c r="K30" s="259"/>
      <c r="L30" s="260"/>
      <c r="M30" s="255"/>
      <c r="N30" s="256"/>
      <c r="O30" s="256"/>
      <c r="P30" s="256"/>
      <c r="Q30" s="256"/>
      <c r="R30" s="256"/>
      <c r="S30" s="256"/>
      <c r="T30" s="256"/>
      <c r="U30" s="256"/>
      <c r="V30" s="256"/>
      <c r="W30" s="256"/>
      <c r="X30" s="256"/>
      <c r="Y30" s="256"/>
      <c r="Z30" s="256"/>
      <c r="AA30" s="256"/>
      <c r="AB30" s="256"/>
      <c r="AC30" s="256"/>
      <c r="AD30" s="256"/>
      <c r="AE30" s="256"/>
      <c r="AF30" s="256"/>
      <c r="AG30" s="256"/>
      <c r="AH30" s="256"/>
      <c r="AI30" s="256"/>
      <c r="AJ30" s="256"/>
      <c r="AK30" s="256"/>
      <c r="AL30" s="256"/>
      <c r="AM30" s="257"/>
    </row>
    <row r="31" spans="1:48" ht="15" customHeight="1">
      <c r="A31" s="63" t="s">
        <v>114</v>
      </c>
      <c r="B31" s="64"/>
      <c r="C31" s="64"/>
      <c r="D31" s="64"/>
      <c r="E31" s="65"/>
      <c r="F31" s="65"/>
      <c r="G31" s="66"/>
      <c r="H31" s="258"/>
      <c r="I31" s="259"/>
      <c r="J31" s="259"/>
      <c r="K31" s="259"/>
      <c r="L31" s="260"/>
      <c r="M31" s="255"/>
      <c r="N31" s="256"/>
      <c r="O31" s="256"/>
      <c r="P31" s="256"/>
      <c r="Q31" s="256"/>
      <c r="R31" s="256"/>
      <c r="S31" s="256"/>
      <c r="T31" s="256"/>
      <c r="U31" s="256"/>
      <c r="V31" s="256"/>
      <c r="W31" s="256"/>
      <c r="X31" s="256"/>
      <c r="Y31" s="256"/>
      <c r="Z31" s="256"/>
      <c r="AA31" s="256"/>
      <c r="AB31" s="256"/>
      <c r="AC31" s="256"/>
      <c r="AD31" s="256"/>
      <c r="AE31" s="256"/>
      <c r="AF31" s="256"/>
      <c r="AG31" s="256"/>
      <c r="AH31" s="256"/>
      <c r="AI31" s="256"/>
      <c r="AJ31" s="256"/>
      <c r="AK31" s="256"/>
      <c r="AL31" s="256"/>
      <c r="AM31" s="257"/>
    </row>
    <row r="32" spans="1:48" ht="15" customHeight="1">
      <c r="A32" s="63" t="s">
        <v>115</v>
      </c>
      <c r="B32" s="64"/>
      <c r="C32" s="64"/>
      <c r="D32" s="64"/>
      <c r="E32" s="65"/>
      <c r="F32" s="65"/>
      <c r="G32" s="66"/>
      <c r="H32" s="258"/>
      <c r="I32" s="259"/>
      <c r="J32" s="259"/>
      <c r="K32" s="259"/>
      <c r="L32" s="260"/>
      <c r="M32" s="255"/>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256"/>
      <c r="AM32" s="257"/>
    </row>
    <row r="33" spans="1:48" ht="15" customHeight="1">
      <c r="A33" s="63" t="s">
        <v>116</v>
      </c>
      <c r="B33" s="64"/>
      <c r="C33" s="64"/>
      <c r="D33" s="64"/>
      <c r="E33" s="65"/>
      <c r="F33" s="65"/>
      <c r="G33" s="66"/>
      <c r="H33" s="258"/>
      <c r="I33" s="259"/>
      <c r="J33" s="259"/>
      <c r="K33" s="259"/>
      <c r="L33" s="260"/>
      <c r="M33" s="255"/>
      <c r="N33" s="256"/>
      <c r="O33" s="256"/>
      <c r="P33" s="256"/>
      <c r="Q33" s="256"/>
      <c r="R33" s="256"/>
      <c r="S33" s="256"/>
      <c r="T33" s="256"/>
      <c r="U33" s="256"/>
      <c r="V33" s="256"/>
      <c r="W33" s="256"/>
      <c r="X33" s="256"/>
      <c r="Y33" s="256"/>
      <c r="Z33" s="256"/>
      <c r="AA33" s="256"/>
      <c r="AB33" s="256"/>
      <c r="AC33" s="256"/>
      <c r="AD33" s="256"/>
      <c r="AE33" s="256"/>
      <c r="AF33" s="256"/>
      <c r="AG33" s="256"/>
      <c r="AH33" s="256"/>
      <c r="AI33" s="256"/>
      <c r="AJ33" s="256"/>
      <c r="AK33" s="256"/>
      <c r="AL33" s="256"/>
      <c r="AM33" s="257"/>
      <c r="AV33" s="3"/>
    </row>
    <row r="34" spans="1:48" ht="15" customHeight="1">
      <c r="A34" s="63" t="s">
        <v>117</v>
      </c>
      <c r="B34" s="64"/>
      <c r="C34" s="64"/>
      <c r="D34" s="64"/>
      <c r="E34" s="65"/>
      <c r="F34" s="65"/>
      <c r="G34" s="66"/>
      <c r="H34" s="258"/>
      <c r="I34" s="259"/>
      <c r="J34" s="259"/>
      <c r="K34" s="259"/>
      <c r="L34" s="260"/>
      <c r="M34" s="255"/>
      <c r="N34" s="256"/>
      <c r="O34" s="256"/>
      <c r="P34" s="256"/>
      <c r="Q34" s="256"/>
      <c r="R34" s="256"/>
      <c r="S34" s="256"/>
      <c r="T34" s="256"/>
      <c r="U34" s="256"/>
      <c r="V34" s="256"/>
      <c r="W34" s="256"/>
      <c r="X34" s="256"/>
      <c r="Y34" s="256"/>
      <c r="Z34" s="256"/>
      <c r="AA34" s="256"/>
      <c r="AB34" s="256"/>
      <c r="AC34" s="256"/>
      <c r="AD34" s="256"/>
      <c r="AE34" s="256"/>
      <c r="AF34" s="256"/>
      <c r="AG34" s="256"/>
      <c r="AH34" s="256"/>
      <c r="AI34" s="256"/>
      <c r="AJ34" s="256"/>
      <c r="AK34" s="256"/>
      <c r="AL34" s="256"/>
      <c r="AM34" s="257"/>
    </row>
    <row r="35" spans="1:48" ht="15" customHeight="1">
      <c r="A35" s="63" t="s">
        <v>118</v>
      </c>
      <c r="B35" s="67"/>
      <c r="C35" s="67"/>
      <c r="D35" s="67"/>
      <c r="E35" s="67"/>
      <c r="F35" s="67"/>
      <c r="G35" s="68"/>
      <c r="H35" s="258"/>
      <c r="I35" s="259"/>
      <c r="J35" s="259"/>
      <c r="K35" s="259"/>
      <c r="L35" s="260"/>
      <c r="M35" s="255"/>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7"/>
    </row>
    <row r="36" spans="1:48" ht="15" customHeight="1">
      <c r="A36" s="69" t="s">
        <v>119</v>
      </c>
      <c r="B36" s="70"/>
      <c r="C36" s="70"/>
      <c r="D36" s="70"/>
      <c r="E36" s="71"/>
      <c r="F36" s="71"/>
      <c r="G36" s="72"/>
      <c r="H36" s="275"/>
      <c r="I36" s="276"/>
      <c r="J36" s="276"/>
      <c r="K36" s="276"/>
      <c r="L36" s="277"/>
      <c r="M36" s="284"/>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6"/>
    </row>
    <row r="37" spans="1:48" ht="15" customHeight="1">
      <c r="A37" s="73" t="s">
        <v>15</v>
      </c>
      <c r="B37" s="74"/>
      <c r="C37" s="74"/>
      <c r="D37" s="74"/>
      <c r="E37" s="74"/>
      <c r="F37" s="74"/>
      <c r="G37" s="75"/>
      <c r="H37" s="269">
        <f>SUM(H28:L36)</f>
        <v>0</v>
      </c>
      <c r="I37" s="270"/>
      <c r="J37" s="270"/>
      <c r="K37" s="270"/>
      <c r="L37" s="271"/>
      <c r="M37" s="272"/>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c r="AL37" s="273"/>
      <c r="AM37" s="274"/>
    </row>
    <row r="38" spans="1:48" ht="7.5" customHeight="1">
      <c r="A38" s="76"/>
      <c r="B38" s="76"/>
      <c r="C38" s="76"/>
      <c r="D38" s="76"/>
      <c r="E38" s="77"/>
      <c r="F38" s="77"/>
      <c r="G38" s="77"/>
      <c r="H38" s="77"/>
      <c r="I38" s="77"/>
      <c r="J38" s="78"/>
      <c r="K38" s="78"/>
      <c r="L38" s="78"/>
      <c r="M38" s="78"/>
      <c r="N38" s="78"/>
      <c r="O38" s="79"/>
      <c r="P38" s="79"/>
      <c r="Q38" s="79"/>
      <c r="R38" s="79"/>
      <c r="S38" s="79"/>
      <c r="T38" s="79"/>
      <c r="U38" s="79"/>
      <c r="V38" s="79"/>
      <c r="W38" s="79"/>
      <c r="X38" s="79"/>
      <c r="Y38" s="79"/>
      <c r="Z38" s="79"/>
      <c r="AA38" s="79"/>
      <c r="AB38" s="79"/>
      <c r="AC38" s="79"/>
      <c r="AD38" s="79"/>
      <c r="AE38" s="79"/>
      <c r="AF38" s="79"/>
      <c r="AG38" s="79"/>
      <c r="AH38" s="124"/>
      <c r="AI38" s="79"/>
      <c r="AJ38" s="79"/>
      <c r="AK38" s="79"/>
      <c r="AL38" s="79"/>
      <c r="AM38" s="79"/>
    </row>
    <row r="39" spans="1:48" ht="19.5" customHeight="1" thickBot="1">
      <c r="A39" s="55" t="s">
        <v>214</v>
      </c>
      <c r="B39" s="52"/>
      <c r="C39" s="169"/>
      <c r="D39" s="52"/>
      <c r="E39" s="56"/>
      <c r="F39" s="52"/>
      <c r="G39" s="52"/>
      <c r="H39" s="52"/>
      <c r="I39" s="52"/>
      <c r="J39" s="57"/>
      <c r="K39" s="57"/>
      <c r="L39" s="57"/>
      <c r="M39" s="57"/>
      <c r="N39" s="57"/>
      <c r="O39" s="58"/>
      <c r="P39" s="59"/>
      <c r="Q39" s="60"/>
      <c r="R39" s="60"/>
      <c r="S39" s="57"/>
      <c r="T39" s="53"/>
      <c r="U39" s="57"/>
      <c r="V39" s="57"/>
      <c r="W39" s="169"/>
      <c r="X39" s="293" t="s">
        <v>125</v>
      </c>
      <c r="Y39" s="294"/>
      <c r="Z39" s="294"/>
      <c r="AA39" s="294"/>
      <c r="AB39" s="295"/>
      <c r="AC39" s="296"/>
      <c r="AD39" s="174"/>
      <c r="AE39" s="174"/>
      <c r="AF39" s="174"/>
      <c r="AG39" s="174"/>
      <c r="AH39" s="174"/>
      <c r="AI39" s="297"/>
      <c r="AJ39" s="297"/>
      <c r="AK39" s="297"/>
      <c r="AL39" s="298"/>
      <c r="AM39" s="298"/>
    </row>
    <row r="40" spans="1:48" ht="14.25" thickBot="1">
      <c r="A40" s="55"/>
      <c r="B40" s="52"/>
      <c r="C40" s="121" t="s">
        <v>184</v>
      </c>
      <c r="D40" s="52"/>
      <c r="E40" s="56"/>
      <c r="F40" s="52"/>
      <c r="G40" s="52"/>
      <c r="H40" s="52"/>
      <c r="I40" s="52"/>
      <c r="J40" s="57"/>
      <c r="K40" s="57"/>
      <c r="L40" s="57"/>
      <c r="M40" s="57"/>
      <c r="N40" s="57"/>
      <c r="O40" s="58"/>
      <c r="P40" s="59"/>
      <c r="Q40" s="60"/>
      <c r="R40" s="60"/>
      <c r="S40" s="57"/>
      <c r="T40" s="53"/>
      <c r="U40" s="57"/>
      <c r="V40" s="57"/>
      <c r="W40" s="61"/>
      <c r="X40" s="299" t="e">
        <f>VLOOKUP(L10,計算用!A3:G34,5,FALSE)</f>
        <v>#N/A</v>
      </c>
      <c r="Y40" s="300"/>
      <c r="Z40" s="300"/>
      <c r="AA40" s="301" t="s">
        <v>11</v>
      </c>
      <c r="AB40" s="302"/>
      <c r="AC40" s="296"/>
      <c r="AD40" s="174"/>
      <c r="AE40" s="303" t="s">
        <v>122</v>
      </c>
      <c r="AF40" s="304"/>
      <c r="AG40" s="304"/>
      <c r="AH40" s="305"/>
      <c r="AI40" s="267" t="str">
        <f>IF(OR(L10=計算用!A7, L10=計算用!A17,L10=計算用!A18,L10=計算用!A19,L10=計算用!A20,L10=計算用!A21,L10=計算用!A22,L10=計算用!A23),MIN(X40,ROUNDDOWN(H50/1000,0)),"")</f>
        <v/>
      </c>
      <c r="AJ40" s="268"/>
      <c r="AK40" s="268"/>
      <c r="AL40" s="265" t="s">
        <v>11</v>
      </c>
      <c r="AM40" s="266"/>
      <c r="AV40" s="3"/>
    </row>
    <row r="41" spans="1:48" ht="15" customHeight="1">
      <c r="A41" s="278" t="s">
        <v>109</v>
      </c>
      <c r="B41" s="279"/>
      <c r="C41" s="279"/>
      <c r="D41" s="279"/>
      <c r="E41" s="279"/>
      <c r="F41" s="279"/>
      <c r="G41" s="280"/>
      <c r="H41" s="278" t="s">
        <v>110</v>
      </c>
      <c r="I41" s="279"/>
      <c r="J41" s="279"/>
      <c r="K41" s="279"/>
      <c r="L41" s="280"/>
      <c r="M41" s="394" t="s">
        <v>6</v>
      </c>
      <c r="N41" s="395"/>
      <c r="O41" s="395"/>
      <c r="P41" s="395"/>
      <c r="Q41" s="395"/>
      <c r="R41" s="395"/>
      <c r="S41" s="395"/>
      <c r="T41" s="395"/>
      <c r="U41" s="395"/>
      <c r="V41" s="395"/>
      <c r="W41" s="395"/>
      <c r="X41" s="395"/>
      <c r="Y41" s="395"/>
      <c r="Z41" s="395"/>
      <c r="AA41" s="395"/>
      <c r="AB41" s="395"/>
      <c r="AC41" s="395"/>
      <c r="AD41" s="395"/>
      <c r="AE41" s="395"/>
      <c r="AF41" s="395"/>
      <c r="AG41" s="395"/>
      <c r="AH41" s="395"/>
      <c r="AI41" s="395"/>
      <c r="AJ41" s="395"/>
      <c r="AK41" s="395"/>
      <c r="AL41" s="395"/>
      <c r="AM41" s="396"/>
    </row>
    <row r="42" spans="1:48" ht="15" customHeight="1">
      <c r="A42" s="63" t="s">
        <v>185</v>
      </c>
      <c r="B42" s="64"/>
      <c r="C42" s="64"/>
      <c r="D42" s="64"/>
      <c r="E42" s="65"/>
      <c r="F42" s="65"/>
      <c r="G42" s="66"/>
      <c r="H42" s="311"/>
      <c r="I42" s="312"/>
      <c r="J42" s="312"/>
      <c r="K42" s="312"/>
      <c r="L42" s="313"/>
      <c r="M42" s="397"/>
      <c r="N42" s="398"/>
      <c r="O42" s="398"/>
      <c r="P42" s="398"/>
      <c r="Q42" s="398"/>
      <c r="R42" s="398"/>
      <c r="S42" s="398"/>
      <c r="T42" s="398"/>
      <c r="U42" s="398"/>
      <c r="V42" s="398"/>
      <c r="W42" s="398"/>
      <c r="X42" s="398"/>
      <c r="Y42" s="398"/>
      <c r="Z42" s="398"/>
      <c r="AA42" s="398"/>
      <c r="AB42" s="398"/>
      <c r="AC42" s="398"/>
      <c r="AD42" s="398"/>
      <c r="AE42" s="398"/>
      <c r="AF42" s="398"/>
      <c r="AG42" s="398"/>
      <c r="AH42" s="398"/>
      <c r="AI42" s="398"/>
      <c r="AJ42" s="398"/>
      <c r="AK42" s="398"/>
      <c r="AL42" s="398"/>
      <c r="AM42" s="399"/>
    </row>
    <row r="43" spans="1:48" ht="15" customHeight="1">
      <c r="A43" s="128" t="s">
        <v>192</v>
      </c>
      <c r="B43" s="64"/>
      <c r="C43" s="64"/>
      <c r="D43" s="64"/>
      <c r="E43" s="65"/>
      <c r="F43" s="65"/>
      <c r="G43" s="66"/>
      <c r="H43" s="258"/>
      <c r="I43" s="259"/>
      <c r="J43" s="259"/>
      <c r="K43" s="259"/>
      <c r="L43" s="260"/>
      <c r="M43" s="255"/>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7"/>
    </row>
    <row r="44" spans="1:48" ht="15" customHeight="1">
      <c r="A44" s="128" t="s">
        <v>193</v>
      </c>
      <c r="B44" s="64"/>
      <c r="C44" s="64"/>
      <c r="D44" s="64"/>
      <c r="E44" s="65"/>
      <c r="F44" s="65"/>
      <c r="G44" s="66"/>
      <c r="H44" s="258"/>
      <c r="I44" s="259"/>
      <c r="J44" s="259"/>
      <c r="K44" s="259"/>
      <c r="L44" s="260"/>
      <c r="M44" s="255"/>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7"/>
    </row>
    <row r="45" spans="1:48" ht="15" customHeight="1">
      <c r="A45" s="63" t="s">
        <v>116</v>
      </c>
      <c r="B45" s="64"/>
      <c r="C45" s="64"/>
      <c r="D45" s="64"/>
      <c r="E45" s="65"/>
      <c r="F45" s="65"/>
      <c r="G45" s="66"/>
      <c r="H45" s="258"/>
      <c r="I45" s="259"/>
      <c r="J45" s="259"/>
      <c r="K45" s="259"/>
      <c r="L45" s="260"/>
      <c r="M45" s="255"/>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7"/>
    </row>
    <row r="46" spans="1:48" ht="15" customHeight="1">
      <c r="A46" s="63" t="s">
        <v>114</v>
      </c>
      <c r="B46" s="64"/>
      <c r="C46" s="64"/>
      <c r="D46" s="64"/>
      <c r="E46" s="65"/>
      <c r="F46" s="65"/>
      <c r="G46" s="66"/>
      <c r="H46" s="258"/>
      <c r="I46" s="259"/>
      <c r="J46" s="259"/>
      <c r="K46" s="259"/>
      <c r="L46" s="260"/>
      <c r="M46" s="255"/>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7"/>
    </row>
    <row r="47" spans="1:48" ht="15" customHeight="1">
      <c r="A47" s="63" t="s">
        <v>117</v>
      </c>
      <c r="B47" s="64"/>
      <c r="C47" s="64"/>
      <c r="D47" s="64"/>
      <c r="E47" s="65"/>
      <c r="F47" s="65"/>
      <c r="G47" s="66"/>
      <c r="H47" s="258"/>
      <c r="I47" s="259"/>
      <c r="J47" s="259"/>
      <c r="K47" s="259"/>
      <c r="L47" s="260"/>
      <c r="M47" s="255"/>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7"/>
    </row>
    <row r="48" spans="1:48" ht="15" customHeight="1">
      <c r="A48" s="63" t="s">
        <v>118</v>
      </c>
      <c r="B48" s="67"/>
      <c r="C48" s="67"/>
      <c r="D48" s="67"/>
      <c r="E48" s="67"/>
      <c r="F48" s="67"/>
      <c r="G48" s="68"/>
      <c r="H48" s="258"/>
      <c r="I48" s="259"/>
      <c r="J48" s="259"/>
      <c r="K48" s="259"/>
      <c r="L48" s="260"/>
      <c r="M48" s="255"/>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7"/>
    </row>
    <row r="49" spans="1:46" ht="15" customHeight="1">
      <c r="A49" s="69" t="s">
        <v>119</v>
      </c>
      <c r="B49" s="70"/>
      <c r="C49" s="70"/>
      <c r="D49" s="70"/>
      <c r="E49" s="71"/>
      <c r="F49" s="71"/>
      <c r="G49" s="72"/>
      <c r="H49" s="275"/>
      <c r="I49" s="276"/>
      <c r="J49" s="276"/>
      <c r="K49" s="276"/>
      <c r="L49" s="277"/>
      <c r="M49" s="284"/>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6"/>
    </row>
    <row r="50" spans="1:46" ht="15" customHeight="1">
      <c r="A50" s="73" t="s">
        <v>15</v>
      </c>
      <c r="B50" s="74"/>
      <c r="C50" s="74"/>
      <c r="D50" s="74"/>
      <c r="E50" s="74"/>
      <c r="F50" s="74"/>
      <c r="G50" s="75"/>
      <c r="H50" s="269">
        <f>SUM(H42:L49)</f>
        <v>0</v>
      </c>
      <c r="I50" s="270"/>
      <c r="J50" s="270"/>
      <c r="K50" s="270"/>
      <c r="L50" s="271"/>
      <c r="M50" s="272"/>
      <c r="N50" s="273"/>
      <c r="O50" s="273"/>
      <c r="P50" s="273"/>
      <c r="Q50" s="273"/>
      <c r="R50" s="273"/>
      <c r="S50" s="273"/>
      <c r="T50" s="273"/>
      <c r="U50" s="273"/>
      <c r="V50" s="273"/>
      <c r="W50" s="273"/>
      <c r="X50" s="273"/>
      <c r="Y50" s="273"/>
      <c r="Z50" s="273"/>
      <c r="AA50" s="273"/>
      <c r="AB50" s="273"/>
      <c r="AC50" s="273"/>
      <c r="AD50" s="273"/>
      <c r="AE50" s="273"/>
      <c r="AF50" s="273"/>
      <c r="AG50" s="273"/>
      <c r="AH50" s="273"/>
      <c r="AI50" s="273"/>
      <c r="AJ50" s="273"/>
      <c r="AK50" s="273"/>
      <c r="AL50" s="273"/>
      <c r="AM50" s="274"/>
    </row>
    <row r="51" spans="1:46" ht="7.5" customHeight="1" thickBot="1">
      <c r="A51" s="76"/>
      <c r="B51" s="76"/>
      <c r="C51" s="76"/>
      <c r="D51" s="76"/>
      <c r="E51" s="77"/>
      <c r="F51" s="77"/>
      <c r="G51" s="77"/>
      <c r="H51" s="77"/>
      <c r="I51" s="77"/>
      <c r="J51" s="78"/>
      <c r="K51" s="78"/>
      <c r="L51" s="78"/>
      <c r="M51" s="78"/>
      <c r="N51" s="78"/>
      <c r="O51" s="79"/>
      <c r="P51" s="79"/>
      <c r="Q51" s="79"/>
      <c r="R51" s="79"/>
      <c r="S51" s="79"/>
      <c r="T51" s="79"/>
      <c r="U51" s="79"/>
      <c r="V51" s="79"/>
      <c r="W51" s="79"/>
      <c r="X51" s="79"/>
      <c r="Y51" s="79"/>
      <c r="Z51" s="79"/>
      <c r="AA51" s="79"/>
      <c r="AB51" s="79"/>
      <c r="AC51" s="79"/>
      <c r="AD51" s="79"/>
      <c r="AE51" s="79"/>
      <c r="AF51" s="79"/>
      <c r="AG51" s="79"/>
      <c r="AH51" s="123"/>
      <c r="AI51" s="79"/>
      <c r="AJ51" s="79"/>
      <c r="AK51" s="79"/>
      <c r="AL51" s="79"/>
      <c r="AM51" s="79"/>
    </row>
    <row r="52" spans="1:46" s="3" customFormat="1" ht="19.5" customHeight="1" thickBot="1">
      <c r="A52" s="54" t="s">
        <v>215</v>
      </c>
      <c r="B52" s="52"/>
      <c r="C52" s="52"/>
      <c r="D52" s="52"/>
      <c r="E52" s="52"/>
      <c r="F52" s="52"/>
      <c r="G52" s="52"/>
      <c r="H52" s="52"/>
      <c r="I52" s="48"/>
      <c r="J52" s="53"/>
      <c r="K52" s="47"/>
      <c r="L52" s="49"/>
      <c r="M52" s="49"/>
      <c r="N52" s="49"/>
      <c r="O52" s="49"/>
      <c r="P52" s="49"/>
      <c r="Q52" s="49"/>
      <c r="R52" s="49"/>
      <c r="S52" s="49"/>
      <c r="T52" s="49"/>
      <c r="U52" s="49"/>
      <c r="V52" s="49"/>
      <c r="W52" s="49"/>
      <c r="X52" s="49"/>
      <c r="Y52" s="49"/>
      <c r="Z52" s="49"/>
      <c r="AA52" s="49"/>
      <c r="AB52" s="49"/>
      <c r="AC52" s="49"/>
      <c r="AD52" s="49"/>
      <c r="AE52" s="303" t="s">
        <v>124</v>
      </c>
      <c r="AF52" s="304"/>
      <c r="AG52" s="304"/>
      <c r="AH52" s="305"/>
      <c r="AI52" s="287">
        <f t="shared" ref="AI52" si="0">IF(L10=A54,ROUNDDOWN(X54*AI54/1000,0),IF(L10=A55,ROUNDDOWN(X55*AI55/1000,0),IF(NOT(OR(L10=A54,L10=A55)),ROUNDDOWN(X53*AI53/1000,0))))</f>
        <v>0</v>
      </c>
      <c r="AJ52" s="288"/>
      <c r="AK52" s="288"/>
      <c r="AL52" s="265" t="s">
        <v>11</v>
      </c>
      <c r="AM52" s="266"/>
    </row>
    <row r="53" spans="1:46" s="3" customFormat="1" ht="15.75" customHeight="1">
      <c r="A53" s="314" t="s">
        <v>149</v>
      </c>
      <c r="B53" s="301"/>
      <c r="C53" s="301"/>
      <c r="D53" s="301"/>
      <c r="E53" s="301"/>
      <c r="F53" s="301"/>
      <c r="G53" s="301"/>
      <c r="H53" s="301"/>
      <c r="I53" s="301"/>
      <c r="J53" s="301"/>
      <c r="K53" s="301"/>
      <c r="L53" s="301"/>
      <c r="M53" s="301"/>
      <c r="N53" s="301"/>
      <c r="O53" s="301"/>
      <c r="P53" s="301"/>
      <c r="Q53" s="301"/>
      <c r="R53" s="301"/>
      <c r="S53" s="301"/>
      <c r="T53" s="301"/>
      <c r="U53" s="301"/>
      <c r="V53" s="301"/>
      <c r="W53" s="302"/>
      <c r="X53" s="315">
        <v>2000</v>
      </c>
      <c r="Y53" s="316"/>
      <c r="Z53" s="316"/>
      <c r="AA53" s="306" t="s">
        <v>22</v>
      </c>
      <c r="AB53" s="307"/>
      <c r="AC53" s="317" t="s">
        <v>23</v>
      </c>
      <c r="AD53" s="318"/>
      <c r="AE53" s="318"/>
      <c r="AF53" s="318"/>
      <c r="AG53" s="318"/>
      <c r="AH53" s="319"/>
      <c r="AI53" s="289"/>
      <c r="AJ53" s="290"/>
      <c r="AK53" s="290"/>
      <c r="AL53" s="291" t="s">
        <v>12</v>
      </c>
      <c r="AM53" s="292"/>
    </row>
    <row r="54" spans="1:46" s="3" customFormat="1" ht="15.75" customHeight="1">
      <c r="A54" s="314" t="s">
        <v>150</v>
      </c>
      <c r="B54" s="301"/>
      <c r="C54" s="301"/>
      <c r="D54" s="301"/>
      <c r="E54" s="301"/>
      <c r="F54" s="301"/>
      <c r="G54" s="301"/>
      <c r="H54" s="301"/>
      <c r="I54" s="301"/>
      <c r="J54" s="301"/>
      <c r="K54" s="301"/>
      <c r="L54" s="301"/>
      <c r="M54" s="301"/>
      <c r="N54" s="301"/>
      <c r="O54" s="301"/>
      <c r="P54" s="301"/>
      <c r="Q54" s="301"/>
      <c r="R54" s="301"/>
      <c r="S54" s="301"/>
      <c r="T54" s="301"/>
      <c r="U54" s="301"/>
      <c r="V54" s="301"/>
      <c r="W54" s="302"/>
      <c r="X54" s="315">
        <v>1500</v>
      </c>
      <c r="Y54" s="316"/>
      <c r="Z54" s="316"/>
      <c r="AA54" s="306" t="s">
        <v>22</v>
      </c>
      <c r="AB54" s="307"/>
      <c r="AC54" s="308" t="s">
        <v>23</v>
      </c>
      <c r="AD54" s="309"/>
      <c r="AE54" s="309"/>
      <c r="AF54" s="309"/>
      <c r="AG54" s="309"/>
      <c r="AH54" s="310"/>
      <c r="AI54" s="251"/>
      <c r="AJ54" s="252"/>
      <c r="AK54" s="252"/>
      <c r="AL54" s="253" t="s">
        <v>12</v>
      </c>
      <c r="AM54" s="254"/>
    </row>
    <row r="55" spans="1:46" s="3" customFormat="1" ht="15.75" customHeight="1">
      <c r="A55" s="314" t="s">
        <v>151</v>
      </c>
      <c r="B55" s="301"/>
      <c r="C55" s="301"/>
      <c r="D55" s="301"/>
      <c r="E55" s="301"/>
      <c r="F55" s="301"/>
      <c r="G55" s="301"/>
      <c r="H55" s="301"/>
      <c r="I55" s="301"/>
      <c r="J55" s="301"/>
      <c r="K55" s="301"/>
      <c r="L55" s="301"/>
      <c r="M55" s="301"/>
      <c r="N55" s="301"/>
      <c r="O55" s="301"/>
      <c r="P55" s="301"/>
      <c r="Q55" s="301"/>
      <c r="R55" s="301"/>
      <c r="S55" s="301"/>
      <c r="T55" s="301"/>
      <c r="U55" s="301"/>
      <c r="V55" s="301"/>
      <c r="W55" s="302"/>
      <c r="X55" s="315">
        <v>2500</v>
      </c>
      <c r="Y55" s="316"/>
      <c r="Z55" s="316"/>
      <c r="AA55" s="306" t="s">
        <v>22</v>
      </c>
      <c r="AB55" s="307"/>
      <c r="AC55" s="308" t="s">
        <v>23</v>
      </c>
      <c r="AD55" s="309"/>
      <c r="AE55" s="309"/>
      <c r="AF55" s="309"/>
      <c r="AG55" s="309"/>
      <c r="AH55" s="310"/>
      <c r="AI55" s="251"/>
      <c r="AJ55" s="252"/>
      <c r="AK55" s="252"/>
      <c r="AL55" s="253" t="s">
        <v>12</v>
      </c>
      <c r="AM55" s="254"/>
    </row>
    <row r="56" spans="1:46" s="3" customFormat="1" ht="7.5" customHeight="1" thickBot="1">
      <c r="A56" s="52"/>
      <c r="B56" s="52"/>
      <c r="C56" s="52"/>
      <c r="D56" s="52"/>
      <c r="E56" s="52"/>
      <c r="F56" s="52"/>
      <c r="G56" s="52"/>
      <c r="H56" s="52"/>
      <c r="I56" s="48"/>
      <c r="J56" s="53"/>
      <c r="K56" s="47"/>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row>
    <row r="57" spans="1:46" s="3" customFormat="1" ht="19.5" customHeight="1" thickBot="1">
      <c r="A57" s="54" t="s">
        <v>152</v>
      </c>
      <c r="B57" s="47"/>
      <c r="C57" s="52"/>
      <c r="D57" s="52"/>
      <c r="E57" s="52"/>
      <c r="F57" s="52"/>
      <c r="G57" s="52"/>
      <c r="H57" s="52"/>
      <c r="I57" s="48"/>
      <c r="J57" s="53"/>
      <c r="K57" s="47"/>
      <c r="L57" s="49"/>
      <c r="M57" s="49"/>
      <c r="N57" s="49"/>
      <c r="O57" s="50"/>
      <c r="P57" s="50"/>
      <c r="Q57" s="50"/>
      <c r="R57" s="50"/>
      <c r="S57" s="50"/>
      <c r="T57" s="80"/>
      <c r="U57" s="80"/>
      <c r="V57" s="80"/>
      <c r="W57" s="80"/>
      <c r="X57" s="293" t="s">
        <v>125</v>
      </c>
      <c r="Y57" s="294"/>
      <c r="Z57" s="294"/>
      <c r="AA57" s="294"/>
      <c r="AB57" s="295"/>
      <c r="AC57" s="328" t="s">
        <v>122</v>
      </c>
      <c r="AD57" s="86" t="s">
        <v>28</v>
      </c>
      <c r="AE57" s="87"/>
      <c r="AF57" s="87"/>
      <c r="AG57" s="87"/>
      <c r="AH57" s="92"/>
      <c r="AI57" s="267" t="e">
        <f>MIN(X58,ROUNDDOWN(H70/1000,0))</f>
        <v>#N/A</v>
      </c>
      <c r="AJ57" s="268"/>
      <c r="AK57" s="268"/>
      <c r="AL57" s="265" t="s">
        <v>11</v>
      </c>
      <c r="AM57" s="266"/>
    </row>
    <row r="58" spans="1:46" s="3" customFormat="1" ht="12">
      <c r="A58" s="50"/>
      <c r="B58" s="122" t="s">
        <v>153</v>
      </c>
      <c r="C58" s="52"/>
      <c r="D58" s="52"/>
      <c r="E58" s="52"/>
      <c r="F58" s="52"/>
      <c r="G58" s="52"/>
      <c r="H58" s="52"/>
      <c r="I58" s="52"/>
      <c r="J58" s="52"/>
      <c r="K58" s="52"/>
      <c r="L58" s="52"/>
      <c r="M58" s="52"/>
      <c r="N58" s="52"/>
      <c r="O58" s="52"/>
      <c r="P58" s="52"/>
      <c r="Q58" s="52"/>
      <c r="R58" s="52"/>
      <c r="S58" s="52"/>
      <c r="T58" s="52"/>
      <c r="U58" s="52"/>
      <c r="V58" s="52"/>
      <c r="W58" s="52"/>
      <c r="X58" s="320" t="e">
        <f>VLOOKUP(L10,計算用!A3:G34,6,FALSE)</f>
        <v>#N/A</v>
      </c>
      <c r="Y58" s="321"/>
      <c r="Z58" s="321"/>
      <c r="AA58" s="324" t="s">
        <v>11</v>
      </c>
      <c r="AB58" s="325"/>
      <c r="AC58" s="329"/>
      <c r="AD58" s="172" t="s">
        <v>24</v>
      </c>
      <c r="AE58" s="173"/>
      <c r="AF58" s="173"/>
      <c r="AG58" s="173"/>
      <c r="AH58" s="93"/>
      <c r="AI58" s="247">
        <v>0</v>
      </c>
      <c r="AJ58" s="248"/>
      <c r="AK58" s="248"/>
      <c r="AL58" s="249" t="s">
        <v>11</v>
      </c>
      <c r="AM58" s="250"/>
    </row>
    <row r="59" spans="1:46" s="3" customFormat="1" ht="12">
      <c r="A59" s="169" t="s">
        <v>128</v>
      </c>
      <c r="B59" s="52"/>
      <c r="C59" s="52"/>
      <c r="D59" s="52"/>
      <c r="E59" s="52"/>
      <c r="F59" s="52"/>
      <c r="G59" s="52"/>
      <c r="H59" s="52"/>
      <c r="I59" s="52"/>
      <c r="J59" s="52"/>
      <c r="K59" s="52"/>
      <c r="L59" s="52"/>
      <c r="M59" s="52"/>
      <c r="N59" s="52"/>
      <c r="O59" s="52"/>
      <c r="P59" s="52"/>
      <c r="Q59" s="52"/>
      <c r="R59" s="52"/>
      <c r="S59" s="52"/>
      <c r="T59" s="52"/>
      <c r="U59" s="52"/>
      <c r="V59" s="52"/>
      <c r="W59" s="52"/>
      <c r="X59" s="322" t="e">
        <f>VLOOKUP(L30,計算用!A24:G52,5,FALSE)</f>
        <v>#N/A</v>
      </c>
      <c r="Y59" s="323"/>
      <c r="Z59" s="323"/>
      <c r="AA59" s="326"/>
      <c r="AB59" s="327"/>
      <c r="AC59" s="330"/>
      <c r="AD59" s="170" t="s">
        <v>25</v>
      </c>
      <c r="AE59" s="171"/>
      <c r="AF59" s="171"/>
      <c r="AG59" s="171"/>
      <c r="AH59" s="94"/>
      <c r="AI59" s="261" t="e">
        <f>SUM(AI57:AK58)</f>
        <v>#N/A</v>
      </c>
      <c r="AJ59" s="262"/>
      <c r="AK59" s="262"/>
      <c r="AL59" s="263" t="s">
        <v>11</v>
      </c>
      <c r="AM59" s="264"/>
      <c r="AT59" s="4"/>
    </row>
    <row r="60" spans="1:46" ht="15" customHeight="1">
      <c r="A60" s="278" t="s">
        <v>109</v>
      </c>
      <c r="B60" s="279"/>
      <c r="C60" s="279"/>
      <c r="D60" s="279"/>
      <c r="E60" s="279"/>
      <c r="F60" s="279"/>
      <c r="G60" s="280"/>
      <c r="H60" s="278" t="s">
        <v>110</v>
      </c>
      <c r="I60" s="279"/>
      <c r="J60" s="279"/>
      <c r="K60" s="279"/>
      <c r="L60" s="280"/>
      <c r="M60" s="278" t="s">
        <v>6</v>
      </c>
      <c r="N60" s="279"/>
      <c r="O60" s="279"/>
      <c r="P60" s="279"/>
      <c r="Q60" s="279"/>
      <c r="R60" s="279"/>
      <c r="S60" s="279"/>
      <c r="T60" s="279"/>
      <c r="U60" s="279"/>
      <c r="V60" s="279"/>
      <c r="W60" s="279"/>
      <c r="X60" s="279"/>
      <c r="Y60" s="279"/>
      <c r="Z60" s="279"/>
      <c r="AA60" s="279"/>
      <c r="AB60" s="279"/>
      <c r="AC60" s="279"/>
      <c r="AD60" s="279"/>
      <c r="AE60" s="279"/>
      <c r="AF60" s="279"/>
      <c r="AG60" s="279"/>
      <c r="AH60" s="279"/>
      <c r="AI60" s="279"/>
      <c r="AJ60" s="279"/>
      <c r="AK60" s="279"/>
      <c r="AL60" s="279"/>
      <c r="AM60" s="280"/>
    </row>
    <row r="61" spans="1:46" ht="15" customHeight="1">
      <c r="A61" s="109" t="s">
        <v>111</v>
      </c>
      <c r="B61" s="110"/>
      <c r="C61" s="110"/>
      <c r="D61" s="110"/>
      <c r="E61" s="111"/>
      <c r="F61" s="111"/>
      <c r="G61" s="112"/>
      <c r="H61" s="311"/>
      <c r="I61" s="312"/>
      <c r="J61" s="312"/>
      <c r="K61" s="312"/>
      <c r="L61" s="313"/>
      <c r="M61" s="281"/>
      <c r="N61" s="282"/>
      <c r="O61" s="282"/>
      <c r="P61" s="282"/>
      <c r="Q61" s="282"/>
      <c r="R61" s="282"/>
      <c r="S61" s="282"/>
      <c r="T61" s="282"/>
      <c r="U61" s="282"/>
      <c r="V61" s="282"/>
      <c r="W61" s="282"/>
      <c r="X61" s="282"/>
      <c r="Y61" s="282"/>
      <c r="Z61" s="282"/>
      <c r="AA61" s="282"/>
      <c r="AB61" s="282"/>
      <c r="AC61" s="282"/>
      <c r="AD61" s="282"/>
      <c r="AE61" s="282"/>
      <c r="AF61" s="282"/>
      <c r="AG61" s="282"/>
      <c r="AH61" s="282"/>
      <c r="AI61" s="282"/>
      <c r="AJ61" s="282"/>
      <c r="AK61" s="282"/>
      <c r="AL61" s="282"/>
      <c r="AM61" s="283"/>
    </row>
    <row r="62" spans="1:46" ht="15" customHeight="1">
      <c r="A62" s="63" t="s">
        <v>112</v>
      </c>
      <c r="B62" s="64"/>
      <c r="C62" s="64"/>
      <c r="D62" s="64"/>
      <c r="E62" s="65"/>
      <c r="F62" s="65"/>
      <c r="G62" s="66"/>
      <c r="H62" s="258"/>
      <c r="I62" s="259"/>
      <c r="J62" s="259"/>
      <c r="K62" s="259"/>
      <c r="L62" s="260"/>
      <c r="M62" s="255"/>
      <c r="N62" s="256"/>
      <c r="O62" s="256"/>
      <c r="P62" s="256"/>
      <c r="Q62" s="256"/>
      <c r="R62" s="256"/>
      <c r="S62" s="256"/>
      <c r="T62" s="256"/>
      <c r="U62" s="256"/>
      <c r="V62" s="256"/>
      <c r="W62" s="256"/>
      <c r="X62" s="256"/>
      <c r="Y62" s="256"/>
      <c r="Z62" s="256"/>
      <c r="AA62" s="256"/>
      <c r="AB62" s="256"/>
      <c r="AC62" s="256"/>
      <c r="AD62" s="256"/>
      <c r="AE62" s="256"/>
      <c r="AF62" s="256"/>
      <c r="AG62" s="256"/>
      <c r="AH62" s="256"/>
      <c r="AI62" s="256"/>
      <c r="AJ62" s="256"/>
      <c r="AK62" s="256"/>
      <c r="AL62" s="256"/>
      <c r="AM62" s="257"/>
    </row>
    <row r="63" spans="1:46" ht="15" customHeight="1">
      <c r="A63" s="63" t="s">
        <v>113</v>
      </c>
      <c r="B63" s="64"/>
      <c r="C63" s="64"/>
      <c r="D63" s="64"/>
      <c r="E63" s="65"/>
      <c r="F63" s="65"/>
      <c r="G63" s="66"/>
      <c r="H63" s="258"/>
      <c r="I63" s="259"/>
      <c r="J63" s="259"/>
      <c r="K63" s="259"/>
      <c r="L63" s="260"/>
      <c r="M63" s="255"/>
      <c r="N63" s="256"/>
      <c r="O63" s="256"/>
      <c r="P63" s="256"/>
      <c r="Q63" s="256"/>
      <c r="R63" s="256"/>
      <c r="S63" s="256"/>
      <c r="T63" s="256"/>
      <c r="U63" s="256"/>
      <c r="V63" s="256"/>
      <c r="W63" s="256"/>
      <c r="X63" s="256"/>
      <c r="Y63" s="256"/>
      <c r="Z63" s="256"/>
      <c r="AA63" s="256"/>
      <c r="AB63" s="256"/>
      <c r="AC63" s="256"/>
      <c r="AD63" s="256"/>
      <c r="AE63" s="256"/>
      <c r="AF63" s="256"/>
      <c r="AG63" s="256"/>
      <c r="AH63" s="256"/>
      <c r="AI63" s="256"/>
      <c r="AJ63" s="256"/>
      <c r="AK63" s="256"/>
      <c r="AL63" s="256"/>
      <c r="AM63" s="257"/>
    </row>
    <row r="64" spans="1:46" ht="15" customHeight="1">
      <c r="A64" s="63" t="s">
        <v>114</v>
      </c>
      <c r="B64" s="64"/>
      <c r="C64" s="64"/>
      <c r="D64" s="64"/>
      <c r="E64" s="65"/>
      <c r="F64" s="65"/>
      <c r="G64" s="66"/>
      <c r="H64" s="258"/>
      <c r="I64" s="259"/>
      <c r="J64" s="259"/>
      <c r="K64" s="259"/>
      <c r="L64" s="260"/>
      <c r="M64" s="255"/>
      <c r="N64" s="256"/>
      <c r="O64" s="256"/>
      <c r="P64" s="256"/>
      <c r="Q64" s="256"/>
      <c r="R64" s="256"/>
      <c r="S64" s="256"/>
      <c r="T64" s="256"/>
      <c r="U64" s="256"/>
      <c r="V64" s="256"/>
      <c r="W64" s="256"/>
      <c r="X64" s="256"/>
      <c r="Y64" s="256"/>
      <c r="Z64" s="256"/>
      <c r="AA64" s="256"/>
      <c r="AB64" s="256"/>
      <c r="AC64" s="256"/>
      <c r="AD64" s="256"/>
      <c r="AE64" s="256"/>
      <c r="AF64" s="256"/>
      <c r="AG64" s="256"/>
      <c r="AH64" s="256"/>
      <c r="AI64" s="256"/>
      <c r="AJ64" s="256"/>
      <c r="AK64" s="256"/>
      <c r="AL64" s="256"/>
      <c r="AM64" s="257"/>
    </row>
    <row r="65" spans="1:39" ht="15" customHeight="1">
      <c r="A65" s="63" t="s">
        <v>115</v>
      </c>
      <c r="B65" s="64"/>
      <c r="C65" s="64"/>
      <c r="D65" s="64"/>
      <c r="E65" s="65"/>
      <c r="F65" s="65"/>
      <c r="G65" s="66"/>
      <c r="H65" s="258"/>
      <c r="I65" s="259"/>
      <c r="J65" s="259"/>
      <c r="K65" s="259"/>
      <c r="L65" s="260"/>
      <c r="M65" s="255"/>
      <c r="N65" s="256"/>
      <c r="O65" s="256"/>
      <c r="P65" s="256"/>
      <c r="Q65" s="256"/>
      <c r="R65" s="256"/>
      <c r="S65" s="256"/>
      <c r="T65" s="256"/>
      <c r="U65" s="256"/>
      <c r="V65" s="256"/>
      <c r="W65" s="256"/>
      <c r="X65" s="256"/>
      <c r="Y65" s="256"/>
      <c r="Z65" s="256"/>
      <c r="AA65" s="256"/>
      <c r="AB65" s="256"/>
      <c r="AC65" s="256"/>
      <c r="AD65" s="256"/>
      <c r="AE65" s="256"/>
      <c r="AF65" s="256"/>
      <c r="AG65" s="256"/>
      <c r="AH65" s="256"/>
      <c r="AI65" s="256"/>
      <c r="AJ65" s="256"/>
      <c r="AK65" s="256"/>
      <c r="AL65" s="256"/>
      <c r="AM65" s="257"/>
    </row>
    <row r="66" spans="1:39" ht="15" customHeight="1">
      <c r="A66" s="63" t="s">
        <v>116</v>
      </c>
      <c r="B66" s="64"/>
      <c r="C66" s="64"/>
      <c r="D66" s="64"/>
      <c r="E66" s="65"/>
      <c r="F66" s="65"/>
      <c r="G66" s="66"/>
      <c r="H66" s="258"/>
      <c r="I66" s="259"/>
      <c r="J66" s="259"/>
      <c r="K66" s="259"/>
      <c r="L66" s="260"/>
      <c r="M66" s="255"/>
      <c r="N66" s="256"/>
      <c r="O66" s="256"/>
      <c r="P66" s="256"/>
      <c r="Q66" s="256"/>
      <c r="R66" s="256"/>
      <c r="S66" s="256"/>
      <c r="T66" s="256"/>
      <c r="U66" s="256"/>
      <c r="V66" s="256"/>
      <c r="W66" s="256"/>
      <c r="X66" s="256"/>
      <c r="Y66" s="256"/>
      <c r="Z66" s="256"/>
      <c r="AA66" s="256"/>
      <c r="AB66" s="256"/>
      <c r="AC66" s="256"/>
      <c r="AD66" s="256"/>
      <c r="AE66" s="256"/>
      <c r="AF66" s="256"/>
      <c r="AG66" s="256"/>
      <c r="AH66" s="256"/>
      <c r="AI66" s="256"/>
      <c r="AJ66" s="256"/>
      <c r="AK66" s="256"/>
      <c r="AL66" s="256"/>
      <c r="AM66" s="257"/>
    </row>
    <row r="67" spans="1:39" ht="15" customHeight="1">
      <c r="A67" s="63" t="s">
        <v>117</v>
      </c>
      <c r="B67" s="64"/>
      <c r="C67" s="64"/>
      <c r="D67" s="64"/>
      <c r="E67" s="65"/>
      <c r="F67" s="65"/>
      <c r="G67" s="66"/>
      <c r="H67" s="258"/>
      <c r="I67" s="259"/>
      <c r="J67" s="259"/>
      <c r="K67" s="259"/>
      <c r="L67" s="260"/>
      <c r="M67" s="255"/>
      <c r="N67" s="256"/>
      <c r="O67" s="256"/>
      <c r="P67" s="256"/>
      <c r="Q67" s="256"/>
      <c r="R67" s="256"/>
      <c r="S67" s="256"/>
      <c r="T67" s="256"/>
      <c r="U67" s="256"/>
      <c r="V67" s="256"/>
      <c r="W67" s="256"/>
      <c r="X67" s="256"/>
      <c r="Y67" s="256"/>
      <c r="Z67" s="256"/>
      <c r="AA67" s="256"/>
      <c r="AB67" s="256"/>
      <c r="AC67" s="256"/>
      <c r="AD67" s="256"/>
      <c r="AE67" s="256"/>
      <c r="AF67" s="256"/>
      <c r="AG67" s="256"/>
      <c r="AH67" s="256"/>
      <c r="AI67" s="256"/>
      <c r="AJ67" s="256"/>
      <c r="AK67" s="256"/>
      <c r="AL67" s="256"/>
      <c r="AM67" s="257"/>
    </row>
    <row r="68" spans="1:39" ht="15" customHeight="1">
      <c r="A68" s="63" t="s">
        <v>118</v>
      </c>
      <c r="B68" s="67"/>
      <c r="C68" s="67"/>
      <c r="D68" s="67"/>
      <c r="E68" s="67"/>
      <c r="F68" s="67"/>
      <c r="G68" s="68"/>
      <c r="H68" s="258"/>
      <c r="I68" s="259"/>
      <c r="J68" s="259"/>
      <c r="K68" s="259"/>
      <c r="L68" s="260"/>
      <c r="M68" s="255"/>
      <c r="N68" s="256"/>
      <c r="O68" s="256"/>
      <c r="P68" s="256"/>
      <c r="Q68" s="256"/>
      <c r="R68" s="256"/>
      <c r="S68" s="256"/>
      <c r="T68" s="256"/>
      <c r="U68" s="256"/>
      <c r="V68" s="256"/>
      <c r="W68" s="256"/>
      <c r="X68" s="256"/>
      <c r="Y68" s="256"/>
      <c r="Z68" s="256"/>
      <c r="AA68" s="256"/>
      <c r="AB68" s="256"/>
      <c r="AC68" s="256"/>
      <c r="AD68" s="256"/>
      <c r="AE68" s="256"/>
      <c r="AF68" s="256"/>
      <c r="AG68" s="256"/>
      <c r="AH68" s="256"/>
      <c r="AI68" s="256"/>
      <c r="AJ68" s="256"/>
      <c r="AK68" s="256"/>
      <c r="AL68" s="256"/>
      <c r="AM68" s="257"/>
    </row>
    <row r="69" spans="1:39" ht="15" customHeight="1">
      <c r="A69" s="69" t="s">
        <v>119</v>
      </c>
      <c r="B69" s="70"/>
      <c r="C69" s="70"/>
      <c r="D69" s="70"/>
      <c r="E69" s="71"/>
      <c r="F69" s="71"/>
      <c r="G69" s="72"/>
      <c r="H69" s="275"/>
      <c r="I69" s="276"/>
      <c r="J69" s="276"/>
      <c r="K69" s="276"/>
      <c r="L69" s="277"/>
      <c r="M69" s="284"/>
      <c r="N69" s="285"/>
      <c r="O69" s="285"/>
      <c r="P69" s="285"/>
      <c r="Q69" s="285"/>
      <c r="R69" s="285"/>
      <c r="S69" s="285"/>
      <c r="T69" s="285"/>
      <c r="U69" s="285"/>
      <c r="V69" s="285"/>
      <c r="W69" s="285"/>
      <c r="X69" s="285"/>
      <c r="Y69" s="285"/>
      <c r="Z69" s="285"/>
      <c r="AA69" s="285"/>
      <c r="AB69" s="285"/>
      <c r="AC69" s="285"/>
      <c r="AD69" s="285"/>
      <c r="AE69" s="285"/>
      <c r="AF69" s="285"/>
      <c r="AG69" s="285"/>
      <c r="AH69" s="285"/>
      <c r="AI69" s="285"/>
      <c r="AJ69" s="285"/>
      <c r="AK69" s="285"/>
      <c r="AL69" s="285"/>
      <c r="AM69" s="286"/>
    </row>
    <row r="70" spans="1:39" ht="15" customHeight="1">
      <c r="A70" s="73" t="s">
        <v>15</v>
      </c>
      <c r="B70" s="81"/>
      <c r="C70" s="81"/>
      <c r="D70" s="81"/>
      <c r="E70" s="74"/>
      <c r="F70" s="74"/>
      <c r="G70" s="75"/>
      <c r="H70" s="269">
        <f>SUM(H61:L69)</f>
        <v>0</v>
      </c>
      <c r="I70" s="270"/>
      <c r="J70" s="270"/>
      <c r="K70" s="270"/>
      <c r="L70" s="271"/>
      <c r="M70" s="272"/>
      <c r="N70" s="273"/>
      <c r="O70" s="273"/>
      <c r="P70" s="273"/>
      <c r="Q70" s="273"/>
      <c r="R70" s="273"/>
      <c r="S70" s="273"/>
      <c r="T70" s="273"/>
      <c r="U70" s="273"/>
      <c r="V70" s="273"/>
      <c r="W70" s="273"/>
      <c r="X70" s="273"/>
      <c r="Y70" s="273"/>
      <c r="Z70" s="273"/>
      <c r="AA70" s="273"/>
      <c r="AB70" s="273"/>
      <c r="AC70" s="273"/>
      <c r="AD70" s="273"/>
      <c r="AE70" s="273"/>
      <c r="AF70" s="273"/>
      <c r="AG70" s="273"/>
      <c r="AH70" s="273"/>
      <c r="AI70" s="273"/>
      <c r="AJ70" s="273"/>
      <c r="AK70" s="273"/>
      <c r="AL70" s="273"/>
      <c r="AM70" s="274"/>
    </row>
    <row r="71" spans="1:39" ht="4.5" customHeight="1">
      <c r="A71" s="76"/>
      <c r="B71" s="76"/>
      <c r="C71" s="76"/>
      <c r="D71" s="76"/>
      <c r="E71" s="82"/>
      <c r="F71" s="82"/>
      <c r="G71" s="82"/>
      <c r="H71" s="82"/>
      <c r="I71" s="82"/>
      <c r="J71" s="84"/>
      <c r="K71" s="84"/>
      <c r="L71" s="84"/>
      <c r="M71" s="84"/>
      <c r="N71" s="84"/>
      <c r="O71" s="82"/>
      <c r="P71" s="82"/>
      <c r="Q71" s="82"/>
      <c r="R71" s="82"/>
      <c r="S71" s="82"/>
      <c r="T71" s="82"/>
      <c r="U71" s="82"/>
      <c r="V71" s="82"/>
      <c r="W71" s="82"/>
      <c r="X71" s="82"/>
      <c r="Y71" s="85"/>
      <c r="Z71" s="85"/>
      <c r="AA71" s="85"/>
      <c r="AB71" s="85"/>
      <c r="AC71" s="85"/>
      <c r="AD71" s="85"/>
      <c r="AE71" s="82"/>
      <c r="AF71" s="82"/>
      <c r="AG71" s="82"/>
      <c r="AH71" s="82"/>
      <c r="AI71" s="82"/>
      <c r="AJ71" s="82"/>
      <c r="AK71" s="82"/>
      <c r="AL71" s="82"/>
      <c r="AM71" s="82"/>
    </row>
    <row r="72" spans="1:39">
      <c r="A72" s="34" t="s">
        <v>183</v>
      </c>
      <c r="B72" s="83"/>
      <c r="C72" s="83"/>
      <c r="D72" s="83"/>
      <c r="E72" s="83"/>
      <c r="F72" s="83"/>
      <c r="G72" s="83"/>
      <c r="H72" s="83"/>
      <c r="I72" s="83"/>
      <c r="J72" s="83"/>
      <c r="K72" s="83"/>
      <c r="L72" s="83"/>
      <c r="M72" s="83"/>
      <c r="N72" s="83"/>
      <c r="O72" s="83"/>
      <c r="P72" s="83"/>
      <c r="Q72" s="83"/>
      <c r="R72" s="83"/>
      <c r="S72" s="83"/>
      <c r="T72" s="83"/>
      <c r="U72" s="83"/>
      <c r="V72" s="83"/>
      <c r="W72" s="83"/>
      <c r="X72" s="83"/>
      <c r="Y72" s="60"/>
      <c r="Z72" s="60"/>
      <c r="AA72" s="60"/>
      <c r="AB72" s="60"/>
      <c r="AC72" s="60"/>
      <c r="AD72" s="60"/>
      <c r="AE72" s="83"/>
      <c r="AF72" s="83"/>
      <c r="AG72" s="83"/>
      <c r="AH72" s="83"/>
      <c r="AI72" s="83"/>
      <c r="AJ72" s="83"/>
      <c r="AK72" s="83"/>
      <c r="AL72" s="83"/>
      <c r="AM72" s="83"/>
    </row>
    <row r="74" spans="1:39">
      <c r="A74" s="176" t="s">
        <v>236</v>
      </c>
    </row>
    <row r="75" spans="1:39">
      <c r="A75" s="388" t="s">
        <v>237</v>
      </c>
      <c r="B75" s="389"/>
      <c r="C75" s="389"/>
      <c r="D75" s="389"/>
      <c r="E75" s="389"/>
      <c r="F75" s="389"/>
      <c r="G75" s="389"/>
      <c r="H75" s="389"/>
      <c r="I75" s="389"/>
      <c r="J75" s="389"/>
      <c r="K75" s="389"/>
      <c r="L75" s="389"/>
      <c r="M75" s="389"/>
      <c r="N75" s="389"/>
      <c r="O75" s="389"/>
      <c r="P75" s="389"/>
      <c r="Q75" s="389"/>
      <c r="R75" s="389"/>
      <c r="S75" s="389"/>
      <c r="T75" s="389"/>
      <c r="U75" s="389"/>
      <c r="V75" s="389"/>
      <c r="W75" s="390"/>
      <c r="X75" s="391"/>
      <c r="Y75" s="391"/>
      <c r="Z75" s="391"/>
      <c r="AA75" s="177"/>
    </row>
    <row r="76" spans="1:39">
      <c r="A76" s="177" t="s">
        <v>238</v>
      </c>
    </row>
  </sheetData>
  <sheetProtection password="EF99" sheet="1" selectLockedCells="1"/>
  <mergeCells count="160">
    <mergeCell ref="A75:W75"/>
    <mergeCell ref="X75:Z75"/>
    <mergeCell ref="X16:Z16"/>
    <mergeCell ref="X17:Z17"/>
    <mergeCell ref="A16:W16"/>
    <mergeCell ref="A17:W17"/>
    <mergeCell ref="AA16:AM16"/>
    <mergeCell ref="AA17:AM17"/>
    <mergeCell ref="H49:L49"/>
    <mergeCell ref="M49:AM49"/>
    <mergeCell ref="H50:L50"/>
    <mergeCell ref="M50:AM50"/>
    <mergeCell ref="H46:L46"/>
    <mergeCell ref="M46:AM46"/>
    <mergeCell ref="H47:L47"/>
    <mergeCell ref="M47:AM47"/>
    <mergeCell ref="H48:L48"/>
    <mergeCell ref="M48:AM48"/>
    <mergeCell ref="A41:G41"/>
    <mergeCell ref="H41:L41"/>
    <mergeCell ref="M41:AM41"/>
    <mergeCell ref="H42:L42"/>
    <mergeCell ref="M42:AM42"/>
    <mergeCell ref="H45:L45"/>
    <mergeCell ref="H37:L37"/>
    <mergeCell ref="H32:L32"/>
    <mergeCell ref="H33:L33"/>
    <mergeCell ref="H35:L35"/>
    <mergeCell ref="M35:AM35"/>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19:AM19"/>
    <mergeCell ref="H36:L36"/>
    <mergeCell ref="A27:G27"/>
    <mergeCell ref="M28:AM28"/>
    <mergeCell ref="AP10:AU10"/>
    <mergeCell ref="AL24:AM24"/>
    <mergeCell ref="H22:L22"/>
    <mergeCell ref="M22:O22"/>
    <mergeCell ref="Q22:U22"/>
    <mergeCell ref="V22:X22"/>
    <mergeCell ref="AJ10:AK10"/>
    <mergeCell ref="AG10:AI10"/>
    <mergeCell ref="Z10:AB10"/>
    <mergeCell ref="AC10:AD10"/>
    <mergeCell ref="AE10:AF10"/>
    <mergeCell ref="L10:Y10"/>
    <mergeCell ref="A11:H12"/>
    <mergeCell ref="AI24:AK24"/>
    <mergeCell ref="X24:AB24"/>
    <mergeCell ref="AC24:AC26"/>
    <mergeCell ref="AL10:AM10"/>
    <mergeCell ref="AI21:AK21"/>
    <mergeCell ref="AL21:AM21"/>
    <mergeCell ref="X25:Z26"/>
    <mergeCell ref="AA25:AB26"/>
    <mergeCell ref="AI25:AK25"/>
    <mergeCell ref="AE21:AH21"/>
    <mergeCell ref="A14:AM14"/>
    <mergeCell ref="H28:L28"/>
    <mergeCell ref="H34:L34"/>
    <mergeCell ref="M32:AM32"/>
    <mergeCell ref="M33:AM33"/>
    <mergeCell ref="M34:AM34"/>
    <mergeCell ref="AL25:AM25"/>
    <mergeCell ref="AI26:AK26"/>
    <mergeCell ref="AL26:AM26"/>
    <mergeCell ref="H29:L29"/>
    <mergeCell ref="H30:L30"/>
    <mergeCell ref="H31:L31"/>
    <mergeCell ref="H27:L27"/>
    <mergeCell ref="M29:AM29"/>
    <mergeCell ref="M30:AM30"/>
    <mergeCell ref="M31:AM31"/>
    <mergeCell ref="A60:G60"/>
    <mergeCell ref="H60:L60"/>
    <mergeCell ref="H61:L61"/>
    <mergeCell ref="H62:L62"/>
    <mergeCell ref="H63:L63"/>
    <mergeCell ref="AE52:AH52"/>
    <mergeCell ref="A55:W55"/>
    <mergeCell ref="X55:Z55"/>
    <mergeCell ref="AA55:AB55"/>
    <mergeCell ref="AC55:AH55"/>
    <mergeCell ref="A53:W53"/>
    <mergeCell ref="X53:Z53"/>
    <mergeCell ref="AA53:AB53"/>
    <mergeCell ref="AC53:AH53"/>
    <mergeCell ref="A54:W54"/>
    <mergeCell ref="X54:Z54"/>
    <mergeCell ref="X58:Z59"/>
    <mergeCell ref="AA58:AB59"/>
    <mergeCell ref="X57:AB57"/>
    <mergeCell ref="AC57:AC59"/>
    <mergeCell ref="AE22:AG22"/>
    <mergeCell ref="AH22:AI22"/>
    <mergeCell ref="AI52:AK52"/>
    <mergeCell ref="AL52:AM52"/>
    <mergeCell ref="AI55:AK55"/>
    <mergeCell ref="AL55:AM55"/>
    <mergeCell ref="AI53:AK53"/>
    <mergeCell ref="AL53:AM53"/>
    <mergeCell ref="M36:AM36"/>
    <mergeCell ref="M37:AM37"/>
    <mergeCell ref="M45:AM45"/>
    <mergeCell ref="X39:AB39"/>
    <mergeCell ref="AC39:AC40"/>
    <mergeCell ref="AI39:AK39"/>
    <mergeCell ref="AL39:AM39"/>
    <mergeCell ref="X40:Z40"/>
    <mergeCell ref="AA40:AB40"/>
    <mergeCell ref="AI40:AK40"/>
    <mergeCell ref="AL40:AM40"/>
    <mergeCell ref="AE40:AH40"/>
    <mergeCell ref="AA54:AB54"/>
    <mergeCell ref="AC54:AH54"/>
    <mergeCell ref="M27:AM27"/>
    <mergeCell ref="H70:L70"/>
    <mergeCell ref="M70:AM70"/>
    <mergeCell ref="H69:L69"/>
    <mergeCell ref="M60:AM60"/>
    <mergeCell ref="M61:AM61"/>
    <mergeCell ref="M62:AM62"/>
    <mergeCell ref="M63:AM63"/>
    <mergeCell ref="M64:AM64"/>
    <mergeCell ref="M69:AM69"/>
    <mergeCell ref="H65:L65"/>
    <mergeCell ref="M65:AM65"/>
    <mergeCell ref="H66:L66"/>
    <mergeCell ref="M66:AM66"/>
    <mergeCell ref="H67:L67"/>
    <mergeCell ref="M67:AM67"/>
    <mergeCell ref="H68:L68"/>
    <mergeCell ref="M68:AM68"/>
    <mergeCell ref="H64:L64"/>
    <mergeCell ref="AI58:AK58"/>
    <mergeCell ref="AL58:AM58"/>
    <mergeCell ref="AI54:AK54"/>
    <mergeCell ref="AL54:AM54"/>
    <mergeCell ref="M43:AM43"/>
    <mergeCell ref="M44:AM44"/>
    <mergeCell ref="H43:L43"/>
    <mergeCell ref="H44:L44"/>
    <mergeCell ref="AI59:AK59"/>
    <mergeCell ref="AL59:AM59"/>
    <mergeCell ref="AL57:AM57"/>
    <mergeCell ref="AI57:AK57"/>
  </mergeCells>
  <phoneticPr fontId="3"/>
  <dataValidations count="2">
    <dataValidation imeMode="halfAlpha" allowBlank="1" showInputMessage="1" showErrorMessage="1" sqref="S24:V26 J24:N26 J39:N40 S39:V40" xr:uid="{00000000-0002-0000-0300-000000000000}"/>
    <dataValidation type="list" allowBlank="1" showInputMessage="1" showErrorMessage="1" sqref="X16:Z17 X75:Z75" xr:uid="{00000000-0002-0000-0300-000001000000}">
      <formula1>"✔"</formula1>
    </dataValidation>
  </dataValidations>
  <printOptions horizontalCentered="1"/>
  <pageMargins left="0.55118110236220474" right="0.55118110236220474" top="0.82677165354330717" bottom="0.23622047244094491" header="0.51181102362204722" footer="0.35433070866141736"/>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計算用!$A$61:$A$107</xm:f>
          </x14:formula1>
          <xm:sqref>D9:G9</xm:sqref>
        </x14:dataValidation>
        <x14:dataValidation type="list" allowBlank="1" showInputMessage="1" showErrorMessage="1" xr:uid="{00000000-0002-0000-0300-000003000000}">
          <x14:formula1>
            <xm:f>計算用!$A$3:$A$34</xm:f>
          </x14:formula1>
          <xm:sqref>L10:Y10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86"/>
  <sheetViews>
    <sheetView zoomScaleNormal="100" workbookViewId="0"/>
  </sheetViews>
  <sheetFormatPr defaultRowHeight="12"/>
  <cols>
    <col min="1" max="1" width="3.125" style="11" customWidth="1"/>
    <col min="2" max="3" width="12.5" style="11" customWidth="1"/>
    <col min="4" max="4" width="12.25" style="11" bestFit="1" customWidth="1"/>
    <col min="5" max="5" width="22.625" style="11" hidden="1" customWidth="1"/>
    <col min="6" max="6" width="8.125" style="11" hidden="1" customWidth="1"/>
    <col min="7" max="7" width="25" style="11" customWidth="1"/>
    <col min="8" max="8" width="10.5" style="11" bestFit="1" customWidth="1"/>
    <col min="9" max="9" width="10.5" style="11" customWidth="1"/>
    <col min="10" max="10" width="16.75" style="11" bestFit="1" customWidth="1"/>
    <col min="11" max="11" width="14.125" style="11" bestFit="1" customWidth="1"/>
    <col min="12" max="12" width="31.375" style="11" bestFit="1" customWidth="1"/>
    <col min="13" max="13" width="11.375" style="11" hidden="1" customWidth="1"/>
    <col min="14" max="14" width="11.375" style="11" customWidth="1"/>
    <col min="15" max="15" width="6" style="11" customWidth="1"/>
    <col min="16" max="19" width="7.625" style="11" customWidth="1"/>
    <col min="20" max="20" width="12.75" style="11" bestFit="1" customWidth="1"/>
    <col min="21" max="21" width="7.5" style="11" bestFit="1" customWidth="1"/>
    <col min="22" max="22" width="9.375" style="3" customWidth="1"/>
    <col min="23" max="23" width="2.5" style="11" customWidth="1"/>
    <col min="24" max="16384" width="9" style="11"/>
  </cols>
  <sheetData>
    <row r="1" spans="1:23" ht="13.5">
      <c r="A1" s="7" t="s">
        <v>188</v>
      </c>
    </row>
    <row r="3" spans="1:23">
      <c r="A3" s="11" t="s">
        <v>226</v>
      </c>
      <c r="O3" s="14"/>
      <c r="P3" s="14"/>
      <c r="Q3" s="14"/>
      <c r="R3" s="14"/>
      <c r="T3" s="14"/>
      <c r="U3" s="14"/>
    </row>
    <row r="4" spans="1:23" ht="18" customHeight="1">
      <c r="A4" s="235"/>
      <c r="B4" s="403" t="s">
        <v>18</v>
      </c>
      <c r="C4" s="403" t="s">
        <v>20</v>
      </c>
      <c r="D4" s="403" t="s">
        <v>19</v>
      </c>
      <c r="E4" s="19"/>
      <c r="F4" s="19"/>
      <c r="G4" s="400" t="s">
        <v>27</v>
      </c>
      <c r="H4" s="278" t="s">
        <v>26</v>
      </c>
      <c r="I4" s="279"/>
      <c r="J4" s="280"/>
      <c r="K4" s="278" t="s">
        <v>31</v>
      </c>
      <c r="L4" s="279"/>
      <c r="M4" s="279"/>
      <c r="N4" s="280"/>
      <c r="O4" s="402" t="s">
        <v>34</v>
      </c>
      <c r="P4" s="293" t="s">
        <v>198</v>
      </c>
      <c r="Q4" s="294"/>
      <c r="R4" s="294"/>
      <c r="S4" s="295"/>
      <c r="T4" s="293" t="s">
        <v>195</v>
      </c>
      <c r="U4" s="295"/>
      <c r="V4" s="113"/>
    </row>
    <row r="5" spans="1:23" ht="51.75" customHeight="1">
      <c r="A5" s="235"/>
      <c r="B5" s="403"/>
      <c r="C5" s="403"/>
      <c r="D5" s="403"/>
      <c r="E5" s="20" t="s">
        <v>43</v>
      </c>
      <c r="F5" s="20" t="s">
        <v>43</v>
      </c>
      <c r="G5" s="401"/>
      <c r="H5" s="18" t="s">
        <v>21</v>
      </c>
      <c r="I5" s="163" t="s">
        <v>231</v>
      </c>
      <c r="J5" s="18" t="s">
        <v>4</v>
      </c>
      <c r="K5" s="131" t="s">
        <v>29</v>
      </c>
      <c r="L5" s="131" t="s">
        <v>30</v>
      </c>
      <c r="M5" s="18" t="s">
        <v>35</v>
      </c>
      <c r="N5" s="132" t="s">
        <v>209</v>
      </c>
      <c r="O5" s="403"/>
      <c r="P5" s="127" t="s">
        <v>199</v>
      </c>
      <c r="Q5" s="127" t="s">
        <v>210</v>
      </c>
      <c r="R5" s="127" t="s">
        <v>200</v>
      </c>
      <c r="S5" s="127" t="s">
        <v>197</v>
      </c>
      <c r="T5" s="127" t="s">
        <v>196</v>
      </c>
      <c r="U5" s="182" t="s">
        <v>264</v>
      </c>
      <c r="V5" s="114"/>
      <c r="W5" s="3"/>
    </row>
    <row r="6" spans="1:23">
      <c r="A6" s="151">
        <v>1</v>
      </c>
      <c r="B6" s="152"/>
      <c r="C6" s="152"/>
      <c r="D6" s="153"/>
      <c r="E6" s="154" t="str">
        <f>B6&amp;C6&amp;D6</f>
        <v/>
      </c>
      <c r="F6" s="154" t="str">
        <f>IF(E6="","",COUNTIF($E$6:$E$85,E6))</f>
        <v/>
      </c>
      <c r="G6" s="155"/>
      <c r="H6" s="156"/>
      <c r="I6" s="195"/>
      <c r="J6" s="157"/>
      <c r="K6" s="200"/>
      <c r="L6" s="200"/>
      <c r="M6" s="158" t="str">
        <f>K6&amp;L6</f>
        <v/>
      </c>
      <c r="N6" s="159"/>
      <c r="O6" s="194" t="str">
        <f>IFERROR(VLOOKUP(M6,計算用!$A$48:$B$55,2,FALSE),"")</f>
        <v/>
      </c>
      <c r="P6" s="199"/>
      <c r="Q6" s="199"/>
      <c r="R6" s="199"/>
      <c r="S6" s="201" t="str">
        <f>IF(F6&gt;=2,"","可")</f>
        <v/>
      </c>
      <c r="T6" s="160"/>
      <c r="U6" s="161"/>
      <c r="V6" s="115"/>
      <c r="W6" s="3"/>
    </row>
    <row r="7" spans="1:23">
      <c r="A7" s="151">
        <f>A6+1</f>
        <v>2</v>
      </c>
      <c r="B7" s="152"/>
      <c r="C7" s="152"/>
      <c r="D7" s="153"/>
      <c r="E7" s="154" t="str">
        <f t="shared" ref="E7:E70" si="0">B7&amp;C7&amp;D7</f>
        <v/>
      </c>
      <c r="F7" s="154" t="str">
        <f t="shared" ref="F7:F70" si="1">IF(E7="","",COUNTIF($E$6:$E$85,E7))</f>
        <v/>
      </c>
      <c r="G7" s="155"/>
      <c r="H7" s="156"/>
      <c r="I7" s="195"/>
      <c r="J7" s="157"/>
      <c r="K7" s="200"/>
      <c r="L7" s="200"/>
      <c r="M7" s="158" t="str">
        <f>K7&amp;L7</f>
        <v/>
      </c>
      <c r="N7" s="159"/>
      <c r="O7" s="194" t="str">
        <f>IFERROR(VLOOKUP(M7,計算用!$A$48:$B$55,2,FALSE),"")</f>
        <v/>
      </c>
      <c r="P7" s="199"/>
      <c r="Q7" s="199"/>
      <c r="R7" s="199"/>
      <c r="S7" s="201" t="str">
        <f t="shared" ref="S7:S70" si="2">IF(F7&gt;=2,"","可")</f>
        <v/>
      </c>
      <c r="T7" s="160"/>
      <c r="U7" s="161"/>
      <c r="V7" s="115"/>
    </row>
    <row r="8" spans="1:23">
      <c r="A8" s="151">
        <f t="shared" ref="A8:A14" si="3">A7+1</f>
        <v>3</v>
      </c>
      <c r="B8" s="152"/>
      <c r="C8" s="152"/>
      <c r="D8" s="153"/>
      <c r="E8" s="154" t="str">
        <f t="shared" si="0"/>
        <v/>
      </c>
      <c r="F8" s="154" t="str">
        <f t="shared" si="1"/>
        <v/>
      </c>
      <c r="G8" s="155"/>
      <c r="H8" s="156"/>
      <c r="I8" s="195"/>
      <c r="J8" s="157"/>
      <c r="K8" s="200"/>
      <c r="L8" s="200"/>
      <c r="M8" s="158" t="str">
        <f t="shared" ref="M8:M71" si="4">K8&amp;L8</f>
        <v/>
      </c>
      <c r="N8" s="159"/>
      <c r="O8" s="194" t="str">
        <f>IFERROR(VLOOKUP(M8,計算用!$A$48:$B$55,2,FALSE),"")</f>
        <v/>
      </c>
      <c r="P8" s="199"/>
      <c r="Q8" s="199"/>
      <c r="R8" s="199"/>
      <c r="S8" s="201" t="str">
        <f t="shared" si="2"/>
        <v/>
      </c>
      <c r="T8" s="160"/>
      <c r="U8" s="161"/>
      <c r="V8" s="115"/>
      <c r="W8" s="3"/>
    </row>
    <row r="9" spans="1:23">
      <c r="A9" s="151">
        <f t="shared" si="3"/>
        <v>4</v>
      </c>
      <c r="B9" s="152"/>
      <c r="C9" s="152"/>
      <c r="D9" s="153"/>
      <c r="E9" s="154" t="str">
        <f t="shared" si="0"/>
        <v/>
      </c>
      <c r="F9" s="154" t="str">
        <f t="shared" si="1"/>
        <v/>
      </c>
      <c r="G9" s="155"/>
      <c r="H9" s="156"/>
      <c r="I9" s="195"/>
      <c r="J9" s="157"/>
      <c r="K9" s="200"/>
      <c r="L9" s="200"/>
      <c r="M9" s="158" t="str">
        <f t="shared" si="4"/>
        <v/>
      </c>
      <c r="N9" s="159"/>
      <c r="O9" s="194" t="str">
        <f>IFERROR(VLOOKUP(M9,計算用!$A$48:$B$55,2,FALSE),"")</f>
        <v/>
      </c>
      <c r="P9" s="199"/>
      <c r="Q9" s="199"/>
      <c r="R9" s="199"/>
      <c r="S9" s="201" t="str">
        <f t="shared" si="2"/>
        <v/>
      </c>
      <c r="T9" s="160"/>
      <c r="U9" s="161"/>
      <c r="V9" s="115"/>
    </row>
    <row r="10" spans="1:23">
      <c r="A10" s="151">
        <f t="shared" si="3"/>
        <v>5</v>
      </c>
      <c r="B10" s="152"/>
      <c r="C10" s="152"/>
      <c r="D10" s="153"/>
      <c r="E10" s="154" t="str">
        <f t="shared" si="0"/>
        <v/>
      </c>
      <c r="F10" s="154" t="str">
        <f t="shared" si="1"/>
        <v/>
      </c>
      <c r="G10" s="155"/>
      <c r="H10" s="156"/>
      <c r="I10" s="195"/>
      <c r="J10" s="157"/>
      <c r="K10" s="200"/>
      <c r="L10" s="200"/>
      <c r="M10" s="158" t="str">
        <f t="shared" si="4"/>
        <v/>
      </c>
      <c r="N10" s="159"/>
      <c r="O10" s="194" t="str">
        <f>IFERROR(VLOOKUP(M10,計算用!$A$48:$B$55,2,FALSE),"")</f>
        <v/>
      </c>
      <c r="P10" s="199"/>
      <c r="Q10" s="199"/>
      <c r="R10" s="199"/>
      <c r="S10" s="201" t="str">
        <f t="shared" si="2"/>
        <v/>
      </c>
      <c r="T10" s="160"/>
      <c r="U10" s="161"/>
      <c r="V10" s="115"/>
    </row>
    <row r="11" spans="1:23">
      <c r="A11" s="151">
        <f t="shared" si="3"/>
        <v>6</v>
      </c>
      <c r="B11" s="152"/>
      <c r="C11" s="152"/>
      <c r="D11" s="153"/>
      <c r="E11" s="154" t="str">
        <f t="shared" si="0"/>
        <v/>
      </c>
      <c r="F11" s="154" t="str">
        <f t="shared" si="1"/>
        <v/>
      </c>
      <c r="G11" s="155"/>
      <c r="H11" s="156"/>
      <c r="I11" s="195"/>
      <c r="J11" s="157"/>
      <c r="K11" s="200"/>
      <c r="L11" s="200"/>
      <c r="M11" s="158" t="str">
        <f t="shared" si="4"/>
        <v/>
      </c>
      <c r="N11" s="159"/>
      <c r="O11" s="194" t="str">
        <f>IFERROR(VLOOKUP(M11,計算用!$A$48:$B$55,2,FALSE),"")</f>
        <v/>
      </c>
      <c r="P11" s="199"/>
      <c r="Q11" s="199"/>
      <c r="R11" s="199"/>
      <c r="S11" s="201" t="str">
        <f t="shared" si="2"/>
        <v/>
      </c>
      <c r="T11" s="160"/>
      <c r="U11" s="161"/>
      <c r="V11" s="115"/>
    </row>
    <row r="12" spans="1:23">
      <c r="A12" s="151">
        <f t="shared" si="3"/>
        <v>7</v>
      </c>
      <c r="B12" s="152"/>
      <c r="C12" s="152"/>
      <c r="D12" s="153"/>
      <c r="E12" s="154" t="str">
        <f t="shared" si="0"/>
        <v/>
      </c>
      <c r="F12" s="154" t="str">
        <f t="shared" si="1"/>
        <v/>
      </c>
      <c r="G12" s="155"/>
      <c r="H12" s="156"/>
      <c r="I12" s="195"/>
      <c r="J12" s="157"/>
      <c r="K12" s="200"/>
      <c r="L12" s="200"/>
      <c r="M12" s="158" t="str">
        <f t="shared" si="4"/>
        <v/>
      </c>
      <c r="N12" s="159"/>
      <c r="O12" s="194" t="str">
        <f>IFERROR(VLOOKUP(M12,計算用!$A$48:$B$55,2,FALSE),"")</f>
        <v/>
      </c>
      <c r="P12" s="199"/>
      <c r="Q12" s="199"/>
      <c r="R12" s="199"/>
      <c r="S12" s="201" t="str">
        <f t="shared" si="2"/>
        <v/>
      </c>
      <c r="T12" s="160"/>
      <c r="U12" s="161"/>
      <c r="V12" s="115"/>
      <c r="W12" s="3"/>
    </row>
    <row r="13" spans="1:23">
      <c r="A13" s="151">
        <f t="shared" si="3"/>
        <v>8</v>
      </c>
      <c r="B13" s="152"/>
      <c r="C13" s="152"/>
      <c r="D13" s="153"/>
      <c r="E13" s="154" t="str">
        <f t="shared" si="0"/>
        <v/>
      </c>
      <c r="F13" s="154" t="str">
        <f t="shared" si="1"/>
        <v/>
      </c>
      <c r="G13" s="155"/>
      <c r="H13" s="156"/>
      <c r="I13" s="195"/>
      <c r="J13" s="157"/>
      <c r="K13" s="200"/>
      <c r="L13" s="200"/>
      <c r="M13" s="158" t="str">
        <f t="shared" si="4"/>
        <v/>
      </c>
      <c r="N13" s="159"/>
      <c r="O13" s="194" t="str">
        <f>IFERROR(VLOOKUP(M13,計算用!$A$48:$B$55,2,FALSE),"")</f>
        <v/>
      </c>
      <c r="P13" s="199"/>
      <c r="Q13" s="199"/>
      <c r="R13" s="199"/>
      <c r="S13" s="201" t="str">
        <f t="shared" si="2"/>
        <v/>
      </c>
      <c r="T13" s="160"/>
      <c r="U13" s="161"/>
      <c r="V13" s="115"/>
    </row>
    <row r="14" spans="1:23">
      <c r="A14" s="151">
        <f t="shared" si="3"/>
        <v>9</v>
      </c>
      <c r="B14" s="152"/>
      <c r="C14" s="152"/>
      <c r="D14" s="153"/>
      <c r="E14" s="154" t="str">
        <f t="shared" si="0"/>
        <v/>
      </c>
      <c r="F14" s="154" t="str">
        <f t="shared" si="1"/>
        <v/>
      </c>
      <c r="G14" s="155"/>
      <c r="H14" s="156"/>
      <c r="I14" s="195"/>
      <c r="J14" s="157"/>
      <c r="K14" s="200"/>
      <c r="L14" s="200"/>
      <c r="M14" s="158" t="str">
        <f t="shared" si="4"/>
        <v/>
      </c>
      <c r="N14" s="159"/>
      <c r="O14" s="194" t="str">
        <f>IFERROR(VLOOKUP(M14,計算用!$A$48:$B$55,2,FALSE),"")</f>
        <v/>
      </c>
      <c r="P14" s="199"/>
      <c r="Q14" s="199"/>
      <c r="R14" s="199"/>
      <c r="S14" s="201" t="str">
        <f t="shared" si="2"/>
        <v/>
      </c>
      <c r="T14" s="160"/>
      <c r="U14" s="161"/>
      <c r="V14" s="115"/>
    </row>
    <row r="15" spans="1:23">
      <c r="A15" s="151">
        <f t="shared" ref="A15" si="5">A14+1</f>
        <v>10</v>
      </c>
      <c r="B15" s="152"/>
      <c r="C15" s="152"/>
      <c r="D15" s="153"/>
      <c r="E15" s="154" t="str">
        <f t="shared" si="0"/>
        <v/>
      </c>
      <c r="F15" s="154" t="str">
        <f t="shared" si="1"/>
        <v/>
      </c>
      <c r="G15" s="155"/>
      <c r="H15" s="156"/>
      <c r="I15" s="195"/>
      <c r="J15" s="157"/>
      <c r="K15" s="200"/>
      <c r="L15" s="200"/>
      <c r="M15" s="158" t="str">
        <f t="shared" si="4"/>
        <v/>
      </c>
      <c r="N15" s="159"/>
      <c r="O15" s="194" t="str">
        <f>IFERROR(VLOOKUP(M15,計算用!$A$48:$B$55,2,FALSE),"")</f>
        <v/>
      </c>
      <c r="P15" s="199"/>
      <c r="Q15" s="199"/>
      <c r="R15" s="199"/>
      <c r="S15" s="201" t="str">
        <f t="shared" si="2"/>
        <v/>
      </c>
      <c r="T15" s="160"/>
      <c r="U15" s="161"/>
      <c r="V15" s="115"/>
      <c r="W15" s="3"/>
    </row>
    <row r="16" spans="1:23">
      <c r="A16" s="151">
        <f t="shared" ref="A16:A57" si="6">A15+1</f>
        <v>11</v>
      </c>
      <c r="B16" s="152"/>
      <c r="C16" s="152"/>
      <c r="D16" s="153"/>
      <c r="E16" s="154" t="str">
        <f t="shared" si="0"/>
        <v/>
      </c>
      <c r="F16" s="154" t="str">
        <f t="shared" si="1"/>
        <v/>
      </c>
      <c r="G16" s="155"/>
      <c r="H16" s="156"/>
      <c r="I16" s="195"/>
      <c r="J16" s="157"/>
      <c r="K16" s="200"/>
      <c r="L16" s="200"/>
      <c r="M16" s="158" t="str">
        <f t="shared" si="4"/>
        <v/>
      </c>
      <c r="N16" s="159"/>
      <c r="O16" s="194" t="str">
        <f>IFERROR(VLOOKUP(M16,計算用!$A$48:$B$55,2,FALSE),"")</f>
        <v/>
      </c>
      <c r="P16" s="199"/>
      <c r="Q16" s="199"/>
      <c r="R16" s="199"/>
      <c r="S16" s="201" t="str">
        <f t="shared" si="2"/>
        <v/>
      </c>
      <c r="T16" s="160"/>
      <c r="U16" s="161"/>
      <c r="V16" s="115"/>
    </row>
    <row r="17" spans="1:23">
      <c r="A17" s="151">
        <f t="shared" si="6"/>
        <v>12</v>
      </c>
      <c r="B17" s="152"/>
      <c r="C17" s="152"/>
      <c r="D17" s="153"/>
      <c r="E17" s="154" t="str">
        <f t="shared" si="0"/>
        <v/>
      </c>
      <c r="F17" s="154" t="str">
        <f t="shared" si="1"/>
        <v/>
      </c>
      <c r="G17" s="155"/>
      <c r="H17" s="156"/>
      <c r="I17" s="195"/>
      <c r="J17" s="157"/>
      <c r="K17" s="200"/>
      <c r="L17" s="200"/>
      <c r="M17" s="158" t="str">
        <f t="shared" si="4"/>
        <v/>
      </c>
      <c r="N17" s="159"/>
      <c r="O17" s="194" t="str">
        <f>IFERROR(VLOOKUP(M17,計算用!$A$48:$B$55,2,FALSE),"")</f>
        <v/>
      </c>
      <c r="P17" s="199"/>
      <c r="Q17" s="199"/>
      <c r="R17" s="199"/>
      <c r="S17" s="201" t="str">
        <f t="shared" si="2"/>
        <v/>
      </c>
      <c r="T17" s="160"/>
      <c r="U17" s="161"/>
      <c r="V17" s="115"/>
    </row>
    <row r="18" spans="1:23">
      <c r="A18" s="151">
        <f t="shared" si="6"/>
        <v>13</v>
      </c>
      <c r="B18" s="152"/>
      <c r="C18" s="152"/>
      <c r="D18" s="153"/>
      <c r="E18" s="154" t="str">
        <f t="shared" si="0"/>
        <v/>
      </c>
      <c r="F18" s="154" t="str">
        <f t="shared" si="1"/>
        <v/>
      </c>
      <c r="G18" s="155"/>
      <c r="H18" s="156"/>
      <c r="I18" s="195"/>
      <c r="J18" s="157"/>
      <c r="K18" s="200"/>
      <c r="L18" s="200"/>
      <c r="M18" s="158" t="str">
        <f t="shared" si="4"/>
        <v/>
      </c>
      <c r="N18" s="159"/>
      <c r="O18" s="194" t="str">
        <f>IFERROR(VLOOKUP(M18,計算用!$A$48:$B$55,2,FALSE),"")</f>
        <v/>
      </c>
      <c r="P18" s="199"/>
      <c r="Q18" s="199"/>
      <c r="R18" s="199"/>
      <c r="S18" s="201" t="str">
        <f t="shared" si="2"/>
        <v/>
      </c>
      <c r="T18" s="160"/>
      <c r="U18" s="161"/>
      <c r="V18" s="115"/>
    </row>
    <row r="19" spans="1:23">
      <c r="A19" s="151">
        <f t="shared" si="6"/>
        <v>14</v>
      </c>
      <c r="B19" s="152"/>
      <c r="C19" s="152"/>
      <c r="D19" s="153"/>
      <c r="E19" s="154" t="str">
        <f t="shared" si="0"/>
        <v/>
      </c>
      <c r="F19" s="154" t="str">
        <f t="shared" si="1"/>
        <v/>
      </c>
      <c r="G19" s="155"/>
      <c r="H19" s="156"/>
      <c r="I19" s="195"/>
      <c r="J19" s="157"/>
      <c r="K19" s="200"/>
      <c r="L19" s="200"/>
      <c r="M19" s="158" t="str">
        <f t="shared" si="4"/>
        <v/>
      </c>
      <c r="N19" s="159"/>
      <c r="O19" s="194" t="str">
        <f>IFERROR(VLOOKUP(M19,計算用!$A$48:$B$55,2,FALSE),"")</f>
        <v/>
      </c>
      <c r="P19" s="199"/>
      <c r="Q19" s="199"/>
      <c r="R19" s="199"/>
      <c r="S19" s="201" t="str">
        <f t="shared" si="2"/>
        <v/>
      </c>
      <c r="T19" s="160"/>
      <c r="U19" s="161"/>
      <c r="V19" s="115"/>
    </row>
    <row r="20" spans="1:23">
      <c r="A20" s="151">
        <f t="shared" si="6"/>
        <v>15</v>
      </c>
      <c r="B20" s="152"/>
      <c r="C20" s="152"/>
      <c r="D20" s="153"/>
      <c r="E20" s="154" t="str">
        <f t="shared" si="0"/>
        <v/>
      </c>
      <c r="F20" s="154" t="str">
        <f t="shared" si="1"/>
        <v/>
      </c>
      <c r="G20" s="155"/>
      <c r="H20" s="156"/>
      <c r="I20" s="195"/>
      <c r="J20" s="157"/>
      <c r="K20" s="200"/>
      <c r="L20" s="200"/>
      <c r="M20" s="158" t="str">
        <f t="shared" si="4"/>
        <v/>
      </c>
      <c r="N20" s="159"/>
      <c r="O20" s="194" t="str">
        <f>IFERROR(VLOOKUP(M20,計算用!$A$48:$B$55,2,FALSE),"")</f>
        <v/>
      </c>
      <c r="P20" s="199"/>
      <c r="Q20" s="199"/>
      <c r="R20" s="199"/>
      <c r="S20" s="201" t="str">
        <f t="shared" si="2"/>
        <v/>
      </c>
      <c r="T20" s="160"/>
      <c r="U20" s="161"/>
      <c r="V20" s="115"/>
    </row>
    <row r="21" spans="1:23">
      <c r="A21" s="151">
        <f t="shared" si="6"/>
        <v>16</v>
      </c>
      <c r="B21" s="152"/>
      <c r="C21" s="152"/>
      <c r="D21" s="153"/>
      <c r="E21" s="154" t="str">
        <f t="shared" si="0"/>
        <v/>
      </c>
      <c r="F21" s="154" t="str">
        <f t="shared" si="1"/>
        <v/>
      </c>
      <c r="G21" s="155"/>
      <c r="H21" s="156"/>
      <c r="I21" s="195"/>
      <c r="J21" s="157"/>
      <c r="K21" s="200"/>
      <c r="L21" s="200"/>
      <c r="M21" s="158" t="str">
        <f t="shared" si="4"/>
        <v/>
      </c>
      <c r="N21" s="159"/>
      <c r="O21" s="194" t="str">
        <f>IFERROR(VLOOKUP(M21,計算用!$A$48:$B$55,2,FALSE),"")</f>
        <v/>
      </c>
      <c r="P21" s="199"/>
      <c r="Q21" s="199"/>
      <c r="R21" s="199"/>
      <c r="S21" s="201" t="str">
        <f t="shared" si="2"/>
        <v/>
      </c>
      <c r="T21" s="160"/>
      <c r="U21" s="161"/>
      <c r="V21" s="115"/>
    </row>
    <row r="22" spans="1:23">
      <c r="A22" s="151">
        <f t="shared" si="6"/>
        <v>17</v>
      </c>
      <c r="B22" s="152"/>
      <c r="C22" s="152"/>
      <c r="D22" s="153"/>
      <c r="E22" s="154" t="str">
        <f t="shared" si="0"/>
        <v/>
      </c>
      <c r="F22" s="154" t="str">
        <f t="shared" si="1"/>
        <v/>
      </c>
      <c r="G22" s="155"/>
      <c r="H22" s="156"/>
      <c r="I22" s="195"/>
      <c r="J22" s="157"/>
      <c r="K22" s="200"/>
      <c r="L22" s="200"/>
      <c r="M22" s="158" t="str">
        <f t="shared" si="4"/>
        <v/>
      </c>
      <c r="N22" s="159"/>
      <c r="O22" s="194" t="str">
        <f>IFERROR(VLOOKUP(M22,計算用!$A$48:$B$55,2,FALSE),"")</f>
        <v/>
      </c>
      <c r="P22" s="199"/>
      <c r="Q22" s="199"/>
      <c r="R22" s="199"/>
      <c r="S22" s="201" t="str">
        <f t="shared" si="2"/>
        <v/>
      </c>
      <c r="T22" s="160"/>
      <c r="U22" s="161"/>
      <c r="V22" s="115"/>
    </row>
    <row r="23" spans="1:23">
      <c r="A23" s="151">
        <f t="shared" si="6"/>
        <v>18</v>
      </c>
      <c r="B23" s="152"/>
      <c r="C23" s="152"/>
      <c r="D23" s="153"/>
      <c r="E23" s="154" t="str">
        <f t="shared" si="0"/>
        <v/>
      </c>
      <c r="F23" s="154" t="str">
        <f t="shared" si="1"/>
        <v/>
      </c>
      <c r="G23" s="155"/>
      <c r="H23" s="156"/>
      <c r="I23" s="195"/>
      <c r="J23" s="157"/>
      <c r="K23" s="200"/>
      <c r="L23" s="200"/>
      <c r="M23" s="158" t="str">
        <f t="shared" si="4"/>
        <v/>
      </c>
      <c r="N23" s="159"/>
      <c r="O23" s="194" t="str">
        <f>IFERROR(VLOOKUP(M23,計算用!$A$48:$B$55,2,FALSE),"")</f>
        <v/>
      </c>
      <c r="P23" s="199"/>
      <c r="Q23" s="199"/>
      <c r="R23" s="199"/>
      <c r="S23" s="201" t="str">
        <f t="shared" si="2"/>
        <v/>
      </c>
      <c r="T23" s="160"/>
      <c r="U23" s="161"/>
      <c r="V23" s="115"/>
    </row>
    <row r="24" spans="1:23">
      <c r="A24" s="151">
        <f t="shared" si="6"/>
        <v>19</v>
      </c>
      <c r="B24" s="152"/>
      <c r="C24" s="152"/>
      <c r="D24" s="153"/>
      <c r="E24" s="154" t="str">
        <f t="shared" si="0"/>
        <v/>
      </c>
      <c r="F24" s="154" t="str">
        <f t="shared" si="1"/>
        <v/>
      </c>
      <c r="G24" s="155"/>
      <c r="H24" s="156"/>
      <c r="I24" s="195"/>
      <c r="J24" s="157"/>
      <c r="K24" s="200"/>
      <c r="L24" s="200"/>
      <c r="M24" s="158" t="str">
        <f t="shared" si="4"/>
        <v/>
      </c>
      <c r="N24" s="159"/>
      <c r="O24" s="194" t="str">
        <f>IFERROR(VLOOKUP(M24,計算用!$A$48:$B$55,2,FALSE),"")</f>
        <v/>
      </c>
      <c r="P24" s="199"/>
      <c r="Q24" s="199"/>
      <c r="R24" s="199"/>
      <c r="S24" s="201" t="str">
        <f t="shared" si="2"/>
        <v/>
      </c>
      <c r="T24" s="160"/>
      <c r="U24" s="161"/>
      <c r="V24" s="115"/>
    </row>
    <row r="25" spans="1:23">
      <c r="A25" s="151">
        <f t="shared" si="6"/>
        <v>20</v>
      </c>
      <c r="B25" s="152"/>
      <c r="C25" s="152"/>
      <c r="D25" s="153"/>
      <c r="E25" s="154" t="str">
        <f t="shared" si="0"/>
        <v/>
      </c>
      <c r="F25" s="154" t="str">
        <f t="shared" si="1"/>
        <v/>
      </c>
      <c r="G25" s="155"/>
      <c r="H25" s="156"/>
      <c r="I25" s="195"/>
      <c r="J25" s="157"/>
      <c r="K25" s="200"/>
      <c r="L25" s="200"/>
      <c r="M25" s="158" t="str">
        <f t="shared" si="4"/>
        <v/>
      </c>
      <c r="N25" s="159"/>
      <c r="O25" s="194" t="str">
        <f>IFERROR(VLOOKUP(M25,計算用!$A$48:$B$55,2,FALSE),"")</f>
        <v/>
      </c>
      <c r="P25" s="199"/>
      <c r="Q25" s="199"/>
      <c r="R25" s="199"/>
      <c r="S25" s="201" t="str">
        <f t="shared" si="2"/>
        <v/>
      </c>
      <c r="T25" s="160"/>
      <c r="U25" s="161"/>
      <c r="V25" s="115"/>
    </row>
    <row r="26" spans="1:23">
      <c r="A26" s="151">
        <f t="shared" si="6"/>
        <v>21</v>
      </c>
      <c r="B26" s="152"/>
      <c r="C26" s="152"/>
      <c r="D26" s="153"/>
      <c r="E26" s="154" t="str">
        <f t="shared" si="0"/>
        <v/>
      </c>
      <c r="F26" s="154" t="str">
        <f t="shared" si="1"/>
        <v/>
      </c>
      <c r="G26" s="155"/>
      <c r="H26" s="156"/>
      <c r="I26" s="195"/>
      <c r="J26" s="157"/>
      <c r="K26" s="200"/>
      <c r="L26" s="200"/>
      <c r="M26" s="158" t="str">
        <f t="shared" si="4"/>
        <v/>
      </c>
      <c r="N26" s="159"/>
      <c r="O26" s="194" t="str">
        <f>IFERROR(VLOOKUP(M26,計算用!$A$48:$B$55,2,FALSE),"")</f>
        <v/>
      </c>
      <c r="P26" s="199"/>
      <c r="Q26" s="199"/>
      <c r="R26" s="199"/>
      <c r="S26" s="201" t="str">
        <f t="shared" si="2"/>
        <v/>
      </c>
      <c r="T26" s="160"/>
      <c r="U26" s="161"/>
      <c r="V26" s="115"/>
    </row>
    <row r="27" spans="1:23">
      <c r="A27" s="151">
        <f t="shared" si="6"/>
        <v>22</v>
      </c>
      <c r="B27" s="152"/>
      <c r="C27" s="152"/>
      <c r="D27" s="153"/>
      <c r="E27" s="154" t="str">
        <f t="shared" si="0"/>
        <v/>
      </c>
      <c r="F27" s="154" t="str">
        <f t="shared" si="1"/>
        <v/>
      </c>
      <c r="G27" s="155"/>
      <c r="H27" s="156"/>
      <c r="I27" s="195"/>
      <c r="J27" s="157"/>
      <c r="K27" s="200"/>
      <c r="L27" s="200"/>
      <c r="M27" s="158" t="str">
        <f t="shared" si="4"/>
        <v/>
      </c>
      <c r="N27" s="159"/>
      <c r="O27" s="194" t="str">
        <f>IFERROR(VLOOKUP(M27,計算用!$A$48:$B$55,2,FALSE),"")</f>
        <v/>
      </c>
      <c r="P27" s="199"/>
      <c r="Q27" s="199"/>
      <c r="R27" s="199"/>
      <c r="S27" s="201" t="str">
        <f t="shared" si="2"/>
        <v/>
      </c>
      <c r="T27" s="160"/>
      <c r="U27" s="161"/>
      <c r="V27" s="115"/>
    </row>
    <row r="28" spans="1:23">
      <c r="A28" s="151">
        <f t="shared" si="6"/>
        <v>23</v>
      </c>
      <c r="B28" s="152"/>
      <c r="C28" s="152"/>
      <c r="D28" s="153"/>
      <c r="E28" s="154" t="str">
        <f t="shared" si="0"/>
        <v/>
      </c>
      <c r="F28" s="154" t="str">
        <f t="shared" si="1"/>
        <v/>
      </c>
      <c r="G28" s="155"/>
      <c r="H28" s="156"/>
      <c r="I28" s="195"/>
      <c r="J28" s="157"/>
      <c r="K28" s="200"/>
      <c r="L28" s="200"/>
      <c r="M28" s="158" t="str">
        <f t="shared" si="4"/>
        <v/>
      </c>
      <c r="N28" s="159"/>
      <c r="O28" s="194" t="str">
        <f>IFERROR(VLOOKUP(M28,計算用!$A$48:$B$55,2,FALSE),"")</f>
        <v/>
      </c>
      <c r="P28" s="199"/>
      <c r="Q28" s="199"/>
      <c r="R28" s="199"/>
      <c r="S28" s="201" t="str">
        <f t="shared" si="2"/>
        <v/>
      </c>
      <c r="T28" s="160"/>
      <c r="U28" s="161"/>
      <c r="V28" s="115"/>
    </row>
    <row r="29" spans="1:23">
      <c r="A29" s="151">
        <f t="shared" si="6"/>
        <v>24</v>
      </c>
      <c r="B29" s="152"/>
      <c r="C29" s="152"/>
      <c r="D29" s="153"/>
      <c r="E29" s="154" t="str">
        <f t="shared" si="0"/>
        <v/>
      </c>
      <c r="F29" s="154" t="str">
        <f t="shared" si="1"/>
        <v/>
      </c>
      <c r="G29" s="155"/>
      <c r="H29" s="156"/>
      <c r="I29" s="195"/>
      <c r="J29" s="157"/>
      <c r="K29" s="200"/>
      <c r="L29" s="200"/>
      <c r="M29" s="158" t="str">
        <f t="shared" si="4"/>
        <v/>
      </c>
      <c r="N29" s="159"/>
      <c r="O29" s="194" t="str">
        <f>IFERROR(VLOOKUP(M29,計算用!$A$48:$B$55,2,FALSE),"")</f>
        <v/>
      </c>
      <c r="P29" s="199"/>
      <c r="Q29" s="199"/>
      <c r="R29" s="199"/>
      <c r="S29" s="201" t="str">
        <f t="shared" si="2"/>
        <v/>
      </c>
      <c r="T29" s="160"/>
      <c r="U29" s="161"/>
      <c r="V29" s="115"/>
    </row>
    <row r="30" spans="1:23">
      <c r="A30" s="151">
        <f t="shared" si="6"/>
        <v>25</v>
      </c>
      <c r="B30" s="152"/>
      <c r="C30" s="152"/>
      <c r="D30" s="153"/>
      <c r="E30" s="154" t="str">
        <f t="shared" si="0"/>
        <v/>
      </c>
      <c r="F30" s="154" t="str">
        <f t="shared" si="1"/>
        <v/>
      </c>
      <c r="G30" s="155"/>
      <c r="H30" s="156"/>
      <c r="I30" s="195"/>
      <c r="J30" s="157"/>
      <c r="K30" s="200"/>
      <c r="L30" s="200"/>
      <c r="M30" s="158" t="str">
        <f t="shared" si="4"/>
        <v/>
      </c>
      <c r="N30" s="159"/>
      <c r="O30" s="194" t="str">
        <f>IFERROR(VLOOKUP(M30,計算用!$A$48:$B$55,2,FALSE),"")</f>
        <v/>
      </c>
      <c r="P30" s="199"/>
      <c r="Q30" s="199"/>
      <c r="R30" s="199"/>
      <c r="S30" s="201" t="str">
        <f t="shared" si="2"/>
        <v/>
      </c>
      <c r="T30" s="160"/>
      <c r="U30" s="161"/>
      <c r="V30" s="115"/>
    </row>
    <row r="31" spans="1:23">
      <c r="A31" s="151">
        <f t="shared" si="6"/>
        <v>26</v>
      </c>
      <c r="B31" s="152"/>
      <c r="C31" s="152"/>
      <c r="D31" s="153"/>
      <c r="E31" s="154" t="str">
        <f t="shared" si="0"/>
        <v/>
      </c>
      <c r="F31" s="154" t="str">
        <f t="shared" si="1"/>
        <v/>
      </c>
      <c r="G31" s="155"/>
      <c r="H31" s="156"/>
      <c r="I31" s="195"/>
      <c r="J31" s="157"/>
      <c r="K31" s="200"/>
      <c r="L31" s="200"/>
      <c r="M31" s="158" t="str">
        <f t="shared" si="4"/>
        <v/>
      </c>
      <c r="N31" s="159"/>
      <c r="O31" s="194" t="str">
        <f>IFERROR(VLOOKUP(M31,計算用!$A$48:$B$55,2,FALSE),"")</f>
        <v/>
      </c>
      <c r="P31" s="199"/>
      <c r="Q31" s="199"/>
      <c r="R31" s="199"/>
      <c r="S31" s="201" t="str">
        <f t="shared" si="2"/>
        <v/>
      </c>
      <c r="T31" s="160"/>
      <c r="U31" s="161"/>
      <c r="V31" s="115"/>
    </row>
    <row r="32" spans="1:23">
      <c r="A32" s="151">
        <f t="shared" si="6"/>
        <v>27</v>
      </c>
      <c r="B32" s="152"/>
      <c r="C32" s="152"/>
      <c r="D32" s="153"/>
      <c r="E32" s="154" t="str">
        <f t="shared" si="0"/>
        <v/>
      </c>
      <c r="F32" s="154" t="str">
        <f t="shared" si="1"/>
        <v/>
      </c>
      <c r="G32" s="155"/>
      <c r="H32" s="156"/>
      <c r="I32" s="195"/>
      <c r="J32" s="157"/>
      <c r="K32" s="200"/>
      <c r="L32" s="200"/>
      <c r="M32" s="158" t="str">
        <f t="shared" si="4"/>
        <v/>
      </c>
      <c r="N32" s="159"/>
      <c r="O32" s="194" t="str">
        <f>IFERROR(VLOOKUP(M32,計算用!$A$48:$B$55,2,FALSE),"")</f>
        <v/>
      </c>
      <c r="P32" s="199"/>
      <c r="Q32" s="199"/>
      <c r="R32" s="199"/>
      <c r="S32" s="201" t="str">
        <f t="shared" si="2"/>
        <v/>
      </c>
      <c r="T32" s="160"/>
      <c r="U32" s="161"/>
      <c r="V32" s="115"/>
      <c r="W32" s="3"/>
    </row>
    <row r="33" spans="1:22">
      <c r="A33" s="151">
        <f t="shared" si="6"/>
        <v>28</v>
      </c>
      <c r="B33" s="152"/>
      <c r="C33" s="152"/>
      <c r="D33" s="153"/>
      <c r="E33" s="154" t="str">
        <f t="shared" si="0"/>
        <v/>
      </c>
      <c r="F33" s="154" t="str">
        <f t="shared" si="1"/>
        <v/>
      </c>
      <c r="G33" s="155"/>
      <c r="H33" s="156"/>
      <c r="I33" s="195"/>
      <c r="J33" s="157"/>
      <c r="K33" s="200"/>
      <c r="L33" s="200"/>
      <c r="M33" s="158" t="str">
        <f t="shared" si="4"/>
        <v/>
      </c>
      <c r="N33" s="159"/>
      <c r="O33" s="194" t="str">
        <f>IFERROR(VLOOKUP(M33,計算用!$A$48:$B$55,2,FALSE),"")</f>
        <v/>
      </c>
      <c r="P33" s="199"/>
      <c r="Q33" s="199"/>
      <c r="R33" s="199"/>
      <c r="S33" s="201" t="str">
        <f t="shared" si="2"/>
        <v/>
      </c>
      <c r="T33" s="160"/>
      <c r="U33" s="161"/>
      <c r="V33" s="115"/>
    </row>
    <row r="34" spans="1:22">
      <c r="A34" s="151">
        <f t="shared" si="6"/>
        <v>29</v>
      </c>
      <c r="B34" s="152"/>
      <c r="C34" s="152"/>
      <c r="D34" s="153"/>
      <c r="E34" s="154" t="str">
        <f t="shared" si="0"/>
        <v/>
      </c>
      <c r="F34" s="154" t="str">
        <f t="shared" si="1"/>
        <v/>
      </c>
      <c r="G34" s="155"/>
      <c r="H34" s="156"/>
      <c r="I34" s="195"/>
      <c r="J34" s="157"/>
      <c r="K34" s="200"/>
      <c r="L34" s="200"/>
      <c r="M34" s="158" t="str">
        <f t="shared" si="4"/>
        <v/>
      </c>
      <c r="N34" s="159"/>
      <c r="O34" s="194" t="str">
        <f>IFERROR(VLOOKUP(M34,計算用!$A$48:$B$55,2,FALSE),"")</f>
        <v/>
      </c>
      <c r="P34" s="199"/>
      <c r="Q34" s="199"/>
      <c r="R34" s="199"/>
      <c r="S34" s="201" t="str">
        <f t="shared" si="2"/>
        <v/>
      </c>
      <c r="T34" s="160"/>
      <c r="U34" s="161"/>
      <c r="V34" s="115"/>
    </row>
    <row r="35" spans="1:22">
      <c r="A35" s="151">
        <f t="shared" si="6"/>
        <v>30</v>
      </c>
      <c r="B35" s="152"/>
      <c r="C35" s="152"/>
      <c r="D35" s="153"/>
      <c r="E35" s="154" t="str">
        <f t="shared" si="0"/>
        <v/>
      </c>
      <c r="F35" s="154" t="str">
        <f t="shared" si="1"/>
        <v/>
      </c>
      <c r="G35" s="155"/>
      <c r="H35" s="156"/>
      <c r="I35" s="195"/>
      <c r="J35" s="157"/>
      <c r="K35" s="200"/>
      <c r="L35" s="200"/>
      <c r="M35" s="158" t="str">
        <f t="shared" si="4"/>
        <v/>
      </c>
      <c r="N35" s="159"/>
      <c r="O35" s="194" t="str">
        <f>IFERROR(VLOOKUP(M35,計算用!$A$48:$B$55,2,FALSE),"")</f>
        <v/>
      </c>
      <c r="P35" s="199"/>
      <c r="Q35" s="199"/>
      <c r="R35" s="199"/>
      <c r="S35" s="201" t="str">
        <f t="shared" si="2"/>
        <v/>
      </c>
      <c r="T35" s="160"/>
      <c r="U35" s="161"/>
      <c r="V35" s="115"/>
    </row>
    <row r="36" spans="1:22">
      <c r="A36" s="151">
        <f t="shared" si="6"/>
        <v>31</v>
      </c>
      <c r="B36" s="152"/>
      <c r="C36" s="152"/>
      <c r="D36" s="153"/>
      <c r="E36" s="154" t="str">
        <f t="shared" si="0"/>
        <v/>
      </c>
      <c r="F36" s="154" t="str">
        <f t="shared" si="1"/>
        <v/>
      </c>
      <c r="G36" s="155"/>
      <c r="H36" s="156"/>
      <c r="I36" s="195"/>
      <c r="J36" s="157"/>
      <c r="K36" s="200"/>
      <c r="L36" s="200"/>
      <c r="M36" s="158" t="str">
        <f t="shared" si="4"/>
        <v/>
      </c>
      <c r="N36" s="159"/>
      <c r="O36" s="194" t="str">
        <f>IFERROR(VLOOKUP(M36,計算用!$A$48:$B$55,2,FALSE),"")</f>
        <v/>
      </c>
      <c r="P36" s="199"/>
      <c r="Q36" s="199"/>
      <c r="R36" s="199"/>
      <c r="S36" s="201" t="str">
        <f t="shared" si="2"/>
        <v/>
      </c>
      <c r="T36" s="160"/>
      <c r="U36" s="161"/>
      <c r="V36" s="115"/>
    </row>
    <row r="37" spans="1:22">
      <c r="A37" s="151">
        <f t="shared" si="6"/>
        <v>32</v>
      </c>
      <c r="B37" s="152"/>
      <c r="C37" s="152"/>
      <c r="D37" s="153"/>
      <c r="E37" s="154" t="str">
        <f t="shared" si="0"/>
        <v/>
      </c>
      <c r="F37" s="154" t="str">
        <f t="shared" si="1"/>
        <v/>
      </c>
      <c r="G37" s="155"/>
      <c r="H37" s="156"/>
      <c r="I37" s="195"/>
      <c r="J37" s="157"/>
      <c r="K37" s="200"/>
      <c r="L37" s="200"/>
      <c r="M37" s="158" t="str">
        <f t="shared" si="4"/>
        <v/>
      </c>
      <c r="N37" s="159"/>
      <c r="O37" s="194" t="str">
        <f>IFERROR(VLOOKUP(M37,計算用!$A$48:$B$55,2,FALSE),"")</f>
        <v/>
      </c>
      <c r="P37" s="199"/>
      <c r="Q37" s="199"/>
      <c r="R37" s="199"/>
      <c r="S37" s="201" t="str">
        <f t="shared" si="2"/>
        <v/>
      </c>
      <c r="T37" s="160"/>
      <c r="U37" s="161"/>
      <c r="V37" s="115"/>
    </row>
    <row r="38" spans="1:22">
      <c r="A38" s="151">
        <f t="shared" si="6"/>
        <v>33</v>
      </c>
      <c r="B38" s="152"/>
      <c r="C38" s="152"/>
      <c r="D38" s="153"/>
      <c r="E38" s="154" t="str">
        <f t="shared" si="0"/>
        <v/>
      </c>
      <c r="F38" s="154" t="str">
        <f t="shared" si="1"/>
        <v/>
      </c>
      <c r="G38" s="155"/>
      <c r="H38" s="156"/>
      <c r="I38" s="195"/>
      <c r="J38" s="157"/>
      <c r="K38" s="200"/>
      <c r="L38" s="200"/>
      <c r="M38" s="158" t="str">
        <f t="shared" si="4"/>
        <v/>
      </c>
      <c r="N38" s="159"/>
      <c r="O38" s="194" t="str">
        <f>IFERROR(VLOOKUP(M38,計算用!$A$48:$B$55,2,FALSE),"")</f>
        <v/>
      </c>
      <c r="P38" s="199"/>
      <c r="Q38" s="199"/>
      <c r="R38" s="199"/>
      <c r="S38" s="201" t="str">
        <f t="shared" si="2"/>
        <v/>
      </c>
      <c r="T38" s="160"/>
      <c r="U38" s="161"/>
      <c r="V38" s="115"/>
    </row>
    <row r="39" spans="1:22">
      <c r="A39" s="151">
        <f t="shared" si="6"/>
        <v>34</v>
      </c>
      <c r="B39" s="152"/>
      <c r="C39" s="152"/>
      <c r="D39" s="153"/>
      <c r="E39" s="154" t="str">
        <f t="shared" si="0"/>
        <v/>
      </c>
      <c r="F39" s="154" t="str">
        <f t="shared" si="1"/>
        <v/>
      </c>
      <c r="G39" s="155"/>
      <c r="H39" s="156"/>
      <c r="I39" s="195"/>
      <c r="J39" s="157"/>
      <c r="K39" s="200"/>
      <c r="L39" s="200"/>
      <c r="M39" s="158" t="str">
        <f t="shared" si="4"/>
        <v/>
      </c>
      <c r="N39" s="159"/>
      <c r="O39" s="194" t="str">
        <f>IFERROR(VLOOKUP(M39,計算用!$A$48:$B$55,2,FALSE),"")</f>
        <v/>
      </c>
      <c r="P39" s="199"/>
      <c r="Q39" s="199"/>
      <c r="R39" s="199"/>
      <c r="S39" s="201" t="str">
        <f t="shared" si="2"/>
        <v/>
      </c>
      <c r="T39" s="160"/>
      <c r="U39" s="161"/>
      <c r="V39" s="115"/>
    </row>
    <row r="40" spans="1:22">
      <c r="A40" s="151">
        <f t="shared" si="6"/>
        <v>35</v>
      </c>
      <c r="B40" s="152"/>
      <c r="C40" s="152"/>
      <c r="D40" s="153"/>
      <c r="E40" s="154" t="str">
        <f t="shared" si="0"/>
        <v/>
      </c>
      <c r="F40" s="154" t="str">
        <f t="shared" si="1"/>
        <v/>
      </c>
      <c r="G40" s="155"/>
      <c r="H40" s="156"/>
      <c r="I40" s="195"/>
      <c r="J40" s="157"/>
      <c r="K40" s="200"/>
      <c r="L40" s="200"/>
      <c r="M40" s="158" t="str">
        <f t="shared" si="4"/>
        <v/>
      </c>
      <c r="N40" s="159"/>
      <c r="O40" s="194" t="str">
        <f>IFERROR(VLOOKUP(M40,計算用!$A$48:$B$55,2,FALSE),"")</f>
        <v/>
      </c>
      <c r="P40" s="199"/>
      <c r="Q40" s="199"/>
      <c r="R40" s="199"/>
      <c r="S40" s="201" t="str">
        <f t="shared" si="2"/>
        <v/>
      </c>
      <c r="T40" s="160"/>
      <c r="U40" s="161"/>
      <c r="V40" s="115"/>
    </row>
    <row r="41" spans="1:22">
      <c r="A41" s="151">
        <f t="shared" si="6"/>
        <v>36</v>
      </c>
      <c r="B41" s="152"/>
      <c r="C41" s="152"/>
      <c r="D41" s="153"/>
      <c r="E41" s="154" t="str">
        <f t="shared" si="0"/>
        <v/>
      </c>
      <c r="F41" s="154" t="str">
        <f t="shared" si="1"/>
        <v/>
      </c>
      <c r="G41" s="155"/>
      <c r="H41" s="156"/>
      <c r="I41" s="195"/>
      <c r="J41" s="157"/>
      <c r="K41" s="200"/>
      <c r="L41" s="200"/>
      <c r="M41" s="158" t="str">
        <f t="shared" si="4"/>
        <v/>
      </c>
      <c r="N41" s="159"/>
      <c r="O41" s="194" t="str">
        <f>IFERROR(VLOOKUP(M41,計算用!$A$48:$B$55,2,FALSE),"")</f>
        <v/>
      </c>
      <c r="P41" s="199"/>
      <c r="Q41" s="199"/>
      <c r="R41" s="199"/>
      <c r="S41" s="201" t="str">
        <f t="shared" si="2"/>
        <v/>
      </c>
      <c r="T41" s="160"/>
      <c r="U41" s="161"/>
      <c r="V41" s="115"/>
    </row>
    <row r="42" spans="1:22">
      <c r="A42" s="151">
        <f t="shared" si="6"/>
        <v>37</v>
      </c>
      <c r="B42" s="152"/>
      <c r="C42" s="152"/>
      <c r="D42" s="153"/>
      <c r="E42" s="154" t="str">
        <f t="shared" si="0"/>
        <v/>
      </c>
      <c r="F42" s="154" t="str">
        <f t="shared" si="1"/>
        <v/>
      </c>
      <c r="G42" s="155"/>
      <c r="H42" s="156"/>
      <c r="I42" s="195"/>
      <c r="J42" s="157"/>
      <c r="K42" s="200"/>
      <c r="L42" s="200"/>
      <c r="M42" s="158" t="str">
        <f t="shared" si="4"/>
        <v/>
      </c>
      <c r="N42" s="159"/>
      <c r="O42" s="194" t="str">
        <f>IFERROR(VLOOKUP(M42,計算用!$A$48:$B$55,2,FALSE),"")</f>
        <v/>
      </c>
      <c r="P42" s="199"/>
      <c r="Q42" s="199"/>
      <c r="R42" s="199"/>
      <c r="S42" s="201" t="str">
        <f t="shared" si="2"/>
        <v/>
      </c>
      <c r="T42" s="160"/>
      <c r="U42" s="161"/>
      <c r="V42" s="115"/>
    </row>
    <row r="43" spans="1:22">
      <c r="A43" s="151">
        <f t="shared" si="6"/>
        <v>38</v>
      </c>
      <c r="B43" s="152"/>
      <c r="C43" s="152"/>
      <c r="D43" s="153"/>
      <c r="E43" s="154" t="str">
        <f t="shared" si="0"/>
        <v/>
      </c>
      <c r="F43" s="154" t="str">
        <f t="shared" si="1"/>
        <v/>
      </c>
      <c r="G43" s="155"/>
      <c r="H43" s="156"/>
      <c r="I43" s="195"/>
      <c r="J43" s="157"/>
      <c r="K43" s="200"/>
      <c r="L43" s="200"/>
      <c r="M43" s="158" t="str">
        <f t="shared" si="4"/>
        <v/>
      </c>
      <c r="N43" s="159"/>
      <c r="O43" s="194" t="str">
        <f>IFERROR(VLOOKUP(M43,計算用!$A$48:$B$55,2,FALSE),"")</f>
        <v/>
      </c>
      <c r="P43" s="199"/>
      <c r="Q43" s="199"/>
      <c r="R43" s="199"/>
      <c r="S43" s="201" t="str">
        <f t="shared" si="2"/>
        <v/>
      </c>
      <c r="T43" s="160"/>
      <c r="U43" s="161"/>
      <c r="V43" s="115"/>
    </row>
    <row r="44" spans="1:22">
      <c r="A44" s="151">
        <f t="shared" si="6"/>
        <v>39</v>
      </c>
      <c r="B44" s="152"/>
      <c r="C44" s="152"/>
      <c r="D44" s="153"/>
      <c r="E44" s="154" t="str">
        <f t="shared" si="0"/>
        <v/>
      </c>
      <c r="F44" s="154" t="str">
        <f t="shared" si="1"/>
        <v/>
      </c>
      <c r="G44" s="155"/>
      <c r="H44" s="156"/>
      <c r="I44" s="195"/>
      <c r="J44" s="157"/>
      <c r="K44" s="200"/>
      <c r="L44" s="200"/>
      <c r="M44" s="158" t="str">
        <f t="shared" si="4"/>
        <v/>
      </c>
      <c r="N44" s="159"/>
      <c r="O44" s="194" t="str">
        <f>IFERROR(VLOOKUP(M44,計算用!$A$48:$B$55,2,FALSE),"")</f>
        <v/>
      </c>
      <c r="P44" s="199"/>
      <c r="Q44" s="199"/>
      <c r="R44" s="199"/>
      <c r="S44" s="201" t="str">
        <f t="shared" si="2"/>
        <v/>
      </c>
      <c r="T44" s="160"/>
      <c r="U44" s="161"/>
      <c r="V44" s="115"/>
    </row>
    <row r="45" spans="1:22">
      <c r="A45" s="151">
        <f t="shared" si="6"/>
        <v>40</v>
      </c>
      <c r="B45" s="152"/>
      <c r="C45" s="152"/>
      <c r="D45" s="153"/>
      <c r="E45" s="154" t="str">
        <f t="shared" si="0"/>
        <v/>
      </c>
      <c r="F45" s="154" t="str">
        <f t="shared" si="1"/>
        <v/>
      </c>
      <c r="G45" s="155"/>
      <c r="H45" s="156"/>
      <c r="I45" s="195"/>
      <c r="J45" s="157"/>
      <c r="K45" s="200"/>
      <c r="L45" s="200"/>
      <c r="M45" s="158" t="str">
        <f t="shared" si="4"/>
        <v/>
      </c>
      <c r="N45" s="159"/>
      <c r="O45" s="194" t="str">
        <f>IFERROR(VLOOKUP(M45,計算用!$A$48:$B$55,2,FALSE),"")</f>
        <v/>
      </c>
      <c r="P45" s="199"/>
      <c r="Q45" s="199"/>
      <c r="R45" s="199"/>
      <c r="S45" s="201" t="str">
        <f t="shared" si="2"/>
        <v/>
      </c>
      <c r="T45" s="160"/>
      <c r="U45" s="161"/>
      <c r="V45" s="115"/>
    </row>
    <row r="46" spans="1:22">
      <c r="A46" s="151">
        <f t="shared" si="6"/>
        <v>41</v>
      </c>
      <c r="B46" s="152"/>
      <c r="C46" s="152"/>
      <c r="D46" s="153"/>
      <c r="E46" s="154" t="str">
        <f t="shared" si="0"/>
        <v/>
      </c>
      <c r="F46" s="154" t="str">
        <f t="shared" si="1"/>
        <v/>
      </c>
      <c r="G46" s="155"/>
      <c r="H46" s="156"/>
      <c r="I46" s="195"/>
      <c r="J46" s="157"/>
      <c r="K46" s="200"/>
      <c r="L46" s="200"/>
      <c r="M46" s="158" t="str">
        <f t="shared" si="4"/>
        <v/>
      </c>
      <c r="N46" s="159"/>
      <c r="O46" s="194" t="str">
        <f>IFERROR(VLOOKUP(M46,計算用!$A$48:$B$55,2,FALSE),"")</f>
        <v/>
      </c>
      <c r="P46" s="199"/>
      <c r="Q46" s="199"/>
      <c r="R46" s="199"/>
      <c r="S46" s="201" t="str">
        <f t="shared" si="2"/>
        <v/>
      </c>
      <c r="T46" s="160"/>
      <c r="U46" s="161"/>
      <c r="V46" s="115"/>
    </row>
    <row r="47" spans="1:22">
      <c r="A47" s="151">
        <f t="shared" si="6"/>
        <v>42</v>
      </c>
      <c r="B47" s="152"/>
      <c r="C47" s="152"/>
      <c r="D47" s="153"/>
      <c r="E47" s="154" t="str">
        <f t="shared" si="0"/>
        <v/>
      </c>
      <c r="F47" s="154" t="str">
        <f t="shared" si="1"/>
        <v/>
      </c>
      <c r="G47" s="155"/>
      <c r="H47" s="156"/>
      <c r="I47" s="195"/>
      <c r="J47" s="157"/>
      <c r="K47" s="200"/>
      <c r="L47" s="200"/>
      <c r="M47" s="158" t="str">
        <f t="shared" si="4"/>
        <v/>
      </c>
      <c r="N47" s="159"/>
      <c r="O47" s="194" t="str">
        <f>IFERROR(VLOOKUP(M47,計算用!$A$48:$B$55,2,FALSE),"")</f>
        <v/>
      </c>
      <c r="P47" s="199"/>
      <c r="Q47" s="199"/>
      <c r="R47" s="199"/>
      <c r="S47" s="201" t="str">
        <f t="shared" si="2"/>
        <v/>
      </c>
      <c r="T47" s="160"/>
      <c r="U47" s="161"/>
      <c r="V47" s="115"/>
    </row>
    <row r="48" spans="1:22">
      <c r="A48" s="151">
        <f t="shared" si="6"/>
        <v>43</v>
      </c>
      <c r="B48" s="152"/>
      <c r="C48" s="152"/>
      <c r="D48" s="153"/>
      <c r="E48" s="154" t="str">
        <f t="shared" si="0"/>
        <v/>
      </c>
      <c r="F48" s="154" t="str">
        <f t="shared" si="1"/>
        <v/>
      </c>
      <c r="G48" s="155"/>
      <c r="H48" s="156"/>
      <c r="I48" s="195"/>
      <c r="J48" s="157"/>
      <c r="K48" s="200"/>
      <c r="L48" s="200"/>
      <c r="M48" s="158" t="str">
        <f t="shared" si="4"/>
        <v/>
      </c>
      <c r="N48" s="159"/>
      <c r="O48" s="194" t="str">
        <f>IFERROR(VLOOKUP(M48,計算用!$A$48:$B$55,2,FALSE),"")</f>
        <v/>
      </c>
      <c r="P48" s="199"/>
      <c r="Q48" s="199"/>
      <c r="R48" s="199"/>
      <c r="S48" s="201" t="str">
        <f t="shared" si="2"/>
        <v/>
      </c>
      <c r="T48" s="160"/>
      <c r="U48" s="161"/>
      <c r="V48" s="115"/>
    </row>
    <row r="49" spans="1:22">
      <c r="A49" s="151">
        <f t="shared" si="6"/>
        <v>44</v>
      </c>
      <c r="B49" s="152"/>
      <c r="C49" s="152"/>
      <c r="D49" s="153"/>
      <c r="E49" s="154" t="str">
        <f t="shared" si="0"/>
        <v/>
      </c>
      <c r="F49" s="154" t="str">
        <f t="shared" si="1"/>
        <v/>
      </c>
      <c r="G49" s="155"/>
      <c r="H49" s="156"/>
      <c r="I49" s="195"/>
      <c r="J49" s="157"/>
      <c r="K49" s="200"/>
      <c r="L49" s="200"/>
      <c r="M49" s="158" t="str">
        <f t="shared" si="4"/>
        <v/>
      </c>
      <c r="N49" s="159"/>
      <c r="O49" s="194" t="str">
        <f>IFERROR(VLOOKUP(M49,計算用!$A$48:$B$55,2,FALSE),"")</f>
        <v/>
      </c>
      <c r="P49" s="199"/>
      <c r="Q49" s="199"/>
      <c r="R49" s="199"/>
      <c r="S49" s="201" t="str">
        <f t="shared" si="2"/>
        <v/>
      </c>
      <c r="T49" s="160"/>
      <c r="U49" s="161"/>
      <c r="V49" s="115"/>
    </row>
    <row r="50" spans="1:22">
      <c r="A50" s="151">
        <f t="shared" si="6"/>
        <v>45</v>
      </c>
      <c r="B50" s="152"/>
      <c r="C50" s="152"/>
      <c r="D50" s="153"/>
      <c r="E50" s="154" t="str">
        <f t="shared" si="0"/>
        <v/>
      </c>
      <c r="F50" s="154" t="str">
        <f t="shared" si="1"/>
        <v/>
      </c>
      <c r="G50" s="155"/>
      <c r="H50" s="156"/>
      <c r="I50" s="195"/>
      <c r="J50" s="157"/>
      <c r="K50" s="200"/>
      <c r="L50" s="200"/>
      <c r="M50" s="158" t="str">
        <f t="shared" si="4"/>
        <v/>
      </c>
      <c r="N50" s="159"/>
      <c r="O50" s="194" t="str">
        <f>IFERROR(VLOOKUP(M50,計算用!$A$48:$B$55,2,FALSE),"")</f>
        <v/>
      </c>
      <c r="P50" s="199"/>
      <c r="Q50" s="199"/>
      <c r="R50" s="199"/>
      <c r="S50" s="201" t="str">
        <f t="shared" si="2"/>
        <v/>
      </c>
      <c r="T50" s="160"/>
      <c r="U50" s="161"/>
      <c r="V50" s="115"/>
    </row>
    <row r="51" spans="1:22">
      <c r="A51" s="151">
        <f t="shared" si="6"/>
        <v>46</v>
      </c>
      <c r="B51" s="152"/>
      <c r="C51" s="152"/>
      <c r="D51" s="153"/>
      <c r="E51" s="154" t="str">
        <f t="shared" si="0"/>
        <v/>
      </c>
      <c r="F51" s="154" t="str">
        <f t="shared" si="1"/>
        <v/>
      </c>
      <c r="G51" s="155"/>
      <c r="H51" s="156"/>
      <c r="I51" s="195"/>
      <c r="J51" s="157"/>
      <c r="K51" s="200"/>
      <c r="L51" s="200"/>
      <c r="M51" s="158" t="str">
        <f t="shared" si="4"/>
        <v/>
      </c>
      <c r="N51" s="159"/>
      <c r="O51" s="194" t="str">
        <f>IFERROR(VLOOKUP(M51,計算用!$A$48:$B$55,2,FALSE),"")</f>
        <v/>
      </c>
      <c r="P51" s="199"/>
      <c r="Q51" s="199"/>
      <c r="R51" s="199"/>
      <c r="S51" s="201" t="str">
        <f t="shared" si="2"/>
        <v/>
      </c>
      <c r="T51" s="160"/>
      <c r="U51" s="161"/>
      <c r="V51" s="115"/>
    </row>
    <row r="52" spans="1:22">
      <c r="A52" s="151">
        <f t="shared" si="6"/>
        <v>47</v>
      </c>
      <c r="B52" s="152"/>
      <c r="C52" s="152"/>
      <c r="D52" s="153"/>
      <c r="E52" s="154" t="str">
        <f t="shared" si="0"/>
        <v/>
      </c>
      <c r="F52" s="154" t="str">
        <f t="shared" si="1"/>
        <v/>
      </c>
      <c r="G52" s="155"/>
      <c r="H52" s="156"/>
      <c r="I52" s="195"/>
      <c r="J52" s="157"/>
      <c r="K52" s="200"/>
      <c r="L52" s="200"/>
      <c r="M52" s="158" t="str">
        <f t="shared" si="4"/>
        <v/>
      </c>
      <c r="N52" s="159"/>
      <c r="O52" s="194" t="str">
        <f>IFERROR(VLOOKUP(M52,計算用!$A$48:$B$55,2,FALSE),"")</f>
        <v/>
      </c>
      <c r="P52" s="199"/>
      <c r="Q52" s="199"/>
      <c r="R52" s="199"/>
      <c r="S52" s="201" t="str">
        <f t="shared" si="2"/>
        <v/>
      </c>
      <c r="T52" s="160"/>
      <c r="U52" s="161"/>
      <c r="V52" s="115"/>
    </row>
    <row r="53" spans="1:22">
      <c r="A53" s="151">
        <f t="shared" si="6"/>
        <v>48</v>
      </c>
      <c r="B53" s="152"/>
      <c r="C53" s="152"/>
      <c r="D53" s="153"/>
      <c r="E53" s="154" t="str">
        <f t="shared" si="0"/>
        <v/>
      </c>
      <c r="F53" s="154" t="str">
        <f t="shared" si="1"/>
        <v/>
      </c>
      <c r="G53" s="155"/>
      <c r="H53" s="156"/>
      <c r="I53" s="195"/>
      <c r="J53" s="157"/>
      <c r="K53" s="200"/>
      <c r="L53" s="200"/>
      <c r="M53" s="158" t="str">
        <f t="shared" si="4"/>
        <v/>
      </c>
      <c r="N53" s="159"/>
      <c r="O53" s="194" t="str">
        <f>IFERROR(VLOOKUP(M53,計算用!$A$48:$B$55,2,FALSE),"")</f>
        <v/>
      </c>
      <c r="P53" s="199"/>
      <c r="Q53" s="199"/>
      <c r="R53" s="199"/>
      <c r="S53" s="201" t="str">
        <f t="shared" si="2"/>
        <v/>
      </c>
      <c r="T53" s="160"/>
      <c r="U53" s="161"/>
      <c r="V53" s="115"/>
    </row>
    <row r="54" spans="1:22">
      <c r="A54" s="151">
        <f t="shared" si="6"/>
        <v>49</v>
      </c>
      <c r="B54" s="152"/>
      <c r="C54" s="152"/>
      <c r="D54" s="153"/>
      <c r="E54" s="154" t="str">
        <f t="shared" si="0"/>
        <v/>
      </c>
      <c r="F54" s="154" t="str">
        <f t="shared" si="1"/>
        <v/>
      </c>
      <c r="G54" s="155"/>
      <c r="H54" s="156"/>
      <c r="I54" s="195"/>
      <c r="J54" s="157"/>
      <c r="K54" s="200"/>
      <c r="L54" s="200"/>
      <c r="M54" s="158" t="str">
        <f t="shared" si="4"/>
        <v/>
      </c>
      <c r="N54" s="159"/>
      <c r="O54" s="194" t="str">
        <f>IFERROR(VLOOKUP(M54,計算用!$A$48:$B$55,2,FALSE),"")</f>
        <v/>
      </c>
      <c r="P54" s="199"/>
      <c r="Q54" s="199"/>
      <c r="R54" s="199"/>
      <c r="S54" s="201" t="str">
        <f t="shared" si="2"/>
        <v/>
      </c>
      <c r="T54" s="160"/>
      <c r="U54" s="161"/>
      <c r="V54" s="115"/>
    </row>
    <row r="55" spans="1:22">
      <c r="A55" s="151">
        <f t="shared" si="6"/>
        <v>50</v>
      </c>
      <c r="B55" s="152"/>
      <c r="C55" s="152"/>
      <c r="D55" s="153"/>
      <c r="E55" s="154" t="str">
        <f t="shared" si="0"/>
        <v/>
      </c>
      <c r="F55" s="154" t="str">
        <f t="shared" si="1"/>
        <v/>
      </c>
      <c r="G55" s="155"/>
      <c r="H55" s="156"/>
      <c r="I55" s="195"/>
      <c r="J55" s="157"/>
      <c r="K55" s="200"/>
      <c r="L55" s="200"/>
      <c r="M55" s="158" t="str">
        <f t="shared" si="4"/>
        <v/>
      </c>
      <c r="N55" s="159"/>
      <c r="O55" s="194" t="str">
        <f>IFERROR(VLOOKUP(M55,計算用!$A$48:$B$55,2,FALSE),"")</f>
        <v/>
      </c>
      <c r="P55" s="199"/>
      <c r="Q55" s="199"/>
      <c r="R55" s="199"/>
      <c r="S55" s="201" t="str">
        <f t="shared" si="2"/>
        <v/>
      </c>
      <c r="T55" s="160"/>
      <c r="U55" s="161"/>
      <c r="V55" s="115"/>
    </row>
    <row r="56" spans="1:22">
      <c r="A56" s="151">
        <f t="shared" si="6"/>
        <v>51</v>
      </c>
      <c r="B56" s="152"/>
      <c r="C56" s="152"/>
      <c r="D56" s="153"/>
      <c r="E56" s="154" t="str">
        <f t="shared" si="0"/>
        <v/>
      </c>
      <c r="F56" s="154" t="str">
        <f t="shared" si="1"/>
        <v/>
      </c>
      <c r="G56" s="155"/>
      <c r="H56" s="156"/>
      <c r="I56" s="195"/>
      <c r="J56" s="157"/>
      <c r="K56" s="200"/>
      <c r="L56" s="200"/>
      <c r="M56" s="158" t="str">
        <f t="shared" si="4"/>
        <v/>
      </c>
      <c r="N56" s="159"/>
      <c r="O56" s="194" t="str">
        <f>IFERROR(VLOOKUP(M56,計算用!$A$48:$B$55,2,FALSE),"")</f>
        <v/>
      </c>
      <c r="P56" s="199"/>
      <c r="Q56" s="199"/>
      <c r="R56" s="199"/>
      <c r="S56" s="201" t="str">
        <f t="shared" si="2"/>
        <v/>
      </c>
      <c r="T56" s="160"/>
      <c r="U56" s="161"/>
      <c r="V56" s="115"/>
    </row>
    <row r="57" spans="1:22">
      <c r="A57" s="151">
        <f t="shared" si="6"/>
        <v>52</v>
      </c>
      <c r="B57" s="152"/>
      <c r="C57" s="152"/>
      <c r="D57" s="153"/>
      <c r="E57" s="154" t="str">
        <f t="shared" si="0"/>
        <v/>
      </c>
      <c r="F57" s="154" t="str">
        <f t="shared" si="1"/>
        <v/>
      </c>
      <c r="G57" s="155"/>
      <c r="H57" s="156"/>
      <c r="I57" s="195"/>
      <c r="J57" s="157"/>
      <c r="K57" s="200"/>
      <c r="L57" s="200"/>
      <c r="M57" s="158" t="str">
        <f t="shared" si="4"/>
        <v/>
      </c>
      <c r="N57" s="159"/>
      <c r="O57" s="194" t="str">
        <f>IFERROR(VLOOKUP(M57,計算用!$A$48:$B$55,2,FALSE),"")</f>
        <v/>
      </c>
      <c r="P57" s="199"/>
      <c r="Q57" s="199"/>
      <c r="R57" s="199"/>
      <c r="S57" s="201" t="str">
        <f t="shared" si="2"/>
        <v/>
      </c>
      <c r="T57" s="160"/>
      <c r="U57" s="161"/>
      <c r="V57" s="115"/>
    </row>
    <row r="58" spans="1:22">
      <c r="A58" s="151">
        <f t="shared" ref="A58:A85" si="7">A57+1</f>
        <v>53</v>
      </c>
      <c r="B58" s="152"/>
      <c r="C58" s="152"/>
      <c r="D58" s="153"/>
      <c r="E58" s="154" t="str">
        <f t="shared" si="0"/>
        <v/>
      </c>
      <c r="F58" s="154" t="str">
        <f t="shared" si="1"/>
        <v/>
      </c>
      <c r="G58" s="155"/>
      <c r="H58" s="156"/>
      <c r="I58" s="195"/>
      <c r="J58" s="157"/>
      <c r="K58" s="200"/>
      <c r="L58" s="200"/>
      <c r="M58" s="158" t="str">
        <f t="shared" si="4"/>
        <v/>
      </c>
      <c r="N58" s="159"/>
      <c r="O58" s="194" t="str">
        <f>IFERROR(VLOOKUP(M58,計算用!$A$48:$B$55,2,FALSE),"")</f>
        <v/>
      </c>
      <c r="P58" s="199"/>
      <c r="Q58" s="199"/>
      <c r="R58" s="199"/>
      <c r="S58" s="201" t="str">
        <f t="shared" si="2"/>
        <v/>
      </c>
      <c r="T58" s="160"/>
      <c r="U58" s="161"/>
      <c r="V58" s="115"/>
    </row>
    <row r="59" spans="1:22">
      <c r="A59" s="151">
        <f t="shared" si="7"/>
        <v>54</v>
      </c>
      <c r="B59" s="152"/>
      <c r="C59" s="152"/>
      <c r="D59" s="153"/>
      <c r="E59" s="154" t="str">
        <f t="shared" si="0"/>
        <v/>
      </c>
      <c r="F59" s="154" t="str">
        <f t="shared" si="1"/>
        <v/>
      </c>
      <c r="G59" s="155"/>
      <c r="H59" s="156"/>
      <c r="I59" s="195"/>
      <c r="J59" s="157"/>
      <c r="K59" s="200"/>
      <c r="L59" s="200"/>
      <c r="M59" s="158" t="str">
        <f t="shared" si="4"/>
        <v/>
      </c>
      <c r="N59" s="159"/>
      <c r="O59" s="194" t="str">
        <f>IFERROR(VLOOKUP(M59,計算用!$A$48:$B$55,2,FALSE),"")</f>
        <v/>
      </c>
      <c r="P59" s="199"/>
      <c r="Q59" s="199"/>
      <c r="R59" s="199"/>
      <c r="S59" s="201" t="str">
        <f t="shared" si="2"/>
        <v/>
      </c>
      <c r="T59" s="160"/>
      <c r="U59" s="161"/>
      <c r="V59" s="115"/>
    </row>
    <row r="60" spans="1:22">
      <c r="A60" s="151">
        <f t="shared" si="7"/>
        <v>55</v>
      </c>
      <c r="B60" s="152"/>
      <c r="C60" s="152"/>
      <c r="D60" s="153"/>
      <c r="E60" s="154" t="str">
        <f t="shared" si="0"/>
        <v/>
      </c>
      <c r="F60" s="154" t="str">
        <f t="shared" si="1"/>
        <v/>
      </c>
      <c r="G60" s="155"/>
      <c r="H60" s="156"/>
      <c r="I60" s="195"/>
      <c r="J60" s="157"/>
      <c r="K60" s="200"/>
      <c r="L60" s="200"/>
      <c r="M60" s="158" t="str">
        <f t="shared" si="4"/>
        <v/>
      </c>
      <c r="N60" s="159"/>
      <c r="O60" s="194" t="str">
        <f>IFERROR(VLOOKUP(M60,計算用!$A$48:$B$55,2,FALSE),"")</f>
        <v/>
      </c>
      <c r="P60" s="199"/>
      <c r="Q60" s="199"/>
      <c r="R60" s="199"/>
      <c r="S60" s="201" t="str">
        <f t="shared" si="2"/>
        <v/>
      </c>
      <c r="T60" s="160"/>
      <c r="U60" s="161"/>
      <c r="V60" s="115"/>
    </row>
    <row r="61" spans="1:22">
      <c r="A61" s="151">
        <f t="shared" si="7"/>
        <v>56</v>
      </c>
      <c r="B61" s="152"/>
      <c r="C61" s="152"/>
      <c r="D61" s="153"/>
      <c r="E61" s="154" t="str">
        <f t="shared" si="0"/>
        <v/>
      </c>
      <c r="F61" s="154" t="str">
        <f t="shared" si="1"/>
        <v/>
      </c>
      <c r="G61" s="155"/>
      <c r="H61" s="156"/>
      <c r="I61" s="195"/>
      <c r="J61" s="157"/>
      <c r="K61" s="200"/>
      <c r="L61" s="200"/>
      <c r="M61" s="158" t="str">
        <f t="shared" si="4"/>
        <v/>
      </c>
      <c r="N61" s="159"/>
      <c r="O61" s="194" t="str">
        <f>IFERROR(VLOOKUP(M61,計算用!$A$48:$B$55,2,FALSE),"")</f>
        <v/>
      </c>
      <c r="P61" s="199"/>
      <c r="Q61" s="199"/>
      <c r="R61" s="199"/>
      <c r="S61" s="201" t="str">
        <f t="shared" si="2"/>
        <v/>
      </c>
      <c r="T61" s="160"/>
      <c r="U61" s="161"/>
      <c r="V61" s="115"/>
    </row>
    <row r="62" spans="1:22">
      <c r="A62" s="151">
        <f t="shared" si="7"/>
        <v>57</v>
      </c>
      <c r="B62" s="152"/>
      <c r="C62" s="152"/>
      <c r="D62" s="153"/>
      <c r="E62" s="154" t="str">
        <f t="shared" si="0"/>
        <v/>
      </c>
      <c r="F62" s="154" t="str">
        <f t="shared" si="1"/>
        <v/>
      </c>
      <c r="G62" s="155"/>
      <c r="H62" s="156"/>
      <c r="I62" s="195"/>
      <c r="J62" s="157"/>
      <c r="K62" s="200"/>
      <c r="L62" s="200"/>
      <c r="M62" s="158" t="str">
        <f t="shared" si="4"/>
        <v/>
      </c>
      <c r="N62" s="159"/>
      <c r="O62" s="194" t="str">
        <f>IFERROR(VLOOKUP(M62,計算用!$A$48:$B$55,2,FALSE),"")</f>
        <v/>
      </c>
      <c r="P62" s="199"/>
      <c r="Q62" s="199"/>
      <c r="R62" s="199"/>
      <c r="S62" s="201" t="str">
        <f t="shared" si="2"/>
        <v/>
      </c>
      <c r="T62" s="160"/>
      <c r="U62" s="161"/>
      <c r="V62" s="115"/>
    </row>
    <row r="63" spans="1:22">
      <c r="A63" s="151">
        <f t="shared" si="7"/>
        <v>58</v>
      </c>
      <c r="B63" s="152"/>
      <c r="C63" s="152"/>
      <c r="D63" s="153"/>
      <c r="E63" s="154" t="str">
        <f t="shared" si="0"/>
        <v/>
      </c>
      <c r="F63" s="154" t="str">
        <f t="shared" si="1"/>
        <v/>
      </c>
      <c r="G63" s="155"/>
      <c r="H63" s="156"/>
      <c r="I63" s="195"/>
      <c r="J63" s="157"/>
      <c r="K63" s="200"/>
      <c r="L63" s="200"/>
      <c r="M63" s="158" t="str">
        <f t="shared" si="4"/>
        <v/>
      </c>
      <c r="N63" s="159"/>
      <c r="O63" s="194" t="str">
        <f>IFERROR(VLOOKUP(M63,計算用!$A$48:$B$55,2,FALSE),"")</f>
        <v/>
      </c>
      <c r="P63" s="199"/>
      <c r="Q63" s="199"/>
      <c r="R63" s="199"/>
      <c r="S63" s="201" t="str">
        <f t="shared" si="2"/>
        <v/>
      </c>
      <c r="T63" s="160"/>
      <c r="U63" s="161"/>
      <c r="V63" s="115"/>
    </row>
    <row r="64" spans="1:22">
      <c r="A64" s="151">
        <f t="shared" si="7"/>
        <v>59</v>
      </c>
      <c r="B64" s="152"/>
      <c r="C64" s="152"/>
      <c r="D64" s="153"/>
      <c r="E64" s="154" t="str">
        <f t="shared" si="0"/>
        <v/>
      </c>
      <c r="F64" s="154" t="str">
        <f t="shared" si="1"/>
        <v/>
      </c>
      <c r="G64" s="155"/>
      <c r="H64" s="156"/>
      <c r="I64" s="195"/>
      <c r="J64" s="157"/>
      <c r="K64" s="200"/>
      <c r="L64" s="200"/>
      <c r="M64" s="158" t="str">
        <f t="shared" si="4"/>
        <v/>
      </c>
      <c r="N64" s="159"/>
      <c r="O64" s="194" t="str">
        <f>IFERROR(VLOOKUP(M64,計算用!$A$48:$B$55,2,FALSE),"")</f>
        <v/>
      </c>
      <c r="P64" s="199"/>
      <c r="Q64" s="199"/>
      <c r="R64" s="199"/>
      <c r="S64" s="201" t="str">
        <f t="shared" si="2"/>
        <v/>
      </c>
      <c r="T64" s="160"/>
      <c r="U64" s="161"/>
      <c r="V64" s="115"/>
    </row>
    <row r="65" spans="1:22">
      <c r="A65" s="151">
        <f t="shared" si="7"/>
        <v>60</v>
      </c>
      <c r="B65" s="152"/>
      <c r="C65" s="152"/>
      <c r="D65" s="153"/>
      <c r="E65" s="154" t="str">
        <f t="shared" si="0"/>
        <v/>
      </c>
      <c r="F65" s="154" t="str">
        <f t="shared" si="1"/>
        <v/>
      </c>
      <c r="G65" s="155"/>
      <c r="H65" s="156"/>
      <c r="I65" s="195"/>
      <c r="J65" s="157"/>
      <c r="K65" s="200"/>
      <c r="L65" s="200"/>
      <c r="M65" s="158" t="str">
        <f t="shared" si="4"/>
        <v/>
      </c>
      <c r="N65" s="159"/>
      <c r="O65" s="194" t="str">
        <f>IFERROR(VLOOKUP(M65,計算用!$A$48:$B$55,2,FALSE),"")</f>
        <v/>
      </c>
      <c r="P65" s="199"/>
      <c r="Q65" s="199"/>
      <c r="R65" s="199"/>
      <c r="S65" s="201" t="str">
        <f t="shared" si="2"/>
        <v/>
      </c>
      <c r="T65" s="160"/>
      <c r="U65" s="161"/>
      <c r="V65" s="115"/>
    </row>
    <row r="66" spans="1:22">
      <c r="A66" s="151">
        <f t="shared" si="7"/>
        <v>61</v>
      </c>
      <c r="B66" s="152"/>
      <c r="C66" s="152"/>
      <c r="D66" s="153"/>
      <c r="E66" s="154" t="str">
        <f t="shared" si="0"/>
        <v/>
      </c>
      <c r="F66" s="154" t="str">
        <f t="shared" si="1"/>
        <v/>
      </c>
      <c r="G66" s="155"/>
      <c r="H66" s="156"/>
      <c r="I66" s="195"/>
      <c r="J66" s="157"/>
      <c r="K66" s="200"/>
      <c r="L66" s="200"/>
      <c r="M66" s="158" t="str">
        <f t="shared" si="4"/>
        <v/>
      </c>
      <c r="N66" s="159"/>
      <c r="O66" s="194" t="str">
        <f>IFERROR(VLOOKUP(M66,計算用!$A$48:$B$55,2,FALSE),"")</f>
        <v/>
      </c>
      <c r="P66" s="199"/>
      <c r="Q66" s="199"/>
      <c r="R66" s="199"/>
      <c r="S66" s="201" t="str">
        <f t="shared" si="2"/>
        <v/>
      </c>
      <c r="T66" s="160"/>
      <c r="U66" s="161"/>
      <c r="V66" s="115"/>
    </row>
    <row r="67" spans="1:22">
      <c r="A67" s="151">
        <f t="shared" si="7"/>
        <v>62</v>
      </c>
      <c r="B67" s="152"/>
      <c r="C67" s="152"/>
      <c r="D67" s="153"/>
      <c r="E67" s="154" t="str">
        <f t="shared" si="0"/>
        <v/>
      </c>
      <c r="F67" s="154" t="str">
        <f t="shared" si="1"/>
        <v/>
      </c>
      <c r="G67" s="155"/>
      <c r="H67" s="156"/>
      <c r="I67" s="195"/>
      <c r="J67" s="157"/>
      <c r="K67" s="200"/>
      <c r="L67" s="200"/>
      <c r="M67" s="158" t="str">
        <f t="shared" si="4"/>
        <v/>
      </c>
      <c r="N67" s="159"/>
      <c r="O67" s="194" t="str">
        <f>IFERROR(VLOOKUP(M67,計算用!$A$48:$B$55,2,FALSE),"")</f>
        <v/>
      </c>
      <c r="P67" s="199"/>
      <c r="Q67" s="199"/>
      <c r="R67" s="199"/>
      <c r="S67" s="201" t="str">
        <f t="shared" si="2"/>
        <v/>
      </c>
      <c r="T67" s="160"/>
      <c r="U67" s="161"/>
      <c r="V67" s="115"/>
    </row>
    <row r="68" spans="1:22">
      <c r="A68" s="151">
        <f t="shared" si="7"/>
        <v>63</v>
      </c>
      <c r="B68" s="152"/>
      <c r="C68" s="152"/>
      <c r="D68" s="153"/>
      <c r="E68" s="154" t="str">
        <f t="shared" si="0"/>
        <v/>
      </c>
      <c r="F68" s="154" t="str">
        <f t="shared" si="1"/>
        <v/>
      </c>
      <c r="G68" s="155"/>
      <c r="H68" s="156"/>
      <c r="I68" s="195"/>
      <c r="J68" s="157"/>
      <c r="K68" s="200"/>
      <c r="L68" s="200"/>
      <c r="M68" s="158" t="str">
        <f t="shared" si="4"/>
        <v/>
      </c>
      <c r="N68" s="159"/>
      <c r="O68" s="194" t="str">
        <f>IFERROR(VLOOKUP(M68,計算用!$A$48:$B$55,2,FALSE),"")</f>
        <v/>
      </c>
      <c r="P68" s="199"/>
      <c r="Q68" s="199"/>
      <c r="R68" s="199"/>
      <c r="S68" s="201" t="str">
        <f t="shared" si="2"/>
        <v/>
      </c>
      <c r="T68" s="160"/>
      <c r="U68" s="161"/>
      <c r="V68" s="115"/>
    </row>
    <row r="69" spans="1:22">
      <c r="A69" s="151">
        <f t="shared" si="7"/>
        <v>64</v>
      </c>
      <c r="B69" s="152"/>
      <c r="C69" s="152"/>
      <c r="D69" s="153"/>
      <c r="E69" s="154" t="str">
        <f t="shared" si="0"/>
        <v/>
      </c>
      <c r="F69" s="154" t="str">
        <f t="shared" si="1"/>
        <v/>
      </c>
      <c r="G69" s="155"/>
      <c r="H69" s="156"/>
      <c r="I69" s="195"/>
      <c r="J69" s="157"/>
      <c r="K69" s="200"/>
      <c r="L69" s="200"/>
      <c r="M69" s="158" t="str">
        <f t="shared" si="4"/>
        <v/>
      </c>
      <c r="N69" s="159"/>
      <c r="O69" s="194" t="str">
        <f>IFERROR(VLOOKUP(M69,計算用!$A$48:$B$55,2,FALSE),"")</f>
        <v/>
      </c>
      <c r="P69" s="199"/>
      <c r="Q69" s="199"/>
      <c r="R69" s="199"/>
      <c r="S69" s="201" t="str">
        <f t="shared" si="2"/>
        <v/>
      </c>
      <c r="T69" s="160"/>
      <c r="U69" s="161"/>
      <c r="V69" s="115"/>
    </row>
    <row r="70" spans="1:22">
      <c r="A70" s="151">
        <f t="shared" si="7"/>
        <v>65</v>
      </c>
      <c r="B70" s="152"/>
      <c r="C70" s="152"/>
      <c r="D70" s="153"/>
      <c r="E70" s="154" t="str">
        <f t="shared" si="0"/>
        <v/>
      </c>
      <c r="F70" s="154" t="str">
        <f t="shared" si="1"/>
        <v/>
      </c>
      <c r="G70" s="155"/>
      <c r="H70" s="156"/>
      <c r="I70" s="195"/>
      <c r="J70" s="157"/>
      <c r="K70" s="200"/>
      <c r="L70" s="200"/>
      <c r="M70" s="158" t="str">
        <f t="shared" si="4"/>
        <v/>
      </c>
      <c r="N70" s="159"/>
      <c r="O70" s="194" t="str">
        <f>IFERROR(VLOOKUP(M70,計算用!$A$48:$B$55,2,FALSE),"")</f>
        <v/>
      </c>
      <c r="P70" s="199"/>
      <c r="Q70" s="199"/>
      <c r="R70" s="199"/>
      <c r="S70" s="201" t="str">
        <f t="shared" si="2"/>
        <v/>
      </c>
      <c r="T70" s="160"/>
      <c r="U70" s="161"/>
      <c r="V70" s="115"/>
    </row>
    <row r="71" spans="1:22">
      <c r="A71" s="151">
        <f t="shared" si="7"/>
        <v>66</v>
      </c>
      <c r="B71" s="152"/>
      <c r="C71" s="152"/>
      <c r="D71" s="153"/>
      <c r="E71" s="154" t="str">
        <f t="shared" ref="E71:E85" si="8">B71&amp;C71&amp;D71</f>
        <v/>
      </c>
      <c r="F71" s="154" t="str">
        <f t="shared" ref="F71:F85" si="9">IF(E71="","",COUNTIF($E$6:$E$85,E71))</f>
        <v/>
      </c>
      <c r="G71" s="155"/>
      <c r="H71" s="156"/>
      <c r="I71" s="195"/>
      <c r="J71" s="157"/>
      <c r="K71" s="200"/>
      <c r="L71" s="200"/>
      <c r="M71" s="158" t="str">
        <f t="shared" si="4"/>
        <v/>
      </c>
      <c r="N71" s="159"/>
      <c r="O71" s="194" t="str">
        <f>IFERROR(VLOOKUP(M71,計算用!$A$48:$B$55,2,FALSE),"")</f>
        <v/>
      </c>
      <c r="P71" s="199"/>
      <c r="Q71" s="199"/>
      <c r="R71" s="199"/>
      <c r="S71" s="201" t="str">
        <f t="shared" ref="S71:S85" si="10">IF(F71&gt;=2,"","可")</f>
        <v/>
      </c>
      <c r="T71" s="160"/>
      <c r="U71" s="161"/>
      <c r="V71" s="115"/>
    </row>
    <row r="72" spans="1:22">
      <c r="A72" s="151">
        <f t="shared" si="7"/>
        <v>67</v>
      </c>
      <c r="B72" s="152"/>
      <c r="C72" s="152"/>
      <c r="D72" s="153"/>
      <c r="E72" s="154" t="str">
        <f t="shared" si="8"/>
        <v/>
      </c>
      <c r="F72" s="154" t="str">
        <f t="shared" si="9"/>
        <v/>
      </c>
      <c r="G72" s="155"/>
      <c r="H72" s="156"/>
      <c r="I72" s="195"/>
      <c r="J72" s="157"/>
      <c r="K72" s="200"/>
      <c r="L72" s="200"/>
      <c r="M72" s="158" t="str">
        <f t="shared" ref="M72:M85" si="11">K72&amp;L72</f>
        <v/>
      </c>
      <c r="N72" s="159"/>
      <c r="O72" s="194" t="str">
        <f>IFERROR(VLOOKUP(M72,計算用!$A$48:$B$55,2,FALSE),"")</f>
        <v/>
      </c>
      <c r="P72" s="199"/>
      <c r="Q72" s="199"/>
      <c r="R72" s="199"/>
      <c r="S72" s="201" t="str">
        <f t="shared" si="10"/>
        <v/>
      </c>
      <c r="T72" s="160"/>
      <c r="U72" s="161"/>
      <c r="V72" s="115"/>
    </row>
    <row r="73" spans="1:22">
      <c r="A73" s="151">
        <f t="shared" si="7"/>
        <v>68</v>
      </c>
      <c r="B73" s="152"/>
      <c r="C73" s="152"/>
      <c r="D73" s="153"/>
      <c r="E73" s="154" t="str">
        <f t="shared" si="8"/>
        <v/>
      </c>
      <c r="F73" s="154" t="str">
        <f t="shared" si="9"/>
        <v/>
      </c>
      <c r="G73" s="155"/>
      <c r="H73" s="156"/>
      <c r="I73" s="195"/>
      <c r="J73" s="157"/>
      <c r="K73" s="200"/>
      <c r="L73" s="200"/>
      <c r="M73" s="158" t="str">
        <f t="shared" si="11"/>
        <v/>
      </c>
      <c r="N73" s="159"/>
      <c r="O73" s="194" t="str">
        <f>IFERROR(VLOOKUP(M73,計算用!$A$48:$B$55,2,FALSE),"")</f>
        <v/>
      </c>
      <c r="P73" s="199"/>
      <c r="Q73" s="199"/>
      <c r="R73" s="199"/>
      <c r="S73" s="201" t="str">
        <f t="shared" si="10"/>
        <v/>
      </c>
      <c r="T73" s="160"/>
      <c r="U73" s="161"/>
      <c r="V73" s="115"/>
    </row>
    <row r="74" spans="1:22">
      <c r="A74" s="151">
        <f t="shared" si="7"/>
        <v>69</v>
      </c>
      <c r="B74" s="152"/>
      <c r="C74" s="152"/>
      <c r="D74" s="153"/>
      <c r="E74" s="154" t="str">
        <f t="shared" si="8"/>
        <v/>
      </c>
      <c r="F74" s="154" t="str">
        <f t="shared" si="9"/>
        <v/>
      </c>
      <c r="G74" s="155"/>
      <c r="H74" s="156"/>
      <c r="I74" s="195"/>
      <c r="J74" s="157"/>
      <c r="K74" s="200"/>
      <c r="L74" s="200"/>
      <c r="M74" s="158" t="str">
        <f t="shared" si="11"/>
        <v/>
      </c>
      <c r="N74" s="159"/>
      <c r="O74" s="194" t="str">
        <f>IFERROR(VLOOKUP(M74,計算用!$A$48:$B$55,2,FALSE),"")</f>
        <v/>
      </c>
      <c r="P74" s="199"/>
      <c r="Q74" s="199"/>
      <c r="R74" s="199"/>
      <c r="S74" s="201" t="str">
        <f t="shared" si="10"/>
        <v/>
      </c>
      <c r="T74" s="160"/>
      <c r="U74" s="161"/>
      <c r="V74" s="115"/>
    </row>
    <row r="75" spans="1:22">
      <c r="A75" s="151">
        <f t="shared" si="7"/>
        <v>70</v>
      </c>
      <c r="B75" s="152"/>
      <c r="C75" s="152"/>
      <c r="D75" s="153"/>
      <c r="E75" s="154" t="str">
        <f t="shared" si="8"/>
        <v/>
      </c>
      <c r="F75" s="154" t="str">
        <f t="shared" si="9"/>
        <v/>
      </c>
      <c r="G75" s="155"/>
      <c r="H75" s="156"/>
      <c r="I75" s="195"/>
      <c r="J75" s="157"/>
      <c r="K75" s="200"/>
      <c r="L75" s="200"/>
      <c r="M75" s="158" t="str">
        <f t="shared" si="11"/>
        <v/>
      </c>
      <c r="N75" s="159"/>
      <c r="O75" s="194" t="str">
        <f>IFERROR(VLOOKUP(M75,計算用!$A$48:$B$55,2,FALSE),"")</f>
        <v/>
      </c>
      <c r="P75" s="199"/>
      <c r="Q75" s="199"/>
      <c r="R75" s="199"/>
      <c r="S75" s="201" t="str">
        <f t="shared" si="10"/>
        <v/>
      </c>
      <c r="T75" s="160"/>
      <c r="U75" s="161"/>
      <c r="V75" s="115"/>
    </row>
    <row r="76" spans="1:22">
      <c r="A76" s="151">
        <f t="shared" si="7"/>
        <v>71</v>
      </c>
      <c r="B76" s="152"/>
      <c r="C76" s="152"/>
      <c r="D76" s="153"/>
      <c r="E76" s="154" t="str">
        <f t="shared" si="8"/>
        <v/>
      </c>
      <c r="F76" s="154" t="str">
        <f t="shared" si="9"/>
        <v/>
      </c>
      <c r="G76" s="155"/>
      <c r="H76" s="156"/>
      <c r="I76" s="195"/>
      <c r="J76" s="157"/>
      <c r="K76" s="200"/>
      <c r="L76" s="200"/>
      <c r="M76" s="158" t="str">
        <f t="shared" si="11"/>
        <v/>
      </c>
      <c r="N76" s="159"/>
      <c r="O76" s="194" t="str">
        <f>IFERROR(VLOOKUP(M76,計算用!$A$48:$B$55,2,FALSE),"")</f>
        <v/>
      </c>
      <c r="P76" s="199"/>
      <c r="Q76" s="199"/>
      <c r="R76" s="199"/>
      <c r="S76" s="201" t="str">
        <f t="shared" si="10"/>
        <v/>
      </c>
      <c r="T76" s="160"/>
      <c r="U76" s="161"/>
      <c r="V76" s="115"/>
    </row>
    <row r="77" spans="1:22">
      <c r="A77" s="151">
        <f t="shared" si="7"/>
        <v>72</v>
      </c>
      <c r="B77" s="152"/>
      <c r="C77" s="152"/>
      <c r="D77" s="153"/>
      <c r="E77" s="154" t="str">
        <f t="shared" si="8"/>
        <v/>
      </c>
      <c r="F77" s="154" t="str">
        <f t="shared" si="9"/>
        <v/>
      </c>
      <c r="G77" s="155"/>
      <c r="H77" s="156"/>
      <c r="I77" s="195"/>
      <c r="J77" s="157"/>
      <c r="K77" s="200"/>
      <c r="L77" s="200"/>
      <c r="M77" s="158" t="str">
        <f t="shared" si="11"/>
        <v/>
      </c>
      <c r="N77" s="159"/>
      <c r="O77" s="194" t="str">
        <f>IFERROR(VLOOKUP(M77,計算用!$A$48:$B$55,2,FALSE),"")</f>
        <v/>
      </c>
      <c r="P77" s="199"/>
      <c r="Q77" s="199"/>
      <c r="R77" s="199"/>
      <c r="S77" s="201" t="str">
        <f t="shared" si="10"/>
        <v/>
      </c>
      <c r="T77" s="160"/>
      <c r="U77" s="161"/>
      <c r="V77" s="115"/>
    </row>
    <row r="78" spans="1:22">
      <c r="A78" s="151">
        <f t="shared" si="7"/>
        <v>73</v>
      </c>
      <c r="B78" s="152"/>
      <c r="C78" s="152"/>
      <c r="D78" s="153"/>
      <c r="E78" s="154" t="str">
        <f t="shared" si="8"/>
        <v/>
      </c>
      <c r="F78" s="154" t="str">
        <f t="shared" si="9"/>
        <v/>
      </c>
      <c r="G78" s="155"/>
      <c r="H78" s="156"/>
      <c r="I78" s="195"/>
      <c r="J78" s="157"/>
      <c r="K78" s="200"/>
      <c r="L78" s="200"/>
      <c r="M78" s="158" t="str">
        <f t="shared" si="11"/>
        <v/>
      </c>
      <c r="N78" s="159"/>
      <c r="O78" s="194" t="str">
        <f>IFERROR(VLOOKUP(M78,計算用!$A$48:$B$55,2,FALSE),"")</f>
        <v/>
      </c>
      <c r="P78" s="199"/>
      <c r="Q78" s="199"/>
      <c r="R78" s="199"/>
      <c r="S78" s="201" t="str">
        <f t="shared" si="10"/>
        <v/>
      </c>
      <c r="T78" s="160"/>
      <c r="U78" s="161"/>
      <c r="V78" s="115"/>
    </row>
    <row r="79" spans="1:22">
      <c r="A79" s="151">
        <f t="shared" si="7"/>
        <v>74</v>
      </c>
      <c r="B79" s="152"/>
      <c r="C79" s="152"/>
      <c r="D79" s="153"/>
      <c r="E79" s="154" t="str">
        <f t="shared" si="8"/>
        <v/>
      </c>
      <c r="F79" s="154" t="str">
        <f t="shared" si="9"/>
        <v/>
      </c>
      <c r="G79" s="155"/>
      <c r="H79" s="156"/>
      <c r="I79" s="195"/>
      <c r="J79" s="157"/>
      <c r="K79" s="200"/>
      <c r="L79" s="200"/>
      <c r="M79" s="158" t="str">
        <f t="shared" si="11"/>
        <v/>
      </c>
      <c r="N79" s="159"/>
      <c r="O79" s="194" t="str">
        <f>IFERROR(VLOOKUP(M79,計算用!$A$48:$B$55,2,FALSE),"")</f>
        <v/>
      </c>
      <c r="P79" s="199"/>
      <c r="Q79" s="199"/>
      <c r="R79" s="199"/>
      <c r="S79" s="201" t="str">
        <f t="shared" si="10"/>
        <v/>
      </c>
      <c r="T79" s="160"/>
      <c r="U79" s="161"/>
      <c r="V79" s="115"/>
    </row>
    <row r="80" spans="1:22">
      <c r="A80" s="151">
        <f t="shared" si="7"/>
        <v>75</v>
      </c>
      <c r="B80" s="152"/>
      <c r="C80" s="152"/>
      <c r="D80" s="153"/>
      <c r="E80" s="154" t="str">
        <f t="shared" si="8"/>
        <v/>
      </c>
      <c r="F80" s="154" t="str">
        <f t="shared" si="9"/>
        <v/>
      </c>
      <c r="G80" s="155"/>
      <c r="H80" s="156"/>
      <c r="I80" s="195"/>
      <c r="J80" s="157"/>
      <c r="K80" s="200"/>
      <c r="L80" s="200"/>
      <c r="M80" s="158" t="str">
        <f t="shared" si="11"/>
        <v/>
      </c>
      <c r="N80" s="159"/>
      <c r="O80" s="194" t="str">
        <f>IFERROR(VLOOKUP(M80,計算用!$A$48:$B$55,2,FALSE),"")</f>
        <v/>
      </c>
      <c r="P80" s="199"/>
      <c r="Q80" s="199"/>
      <c r="R80" s="199"/>
      <c r="S80" s="201" t="str">
        <f t="shared" si="10"/>
        <v/>
      </c>
      <c r="T80" s="160"/>
      <c r="U80" s="161"/>
      <c r="V80" s="115"/>
    </row>
    <row r="81" spans="1:22">
      <c r="A81" s="151">
        <f t="shared" si="7"/>
        <v>76</v>
      </c>
      <c r="B81" s="152"/>
      <c r="C81" s="152"/>
      <c r="D81" s="153"/>
      <c r="E81" s="154" t="str">
        <f t="shared" si="8"/>
        <v/>
      </c>
      <c r="F81" s="154" t="str">
        <f t="shared" si="9"/>
        <v/>
      </c>
      <c r="G81" s="155"/>
      <c r="H81" s="156"/>
      <c r="I81" s="195"/>
      <c r="J81" s="157"/>
      <c r="K81" s="200"/>
      <c r="L81" s="200"/>
      <c r="M81" s="158" t="str">
        <f t="shared" si="11"/>
        <v/>
      </c>
      <c r="N81" s="159"/>
      <c r="O81" s="194" t="str">
        <f>IFERROR(VLOOKUP(M81,計算用!$A$48:$B$55,2,FALSE),"")</f>
        <v/>
      </c>
      <c r="P81" s="199"/>
      <c r="Q81" s="199"/>
      <c r="R81" s="199"/>
      <c r="S81" s="201" t="str">
        <f t="shared" si="10"/>
        <v/>
      </c>
      <c r="T81" s="160"/>
      <c r="U81" s="161"/>
      <c r="V81" s="115"/>
    </row>
    <row r="82" spans="1:22">
      <c r="A82" s="151">
        <f t="shared" si="7"/>
        <v>77</v>
      </c>
      <c r="B82" s="152"/>
      <c r="C82" s="152"/>
      <c r="D82" s="153"/>
      <c r="E82" s="154" t="str">
        <f t="shared" si="8"/>
        <v/>
      </c>
      <c r="F82" s="154" t="str">
        <f t="shared" si="9"/>
        <v/>
      </c>
      <c r="G82" s="155"/>
      <c r="H82" s="156"/>
      <c r="I82" s="195"/>
      <c r="J82" s="157"/>
      <c r="K82" s="200"/>
      <c r="L82" s="200"/>
      <c r="M82" s="158" t="str">
        <f t="shared" si="11"/>
        <v/>
      </c>
      <c r="N82" s="159"/>
      <c r="O82" s="194" t="str">
        <f>IFERROR(VLOOKUP(M82,計算用!$A$48:$B$55,2,FALSE),"")</f>
        <v/>
      </c>
      <c r="P82" s="199"/>
      <c r="Q82" s="199"/>
      <c r="R82" s="199"/>
      <c r="S82" s="201" t="str">
        <f t="shared" si="10"/>
        <v/>
      </c>
      <c r="T82" s="160"/>
      <c r="U82" s="161"/>
      <c r="V82" s="115"/>
    </row>
    <row r="83" spans="1:22">
      <c r="A83" s="151">
        <f t="shared" si="7"/>
        <v>78</v>
      </c>
      <c r="B83" s="152"/>
      <c r="C83" s="152"/>
      <c r="D83" s="153"/>
      <c r="E83" s="154" t="str">
        <f t="shared" si="8"/>
        <v/>
      </c>
      <c r="F83" s="154" t="str">
        <f t="shared" si="9"/>
        <v/>
      </c>
      <c r="G83" s="155"/>
      <c r="H83" s="156"/>
      <c r="I83" s="195"/>
      <c r="J83" s="157"/>
      <c r="K83" s="200"/>
      <c r="L83" s="200"/>
      <c r="M83" s="158" t="str">
        <f t="shared" si="11"/>
        <v/>
      </c>
      <c r="N83" s="159"/>
      <c r="O83" s="194" t="str">
        <f>IFERROR(VLOOKUP(M83,計算用!$A$48:$B$55,2,FALSE),"")</f>
        <v/>
      </c>
      <c r="P83" s="199"/>
      <c r="Q83" s="199"/>
      <c r="R83" s="199"/>
      <c r="S83" s="201" t="str">
        <f t="shared" si="10"/>
        <v/>
      </c>
      <c r="T83" s="160"/>
      <c r="U83" s="161"/>
      <c r="V83" s="115"/>
    </row>
    <row r="84" spans="1:22">
      <c r="A84" s="151">
        <f t="shared" si="7"/>
        <v>79</v>
      </c>
      <c r="B84" s="152"/>
      <c r="C84" s="152"/>
      <c r="D84" s="153"/>
      <c r="E84" s="154" t="str">
        <f t="shared" si="8"/>
        <v/>
      </c>
      <c r="F84" s="154" t="str">
        <f t="shared" si="9"/>
        <v/>
      </c>
      <c r="G84" s="155"/>
      <c r="H84" s="156"/>
      <c r="I84" s="195"/>
      <c r="J84" s="157"/>
      <c r="K84" s="200"/>
      <c r="L84" s="200"/>
      <c r="M84" s="158" t="str">
        <f t="shared" si="11"/>
        <v/>
      </c>
      <c r="N84" s="159"/>
      <c r="O84" s="194" t="str">
        <f>IFERROR(VLOOKUP(M84,計算用!$A$48:$B$55,2,FALSE),"")</f>
        <v/>
      </c>
      <c r="P84" s="199"/>
      <c r="Q84" s="199"/>
      <c r="R84" s="199"/>
      <c r="S84" s="201" t="str">
        <f t="shared" si="10"/>
        <v/>
      </c>
      <c r="T84" s="160"/>
      <c r="U84" s="161"/>
      <c r="V84" s="115"/>
    </row>
    <row r="85" spans="1:22">
      <c r="A85" s="151">
        <f t="shared" si="7"/>
        <v>80</v>
      </c>
      <c r="B85" s="152"/>
      <c r="C85" s="152"/>
      <c r="D85" s="153"/>
      <c r="E85" s="154" t="str">
        <f t="shared" si="8"/>
        <v/>
      </c>
      <c r="F85" s="154" t="str">
        <f t="shared" si="9"/>
        <v/>
      </c>
      <c r="G85" s="155"/>
      <c r="H85" s="156"/>
      <c r="I85" s="195"/>
      <c r="J85" s="157"/>
      <c r="K85" s="200"/>
      <c r="L85" s="200"/>
      <c r="M85" s="158" t="str">
        <f t="shared" si="11"/>
        <v/>
      </c>
      <c r="N85" s="159"/>
      <c r="O85" s="194" t="str">
        <f>IFERROR(VLOOKUP(M85,計算用!$A$48:$B$55,2,FALSE),"")</f>
        <v/>
      </c>
      <c r="P85" s="199"/>
      <c r="Q85" s="199"/>
      <c r="R85" s="199"/>
      <c r="S85" s="201" t="str">
        <f t="shared" si="10"/>
        <v/>
      </c>
      <c r="T85" s="160"/>
      <c r="U85" s="161"/>
      <c r="V85" s="115"/>
    </row>
    <row r="86" spans="1:22">
      <c r="S86" s="12"/>
    </row>
  </sheetData>
  <sheetProtection password="EF99" sheet="1" formatCells="0" formatColumns="0" formatRows="0" insertColumns="0" insertRows="0" autoFilter="0"/>
  <mergeCells count="10">
    <mergeCell ref="T4:U4"/>
    <mergeCell ref="P4:S4"/>
    <mergeCell ref="A4:A5"/>
    <mergeCell ref="G4:G5"/>
    <mergeCell ref="H4:J4"/>
    <mergeCell ref="O4:O5"/>
    <mergeCell ref="B4:B5"/>
    <mergeCell ref="C4:C5"/>
    <mergeCell ref="D4:D5"/>
    <mergeCell ref="K4:N4"/>
  </mergeCells>
  <phoneticPr fontId="3"/>
  <dataValidations count="1">
    <dataValidation type="list" allowBlank="1" showInputMessage="1" showErrorMessage="1" sqref="R6:R85" xr:uid="{00000000-0002-0000-0400-000000000000}">
      <formula1>"該当"</formula1>
    </dataValidation>
  </dataValidations>
  <pageMargins left="0.70866141732283472" right="0.70866141732283472" top="0.74803149606299213" bottom="0.55118110236220474" header="0.31496062992125984" footer="0.31496062992125984"/>
  <pageSetup paperSize="9" scale="68" orientation="landscape" r:id="rId1"/>
  <rowBreaks count="1" manualBreakCount="1">
    <brk id="45" max="14" man="1"/>
  </row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1000000}">
          <x14:formula1>
            <xm:f>計算用!$A$43:$A$45</xm:f>
          </x14:formula1>
          <xm:sqref>K7:K85</xm:sqref>
        </x14:dataValidation>
        <x14:dataValidation type="list" allowBlank="1" showInputMessage="1" showErrorMessage="1" xr:uid="{00000000-0002-0000-0400-000002000000}">
          <x14:formula1>
            <xm:f>OFFSET(計算用!$A$42,MATCH(K6,計算用!$A$43:$A$45,0),1,1,3)</xm:f>
          </x14:formula1>
          <xm:sqref>L6:L85</xm:sqref>
        </x14:dataValidation>
        <x14:dataValidation type="list" allowBlank="1" showInputMessage="1" showErrorMessage="1" xr:uid="{00000000-0002-0000-0400-000003000000}">
          <x14:formula1>
            <xm:f>計算用!$A$57:$A$58</xm:f>
          </x14:formula1>
          <xm:sqref>P6:Q85</xm:sqref>
        </x14:dataValidation>
        <x14:dataValidation type="list" allowBlank="1" showInputMessage="1" showErrorMessage="1" xr:uid="{00000000-0002-0000-0400-000004000000}">
          <x14:formula1>
            <xm:f>計算用!$A$3:$A$34</xm:f>
          </x14:formula1>
          <xm:sqref>I6:I85</xm:sqref>
        </x14:dataValidation>
        <x14:dataValidation type="list" allowBlank="1" showInputMessage="1" showErrorMessage="1" xr:uid="{00000000-0002-0000-0400-000005000000}">
          <x14:formula1>
            <xm:f>計算用!$A$43:$A$44</xm:f>
          </x14:formula1>
          <xm:sqref>K6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07"/>
  <sheetViews>
    <sheetView workbookViewId="0">
      <selection activeCell="D27" sqref="D27"/>
    </sheetView>
  </sheetViews>
  <sheetFormatPr defaultRowHeight="13.5"/>
  <cols>
    <col min="1" max="1" width="61" customWidth="1"/>
    <col min="2" max="2" width="9.125" customWidth="1"/>
    <col min="5" max="5" width="13" bestFit="1" customWidth="1"/>
  </cols>
  <sheetData>
    <row r="1" spans="1:12">
      <c r="A1" s="16"/>
      <c r="B1" s="143" t="s">
        <v>222</v>
      </c>
      <c r="C1" s="144"/>
      <c r="D1" s="144"/>
      <c r="E1" s="144" t="s">
        <v>223</v>
      </c>
      <c r="F1" s="143">
        <v>4</v>
      </c>
      <c r="G1" s="16"/>
      <c r="L1" s="13" t="s">
        <v>17</v>
      </c>
    </row>
    <row r="2" spans="1:12">
      <c r="A2" s="16"/>
      <c r="B2" s="21" t="s">
        <v>45</v>
      </c>
      <c r="C2" s="21"/>
      <c r="D2" s="21"/>
      <c r="E2" s="21" t="s">
        <v>186</v>
      </c>
      <c r="F2" s="21" t="s">
        <v>45</v>
      </c>
      <c r="G2" s="16"/>
    </row>
    <row r="3" spans="1:12">
      <c r="A3" s="139" t="s">
        <v>154</v>
      </c>
      <c r="B3" s="5">
        <v>2374</v>
      </c>
      <c r="C3" t="s">
        <v>44</v>
      </c>
      <c r="E3" s="125"/>
      <c r="F3" s="5">
        <v>200</v>
      </c>
      <c r="G3" t="s">
        <v>44</v>
      </c>
      <c r="H3" s="5"/>
      <c r="I3" s="5"/>
      <c r="J3" s="5"/>
      <c r="K3" s="5"/>
    </row>
    <row r="4" spans="1:12">
      <c r="A4" s="139" t="s">
        <v>155</v>
      </c>
      <c r="B4" s="5">
        <v>757</v>
      </c>
      <c r="C4" t="s">
        <v>44</v>
      </c>
      <c r="E4" s="125"/>
      <c r="F4" s="5">
        <v>200</v>
      </c>
      <c r="G4" t="s">
        <v>44</v>
      </c>
      <c r="H4" s="5"/>
      <c r="I4" s="5"/>
      <c r="J4" s="5"/>
      <c r="K4" s="5"/>
    </row>
    <row r="5" spans="1:12">
      <c r="A5" s="139" t="s">
        <v>156</v>
      </c>
      <c r="B5" s="5">
        <v>346</v>
      </c>
      <c r="C5" t="s">
        <v>44</v>
      </c>
      <c r="E5" s="125"/>
      <c r="F5" s="5">
        <v>200</v>
      </c>
      <c r="G5" t="s">
        <v>44</v>
      </c>
      <c r="H5" s="5"/>
      <c r="I5" s="5"/>
      <c r="J5" s="5"/>
      <c r="K5" s="5"/>
    </row>
    <row r="6" spans="1:12">
      <c r="A6" s="140" t="s">
        <v>157</v>
      </c>
      <c r="B6" s="5">
        <v>273</v>
      </c>
      <c r="C6" t="s">
        <v>44</v>
      </c>
      <c r="E6" s="5"/>
      <c r="F6" s="5">
        <v>200</v>
      </c>
      <c r="G6" t="s">
        <v>44</v>
      </c>
      <c r="H6" s="5"/>
      <c r="I6" s="5"/>
      <c r="J6" s="5"/>
      <c r="K6" s="5"/>
    </row>
    <row r="7" spans="1:12">
      <c r="A7" s="150" t="s">
        <v>228</v>
      </c>
      <c r="B7" s="5">
        <v>273</v>
      </c>
      <c r="C7" t="s">
        <v>44</v>
      </c>
      <c r="E7" s="5">
        <v>3000</v>
      </c>
      <c r="F7" s="5">
        <v>200</v>
      </c>
      <c r="G7" t="s">
        <v>44</v>
      </c>
      <c r="H7" s="5"/>
      <c r="I7" s="5"/>
      <c r="J7" s="5"/>
      <c r="K7" s="5"/>
    </row>
    <row r="8" spans="1:12">
      <c r="A8" s="139" t="s">
        <v>158</v>
      </c>
      <c r="B8" s="5">
        <v>265</v>
      </c>
      <c r="C8" t="s">
        <v>44</v>
      </c>
      <c r="E8" s="125"/>
      <c r="F8" s="5">
        <v>200</v>
      </c>
      <c r="G8" t="s">
        <v>44</v>
      </c>
      <c r="H8" s="5"/>
      <c r="I8" s="5"/>
      <c r="J8" s="5"/>
      <c r="K8" s="5"/>
    </row>
    <row r="9" spans="1:12">
      <c r="A9" s="139" t="s">
        <v>229</v>
      </c>
      <c r="B9" s="5">
        <v>265</v>
      </c>
      <c r="C9" t="s">
        <v>44</v>
      </c>
      <c r="E9" s="125"/>
      <c r="F9" s="5">
        <v>200</v>
      </c>
      <c r="G9" t="s">
        <v>44</v>
      </c>
      <c r="H9" s="5"/>
      <c r="I9" s="5"/>
      <c r="J9" s="5"/>
      <c r="K9" s="5"/>
    </row>
    <row r="10" spans="1:12">
      <c r="A10" s="139" t="s">
        <v>159</v>
      </c>
      <c r="B10" s="5">
        <v>335</v>
      </c>
      <c r="C10" t="s">
        <v>44</v>
      </c>
      <c r="E10" s="125"/>
      <c r="F10" s="5">
        <v>200</v>
      </c>
      <c r="G10" t="s">
        <v>44</v>
      </c>
      <c r="H10" s="5"/>
      <c r="I10" s="5"/>
      <c r="J10" s="5"/>
      <c r="K10" s="5"/>
    </row>
    <row r="11" spans="1:12">
      <c r="A11" s="139" t="s">
        <v>160</v>
      </c>
      <c r="B11" s="5">
        <v>353</v>
      </c>
      <c r="C11" t="s">
        <v>44</v>
      </c>
      <c r="E11" s="125"/>
      <c r="F11" s="5">
        <v>200</v>
      </c>
      <c r="G11" t="s">
        <v>44</v>
      </c>
      <c r="H11" s="5"/>
      <c r="I11" s="5"/>
      <c r="J11" s="5"/>
      <c r="K11" s="5"/>
    </row>
    <row r="12" spans="1:12">
      <c r="A12" s="139" t="s">
        <v>161</v>
      </c>
      <c r="B12" s="5">
        <v>52</v>
      </c>
      <c r="C12" t="s">
        <v>44</v>
      </c>
      <c r="E12" s="125"/>
      <c r="F12" s="5">
        <v>200</v>
      </c>
      <c r="G12" t="s">
        <v>44</v>
      </c>
      <c r="H12" s="5"/>
      <c r="I12" s="5"/>
      <c r="J12" s="5"/>
      <c r="K12" s="5"/>
    </row>
    <row r="13" spans="1:12">
      <c r="A13" s="139" t="s">
        <v>162</v>
      </c>
      <c r="B13" s="5">
        <v>27</v>
      </c>
      <c r="C13" t="s">
        <v>44</v>
      </c>
      <c r="E13" s="125"/>
      <c r="F13" s="5">
        <v>200</v>
      </c>
      <c r="G13" t="s">
        <v>44</v>
      </c>
      <c r="H13" s="5"/>
      <c r="I13" s="5"/>
      <c r="J13" s="5"/>
      <c r="K13" s="5"/>
    </row>
    <row r="14" spans="1:12">
      <c r="A14" s="139" t="s">
        <v>163</v>
      </c>
      <c r="B14" s="5">
        <v>380</v>
      </c>
      <c r="C14" t="s">
        <v>44</v>
      </c>
      <c r="E14" s="125"/>
      <c r="F14" s="5">
        <v>200</v>
      </c>
      <c r="G14" t="s">
        <v>44</v>
      </c>
      <c r="H14" s="5"/>
      <c r="I14" s="5"/>
      <c r="J14" s="5"/>
      <c r="K14" s="5"/>
    </row>
    <row r="15" spans="1:12">
      <c r="A15" s="139" t="s">
        <v>164</v>
      </c>
      <c r="B15" s="5">
        <v>240</v>
      </c>
      <c r="C15" t="s">
        <v>44</v>
      </c>
      <c r="E15" s="125"/>
      <c r="F15" s="5">
        <v>200</v>
      </c>
      <c r="G15" t="s">
        <v>44</v>
      </c>
      <c r="H15" s="5"/>
      <c r="I15" s="5"/>
      <c r="J15" s="5"/>
      <c r="K15" s="5"/>
    </row>
    <row r="16" spans="1:12">
      <c r="A16" s="139" t="s">
        <v>165</v>
      </c>
      <c r="B16" s="5">
        <v>360</v>
      </c>
      <c r="C16" t="s">
        <v>44</v>
      </c>
      <c r="E16" s="125"/>
      <c r="F16" s="5">
        <v>200</v>
      </c>
      <c r="G16" t="s">
        <v>44</v>
      </c>
      <c r="H16" s="5"/>
      <c r="I16" s="5"/>
      <c r="J16" s="5"/>
      <c r="K16" s="5"/>
    </row>
    <row r="17" spans="1:11">
      <c r="A17" s="139" t="s">
        <v>166</v>
      </c>
      <c r="B17" s="5">
        <v>204</v>
      </c>
      <c r="C17" t="s">
        <v>44</v>
      </c>
      <c r="E17" s="5">
        <v>3000</v>
      </c>
      <c r="F17" s="5">
        <v>200</v>
      </c>
      <c r="G17" t="s">
        <v>44</v>
      </c>
      <c r="H17" s="5"/>
      <c r="I17" s="5"/>
      <c r="J17" s="5"/>
      <c r="K17" s="5"/>
    </row>
    <row r="18" spans="1:11">
      <c r="A18" s="139" t="s">
        <v>167</v>
      </c>
      <c r="B18" s="5">
        <v>1215</v>
      </c>
      <c r="C18" t="s">
        <v>201</v>
      </c>
      <c r="E18" s="5">
        <v>3000</v>
      </c>
      <c r="F18" s="125"/>
      <c r="H18" s="5"/>
      <c r="I18" s="5"/>
      <c r="J18" s="5"/>
      <c r="K18" s="5"/>
    </row>
    <row r="19" spans="1:11">
      <c r="A19" s="139" t="s">
        <v>168</v>
      </c>
      <c r="B19" s="5">
        <v>402</v>
      </c>
      <c r="C19" t="s">
        <v>44</v>
      </c>
      <c r="E19" s="5">
        <v>3000</v>
      </c>
      <c r="F19" s="125"/>
      <c r="H19" s="5"/>
      <c r="I19" s="5"/>
      <c r="J19" s="5"/>
      <c r="K19" s="5"/>
    </row>
    <row r="20" spans="1:11">
      <c r="A20" s="139" t="s">
        <v>169</v>
      </c>
      <c r="B20" s="5">
        <v>358</v>
      </c>
      <c r="C20" t="s">
        <v>44</v>
      </c>
      <c r="E20" s="5">
        <v>3000</v>
      </c>
      <c r="F20" s="125"/>
      <c r="H20" s="5"/>
      <c r="I20" s="5"/>
      <c r="J20" s="5"/>
      <c r="K20" s="5"/>
    </row>
    <row r="21" spans="1:11">
      <c r="A21" s="139" t="s">
        <v>170</v>
      </c>
      <c r="B21" s="5">
        <v>180</v>
      </c>
      <c r="C21" t="s">
        <v>44</v>
      </c>
      <c r="E21" s="5">
        <v>3000</v>
      </c>
      <c r="F21" s="125"/>
      <c r="H21" s="5"/>
      <c r="I21" s="5"/>
      <c r="J21" s="5"/>
      <c r="K21" s="5"/>
    </row>
    <row r="22" spans="1:11">
      <c r="A22" s="139" t="s">
        <v>171</v>
      </c>
      <c r="B22" s="5">
        <v>1182</v>
      </c>
      <c r="C22" t="s">
        <v>201</v>
      </c>
      <c r="E22" s="5">
        <v>3000</v>
      </c>
      <c r="F22" s="125"/>
      <c r="H22" s="5"/>
      <c r="I22" s="5"/>
      <c r="J22" s="5"/>
      <c r="K22" s="5"/>
    </row>
    <row r="23" spans="1:11">
      <c r="A23" s="141" t="s">
        <v>172</v>
      </c>
      <c r="B23" s="5">
        <v>635</v>
      </c>
      <c r="C23" t="s">
        <v>201</v>
      </c>
      <c r="E23" s="5">
        <v>3000</v>
      </c>
      <c r="F23" s="125"/>
      <c r="H23" s="5"/>
      <c r="I23" s="5"/>
      <c r="J23" s="5"/>
      <c r="K23" s="5"/>
    </row>
    <row r="24" spans="1:11">
      <c r="A24" s="139" t="s">
        <v>173</v>
      </c>
      <c r="B24" s="5">
        <v>115</v>
      </c>
      <c r="C24" t="s">
        <v>44</v>
      </c>
      <c r="E24" s="125"/>
      <c r="F24" s="5">
        <v>200</v>
      </c>
      <c r="G24" t="s">
        <v>44</v>
      </c>
      <c r="H24" s="5"/>
      <c r="I24" s="5"/>
      <c r="J24" s="5"/>
      <c r="K24" s="5"/>
    </row>
    <row r="25" spans="1:11">
      <c r="A25" s="139" t="s">
        <v>174</v>
      </c>
      <c r="B25" s="5">
        <v>188</v>
      </c>
      <c r="C25" t="s">
        <v>44</v>
      </c>
      <c r="E25" s="125"/>
      <c r="F25" s="5">
        <v>200</v>
      </c>
      <c r="G25" t="s">
        <v>44</v>
      </c>
      <c r="H25" s="5"/>
      <c r="I25" s="5"/>
      <c r="J25" s="5"/>
      <c r="K25" s="5"/>
    </row>
    <row r="26" spans="1:11">
      <c r="A26" s="139" t="s">
        <v>175</v>
      </c>
      <c r="B26" s="5">
        <v>65</v>
      </c>
      <c r="C26" t="s">
        <v>44</v>
      </c>
      <c r="D26" s="5"/>
      <c r="E26" s="125"/>
      <c r="F26" s="5">
        <v>200</v>
      </c>
      <c r="G26" t="s">
        <v>44</v>
      </c>
      <c r="H26" s="5"/>
      <c r="I26" s="5"/>
      <c r="J26" s="5"/>
      <c r="K26" s="5"/>
    </row>
    <row r="27" spans="1:11">
      <c r="A27" s="139" t="s">
        <v>176</v>
      </c>
      <c r="B27" s="5">
        <v>115</v>
      </c>
      <c r="C27" t="s">
        <v>44</v>
      </c>
      <c r="D27" s="5"/>
      <c r="E27" s="125"/>
      <c r="F27" s="5">
        <v>200</v>
      </c>
      <c r="G27" t="s">
        <v>44</v>
      </c>
      <c r="H27" s="5"/>
      <c r="I27" s="5"/>
      <c r="J27" s="5"/>
      <c r="K27" s="5"/>
    </row>
    <row r="28" spans="1:11">
      <c r="A28" s="139" t="s">
        <v>177</v>
      </c>
      <c r="B28" s="5">
        <v>46</v>
      </c>
      <c r="C28" t="s">
        <v>44</v>
      </c>
      <c r="D28" s="5"/>
      <c r="E28" s="125"/>
      <c r="F28" s="5">
        <v>200</v>
      </c>
      <c r="G28" t="s">
        <v>44</v>
      </c>
      <c r="H28" s="5"/>
      <c r="I28" s="5"/>
      <c r="J28" s="5"/>
      <c r="K28" s="5"/>
    </row>
    <row r="29" spans="1:11">
      <c r="A29" s="139" t="s">
        <v>178</v>
      </c>
      <c r="B29" s="5">
        <v>38</v>
      </c>
      <c r="C29" t="s">
        <v>44</v>
      </c>
      <c r="D29" s="5"/>
      <c r="E29" s="125"/>
      <c r="F29" s="5">
        <v>200</v>
      </c>
      <c r="G29" t="s">
        <v>44</v>
      </c>
      <c r="H29" s="5"/>
      <c r="I29" s="5"/>
      <c r="J29" s="5"/>
      <c r="K29" s="5"/>
    </row>
    <row r="30" spans="1:11">
      <c r="A30" s="139" t="s">
        <v>179</v>
      </c>
      <c r="B30" s="5">
        <v>60</v>
      </c>
      <c r="C30" t="s">
        <v>44</v>
      </c>
      <c r="D30" s="5"/>
      <c r="E30" s="125"/>
      <c r="F30" s="5">
        <v>200</v>
      </c>
      <c r="G30" t="s">
        <v>44</v>
      </c>
      <c r="H30" s="5"/>
      <c r="I30" s="5"/>
      <c r="J30" s="5"/>
      <c r="K30" s="5"/>
    </row>
    <row r="31" spans="1:11">
      <c r="A31" s="139" t="s">
        <v>180</v>
      </c>
      <c r="B31" s="5">
        <v>44</v>
      </c>
      <c r="C31" t="s">
        <v>44</v>
      </c>
      <c r="D31" s="5"/>
      <c r="E31" s="125"/>
      <c r="F31" s="5">
        <v>200</v>
      </c>
      <c r="G31" t="s">
        <v>44</v>
      </c>
      <c r="H31" s="5"/>
      <c r="I31" s="5"/>
      <c r="J31" s="5"/>
      <c r="K31" s="5"/>
    </row>
    <row r="32" spans="1:11">
      <c r="A32" s="139" t="s">
        <v>181</v>
      </c>
      <c r="B32" s="5">
        <v>46</v>
      </c>
      <c r="C32" t="s">
        <v>44</v>
      </c>
      <c r="D32" s="5"/>
      <c r="E32" s="125"/>
      <c r="F32" s="125"/>
      <c r="G32" s="5"/>
      <c r="H32" s="5"/>
      <c r="I32" s="5"/>
      <c r="J32" s="5"/>
      <c r="K32" s="5"/>
    </row>
    <row r="33" spans="1:11">
      <c r="A33" s="139" t="s">
        <v>182</v>
      </c>
      <c r="B33" s="5">
        <v>44</v>
      </c>
      <c r="C33" t="s">
        <v>44</v>
      </c>
      <c r="D33" s="5"/>
      <c r="E33" s="125"/>
      <c r="F33" s="5">
        <v>200</v>
      </c>
      <c r="G33" t="s">
        <v>44</v>
      </c>
      <c r="H33" s="5"/>
      <c r="I33" s="5"/>
      <c r="J33" s="5"/>
      <c r="K33" s="5"/>
    </row>
    <row r="34" spans="1:11">
      <c r="A34" s="139" t="s">
        <v>194</v>
      </c>
      <c r="B34" s="5"/>
      <c r="D34" s="5"/>
      <c r="E34" s="5"/>
      <c r="F34" s="5"/>
      <c r="G34" s="5"/>
      <c r="H34" s="5"/>
      <c r="I34" s="5"/>
      <c r="J34" s="5"/>
      <c r="K34" s="5"/>
    </row>
    <row r="35" spans="1:11">
      <c r="B35" s="5"/>
      <c r="D35" s="5"/>
      <c r="E35" s="5"/>
      <c r="F35" s="5"/>
      <c r="G35" s="5"/>
      <c r="H35" s="5"/>
      <c r="I35" s="5"/>
      <c r="J35" s="5"/>
      <c r="K35" s="5"/>
    </row>
    <row r="37" spans="1:11">
      <c r="A37" t="s">
        <v>7</v>
      </c>
      <c r="B37" s="6"/>
      <c r="C37" s="6"/>
    </row>
    <row r="38" spans="1:11">
      <c r="A38" t="s">
        <v>8</v>
      </c>
      <c r="B38" s="8"/>
      <c r="C38" s="8"/>
      <c r="D38" s="17"/>
      <c r="E38" s="17"/>
    </row>
    <row r="39" spans="1:11">
      <c r="A39" t="s">
        <v>9</v>
      </c>
      <c r="D39" s="17"/>
      <c r="E39" s="17"/>
    </row>
    <row r="40" spans="1:11">
      <c r="A40" t="s">
        <v>10</v>
      </c>
      <c r="D40" s="17"/>
      <c r="E40" s="17"/>
    </row>
    <row r="42" spans="1:11">
      <c r="A42" s="16" t="s">
        <v>29</v>
      </c>
    </row>
    <row r="43" spans="1:11">
      <c r="A43" t="s">
        <v>232</v>
      </c>
      <c r="B43" s="17" t="s">
        <v>235</v>
      </c>
      <c r="C43" s="17" t="s">
        <v>233</v>
      </c>
      <c r="D43" s="17"/>
    </row>
    <row r="44" spans="1:11">
      <c r="A44" t="s">
        <v>32</v>
      </c>
      <c r="B44" s="17" t="s">
        <v>234</v>
      </c>
      <c r="C44" s="17"/>
      <c r="D44" s="17"/>
    </row>
    <row r="45" spans="1:11">
      <c r="B45" s="17"/>
      <c r="C45" s="17"/>
    </row>
    <row r="47" spans="1:11">
      <c r="A47" s="16" t="s">
        <v>33</v>
      </c>
    </row>
    <row r="48" spans="1:11">
      <c r="A48" t="str">
        <f>A43&amp;B43</f>
        <v>陽性者(濃厚接触者)発生施設訪問系で陽性者等に1日以上対応又は訪問系以外で1日以上勤務</v>
      </c>
      <c r="B48">
        <v>20</v>
      </c>
    </row>
    <row r="49" spans="1:2">
      <c r="A49" t="str">
        <f>A43&amp;C43</f>
        <v>陽性者(濃厚接触者)発生施設訪問系で陽性者等への対応はないが対象期間に10日以上勤務</v>
      </c>
      <c r="B49">
        <v>5</v>
      </c>
    </row>
    <row r="51" spans="1:2">
      <c r="A51" t="str">
        <f>A44&amp;B44</f>
        <v>その他の施設対象期間に10日以上勤務</v>
      </c>
      <c r="B51">
        <v>5</v>
      </c>
    </row>
    <row r="57" spans="1:2">
      <c r="A57" t="s">
        <v>36</v>
      </c>
    </row>
    <row r="58" spans="1:2">
      <c r="A58" t="s">
        <v>37</v>
      </c>
    </row>
    <row r="61" spans="1:2">
      <c r="A61" t="s">
        <v>59</v>
      </c>
    </row>
    <row r="62" spans="1:2">
      <c r="A62" t="s">
        <v>60</v>
      </c>
    </row>
    <row r="63" spans="1:2">
      <c r="A63" t="s">
        <v>61</v>
      </c>
    </row>
    <row r="64" spans="1:2">
      <c r="A64" t="s">
        <v>62</v>
      </c>
    </row>
    <row r="65" spans="1:1">
      <c r="A65" t="s">
        <v>63</v>
      </c>
    </row>
    <row r="66" spans="1:1">
      <c r="A66" t="s">
        <v>64</v>
      </c>
    </row>
    <row r="67" spans="1:1">
      <c r="A67" t="s">
        <v>65</v>
      </c>
    </row>
    <row r="68" spans="1:1">
      <c r="A68" t="s">
        <v>66</v>
      </c>
    </row>
    <row r="69" spans="1:1">
      <c r="A69" t="s">
        <v>67</v>
      </c>
    </row>
    <row r="70" spans="1:1">
      <c r="A70" t="s">
        <v>68</v>
      </c>
    </row>
    <row r="71" spans="1:1">
      <c r="A71" t="s">
        <v>69</v>
      </c>
    </row>
    <row r="72" spans="1:1">
      <c r="A72" t="s">
        <v>70</v>
      </c>
    </row>
    <row r="73" spans="1:1">
      <c r="A73" t="s">
        <v>71</v>
      </c>
    </row>
    <row r="74" spans="1:1">
      <c r="A74" t="s">
        <v>72</v>
      </c>
    </row>
    <row r="75" spans="1:1">
      <c r="A75" t="s">
        <v>73</v>
      </c>
    </row>
    <row r="76" spans="1:1">
      <c r="A76" t="s">
        <v>74</v>
      </c>
    </row>
    <row r="77" spans="1:1">
      <c r="A77" t="s">
        <v>75</v>
      </c>
    </row>
    <row r="78" spans="1:1">
      <c r="A78" t="s">
        <v>76</v>
      </c>
    </row>
    <row r="79" spans="1:1">
      <c r="A79" t="s">
        <v>77</v>
      </c>
    </row>
    <row r="80" spans="1:1">
      <c r="A80" t="s">
        <v>78</v>
      </c>
    </row>
    <row r="81" spans="1:1">
      <c r="A81" t="s">
        <v>79</v>
      </c>
    </row>
    <row r="82" spans="1:1">
      <c r="A82" t="s">
        <v>80</v>
      </c>
    </row>
    <row r="83" spans="1:1">
      <c r="A83" t="s">
        <v>81</v>
      </c>
    </row>
    <row r="84" spans="1:1">
      <c r="A84" t="s">
        <v>82</v>
      </c>
    </row>
    <row r="85" spans="1:1">
      <c r="A85" t="s">
        <v>83</v>
      </c>
    </row>
    <row r="86" spans="1:1">
      <c r="A86" t="s">
        <v>84</v>
      </c>
    </row>
    <row r="87" spans="1:1">
      <c r="A87" t="s">
        <v>85</v>
      </c>
    </row>
    <row r="88" spans="1:1">
      <c r="A88" t="s">
        <v>86</v>
      </c>
    </row>
    <row r="89" spans="1:1">
      <c r="A89" t="s">
        <v>87</v>
      </c>
    </row>
    <row r="90" spans="1:1">
      <c r="A90" t="s">
        <v>88</v>
      </c>
    </row>
    <row r="91" spans="1:1">
      <c r="A91" t="s">
        <v>89</v>
      </c>
    </row>
    <row r="92" spans="1:1">
      <c r="A92" t="s">
        <v>90</v>
      </c>
    </row>
    <row r="93" spans="1:1">
      <c r="A93" t="s">
        <v>91</v>
      </c>
    </row>
    <row r="94" spans="1:1">
      <c r="A94" t="s">
        <v>92</v>
      </c>
    </row>
    <row r="95" spans="1:1">
      <c r="A95" t="s">
        <v>93</v>
      </c>
    </row>
    <row r="96" spans="1:1">
      <c r="A96" t="s">
        <v>94</v>
      </c>
    </row>
    <row r="97" spans="1:1">
      <c r="A97" t="s">
        <v>95</v>
      </c>
    </row>
    <row r="98" spans="1:1">
      <c r="A98" t="s">
        <v>96</v>
      </c>
    </row>
    <row r="99" spans="1:1">
      <c r="A99" t="s">
        <v>97</v>
      </c>
    </row>
    <row r="100" spans="1:1">
      <c r="A100" t="s">
        <v>98</v>
      </c>
    </row>
    <row r="101" spans="1:1">
      <c r="A101" t="s">
        <v>99</v>
      </c>
    </row>
    <row r="102" spans="1:1">
      <c r="A102" t="s">
        <v>100</v>
      </c>
    </row>
    <row r="103" spans="1:1">
      <c r="A103" t="s">
        <v>101</v>
      </c>
    </row>
    <row r="104" spans="1:1">
      <c r="A104" t="s">
        <v>102</v>
      </c>
    </row>
    <row r="105" spans="1:1">
      <c r="A105" t="s">
        <v>103</v>
      </c>
    </row>
    <row r="106" spans="1:1">
      <c r="A106" t="s">
        <v>104</v>
      </c>
    </row>
    <row r="107" spans="1:1">
      <c r="A107" t="s">
        <v>105</v>
      </c>
    </row>
  </sheetData>
  <sheetProtection password="EF99" sheet="1" objects="1" scenarios="1" selectLockedCells="1" selectUnlockedCells="1"/>
  <phoneticPr fontId="3"/>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（はじめにお読みください）本報告書の使い方、報告の手順</vt:lpstr>
      <vt:lpstr>実績報告書</vt:lpstr>
      <vt:lpstr>申請額一覧</vt:lpstr>
      <vt:lpstr>個票1</vt:lpstr>
      <vt:lpstr>職員表</vt:lpstr>
      <vt:lpstr>計算用</vt:lpstr>
      <vt:lpstr>個票1!Print_Area</vt:lpstr>
      <vt:lpstr>実績報告書!Print_Area</vt:lpstr>
      <vt:lpstr>職員表!Print_Area</vt:lpstr>
      <vt:lpstr>職員表!Print_Titles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埼玉県</cp:lastModifiedBy>
  <cp:lastPrinted>2021-01-18T09:14:15Z</cp:lastPrinted>
  <dcterms:created xsi:type="dcterms:W3CDTF">2018-06-19T01:27:02Z</dcterms:created>
  <dcterms:modified xsi:type="dcterms:W3CDTF">2021-01-26T06:59:56Z</dcterms:modified>
</cp:coreProperties>
</file>