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Z:\障害者支援課\R02年度\00課共通\03_緊急包括支援事業（障害福祉サービス等分）\07_事業所向けお知らせ・ウェブサイト\10月受付開始\アップロード用\"/>
    </mc:Choice>
  </mc:AlternateContent>
  <xr:revisionPtr revIDLastSave="0" documentId="8_{86BC80C5-FC86-4867-90BE-5D2F47559EEC}" xr6:coauthVersionLast="36" xr6:coauthVersionMax="36" xr10:uidLastSave="{00000000-0000-0000-0000-000000000000}"/>
  <bookViews>
    <workbookView xWindow="0" yWindow="0" windowWidth="28800" windowHeight="12210" tabRatio="823" activeTab="1" xr2:uid="{00000000-000D-0000-FFFF-FFFF00000000}"/>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個票1!$A$1:$AM$76</definedName>
    <definedName name="_xlnm.Print_Area" localSheetId="4">職員表!$A$1:$W$45</definedName>
    <definedName name="_xlnm.Print_Area" localSheetId="2">申請額一覧!$A$1:$O$21</definedName>
    <definedName name="_xlnm.Print_Area" localSheetId="1">申請書!$A$1:$AU$51</definedName>
    <definedName name="_xlnm.Print_Titles" localSheetId="4">職員表!$4:$5</definedName>
  </definedNames>
  <calcPr calcId="191029"/>
</workbook>
</file>

<file path=xl/calcChain.xml><?xml version="1.0" encoding="utf-8"?>
<calcChain xmlns="http://schemas.openxmlformats.org/spreadsheetml/2006/main">
  <c r="M19" i="29" l="1"/>
  <c r="M17" i="29"/>
  <c r="M15" i="29"/>
  <c r="M13" i="29"/>
  <c r="M11" i="29"/>
  <c r="M9" i="29"/>
  <c r="M7" i="29"/>
  <c r="M18" i="29"/>
  <c r="M16" i="29"/>
  <c r="M14" i="29"/>
  <c r="M12" i="29"/>
  <c r="M10" i="29"/>
  <c r="M8" i="29"/>
  <c r="M6" i="29"/>
  <c r="L19" i="29"/>
  <c r="L17" i="29"/>
  <c r="L15" i="29"/>
  <c r="L13" i="29"/>
  <c r="L11" i="29"/>
  <c r="L9" i="29"/>
  <c r="L7" i="29"/>
  <c r="L18" i="29"/>
  <c r="L16" i="29"/>
  <c r="L14" i="29"/>
  <c r="L12" i="29"/>
  <c r="L10" i="29"/>
  <c r="L8" i="29"/>
  <c r="L6" i="29"/>
  <c r="K19" i="29"/>
  <c r="K17" i="29"/>
  <c r="K15" i="29"/>
  <c r="K13" i="29"/>
  <c r="K11" i="29"/>
  <c r="K9" i="29"/>
  <c r="K7" i="29"/>
  <c r="K18" i="29"/>
  <c r="K16" i="29"/>
  <c r="K14" i="29"/>
  <c r="K12" i="29"/>
  <c r="K10" i="29"/>
  <c r="K8" i="29"/>
  <c r="K6" i="29"/>
  <c r="J19" i="29"/>
  <c r="J17" i="29"/>
  <c r="J15" i="29"/>
  <c r="J13" i="29"/>
  <c r="J11" i="29"/>
  <c r="J9" i="29"/>
  <c r="J7" i="29"/>
  <c r="J18" i="29"/>
  <c r="J16" i="29"/>
  <c r="J14" i="29"/>
  <c r="J12" i="29"/>
  <c r="J10" i="29"/>
  <c r="J8" i="29"/>
  <c r="J6" i="29"/>
  <c r="I19" i="29"/>
  <c r="I17" i="29"/>
  <c r="I15" i="29"/>
  <c r="I13" i="29"/>
  <c r="I11" i="29"/>
  <c r="I9" i="29"/>
  <c r="I7" i="29"/>
  <c r="I18" i="29"/>
  <c r="I16" i="29"/>
  <c r="I14" i="29"/>
  <c r="I12" i="29"/>
  <c r="I10" i="29"/>
  <c r="I8" i="29"/>
  <c r="I6" i="29"/>
  <c r="H19" i="29"/>
  <c r="H17" i="29"/>
  <c r="H15" i="29"/>
  <c r="H13" i="29"/>
  <c r="H11" i="29"/>
  <c r="H9" i="29"/>
  <c r="H7" i="29"/>
  <c r="H18" i="29"/>
  <c r="H16" i="29"/>
  <c r="H14" i="29"/>
  <c r="H12" i="29"/>
  <c r="H10" i="29"/>
  <c r="H8" i="29"/>
  <c r="H6" i="29"/>
  <c r="F19" i="29"/>
  <c r="F17" i="29"/>
  <c r="F15" i="29"/>
  <c r="F13" i="29"/>
  <c r="F11" i="29"/>
  <c r="F9" i="29"/>
  <c r="F7" i="29"/>
  <c r="F18" i="29"/>
  <c r="F16" i="29"/>
  <c r="F14" i="29"/>
  <c r="F12" i="29"/>
  <c r="F10" i="29"/>
  <c r="F8" i="29"/>
  <c r="F6" i="29"/>
  <c r="E19" i="29"/>
  <c r="E17" i="29"/>
  <c r="E15" i="29"/>
  <c r="E13" i="29"/>
  <c r="E11" i="29"/>
  <c r="E9" i="29"/>
  <c r="E7" i="29"/>
  <c r="E18" i="29"/>
  <c r="E16" i="29"/>
  <c r="E14" i="29"/>
  <c r="E12" i="29"/>
  <c r="E10" i="29"/>
  <c r="E8" i="29"/>
  <c r="E6" i="29"/>
  <c r="D19" i="29"/>
  <c r="D17" i="29"/>
  <c r="D15" i="29"/>
  <c r="D13" i="29"/>
  <c r="D11" i="29"/>
  <c r="D9" i="29"/>
  <c r="D7" i="29"/>
  <c r="D18" i="29"/>
  <c r="D16" i="29"/>
  <c r="D14" i="29"/>
  <c r="D12" i="29"/>
  <c r="D10" i="29"/>
  <c r="D8" i="29"/>
  <c r="D6" i="29"/>
  <c r="C19" i="29"/>
  <c r="C17" i="29"/>
  <c r="C15" i="29"/>
  <c r="C13" i="29"/>
  <c r="C11" i="29"/>
  <c r="C9" i="29"/>
  <c r="C7" i="29"/>
  <c r="C8" i="29"/>
  <c r="C18" i="29"/>
  <c r="C16" i="29"/>
  <c r="C14" i="29"/>
  <c r="C12" i="29"/>
  <c r="C10" i="29"/>
  <c r="C6" i="29"/>
  <c r="B19" i="29"/>
  <c r="B17" i="29"/>
  <c r="B15" i="29"/>
  <c r="B13" i="29"/>
  <c r="B11" i="29"/>
  <c r="B9" i="29"/>
  <c r="B7" i="29"/>
  <c r="B18" i="29"/>
  <c r="B16" i="29"/>
  <c r="B14" i="29"/>
  <c r="B12" i="29"/>
  <c r="B10" i="29"/>
  <c r="B8" i="29"/>
  <c r="B6" i="29"/>
  <c r="N6" i="29" l="1"/>
  <c r="N8" i="29"/>
  <c r="N10" i="29"/>
  <c r="N12" i="29"/>
  <c r="N14" i="29"/>
  <c r="N16" i="29"/>
  <c r="N18" i="29"/>
  <c r="N7" i="29"/>
  <c r="N9" i="29"/>
  <c r="N11" i="29"/>
  <c r="N13" i="29"/>
  <c r="N15" i="29"/>
  <c r="N17" i="29"/>
  <c r="N19" i="29"/>
  <c r="C5" i="29"/>
  <c r="M13" i="27" l="1"/>
  <c r="M12" i="27"/>
  <c r="M11" i="27"/>
  <c r="M10" i="27"/>
  <c r="M9" i="27"/>
  <c r="M8" i="27"/>
  <c r="M7" i="27"/>
  <c r="M6" i="27"/>
  <c r="O6" i="27" s="1"/>
  <c r="O13" i="27" l="1"/>
  <c r="O12" i="27"/>
  <c r="O11" i="27"/>
  <c r="O10" i="27"/>
  <c r="O9" i="27"/>
  <c r="O8" i="27"/>
  <c r="O7" i="27"/>
  <c r="X58" i="19" l="1"/>
  <c r="X40" i="19"/>
  <c r="X25" i="19"/>
  <c r="V22" i="19"/>
  <c r="M22" i="19"/>
  <c r="A59" i="21" l="1"/>
  <c r="A57" i="21"/>
  <c r="A56" i="21"/>
  <c r="H37" i="19" l="1"/>
  <c r="AI24" i="19" l="1"/>
  <c r="E7" i="27"/>
  <c r="F7" i="27" s="1"/>
  <c r="S7" i="27" s="1"/>
  <c r="E8" i="27"/>
  <c r="F8" i="27" s="1"/>
  <c r="S8" i="27" s="1"/>
  <c r="E9" i="27"/>
  <c r="F9" i="27" s="1"/>
  <c r="S9" i="27" s="1"/>
  <c r="E10" i="27"/>
  <c r="F10" i="27" s="1"/>
  <c r="S10" i="27" s="1"/>
  <c r="E11" i="27"/>
  <c r="F11" i="27" s="1"/>
  <c r="S11" i="27" s="1"/>
  <c r="E12" i="27"/>
  <c r="F12" i="27" s="1"/>
  <c r="S12" i="27" s="1"/>
  <c r="E13" i="27"/>
  <c r="F13" i="27" s="1"/>
  <c r="S13" i="27" s="1"/>
  <c r="E14" i="27"/>
  <c r="F14" i="27"/>
  <c r="S14" i="27" s="1"/>
  <c r="E15" i="27"/>
  <c r="F15" i="27" s="1"/>
  <c r="S15" i="27" s="1"/>
  <c r="E16" i="27"/>
  <c r="F16" i="27" s="1"/>
  <c r="S16" i="27" s="1"/>
  <c r="E17" i="27"/>
  <c r="F17" i="27" s="1"/>
  <c r="S17" i="27" s="1"/>
  <c r="E18" i="27"/>
  <c r="F18" i="27" s="1"/>
  <c r="S18" i="27" s="1"/>
  <c r="E19" i="27"/>
  <c r="F19" i="27" s="1"/>
  <c r="S19" i="27" s="1"/>
  <c r="E20" i="27"/>
  <c r="F20" i="27" s="1"/>
  <c r="S20" i="27" s="1"/>
  <c r="E21" i="27"/>
  <c r="F21" i="27" s="1"/>
  <c r="S21" i="27" s="1"/>
  <c r="E22" i="27"/>
  <c r="F22" i="27"/>
  <c r="S22" i="27" s="1"/>
  <c r="E23" i="27"/>
  <c r="F23" i="27" s="1"/>
  <c r="S23" i="27" s="1"/>
  <c r="E24" i="27"/>
  <c r="F24" i="27" s="1"/>
  <c r="S24" i="27" s="1"/>
  <c r="E25" i="27"/>
  <c r="F25" i="27" s="1"/>
  <c r="S25" i="27" s="1"/>
  <c r="E26" i="27"/>
  <c r="F26" i="27" s="1"/>
  <c r="S26" i="27" s="1"/>
  <c r="E27" i="27"/>
  <c r="F27" i="27" s="1"/>
  <c r="S27" i="27" s="1"/>
  <c r="E28" i="27"/>
  <c r="F28" i="27" s="1"/>
  <c r="S28" i="27" s="1"/>
  <c r="E29" i="27"/>
  <c r="F29" i="27" s="1"/>
  <c r="S29" i="27" s="1"/>
  <c r="E30" i="27"/>
  <c r="F30" i="27"/>
  <c r="S30" i="27" s="1"/>
  <c r="E31" i="27"/>
  <c r="F31" i="27" s="1"/>
  <c r="S31" i="27" s="1"/>
  <c r="E32" i="27"/>
  <c r="F32" i="27" s="1"/>
  <c r="S32" i="27" s="1"/>
  <c r="E33" i="27"/>
  <c r="F33" i="27" s="1"/>
  <c r="S33" i="27" s="1"/>
  <c r="E34" i="27"/>
  <c r="F34" i="27" s="1"/>
  <c r="S34" i="27" s="1"/>
  <c r="E35" i="27"/>
  <c r="F35" i="27" s="1"/>
  <c r="S35" i="27" s="1"/>
  <c r="E36" i="27"/>
  <c r="F36" i="27" s="1"/>
  <c r="S36" i="27" s="1"/>
  <c r="E37" i="27"/>
  <c r="F37" i="27" s="1"/>
  <c r="S37" i="27" s="1"/>
  <c r="E38" i="27"/>
  <c r="F38" i="27"/>
  <c r="S38" i="27" s="1"/>
  <c r="E39" i="27"/>
  <c r="F39" i="27" s="1"/>
  <c r="S39" i="27" s="1"/>
  <c r="E40" i="27"/>
  <c r="F40" i="27" s="1"/>
  <c r="S40" i="27" s="1"/>
  <c r="E41" i="27"/>
  <c r="F41" i="27" s="1"/>
  <c r="S41" i="27" s="1"/>
  <c r="E42" i="27"/>
  <c r="F42" i="27" s="1"/>
  <c r="S42" i="27" s="1"/>
  <c r="E43" i="27"/>
  <c r="F43" i="27" s="1"/>
  <c r="S43" i="27" s="1"/>
  <c r="E44" i="27"/>
  <c r="F44" i="27" s="1"/>
  <c r="S44" i="27" s="1"/>
  <c r="E45" i="27"/>
  <c r="F45" i="27" s="1"/>
  <c r="S45" i="27" s="1"/>
  <c r="E46" i="27"/>
  <c r="F46" i="27"/>
  <c r="S46" i="27" s="1"/>
  <c r="E47" i="27"/>
  <c r="F47" i="27" s="1"/>
  <c r="S47" i="27" s="1"/>
  <c r="E48" i="27"/>
  <c r="F48" i="27" s="1"/>
  <c r="S48" i="27" s="1"/>
  <c r="E49" i="27"/>
  <c r="F49" i="27" s="1"/>
  <c r="S49" i="27" s="1"/>
  <c r="E50" i="27"/>
  <c r="F50" i="27" s="1"/>
  <c r="S50" i="27" s="1"/>
  <c r="E51" i="27"/>
  <c r="F51" i="27" s="1"/>
  <c r="S51" i="27" s="1"/>
  <c r="E52" i="27"/>
  <c r="F52" i="27" s="1"/>
  <c r="S52" i="27" s="1"/>
  <c r="E53" i="27"/>
  <c r="F53" i="27" s="1"/>
  <c r="S53" i="27" s="1"/>
  <c r="E54" i="27"/>
  <c r="F54" i="27"/>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c r="S62" i="27" s="1"/>
  <c r="E63" i="27"/>
  <c r="F63" i="27" s="1"/>
  <c r="S63" i="27" s="1"/>
  <c r="E64" i="27"/>
  <c r="F64" i="27" s="1"/>
  <c r="S64" i="27" s="1"/>
  <c r="E65" i="27"/>
  <c r="F65" i="27" s="1"/>
  <c r="S65" i="27" s="1"/>
  <c r="E66" i="27"/>
  <c r="F66" i="27" s="1"/>
  <c r="S66" i="27" s="1"/>
  <c r="E67" i="27"/>
  <c r="F67" i="27" s="1"/>
  <c r="S67" i="27" s="1"/>
  <c r="E68" i="27"/>
  <c r="F68" i="27" s="1"/>
  <c r="S68" i="27" s="1"/>
  <c r="E69" i="27"/>
  <c r="F69" i="27" s="1"/>
  <c r="S69" i="27" s="1"/>
  <c r="E70" i="27"/>
  <c r="F70" i="27"/>
  <c r="S70" i="27" s="1"/>
  <c r="E71" i="27"/>
  <c r="F71" i="27" s="1"/>
  <c r="S71" i="27" s="1"/>
  <c r="E72" i="27"/>
  <c r="F72" i="27" s="1"/>
  <c r="S72" i="27" s="1"/>
  <c r="E73" i="27"/>
  <c r="F73" i="27" s="1"/>
  <c r="S73" i="27" s="1"/>
  <c r="E74" i="27"/>
  <c r="F74" i="27" s="1"/>
  <c r="S74" i="27" s="1"/>
  <c r="E75" i="27"/>
  <c r="F75" i="27" s="1"/>
  <c r="S75" i="27" s="1"/>
  <c r="E76" i="27"/>
  <c r="F76" i="27" s="1"/>
  <c r="S76" i="27" s="1"/>
  <c r="E77" i="27"/>
  <c r="F77" i="27" s="1"/>
  <c r="S77" i="27" s="1"/>
  <c r="E78" i="27"/>
  <c r="F78" i="27"/>
  <c r="S78" i="27" s="1"/>
  <c r="E79" i="27"/>
  <c r="F79" i="27" s="1"/>
  <c r="S79" i="27" s="1"/>
  <c r="E80" i="27"/>
  <c r="F80" i="27" s="1"/>
  <c r="S80" i="27" s="1"/>
  <c r="E81" i="27"/>
  <c r="F81" i="27" s="1"/>
  <c r="S81" i="27" s="1"/>
  <c r="E82" i="27"/>
  <c r="F82" i="27" s="1"/>
  <c r="S82" i="27" s="1"/>
  <c r="E83" i="27"/>
  <c r="F83" i="27" s="1"/>
  <c r="S83" i="27" s="1"/>
  <c r="E84" i="27"/>
  <c r="F84" i="27" s="1"/>
  <c r="S84" i="27" s="1"/>
  <c r="E85" i="27"/>
  <c r="F85" i="27" s="1"/>
  <c r="S85" i="27" s="1"/>
  <c r="E6" i="27"/>
  <c r="F6" i="27" s="1"/>
  <c r="S6" i="27" s="1"/>
  <c r="J5" i="29"/>
  <c r="AI52" i="19" l="1"/>
  <c r="AX22" i="19"/>
  <c r="L5" i="29"/>
  <c r="G19" i="29" l="1"/>
  <c r="G11" i="29"/>
  <c r="G7" i="29"/>
  <c r="G16" i="29"/>
  <c r="G8" i="29"/>
  <c r="G17" i="29"/>
  <c r="G13" i="29"/>
  <c r="G9" i="29"/>
  <c r="G15" i="29"/>
  <c r="G12" i="29"/>
  <c r="G18" i="29"/>
  <c r="G14" i="29"/>
  <c r="G10" i="29"/>
  <c r="M14" i="27" l="1"/>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85" i="27"/>
  <c r="O85" i="27" s="1"/>
  <c r="F5" i="29"/>
  <c r="X59" i="19" l="1"/>
  <c r="G6" i="29" l="1"/>
  <c r="H50" i="19"/>
  <c r="AI40" i="19" s="1"/>
  <c r="K5" i="29"/>
  <c r="A6" i="30" l="1"/>
  <c r="A7" i="30" s="1"/>
  <c r="A8" i="30" s="1"/>
  <c r="A9" i="30" s="1"/>
  <c r="A10" i="30" s="1"/>
  <c r="A11" i="30" s="1"/>
  <c r="A12" i="30" s="1"/>
  <c r="A13" i="30" s="1"/>
  <c r="A14" i="30" s="1"/>
  <c r="H70" i="19" l="1"/>
  <c r="AO22" i="19" l="1"/>
  <c r="I5" i="29"/>
  <c r="AH18" i="20" l="1"/>
  <c r="AI21" i="19"/>
  <c r="H5" i="29"/>
  <c r="AH17" i="20" l="1"/>
  <c r="AI57" i="19"/>
  <c r="M5" i="29"/>
  <c r="D5" i="29"/>
  <c r="E5" i="29"/>
  <c r="B5"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AI26" i="19"/>
  <c r="AI59" i="19" l="1"/>
  <c r="AH19" i="20" l="1"/>
  <c r="K13" i="20" s="1"/>
  <c r="N5" i="29"/>
  <c r="G5" i="29" l="1"/>
  <c r="F22"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kiku</author>
    <author>厚生労働省ネットワークシステム</author>
  </authors>
  <commentList>
    <comment ref="C2" authorId="0" shapeId="0" xr:uid="{00000000-0006-0000-0200-00000100000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xr:uid="{00000000-0006-0000-0200-00000200000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kiku</author>
    <author>厚生労働省ネットワークシステム</author>
  </authors>
  <commentList>
    <comment ref="AV2" authorId="0" shapeId="0" xr:uid="{00000000-0006-0000-0300-00000100000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7" authorId="0" shapeId="0" xr:uid="{00000000-0006-0000-0300-00000200000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shapeId="0" xr:uid="{00000000-0006-0000-0300-00000300000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xr:uid="{00000000-0006-0000-0300-00000400000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xr:uid="{00000000-0006-0000-0300-00000500000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17" authorId="1" shapeId="0" xr:uid="{A1629CA3-B48C-428D-A2C5-236D9B1A6F02}">
      <text>
        <r>
          <rPr>
            <b/>
            <sz val="9"/>
            <color indexed="81"/>
            <rFont val="MS P ゴシック"/>
            <family val="3"/>
            <charset val="128"/>
          </rPr>
          <t xml:space="preserve">「債権譲渡」：
</t>
        </r>
        <r>
          <rPr>
            <sz val="9"/>
            <color indexed="81"/>
            <rFont val="MS P ゴシック"/>
            <family val="3"/>
            <charset val="128"/>
          </rPr>
          <t>都道府県に直接申請の場合は、記入不要です。。</t>
        </r>
      </text>
    </comment>
    <comment ref="AV20" authorId="1" shapeId="0" xr:uid="{00000000-0006-0000-0300-00000600000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xr:uid="{00000000-0006-0000-0300-00000700000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xr:uid="{00000000-0006-0000-0300-00000800000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xr:uid="{00000000-0006-0000-0300-00000900000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xr:uid="{00000000-0006-0000-0300-00000A00000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kiku</author>
  </authors>
  <commentList>
    <comment ref="B4" authorId="0" shapeId="0" xr:uid="{00000000-0006-0000-0400-000001000000}">
      <text>
        <r>
          <rPr>
            <b/>
            <sz val="9"/>
            <color indexed="81"/>
            <rFont val="MS P ゴシック"/>
            <family val="3"/>
            <charset val="128"/>
          </rPr>
          <t>「氏名（漢字、カナ）」：
姓と名の間はスペースを空けないで下さい。</t>
        </r>
      </text>
    </comment>
    <comment ref="D4" authorId="0" shapeId="0" xr:uid="{00000000-0006-0000-0400-000002000000}">
      <text>
        <r>
          <rPr>
            <b/>
            <sz val="9"/>
            <color indexed="81"/>
            <rFont val="MS P ゴシック"/>
            <family val="3"/>
            <charset val="128"/>
          </rPr>
          <t xml:space="preserve">「生年月日（西暦）」：
「西暦/月/日」（yyyy/mm/dd）と入力してください。
</t>
        </r>
      </text>
    </comment>
    <comment ref="K4" authorId="0" shapeId="0" xr:uid="{00000000-0006-0000-0400-00000400000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xr:uid="{00000000-0006-0000-0400-00000500000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xr:uid="{00000000-0006-0000-0400-00000600000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<sst xmlns="http://schemas.openxmlformats.org/spreadsheetml/2006/main" count="396" uniqueCount="282">
  <si>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</si>
  <si>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</si>
  <si>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</si>
  <si>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</si>
  <si>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</si>
  <si>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</si>
  <si>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</si>
  <si>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</si>
  <si>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</si>
  <si>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</si>
  <si>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</si>
  <si>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</si>
  <si>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</si>
  <si>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</si>
  <si>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</si>
  <si>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</si>
  <si>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</si>
  <si>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</si>
  <si>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</si>
  <si>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</si>
  <si>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</si>
  <si>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</si>
  <si>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</si>
  <si>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</si>
  <si>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</si>
  <si>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</si>
  <si>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</si>
  <si>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</si>
  <si>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</si>
  <si>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</si>
  <si>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</si>
  <si>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</si>
  <si>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</si>
  <si>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</si>
  <si>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</si>
  <si>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</si>
  <si>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</si>
  <si>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</si>
  <si>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</si>
  <si>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</si>
  <si>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</si>
  <si>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</si>
  <si>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</si>
  <si>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</si>
  <si>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</si>
  <si>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</si>
  <si>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</si>
  <si>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</si>
  <si>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</si>
  <si>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</si>
  <si>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</si>
  <si>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</si>
  <si>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</si>
  <si>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</si>
  <si>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</si>
  <si>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</si>
  <si>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</si>
  <si>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</si>
  <si>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</si>
  <si>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</si>
  <si>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</si>
  <si>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</si>
  <si>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</si>
  <si>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</si>
  <si>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</si>
  <si>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</si>
  <si>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</si>
  <si>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</si>
  <si>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</si>
  <si>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</si>
  <si>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</si>
  <si>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</si>
  <si>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</si>
  <si>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</si>
  <si>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</si>
  <si>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</si>
  <si>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</si>
  <si>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</si>
  <si>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</si>
  <si>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</si>
  <si>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</si>
  <si>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</si>
  <si>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</si>
  <si>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</si>
  <si>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</si>
  <si>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</si>
  <si>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</si>
  <si>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</si>
  <si>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</si>
  <si>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</si>
  <si>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</si>
  <si>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</si>
  <si>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</si>
  <si>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</si>
  <si>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</si>
  <si>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</si>
  <si>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</si>
  <si>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</si>
  <si>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</si>
  <si>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</si>
  <si>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</si>
  <si>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</si>
  <si>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</si>
  <si>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</si>
  <si>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</si>
  <si>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</si>
  <si>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</si>
  <si>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</si>
  <si>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</si>
  <si>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</si>
  <si>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</si>
  <si>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</si>
  <si>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</si>
  <si>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</si>
  <si>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</si>
  <si>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</si>
  <si>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</si>
  <si>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</si>
  <si>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</si>
  <si>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</si>
  <si>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</si>
  <si>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</si>
  <si>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</si>
  <si>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</si>
  <si>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</si>
  <si>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</si>
  <si>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</si>
  <si>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</si>
  <si>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</si>
  <si>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</si>
  <si>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</si>
  <si>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</si>
  <si>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（法人名）</t>
    <rPh sb="1" eb="3">
      <t>ホウジン</t>
    </rPh>
    <rPh sb="3" eb="4">
      <t>メイ</t>
    </rPh>
    <phoneticPr fontId="4"/>
  </si>
  <si>
    <t>（役職・代表者名）</t>
    <rPh sb="1" eb="3">
      <t>ヤクショク</t>
    </rPh>
    <rPh sb="4" eb="7">
      <t>ダイヒョウシャ</t>
    </rPh>
    <rPh sb="7" eb="8">
      <t>メイ</t>
    </rPh>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</si>
  <si>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</si>
  <si>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</si>
  <si>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</si>
  <si>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</si>
  <si>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</si>
  <si>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</si>
  <si>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</si>
  <si>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</si>
  <si>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</si>
  <si>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</si>
  <si>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</si>
  <si>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</si>
  <si>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</si>
  <si>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</si>
  <si>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</si>
  <si>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</si>
  <si>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</si>
  <si>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</si>
  <si>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</si>
  <si>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</si>
  <si>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</si>
  <si>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</si>
  <si>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</si>
  <si>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</si>
  <si>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</si>
  <si>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</si>
  <si>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</si>
  <si>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</si>
  <si>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</si>
  <si>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</si>
  <si>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</si>
  <si>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</si>
  <si>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</si>
  <si>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</si>
  <si>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</si>
  <si>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</si>
  <si>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</si>
  <si>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</si>
  <si>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</si>
  <si>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</si>
  <si>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</si>
  <si>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</si>
  <si>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</si>
  <si>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</si>
  <si>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</si>
  <si>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</si>
  <si>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</si>
  <si>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</si>
  <si>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</si>
  <si>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</si>
  <si>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</si>
  <si>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</si>
  <si>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</si>
  <si>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</si>
  <si>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</si>
  <si>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</si>
  <si>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</si>
  <si>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</si>
  <si>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</si>
  <si>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</si>
  <si>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</si>
  <si>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</si>
  <si>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</si>
  <si>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</si>
  <si>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</si>
  <si>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</si>
  <si>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</si>
  <si>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</si>
  <si>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</si>
  <si>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</si>
  <si>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</si>
  <si>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</si>
  <si>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</si>
  <si>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</si>
  <si>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</si>
  <si>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</si>
  <si>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</si>
  <si>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</si>
  <si>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</si>
  <si>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</si>
  <si>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</si>
  <si>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</si>
  <si>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</si>
  <si>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</si>
  <si>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</si>
  <si>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</si>
  <si>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</si>
  <si>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</si>
  <si>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</si>
  <si>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</si>
  <si>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</si>
  <si>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</si>
  <si>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</si>
  <si>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</si>
  <si>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</si>
  <si>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</si>
  <si>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</si>
  <si>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</si>
  <si>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</si>
  <si>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</si>
  <si>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</si>
  <si>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</si>
  <si>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</si>
  <si>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</si>
  <si>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</si>
  <si>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</si>
  <si>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</si>
  <si>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</si>
  <si>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</si>
  <si>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</si>
  <si>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</si>
  <si>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</si>
  <si>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</si>
  <si>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</si>
  <si>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</si>
  <si>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</si>
  <si>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普通</t>
    <rPh sb="0" eb="2">
      <t>フツウ</t>
    </rPh>
    <phoneticPr fontId="4"/>
  </si>
  <si>
    <t>当座</t>
    <rPh sb="0" eb="2">
      <t>トウザ</t>
    </rPh>
    <phoneticPr fontId="4"/>
  </si>
  <si>
    <t>添付済み</t>
    <rPh sb="0" eb="2">
      <t>テンプ</t>
    </rPh>
    <rPh sb="2" eb="3">
      <t>ズ</t>
    </rPh>
    <phoneticPr fontId="4"/>
  </si>
  <si>
    <t>（宛先）埼玉県知事</t>
    <rPh sb="1" eb="3">
      <t>アテサキ</t>
    </rPh>
    <rPh sb="4" eb="7">
      <t>サイタマケン</t>
    </rPh>
    <rPh sb="7" eb="9">
      <t>チジ</t>
    </rPh>
    <phoneticPr fontId="4"/>
  </si>
  <si>
    <t>入力ルール
・水色セル：必要情報を入力
・緑色セル：プルダウンから選択
・橙色セル：自動入力（予め計算式が入力されているため変更不可）</t>
    <rPh sb="0" eb="2">
      <t>ニュウリョク</t>
    </rPh>
    <rPh sb="37" eb="38">
      <t>ダイダイ</t>
    </rPh>
    <rPh sb="42" eb="44">
      <t>ジドウ</t>
    </rPh>
    <rPh sb="44" eb="46">
      <t>ニュウリョク</t>
    </rPh>
    <rPh sb="47" eb="48">
      <t>アラカジ</t>
    </rPh>
    <rPh sb="49" eb="52">
      <t>ケイサンシキ</t>
    </rPh>
    <rPh sb="53" eb="55">
      <t>ニュウリョク</t>
    </rPh>
    <rPh sb="62" eb="64">
      <t>ヘンコウ</t>
    </rPh>
    <rPh sb="64" eb="66">
      <t>フカ</t>
    </rPh>
    <phoneticPr fontId="4"/>
  </si>
  <si>
    <t>本Excelを県ホームページに掲載</t>
    <rPh sb="0" eb="1">
      <t>ホン</t>
    </rPh>
    <rPh sb="7" eb="8">
      <t>ケン</t>
    </rPh>
    <rPh sb="15" eb="17">
      <t>ケイサイ</t>
    </rPh>
    <phoneticPr fontId="4"/>
  </si>
  <si>
    <t>県ホームページから本Excelを入手し、各事業者に配布</t>
    <rPh sb="0" eb="1">
      <t>ケン</t>
    </rPh>
    <rPh sb="16" eb="18">
      <t>ニュウシュ</t>
    </rPh>
    <rPh sb="20" eb="21">
      <t>カク</t>
    </rPh>
    <phoneticPr fontId="4"/>
  </si>
  <si>
    <t>申請書に、申請者の法人名、代表者名、日付、を入力</t>
    <rPh sb="0" eb="3">
      <t>シンセイショ</t>
    </rPh>
    <rPh sb="5" eb="8">
      <t>シンセイシャ</t>
    </rPh>
    <rPh sb="9" eb="11">
      <t>ホウジン</t>
    </rPh>
    <rPh sb="11" eb="12">
      <t>メイ</t>
    </rPh>
    <rPh sb="13" eb="16">
      <t>ダイヒョウシャ</t>
    </rPh>
    <rPh sb="16" eb="17">
      <t>メイ</t>
    </rPh>
    <rPh sb="18" eb="20">
      <t>ヒヅケ</t>
    </rPh>
    <rPh sb="22" eb="24">
      <t>ニュウリョク</t>
    </rPh>
    <phoneticPr fontId="4"/>
  </si>
  <si>
    <t>県及びコールセンターの作業</t>
    <rPh sb="0" eb="1">
      <t>ケン</t>
    </rPh>
    <rPh sb="1" eb="2">
      <t>オヨ</t>
    </rPh>
    <rPh sb="11" eb="13">
      <t>サギョウ</t>
    </rPh>
    <phoneticPr fontId="4"/>
  </si>
  <si>
    <t>コールセンターは各事業所からの問い合わせに対応</t>
    <rPh sb="8" eb="12">
      <t>カクジギョウショ</t>
    </rPh>
    <rPh sb="15" eb="16">
      <t>ト</t>
    </rPh>
    <rPh sb="17" eb="18">
      <t>ア</t>
    </rPh>
    <rPh sb="21" eb="23">
      <t>タイオウ</t>
    </rPh>
    <phoneticPr fontId="4"/>
  </si>
  <si>
    <r>
      <t xml:space="preserve">各事業所の様式３（職員表）を法人単位で一覧表として取りまとめ兼務する複数の施設・事業所等から重複して申請している者がいないかを確認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0" eb="32">
      <t>ケンム</t>
    </rPh>
    <rPh sb="34" eb="36">
      <t>フクスウ</t>
    </rPh>
    <rPh sb="37" eb="39">
      <t>シセツ</t>
    </rPh>
    <rPh sb="40" eb="44">
      <t>ジギョウショトウ</t>
    </rPh>
    <rPh sb="46" eb="48">
      <t>チョウフク</t>
    </rPh>
    <rPh sb="50" eb="52">
      <t>シンセイ</t>
    </rPh>
    <rPh sb="56" eb="57">
      <t>モノ</t>
    </rPh>
    <rPh sb="63" eb="65">
      <t>カクニン</t>
    </rPh>
    <rPh sb="67" eb="69">
      <t>シメイ</t>
    </rPh>
    <rPh sb="70" eb="72">
      <t>カンジ</t>
    </rPh>
    <rPh sb="77" eb="79">
      <t>セイネン</t>
    </rPh>
    <rPh sb="79" eb="81">
      <t>ガッピ</t>
    </rPh>
    <rPh sb="82" eb="84">
      <t>イッチ</t>
    </rPh>
    <rPh sb="86" eb="87">
      <t>モノ</t>
    </rPh>
    <rPh sb="90" eb="92">
      <t>バアイ</t>
    </rPh>
    <rPh sb="103" eb="104">
      <t>ラン</t>
    </rPh>
    <rPh sb="106" eb="107">
      <t>カ</t>
    </rPh>
    <rPh sb="109" eb="111">
      <t>ヒョウジ</t>
    </rPh>
    <phoneticPr fontId="4"/>
  </si>
  <si>
    <t>コールセンターがExcelファイルを受領し、内容を審査</t>
    <rPh sb="22" eb="24">
      <t>ナイヨウ</t>
    </rPh>
    <rPh sb="25" eb="27">
      <t>シンサ</t>
    </rPh>
    <phoneticPr fontId="4"/>
  </si>
  <si>
    <t>県で審査及び作業を行い、事業者に助成金を交付</t>
    <rPh sb="2" eb="4">
      <t>シンサ</t>
    </rPh>
    <rPh sb="4" eb="5">
      <t>オヨ</t>
    </rPh>
    <phoneticPr fontId="4"/>
  </si>
  <si>
    <t>施設・事業所の責任者（管理者、施設長等）が、県の指定する研修を受講した。</t>
    <rPh sb="0" eb="2">
      <t>シセツ</t>
    </rPh>
    <rPh sb="3" eb="6">
      <t>ジギョウショ</t>
    </rPh>
    <rPh sb="7" eb="10">
      <t>セキニンシャ</t>
    </rPh>
    <rPh sb="11" eb="14">
      <t>カンリシャ</t>
    </rPh>
    <rPh sb="15" eb="17">
      <t>シセツ</t>
    </rPh>
    <rPh sb="17" eb="18">
      <t>チョウ</t>
    </rPh>
    <rPh sb="18" eb="19">
      <t>トウ</t>
    </rPh>
    <rPh sb="22" eb="23">
      <t>ケン</t>
    </rPh>
    <rPh sb="24" eb="26">
      <t>シテイ</t>
    </rPh>
    <rPh sb="28" eb="30">
      <t>ケンシュウ</t>
    </rPh>
    <rPh sb="31" eb="33">
      <t>ジュコウ</t>
    </rPh>
    <phoneticPr fontId="4"/>
  </si>
  <si>
    <t>(注)県が指定する研修動画を視聴することで、研修を受講したとみなします。</t>
    <rPh sb="1" eb="2">
      <t>チュウ</t>
    </rPh>
    <rPh sb="3" eb="4">
      <t>ケン</t>
    </rPh>
    <rPh sb="5" eb="7">
      <t>シテイ</t>
    </rPh>
    <rPh sb="9" eb="11">
      <t>ケンシュウ</t>
    </rPh>
    <rPh sb="11" eb="13">
      <t>ドウガ</t>
    </rPh>
    <rPh sb="14" eb="16">
      <t>シチョウ</t>
    </rPh>
    <rPh sb="22" eb="24">
      <t>ケンシュウ</t>
    </rPh>
    <rPh sb="25" eb="27">
      <t>ジュコウ</t>
    </rPh>
    <phoneticPr fontId="4"/>
  </si>
  <si>
    <r>
      <rPr>
        <b/>
        <sz val="10"/>
        <rFont val="ＭＳ Ｐ明朝"/>
        <family val="1"/>
        <charset val="128"/>
      </rPr>
      <t>5.　研修受講の確認</t>
    </r>
    <r>
      <rPr>
        <sz val="10"/>
        <rFont val="ＭＳ Ｐ明朝"/>
        <family val="1"/>
        <charset val="128"/>
      </rPr>
      <t>（2-1．、2-2．、3.及び４．を申請する場合、必ず確認してください。）</t>
    </r>
    <rPh sb="3" eb="5">
      <t>ケンシュウ</t>
    </rPh>
    <rPh sb="5" eb="7">
      <t>ジュコウ</t>
    </rPh>
    <rPh sb="8" eb="10">
      <t>カクニン</t>
    </rPh>
    <rPh sb="28" eb="30">
      <t>シンセイ</t>
    </rPh>
    <rPh sb="32" eb="34">
      <t>バアイ</t>
    </rPh>
    <rPh sb="35" eb="36">
      <t>カナラ</t>
    </rPh>
    <rPh sb="37" eb="39">
      <t>カクニン</t>
    </rPh>
    <phoneticPr fontId="4"/>
  </si>
  <si>
    <t>郵便番号</t>
    <rPh sb="0" eb="2">
      <t>ユウビン</t>
    </rPh>
    <rPh sb="2" eb="4">
      <t>バンゴウ</t>
    </rPh>
    <phoneticPr fontId="4"/>
  </si>
  <si>
    <t>住　所</t>
    <rPh sb="0" eb="1">
      <t>ジュウ</t>
    </rPh>
    <rPh sb="2" eb="3">
      <t>ショ</t>
    </rPh>
    <phoneticPr fontId="4"/>
  </si>
  <si>
    <t>FAX番号</t>
    <rPh sb="3" eb="5">
      <t>バンゴウ</t>
    </rPh>
    <phoneticPr fontId="4"/>
  </si>
  <si>
    <t>〒</t>
    <phoneticPr fontId="4"/>
  </si>
  <si>
    <t>E-mail</t>
    <phoneticPr fontId="4"/>
  </si>
  <si>
    <t>口座情報</t>
    <rPh sb="0" eb="2">
      <t>コウザ</t>
    </rPh>
    <rPh sb="2" eb="4">
      <t>ジョウホウ</t>
    </rPh>
    <phoneticPr fontId="4"/>
  </si>
  <si>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4"/>
  </si>
  <si>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4"/>
  </si>
  <si>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4"/>
  </si>
  <si>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4"/>
  </si>
  <si>
    <r>
      <t xml:space="preserve">以下の作業を行った上で、事業者（法人本部）へ返送
【様式１（申請額一覧）】
</t>
    </r>
    <r>
      <rPr>
        <sz val="11"/>
        <color theme="1"/>
        <rFont val="ＭＳ 明朝"/>
        <family val="1"/>
        <charset val="128"/>
      </rPr>
      <t>・このシートへの入力は不要</t>
    </r>
    <r>
      <rPr>
        <sz val="12"/>
        <color theme="1"/>
        <rFont val="ＭＳ 明朝"/>
        <family val="1"/>
        <charset val="128"/>
      </rPr>
      <t xml:space="preserve">
【様式２（個票）】
</t>
    </r>
    <r>
      <rPr>
        <sz val="11"/>
        <color theme="1"/>
        <rFont val="ＭＳ 明朝"/>
        <family val="1"/>
        <charset val="128"/>
      </rPr>
      <t>・必要情報を入力。一部自動入力欄あり</t>
    </r>
    <r>
      <rPr>
        <sz val="12"/>
        <color theme="1"/>
        <rFont val="ＭＳ 明朝"/>
        <family val="1"/>
        <charset val="128"/>
      </rPr>
      <t xml:space="preserve">
【様式３（職員表）】
</t>
    </r>
    <r>
      <rPr>
        <sz val="11"/>
        <color theme="1"/>
        <rFont val="ＭＳ 明朝"/>
        <family val="1"/>
        <charset val="128"/>
      </rPr>
      <t>・従事者から、慰労金代理受領委任状を受領し、様式３に取りまとめ(青色及び緑色のセルに入力。一部自動入力欄あり)</t>
    </r>
    <rPh sb="0" eb="2">
      <t>イカ</t>
    </rPh>
    <rPh sb="3" eb="5">
      <t>サギョウ</t>
    </rPh>
    <rPh sb="6" eb="7">
      <t>オコナ</t>
    </rPh>
    <rPh sb="9" eb="10">
      <t>ウエ</t>
    </rPh>
    <rPh sb="12" eb="15">
      <t>ジギョウシャ</t>
    </rPh>
    <rPh sb="16" eb="18">
      <t>ホウジン</t>
    </rPh>
    <rPh sb="18" eb="20">
      <t>ホンブ</t>
    </rPh>
    <rPh sb="22" eb="24">
      <t>ヘンソウ</t>
    </rPh>
    <rPh sb="30" eb="33">
      <t>シンセイガク</t>
    </rPh>
    <rPh sb="33" eb="35">
      <t>イチラン</t>
    </rPh>
    <rPh sb="46" eb="48">
      <t>ニュウリョク</t>
    </rPh>
    <rPh sb="49" eb="51">
      <t>フヨウ</t>
    </rPh>
    <rPh sb="53" eb="55">
      <t>ヨウシキ</t>
    </rPh>
    <rPh sb="57" eb="59">
      <t>コヒョウ</t>
    </rPh>
    <rPh sb="63" eb="65">
      <t>ヒツヨウ</t>
    </rPh>
    <rPh sb="65" eb="67">
      <t>ジョウホウ</t>
    </rPh>
    <rPh sb="71" eb="73">
      <t>イチブ</t>
    </rPh>
    <rPh sb="73" eb="77">
      <t>ジドウニュウリョク</t>
    </rPh>
    <rPh sb="77" eb="78">
      <t>ラン</t>
    </rPh>
    <rPh sb="82" eb="84">
      <t>ヨウシキ</t>
    </rPh>
    <rPh sb="86" eb="88">
      <t>ショクイン</t>
    </rPh>
    <rPh sb="88" eb="89">
      <t>ヒョウ</t>
    </rPh>
    <rPh sb="93" eb="96">
      <t>ジュウジシャ</t>
    </rPh>
    <rPh sb="99" eb="102">
      <t>イロウキン</t>
    </rPh>
    <rPh sb="102" eb="104">
      <t>ダイリ</t>
    </rPh>
    <rPh sb="104" eb="106">
      <t>ジュリョウ</t>
    </rPh>
    <rPh sb="114" eb="116">
      <t>ヨウシキ</t>
    </rPh>
    <rPh sb="118" eb="119">
      <t>ト</t>
    </rPh>
    <rPh sb="124" eb="126">
      <t>アオイロ</t>
    </rPh>
    <rPh sb="126" eb="127">
      <t>オヨ</t>
    </rPh>
    <rPh sb="128" eb="130">
      <t>ミドリイロ</t>
    </rPh>
    <rPh sb="134" eb="136">
      <t>ニュウリョク</t>
    </rPh>
    <phoneticPr fontId="4"/>
  </si>
  <si>
    <t>・様式４（口座振替依頼書）を記入し、振込先口座の通帳の見開き部分の写しを添付
・Excelファイル名を代表となる事業所の事業所番号や事業所名に変更し、コールセンターに送付</t>
    <rPh sb="5" eb="7">
      <t>コウザ</t>
    </rPh>
    <rPh sb="7" eb="9">
      <t>フリカエ</t>
    </rPh>
    <rPh sb="9" eb="12">
      <t>イライショ</t>
    </rPh>
    <rPh sb="14" eb="16">
      <t>キニュウ</t>
    </rPh>
    <rPh sb="18" eb="21">
      <t>フリコミサキ</t>
    </rPh>
    <rPh sb="21" eb="23">
      <t>コウザ</t>
    </rPh>
    <rPh sb="24" eb="26">
      <t>ツウチョウ</t>
    </rPh>
    <rPh sb="27" eb="29">
      <t>ミヒラ</t>
    </rPh>
    <rPh sb="30" eb="32">
      <t>ブブン</t>
    </rPh>
    <rPh sb="33" eb="34">
      <t>ウツ</t>
    </rPh>
    <rPh sb="36" eb="38">
      <t>テンプ</t>
    </rPh>
    <rPh sb="67" eb="70">
      <t>ジギョウショ</t>
    </rPh>
    <rPh sb="70" eb="71">
      <t>メイ</t>
    </rPh>
    <phoneticPr fontId="4"/>
  </si>
  <si>
    <t>本Excelを各事業所に配布し、様式への記入を依頼
・様式２（個票）
・様式３（職員表）
※公立施設等の場合は、慰労金の入金先となる各職員の通帳見開きの写しの提出を依頼</t>
    <rPh sb="16" eb="18">
      <t>ヨウシキ</t>
    </rPh>
    <rPh sb="20" eb="22">
      <t>キニュウ</t>
    </rPh>
    <rPh sb="23" eb="25">
      <t>イライ</t>
    </rPh>
    <rPh sb="36" eb="38">
      <t>ヨウシキ</t>
    </rPh>
    <rPh sb="40" eb="42">
      <t>ショクイン</t>
    </rPh>
    <rPh sb="42" eb="43">
      <t>ヒョウ</t>
    </rPh>
    <rPh sb="46" eb="48">
      <t>コウリツ</t>
    </rPh>
    <rPh sb="48" eb="50">
      <t>シセツ</t>
    </rPh>
    <rPh sb="50" eb="51">
      <t>トウ</t>
    </rPh>
    <rPh sb="52" eb="54">
      <t>バアイ</t>
    </rPh>
    <rPh sb="56" eb="59">
      <t>イロウキン</t>
    </rPh>
    <rPh sb="60" eb="62">
      <t>ニュウキン</t>
    </rPh>
    <rPh sb="62" eb="63">
      <t>サキ</t>
    </rPh>
    <rPh sb="66" eb="69">
      <t>カクショクイン</t>
    </rPh>
    <rPh sb="70" eb="74">
      <t>ツウチョウミヒラ</t>
    </rPh>
    <rPh sb="76" eb="77">
      <t>ウツ</t>
    </rPh>
    <rPh sb="79" eb="81">
      <t>テイシュツ</t>
    </rPh>
    <rPh sb="82" eb="84">
      <t>イライ</t>
    </rPh>
    <phoneticPr fontId="4"/>
  </si>
  <si>
    <t>３　障害福祉慰労金受給職員表（様式３）【法人単位】</t>
    <rPh sb="2" eb="4">
      <t>ショウガイ</t>
    </rPh>
    <rPh sb="4" eb="6">
      <t>フクシ</t>
    </rPh>
    <rPh sb="6" eb="9">
      <t>イロウキン</t>
    </rPh>
    <rPh sb="9" eb="11">
      <t>ジュキュウ</t>
    </rPh>
    <rPh sb="11" eb="13">
      <t>ショクイン</t>
    </rPh>
    <rPh sb="13" eb="14">
      <t>ヒョウ</t>
    </rPh>
    <phoneticPr fontId="4"/>
  </si>
  <si>
    <t>４　口座振替依頼書（様式４）【法人単位】</t>
    <rPh sb="2" eb="9">
      <t>コウザフリカエイライショ</t>
    </rPh>
    <phoneticPr fontId="4"/>
  </si>
  <si>
    <t>　　（様式２）【事業所単位】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</si>
</sst>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quot;&quot;"/>
    <numFmt numFmtId="179" formatCode="[$-F800]dddd\,\ mmmm\ dd\,\ yyyy"/>
    <numFmt numFmtId="180" formatCode="[$-411]ggge&quot;年&quot;m&quot;月&quot;d&quot;日&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b/>
      <sz val="16"/>
      <color indexed="81"/>
      <name val="MS P ゴシック"/>
      <family val="3"/>
      <charset val="128"/>
    </font>
    <font>
      <sz val="11"/>
      <color theme="1"/>
      <name val="ＭＳ 明朝"/>
      <family val="1"/>
      <charset val="128"/>
    </font>
    <font>
      <u/>
      <sz val="9"/>
      <name val="ＭＳ Ｐ明朝"/>
      <family val="1"/>
      <charset val="128"/>
    </font>
  </fonts>
  <fills count="1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DA65"/>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64">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8"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4" xfId="0" applyFont="1" applyBorder="1">
      <alignment vertical="center"/>
    </xf>
    <xf numFmtId="0" fontId="9" fillId="0" borderId="0" xfId="0" applyFont="1" applyAlignment="1">
      <alignment horizontal="right" vertical="center"/>
    </xf>
    <xf numFmtId="0" fontId="9" fillId="3" borderId="8" xfId="0" applyFont="1" applyFill="1" applyBorder="1">
      <alignment vertical="center"/>
    </xf>
    <xf numFmtId="0" fontId="0" fillId="4" borderId="0" xfId="0" applyFill="1">
      <alignment vertical="center"/>
    </xf>
    <xf numFmtId="0" fontId="4" fillId="0" borderId="0" xfId="0" applyFont="1">
      <alignment vertical="center"/>
    </xf>
    <xf numFmtId="0" fontId="0" fillId="4" borderId="0" xfId="0" applyFill="1" applyAlignment="1">
      <alignment horizontal="center" vertical="center"/>
    </xf>
    <xf numFmtId="0" fontId="9" fillId="0" borderId="3" xfId="0" applyFont="1" applyFill="1" applyBorder="1" applyAlignment="1">
      <alignment vertical="center"/>
    </xf>
    <xf numFmtId="0" fontId="14" fillId="5" borderId="0" xfId="0" applyFont="1" applyFill="1" applyAlignment="1">
      <alignment horizontal="center" vertical="center"/>
    </xf>
    <xf numFmtId="0" fontId="14" fillId="5" borderId="0" xfId="0" applyFont="1" applyFill="1">
      <alignment vertical="center"/>
    </xf>
    <xf numFmtId="0" fontId="14" fillId="5" borderId="0" xfId="0" applyFont="1" applyFill="1" applyBorder="1">
      <alignment vertical="center"/>
    </xf>
    <xf numFmtId="0" fontId="14" fillId="5" borderId="0" xfId="0" applyFont="1" applyFill="1" applyBorder="1" applyAlignment="1">
      <alignment horizontal="center" vertical="center"/>
    </xf>
    <xf numFmtId="0" fontId="14" fillId="5" borderId="0" xfId="0" applyFont="1" applyFill="1" applyAlignment="1">
      <alignment vertical="center"/>
    </xf>
    <xf numFmtId="0" fontId="14" fillId="5" borderId="0" xfId="0" applyFont="1" applyFill="1" applyAlignment="1">
      <alignment horizontal="right" vertical="center"/>
    </xf>
    <xf numFmtId="0" fontId="6" fillId="5" borderId="0" xfId="0" applyFont="1" applyFill="1">
      <alignment vertical="center"/>
    </xf>
    <xf numFmtId="0" fontId="12" fillId="5" borderId="0" xfId="0" applyFont="1" applyFill="1">
      <alignment vertical="center"/>
    </xf>
    <xf numFmtId="0" fontId="8" fillId="5" borderId="0"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left" vertical="center"/>
    </xf>
    <xf numFmtId="0" fontId="9" fillId="5" borderId="5" xfId="0" applyFont="1" applyFill="1" applyBorder="1">
      <alignment vertical="center"/>
    </xf>
    <xf numFmtId="0" fontId="9" fillId="5" borderId="5" xfId="0" applyFont="1" applyFill="1" applyBorder="1" applyAlignment="1">
      <alignment horizontal="center" vertical="center"/>
    </xf>
    <xf numFmtId="0" fontId="9" fillId="5" borderId="8" xfId="0" applyFont="1" applyFill="1" applyBorder="1" applyAlignment="1">
      <alignment horizontal="left" vertical="center"/>
    </xf>
    <xf numFmtId="0" fontId="9" fillId="5" borderId="8" xfId="0" applyFont="1" applyFill="1" applyBorder="1">
      <alignment vertical="center"/>
    </xf>
    <xf numFmtId="0" fontId="9" fillId="5" borderId="8"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pplyProtection="1">
      <alignment vertical="center"/>
      <protection locked="0"/>
    </xf>
    <xf numFmtId="0" fontId="9" fillId="5" borderId="12" xfId="0" applyFont="1" applyFill="1" applyBorder="1" applyAlignment="1">
      <alignment horizontal="center" vertical="center"/>
    </xf>
    <xf numFmtId="0" fontId="12" fillId="5" borderId="9" xfId="0" applyFont="1" applyFill="1" applyBorder="1" applyAlignment="1">
      <alignment vertical="center"/>
    </xf>
    <xf numFmtId="0" fontId="12" fillId="5" borderId="0" xfId="0" applyFont="1" applyFill="1" applyBorder="1" applyAlignment="1">
      <alignment vertical="center"/>
    </xf>
    <xf numFmtId="0" fontId="9" fillId="5" borderId="0" xfId="0" applyFont="1" applyFill="1" applyBorder="1">
      <alignment vertical="center"/>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xf>
    <xf numFmtId="0" fontId="9" fillId="5" borderId="0" xfId="0" applyFont="1" applyFill="1">
      <alignment vertical="center"/>
    </xf>
    <xf numFmtId="0" fontId="9" fillId="5" borderId="10" xfId="0" applyFont="1" applyFill="1" applyBorder="1" applyAlignment="1">
      <alignment horizontal="center" vertical="center"/>
    </xf>
    <xf numFmtId="0" fontId="9" fillId="5" borderId="0" xfId="0" applyFont="1" applyFill="1" applyBorder="1" applyAlignment="1">
      <alignment vertical="center"/>
    </xf>
    <xf numFmtId="0" fontId="9" fillId="5" borderId="0" xfId="0" applyFont="1" applyFill="1" applyBorder="1" applyAlignment="1" applyProtection="1">
      <alignment vertical="center"/>
      <protection locked="0"/>
    </xf>
    <xf numFmtId="0" fontId="7" fillId="5" borderId="0" xfId="0" applyFont="1" applyFill="1" applyBorder="1" applyAlignment="1">
      <alignment horizontal="left" vertical="center"/>
    </xf>
    <xf numFmtId="0" fontId="7" fillId="5" borderId="0" xfId="0" applyFont="1" applyFill="1" applyBorder="1">
      <alignment vertical="center"/>
    </xf>
    <xf numFmtId="0" fontId="10" fillId="5" borderId="0" xfId="0" applyFont="1" applyFill="1" applyBorder="1" applyAlignment="1">
      <alignment vertical="center"/>
    </xf>
    <xf numFmtId="0" fontId="9" fillId="5" borderId="0" xfId="0" applyFont="1" applyFill="1" applyBorder="1" applyAlignment="1" applyProtection="1">
      <alignment vertical="center" shrinkToFit="1"/>
      <protection locked="0"/>
    </xf>
    <xf numFmtId="0" fontId="9" fillId="5" borderId="0" xfId="0" applyFont="1" applyFill="1" applyBorder="1" applyAlignment="1">
      <alignment vertical="center" textRotation="255"/>
    </xf>
    <xf numFmtId="0" fontId="12" fillId="5" borderId="0" xfId="0" applyFont="1" applyFill="1" applyBorder="1">
      <alignment vertical="center"/>
    </xf>
    <xf numFmtId="0" fontId="8" fillId="5" borderId="0" xfId="0" applyFont="1" applyFill="1" applyBorder="1">
      <alignment vertical="center"/>
    </xf>
    <xf numFmtId="0" fontId="12" fillId="5" borderId="0" xfId="0" applyFont="1" applyFill="1" applyBorder="1" applyAlignment="1">
      <alignment horizontal="center" vertical="center"/>
    </xf>
    <xf numFmtId="0" fontId="9" fillId="5" borderId="3" xfId="0" applyFont="1" applyFill="1" applyBorder="1" applyAlignment="1">
      <alignment vertical="center"/>
    </xf>
    <xf numFmtId="49" fontId="12" fillId="5" borderId="18" xfId="0" applyNumberFormat="1" applyFont="1" applyFill="1" applyBorder="1" applyAlignment="1">
      <alignment vertical="center"/>
    </xf>
    <xf numFmtId="49" fontId="12" fillId="5" borderId="19" xfId="0" applyNumberFormat="1" applyFont="1" applyFill="1" applyBorder="1" applyAlignment="1">
      <alignment vertical="center" wrapText="1"/>
    </xf>
    <xf numFmtId="0" fontId="10" fillId="5" borderId="19" xfId="0" applyFont="1" applyFill="1" applyBorder="1" applyAlignment="1">
      <alignment vertical="center" shrinkToFit="1"/>
    </xf>
    <xf numFmtId="0" fontId="10" fillId="5" borderId="20" xfId="0" applyFont="1" applyFill="1" applyBorder="1" applyAlignment="1">
      <alignment vertical="center" shrinkToFit="1"/>
    </xf>
    <xf numFmtId="49" fontId="12" fillId="5" borderId="19" xfId="0" applyNumberFormat="1" applyFont="1" applyFill="1" applyBorder="1" applyAlignment="1">
      <alignment vertical="center"/>
    </xf>
    <xf numFmtId="49" fontId="12" fillId="5" borderId="20" xfId="0" applyNumberFormat="1" applyFont="1" applyFill="1" applyBorder="1" applyAlignment="1">
      <alignment vertical="center"/>
    </xf>
    <xf numFmtId="49" fontId="12" fillId="5" borderId="32" xfId="0" applyNumberFormat="1" applyFont="1" applyFill="1" applyBorder="1" applyAlignment="1">
      <alignment vertical="center"/>
    </xf>
    <xf numFmtId="49" fontId="12" fillId="5" borderId="33" xfId="0" applyNumberFormat="1" applyFont="1" applyFill="1" applyBorder="1" applyAlignment="1">
      <alignment vertical="center" wrapText="1"/>
    </xf>
    <xf numFmtId="0" fontId="10" fillId="5" borderId="33" xfId="0" applyFont="1" applyFill="1" applyBorder="1" applyAlignment="1">
      <alignment vertical="center" shrinkToFit="1"/>
    </xf>
    <xf numFmtId="0" fontId="10" fillId="5" borderId="34" xfId="0" applyFont="1" applyFill="1" applyBorder="1" applyAlignment="1">
      <alignment vertical="center" shrinkToFit="1"/>
    </xf>
    <xf numFmtId="49" fontId="12" fillId="5" borderId="1" xfId="0" applyNumberFormat="1" applyFont="1" applyFill="1" applyBorder="1" applyAlignment="1">
      <alignment vertical="center"/>
    </xf>
    <xf numFmtId="49" fontId="12" fillId="5" borderId="2" xfId="0" applyNumberFormat="1" applyFont="1" applyFill="1" applyBorder="1" applyAlignment="1">
      <alignment vertical="center" wrapText="1"/>
    </xf>
    <xf numFmtId="49" fontId="12" fillId="5" borderId="3" xfId="0" applyNumberFormat="1" applyFont="1" applyFill="1" applyBorder="1" applyAlignment="1">
      <alignment vertical="center" wrapText="1"/>
    </xf>
    <xf numFmtId="49" fontId="12" fillId="5" borderId="0" xfId="0" applyNumberFormat="1" applyFont="1" applyFill="1" applyBorder="1" applyAlignment="1">
      <alignment horizontal="center" vertical="center" wrapText="1"/>
    </xf>
    <xf numFmtId="49" fontId="12" fillId="5" borderId="0" xfId="0" applyNumberFormat="1" applyFont="1" applyFill="1" applyBorder="1" applyAlignment="1">
      <alignment vertical="center" wrapText="1"/>
    </xf>
    <xf numFmtId="177" fontId="8" fillId="5" borderId="0" xfId="4" applyNumberFormat="1" applyFont="1" applyFill="1" applyBorder="1" applyAlignment="1">
      <alignment vertical="center" shrinkToFit="1"/>
    </xf>
    <xf numFmtId="0" fontId="8" fillId="5" borderId="0" xfId="0" applyFont="1" applyFill="1" applyBorder="1" applyAlignment="1">
      <alignment vertical="center"/>
    </xf>
    <xf numFmtId="0" fontId="12" fillId="5" borderId="0" xfId="0" applyFont="1" applyFill="1" applyBorder="1" applyAlignment="1">
      <alignment vertical="center" wrapText="1"/>
    </xf>
    <xf numFmtId="49" fontId="12" fillId="5" borderId="2" xfId="0" applyNumberFormat="1" applyFont="1" applyFill="1" applyBorder="1" applyAlignment="1">
      <alignment vertical="center"/>
    </xf>
    <xf numFmtId="0" fontId="10" fillId="5" borderId="0" xfId="0" applyFont="1" applyFill="1" applyBorder="1" applyAlignment="1">
      <alignment vertical="center" shrinkToFit="1"/>
    </xf>
    <xf numFmtId="0" fontId="8" fillId="5" borderId="0" xfId="0" applyFont="1" applyFill="1">
      <alignment vertical="center"/>
    </xf>
    <xf numFmtId="177" fontId="10" fillId="5" borderId="0" xfId="4" applyNumberFormat="1" applyFont="1" applyFill="1" applyBorder="1" applyAlignment="1">
      <alignment vertical="center" shrinkToFit="1"/>
    </xf>
    <xf numFmtId="0" fontId="10" fillId="5" borderId="5" xfId="0" applyFont="1" applyFill="1" applyBorder="1" applyAlignment="1">
      <alignment vertical="center" shrinkToFit="1"/>
    </xf>
    <xf numFmtId="0" fontId="9" fillId="5" borderId="2" xfId="0" applyFont="1" applyFill="1" applyBorder="1" applyAlignment="1">
      <alignment horizontal="center" vertical="center"/>
    </xf>
    <xf numFmtId="0" fontId="14" fillId="5"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4"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49" fontId="12" fillId="5" borderId="21" xfId="0" applyNumberFormat="1" applyFont="1" applyFill="1" applyBorder="1" applyAlignment="1">
      <alignment vertical="center"/>
    </xf>
    <xf numFmtId="49" fontId="12" fillId="5" borderId="22" xfId="0" applyNumberFormat="1" applyFont="1" applyFill="1" applyBorder="1" applyAlignment="1">
      <alignment vertical="center" wrapText="1"/>
    </xf>
    <xf numFmtId="0" fontId="10" fillId="5" borderId="22" xfId="0" applyFont="1" applyFill="1" applyBorder="1" applyAlignment="1">
      <alignment vertical="center" shrinkToFit="1"/>
    </xf>
    <xf numFmtId="0" fontId="10" fillId="5" borderId="23" xfId="0" applyFont="1" applyFill="1" applyBorder="1" applyAlignment="1">
      <alignment vertical="center" shrinkToFit="1"/>
    </xf>
    <xf numFmtId="0" fontId="9" fillId="0" borderId="0" xfId="0" applyFont="1" applyFill="1" applyBorder="1">
      <alignment vertical="center"/>
    </xf>
    <xf numFmtId="0" fontId="12" fillId="2" borderId="24" xfId="0" applyFont="1" applyFill="1" applyBorder="1" applyAlignment="1">
      <alignment horizontal="center" vertical="center"/>
    </xf>
    <xf numFmtId="0" fontId="13" fillId="5" borderId="8" xfId="0" applyFont="1" applyFill="1" applyBorder="1" applyAlignment="1">
      <alignment vertical="center"/>
    </xf>
    <xf numFmtId="0" fontId="14" fillId="6" borderId="24" xfId="0" applyFont="1" applyFill="1" applyBorder="1" applyAlignment="1">
      <alignment horizontal="center" vertical="center"/>
    </xf>
    <xf numFmtId="49" fontId="17" fillId="6" borderId="24" xfId="0" applyNumberFormat="1" applyFont="1" applyFill="1" applyBorder="1" applyAlignment="1">
      <alignment horizontal="center" vertical="top"/>
    </xf>
    <xf numFmtId="0" fontId="17" fillId="6" borderId="24" xfId="0" applyFont="1" applyFill="1" applyBorder="1" applyAlignment="1">
      <alignment horizontal="center" vertical="top"/>
    </xf>
    <xf numFmtId="0" fontId="14" fillId="0" borderId="10" xfId="0" applyFont="1" applyBorder="1">
      <alignment vertical="center"/>
    </xf>
    <xf numFmtId="0" fontId="12" fillId="0" borderId="0" xfId="0" applyFont="1" applyFill="1" applyBorder="1" applyAlignment="1">
      <alignment vertical="center"/>
    </xf>
    <xf numFmtId="0" fontId="12" fillId="5" borderId="0" xfId="0" applyFont="1" applyFill="1" applyBorder="1" applyAlignment="1">
      <alignment vertical="center"/>
    </xf>
    <xf numFmtId="0" fontId="19" fillId="5" borderId="0" xfId="0" applyFont="1" applyFill="1" applyBorder="1" applyAlignment="1">
      <alignment vertical="center"/>
    </xf>
    <xf numFmtId="0" fontId="7" fillId="5" borderId="0" xfId="0" applyFont="1" applyFill="1" applyBorder="1" applyAlignment="1">
      <alignment vertical="center"/>
    </xf>
    <xf numFmtId="0" fontId="8" fillId="5" borderId="35" xfId="0" applyFont="1" applyFill="1" applyBorder="1" applyAlignment="1">
      <alignment vertical="center"/>
    </xf>
    <xf numFmtId="0" fontId="8" fillId="5" borderId="5" xfId="0" applyFont="1" applyFill="1" applyBorder="1" applyAlignment="1">
      <alignment vertical="center"/>
    </xf>
    <xf numFmtId="176" fontId="0" fillId="0" borderId="0" xfId="0" applyNumberFormat="1" applyAlignment="1">
      <alignment horizontal="right" vertical="center"/>
    </xf>
    <xf numFmtId="0" fontId="12" fillId="2" borderId="24" xfId="0" applyFont="1" applyFill="1" applyBorder="1" applyAlignment="1">
      <alignment horizontal="center" vertical="center" wrapText="1"/>
    </xf>
    <xf numFmtId="49" fontId="20" fillId="5" borderId="18" xfId="0" applyNumberFormat="1" applyFont="1" applyFill="1" applyBorder="1" applyAlignment="1">
      <alignment vertical="center"/>
    </xf>
    <xf numFmtId="0" fontId="14" fillId="5" borderId="0" xfId="0" applyFont="1" applyFill="1" applyAlignment="1">
      <alignment horizontal="center" vertical="center"/>
    </xf>
    <xf numFmtId="0" fontId="14" fillId="5" borderId="0" xfId="0" applyFont="1" applyFill="1" applyAlignment="1">
      <alignment horizontal="right" vertical="center"/>
    </xf>
    <xf numFmtId="0" fontId="23" fillId="0" borderId="0" xfId="0" applyFont="1">
      <alignment vertical="center"/>
    </xf>
    <xf numFmtId="0" fontId="14" fillId="5" borderId="0" xfId="0" applyFont="1" applyFill="1">
      <alignment vertical="center"/>
    </xf>
    <xf numFmtId="0" fontId="14" fillId="5" borderId="0" xfId="0" applyFont="1" applyFill="1" applyAlignment="1">
      <alignment vertical="center"/>
    </xf>
    <xf numFmtId="0" fontId="24" fillId="5" borderId="0" xfId="0" applyFont="1" applyFill="1" applyAlignment="1">
      <alignment vertical="center"/>
    </xf>
    <xf numFmtId="0" fontId="24" fillId="5" borderId="0" xfId="0" applyFont="1" applyFill="1" applyBorder="1" applyAlignment="1">
      <alignment vertical="center"/>
    </xf>
    <xf numFmtId="0" fontId="0" fillId="0" borderId="0" xfId="0" applyFont="1">
      <alignment vertical="center"/>
    </xf>
    <xf numFmtId="0" fontId="14" fillId="0" borderId="18" xfId="0" applyFont="1" applyBorder="1">
      <alignment vertical="center"/>
    </xf>
    <xf numFmtId="0" fontId="0" fillId="0" borderId="0" xfId="0" applyFont="1" applyFill="1">
      <alignment vertical="center"/>
    </xf>
    <xf numFmtId="0" fontId="14" fillId="5" borderId="0" xfId="0" applyFont="1" applyFill="1" applyAlignment="1">
      <alignment vertical="center" shrinkToFit="1"/>
    </xf>
    <xf numFmtId="0" fontId="26" fillId="0" borderId="0" xfId="0" applyFont="1" applyFill="1" applyBorder="1" applyAlignment="1">
      <alignment vertical="center"/>
    </xf>
    <xf numFmtId="0" fontId="26" fillId="8" borderId="1" xfId="0" applyFont="1" applyFill="1" applyBorder="1" applyAlignment="1">
      <alignment vertical="center"/>
    </xf>
    <xf numFmtId="0" fontId="26" fillId="8" borderId="2" xfId="0" applyFont="1" applyFill="1" applyBorder="1" applyAlignment="1">
      <alignment vertical="center"/>
    </xf>
    <xf numFmtId="0" fontId="26" fillId="8" borderId="3" xfId="0" applyFont="1" applyFill="1" applyBorder="1" applyAlignment="1">
      <alignment vertical="center"/>
    </xf>
    <xf numFmtId="0" fontId="14" fillId="5" borderId="0" xfId="0" applyFont="1" applyFill="1" applyAlignment="1">
      <alignment horizontal="center" vertical="center"/>
    </xf>
    <xf numFmtId="0" fontId="24" fillId="5" borderId="0" xfId="0" applyFont="1" applyFill="1" applyBorder="1" applyAlignment="1">
      <alignment vertical="center"/>
    </xf>
    <xf numFmtId="0" fontId="14" fillId="5" borderId="0" xfId="0" applyFont="1" applyFill="1">
      <alignment vertical="center"/>
    </xf>
    <xf numFmtId="0" fontId="14" fillId="5" borderId="0" xfId="0" applyFont="1" applyFill="1" applyAlignment="1">
      <alignment vertical="center"/>
    </xf>
    <xf numFmtId="0" fontId="12" fillId="5" borderId="0" xfId="0" applyFont="1" applyFill="1" applyBorder="1" applyAlignment="1">
      <alignment horizontal="left" vertical="center"/>
    </xf>
    <xf numFmtId="0" fontId="14" fillId="0" borderId="0" xfId="0" applyFont="1" applyBorder="1">
      <alignment vertical="center"/>
    </xf>
    <xf numFmtId="0" fontId="14" fillId="5" borderId="0" xfId="0" applyFont="1" applyFill="1">
      <alignment vertical="center"/>
    </xf>
    <xf numFmtId="0" fontId="14" fillId="5" borderId="0" xfId="0" applyFont="1" applyFill="1" applyAlignment="1">
      <alignment vertical="center"/>
    </xf>
    <xf numFmtId="0" fontId="9" fillId="0" borderId="2" xfId="0" applyFont="1" applyFill="1" applyBorder="1" applyAlignment="1">
      <alignment horizontal="center" vertical="center"/>
    </xf>
    <xf numFmtId="0" fontId="12" fillId="0" borderId="8" xfId="0" applyFont="1" applyFill="1" applyBorder="1" applyAlignment="1">
      <alignment vertical="center"/>
    </xf>
    <xf numFmtId="0" fontId="12" fillId="0" borderId="9" xfId="0" applyFont="1" applyFill="1" applyBorder="1">
      <alignment vertical="center"/>
    </xf>
    <xf numFmtId="0" fontId="9" fillId="0" borderId="0" xfId="0" applyFont="1" applyFill="1" applyBorder="1" applyAlignment="1">
      <alignment horizontal="center" vertical="center"/>
    </xf>
    <xf numFmtId="0" fontId="9" fillId="0" borderId="10"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12" fillId="0" borderId="1" xfId="0" applyFont="1" applyFill="1" applyBorder="1" applyAlignment="1">
      <alignment horizontal="left" vertical="center"/>
    </xf>
    <xf numFmtId="0" fontId="9" fillId="0" borderId="2" xfId="0" applyFont="1" applyFill="1" applyBorder="1" applyAlignment="1">
      <alignmen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25" xfId="0" applyFont="1" applyFill="1" applyBorder="1" applyAlignment="1">
      <alignment vertical="center"/>
    </xf>
    <xf numFmtId="0" fontId="12" fillId="0" borderId="26" xfId="0" applyFont="1" applyFill="1" applyBorder="1" applyAlignment="1">
      <alignment vertical="center"/>
    </xf>
    <xf numFmtId="0" fontId="12" fillId="0" borderId="27" xfId="0" applyFont="1" applyFill="1" applyBorder="1" applyAlignment="1">
      <alignment vertical="center"/>
    </xf>
    <xf numFmtId="0" fontId="12" fillId="0" borderId="11" xfId="0" applyFont="1" applyFill="1" applyBorder="1" applyAlignment="1">
      <alignment vertical="center"/>
    </xf>
    <xf numFmtId="0" fontId="12" fillId="0" borderId="8" xfId="0" applyFont="1" applyFill="1" applyBorder="1" applyAlignment="1">
      <alignment vertical="center" wrapText="1"/>
    </xf>
    <xf numFmtId="0" fontId="12" fillId="0" borderId="31" xfId="0" applyFont="1" applyFill="1" applyBorder="1" applyAlignment="1">
      <alignment horizontal="center" vertical="center"/>
    </xf>
    <xf numFmtId="0" fontId="12" fillId="0" borderId="4" xfId="0" applyFont="1" applyFill="1" applyBorder="1" applyAlignment="1">
      <alignment vertical="center"/>
    </xf>
    <xf numFmtId="0" fontId="12" fillId="0" borderId="5" xfId="0" applyFont="1" applyFill="1" applyBorder="1" applyAlignment="1">
      <alignment vertical="center" wrapText="1"/>
    </xf>
    <xf numFmtId="0" fontId="12" fillId="0" borderId="12" xfId="0" applyFont="1" applyFill="1" applyBorder="1" applyAlignment="1">
      <alignment horizontal="center" vertical="center"/>
    </xf>
    <xf numFmtId="0" fontId="9" fillId="0" borderId="27" xfId="0" applyFont="1" applyFill="1" applyBorder="1">
      <alignment vertical="center"/>
    </xf>
    <xf numFmtId="0" fontId="9" fillId="0" borderId="31" xfId="0" applyFont="1" applyFill="1" applyBorder="1" applyAlignment="1">
      <alignment vertical="center"/>
    </xf>
    <xf numFmtId="0" fontId="12" fillId="0" borderId="5" xfId="0" applyFont="1" applyFill="1" applyBorder="1" applyAlignment="1">
      <alignment vertical="center"/>
    </xf>
    <xf numFmtId="0" fontId="9" fillId="0" borderId="12" xfId="0" applyFont="1" applyFill="1" applyBorder="1" applyAlignment="1">
      <alignment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7"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4" xfId="0" applyFont="1" applyFill="1" applyBorder="1" applyAlignment="1">
      <alignment horizontal="center" vertical="center"/>
    </xf>
    <xf numFmtId="176" fontId="24" fillId="10" borderId="0" xfId="0" applyNumberFormat="1" applyFont="1" applyFill="1" applyAlignment="1">
      <alignment vertical="center"/>
    </xf>
    <xf numFmtId="49" fontId="8" fillId="10" borderId="24" xfId="0" applyNumberFormat="1" applyFont="1" applyFill="1" applyBorder="1" applyAlignment="1">
      <alignment vertical="center" shrinkToFit="1"/>
    </xf>
    <xf numFmtId="49" fontId="8" fillId="10" borderId="24" xfId="0" applyNumberFormat="1" applyFont="1" applyFill="1" applyBorder="1" applyAlignment="1" applyProtection="1">
      <alignment vertical="center" shrinkToFit="1"/>
      <protection hidden="1"/>
    </xf>
    <xf numFmtId="178" fontId="8" fillId="10" borderId="24" xfId="4" applyNumberFormat="1" applyFont="1" applyFill="1" applyBorder="1" applyAlignment="1">
      <alignment horizontal="right" vertical="center" shrinkToFit="1"/>
    </xf>
    <xf numFmtId="178" fontId="8" fillId="10" borderId="24" xfId="4" applyNumberFormat="1" applyFont="1" applyFill="1" applyBorder="1" applyAlignment="1">
      <alignment horizontal="center" vertical="center" shrinkToFit="1"/>
    </xf>
    <xf numFmtId="0" fontId="9" fillId="10" borderId="24" xfId="0" applyFont="1" applyFill="1" applyBorder="1" applyAlignment="1">
      <alignment horizontal="center" vertical="center"/>
    </xf>
    <xf numFmtId="0" fontId="9" fillId="10" borderId="24" xfId="0" applyFont="1" applyFill="1" applyBorder="1">
      <alignment vertical="center"/>
    </xf>
    <xf numFmtId="0" fontId="9" fillId="0" borderId="0" xfId="0" applyFont="1" applyBorder="1">
      <alignment vertical="center"/>
    </xf>
    <xf numFmtId="0" fontId="12" fillId="0" borderId="0" xfId="0" applyFont="1" applyFill="1">
      <alignment vertical="center"/>
    </xf>
    <xf numFmtId="56" fontId="9" fillId="0" borderId="0" xfId="0" applyNumberFormat="1" applyFont="1" applyFill="1">
      <alignment vertical="center"/>
    </xf>
    <xf numFmtId="0" fontId="9" fillId="9" borderId="24" xfId="0" applyFont="1" applyFill="1" applyBorder="1" applyAlignment="1" applyProtection="1">
      <alignment horizontal="center" vertical="center"/>
      <protection locked="0"/>
    </xf>
    <xf numFmtId="0" fontId="6" fillId="0" borderId="1" xfId="0" applyFont="1" applyFill="1" applyBorder="1" applyAlignment="1">
      <alignment horizontal="left" vertical="center"/>
    </xf>
    <xf numFmtId="178" fontId="12" fillId="0" borderId="3" xfId="4" applyNumberFormat="1" applyFont="1" applyFill="1" applyBorder="1" applyAlignment="1" applyProtection="1">
      <alignment horizontal="center" vertical="center" shrinkToFit="1"/>
      <protection locked="0"/>
    </xf>
    <xf numFmtId="0" fontId="9" fillId="3" borderId="24" xfId="0" applyFont="1" applyFill="1" applyBorder="1" applyProtection="1">
      <alignment vertical="center"/>
      <protection locked="0"/>
    </xf>
    <xf numFmtId="179" fontId="9" fillId="3" borderId="24" xfId="0" applyNumberFormat="1" applyFont="1" applyFill="1" applyBorder="1" applyProtection="1">
      <alignment vertical="center"/>
      <protection locked="0"/>
    </xf>
    <xf numFmtId="0" fontId="9" fillId="6" borderId="24" xfId="0" applyFont="1" applyFill="1" applyBorder="1" applyAlignment="1" applyProtection="1">
      <alignment vertical="center" shrinkToFit="1"/>
      <protection locked="0"/>
    </xf>
    <xf numFmtId="179" fontId="9" fillId="3" borderId="24" xfId="0" applyNumberFormat="1" applyFont="1" applyFill="1" applyBorder="1" applyAlignment="1" applyProtection="1">
      <alignment vertical="center" shrinkToFit="1"/>
      <protection locked="0"/>
    </xf>
    <xf numFmtId="49" fontId="12" fillId="3" borderId="24" xfId="0" applyNumberFormat="1" applyFont="1" applyFill="1" applyBorder="1" applyAlignment="1" applyProtection="1">
      <alignment horizontal="center" vertical="center"/>
      <protection locked="0"/>
    </xf>
    <xf numFmtId="49" fontId="12" fillId="9" borderId="24" xfId="0" applyNumberFormat="1" applyFont="1" applyFill="1" applyBorder="1" applyAlignment="1" applyProtection="1">
      <alignment horizontal="center" vertical="center"/>
      <protection locked="0"/>
    </xf>
    <xf numFmtId="0" fontId="9" fillId="3" borderId="24" xfId="0" applyNumberFormat="1" applyFont="1" applyFill="1" applyBorder="1" applyAlignment="1" applyProtection="1">
      <alignment vertical="center" shrinkToFit="1"/>
      <protection locked="0"/>
    </xf>
    <xf numFmtId="179" fontId="13" fillId="9" borderId="24" xfId="0" applyNumberFormat="1" applyFont="1" applyFill="1" applyBorder="1" applyProtection="1">
      <alignment vertical="center"/>
      <protection locked="0"/>
    </xf>
    <xf numFmtId="179" fontId="13" fillId="3" borderId="24" xfId="0" applyNumberFormat="1" applyFont="1" applyFill="1" applyBorder="1" applyProtection="1">
      <alignment vertical="center"/>
      <protection locked="0"/>
    </xf>
    <xf numFmtId="0" fontId="9" fillId="3" borderId="24" xfId="0" applyFont="1" applyFill="1" applyBorder="1" applyAlignment="1" applyProtection="1">
      <alignment horizontal="center" vertical="center" shrinkToFit="1"/>
      <protection locked="0"/>
    </xf>
    <xf numFmtId="38" fontId="9" fillId="3" borderId="24" xfId="4" applyFont="1" applyFill="1" applyBorder="1" applyProtection="1">
      <alignment vertical="center"/>
      <protection locked="0"/>
    </xf>
    <xf numFmtId="180" fontId="9" fillId="3" borderId="24" xfId="0" applyNumberFormat="1" applyFont="1" applyFill="1" applyBorder="1" applyProtection="1">
      <alignment vertical="center"/>
      <protection locked="0"/>
    </xf>
    <xf numFmtId="0" fontId="16" fillId="0" borderId="0" xfId="0" applyFont="1" applyAlignment="1">
      <alignment horizontal="center" vertical="center"/>
    </xf>
    <xf numFmtId="0" fontId="14" fillId="3" borderId="0" xfId="0" applyFont="1" applyFill="1" applyAlignment="1" applyProtection="1">
      <alignment horizontal="center" vertical="center"/>
      <protection locked="0"/>
    </xf>
    <xf numFmtId="0" fontId="14" fillId="5" borderId="0" xfId="0" applyFont="1" applyFill="1" applyAlignment="1">
      <alignment horizontal="center" vertical="center" shrinkToFit="1"/>
    </xf>
    <xf numFmtId="0" fontId="24" fillId="5" borderId="0" xfId="0" applyFont="1" applyFill="1" applyBorder="1" applyAlignment="1">
      <alignment vertical="center"/>
    </xf>
    <xf numFmtId="176" fontId="24" fillId="10" borderId="0" xfId="0" applyNumberFormat="1" applyFont="1" applyFill="1" applyAlignment="1">
      <alignment vertical="center"/>
    </xf>
    <xf numFmtId="0" fontId="14" fillId="3" borderId="0" xfId="0" applyFont="1" applyFill="1" applyProtection="1">
      <alignment vertical="center"/>
      <protection locked="0"/>
    </xf>
    <xf numFmtId="0" fontId="14" fillId="5" borderId="0" xfId="0" applyFont="1" applyFill="1" applyAlignment="1">
      <alignment vertical="center"/>
    </xf>
    <xf numFmtId="0" fontId="14" fillId="10" borderId="0" xfId="0" applyFont="1" applyFill="1" applyAlignment="1">
      <alignment vertical="center"/>
    </xf>
    <xf numFmtId="0" fontId="6" fillId="3" borderId="24" xfId="0"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3" borderId="3" xfId="0" applyFont="1" applyFill="1" applyBorder="1" applyAlignment="1" applyProtection="1">
      <alignment horizontal="center" vertical="center"/>
      <protection locked="0"/>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9" fillId="2" borderId="24"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13" fillId="0" borderId="9" xfId="0" applyFont="1" applyFill="1" applyBorder="1" applyAlignment="1">
      <alignment vertical="center" wrapText="1"/>
    </xf>
    <xf numFmtId="0" fontId="13" fillId="0" borderId="0" xfId="0" applyFont="1" applyFill="1" applyBorder="1" applyAlignment="1">
      <alignment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7" fontId="12" fillId="10" borderId="2" xfId="4" applyNumberFormat="1" applyFont="1" applyFill="1" applyBorder="1" applyAlignment="1">
      <alignment vertical="center" shrinkToFit="1"/>
    </xf>
    <xf numFmtId="177" fontId="12" fillId="1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177" fontId="12" fillId="3" borderId="33" xfId="4" applyNumberFormat="1" applyFont="1" applyFill="1" applyBorder="1" applyAlignment="1" applyProtection="1">
      <alignment vertical="center" shrinkToFit="1"/>
      <protection locked="0"/>
    </xf>
    <xf numFmtId="0" fontId="10" fillId="3" borderId="21"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center" vertical="center" shrinkToFit="1"/>
      <protection locked="0"/>
    </xf>
    <xf numFmtId="0" fontId="10" fillId="3" borderId="18" xfId="0" applyFont="1" applyFill="1" applyBorder="1" applyAlignment="1" applyProtection="1">
      <alignment vertical="center" shrinkToFit="1"/>
      <protection locked="0"/>
    </xf>
    <xf numFmtId="0" fontId="10" fillId="3" borderId="19" xfId="0" applyFont="1" applyFill="1" applyBorder="1" applyAlignment="1" applyProtection="1">
      <alignment vertical="center" shrinkToFit="1"/>
      <protection locked="0"/>
    </xf>
    <xf numFmtId="0" fontId="10" fillId="3" borderId="20" xfId="0" applyFont="1" applyFill="1" applyBorder="1" applyAlignment="1" applyProtection="1">
      <alignment vertical="center" shrinkToFit="1"/>
      <protection locked="0"/>
    </xf>
    <xf numFmtId="0" fontId="10" fillId="3" borderId="14" xfId="0" applyFont="1" applyFill="1" applyBorder="1" applyAlignment="1" applyProtection="1">
      <alignment vertical="center" shrinkToFit="1"/>
      <protection locked="0"/>
    </xf>
    <xf numFmtId="0" fontId="10" fillId="3" borderId="7"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177" fontId="12" fillId="3" borderId="19" xfId="4" applyNumberFormat="1" applyFont="1" applyFill="1" applyBorder="1" applyAlignment="1" applyProtection="1">
      <alignment vertical="center" shrinkToFit="1"/>
      <protection locked="0"/>
    </xf>
    <xf numFmtId="178" fontId="12" fillId="10" borderId="4" xfId="0" applyNumberFormat="1" applyFont="1" applyFill="1" applyBorder="1" applyAlignment="1">
      <alignment vertical="center" shrinkToFit="1"/>
    </xf>
    <xf numFmtId="178" fontId="12" fillId="10" borderId="5" xfId="0" applyNumberFormat="1" applyFont="1" applyFill="1" applyBorder="1" applyAlignment="1">
      <alignment vertical="center" shrinkToFit="1"/>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178" fontId="12" fillId="10" borderId="28" xfId="0" quotePrefix="1" applyNumberFormat="1" applyFont="1" applyFill="1" applyBorder="1" applyAlignment="1">
      <alignment vertical="center" shrinkToFit="1"/>
    </xf>
    <xf numFmtId="178" fontId="12" fillId="10" borderId="26" xfId="0" applyNumberFormat="1" applyFont="1" applyFill="1" applyBorder="1" applyAlignment="1">
      <alignment vertical="center" shrinkToFit="1"/>
    </xf>
    <xf numFmtId="0" fontId="12" fillId="5" borderId="26" xfId="0" applyFont="1" applyFill="1" applyBorder="1" applyAlignment="1">
      <alignment horizontal="center" vertical="center"/>
    </xf>
    <xf numFmtId="0" fontId="12" fillId="5" borderId="29" xfId="0" applyFont="1" applyFill="1" applyBorder="1" applyAlignment="1">
      <alignment horizontal="center" vertical="center"/>
    </xf>
    <xf numFmtId="0" fontId="12" fillId="3" borderId="1" xfId="0" applyFont="1" applyFill="1" applyBorder="1" applyAlignment="1" applyProtection="1">
      <alignment vertical="center"/>
      <protection locked="0"/>
    </xf>
    <xf numFmtId="0" fontId="12" fillId="3" borderId="2" xfId="0" applyFont="1" applyFill="1" applyBorder="1" applyAlignment="1" applyProtection="1">
      <alignment vertical="center"/>
      <protection locked="0"/>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12" fillId="10" borderId="9" xfId="0" applyFont="1" applyFill="1" applyBorder="1" applyAlignment="1">
      <alignment horizontal="right" vertical="center" wrapText="1"/>
    </xf>
    <xf numFmtId="0" fontId="12" fillId="1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10" xfId="0" applyFont="1" applyFill="1" applyBorder="1" applyAlignment="1">
      <alignment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textRotation="255"/>
    </xf>
    <xf numFmtId="0" fontId="12" fillId="0" borderId="9" xfId="0" applyFont="1" applyFill="1" applyBorder="1" applyAlignment="1">
      <alignment horizontal="center" vertical="center" textRotation="255"/>
    </xf>
    <xf numFmtId="178" fontId="12" fillId="3" borderId="11" xfId="0" applyNumberFormat="1" applyFont="1" applyFill="1" applyBorder="1" applyAlignment="1" applyProtection="1">
      <alignment vertical="center" shrinkToFit="1"/>
      <protection locked="0"/>
    </xf>
    <xf numFmtId="178" fontId="12" fillId="3" borderId="8" xfId="0" applyNumberFormat="1" applyFont="1" applyFill="1" applyBorder="1" applyAlignment="1" applyProtection="1">
      <alignment vertical="center" shrinkToFit="1"/>
      <protection locked="0"/>
    </xf>
    <xf numFmtId="0" fontId="12" fillId="5" borderId="8" xfId="0" applyFont="1" applyFill="1" applyBorder="1" applyAlignment="1">
      <alignment horizontal="center" vertical="center"/>
    </xf>
    <xf numFmtId="0" fontId="12" fillId="5" borderId="12" xfId="0" applyFont="1" applyFill="1" applyBorder="1" applyAlignment="1">
      <alignment horizontal="center" vertical="center"/>
    </xf>
    <xf numFmtId="178" fontId="12" fillId="10" borderId="28" xfId="0" applyNumberFormat="1"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6" fontId="12" fillId="5" borderId="2" xfId="0" applyNumberFormat="1" applyFont="1" applyFill="1" applyBorder="1" applyAlignment="1" applyProtection="1">
      <alignment vertical="center"/>
      <protection locked="0"/>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12" fillId="0" borderId="0" xfId="0" applyFont="1" applyFill="1" applyBorder="1" applyAlignment="1">
      <alignment horizontal="center" vertical="center" textRotation="255"/>
    </xf>
    <xf numFmtId="0" fontId="12" fillId="10" borderId="11" xfId="0" applyFont="1" applyFill="1" applyBorder="1" applyAlignment="1">
      <alignment horizontal="right" vertical="center" wrapText="1"/>
    </xf>
    <xf numFmtId="0" fontId="12" fillId="10" borderId="8" xfId="0" applyFont="1" applyFill="1" applyBorder="1" applyAlignment="1">
      <alignment horizontal="right" vertical="center" wrapText="1"/>
    </xf>
    <xf numFmtId="0" fontId="12" fillId="0" borderId="8" xfId="0" applyFont="1" applyFill="1" applyBorder="1" applyAlignment="1">
      <alignment vertical="center"/>
    </xf>
    <xf numFmtId="0" fontId="12" fillId="0" borderId="12" xfId="0" applyFont="1" applyFill="1" applyBorder="1" applyAlignment="1">
      <alignment vertical="center"/>
    </xf>
    <xf numFmtId="0" fontId="10" fillId="0" borderId="0"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10" borderId="2" xfId="0" applyFont="1" applyFill="1" applyBorder="1" applyAlignment="1" applyProtection="1">
      <alignment vertical="center"/>
    </xf>
    <xf numFmtId="0" fontId="9" fillId="3" borderId="2" xfId="0" applyFont="1" applyFill="1" applyBorder="1" applyAlignment="1" applyProtection="1">
      <alignment vertical="center" shrinkToFit="1"/>
      <protection locked="0"/>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12"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9" borderId="1" xfId="0" applyFont="1" applyFill="1" applyBorder="1" applyAlignment="1" applyProtection="1">
      <alignment vertical="center" shrinkToFit="1"/>
      <protection locked="0"/>
    </xf>
    <xf numFmtId="0" fontId="12" fillId="9" borderId="2" xfId="0" applyFont="1" applyFill="1" applyBorder="1" applyAlignment="1" applyProtection="1">
      <alignment vertical="center" shrinkToFit="1"/>
      <protection locked="0"/>
    </xf>
    <xf numFmtId="0" fontId="12" fillId="9" borderId="3" xfId="0" applyFont="1" applyFill="1" applyBorder="1" applyAlignment="1" applyProtection="1">
      <alignment vertical="center" shrinkToFit="1"/>
      <protection locked="0"/>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11" xfId="0" applyFont="1" applyFill="1" applyBorder="1" applyAlignment="1">
      <alignment vertical="center"/>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5" borderId="30"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3" borderId="1"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49" fontId="12" fillId="3" borderId="11" xfId="0" applyNumberFormat="1" applyFont="1" applyFill="1" applyBorder="1" applyAlignment="1" applyProtection="1">
      <alignment vertical="center"/>
      <protection locked="0"/>
    </xf>
    <xf numFmtId="49" fontId="12" fillId="3" borderId="8" xfId="0" applyNumberFormat="1" applyFont="1" applyFill="1" applyBorder="1" applyAlignment="1" applyProtection="1">
      <alignment vertical="center"/>
      <protection locked="0"/>
    </xf>
    <xf numFmtId="49" fontId="12" fillId="3" borderId="12" xfId="0" applyNumberFormat="1" applyFont="1" applyFill="1" applyBorder="1" applyAlignment="1" applyProtection="1">
      <alignment vertical="center"/>
      <protection locked="0"/>
    </xf>
    <xf numFmtId="0" fontId="12" fillId="3" borderId="11" xfId="0" applyFont="1" applyFill="1" applyBorder="1" applyAlignment="1" applyProtection="1">
      <alignment vertical="center" shrinkToFit="1"/>
      <protection locked="0"/>
    </xf>
    <xf numFmtId="0" fontId="12" fillId="3" borderId="8" xfId="0" applyFont="1" applyFill="1" applyBorder="1" applyAlignment="1" applyProtection="1">
      <alignment vertical="center" shrinkToFit="1"/>
      <protection locked="0"/>
    </xf>
    <xf numFmtId="0" fontId="12" fillId="3" borderId="12" xfId="0" applyFont="1" applyFill="1" applyBorder="1" applyAlignment="1" applyProtection="1">
      <alignment vertical="center" shrinkToFit="1"/>
      <protection locked="0"/>
    </xf>
    <xf numFmtId="49" fontId="6" fillId="3" borderId="11" xfId="0" applyNumberFormat="1" applyFont="1" applyFill="1" applyBorder="1" applyAlignment="1" applyProtection="1">
      <alignment horizontal="center" vertical="center" shrinkToFit="1"/>
      <protection locked="0"/>
    </xf>
    <xf numFmtId="49" fontId="6" fillId="3" borderId="8" xfId="0" applyNumberFormat="1" applyFont="1" applyFill="1" applyBorder="1" applyAlignment="1" applyProtection="1">
      <alignment horizontal="center" vertical="center" shrinkToFit="1"/>
      <protection locked="0"/>
    </xf>
    <xf numFmtId="49" fontId="6" fillId="3" borderId="12" xfId="0" applyNumberFormat="1" applyFont="1" applyFill="1" applyBorder="1" applyAlignment="1" applyProtection="1">
      <alignment horizontal="center" vertical="center" shrinkToFit="1"/>
      <protection locked="0"/>
    </xf>
    <xf numFmtId="0" fontId="9" fillId="3" borderId="1" xfId="0" applyFont="1" applyFill="1" applyBorder="1" applyAlignment="1" applyProtection="1">
      <alignment vertical="center" shrinkToFit="1"/>
      <protection locked="0"/>
    </xf>
    <xf numFmtId="0" fontId="9" fillId="3" borderId="3" xfId="0" applyFont="1" applyFill="1" applyBorder="1" applyAlignment="1" applyProtection="1">
      <alignment vertical="center" shrinkToFit="1"/>
      <protection locked="0"/>
    </xf>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177" fontId="12" fillId="3" borderId="13" xfId="4" applyNumberFormat="1" applyFont="1" applyFill="1" applyBorder="1" applyAlignment="1" applyProtection="1">
      <alignment vertical="center" shrinkToFit="1"/>
      <protection locked="0"/>
    </xf>
    <xf numFmtId="0" fontId="12" fillId="0" borderId="1"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9" fillId="9" borderId="24" xfId="0" applyFont="1" applyFill="1" applyBorder="1" applyAlignment="1" applyProtection="1">
      <alignment horizontal="center" vertical="center"/>
      <protection locked="0"/>
    </xf>
    <xf numFmtId="0" fontId="9" fillId="0" borderId="2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24" xfId="0" applyFont="1" applyFill="1" applyBorder="1" applyAlignment="1">
      <alignment horizontal="center" vertical="center" wrapText="1"/>
    </xf>
    <xf numFmtId="0" fontId="12" fillId="0" borderId="24" xfId="0" applyFont="1" applyFill="1" applyBorder="1" applyAlignment="1">
      <alignment horizontal="center"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CCFFCC"/>
      <color rgb="FFFFDA65"/>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75</xdr:col>
      <xdr:colOff>57978</xdr:colOff>
      <xdr:row>0</xdr:row>
      <xdr:rowOff>74544</xdr:rowOff>
    </xdr:from>
    <xdr:to>
      <xdr:col>104</xdr:col>
      <xdr:colOff>130451</xdr:colOff>
      <xdr:row>28</xdr:row>
      <xdr:rowOff>118856</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2606130" y="74544"/>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5"/>
  <sheetViews>
    <sheetView view="pageLayout" topLeftCell="A10" zoomScaleNormal="100" zoomScaleSheetLayoutView="100" workbookViewId="0">
      <selection activeCell="C9" sqref="C9"/>
    </sheetView>
  </sheetViews>
  <sheetFormatPr defaultRowHeight="13.5"/>
  <cols>
    <col min="1" max="1" width="5.5" style="94" bestFit="1" customWidth="1"/>
    <col min="2" max="2" width="28.875" style="92" customWidth="1"/>
    <col min="3" max="3" width="32.875" style="92" customWidth="1"/>
    <col min="4" max="4" width="37" style="92" customWidth="1"/>
    <col min="5" max="5" width="4.25" style="94" customWidth="1"/>
    <col min="6" max="16384" width="9" style="94"/>
  </cols>
  <sheetData>
    <row r="2" spans="1:4" ht="17.25">
      <c r="A2" s="198" t="s">
        <v>149</v>
      </c>
      <c r="B2" s="198"/>
      <c r="C2" s="198"/>
      <c r="D2" s="198"/>
    </row>
    <row r="3" spans="1:4" ht="14.25">
      <c r="B3" s="93"/>
      <c r="C3" s="93"/>
    </row>
    <row r="4" spans="1:4" ht="14.25">
      <c r="A4" s="108" t="s">
        <v>136</v>
      </c>
      <c r="B4" s="109" t="s">
        <v>258</v>
      </c>
      <c r="C4" s="110" t="s">
        <v>137</v>
      </c>
      <c r="D4" s="110" t="s">
        <v>138</v>
      </c>
    </row>
    <row r="5" spans="1:4" ht="36" customHeight="1">
      <c r="A5" s="95">
        <v>1</v>
      </c>
      <c r="B5" s="96" t="s">
        <v>255</v>
      </c>
      <c r="C5" s="97" t="s">
        <v>256</v>
      </c>
      <c r="D5" s="97"/>
    </row>
    <row r="6" spans="1:4" ht="131.25" customHeight="1">
      <c r="A6" s="95">
        <f>A5+1</f>
        <v>2</v>
      </c>
      <c r="B6" s="96"/>
      <c r="C6" s="97" t="s">
        <v>278</v>
      </c>
      <c r="D6" s="97" t="s">
        <v>254</v>
      </c>
    </row>
    <row r="7" spans="1:4" ht="220.5" customHeight="1">
      <c r="A7" s="95">
        <f t="shared" ref="A7:A14" si="0">A6+1</f>
        <v>3</v>
      </c>
      <c r="B7" s="96" t="s">
        <v>259</v>
      </c>
      <c r="C7" s="97"/>
      <c r="D7" s="97" t="s">
        <v>276</v>
      </c>
    </row>
    <row r="8" spans="1:4" ht="65.25" customHeight="1">
      <c r="A8" s="95">
        <f t="shared" si="0"/>
        <v>4</v>
      </c>
      <c r="B8" s="96"/>
      <c r="C8" s="97" t="s">
        <v>148</v>
      </c>
      <c r="D8" s="97"/>
    </row>
    <row r="9" spans="1:4" ht="155.25">
      <c r="A9" s="95">
        <f t="shared" si="0"/>
        <v>5</v>
      </c>
      <c r="B9" s="96"/>
      <c r="C9" s="97" t="s">
        <v>260</v>
      </c>
      <c r="D9" s="111"/>
    </row>
    <row r="10" spans="1:4" ht="99.75" customHeight="1">
      <c r="A10" s="95">
        <f t="shared" si="0"/>
        <v>6</v>
      </c>
      <c r="B10" s="98"/>
      <c r="C10" s="99" t="s">
        <v>150</v>
      </c>
      <c r="D10" s="100"/>
    </row>
    <row r="11" spans="1:4" ht="51" customHeight="1">
      <c r="A11" s="95">
        <f t="shared" si="0"/>
        <v>7</v>
      </c>
      <c r="B11" s="96"/>
      <c r="C11" s="97" t="s">
        <v>257</v>
      </c>
      <c r="D11" s="97"/>
    </row>
    <row r="12" spans="1:4" ht="121.5" customHeight="1">
      <c r="A12" s="95">
        <f t="shared" si="0"/>
        <v>8</v>
      </c>
      <c r="B12" s="96"/>
      <c r="C12" s="97" t="s">
        <v>277</v>
      </c>
      <c r="D12" s="97"/>
    </row>
    <row r="13" spans="1:4" ht="57" customHeight="1">
      <c r="A13" s="95">
        <f t="shared" si="0"/>
        <v>9</v>
      </c>
      <c r="B13" s="96" t="s">
        <v>261</v>
      </c>
      <c r="C13" s="97"/>
      <c r="D13" s="97"/>
    </row>
    <row r="14" spans="1:4" ht="69" customHeight="1">
      <c r="A14" s="95">
        <f t="shared" si="0"/>
        <v>10</v>
      </c>
      <c r="B14" s="96" t="s">
        <v>262</v>
      </c>
      <c r="C14" s="97"/>
      <c r="D14" s="97"/>
    </row>
    <row r="15" spans="1:4" ht="54" customHeight="1"/>
  </sheetData>
  <mergeCells count="1">
    <mergeCell ref="A2:D2"/>
  </mergeCells>
  <phoneticPr fontId="4"/>
  <printOptions horizontalCentered="1"/>
  <pageMargins left="0.70866141732283472" right="0.70866141732283472" top="0.7480314960629921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51"/>
  <sheetViews>
    <sheetView showZeros="0" tabSelected="1" view="pageBreakPreview" zoomScaleNormal="70" zoomScaleSheetLayoutView="100" workbookViewId="0">
      <selection activeCell="AG8" sqref="AG8"/>
    </sheetView>
  </sheetViews>
  <sheetFormatPr defaultColWidth="2.25" defaultRowHeight="12"/>
  <cols>
    <col min="1" max="1" width="2.625" style="1" customWidth="1"/>
    <col min="2" max="20" width="2.25" style="1"/>
    <col min="21" max="21" width="4.25" style="1" customWidth="1"/>
    <col min="22" max="16384" width="2.25" style="1"/>
  </cols>
  <sheetData>
    <row r="1" spans="1:49" ht="12" customHeight="1">
      <c r="A1" s="21"/>
      <c r="B1" s="21"/>
      <c r="C1" s="21"/>
      <c r="D1" s="21"/>
      <c r="E1" s="21"/>
      <c r="F1" s="21"/>
      <c r="G1" s="21"/>
      <c r="H1" s="21"/>
      <c r="I1" s="21"/>
      <c r="J1" s="21"/>
      <c r="K1" s="21"/>
      <c r="L1" s="21"/>
      <c r="M1" s="21"/>
      <c r="N1" s="21"/>
      <c r="O1" s="21"/>
      <c r="P1" s="121"/>
      <c r="Q1" s="121"/>
      <c r="R1" s="121"/>
      <c r="S1" s="21"/>
      <c r="T1" s="21"/>
      <c r="U1" s="21"/>
      <c r="V1" s="21"/>
      <c r="W1" s="121"/>
      <c r="X1" s="121"/>
      <c r="Y1" s="136"/>
      <c r="Z1" s="136"/>
      <c r="AA1" s="121"/>
      <c r="AB1" s="121"/>
      <c r="AC1" s="121"/>
      <c r="AD1" s="21"/>
      <c r="AE1" s="21"/>
      <c r="AF1" s="21"/>
      <c r="AG1" s="21"/>
      <c r="AH1" s="21"/>
      <c r="AI1" s="21"/>
      <c r="AJ1" s="21"/>
      <c r="AK1" s="21"/>
      <c r="AL1" s="21"/>
      <c r="AM1" s="21"/>
      <c r="AN1" s="21"/>
      <c r="AO1" s="21"/>
      <c r="AP1" s="21"/>
      <c r="AQ1" s="21"/>
      <c r="AR1" s="21"/>
      <c r="AS1" s="21"/>
      <c r="AT1" s="21"/>
      <c r="AU1" s="21"/>
      <c r="AV1" s="21"/>
      <c r="AW1" s="21"/>
    </row>
    <row r="2" spans="1:49" ht="13.5">
      <c r="A2" s="22"/>
      <c r="B2" s="23"/>
      <c r="C2" s="24"/>
      <c r="D2" s="24"/>
      <c r="E2" s="22"/>
      <c r="F2" s="22"/>
      <c r="G2" s="22"/>
      <c r="H2" s="22"/>
      <c r="I2" s="22"/>
      <c r="J2" s="22"/>
      <c r="K2" s="22"/>
      <c r="L2" s="22"/>
      <c r="M2" s="22"/>
      <c r="N2" s="22"/>
      <c r="O2" s="22"/>
      <c r="P2" s="124"/>
      <c r="Q2" s="124"/>
      <c r="R2" s="124"/>
      <c r="S2" s="22"/>
      <c r="T2" s="22"/>
      <c r="U2" s="22"/>
      <c r="V2" s="22"/>
      <c r="W2" s="124"/>
      <c r="X2" s="124"/>
      <c r="Y2" s="138"/>
      <c r="Z2" s="138"/>
      <c r="AA2" s="124"/>
      <c r="AB2" s="124"/>
      <c r="AC2" s="124"/>
      <c r="AD2" s="22"/>
      <c r="AE2" s="22"/>
      <c r="AF2" s="22"/>
      <c r="AG2" s="22"/>
      <c r="AH2" s="22"/>
      <c r="AI2" s="22"/>
      <c r="AJ2" s="22"/>
      <c r="AK2" s="122" t="s">
        <v>16</v>
      </c>
      <c r="AL2" s="199"/>
      <c r="AM2" s="199"/>
      <c r="AN2" s="121" t="s">
        <v>2</v>
      </c>
      <c r="AO2" s="199"/>
      <c r="AP2" s="199"/>
      <c r="AQ2" s="121" t="s">
        <v>1</v>
      </c>
      <c r="AR2" s="199"/>
      <c r="AS2" s="199"/>
      <c r="AT2" s="21" t="s">
        <v>0</v>
      </c>
      <c r="AW2" s="21"/>
    </row>
    <row r="3" spans="1:49" ht="45" customHeight="1">
      <c r="A3" s="22"/>
      <c r="B3" s="23"/>
      <c r="C3" s="24"/>
      <c r="D3" s="24"/>
      <c r="E3" s="22"/>
      <c r="F3" s="22"/>
      <c r="G3" s="22"/>
      <c r="H3" s="22"/>
      <c r="I3" s="22"/>
      <c r="J3" s="22"/>
      <c r="K3" s="22"/>
      <c r="L3" s="22"/>
      <c r="M3" s="22"/>
      <c r="N3" s="22"/>
      <c r="O3" s="22"/>
      <c r="P3" s="124"/>
      <c r="Q3" s="124"/>
      <c r="R3" s="124"/>
      <c r="S3" s="22"/>
      <c r="T3" s="22"/>
      <c r="U3" s="22"/>
      <c r="V3" s="22"/>
      <c r="W3" s="124"/>
      <c r="X3" s="124"/>
      <c r="Y3" s="138"/>
      <c r="Z3" s="138"/>
      <c r="AA3" s="124"/>
      <c r="AB3" s="124"/>
      <c r="AC3" s="124"/>
      <c r="AD3" s="22"/>
      <c r="AE3" s="22"/>
      <c r="AF3" s="22"/>
      <c r="AG3" s="22"/>
      <c r="AH3" s="22"/>
      <c r="AI3" s="22"/>
      <c r="AJ3" s="22"/>
      <c r="AK3" s="22"/>
      <c r="AL3" s="22"/>
      <c r="AM3" s="22"/>
      <c r="AN3" s="22"/>
      <c r="AO3" s="22"/>
      <c r="AP3" s="22"/>
      <c r="AQ3" s="22"/>
      <c r="AR3" s="22"/>
      <c r="AS3" s="22"/>
      <c r="AT3" s="22"/>
      <c r="AU3" s="22"/>
      <c r="AV3" s="22"/>
      <c r="AW3" s="22"/>
    </row>
    <row r="4" spans="1:49" ht="18" customHeight="1">
      <c r="A4" s="143" t="s">
        <v>253</v>
      </c>
      <c r="B4" s="143"/>
      <c r="C4" s="143"/>
      <c r="D4" s="143"/>
      <c r="E4" s="143"/>
      <c r="F4" s="143"/>
      <c r="G4" s="143"/>
      <c r="H4" s="142"/>
      <c r="I4" s="142"/>
      <c r="J4" s="142"/>
      <c r="K4" s="22"/>
      <c r="L4" s="22"/>
      <c r="M4" s="22"/>
      <c r="N4" s="22"/>
      <c r="O4" s="22"/>
      <c r="P4" s="124"/>
      <c r="Q4" s="124"/>
      <c r="R4" s="124"/>
      <c r="S4" s="22"/>
      <c r="T4" s="22"/>
      <c r="U4" s="22"/>
      <c r="V4" s="22"/>
      <c r="W4" s="124"/>
      <c r="X4" s="124"/>
      <c r="Y4" s="138"/>
      <c r="Z4" s="138"/>
      <c r="AA4" s="124"/>
      <c r="AB4" s="124"/>
      <c r="AC4" s="124"/>
      <c r="AD4" s="22"/>
      <c r="AE4" s="22"/>
      <c r="AF4" s="22"/>
      <c r="AG4" s="22"/>
      <c r="AH4" s="22"/>
      <c r="AI4" s="22"/>
      <c r="AJ4" s="22"/>
      <c r="AK4" s="22"/>
      <c r="AL4" s="22"/>
      <c r="AM4" s="22"/>
      <c r="AN4" s="22"/>
      <c r="AO4" s="22"/>
      <c r="AP4" s="22"/>
      <c r="AQ4" s="22"/>
      <c r="AR4" s="22"/>
      <c r="AS4" s="22"/>
      <c r="AT4" s="22"/>
      <c r="AU4" s="22"/>
      <c r="AV4" s="22"/>
      <c r="AW4" s="22"/>
    </row>
    <row r="5" spans="1:49" ht="45" customHeight="1">
      <c r="A5" s="26"/>
      <c r="B5" s="26"/>
      <c r="C5" s="26"/>
      <c r="D5" s="26"/>
      <c r="E5" s="26"/>
      <c r="F5" s="26"/>
      <c r="G5" s="26"/>
      <c r="H5" s="22"/>
      <c r="I5" s="22"/>
      <c r="J5" s="22"/>
      <c r="K5" s="22"/>
      <c r="L5" s="22"/>
      <c r="M5" s="22"/>
      <c r="N5" s="22"/>
      <c r="O5" s="22"/>
      <c r="P5" s="124"/>
      <c r="Q5" s="124"/>
      <c r="R5" s="124"/>
      <c r="S5" s="22"/>
      <c r="T5" s="22"/>
      <c r="U5" s="22"/>
      <c r="V5" s="22"/>
      <c r="W5" s="124"/>
      <c r="X5" s="124"/>
      <c r="Y5" s="138"/>
      <c r="Z5" s="138"/>
      <c r="AA5" s="124"/>
      <c r="AB5" s="124"/>
      <c r="AC5" s="124"/>
      <c r="AD5" s="22"/>
      <c r="AE5" s="22"/>
      <c r="AF5" s="22"/>
      <c r="AG5" s="22"/>
      <c r="AH5" s="22"/>
      <c r="AI5" s="22"/>
      <c r="AJ5" s="22"/>
      <c r="AK5" s="22"/>
      <c r="AL5" s="22"/>
      <c r="AM5" s="22"/>
      <c r="AN5" s="22"/>
      <c r="AO5" s="22"/>
      <c r="AP5" s="22"/>
      <c r="AQ5" s="22"/>
      <c r="AR5" s="22"/>
      <c r="AS5" s="22"/>
      <c r="AT5" s="22"/>
      <c r="AU5" s="22"/>
      <c r="AV5" s="22"/>
      <c r="AW5" s="22"/>
    </row>
    <row r="6" spans="1:49" ht="13.5">
      <c r="A6" s="84"/>
      <c r="B6" s="84"/>
      <c r="C6" s="84"/>
      <c r="D6" s="84"/>
      <c r="E6" s="84"/>
      <c r="F6" s="84"/>
      <c r="G6" s="84"/>
      <c r="H6" s="22"/>
      <c r="I6" s="22"/>
      <c r="J6" s="22"/>
      <c r="K6" s="22"/>
      <c r="L6" s="22"/>
      <c r="M6" s="22"/>
      <c r="N6" s="22"/>
      <c r="O6" s="22"/>
      <c r="P6" s="124"/>
      <c r="Q6" s="124"/>
      <c r="R6" s="124"/>
      <c r="S6" s="22"/>
      <c r="T6" s="22"/>
      <c r="U6" s="22"/>
      <c r="V6" s="22"/>
      <c r="W6" s="124"/>
      <c r="X6" s="124"/>
      <c r="Y6" s="138"/>
      <c r="Z6" s="138"/>
      <c r="AA6" s="124"/>
      <c r="AB6" s="124"/>
      <c r="AC6" s="124"/>
      <c r="AD6" s="22"/>
      <c r="AE6" s="22"/>
      <c r="AF6" s="22"/>
      <c r="AG6" s="203" t="s">
        <v>132</v>
      </c>
      <c r="AH6" s="203"/>
      <c r="AI6" s="203"/>
      <c r="AJ6" s="203"/>
      <c r="AK6" s="203"/>
      <c r="AL6" s="203"/>
      <c r="AM6" s="203"/>
      <c r="AN6" s="203"/>
      <c r="AO6" s="203"/>
      <c r="AP6" s="203"/>
      <c r="AQ6" s="203"/>
      <c r="AR6" s="203"/>
      <c r="AS6" s="203"/>
      <c r="AT6" s="203"/>
      <c r="AU6" s="203"/>
      <c r="AV6" s="26"/>
      <c r="AW6" s="22"/>
    </row>
    <row r="7" spans="1:49" ht="18" customHeight="1">
      <c r="A7" s="26"/>
      <c r="B7" s="26"/>
      <c r="C7" s="26"/>
      <c r="D7" s="26"/>
      <c r="E7" s="26"/>
      <c r="F7" s="26"/>
      <c r="G7" s="26"/>
      <c r="H7" s="22"/>
      <c r="I7" s="22"/>
      <c r="J7" s="22"/>
      <c r="K7" s="22"/>
      <c r="L7" s="22"/>
      <c r="M7" s="22"/>
      <c r="N7" s="22"/>
      <c r="O7" s="22"/>
      <c r="P7" s="124"/>
      <c r="Q7" s="124"/>
      <c r="R7" s="124"/>
      <c r="S7" s="22"/>
      <c r="T7" s="22"/>
      <c r="U7" s="22"/>
      <c r="V7" s="22"/>
      <c r="W7" s="124"/>
      <c r="X7" s="124"/>
      <c r="Y7" s="138"/>
      <c r="Z7" s="138"/>
      <c r="AA7" s="124"/>
      <c r="AB7" s="124"/>
      <c r="AC7" s="124"/>
      <c r="AD7" s="22"/>
      <c r="AE7" s="22"/>
      <c r="AF7" s="22"/>
      <c r="AG7" s="203" t="s">
        <v>133</v>
      </c>
      <c r="AH7" s="203"/>
      <c r="AI7" s="203"/>
      <c r="AJ7" s="203"/>
      <c r="AK7" s="203"/>
      <c r="AL7" s="203"/>
      <c r="AM7" s="203"/>
      <c r="AN7" s="203"/>
      <c r="AO7" s="203"/>
      <c r="AP7" s="203"/>
      <c r="AQ7" s="203"/>
      <c r="AR7" s="203"/>
      <c r="AS7" s="203"/>
      <c r="AT7" s="203"/>
      <c r="AU7" s="203"/>
      <c r="AV7" s="91"/>
      <c r="AW7" s="22"/>
    </row>
    <row r="8" spans="1:49" ht="60" customHeight="1">
      <c r="A8" s="26"/>
      <c r="B8" s="26"/>
      <c r="C8" s="26"/>
      <c r="D8" s="26"/>
      <c r="E8" s="26"/>
      <c r="F8" s="26"/>
      <c r="G8" s="26"/>
      <c r="H8" s="22"/>
      <c r="I8" s="22"/>
      <c r="J8" s="22"/>
      <c r="K8" s="22"/>
      <c r="L8" s="22"/>
      <c r="M8" s="22"/>
      <c r="N8" s="22"/>
      <c r="O8" s="22"/>
      <c r="P8" s="124"/>
      <c r="Q8" s="124"/>
      <c r="R8" s="124"/>
      <c r="S8" s="22"/>
      <c r="T8" s="22"/>
      <c r="U8" s="22"/>
      <c r="V8" s="22"/>
      <c r="W8" s="124"/>
      <c r="X8" s="124"/>
      <c r="Y8" s="138"/>
      <c r="Z8" s="138"/>
      <c r="AA8" s="124"/>
      <c r="AB8" s="124"/>
      <c r="AC8" s="124"/>
      <c r="AD8" s="22"/>
      <c r="AE8" s="22"/>
      <c r="AF8" s="22"/>
      <c r="AG8" s="22"/>
      <c r="AH8" s="22"/>
      <c r="AI8" s="22"/>
      <c r="AJ8" s="22"/>
      <c r="AK8" s="22"/>
      <c r="AL8" s="22"/>
      <c r="AM8" s="22"/>
      <c r="AN8" s="22"/>
      <c r="AO8" s="22"/>
      <c r="AP8" s="22"/>
      <c r="AQ8" s="22"/>
      <c r="AR8" s="22"/>
      <c r="AS8" s="22"/>
      <c r="AT8" s="22"/>
      <c r="AU8" s="22"/>
      <c r="AV8" s="22"/>
      <c r="AW8" s="22"/>
    </row>
    <row r="9" spans="1:49" ht="18" customHeight="1">
      <c r="A9" s="200" t="s">
        <v>225</v>
      </c>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131"/>
      <c r="AW9" s="131"/>
    </row>
    <row r="10" spans="1:49" ht="60" customHeight="1">
      <c r="A10" s="22"/>
      <c r="B10" s="23"/>
      <c r="C10" s="24"/>
      <c r="D10" s="24"/>
      <c r="E10" s="22"/>
      <c r="F10" s="22"/>
      <c r="G10" s="22"/>
      <c r="H10" s="22"/>
      <c r="I10" s="22"/>
      <c r="J10" s="22"/>
      <c r="K10" s="22"/>
      <c r="L10" s="22"/>
      <c r="M10" s="22"/>
      <c r="N10" s="22"/>
      <c r="O10" s="22"/>
      <c r="P10" s="124"/>
      <c r="Q10" s="124"/>
      <c r="R10" s="124"/>
      <c r="S10" s="22"/>
      <c r="T10" s="22"/>
      <c r="U10" s="22"/>
      <c r="V10" s="22"/>
      <c r="W10" s="124"/>
      <c r="X10" s="124"/>
      <c r="Y10" s="138"/>
      <c r="Z10" s="138"/>
      <c r="AA10" s="124"/>
      <c r="AB10" s="124"/>
      <c r="AC10" s="124"/>
      <c r="AD10" s="22"/>
      <c r="AE10" s="22"/>
      <c r="AF10" s="22"/>
      <c r="AG10" s="22"/>
      <c r="AH10" s="22"/>
      <c r="AI10" s="22"/>
      <c r="AJ10" s="22"/>
      <c r="AK10" s="22"/>
      <c r="AL10" s="22"/>
      <c r="AM10" s="22"/>
      <c r="AN10" s="22"/>
      <c r="AO10" s="22"/>
      <c r="AP10" s="22"/>
      <c r="AQ10" s="22"/>
      <c r="AR10" s="22"/>
      <c r="AS10" s="22"/>
      <c r="AT10" s="22"/>
      <c r="AU10" s="22"/>
      <c r="AV10" s="22"/>
      <c r="AW10" s="22"/>
    </row>
    <row r="11" spans="1:49" ht="13.5">
      <c r="A11" s="22" t="s">
        <v>52</v>
      </c>
      <c r="B11" s="23"/>
      <c r="C11" s="24"/>
      <c r="D11" s="24"/>
      <c r="E11" s="22"/>
      <c r="F11" s="22"/>
      <c r="G11" s="22"/>
      <c r="H11" s="22"/>
      <c r="I11" s="22"/>
      <c r="J11" s="22"/>
      <c r="K11" s="22"/>
      <c r="L11" s="22"/>
      <c r="M11" s="22"/>
      <c r="N11" s="22"/>
      <c r="O11" s="22"/>
      <c r="P11" s="124"/>
      <c r="Q11" s="124"/>
      <c r="R11" s="124"/>
      <c r="S11" s="22"/>
      <c r="T11" s="22"/>
      <c r="U11" s="22"/>
      <c r="V11" s="22"/>
      <c r="W11" s="124"/>
      <c r="X11" s="124"/>
      <c r="Y11" s="138"/>
      <c r="Z11" s="138"/>
      <c r="AA11" s="124"/>
      <c r="AB11" s="124"/>
      <c r="AC11" s="124"/>
      <c r="AD11" s="22"/>
      <c r="AE11" s="22"/>
      <c r="AF11" s="22"/>
      <c r="AG11" s="22"/>
      <c r="AH11" s="22"/>
      <c r="AI11" s="22"/>
      <c r="AJ11" s="22"/>
      <c r="AK11" s="22"/>
      <c r="AL11" s="22"/>
      <c r="AM11" s="22"/>
      <c r="AN11" s="22"/>
      <c r="AO11" s="22"/>
      <c r="AP11" s="22"/>
      <c r="AQ11" s="22"/>
      <c r="AR11" s="22"/>
      <c r="AS11" s="22"/>
      <c r="AT11" s="22"/>
      <c r="AU11" s="22"/>
      <c r="AV11" s="22"/>
      <c r="AW11" s="22"/>
    </row>
    <row r="12" spans="1:49" ht="57" customHeight="1">
      <c r="A12" s="22"/>
      <c r="B12" s="22"/>
      <c r="C12" s="22"/>
      <c r="D12" s="22"/>
      <c r="E12" s="22"/>
      <c r="F12" s="22"/>
      <c r="G12" s="22"/>
      <c r="H12" s="22"/>
      <c r="I12" s="22"/>
      <c r="J12" s="22"/>
      <c r="K12" s="22"/>
      <c r="L12" s="22"/>
      <c r="M12" s="22"/>
      <c r="N12" s="22"/>
      <c r="O12" s="22"/>
      <c r="P12" s="124"/>
      <c r="Q12" s="124"/>
      <c r="R12" s="124"/>
      <c r="S12" s="22"/>
      <c r="T12" s="22"/>
      <c r="U12" s="22"/>
      <c r="V12" s="22"/>
      <c r="W12" s="124"/>
      <c r="X12" s="124"/>
      <c r="Y12" s="138"/>
      <c r="Z12" s="138"/>
      <c r="AA12" s="124"/>
      <c r="AB12" s="124"/>
      <c r="AC12" s="124"/>
      <c r="AD12" s="22"/>
      <c r="AE12" s="22"/>
      <c r="AF12" s="22"/>
      <c r="AG12" s="22"/>
      <c r="AH12" s="22"/>
      <c r="AI12" s="22"/>
      <c r="AJ12" s="22"/>
      <c r="AK12" s="22"/>
      <c r="AL12" s="22"/>
      <c r="AM12" s="22"/>
      <c r="AN12" s="22"/>
      <c r="AO12" s="22"/>
      <c r="AP12" s="22"/>
      <c r="AQ12" s="22"/>
      <c r="AR12" s="22"/>
      <c r="AS12" s="22"/>
      <c r="AT12" s="22"/>
      <c r="AU12" s="22"/>
      <c r="AV12" s="22"/>
      <c r="AW12" s="22"/>
    </row>
    <row r="13" spans="1:49" ht="13.5">
      <c r="A13" s="22"/>
      <c r="B13" s="204" t="s">
        <v>210</v>
      </c>
      <c r="C13" s="204"/>
      <c r="D13" s="204"/>
      <c r="E13" s="204"/>
      <c r="F13" s="204"/>
      <c r="G13" s="204"/>
      <c r="H13" s="204"/>
      <c r="I13" s="204"/>
      <c r="J13" s="204"/>
      <c r="K13" s="205">
        <f ca="1">SUM(AH16:AL21)</f>
        <v>0</v>
      </c>
      <c r="L13" s="205"/>
      <c r="M13" s="205"/>
      <c r="N13" s="205"/>
      <c r="O13" s="205"/>
      <c r="P13" s="205"/>
      <c r="Q13" s="205"/>
      <c r="R13" s="205"/>
      <c r="S13" s="205"/>
      <c r="T13" s="205"/>
      <c r="U13" s="205"/>
      <c r="V13" s="25" t="s">
        <v>11</v>
      </c>
      <c r="W13" s="125"/>
      <c r="X13" s="125"/>
      <c r="Y13" s="139"/>
      <c r="Z13" s="139"/>
      <c r="AA13" s="125"/>
      <c r="AB13" s="125"/>
      <c r="AC13" s="125"/>
      <c r="AD13" s="25"/>
      <c r="AE13" s="22"/>
      <c r="AF13" s="22"/>
      <c r="AG13" s="22"/>
      <c r="AH13" s="22"/>
      <c r="AI13" s="22"/>
      <c r="AJ13" s="22"/>
      <c r="AK13" s="22"/>
      <c r="AL13" s="22"/>
      <c r="AM13" s="22"/>
      <c r="AN13" s="22"/>
      <c r="AO13" s="22"/>
      <c r="AP13" s="22"/>
      <c r="AQ13" s="22"/>
      <c r="AR13" s="22"/>
      <c r="AS13" s="22"/>
      <c r="AT13" s="22"/>
      <c r="AU13" s="22"/>
      <c r="AV13" s="22"/>
      <c r="AW13" s="22"/>
    </row>
    <row r="14" spans="1:49" ht="7.5" customHeight="1">
      <c r="A14" s="22"/>
      <c r="B14" s="25"/>
      <c r="C14" s="25"/>
      <c r="D14" s="25"/>
      <c r="E14" s="25"/>
      <c r="F14" s="25"/>
      <c r="G14" s="25"/>
      <c r="H14" s="25"/>
      <c r="I14" s="25"/>
      <c r="J14" s="25"/>
      <c r="K14" s="25"/>
      <c r="L14" s="25"/>
      <c r="M14" s="25"/>
      <c r="N14" s="25"/>
      <c r="O14" s="25"/>
      <c r="P14" s="125"/>
      <c r="Q14" s="125"/>
      <c r="R14" s="125"/>
      <c r="S14" s="25"/>
      <c r="T14" s="25"/>
      <c r="U14" s="25"/>
      <c r="V14" s="25"/>
      <c r="W14" s="125"/>
      <c r="X14" s="125"/>
      <c r="Y14" s="139"/>
      <c r="Z14" s="139"/>
      <c r="AA14" s="125"/>
      <c r="AB14" s="125"/>
      <c r="AC14" s="125"/>
      <c r="AD14" s="25"/>
      <c r="AE14" s="22"/>
      <c r="AF14" s="22"/>
      <c r="AG14" s="22"/>
      <c r="AH14" s="22"/>
      <c r="AI14" s="22"/>
      <c r="AJ14" s="22"/>
      <c r="AK14" s="22"/>
      <c r="AL14" s="22"/>
      <c r="AM14" s="22"/>
      <c r="AN14" s="22"/>
      <c r="AO14" s="22"/>
      <c r="AP14" s="22"/>
      <c r="AQ14" s="22"/>
      <c r="AR14" s="22"/>
      <c r="AS14" s="22"/>
      <c r="AT14" s="22"/>
      <c r="AU14" s="22"/>
      <c r="AV14" s="22"/>
      <c r="AW14" s="22"/>
    </row>
    <row r="15" spans="1:49" ht="13.5">
      <c r="A15" s="22"/>
      <c r="B15" s="126" t="s">
        <v>211</v>
      </c>
      <c r="D15" s="25"/>
      <c r="E15" s="25"/>
      <c r="F15" s="25"/>
      <c r="G15" s="25"/>
      <c r="H15" s="25"/>
      <c r="I15" s="25"/>
      <c r="L15" s="25"/>
      <c r="M15" s="25"/>
      <c r="N15" s="25"/>
      <c r="O15" s="25"/>
      <c r="P15" s="125"/>
      <c r="Q15" s="125"/>
      <c r="R15" s="125"/>
      <c r="S15" s="25"/>
      <c r="T15" s="25"/>
      <c r="U15" s="25"/>
      <c r="V15" s="25"/>
      <c r="W15" s="125"/>
      <c r="X15" s="125"/>
      <c r="Y15" s="139"/>
      <c r="Z15" s="139"/>
      <c r="AA15" s="125"/>
      <c r="AB15" s="125"/>
      <c r="AC15" s="125"/>
      <c r="AD15" s="25"/>
      <c r="AE15" s="22"/>
      <c r="AF15" s="22"/>
      <c r="AG15" s="22"/>
      <c r="AH15" s="22"/>
      <c r="AI15" s="22"/>
      <c r="AJ15" s="22"/>
      <c r="AK15" s="22"/>
      <c r="AL15" s="22"/>
      <c r="AM15" s="22"/>
      <c r="AN15" s="22"/>
      <c r="AO15" s="22"/>
      <c r="AP15" s="22"/>
      <c r="AQ15" s="22"/>
      <c r="AR15" s="22"/>
      <c r="AS15" s="22"/>
      <c r="AT15" s="22"/>
      <c r="AU15" s="22"/>
      <c r="AV15" s="22"/>
      <c r="AW15" s="22"/>
    </row>
    <row r="16" spans="1:49" ht="13.5">
      <c r="A16" s="22"/>
      <c r="B16" s="25"/>
      <c r="C16" s="201" t="s">
        <v>212</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2">
        <f ca="1">SUM(申請額一覧!H5:H19)</f>
        <v>0</v>
      </c>
      <c r="AI16" s="202"/>
      <c r="AJ16" s="202"/>
      <c r="AK16" s="202"/>
      <c r="AL16" s="202"/>
      <c r="AM16" s="22" t="s">
        <v>11</v>
      </c>
      <c r="AN16" s="22"/>
      <c r="AO16" s="22"/>
      <c r="AP16" s="22"/>
      <c r="AQ16" s="22"/>
      <c r="AR16" s="22"/>
      <c r="AS16" s="22"/>
      <c r="AT16" s="22"/>
      <c r="AU16" s="22"/>
      <c r="AV16" s="22"/>
      <c r="AW16" s="22"/>
    </row>
    <row r="17" spans="1:49" ht="13.5">
      <c r="A17" s="22"/>
      <c r="B17" s="25"/>
      <c r="C17" s="201" t="s">
        <v>217</v>
      </c>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2">
        <f ca="1">SUM(申請額一覧!J5:J19)</f>
        <v>0</v>
      </c>
      <c r="AI17" s="202"/>
      <c r="AJ17" s="202"/>
      <c r="AK17" s="202"/>
      <c r="AL17" s="202"/>
      <c r="AM17" s="22" t="s">
        <v>11</v>
      </c>
      <c r="AN17" s="22"/>
      <c r="AO17" s="22"/>
      <c r="AP17" s="22"/>
      <c r="AQ17" s="22"/>
      <c r="AR17" s="22"/>
      <c r="AS17" s="22"/>
      <c r="AT17" s="22"/>
      <c r="AU17" s="22"/>
      <c r="AV17" s="22"/>
      <c r="AW17" s="22"/>
    </row>
    <row r="18" spans="1:49" ht="13.5">
      <c r="A18" s="124"/>
      <c r="B18" s="125"/>
      <c r="C18" s="201" t="s">
        <v>218</v>
      </c>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2">
        <f ca="1">SUM(申請額一覧!K5:K19)</f>
        <v>0</v>
      </c>
      <c r="AI18" s="202"/>
      <c r="AJ18" s="202"/>
      <c r="AK18" s="202"/>
      <c r="AL18" s="202"/>
      <c r="AM18" s="124" t="s">
        <v>11</v>
      </c>
      <c r="AN18" s="124"/>
      <c r="AO18" s="124"/>
      <c r="AP18" s="124"/>
      <c r="AQ18" s="124"/>
      <c r="AR18" s="124"/>
      <c r="AS18" s="124"/>
      <c r="AT18" s="124"/>
      <c r="AU18" s="124"/>
      <c r="AV18" s="124"/>
      <c r="AW18" s="124"/>
    </row>
    <row r="19" spans="1:49" ht="13.5">
      <c r="A19" s="22"/>
      <c r="B19" s="25"/>
      <c r="C19" s="201" t="s">
        <v>224</v>
      </c>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2">
        <f ca="1">SUM(申請額一覧!L5:L19)</f>
        <v>0</v>
      </c>
      <c r="AI19" s="202"/>
      <c r="AJ19" s="202"/>
      <c r="AK19" s="202"/>
      <c r="AL19" s="202"/>
      <c r="AM19" s="22" t="s">
        <v>11</v>
      </c>
      <c r="AN19" s="22"/>
      <c r="AO19" s="22"/>
      <c r="AP19" s="22"/>
      <c r="AQ19" s="22"/>
      <c r="AR19" s="22"/>
      <c r="AS19" s="22"/>
      <c r="AT19" s="22"/>
      <c r="AU19" s="22"/>
      <c r="AV19" s="22"/>
      <c r="AW19" s="22"/>
    </row>
    <row r="20" spans="1:49" ht="13.5">
      <c r="A20" s="124"/>
      <c r="B20" s="125"/>
      <c r="C20" s="127"/>
      <c r="D20" s="127" t="s">
        <v>222</v>
      </c>
      <c r="E20" s="127"/>
      <c r="F20" s="127"/>
      <c r="G20" s="127"/>
      <c r="H20" s="127"/>
      <c r="I20" s="127"/>
      <c r="J20" s="127"/>
      <c r="K20" s="127"/>
      <c r="L20" s="127"/>
      <c r="M20" s="127"/>
      <c r="N20" s="127"/>
      <c r="O20" s="127"/>
      <c r="P20" s="127"/>
      <c r="Q20" s="127"/>
      <c r="R20" s="127"/>
      <c r="S20" s="127"/>
      <c r="T20" s="127"/>
      <c r="U20" s="127"/>
      <c r="V20" s="127"/>
      <c r="W20" s="127"/>
      <c r="X20" s="127"/>
      <c r="Y20" s="137"/>
      <c r="Z20" s="137"/>
      <c r="AA20" s="127"/>
      <c r="AB20" s="127"/>
      <c r="AC20" s="127"/>
      <c r="AD20" s="127"/>
      <c r="AE20" s="127"/>
      <c r="AF20" s="127"/>
      <c r="AG20" s="127"/>
      <c r="AH20" s="173"/>
      <c r="AI20" s="173"/>
      <c r="AJ20" s="173"/>
      <c r="AK20" s="173"/>
      <c r="AL20" s="173"/>
      <c r="AM20" s="124"/>
      <c r="AN20" s="124"/>
      <c r="AO20" s="124"/>
      <c r="AP20" s="124"/>
      <c r="AQ20" s="124"/>
      <c r="AR20" s="124"/>
      <c r="AS20" s="124"/>
      <c r="AT20" s="124"/>
      <c r="AU20" s="124"/>
      <c r="AV20" s="124"/>
      <c r="AW20" s="124"/>
    </row>
    <row r="21" spans="1:49" ht="13.5">
      <c r="A21" s="22"/>
      <c r="B21" s="25"/>
      <c r="C21" s="201" t="s">
        <v>223</v>
      </c>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2">
        <f ca="1">SUM(申請額一覧!M5:M19)</f>
        <v>0</v>
      </c>
      <c r="AI21" s="202"/>
      <c r="AJ21" s="202"/>
      <c r="AK21" s="202"/>
      <c r="AL21" s="202"/>
      <c r="AM21" s="22" t="s">
        <v>11</v>
      </c>
      <c r="AN21" s="22"/>
      <c r="AO21" s="22"/>
      <c r="AP21" s="22"/>
      <c r="AQ21" s="22"/>
      <c r="AR21" s="22"/>
      <c r="AS21" s="22"/>
      <c r="AT21" s="22"/>
      <c r="AU21" s="22"/>
      <c r="AV21" s="22"/>
      <c r="AW21" s="22"/>
    </row>
    <row r="22" spans="1:49" ht="13.5">
      <c r="A22" s="22"/>
      <c r="B22" s="22"/>
      <c r="C22" s="22"/>
      <c r="D22" s="22"/>
      <c r="E22" s="22"/>
      <c r="F22" s="22"/>
      <c r="G22" s="22"/>
      <c r="H22" s="22"/>
      <c r="I22" s="22"/>
      <c r="J22" s="22"/>
      <c r="K22" s="22"/>
      <c r="L22" s="22"/>
      <c r="M22" s="25"/>
      <c r="N22" s="25"/>
      <c r="O22" s="25"/>
      <c r="P22" s="125"/>
      <c r="Q22" s="125"/>
      <c r="R22" s="125"/>
      <c r="S22" s="25"/>
      <c r="T22" s="25"/>
      <c r="U22" s="25"/>
      <c r="V22" s="25"/>
      <c r="W22" s="125"/>
      <c r="X22" s="125"/>
      <c r="Y22" s="139"/>
      <c r="Z22" s="139"/>
      <c r="AA22" s="125"/>
      <c r="AB22" s="125"/>
      <c r="AC22" s="125"/>
      <c r="AD22" s="25"/>
      <c r="AE22" s="22"/>
      <c r="AF22" s="22"/>
      <c r="AG22" s="22"/>
      <c r="AH22" s="22"/>
      <c r="AI22" s="22"/>
      <c r="AJ22" s="22"/>
      <c r="AK22" s="22"/>
      <c r="AL22" s="22"/>
      <c r="AM22" s="22"/>
      <c r="AN22" s="22"/>
      <c r="AO22" s="22"/>
      <c r="AP22" s="22"/>
      <c r="AQ22" s="22"/>
      <c r="AR22" s="22"/>
      <c r="AS22" s="22"/>
      <c r="AT22" s="22"/>
      <c r="AU22" s="22"/>
      <c r="AV22" s="22"/>
      <c r="AW22" s="22"/>
    </row>
    <row r="23" spans="1:49" ht="13.5">
      <c r="A23" s="22"/>
      <c r="B23" s="22"/>
      <c r="C23" s="22"/>
      <c r="D23" s="22"/>
      <c r="E23" s="22"/>
      <c r="F23" s="22"/>
      <c r="G23" s="22"/>
      <c r="H23" s="22"/>
      <c r="I23" s="22"/>
      <c r="J23" s="22"/>
      <c r="K23" s="22"/>
      <c r="L23" s="22"/>
      <c r="M23" s="25"/>
      <c r="N23" s="25"/>
      <c r="O23" s="25"/>
      <c r="P23" s="125"/>
      <c r="Q23" s="125"/>
      <c r="R23" s="125"/>
      <c r="S23" s="25"/>
      <c r="T23" s="25"/>
      <c r="U23" s="25"/>
      <c r="V23" s="25"/>
      <c r="W23" s="125"/>
      <c r="X23" s="125"/>
      <c r="Y23" s="139"/>
      <c r="Z23" s="139"/>
      <c r="AA23" s="125"/>
      <c r="AB23" s="125"/>
      <c r="AC23" s="125"/>
      <c r="AD23" s="25"/>
      <c r="AE23" s="22"/>
      <c r="AF23" s="22"/>
      <c r="AG23" s="22"/>
      <c r="AH23" s="22"/>
      <c r="AI23" s="22"/>
      <c r="AJ23" s="22"/>
      <c r="AK23" s="22"/>
      <c r="AL23" s="22"/>
      <c r="AM23" s="22"/>
      <c r="AN23" s="22"/>
      <c r="AO23" s="22"/>
      <c r="AP23" s="22"/>
      <c r="AQ23" s="22"/>
      <c r="AR23" s="22"/>
      <c r="AS23" s="22"/>
      <c r="AT23" s="22"/>
      <c r="AU23" s="22"/>
      <c r="AV23" s="22"/>
      <c r="AW23" s="22"/>
    </row>
    <row r="24" spans="1:49" ht="13.5">
      <c r="A24" s="22"/>
      <c r="B24" s="22" t="s">
        <v>213</v>
      </c>
      <c r="C24" s="22"/>
      <c r="D24" s="22"/>
      <c r="E24" s="22"/>
      <c r="F24" s="22"/>
      <c r="G24" s="22"/>
      <c r="H24" s="22"/>
      <c r="I24" s="22"/>
      <c r="J24" s="22"/>
      <c r="K24" s="22"/>
      <c r="L24" s="22"/>
      <c r="M24" s="25"/>
      <c r="N24" s="25"/>
      <c r="O24" s="25"/>
      <c r="P24" s="125"/>
      <c r="Q24" s="125"/>
      <c r="R24" s="125"/>
      <c r="S24" s="25"/>
      <c r="T24" s="25"/>
      <c r="U24" s="25"/>
      <c r="V24" s="25"/>
      <c r="W24" s="125"/>
      <c r="X24" s="125"/>
      <c r="Y24" s="139"/>
      <c r="Z24" s="139"/>
      <c r="AA24" s="125"/>
      <c r="AB24" s="125"/>
      <c r="AC24" s="125"/>
      <c r="AD24" s="25"/>
      <c r="AE24" s="22"/>
      <c r="AF24" s="22"/>
      <c r="AG24" s="22"/>
      <c r="AH24" s="22"/>
      <c r="AI24" s="22"/>
      <c r="AJ24" s="22"/>
      <c r="AK24" s="22"/>
      <c r="AL24" s="22"/>
      <c r="AM24" s="22"/>
      <c r="AN24" s="22"/>
      <c r="AO24" s="22"/>
      <c r="AP24" s="22"/>
      <c r="AQ24" s="22"/>
      <c r="AR24" s="22"/>
      <c r="AS24" s="22"/>
      <c r="AT24" s="22"/>
      <c r="AU24" s="22"/>
      <c r="AV24" s="22"/>
      <c r="AW24" s="22"/>
    </row>
    <row r="25" spans="1:49" ht="13.5">
      <c r="A25" s="27"/>
      <c r="B25" s="22" t="s">
        <v>214</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row>
    <row r="26" spans="1:49" ht="15.75" customHeight="1">
      <c r="A26" s="27"/>
      <c r="B26" s="22" t="s">
        <v>241</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row>
    <row r="27" spans="1:49" ht="15.75" customHeight="1">
      <c r="A27" s="27"/>
      <c r="B27" s="22" t="s">
        <v>281</v>
      </c>
      <c r="C27" s="27"/>
      <c r="D27" s="22"/>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row>
    <row r="28" spans="1:49" ht="13.5">
      <c r="A28" s="27"/>
      <c r="B28" s="22" t="s">
        <v>279</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row>
    <row r="29" spans="1:49" ht="13.5">
      <c r="A29" s="27"/>
      <c r="B29" s="142" t="s">
        <v>280</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row>
    <row r="30" spans="1:49">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row>
    <row r="31" spans="1:49">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row>
    <row r="32" spans="1:49">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row>
    <row r="33" spans="1:49">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row>
    <row r="34" spans="1:49">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row>
    <row r="35" spans="1:49">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row>
    <row r="36" spans="1:49">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row>
    <row r="37" spans="1:49">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row>
    <row r="38" spans="1:49">
      <c r="A38" s="27"/>
      <c r="B38" s="27"/>
      <c r="C38" s="27"/>
      <c r="D38" s="27"/>
      <c r="E38" s="27"/>
      <c r="F38" s="27"/>
      <c r="G38" s="27"/>
      <c r="H38" s="27"/>
      <c r="I38" s="27"/>
      <c r="J38" s="27"/>
      <c r="K38" s="27"/>
      <c r="L38" s="27"/>
      <c r="M38" s="27"/>
      <c r="N38" s="27"/>
      <c r="O38" s="27"/>
      <c r="P38" s="27"/>
      <c r="Q38" s="27"/>
      <c r="R38" s="27"/>
      <c r="S38" s="27" t="s">
        <v>139</v>
      </c>
      <c r="U38" s="27"/>
      <c r="V38" s="27"/>
      <c r="W38" s="27"/>
      <c r="X38" s="27"/>
      <c r="Y38" s="27"/>
      <c r="Z38" s="27"/>
      <c r="AA38" s="27"/>
      <c r="AB38" s="27"/>
      <c r="AC38" s="27"/>
      <c r="AD38" s="27"/>
      <c r="AE38" s="27"/>
      <c r="AF38" s="27"/>
      <c r="AG38" s="27"/>
      <c r="AH38" s="27"/>
      <c r="AI38" s="27"/>
      <c r="AJ38" s="27"/>
      <c r="AK38" s="211"/>
      <c r="AL38" s="211"/>
      <c r="AM38" s="211"/>
      <c r="AN38" s="211"/>
      <c r="AO38" s="211"/>
      <c r="AP38" s="211"/>
      <c r="AQ38" s="211"/>
      <c r="AR38" s="211"/>
      <c r="AS38" s="211"/>
      <c r="AT38" s="27"/>
      <c r="AU38" s="27"/>
      <c r="AV38" s="27"/>
      <c r="AW38" s="27"/>
    </row>
    <row r="39" spans="1:49">
      <c r="A39" s="27"/>
      <c r="B39" s="27"/>
      <c r="C39" s="27"/>
      <c r="D39" s="27"/>
      <c r="E39" s="27"/>
      <c r="F39" s="27"/>
      <c r="G39" s="27"/>
      <c r="H39" s="27"/>
      <c r="I39" s="27"/>
      <c r="J39" s="27"/>
      <c r="K39" s="27"/>
      <c r="L39" s="27"/>
      <c r="M39" s="27"/>
      <c r="N39" s="27"/>
      <c r="O39" s="27"/>
      <c r="P39" s="27"/>
      <c r="Q39" s="27"/>
      <c r="R39" s="27"/>
      <c r="S39" s="27"/>
      <c r="T39" s="212"/>
      <c r="U39" s="212"/>
      <c r="V39" s="212"/>
      <c r="W39" s="212"/>
      <c r="X39" s="212"/>
      <c r="Y39" s="212"/>
      <c r="Z39" s="212"/>
      <c r="AA39" s="212"/>
      <c r="AB39" s="212"/>
      <c r="AC39" s="212"/>
      <c r="AD39" s="27"/>
      <c r="AE39" s="27"/>
      <c r="AF39" s="27"/>
      <c r="AG39" s="27"/>
      <c r="AH39" s="27"/>
      <c r="AI39" s="27"/>
      <c r="AJ39" s="27"/>
      <c r="AK39" s="212"/>
      <c r="AL39" s="212"/>
      <c r="AM39" s="212"/>
      <c r="AN39" s="212"/>
      <c r="AO39" s="212"/>
      <c r="AP39" s="212"/>
      <c r="AQ39" s="212"/>
      <c r="AR39" s="212"/>
      <c r="AS39" s="212"/>
      <c r="AT39" s="27"/>
      <c r="AU39" s="27"/>
      <c r="AV39" s="27"/>
      <c r="AW39" s="27"/>
    </row>
    <row r="40" spans="1:49" ht="17.25" customHeight="1">
      <c r="A40" s="27"/>
      <c r="B40" s="27"/>
      <c r="C40" s="27"/>
      <c r="D40" s="27"/>
      <c r="E40" s="27"/>
      <c r="F40" s="27"/>
      <c r="G40" s="27"/>
      <c r="H40" s="27"/>
      <c r="I40" s="27"/>
      <c r="J40" s="27"/>
      <c r="K40" s="27"/>
      <c r="L40" s="27"/>
      <c r="M40" s="27"/>
      <c r="N40" s="27"/>
      <c r="O40" s="27"/>
      <c r="P40" s="27"/>
      <c r="Q40" s="27"/>
      <c r="R40" s="27"/>
      <c r="S40" s="27"/>
      <c r="T40" s="207" t="s">
        <v>141</v>
      </c>
      <c r="U40" s="208"/>
      <c r="V40" s="208"/>
      <c r="W40" s="208"/>
      <c r="X40" s="208"/>
      <c r="Y40" s="208"/>
      <c r="Z40" s="208"/>
      <c r="AA40" s="209"/>
      <c r="AB40" s="206"/>
      <c r="AC40" s="206"/>
      <c r="AD40" s="206"/>
      <c r="AE40" s="206"/>
      <c r="AF40" s="206"/>
      <c r="AG40" s="206"/>
      <c r="AH40" s="206"/>
      <c r="AI40" s="206"/>
      <c r="AJ40" s="206"/>
      <c r="AK40" s="206"/>
      <c r="AL40" s="206"/>
      <c r="AM40" s="206"/>
      <c r="AN40" s="206"/>
      <c r="AO40" s="206"/>
      <c r="AP40" s="206"/>
      <c r="AQ40" s="206"/>
      <c r="AR40" s="206"/>
      <c r="AS40" s="206"/>
      <c r="AT40" s="210"/>
      <c r="AU40" s="211"/>
      <c r="AV40" s="27"/>
      <c r="AW40" s="27"/>
    </row>
    <row r="41" spans="1:49" ht="18" customHeight="1">
      <c r="A41" s="27"/>
      <c r="B41" s="27"/>
      <c r="C41" s="27"/>
      <c r="D41" s="27"/>
      <c r="E41" s="27"/>
      <c r="F41" s="27"/>
      <c r="G41" s="27"/>
      <c r="H41" s="27"/>
      <c r="I41" s="27"/>
      <c r="J41" s="27"/>
      <c r="K41" s="27"/>
      <c r="L41" s="27"/>
      <c r="M41" s="27"/>
      <c r="N41" s="27"/>
      <c r="O41" s="27"/>
      <c r="P41" s="27"/>
      <c r="Q41" s="27"/>
      <c r="R41" s="27"/>
      <c r="S41" s="27"/>
      <c r="T41" s="207" t="s">
        <v>142</v>
      </c>
      <c r="U41" s="208"/>
      <c r="V41" s="208"/>
      <c r="W41" s="208"/>
      <c r="X41" s="208"/>
      <c r="Y41" s="208"/>
      <c r="Z41" s="208"/>
      <c r="AA41" s="209"/>
      <c r="AB41" s="206"/>
      <c r="AC41" s="206"/>
      <c r="AD41" s="206"/>
      <c r="AE41" s="206"/>
      <c r="AF41" s="206"/>
      <c r="AG41" s="206"/>
      <c r="AH41" s="206"/>
      <c r="AI41" s="206"/>
      <c r="AJ41" s="206"/>
      <c r="AK41" s="206"/>
      <c r="AL41" s="206"/>
      <c r="AM41" s="206"/>
      <c r="AN41" s="206"/>
      <c r="AO41" s="206"/>
      <c r="AP41" s="206"/>
      <c r="AQ41" s="206"/>
      <c r="AR41" s="206"/>
      <c r="AS41" s="206"/>
      <c r="AT41" s="210"/>
      <c r="AU41" s="211"/>
      <c r="AV41" s="27"/>
      <c r="AW41" s="27"/>
    </row>
    <row r="42" spans="1:49" ht="18.75" customHeight="1">
      <c r="A42" s="27"/>
      <c r="B42" s="27"/>
      <c r="C42" s="27"/>
      <c r="D42" s="27"/>
      <c r="E42" s="27"/>
      <c r="F42" s="27"/>
      <c r="G42" s="27"/>
      <c r="H42" s="27"/>
      <c r="I42" s="27"/>
      <c r="J42" s="27"/>
      <c r="K42" s="27"/>
      <c r="L42" s="27"/>
      <c r="M42" s="27"/>
      <c r="N42" s="27"/>
      <c r="O42" s="27"/>
      <c r="P42" s="27"/>
      <c r="Q42" s="27"/>
      <c r="R42" s="27"/>
      <c r="S42" s="27"/>
      <c r="T42" s="214" t="s">
        <v>143</v>
      </c>
      <c r="U42" s="215"/>
      <c r="V42" s="207" t="s">
        <v>140</v>
      </c>
      <c r="W42" s="208"/>
      <c r="X42" s="208"/>
      <c r="Y42" s="208"/>
      <c r="Z42" s="208"/>
      <c r="AA42" s="209"/>
      <c r="AB42" s="206"/>
      <c r="AC42" s="206"/>
      <c r="AD42" s="206"/>
      <c r="AE42" s="206"/>
      <c r="AF42" s="206"/>
      <c r="AG42" s="206"/>
      <c r="AH42" s="206"/>
      <c r="AI42" s="206"/>
      <c r="AJ42" s="206"/>
      <c r="AK42" s="206"/>
      <c r="AL42" s="206"/>
      <c r="AM42" s="206"/>
      <c r="AN42" s="206"/>
      <c r="AO42" s="206"/>
      <c r="AP42" s="206"/>
      <c r="AQ42" s="206"/>
      <c r="AR42" s="206"/>
      <c r="AS42" s="206"/>
      <c r="AT42" s="210"/>
      <c r="AU42" s="211"/>
      <c r="AV42" s="27"/>
      <c r="AW42" s="27"/>
    </row>
    <row r="43" spans="1:49" ht="18.75" customHeight="1">
      <c r="A43" s="27"/>
      <c r="B43" s="27"/>
      <c r="C43" s="27"/>
      <c r="D43" s="27"/>
      <c r="E43" s="27"/>
      <c r="F43" s="27"/>
      <c r="G43" s="27"/>
      <c r="H43" s="27"/>
      <c r="I43" s="27"/>
      <c r="J43" s="27"/>
      <c r="K43" s="27"/>
      <c r="L43" s="27"/>
      <c r="M43" s="27"/>
      <c r="N43" s="27"/>
      <c r="O43" s="27"/>
      <c r="P43" s="27"/>
      <c r="Q43" s="27"/>
      <c r="R43" s="27"/>
      <c r="S43" s="27"/>
      <c r="T43" s="216"/>
      <c r="U43" s="217"/>
      <c r="V43" s="207" t="s">
        <v>270</v>
      </c>
      <c r="W43" s="208"/>
      <c r="X43" s="208"/>
      <c r="Y43" s="208"/>
      <c r="Z43" s="208"/>
      <c r="AA43" s="209"/>
      <c r="AB43" s="206"/>
      <c r="AC43" s="206"/>
      <c r="AD43" s="206"/>
      <c r="AE43" s="206"/>
      <c r="AF43" s="206"/>
      <c r="AG43" s="206"/>
      <c r="AH43" s="206"/>
      <c r="AI43" s="206"/>
      <c r="AJ43" s="206"/>
      <c r="AK43" s="206"/>
      <c r="AL43" s="206"/>
      <c r="AM43" s="206"/>
      <c r="AN43" s="206"/>
      <c r="AO43" s="206"/>
      <c r="AP43" s="206"/>
      <c r="AQ43" s="206"/>
      <c r="AR43" s="206"/>
      <c r="AS43" s="206"/>
      <c r="AT43" s="210"/>
      <c r="AU43" s="211"/>
      <c r="AV43" s="27"/>
      <c r="AW43" s="27"/>
    </row>
    <row r="44" spans="1:49" ht="18.75" customHeight="1">
      <c r="A44" s="27"/>
      <c r="B44" s="27"/>
      <c r="C44" s="27"/>
      <c r="D44" s="27"/>
      <c r="E44" s="27"/>
      <c r="F44" s="27"/>
      <c r="G44" s="27"/>
      <c r="H44" s="27"/>
      <c r="I44" s="27"/>
      <c r="J44" s="27"/>
      <c r="K44" s="27"/>
      <c r="L44" s="27"/>
      <c r="M44" s="27"/>
      <c r="N44" s="27"/>
      <c r="O44" s="27"/>
      <c r="P44" s="27"/>
      <c r="Q44" s="27"/>
      <c r="R44" s="27"/>
      <c r="S44" s="27"/>
      <c r="T44" s="216"/>
      <c r="U44" s="217"/>
      <c r="V44" s="207" t="s">
        <v>266</v>
      </c>
      <c r="W44" s="208"/>
      <c r="X44" s="208"/>
      <c r="Y44" s="208"/>
      <c r="Z44" s="208"/>
      <c r="AA44" s="209"/>
      <c r="AB44" s="184" t="s">
        <v>269</v>
      </c>
      <c r="AC44" s="213"/>
      <c r="AD44" s="206"/>
      <c r="AE44" s="206"/>
      <c r="AF44" s="206"/>
      <c r="AG44" s="206"/>
      <c r="AH44" s="206"/>
      <c r="AI44" s="206"/>
      <c r="AJ44" s="206"/>
      <c r="AK44" s="206"/>
      <c r="AL44" s="206"/>
      <c r="AM44" s="206"/>
      <c r="AN44" s="206"/>
      <c r="AO44" s="206"/>
      <c r="AP44" s="206"/>
      <c r="AQ44" s="206"/>
      <c r="AR44" s="206"/>
      <c r="AS44" s="206"/>
      <c r="AT44" s="210"/>
      <c r="AU44" s="211"/>
      <c r="AV44" s="27"/>
      <c r="AW44" s="27"/>
    </row>
    <row r="45" spans="1:49" ht="18.75" customHeight="1">
      <c r="A45" s="27"/>
      <c r="B45" s="27"/>
      <c r="C45" s="27"/>
      <c r="D45" s="27"/>
      <c r="E45" s="27"/>
      <c r="F45" s="27"/>
      <c r="G45" s="27"/>
      <c r="H45" s="27"/>
      <c r="I45" s="27"/>
      <c r="J45" s="27"/>
      <c r="K45" s="27"/>
      <c r="L45" s="27"/>
      <c r="M45" s="27"/>
      <c r="N45" s="27"/>
      <c r="O45" s="27"/>
      <c r="P45" s="27"/>
      <c r="Q45" s="27"/>
      <c r="R45" s="27"/>
      <c r="S45" s="27"/>
      <c r="T45" s="216"/>
      <c r="U45" s="217"/>
      <c r="V45" s="207" t="s">
        <v>267</v>
      </c>
      <c r="W45" s="208"/>
      <c r="X45" s="208"/>
      <c r="Y45" s="208"/>
      <c r="Z45" s="208"/>
      <c r="AA45" s="209"/>
      <c r="AB45" s="206"/>
      <c r="AC45" s="206"/>
      <c r="AD45" s="206"/>
      <c r="AE45" s="206"/>
      <c r="AF45" s="206"/>
      <c r="AG45" s="206"/>
      <c r="AH45" s="206"/>
      <c r="AI45" s="206"/>
      <c r="AJ45" s="206"/>
      <c r="AK45" s="206"/>
      <c r="AL45" s="206"/>
      <c r="AM45" s="206"/>
      <c r="AN45" s="206"/>
      <c r="AO45" s="206"/>
      <c r="AP45" s="206"/>
      <c r="AQ45" s="206"/>
      <c r="AR45" s="206"/>
      <c r="AS45" s="206"/>
      <c r="AT45" s="210"/>
      <c r="AU45" s="211"/>
      <c r="AV45" s="27"/>
      <c r="AW45" s="27"/>
    </row>
    <row r="46" spans="1:49" ht="18.75" customHeight="1">
      <c r="A46" s="27"/>
      <c r="B46" s="27"/>
      <c r="C46" s="27"/>
      <c r="D46" s="27"/>
      <c r="E46" s="27"/>
      <c r="F46" s="27"/>
      <c r="G46" s="27"/>
      <c r="H46" s="27"/>
      <c r="I46" s="27"/>
      <c r="J46" s="27"/>
      <c r="K46" s="27"/>
      <c r="L46" s="27"/>
      <c r="M46" s="27"/>
      <c r="N46" s="27"/>
      <c r="O46" s="27"/>
      <c r="P46" s="27"/>
      <c r="Q46" s="27"/>
      <c r="R46" s="27"/>
      <c r="S46" s="27"/>
      <c r="T46" s="218"/>
      <c r="U46" s="219"/>
      <c r="V46" s="207" t="s">
        <v>268</v>
      </c>
      <c r="W46" s="208"/>
      <c r="X46" s="208"/>
      <c r="Y46" s="208"/>
      <c r="Z46" s="208"/>
      <c r="AA46" s="209"/>
      <c r="AB46" s="206"/>
      <c r="AC46" s="206"/>
      <c r="AD46" s="206"/>
      <c r="AE46" s="206"/>
      <c r="AF46" s="206"/>
      <c r="AG46" s="206"/>
      <c r="AH46" s="206"/>
      <c r="AI46" s="206"/>
      <c r="AJ46" s="206"/>
      <c r="AK46" s="206"/>
      <c r="AL46" s="206"/>
      <c r="AM46" s="206"/>
      <c r="AN46" s="206"/>
      <c r="AO46" s="206"/>
      <c r="AP46" s="206"/>
      <c r="AQ46" s="206"/>
      <c r="AR46" s="206"/>
      <c r="AS46" s="206"/>
      <c r="AT46" s="27"/>
      <c r="AU46" s="27"/>
      <c r="AV46" s="27"/>
      <c r="AW46" s="27"/>
    </row>
    <row r="47" spans="1:49">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row>
    <row r="48" spans="1:49">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row>
    <row r="49" spans="1:49">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row>
    <row r="50" spans="1:49">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row>
    <row r="51" spans="1:49">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row>
  </sheetData>
  <sheetProtection algorithmName="SHA-512" hashValue="GEOdPu7+WU9d7xgmKEcf9ZJM5Q9z0Kpeg8TK+yB+7Qf0Ir3VbSK4xUf0AnDh5CVgxGWR7vEU4nJxDjc47fO7MQ==" saltValue="ik8lzmr/AoPqlrZ2MluF2A==" spinCount="100000" sheet="1" objects="1" scenarios="1"/>
  <mergeCells count="36">
    <mergeCell ref="AT40:AU45"/>
    <mergeCell ref="AK38:AS39"/>
    <mergeCell ref="T39:AC39"/>
    <mergeCell ref="T40:AA40"/>
    <mergeCell ref="T41:AA41"/>
    <mergeCell ref="AB45:AS45"/>
    <mergeCell ref="AB41:AS41"/>
    <mergeCell ref="AB42:AS42"/>
    <mergeCell ref="AB43:AS43"/>
    <mergeCell ref="AC44:AS44"/>
    <mergeCell ref="T42:U46"/>
    <mergeCell ref="V42:AA42"/>
    <mergeCell ref="V43:AA43"/>
    <mergeCell ref="V44:AA44"/>
    <mergeCell ref="AH19:AL19"/>
    <mergeCell ref="C21:AG21"/>
    <mergeCell ref="AH21:AL21"/>
    <mergeCell ref="AB40:AS40"/>
    <mergeCell ref="V46:AA46"/>
    <mergeCell ref="AB46:AS46"/>
    <mergeCell ref="V45:AA45"/>
    <mergeCell ref="C19:AG19"/>
    <mergeCell ref="AL2:AM2"/>
    <mergeCell ref="AO2:AP2"/>
    <mergeCell ref="AR2:AS2"/>
    <mergeCell ref="A9:AU9"/>
    <mergeCell ref="C18:AG18"/>
    <mergeCell ref="AH18:AL18"/>
    <mergeCell ref="AG6:AU6"/>
    <mergeCell ref="AG7:AU7"/>
    <mergeCell ref="B13:J13"/>
    <mergeCell ref="K13:U13"/>
    <mergeCell ref="C16:AG16"/>
    <mergeCell ref="AH16:AL16"/>
    <mergeCell ref="C17:AG17"/>
    <mergeCell ref="AH17:AL17"/>
  </mergeCells>
  <phoneticPr fontId="4"/>
  <dataValidations count="2">
    <dataValidation imeMode="off" allowBlank="1" showInputMessage="1" showErrorMessage="1" sqref="AC44:AS44 AB42:AS43 AB46:AS46" xr:uid="{3ECB5469-9658-4AF7-8A00-D31B7D4F6C95}"/>
    <dataValidation imeMode="hiragana" allowBlank="1" showInputMessage="1" showErrorMessage="1" sqref="AB40:AS41 AB45:AS45" xr:uid="{99B365C2-9F75-4A76-AFAB-229EAF4EBFC1}"/>
  </dataValidations>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6"/>
  <sheetViews>
    <sheetView showZeros="0" view="pageBreakPreview" zoomScaleNormal="100" zoomScaleSheetLayoutView="100" workbookViewId="0">
      <selection activeCell="A5" sqref="A5"/>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15">
      <c r="A1" s="7" t="s">
        <v>134</v>
      </c>
    </row>
    <row r="2" spans="1:15">
      <c r="A2" s="87"/>
    </row>
    <row r="3" spans="1:15" ht="18" customHeight="1">
      <c r="A3" s="227" t="s">
        <v>131</v>
      </c>
      <c r="B3" s="224" t="s">
        <v>13</v>
      </c>
      <c r="C3" s="228" t="s">
        <v>21</v>
      </c>
      <c r="D3" s="224" t="s">
        <v>14</v>
      </c>
      <c r="E3" s="224" t="s">
        <v>3</v>
      </c>
      <c r="F3" s="229" t="s">
        <v>59</v>
      </c>
      <c r="G3" s="220" t="s">
        <v>235</v>
      </c>
      <c r="H3" s="225" t="s">
        <v>127</v>
      </c>
      <c r="I3" s="225"/>
      <c r="J3" s="225"/>
      <c r="K3" s="225"/>
      <c r="L3" s="225"/>
      <c r="M3" s="225"/>
      <c r="N3" s="226"/>
      <c r="O3" s="222" t="s">
        <v>135</v>
      </c>
    </row>
    <row r="4" spans="1:15" ht="45">
      <c r="A4" s="227"/>
      <c r="B4" s="224"/>
      <c r="C4" s="228"/>
      <c r="D4" s="224"/>
      <c r="E4" s="224"/>
      <c r="F4" s="230"/>
      <c r="G4" s="221"/>
      <c r="H4" s="86" t="s">
        <v>197</v>
      </c>
      <c r="I4" s="86" t="s">
        <v>130</v>
      </c>
      <c r="J4" s="86" t="s">
        <v>196</v>
      </c>
      <c r="K4" s="119" t="s">
        <v>195</v>
      </c>
      <c r="L4" s="86" t="s">
        <v>53</v>
      </c>
      <c r="M4" s="85" t="s">
        <v>54</v>
      </c>
      <c r="N4" s="106" t="s">
        <v>15</v>
      </c>
      <c r="O4" s="223"/>
    </row>
    <row r="5" spans="1:15" ht="22.5" customHeight="1">
      <c r="A5" s="88">
        <v>1</v>
      </c>
      <c r="B5" s="174">
        <f ca="1">IFERROR(INDIRECT("個票"&amp;$A5&amp;"！$t$7"),"")</f>
        <v>0</v>
      </c>
      <c r="C5" s="174">
        <f ca="1">IFERROR(INDIRECT("個票"&amp;$A5&amp;"！$h$7"),"")</f>
        <v>0</v>
      </c>
      <c r="D5" s="174">
        <f ca="1">IFERROR(INDIRECT("個票"&amp;$A5&amp;"！$l$10"),"")</f>
        <v>0</v>
      </c>
      <c r="E5" s="174">
        <f ca="1">IFERROR(INDIRECT("個票"&amp;$A5&amp;"！$w$9"),"")</f>
        <v>0</v>
      </c>
      <c r="F5" s="174" t="str">
        <f ca="1">IFERROR(INDIRECT("個票"&amp;$A5&amp;"！$ｄ$9")&amp;INDIRECT("個票"&amp;$A5&amp;"！$ｈ$9"),"")</f>
        <v xml:space="preserve">埼玉県 </v>
      </c>
      <c r="G5" s="175" t="str">
        <f ca="1">IF(N5&gt;0,申請書!$AG$6,"")</f>
        <v/>
      </c>
      <c r="H5" s="176">
        <f ca="1">IFERROR(INDIRECT("個票"&amp;$A5&amp;"！$ai$21"),"")</f>
        <v>0</v>
      </c>
      <c r="I5" s="177">
        <f ca="1">IFERROR(INDIRECT("個票"&amp;$A5&amp;"！ao$22"),"")</f>
        <v>0</v>
      </c>
      <c r="J5" s="176">
        <f ca="1">IFERROR(INDIRECT("個票"&amp;$A5&amp;"！$ai$24"),"")</f>
        <v>0</v>
      </c>
      <c r="K5" s="176" t="str">
        <f ca="1">IFERROR(INDIRECT("個票"&amp;$A5&amp;"！$ai$40"),"")</f>
        <v/>
      </c>
      <c r="L5" s="176">
        <f ca="1">IFERROR(INDIRECT("個票"&amp;$A5&amp;"！$ai$52"),"")</f>
        <v>0</v>
      </c>
      <c r="M5" s="176">
        <f ca="1">IFERROR(INDIRECT("個票"&amp;$A5&amp;"！$ai$57"),"")</f>
        <v>0</v>
      </c>
      <c r="N5" s="176">
        <f ca="1">SUM(H5,J5,,K5,L5,M5)</f>
        <v>0</v>
      </c>
      <c r="O5" s="185"/>
    </row>
    <row r="6" spans="1:15" ht="22.5" customHeight="1">
      <c r="A6" s="88">
        <v>2</v>
      </c>
      <c r="B6" s="174" t="str">
        <f t="shared" ref="B6:B19" ca="1" si="0">IFERROR(INDIRECT("個票"&amp;$A6&amp;"！$t$7"),"")</f>
        <v/>
      </c>
      <c r="C6" s="174" t="str">
        <f t="shared" ref="C6:C19" ca="1" si="1">IFERROR(INDIRECT("個票"&amp;$A6&amp;"！$h$7"),"")</f>
        <v/>
      </c>
      <c r="D6" s="174" t="str">
        <f t="shared" ref="D6:D19" ca="1" si="2">IFERROR(INDIRECT("個票"&amp;$A6&amp;"！$l$10"),"")</f>
        <v/>
      </c>
      <c r="E6" s="174" t="str">
        <f t="shared" ref="E6:E19" ca="1" si="3">IFERROR(INDIRECT("個票"&amp;$A6&amp;"！$w$9"),"")</f>
        <v/>
      </c>
      <c r="F6" s="174" t="str">
        <f t="shared" ref="F6:F19" ca="1" si="4">IFERROR(INDIRECT("個票"&amp;$A6&amp;"！$ｄ$9")&amp;INDIRECT("個票"&amp;$A6&amp;"！$ｈ$9"),"")</f>
        <v/>
      </c>
      <c r="G6" s="175" t="str">
        <f ca="1">IF(N6&gt;0,申請書!$AG$6,"")</f>
        <v/>
      </c>
      <c r="H6" s="176" t="str">
        <f t="shared" ref="H6:H19" ca="1" si="5">IFERROR(INDIRECT("個票"&amp;$A6&amp;"！$ai$21"),"")</f>
        <v/>
      </c>
      <c r="I6" s="177" t="str">
        <f t="shared" ref="I6:I19" ca="1" si="6">IFERROR(INDIRECT("個票"&amp;$A6&amp;"！ao$22"),"")</f>
        <v/>
      </c>
      <c r="J6" s="176" t="str">
        <f t="shared" ref="J6:J19" ca="1" si="7">IFERROR(INDIRECT("個票"&amp;$A6&amp;"！$ai$24"),"")</f>
        <v/>
      </c>
      <c r="K6" s="176" t="str">
        <f t="shared" ref="K6:K19" ca="1" si="8">IFERROR(INDIRECT("個票"&amp;$A6&amp;"！$ai$40"),"")</f>
        <v/>
      </c>
      <c r="L6" s="176" t="str">
        <f t="shared" ref="L6:L19" ca="1" si="9">IFERROR(INDIRECT("個票"&amp;$A6&amp;"！$ai$52"),"")</f>
        <v/>
      </c>
      <c r="M6" s="176" t="str">
        <f t="shared" ref="M6:M19" ca="1" si="10">IFERROR(INDIRECT("個票"&amp;$A6&amp;"！$ai$57"),"")</f>
        <v/>
      </c>
      <c r="N6" s="176">
        <f t="shared" ref="N6:N19" ca="1" si="11">SUM(H6,J6,,K6,L6,M6)</f>
        <v>0</v>
      </c>
      <c r="O6" s="185"/>
    </row>
    <row r="7" spans="1:15" ht="22.5" customHeight="1">
      <c r="A7" s="88">
        <v>3</v>
      </c>
      <c r="B7" s="174" t="str">
        <f t="shared" ca="1" si="0"/>
        <v/>
      </c>
      <c r="C7" s="174" t="str">
        <f t="shared" ca="1" si="1"/>
        <v/>
      </c>
      <c r="D7" s="174" t="str">
        <f t="shared" ca="1" si="2"/>
        <v/>
      </c>
      <c r="E7" s="174" t="str">
        <f t="shared" ca="1" si="3"/>
        <v/>
      </c>
      <c r="F7" s="174" t="str">
        <f t="shared" ca="1" si="4"/>
        <v/>
      </c>
      <c r="G7" s="175" t="str">
        <f ca="1">IF(N7&gt;0,申請書!$AG$6,"")</f>
        <v/>
      </c>
      <c r="H7" s="176" t="str">
        <f t="shared" ca="1" si="5"/>
        <v/>
      </c>
      <c r="I7" s="177" t="str">
        <f t="shared" ca="1" si="6"/>
        <v/>
      </c>
      <c r="J7" s="176" t="str">
        <f t="shared" ca="1" si="7"/>
        <v/>
      </c>
      <c r="K7" s="176" t="str">
        <f t="shared" ca="1" si="8"/>
        <v/>
      </c>
      <c r="L7" s="176" t="str">
        <f t="shared" ca="1" si="9"/>
        <v/>
      </c>
      <c r="M7" s="176" t="str">
        <f t="shared" ca="1" si="10"/>
        <v/>
      </c>
      <c r="N7" s="176">
        <f t="shared" ca="1" si="11"/>
        <v>0</v>
      </c>
      <c r="O7" s="185"/>
    </row>
    <row r="8" spans="1:15" ht="22.5" customHeight="1">
      <c r="A8" s="88">
        <v>4</v>
      </c>
      <c r="B8" s="174" t="str">
        <f t="shared" ca="1" si="0"/>
        <v/>
      </c>
      <c r="C8" s="174" t="str">
        <f t="shared" ca="1" si="1"/>
        <v/>
      </c>
      <c r="D8" s="174" t="str">
        <f t="shared" ca="1" si="2"/>
        <v/>
      </c>
      <c r="E8" s="174" t="str">
        <f t="shared" ca="1" si="3"/>
        <v/>
      </c>
      <c r="F8" s="174" t="str">
        <f t="shared" ca="1" si="4"/>
        <v/>
      </c>
      <c r="G8" s="175" t="str">
        <f ca="1">IF(N8&gt;0,申請書!$AG$6,"")</f>
        <v/>
      </c>
      <c r="H8" s="176" t="str">
        <f t="shared" ca="1" si="5"/>
        <v/>
      </c>
      <c r="I8" s="177" t="str">
        <f t="shared" ca="1" si="6"/>
        <v/>
      </c>
      <c r="J8" s="176" t="str">
        <f t="shared" ca="1" si="7"/>
        <v/>
      </c>
      <c r="K8" s="176" t="str">
        <f t="shared" ca="1" si="8"/>
        <v/>
      </c>
      <c r="L8" s="176" t="str">
        <f t="shared" ca="1" si="9"/>
        <v/>
      </c>
      <c r="M8" s="176" t="str">
        <f t="shared" ca="1" si="10"/>
        <v/>
      </c>
      <c r="N8" s="176">
        <f t="shared" ca="1" si="11"/>
        <v>0</v>
      </c>
      <c r="O8" s="185"/>
    </row>
    <row r="9" spans="1:15" ht="22.5" customHeight="1">
      <c r="A9" s="88">
        <v>5</v>
      </c>
      <c r="B9" s="174" t="str">
        <f t="shared" ca="1" si="0"/>
        <v/>
      </c>
      <c r="C9" s="174" t="str">
        <f t="shared" ca="1" si="1"/>
        <v/>
      </c>
      <c r="D9" s="174" t="str">
        <f t="shared" ca="1" si="2"/>
        <v/>
      </c>
      <c r="E9" s="174" t="str">
        <f t="shared" ca="1" si="3"/>
        <v/>
      </c>
      <c r="F9" s="174" t="str">
        <f t="shared" ca="1" si="4"/>
        <v/>
      </c>
      <c r="G9" s="175" t="str">
        <f ca="1">IF(N9&gt;0,申請書!$AG$6,"")</f>
        <v/>
      </c>
      <c r="H9" s="176" t="str">
        <f t="shared" ca="1" si="5"/>
        <v/>
      </c>
      <c r="I9" s="177" t="str">
        <f t="shared" ca="1" si="6"/>
        <v/>
      </c>
      <c r="J9" s="176" t="str">
        <f t="shared" ca="1" si="7"/>
        <v/>
      </c>
      <c r="K9" s="176" t="str">
        <f t="shared" ca="1" si="8"/>
        <v/>
      </c>
      <c r="L9" s="176" t="str">
        <f t="shared" ca="1" si="9"/>
        <v/>
      </c>
      <c r="M9" s="176" t="str">
        <f t="shared" ca="1" si="10"/>
        <v/>
      </c>
      <c r="N9" s="176">
        <f t="shared" ca="1" si="11"/>
        <v>0</v>
      </c>
      <c r="O9" s="185"/>
    </row>
    <row r="10" spans="1:15" ht="22.5" customHeight="1">
      <c r="A10" s="88">
        <v>6</v>
      </c>
      <c r="B10" s="174" t="str">
        <f t="shared" ca="1" si="0"/>
        <v/>
      </c>
      <c r="C10" s="174" t="str">
        <f t="shared" ca="1" si="1"/>
        <v/>
      </c>
      <c r="D10" s="174" t="str">
        <f t="shared" ca="1" si="2"/>
        <v/>
      </c>
      <c r="E10" s="174" t="str">
        <f t="shared" ca="1" si="3"/>
        <v/>
      </c>
      <c r="F10" s="174" t="str">
        <f t="shared" ca="1" si="4"/>
        <v/>
      </c>
      <c r="G10" s="175" t="str">
        <f ca="1">IF(N10&gt;0,申請書!$AG$6,"")</f>
        <v/>
      </c>
      <c r="H10" s="176" t="str">
        <f t="shared" ca="1" si="5"/>
        <v/>
      </c>
      <c r="I10" s="177" t="str">
        <f t="shared" ca="1" si="6"/>
        <v/>
      </c>
      <c r="J10" s="176" t="str">
        <f t="shared" ca="1" si="7"/>
        <v/>
      </c>
      <c r="K10" s="176" t="str">
        <f t="shared" ca="1" si="8"/>
        <v/>
      </c>
      <c r="L10" s="176" t="str">
        <f t="shared" ca="1" si="9"/>
        <v/>
      </c>
      <c r="M10" s="176" t="str">
        <f t="shared" ca="1" si="10"/>
        <v/>
      </c>
      <c r="N10" s="176">
        <f t="shared" ca="1" si="11"/>
        <v>0</v>
      </c>
      <c r="O10" s="185"/>
    </row>
    <row r="11" spans="1:15" ht="22.5" customHeight="1">
      <c r="A11" s="88">
        <v>7</v>
      </c>
      <c r="B11" s="174" t="str">
        <f t="shared" ca="1" si="0"/>
        <v/>
      </c>
      <c r="C11" s="174" t="str">
        <f t="shared" ca="1" si="1"/>
        <v/>
      </c>
      <c r="D11" s="174" t="str">
        <f t="shared" ca="1" si="2"/>
        <v/>
      </c>
      <c r="E11" s="174" t="str">
        <f t="shared" ca="1" si="3"/>
        <v/>
      </c>
      <c r="F11" s="174" t="str">
        <f t="shared" ca="1" si="4"/>
        <v/>
      </c>
      <c r="G11" s="175" t="str">
        <f ca="1">IF(N11&gt;0,申請書!$AG$6,"")</f>
        <v/>
      </c>
      <c r="H11" s="176" t="str">
        <f t="shared" ca="1" si="5"/>
        <v/>
      </c>
      <c r="I11" s="177" t="str">
        <f t="shared" ca="1" si="6"/>
        <v/>
      </c>
      <c r="J11" s="176" t="str">
        <f t="shared" ca="1" si="7"/>
        <v/>
      </c>
      <c r="K11" s="176" t="str">
        <f t="shared" ca="1" si="8"/>
        <v/>
      </c>
      <c r="L11" s="176" t="str">
        <f t="shared" ca="1" si="9"/>
        <v/>
      </c>
      <c r="M11" s="176" t="str">
        <f t="shared" ca="1" si="10"/>
        <v/>
      </c>
      <c r="N11" s="176">
        <f t="shared" ca="1" si="11"/>
        <v>0</v>
      </c>
      <c r="O11" s="185"/>
    </row>
    <row r="12" spans="1:15" ht="22.5" customHeight="1">
      <c r="A12" s="88">
        <v>8</v>
      </c>
      <c r="B12" s="174" t="str">
        <f t="shared" ca="1" si="0"/>
        <v/>
      </c>
      <c r="C12" s="174" t="str">
        <f t="shared" ca="1" si="1"/>
        <v/>
      </c>
      <c r="D12" s="174" t="str">
        <f t="shared" ca="1" si="2"/>
        <v/>
      </c>
      <c r="E12" s="174" t="str">
        <f t="shared" ca="1" si="3"/>
        <v/>
      </c>
      <c r="F12" s="174" t="str">
        <f t="shared" ca="1" si="4"/>
        <v/>
      </c>
      <c r="G12" s="175" t="str">
        <f ca="1">IF(N12&gt;0,申請書!$AG$6,"")</f>
        <v/>
      </c>
      <c r="H12" s="176" t="str">
        <f t="shared" ca="1" si="5"/>
        <v/>
      </c>
      <c r="I12" s="177" t="str">
        <f t="shared" ca="1" si="6"/>
        <v/>
      </c>
      <c r="J12" s="176" t="str">
        <f t="shared" ca="1" si="7"/>
        <v/>
      </c>
      <c r="K12" s="176" t="str">
        <f t="shared" ca="1" si="8"/>
        <v/>
      </c>
      <c r="L12" s="176" t="str">
        <f t="shared" ca="1" si="9"/>
        <v/>
      </c>
      <c r="M12" s="176" t="str">
        <f t="shared" ca="1" si="10"/>
        <v/>
      </c>
      <c r="N12" s="176">
        <f t="shared" ca="1" si="11"/>
        <v>0</v>
      </c>
      <c r="O12" s="185"/>
    </row>
    <row r="13" spans="1:15" ht="22.5" customHeight="1">
      <c r="A13" s="88">
        <v>9</v>
      </c>
      <c r="B13" s="174" t="str">
        <f t="shared" ca="1" si="0"/>
        <v/>
      </c>
      <c r="C13" s="174" t="str">
        <f t="shared" ca="1" si="1"/>
        <v/>
      </c>
      <c r="D13" s="174" t="str">
        <f t="shared" ca="1" si="2"/>
        <v/>
      </c>
      <c r="E13" s="174" t="str">
        <f t="shared" ca="1" si="3"/>
        <v/>
      </c>
      <c r="F13" s="174" t="str">
        <f t="shared" ca="1" si="4"/>
        <v/>
      </c>
      <c r="G13" s="175" t="str">
        <f ca="1">IF(N13&gt;0,申請書!$AG$6,"")</f>
        <v/>
      </c>
      <c r="H13" s="176" t="str">
        <f t="shared" ca="1" si="5"/>
        <v/>
      </c>
      <c r="I13" s="177" t="str">
        <f t="shared" ca="1" si="6"/>
        <v/>
      </c>
      <c r="J13" s="176" t="str">
        <f t="shared" ca="1" si="7"/>
        <v/>
      </c>
      <c r="K13" s="176" t="str">
        <f t="shared" ca="1" si="8"/>
        <v/>
      </c>
      <c r="L13" s="176" t="str">
        <f t="shared" ca="1" si="9"/>
        <v/>
      </c>
      <c r="M13" s="176" t="str">
        <f t="shared" ca="1" si="10"/>
        <v/>
      </c>
      <c r="N13" s="176">
        <f t="shared" ca="1" si="11"/>
        <v>0</v>
      </c>
      <c r="O13" s="185"/>
    </row>
    <row r="14" spans="1:15" ht="22.5" customHeight="1">
      <c r="A14" s="88">
        <v>10</v>
      </c>
      <c r="B14" s="174" t="str">
        <f t="shared" ca="1" si="0"/>
        <v/>
      </c>
      <c r="C14" s="174" t="str">
        <f t="shared" ca="1" si="1"/>
        <v/>
      </c>
      <c r="D14" s="174" t="str">
        <f t="shared" ca="1" si="2"/>
        <v/>
      </c>
      <c r="E14" s="174" t="str">
        <f t="shared" ca="1" si="3"/>
        <v/>
      </c>
      <c r="F14" s="174" t="str">
        <f t="shared" ca="1" si="4"/>
        <v/>
      </c>
      <c r="G14" s="175" t="str">
        <f ca="1">IF(N14&gt;0,申請書!$AG$6,"")</f>
        <v/>
      </c>
      <c r="H14" s="176" t="str">
        <f t="shared" ca="1" si="5"/>
        <v/>
      </c>
      <c r="I14" s="177" t="str">
        <f t="shared" ca="1" si="6"/>
        <v/>
      </c>
      <c r="J14" s="176" t="str">
        <f t="shared" ca="1" si="7"/>
        <v/>
      </c>
      <c r="K14" s="176" t="str">
        <f t="shared" ca="1" si="8"/>
        <v/>
      </c>
      <c r="L14" s="176" t="str">
        <f t="shared" ca="1" si="9"/>
        <v/>
      </c>
      <c r="M14" s="176" t="str">
        <f t="shared" ca="1" si="10"/>
        <v/>
      </c>
      <c r="N14" s="176">
        <f t="shared" ca="1" si="11"/>
        <v>0</v>
      </c>
      <c r="O14" s="185"/>
    </row>
    <row r="15" spans="1:15" ht="22.5" customHeight="1">
      <c r="A15" s="88">
        <v>11</v>
      </c>
      <c r="B15" s="174" t="str">
        <f t="shared" ca="1" si="0"/>
        <v/>
      </c>
      <c r="C15" s="174" t="str">
        <f t="shared" ca="1" si="1"/>
        <v/>
      </c>
      <c r="D15" s="174" t="str">
        <f t="shared" ca="1" si="2"/>
        <v/>
      </c>
      <c r="E15" s="174" t="str">
        <f t="shared" ca="1" si="3"/>
        <v/>
      </c>
      <c r="F15" s="174" t="str">
        <f t="shared" ca="1" si="4"/>
        <v/>
      </c>
      <c r="G15" s="175" t="str">
        <f ca="1">IF(N15&gt;0,申請書!$AG$6,"")</f>
        <v/>
      </c>
      <c r="H15" s="176" t="str">
        <f t="shared" ca="1" si="5"/>
        <v/>
      </c>
      <c r="I15" s="177" t="str">
        <f t="shared" ca="1" si="6"/>
        <v/>
      </c>
      <c r="J15" s="176" t="str">
        <f t="shared" ca="1" si="7"/>
        <v/>
      </c>
      <c r="K15" s="176" t="str">
        <f t="shared" ca="1" si="8"/>
        <v/>
      </c>
      <c r="L15" s="176" t="str">
        <f t="shared" ca="1" si="9"/>
        <v/>
      </c>
      <c r="M15" s="176" t="str">
        <f t="shared" ca="1" si="10"/>
        <v/>
      </c>
      <c r="N15" s="176">
        <f t="shared" ca="1" si="11"/>
        <v>0</v>
      </c>
      <c r="O15" s="185"/>
    </row>
    <row r="16" spans="1:15" ht="22.5" customHeight="1">
      <c r="A16" s="88">
        <v>12</v>
      </c>
      <c r="B16" s="174" t="str">
        <f t="shared" ca="1" si="0"/>
        <v/>
      </c>
      <c r="C16" s="174" t="str">
        <f t="shared" ca="1" si="1"/>
        <v/>
      </c>
      <c r="D16" s="174" t="str">
        <f t="shared" ca="1" si="2"/>
        <v/>
      </c>
      <c r="E16" s="174" t="str">
        <f t="shared" ca="1" si="3"/>
        <v/>
      </c>
      <c r="F16" s="174" t="str">
        <f t="shared" ca="1" si="4"/>
        <v/>
      </c>
      <c r="G16" s="175" t="str">
        <f ca="1">IF(N16&gt;0,申請書!$AG$6,"")</f>
        <v/>
      </c>
      <c r="H16" s="176" t="str">
        <f t="shared" ca="1" si="5"/>
        <v/>
      </c>
      <c r="I16" s="177" t="str">
        <f t="shared" ca="1" si="6"/>
        <v/>
      </c>
      <c r="J16" s="176" t="str">
        <f t="shared" ca="1" si="7"/>
        <v/>
      </c>
      <c r="K16" s="176" t="str">
        <f t="shared" ca="1" si="8"/>
        <v/>
      </c>
      <c r="L16" s="176" t="str">
        <f t="shared" ca="1" si="9"/>
        <v/>
      </c>
      <c r="M16" s="176" t="str">
        <f t="shared" ca="1" si="10"/>
        <v/>
      </c>
      <c r="N16" s="176">
        <f t="shared" ca="1" si="11"/>
        <v>0</v>
      </c>
      <c r="O16" s="185"/>
    </row>
    <row r="17" spans="1:18" ht="22.5" customHeight="1">
      <c r="A17" s="88">
        <v>13</v>
      </c>
      <c r="B17" s="174" t="str">
        <f t="shared" ca="1" si="0"/>
        <v/>
      </c>
      <c r="C17" s="174" t="str">
        <f t="shared" ca="1" si="1"/>
        <v/>
      </c>
      <c r="D17" s="174" t="str">
        <f t="shared" ca="1" si="2"/>
        <v/>
      </c>
      <c r="E17" s="174" t="str">
        <f t="shared" ca="1" si="3"/>
        <v/>
      </c>
      <c r="F17" s="174" t="str">
        <f t="shared" ca="1" si="4"/>
        <v/>
      </c>
      <c r="G17" s="175" t="str">
        <f ca="1">IF(N17&gt;0,申請書!$AG$6,"")</f>
        <v/>
      </c>
      <c r="H17" s="176" t="str">
        <f t="shared" ca="1" si="5"/>
        <v/>
      </c>
      <c r="I17" s="177" t="str">
        <f t="shared" ca="1" si="6"/>
        <v/>
      </c>
      <c r="J17" s="176" t="str">
        <f t="shared" ca="1" si="7"/>
        <v/>
      </c>
      <c r="K17" s="176" t="str">
        <f t="shared" ca="1" si="8"/>
        <v/>
      </c>
      <c r="L17" s="176" t="str">
        <f t="shared" ca="1" si="9"/>
        <v/>
      </c>
      <c r="M17" s="176" t="str">
        <f t="shared" ca="1" si="10"/>
        <v/>
      </c>
      <c r="N17" s="176">
        <f t="shared" ca="1" si="11"/>
        <v>0</v>
      </c>
      <c r="O17" s="185"/>
    </row>
    <row r="18" spans="1:18" ht="22.5" customHeight="1">
      <c r="A18" s="88">
        <v>14</v>
      </c>
      <c r="B18" s="174" t="str">
        <f t="shared" ca="1" si="0"/>
        <v/>
      </c>
      <c r="C18" s="174" t="str">
        <f t="shared" ca="1" si="1"/>
        <v/>
      </c>
      <c r="D18" s="174" t="str">
        <f t="shared" ca="1" si="2"/>
        <v/>
      </c>
      <c r="E18" s="174" t="str">
        <f t="shared" ca="1" si="3"/>
        <v/>
      </c>
      <c r="F18" s="174" t="str">
        <f t="shared" ca="1" si="4"/>
        <v/>
      </c>
      <c r="G18" s="175" t="str">
        <f ca="1">IF(N18&gt;0,申請書!$AG$6,"")</f>
        <v/>
      </c>
      <c r="H18" s="176" t="str">
        <f t="shared" ca="1" si="5"/>
        <v/>
      </c>
      <c r="I18" s="177" t="str">
        <f t="shared" ca="1" si="6"/>
        <v/>
      </c>
      <c r="J18" s="176" t="str">
        <f t="shared" ca="1" si="7"/>
        <v/>
      </c>
      <c r="K18" s="176" t="str">
        <f t="shared" ca="1" si="8"/>
        <v/>
      </c>
      <c r="L18" s="176" t="str">
        <f t="shared" ca="1" si="9"/>
        <v/>
      </c>
      <c r="M18" s="176" t="str">
        <f t="shared" ca="1" si="10"/>
        <v/>
      </c>
      <c r="N18" s="176">
        <f t="shared" ca="1" si="11"/>
        <v>0</v>
      </c>
      <c r="O18" s="185"/>
    </row>
    <row r="19" spans="1:18" ht="22.5" customHeight="1">
      <c r="A19" s="88">
        <v>15</v>
      </c>
      <c r="B19" s="174" t="str">
        <f t="shared" ca="1" si="0"/>
        <v/>
      </c>
      <c r="C19" s="174" t="str">
        <f t="shared" ca="1" si="1"/>
        <v/>
      </c>
      <c r="D19" s="174" t="str">
        <f t="shared" ca="1" si="2"/>
        <v/>
      </c>
      <c r="E19" s="174" t="str">
        <f t="shared" ca="1" si="3"/>
        <v/>
      </c>
      <c r="F19" s="174" t="str">
        <f t="shared" ca="1" si="4"/>
        <v/>
      </c>
      <c r="G19" s="175" t="str">
        <f ca="1">IF(N19&gt;0,申請書!$AG$6,"")</f>
        <v/>
      </c>
      <c r="H19" s="176" t="str">
        <f t="shared" ca="1" si="5"/>
        <v/>
      </c>
      <c r="I19" s="177" t="str">
        <f t="shared" ca="1" si="6"/>
        <v/>
      </c>
      <c r="J19" s="176" t="str">
        <f t="shared" ca="1" si="7"/>
        <v/>
      </c>
      <c r="K19" s="176" t="str">
        <f t="shared" ca="1" si="8"/>
        <v/>
      </c>
      <c r="L19" s="176" t="str">
        <f t="shared" ca="1" si="9"/>
        <v/>
      </c>
      <c r="M19" s="176" t="str">
        <f t="shared" ca="1" si="10"/>
        <v/>
      </c>
      <c r="N19" s="176">
        <f t="shared" ca="1" si="11"/>
        <v>0</v>
      </c>
      <c r="O19" s="185"/>
    </row>
    <row r="20" spans="1:18" ht="11.25" customHeight="1"/>
    <row r="21" spans="1:18" customFormat="1">
      <c r="A21" s="7" t="s">
        <v>237</v>
      </c>
      <c r="B21" s="7"/>
      <c r="C21" s="7"/>
    </row>
    <row r="22" spans="1:18" customFormat="1" ht="16.5" customHeight="1">
      <c r="A22" s="89"/>
      <c r="B22" s="11" t="s">
        <v>236</v>
      </c>
      <c r="C22" s="7"/>
      <c r="F22" s="133" t="str">
        <f ca="1">IF(_xlfn.SHEETS()-5=COUNTIF(N5:N19,"&gt;0"),"○","！（本表の事業所数と個票の枚数が一致しません）")</f>
        <v>！（本表の事業所数と個票の枚数が一致しません）</v>
      </c>
      <c r="G22" s="134"/>
      <c r="H22" s="134"/>
      <c r="I22" s="134"/>
      <c r="J22" s="134"/>
      <c r="K22" s="134"/>
      <c r="L22" s="134"/>
      <c r="M22" s="135"/>
      <c r="N22" s="132"/>
      <c r="O22" s="132"/>
      <c r="P22" s="132"/>
      <c r="Q22" s="132"/>
      <c r="R22" s="7"/>
    </row>
    <row r="23" spans="1:18" customFormat="1" ht="16.5" customHeight="1">
      <c r="A23" s="89"/>
      <c r="B23" s="11"/>
      <c r="C23" s="7"/>
      <c r="F23" s="123" t="s">
        <v>208</v>
      </c>
      <c r="G23" s="7"/>
      <c r="H23" s="7"/>
      <c r="I23" s="7"/>
      <c r="J23" s="7"/>
      <c r="K23" s="7"/>
      <c r="L23" s="7"/>
      <c r="M23" s="7"/>
      <c r="N23" s="7"/>
      <c r="O23" s="7"/>
      <c r="P23" s="7"/>
      <c r="Q23" s="7"/>
      <c r="R23" s="7"/>
    </row>
    <row r="24" spans="1:18" customFormat="1" ht="16.5" customHeight="1">
      <c r="A24" s="12"/>
      <c r="B24" s="90"/>
      <c r="C24" s="7"/>
      <c r="F24" s="123" t="s">
        <v>209</v>
      </c>
      <c r="G24" s="7"/>
      <c r="H24" s="7"/>
      <c r="I24" s="7"/>
      <c r="J24" s="7"/>
      <c r="K24" s="7"/>
      <c r="L24" s="7"/>
      <c r="M24" s="7"/>
      <c r="N24" s="7"/>
      <c r="O24" s="7"/>
      <c r="P24" s="7"/>
      <c r="Q24" s="7"/>
      <c r="R24" s="7"/>
    </row>
    <row r="25" spans="1:18" customFormat="1" ht="16.5" customHeight="1">
      <c r="A25" s="12"/>
      <c r="B25" s="90"/>
      <c r="C25" s="7"/>
    </row>
    <row r="26" spans="1:18" customFormat="1" ht="22.5" customHeight="1"/>
    <row r="27" spans="1:18" customFormat="1" ht="22.5" customHeight="1"/>
    <row r="28" spans="1:18" customFormat="1" ht="22.5" customHeight="1"/>
    <row r="29" spans="1:18" customFormat="1" ht="22.5" customHeight="1"/>
    <row r="30" spans="1:18" customFormat="1" ht="22.5" customHeight="1"/>
    <row r="31" spans="1:18" customFormat="1" ht="22.5" customHeight="1"/>
    <row r="32" spans="1:18" customFormat="1" ht="22.5" customHeight="1"/>
    <row r="33" customFormat="1" ht="22.5" customHeight="1"/>
    <row r="34" customFormat="1" ht="22.5" customHeight="1"/>
    <row r="35" customFormat="1" ht="22.5" customHeight="1"/>
    <row r="36" customFormat="1" ht="22.5" customHeight="1"/>
  </sheetData>
  <sheetProtection algorithmName="SHA-512" hashValue="dF3Gl2lnc+S3q5vC4s42c9wsMrRykqqK8MHEN96i58uorzIC2V9jtFtfaD8KpF3C6KhOEnla/iG9JHE50OEVkQ==" saltValue="SjeWAvn7gXsNrSUef4PIhg==" spinCount="100000" sheet="1" objects="1" scenarios="1"/>
  <mergeCells count="9">
    <mergeCell ref="G3:G4"/>
    <mergeCell ref="O3:O4"/>
    <mergeCell ref="E3:E4"/>
    <mergeCell ref="H3:N3"/>
    <mergeCell ref="A3:A4"/>
    <mergeCell ref="C3:C4"/>
    <mergeCell ref="B3:B4"/>
    <mergeCell ref="D3:D4"/>
    <mergeCell ref="F3:F4"/>
  </mergeCells>
  <phoneticPr fontId="4"/>
  <dataValidations count="1">
    <dataValidation type="list" allowBlank="1" showInputMessage="1" showErrorMessage="1" sqref="O5:O19" xr:uid="{00000000-0002-0000-0200-000000000000}">
      <formula1>"可"</formula1>
    </dataValidation>
  </dataValidations>
  <printOptions horizontalCentered="1"/>
  <pageMargins left="0.19685039370078741" right="0.19685039370078741" top="0.59055118110236227" bottom="0.39370078740157483" header="0" footer="0"/>
  <pageSetup paperSize="9" scale="7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76"/>
  <sheetViews>
    <sheetView showGridLines="0" view="pageBreakPreview" zoomScale="115" zoomScaleNormal="100" zoomScaleSheetLayoutView="115" workbookViewId="0">
      <selection activeCell="AI53" sqref="AI53:AK53"/>
    </sheetView>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147</v>
      </c>
    </row>
    <row r="2" spans="1:48" ht="7.5" customHeight="1"/>
    <row r="3" spans="1:48">
      <c r="A3" s="325" t="s">
        <v>226</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7"/>
    </row>
    <row r="4" spans="1:48" ht="9"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row>
    <row r="5" spans="1:48">
      <c r="A5" s="231" t="s">
        <v>55</v>
      </c>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3"/>
    </row>
    <row r="6" spans="1:48" ht="4.5" customHeight="1">
      <c r="A6" s="30"/>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2"/>
    </row>
    <row r="7" spans="1:48" ht="17.25" customHeight="1">
      <c r="A7" s="242" t="s">
        <v>21</v>
      </c>
      <c r="B7" s="243"/>
      <c r="C7" s="243"/>
      <c r="D7" s="243"/>
      <c r="E7" s="243"/>
      <c r="F7" s="243"/>
      <c r="G7" s="244"/>
      <c r="H7" s="346"/>
      <c r="I7" s="347"/>
      <c r="J7" s="347"/>
      <c r="K7" s="347"/>
      <c r="L7" s="347"/>
      <c r="M7" s="347"/>
      <c r="N7" s="348"/>
      <c r="O7" s="242" t="s">
        <v>56</v>
      </c>
      <c r="P7" s="243"/>
      <c r="Q7" s="243"/>
      <c r="R7" s="243"/>
      <c r="S7" s="244"/>
      <c r="T7" s="349"/>
      <c r="U7" s="307"/>
      <c r="V7" s="307"/>
      <c r="W7" s="307"/>
      <c r="X7" s="307"/>
      <c r="Y7" s="307"/>
      <c r="Z7" s="307"/>
      <c r="AA7" s="307"/>
      <c r="AB7" s="307"/>
      <c r="AC7" s="307"/>
      <c r="AD7" s="307"/>
      <c r="AE7" s="307"/>
      <c r="AF7" s="307"/>
      <c r="AG7" s="307"/>
      <c r="AH7" s="307"/>
      <c r="AI7" s="307"/>
      <c r="AJ7" s="307"/>
      <c r="AK7" s="307"/>
      <c r="AL7" s="307"/>
      <c r="AM7" s="350"/>
    </row>
    <row r="8" spans="1:48">
      <c r="A8" s="328" t="s">
        <v>57</v>
      </c>
      <c r="B8" s="329"/>
      <c r="C8" s="330"/>
      <c r="D8" s="242" t="s">
        <v>58</v>
      </c>
      <c r="E8" s="243"/>
      <c r="F8" s="243"/>
      <c r="G8" s="244"/>
      <c r="H8" s="149" t="s">
        <v>59</v>
      </c>
      <c r="I8" s="149"/>
      <c r="J8" s="149"/>
      <c r="K8" s="149"/>
      <c r="L8" s="149"/>
      <c r="M8" s="149"/>
      <c r="N8" s="149"/>
      <c r="O8" s="149"/>
      <c r="P8" s="149"/>
      <c r="Q8" s="149"/>
      <c r="R8" s="149"/>
      <c r="S8" s="150"/>
      <c r="T8" s="328" t="s">
        <v>60</v>
      </c>
      <c r="U8" s="329"/>
      <c r="V8" s="330"/>
      <c r="W8" s="242" t="s">
        <v>61</v>
      </c>
      <c r="X8" s="243"/>
      <c r="Y8" s="243"/>
      <c r="Z8" s="243"/>
      <c r="AA8" s="243"/>
      <c r="AB8" s="243"/>
      <c r="AC8" s="243"/>
      <c r="AD8" s="243"/>
      <c r="AE8" s="243"/>
      <c r="AF8" s="244"/>
      <c r="AG8" s="334" t="s">
        <v>62</v>
      </c>
      <c r="AH8" s="335"/>
      <c r="AI8" s="335"/>
      <c r="AJ8" s="335"/>
      <c r="AK8" s="335"/>
      <c r="AL8" s="335"/>
      <c r="AM8" s="336"/>
    </row>
    <row r="9" spans="1:48" ht="17.25" customHeight="1">
      <c r="A9" s="331"/>
      <c r="B9" s="332"/>
      <c r="C9" s="333"/>
      <c r="D9" s="331" t="s">
        <v>73</v>
      </c>
      <c r="E9" s="332"/>
      <c r="F9" s="332"/>
      <c r="G9" s="333"/>
      <c r="H9" s="337"/>
      <c r="I9" s="338"/>
      <c r="J9" s="338"/>
      <c r="K9" s="338"/>
      <c r="L9" s="338"/>
      <c r="M9" s="338"/>
      <c r="N9" s="338"/>
      <c r="O9" s="338"/>
      <c r="P9" s="338"/>
      <c r="Q9" s="338"/>
      <c r="R9" s="338"/>
      <c r="S9" s="339"/>
      <c r="T9" s="331"/>
      <c r="U9" s="332"/>
      <c r="V9" s="333"/>
      <c r="W9" s="340"/>
      <c r="X9" s="341"/>
      <c r="Y9" s="341"/>
      <c r="Z9" s="341"/>
      <c r="AA9" s="341"/>
      <c r="AB9" s="341"/>
      <c r="AC9" s="341"/>
      <c r="AD9" s="341"/>
      <c r="AE9" s="341"/>
      <c r="AF9" s="342"/>
      <c r="AG9" s="343"/>
      <c r="AH9" s="344"/>
      <c r="AI9" s="344"/>
      <c r="AJ9" s="344"/>
      <c r="AK9" s="344"/>
      <c r="AL9" s="344"/>
      <c r="AM9" s="345"/>
    </row>
    <row r="10" spans="1:48" s="3" customFormat="1" ht="20.25" customHeight="1">
      <c r="A10" s="146" t="s">
        <v>122</v>
      </c>
      <c r="C10" s="147"/>
      <c r="D10" s="147"/>
      <c r="E10" s="105"/>
      <c r="F10" s="105"/>
      <c r="G10" s="105"/>
      <c r="H10" s="105"/>
      <c r="I10" s="105"/>
      <c r="J10" s="105"/>
      <c r="K10" s="148"/>
      <c r="L10" s="314"/>
      <c r="M10" s="315"/>
      <c r="N10" s="315"/>
      <c r="O10" s="315"/>
      <c r="P10" s="315"/>
      <c r="Q10" s="315"/>
      <c r="R10" s="315"/>
      <c r="S10" s="315"/>
      <c r="T10" s="315"/>
      <c r="U10" s="315"/>
      <c r="V10" s="315"/>
      <c r="W10" s="315"/>
      <c r="X10" s="315"/>
      <c r="Y10" s="316"/>
      <c r="Z10" s="311" t="s">
        <v>42</v>
      </c>
      <c r="AA10" s="312"/>
      <c r="AB10" s="313"/>
      <c r="AC10" s="307"/>
      <c r="AD10" s="307"/>
      <c r="AE10" s="287" t="s">
        <v>12</v>
      </c>
      <c r="AF10" s="288"/>
      <c r="AG10" s="308" t="s">
        <v>128</v>
      </c>
      <c r="AH10" s="309"/>
      <c r="AI10" s="310"/>
      <c r="AJ10" s="307"/>
      <c r="AK10" s="307"/>
      <c r="AL10" s="287" t="s">
        <v>12</v>
      </c>
      <c r="AM10" s="288"/>
      <c r="AP10" s="302"/>
      <c r="AQ10" s="302"/>
      <c r="AR10" s="302"/>
      <c r="AS10" s="302"/>
      <c r="AT10" s="302"/>
      <c r="AU10" s="302"/>
    </row>
    <row r="11" spans="1:48" s="3" customFormat="1" ht="18" customHeight="1">
      <c r="A11" s="317" t="s">
        <v>5</v>
      </c>
      <c r="B11" s="318"/>
      <c r="C11" s="318"/>
      <c r="D11" s="318"/>
      <c r="E11" s="318"/>
      <c r="F11" s="318"/>
      <c r="G11" s="318"/>
      <c r="H11" s="319"/>
      <c r="I11" s="10"/>
      <c r="J11" s="33" t="s">
        <v>151</v>
      </c>
      <c r="K11" s="34"/>
      <c r="L11" s="35"/>
      <c r="M11" s="35"/>
      <c r="N11" s="35"/>
      <c r="O11" s="35"/>
      <c r="P11" s="35"/>
      <c r="Q11" s="35"/>
      <c r="R11" s="35"/>
      <c r="S11" s="35"/>
      <c r="T11" s="35"/>
      <c r="U11" s="35"/>
      <c r="V11" s="35"/>
      <c r="W11" s="35"/>
      <c r="X11" s="35"/>
      <c r="Y11" s="10"/>
      <c r="Z11" s="33" t="s">
        <v>152</v>
      </c>
      <c r="AA11" s="34"/>
      <c r="AB11" s="35"/>
      <c r="AC11" s="35"/>
      <c r="AD11" s="35"/>
      <c r="AE11" s="35"/>
      <c r="AF11" s="35"/>
      <c r="AG11" s="35"/>
      <c r="AH11" s="35"/>
      <c r="AI11" s="35"/>
      <c r="AJ11" s="35"/>
      <c r="AK11" s="35"/>
      <c r="AL11" s="35"/>
      <c r="AM11" s="39"/>
    </row>
    <row r="12" spans="1:48" s="3" customFormat="1" ht="18" customHeight="1">
      <c r="A12" s="320"/>
      <c r="B12" s="300"/>
      <c r="C12" s="300"/>
      <c r="D12" s="300"/>
      <c r="E12" s="300"/>
      <c r="F12" s="300"/>
      <c r="G12" s="300"/>
      <c r="H12" s="301"/>
      <c r="I12" s="16"/>
      <c r="J12" s="36" t="s">
        <v>49</v>
      </c>
      <c r="K12" s="37"/>
      <c r="L12" s="38"/>
      <c r="M12" s="38"/>
      <c r="N12" s="38"/>
      <c r="O12" s="38"/>
      <c r="P12" s="38"/>
      <c r="Q12" s="38"/>
      <c r="R12" s="38"/>
      <c r="S12" s="38"/>
      <c r="T12" s="38"/>
      <c r="U12" s="37"/>
      <c r="V12" s="38"/>
      <c r="W12" s="38"/>
      <c r="X12" s="38"/>
      <c r="Y12" s="9"/>
      <c r="Z12" s="40" t="s">
        <v>48</v>
      </c>
      <c r="AA12" s="37"/>
      <c r="AB12" s="38"/>
      <c r="AC12" s="38"/>
      <c r="AD12" s="38"/>
      <c r="AE12" s="38"/>
      <c r="AF12" s="38"/>
      <c r="AG12" s="38"/>
      <c r="AH12" s="38"/>
      <c r="AI12" s="38"/>
      <c r="AJ12" s="38"/>
      <c r="AK12" s="38"/>
      <c r="AL12" s="38"/>
      <c r="AM12" s="41"/>
    </row>
    <row r="13" spans="1:48" s="3" customFormat="1" ht="9" customHeight="1">
      <c r="A13" s="42"/>
      <c r="B13" s="43"/>
      <c r="C13" s="43"/>
      <c r="D13" s="43"/>
      <c r="E13" s="43"/>
      <c r="F13" s="43"/>
      <c r="G13" s="43"/>
      <c r="H13" s="43"/>
      <c r="I13" s="44"/>
      <c r="J13" s="45"/>
      <c r="K13" s="44"/>
      <c r="L13" s="46"/>
      <c r="M13" s="46"/>
      <c r="N13" s="46"/>
      <c r="O13" s="46"/>
      <c r="P13" s="46"/>
      <c r="Q13" s="46"/>
      <c r="R13" s="46"/>
      <c r="S13" s="46"/>
      <c r="T13" s="46"/>
      <c r="U13" s="47"/>
      <c r="V13" s="46"/>
      <c r="W13" s="46"/>
      <c r="X13" s="46"/>
      <c r="Y13" s="36"/>
      <c r="Z13" s="40"/>
      <c r="AA13" s="37"/>
      <c r="AB13" s="38"/>
      <c r="AC13" s="38"/>
      <c r="AD13" s="38"/>
      <c r="AE13" s="38"/>
      <c r="AF13" s="38"/>
      <c r="AG13" s="38"/>
      <c r="AH13" s="38"/>
      <c r="AI13" s="38"/>
      <c r="AJ13" s="38"/>
      <c r="AK13" s="38"/>
      <c r="AL13" s="46"/>
      <c r="AM13" s="48"/>
    </row>
    <row r="14" spans="1:48" s="3" customFormat="1" ht="12">
      <c r="A14" s="231" t="s">
        <v>271</v>
      </c>
      <c r="B14" s="232"/>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3"/>
    </row>
    <row r="15" spans="1:48" s="3" customFormat="1" ht="4.5" customHeight="1">
      <c r="A15" s="49"/>
      <c r="B15" s="49"/>
      <c r="C15" s="49"/>
      <c r="D15" s="49"/>
      <c r="E15" s="49"/>
      <c r="F15" s="49"/>
      <c r="G15" s="49"/>
      <c r="H15" s="49"/>
      <c r="I15" s="45"/>
      <c r="J15" s="50"/>
      <c r="K15" s="44"/>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row>
    <row r="16" spans="1:48" s="3" customFormat="1" ht="19.5" customHeight="1">
      <c r="A16" s="234" t="s">
        <v>272</v>
      </c>
      <c r="B16" s="235"/>
      <c r="C16" s="235"/>
      <c r="D16" s="235"/>
      <c r="E16" s="235"/>
      <c r="F16" s="235"/>
      <c r="G16" s="235"/>
      <c r="H16" s="235"/>
      <c r="I16" s="235"/>
      <c r="J16" s="235"/>
      <c r="K16" s="235"/>
      <c r="L16" s="235"/>
      <c r="M16" s="235"/>
      <c r="N16" s="235"/>
      <c r="O16" s="235"/>
      <c r="P16" s="235"/>
      <c r="Q16" s="235"/>
      <c r="R16" s="235"/>
      <c r="S16" s="235"/>
      <c r="T16" s="235"/>
      <c r="U16" s="235"/>
      <c r="V16" s="235"/>
      <c r="W16" s="236"/>
      <c r="X16" s="237"/>
      <c r="Y16" s="238"/>
      <c r="Z16" s="239"/>
      <c r="AA16" s="240" t="s">
        <v>273</v>
      </c>
      <c r="AB16" s="241"/>
      <c r="AC16" s="241"/>
      <c r="AD16" s="241"/>
      <c r="AE16" s="241"/>
      <c r="AF16" s="241"/>
      <c r="AG16" s="241"/>
      <c r="AH16" s="241"/>
      <c r="AI16" s="241"/>
      <c r="AJ16" s="241"/>
      <c r="AK16" s="241"/>
      <c r="AL16" s="241"/>
      <c r="AM16" s="241"/>
    </row>
    <row r="17" spans="1:50" s="3" customFormat="1" ht="19.5" customHeight="1">
      <c r="A17" s="234" t="s">
        <v>274</v>
      </c>
      <c r="B17" s="235"/>
      <c r="C17" s="235"/>
      <c r="D17" s="235"/>
      <c r="E17" s="235"/>
      <c r="F17" s="235"/>
      <c r="G17" s="235"/>
      <c r="H17" s="235"/>
      <c r="I17" s="235"/>
      <c r="J17" s="235"/>
      <c r="K17" s="235"/>
      <c r="L17" s="235"/>
      <c r="M17" s="235"/>
      <c r="N17" s="235"/>
      <c r="O17" s="235"/>
      <c r="P17" s="235"/>
      <c r="Q17" s="235"/>
      <c r="R17" s="235"/>
      <c r="S17" s="235"/>
      <c r="T17" s="235"/>
      <c r="U17" s="235"/>
      <c r="V17" s="235"/>
      <c r="W17" s="236"/>
      <c r="X17" s="237"/>
      <c r="Y17" s="238"/>
      <c r="Z17" s="239"/>
      <c r="AA17" s="240" t="s">
        <v>275</v>
      </c>
      <c r="AB17" s="241"/>
      <c r="AC17" s="241"/>
      <c r="AD17" s="241"/>
      <c r="AE17" s="241"/>
      <c r="AF17" s="241"/>
      <c r="AG17" s="241"/>
      <c r="AH17" s="241"/>
      <c r="AI17" s="241"/>
      <c r="AJ17" s="241"/>
      <c r="AK17" s="241"/>
      <c r="AL17" s="241"/>
      <c r="AM17" s="241"/>
    </row>
    <row r="18" spans="1:50" s="3" customFormat="1" ht="9" customHeight="1">
      <c r="A18" s="49"/>
      <c r="B18" s="49"/>
      <c r="C18" s="49"/>
      <c r="D18" s="49"/>
      <c r="E18" s="49"/>
      <c r="F18" s="49"/>
      <c r="G18" s="49"/>
      <c r="H18" s="49"/>
      <c r="I18" s="45"/>
      <c r="J18" s="50"/>
      <c r="K18" s="44"/>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row>
    <row r="19" spans="1:50" s="3" customFormat="1" ht="12">
      <c r="A19" s="231" t="s">
        <v>110</v>
      </c>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3"/>
    </row>
    <row r="20" spans="1:50" s="3" customFormat="1" ht="6" customHeight="1" thickBot="1">
      <c r="A20" s="49"/>
      <c r="B20" s="49"/>
      <c r="C20" s="49"/>
      <c r="D20" s="49"/>
      <c r="E20" s="49"/>
      <c r="F20" s="49"/>
      <c r="G20" s="49"/>
      <c r="H20" s="49"/>
      <c r="I20" s="45"/>
      <c r="J20" s="50"/>
      <c r="K20" s="44"/>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row>
    <row r="21" spans="1:50" s="3" customFormat="1" ht="19.5" customHeight="1" thickBot="1">
      <c r="A21" s="51" t="s">
        <v>193</v>
      </c>
      <c r="B21" s="49"/>
      <c r="C21" s="49"/>
      <c r="D21" s="49"/>
      <c r="E21" s="49"/>
      <c r="F21" s="49"/>
      <c r="G21" s="49"/>
      <c r="H21" s="49"/>
      <c r="I21" s="140" t="s">
        <v>144</v>
      </c>
      <c r="J21" s="50"/>
      <c r="K21" s="44"/>
      <c r="L21" s="46"/>
      <c r="M21" s="46"/>
      <c r="N21" s="46"/>
      <c r="O21" s="46"/>
      <c r="P21" s="46"/>
      <c r="Q21" s="46"/>
      <c r="R21" s="46"/>
      <c r="S21" s="46"/>
      <c r="T21" s="46"/>
      <c r="U21" s="46"/>
      <c r="V21" s="46"/>
      <c r="W21" s="46"/>
      <c r="X21" s="46"/>
      <c r="Y21" s="46"/>
      <c r="Z21" s="46"/>
      <c r="AA21" s="46"/>
      <c r="AB21" s="46"/>
      <c r="AC21" s="46"/>
      <c r="AD21" s="46"/>
      <c r="AE21" s="351" t="s">
        <v>124</v>
      </c>
      <c r="AF21" s="352"/>
      <c r="AG21" s="352"/>
      <c r="AH21" s="353"/>
      <c r="AI21" s="286">
        <f>(20*M22+5*V22)*10+AE22</f>
        <v>0</v>
      </c>
      <c r="AJ21" s="266"/>
      <c r="AK21" s="266"/>
      <c r="AL21" s="267" t="s">
        <v>11</v>
      </c>
      <c r="AM21" s="268"/>
    </row>
    <row r="22" spans="1:50" s="3" customFormat="1" ht="19.5" customHeight="1">
      <c r="A22" s="151" t="s">
        <v>38</v>
      </c>
      <c r="B22" s="144"/>
      <c r="C22" s="152"/>
      <c r="D22" s="152"/>
      <c r="E22" s="152"/>
      <c r="F22" s="152"/>
      <c r="G22" s="20"/>
      <c r="H22" s="303" t="s">
        <v>39</v>
      </c>
      <c r="I22" s="304"/>
      <c r="J22" s="304"/>
      <c r="K22" s="304"/>
      <c r="L22" s="305"/>
      <c r="M22" s="306">
        <f>COUNTIFS(職員表!$H6:$H85,$H$7,職員表!$O6:$O85,20,職員表!I$6:I$85,個票1!$L$10)</f>
        <v>0</v>
      </c>
      <c r="N22" s="306"/>
      <c r="O22" s="306"/>
      <c r="P22" s="20" t="s">
        <v>40</v>
      </c>
      <c r="Q22" s="242" t="s">
        <v>41</v>
      </c>
      <c r="R22" s="243"/>
      <c r="S22" s="243"/>
      <c r="T22" s="243"/>
      <c r="U22" s="244"/>
      <c r="V22" s="306">
        <f>COUNTIFS(職員表!$H6:$H85,$H$7,職員表!$O6:$O85,5,職員表!I$6:I$85,個票1!$L$10)</f>
        <v>0</v>
      </c>
      <c r="W22" s="306"/>
      <c r="X22" s="306"/>
      <c r="Y22" s="59" t="s">
        <v>40</v>
      </c>
      <c r="Z22" s="151" t="s">
        <v>145</v>
      </c>
      <c r="AA22" s="153"/>
      <c r="AB22" s="153"/>
      <c r="AC22" s="153"/>
      <c r="AD22" s="154"/>
      <c r="AE22" s="282"/>
      <c r="AF22" s="283"/>
      <c r="AG22" s="283"/>
      <c r="AH22" s="324" t="s">
        <v>11</v>
      </c>
      <c r="AI22" s="324"/>
      <c r="AJ22" s="107" t="s">
        <v>146</v>
      </c>
      <c r="AK22" s="38"/>
      <c r="AL22" s="38"/>
      <c r="AM22" s="41"/>
      <c r="AO22" s="3">
        <f>IF(M22=0,,"有")</f>
        <v>0</v>
      </c>
      <c r="AX22" s="3">
        <f>IF(L22=0,,"有")</f>
        <v>0</v>
      </c>
    </row>
    <row r="23" spans="1:50" s="3" customFormat="1" ht="7.5" customHeight="1" thickBot="1">
      <c r="A23" s="49"/>
      <c r="B23" s="49"/>
      <c r="C23" s="49"/>
      <c r="D23" s="49"/>
      <c r="E23" s="49"/>
      <c r="F23" s="49"/>
      <c r="G23" s="49"/>
      <c r="H23" s="49"/>
      <c r="I23" s="45"/>
      <c r="J23" s="50"/>
      <c r="K23" s="44"/>
      <c r="L23" s="46"/>
      <c r="M23" s="46"/>
      <c r="N23" s="46"/>
      <c r="O23" s="46"/>
      <c r="P23" s="46"/>
      <c r="Q23" s="46"/>
      <c r="R23" s="46"/>
      <c r="S23" s="46"/>
      <c r="T23" s="46"/>
      <c r="U23" s="46"/>
      <c r="V23" s="46"/>
      <c r="W23" s="46"/>
      <c r="X23" s="83"/>
      <c r="Y23" s="31"/>
      <c r="Z23" s="31"/>
      <c r="AA23" s="31"/>
      <c r="AB23" s="31"/>
      <c r="AC23" s="31"/>
      <c r="AD23" s="35"/>
      <c r="AE23" s="46"/>
      <c r="AF23" s="46"/>
      <c r="AG23" s="46"/>
      <c r="AH23" s="46"/>
      <c r="AI23" s="46"/>
      <c r="AJ23" s="46"/>
      <c r="AK23" s="46"/>
      <c r="AL23" s="46"/>
      <c r="AM23" s="46"/>
    </row>
    <row r="24" spans="1:50" ht="19.5" customHeight="1" thickBot="1">
      <c r="A24" s="52" t="s">
        <v>219</v>
      </c>
      <c r="B24" s="49"/>
      <c r="C24" s="43"/>
      <c r="D24" s="49"/>
      <c r="E24" s="53"/>
      <c r="F24" s="49"/>
      <c r="G24" s="49"/>
      <c r="H24" s="49"/>
      <c r="I24" s="49"/>
      <c r="J24" s="54"/>
      <c r="K24" s="54"/>
      <c r="L24" s="54"/>
      <c r="M24" s="54"/>
      <c r="N24" s="54"/>
      <c r="O24" s="55"/>
      <c r="P24" s="56"/>
      <c r="Q24" s="57"/>
      <c r="R24" s="57"/>
      <c r="S24" s="54"/>
      <c r="T24" s="50"/>
      <c r="U24" s="54"/>
      <c r="V24" s="54"/>
      <c r="W24" s="43"/>
      <c r="X24" s="321" t="s">
        <v>126</v>
      </c>
      <c r="Y24" s="322"/>
      <c r="Z24" s="322"/>
      <c r="AA24" s="322"/>
      <c r="AB24" s="323"/>
      <c r="AC24" s="281" t="s">
        <v>123</v>
      </c>
      <c r="AD24" s="155" t="s">
        <v>51</v>
      </c>
      <c r="AE24" s="156"/>
      <c r="AF24" s="156"/>
      <c r="AG24" s="157"/>
      <c r="AH24" s="156"/>
      <c r="AI24" s="286">
        <f>MIN(X25,ROUNDDOWN(H37/1000,0))</f>
        <v>0</v>
      </c>
      <c r="AJ24" s="266"/>
      <c r="AK24" s="266"/>
      <c r="AL24" s="267" t="s">
        <v>11</v>
      </c>
      <c r="AM24" s="268"/>
    </row>
    <row r="25" spans="1:50">
      <c r="A25" s="52"/>
      <c r="B25" s="49"/>
      <c r="C25" s="114" t="s">
        <v>153</v>
      </c>
      <c r="D25" s="49"/>
      <c r="E25" s="53"/>
      <c r="F25" s="49"/>
      <c r="G25" s="49"/>
      <c r="H25" s="49"/>
      <c r="I25" s="49"/>
      <c r="J25" s="54"/>
      <c r="K25" s="54"/>
      <c r="L25" s="54"/>
      <c r="M25" s="54"/>
      <c r="N25" s="54"/>
      <c r="O25" s="55"/>
      <c r="P25" s="56"/>
      <c r="Q25" s="57"/>
      <c r="R25" s="57"/>
      <c r="S25" s="54"/>
      <c r="T25" s="50"/>
      <c r="U25" s="54"/>
      <c r="V25" s="54"/>
      <c r="W25" s="58"/>
      <c r="X25" s="273" t="str">
        <f>IFERROR(VLOOKUP(L10,計算用!A3:G43,2,FALSE),"")</f>
        <v/>
      </c>
      <c r="Y25" s="274"/>
      <c r="Z25" s="274"/>
      <c r="AA25" s="275" t="s">
        <v>11</v>
      </c>
      <c r="AB25" s="276"/>
      <c r="AC25" s="281"/>
      <c r="AD25" s="158" t="s">
        <v>24</v>
      </c>
      <c r="AE25" s="159"/>
      <c r="AF25" s="159"/>
      <c r="AG25" s="159"/>
      <c r="AH25" s="160"/>
      <c r="AI25" s="282"/>
      <c r="AJ25" s="283"/>
      <c r="AK25" s="283"/>
      <c r="AL25" s="284" t="s">
        <v>11</v>
      </c>
      <c r="AM25" s="285"/>
      <c r="AV25" s="3"/>
    </row>
    <row r="26" spans="1:50">
      <c r="A26" s="43" t="s">
        <v>154</v>
      </c>
      <c r="B26" s="49"/>
      <c r="C26" s="43"/>
      <c r="D26" s="49"/>
      <c r="E26" s="53"/>
      <c r="F26" s="49"/>
      <c r="G26" s="49"/>
      <c r="H26" s="49"/>
      <c r="I26" s="49"/>
      <c r="J26" s="54"/>
      <c r="K26" s="54"/>
      <c r="L26" s="54"/>
      <c r="M26" s="54"/>
      <c r="N26" s="54"/>
      <c r="O26" s="55"/>
      <c r="P26" s="56"/>
      <c r="Q26" s="57"/>
      <c r="R26" s="57"/>
      <c r="S26" s="54"/>
      <c r="T26" s="50"/>
      <c r="U26" s="54"/>
      <c r="V26" s="54"/>
      <c r="W26" s="58"/>
      <c r="X26" s="273"/>
      <c r="Y26" s="274"/>
      <c r="Z26" s="274"/>
      <c r="AA26" s="275"/>
      <c r="AB26" s="276"/>
      <c r="AC26" s="281"/>
      <c r="AD26" s="161" t="s">
        <v>25</v>
      </c>
      <c r="AE26" s="162"/>
      <c r="AF26" s="162"/>
      <c r="AG26" s="162"/>
      <c r="AH26" s="163"/>
      <c r="AI26" s="261">
        <f>SUM(AI24:AK25)</f>
        <v>0</v>
      </c>
      <c r="AJ26" s="262"/>
      <c r="AK26" s="262"/>
      <c r="AL26" s="263" t="s">
        <v>11</v>
      </c>
      <c r="AM26" s="264"/>
    </row>
    <row r="27" spans="1:50" ht="15" customHeight="1">
      <c r="A27" s="242" t="s">
        <v>111</v>
      </c>
      <c r="B27" s="243"/>
      <c r="C27" s="243"/>
      <c r="D27" s="243"/>
      <c r="E27" s="243"/>
      <c r="F27" s="243"/>
      <c r="G27" s="244"/>
      <c r="H27" s="243" t="s">
        <v>112</v>
      </c>
      <c r="I27" s="243"/>
      <c r="J27" s="243"/>
      <c r="K27" s="243"/>
      <c r="L27" s="243"/>
      <c r="M27" s="242" t="s">
        <v>6</v>
      </c>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4"/>
    </row>
    <row r="28" spans="1:50" ht="15" customHeight="1">
      <c r="A28" s="101" t="s">
        <v>113</v>
      </c>
      <c r="B28" s="102"/>
      <c r="C28" s="102"/>
      <c r="D28" s="102"/>
      <c r="E28" s="103"/>
      <c r="F28" s="103"/>
      <c r="G28" s="104"/>
      <c r="H28" s="354"/>
      <c r="I28" s="354"/>
      <c r="J28" s="354"/>
      <c r="K28" s="354"/>
      <c r="L28" s="354"/>
      <c r="M28" s="251"/>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3"/>
    </row>
    <row r="29" spans="1:50" ht="15" customHeight="1">
      <c r="A29" s="60" t="s">
        <v>114</v>
      </c>
      <c r="B29" s="61"/>
      <c r="C29" s="61"/>
      <c r="D29" s="61"/>
      <c r="E29" s="62"/>
      <c r="F29" s="62"/>
      <c r="G29" s="63"/>
      <c r="H29" s="260"/>
      <c r="I29" s="260"/>
      <c r="J29" s="260"/>
      <c r="K29" s="260"/>
      <c r="L29" s="260"/>
      <c r="M29" s="254"/>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6"/>
    </row>
    <row r="30" spans="1:50" ht="15" customHeight="1">
      <c r="A30" s="60" t="s">
        <v>115</v>
      </c>
      <c r="B30" s="61"/>
      <c r="C30" s="61"/>
      <c r="D30" s="61"/>
      <c r="E30" s="62"/>
      <c r="F30" s="62"/>
      <c r="G30" s="63"/>
      <c r="H30" s="260"/>
      <c r="I30" s="260"/>
      <c r="J30" s="260"/>
      <c r="K30" s="260"/>
      <c r="L30" s="260"/>
      <c r="M30" s="254"/>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6"/>
    </row>
    <row r="31" spans="1:50" ht="15" customHeight="1">
      <c r="A31" s="60" t="s">
        <v>116</v>
      </c>
      <c r="B31" s="61"/>
      <c r="C31" s="61"/>
      <c r="D31" s="61"/>
      <c r="E31" s="62"/>
      <c r="F31" s="62"/>
      <c r="G31" s="63"/>
      <c r="H31" s="260"/>
      <c r="I31" s="260"/>
      <c r="J31" s="260"/>
      <c r="K31" s="260"/>
      <c r="L31" s="260"/>
      <c r="M31" s="254"/>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6"/>
    </row>
    <row r="32" spans="1:50" ht="15" customHeight="1">
      <c r="A32" s="60" t="s">
        <v>117</v>
      </c>
      <c r="B32" s="61"/>
      <c r="C32" s="61"/>
      <c r="D32" s="61"/>
      <c r="E32" s="62"/>
      <c r="F32" s="62"/>
      <c r="G32" s="63"/>
      <c r="H32" s="260"/>
      <c r="I32" s="260"/>
      <c r="J32" s="260"/>
      <c r="K32" s="260"/>
      <c r="L32" s="260"/>
      <c r="M32" s="254"/>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6"/>
    </row>
    <row r="33" spans="1:48" ht="15" customHeight="1">
      <c r="A33" s="60" t="s">
        <v>118</v>
      </c>
      <c r="B33" s="61"/>
      <c r="C33" s="61"/>
      <c r="D33" s="61"/>
      <c r="E33" s="62"/>
      <c r="F33" s="62"/>
      <c r="G33" s="63"/>
      <c r="H33" s="260"/>
      <c r="I33" s="260"/>
      <c r="J33" s="260"/>
      <c r="K33" s="260"/>
      <c r="L33" s="260"/>
      <c r="M33" s="254"/>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6"/>
      <c r="AV33" s="3"/>
    </row>
    <row r="34" spans="1:48" ht="15" customHeight="1">
      <c r="A34" s="60" t="s">
        <v>119</v>
      </c>
      <c r="B34" s="61"/>
      <c r="C34" s="61"/>
      <c r="D34" s="61"/>
      <c r="E34" s="62"/>
      <c r="F34" s="62"/>
      <c r="G34" s="63"/>
      <c r="H34" s="260"/>
      <c r="I34" s="260"/>
      <c r="J34" s="260"/>
      <c r="K34" s="260"/>
      <c r="L34" s="260"/>
      <c r="M34" s="254"/>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6"/>
    </row>
    <row r="35" spans="1:48" ht="15" customHeight="1">
      <c r="A35" s="60" t="s">
        <v>120</v>
      </c>
      <c r="B35" s="64"/>
      <c r="C35" s="64"/>
      <c r="D35" s="64"/>
      <c r="E35" s="64"/>
      <c r="F35" s="64"/>
      <c r="G35" s="65"/>
      <c r="H35" s="260"/>
      <c r="I35" s="260"/>
      <c r="J35" s="260"/>
      <c r="K35" s="260"/>
      <c r="L35" s="260"/>
      <c r="M35" s="254"/>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6"/>
    </row>
    <row r="36" spans="1:48" ht="15" customHeight="1">
      <c r="A36" s="66" t="s">
        <v>121</v>
      </c>
      <c r="B36" s="67"/>
      <c r="C36" s="67"/>
      <c r="D36" s="67"/>
      <c r="E36" s="68"/>
      <c r="F36" s="68"/>
      <c r="G36" s="69"/>
      <c r="H36" s="250"/>
      <c r="I36" s="250"/>
      <c r="J36" s="250"/>
      <c r="K36" s="250"/>
      <c r="L36" s="250"/>
      <c r="M36" s="257"/>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9"/>
    </row>
    <row r="37" spans="1:48" ht="15" customHeight="1">
      <c r="A37" s="70" t="s">
        <v>15</v>
      </c>
      <c r="B37" s="71"/>
      <c r="C37" s="71"/>
      <c r="D37" s="71"/>
      <c r="E37" s="71"/>
      <c r="F37" s="71"/>
      <c r="G37" s="72"/>
      <c r="H37" s="245">
        <f>SUM(H28:L36)</f>
        <v>0</v>
      </c>
      <c r="I37" s="245"/>
      <c r="J37" s="245"/>
      <c r="K37" s="245"/>
      <c r="L37" s="246"/>
      <c r="M37" s="247"/>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9"/>
    </row>
    <row r="38" spans="1:48" ht="7.5" customHeight="1">
      <c r="A38" s="73"/>
      <c r="B38" s="73"/>
      <c r="C38" s="73"/>
      <c r="D38" s="73"/>
      <c r="E38" s="74"/>
      <c r="F38" s="74"/>
      <c r="G38" s="74"/>
      <c r="H38" s="74"/>
      <c r="I38" s="74"/>
      <c r="J38" s="75"/>
      <c r="K38" s="75"/>
      <c r="L38" s="75"/>
      <c r="M38" s="75"/>
      <c r="N38" s="75"/>
      <c r="O38" s="76"/>
      <c r="P38" s="76"/>
      <c r="Q38" s="76"/>
      <c r="R38" s="76"/>
      <c r="S38" s="76"/>
      <c r="T38" s="76"/>
      <c r="U38" s="76"/>
      <c r="V38" s="76"/>
      <c r="W38" s="76"/>
      <c r="X38" s="76"/>
      <c r="Y38" s="76"/>
      <c r="Z38" s="76"/>
      <c r="AA38" s="76"/>
      <c r="AB38" s="76"/>
      <c r="AC38" s="76"/>
      <c r="AD38" s="76"/>
      <c r="AE38" s="76"/>
      <c r="AF38" s="76"/>
      <c r="AG38" s="76"/>
      <c r="AH38" s="117"/>
      <c r="AI38" s="76"/>
      <c r="AJ38" s="76"/>
      <c r="AK38" s="76"/>
      <c r="AL38" s="76"/>
      <c r="AM38" s="76"/>
    </row>
    <row r="39" spans="1:48" ht="19.5" customHeight="1" thickBot="1">
      <c r="A39" s="52" t="s">
        <v>220</v>
      </c>
      <c r="B39" s="49"/>
      <c r="C39" s="113"/>
      <c r="D39" s="49"/>
      <c r="E39" s="53"/>
      <c r="F39" s="49"/>
      <c r="G39" s="49"/>
      <c r="H39" s="49"/>
      <c r="I39" s="49"/>
      <c r="J39" s="54"/>
      <c r="K39" s="54"/>
      <c r="L39" s="54"/>
      <c r="M39" s="54"/>
      <c r="N39" s="54"/>
      <c r="O39" s="55"/>
      <c r="P39" s="56"/>
      <c r="Q39" s="57"/>
      <c r="R39" s="57"/>
      <c r="S39" s="54"/>
      <c r="T39" s="50"/>
      <c r="U39" s="54"/>
      <c r="V39" s="54"/>
      <c r="W39" s="113"/>
      <c r="X39" s="277" t="s">
        <v>126</v>
      </c>
      <c r="Y39" s="278"/>
      <c r="Z39" s="278"/>
      <c r="AA39" s="278"/>
      <c r="AB39" s="279"/>
      <c r="AC39" s="297"/>
      <c r="AD39" s="112"/>
      <c r="AE39" s="112"/>
      <c r="AF39" s="112"/>
      <c r="AG39" s="112"/>
      <c r="AH39" s="112"/>
      <c r="AI39" s="289"/>
      <c r="AJ39" s="289"/>
      <c r="AK39" s="289"/>
      <c r="AL39" s="290"/>
      <c r="AM39" s="290"/>
    </row>
    <row r="40" spans="1:48" ht="14.25" thickBot="1">
      <c r="A40" s="52"/>
      <c r="B40" s="49"/>
      <c r="C40" s="114" t="s">
        <v>190</v>
      </c>
      <c r="D40" s="49"/>
      <c r="E40" s="53"/>
      <c r="F40" s="49"/>
      <c r="G40" s="49"/>
      <c r="H40" s="49"/>
      <c r="I40" s="49"/>
      <c r="J40" s="54"/>
      <c r="K40" s="54"/>
      <c r="L40" s="54"/>
      <c r="M40" s="54"/>
      <c r="N40" s="54"/>
      <c r="O40" s="55"/>
      <c r="P40" s="56"/>
      <c r="Q40" s="57"/>
      <c r="R40" s="57"/>
      <c r="S40" s="54"/>
      <c r="T40" s="50"/>
      <c r="U40" s="54"/>
      <c r="V40" s="54"/>
      <c r="W40" s="58"/>
      <c r="X40" s="298" t="str">
        <f>IFERROR(VLOOKUP(L10,計算用!A3:G43,5,FALSE),"")</f>
        <v/>
      </c>
      <c r="Y40" s="299"/>
      <c r="Z40" s="299"/>
      <c r="AA40" s="300" t="s">
        <v>11</v>
      </c>
      <c r="AB40" s="301"/>
      <c r="AC40" s="297"/>
      <c r="AD40" s="112"/>
      <c r="AE40" s="292" t="s">
        <v>123</v>
      </c>
      <c r="AF40" s="293"/>
      <c r="AG40" s="293"/>
      <c r="AH40" s="294"/>
      <c r="AI40" s="286" t="str">
        <f>IF(OR(L10=計算用!A6, L10=計算用!A17,L10=計算用!A18,L10=計算用!A19,L10=計算用!A20,L10=計算用!A21,L10=計算用!A22,L10=計算用!A23),MIN(X40,ROUNDDOWN(H50/1000,0)),"")</f>
        <v/>
      </c>
      <c r="AJ40" s="266"/>
      <c r="AK40" s="266"/>
      <c r="AL40" s="267" t="s">
        <v>11</v>
      </c>
      <c r="AM40" s="268"/>
      <c r="AV40" s="3"/>
    </row>
    <row r="41" spans="1:48" ht="15" customHeight="1">
      <c r="A41" s="242" t="s">
        <v>111</v>
      </c>
      <c r="B41" s="243"/>
      <c r="C41" s="243"/>
      <c r="D41" s="243"/>
      <c r="E41" s="243"/>
      <c r="F41" s="243"/>
      <c r="G41" s="244"/>
      <c r="H41" s="243" t="s">
        <v>112</v>
      </c>
      <c r="I41" s="243"/>
      <c r="J41" s="243"/>
      <c r="K41" s="243"/>
      <c r="L41" s="243"/>
      <c r="M41" s="242" t="s">
        <v>6</v>
      </c>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4"/>
    </row>
    <row r="42" spans="1:48" ht="15" customHeight="1">
      <c r="A42" s="60" t="s">
        <v>191</v>
      </c>
      <c r="B42" s="61"/>
      <c r="C42" s="61"/>
      <c r="D42" s="61"/>
      <c r="E42" s="62"/>
      <c r="F42" s="62"/>
      <c r="G42" s="63"/>
      <c r="H42" s="260"/>
      <c r="I42" s="260"/>
      <c r="J42" s="260"/>
      <c r="K42" s="260"/>
      <c r="L42" s="260"/>
      <c r="M42" s="254"/>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6"/>
    </row>
    <row r="43" spans="1:48" ht="15" customHeight="1">
      <c r="A43" s="120" t="s">
        <v>198</v>
      </c>
      <c r="B43" s="61"/>
      <c r="C43" s="61"/>
      <c r="D43" s="61"/>
      <c r="E43" s="62"/>
      <c r="F43" s="62"/>
      <c r="G43" s="63"/>
      <c r="H43" s="260"/>
      <c r="I43" s="260"/>
      <c r="J43" s="260"/>
      <c r="K43" s="260"/>
      <c r="L43" s="260"/>
      <c r="M43" s="254"/>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6"/>
    </row>
    <row r="44" spans="1:48" ht="15" customHeight="1">
      <c r="A44" s="120" t="s">
        <v>199</v>
      </c>
      <c r="B44" s="61"/>
      <c r="C44" s="61"/>
      <c r="D44" s="61"/>
      <c r="E44" s="62"/>
      <c r="F44" s="62"/>
      <c r="G44" s="63"/>
      <c r="H44" s="260"/>
      <c r="I44" s="260"/>
      <c r="J44" s="260"/>
      <c r="K44" s="260"/>
      <c r="L44" s="260"/>
      <c r="M44" s="254"/>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6"/>
    </row>
    <row r="45" spans="1:48" ht="15" customHeight="1">
      <c r="A45" s="60" t="s">
        <v>118</v>
      </c>
      <c r="B45" s="61"/>
      <c r="C45" s="61"/>
      <c r="D45" s="61"/>
      <c r="E45" s="62"/>
      <c r="F45" s="62"/>
      <c r="G45" s="63"/>
      <c r="H45" s="260"/>
      <c r="I45" s="260"/>
      <c r="J45" s="260"/>
      <c r="K45" s="260"/>
      <c r="L45" s="260"/>
      <c r="M45" s="254"/>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6"/>
    </row>
    <row r="46" spans="1:48" ht="15" customHeight="1">
      <c r="A46" s="60" t="s">
        <v>116</v>
      </c>
      <c r="B46" s="61"/>
      <c r="C46" s="61"/>
      <c r="D46" s="61"/>
      <c r="E46" s="62"/>
      <c r="F46" s="62"/>
      <c r="G46" s="63"/>
      <c r="H46" s="260"/>
      <c r="I46" s="260"/>
      <c r="J46" s="260"/>
      <c r="K46" s="260"/>
      <c r="L46" s="260"/>
      <c r="M46" s="254"/>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6"/>
    </row>
    <row r="47" spans="1:48" ht="15" customHeight="1">
      <c r="A47" s="60" t="s">
        <v>119</v>
      </c>
      <c r="B47" s="61"/>
      <c r="C47" s="61"/>
      <c r="D47" s="61"/>
      <c r="E47" s="62"/>
      <c r="F47" s="62"/>
      <c r="G47" s="63"/>
      <c r="H47" s="260"/>
      <c r="I47" s="260"/>
      <c r="J47" s="260"/>
      <c r="K47" s="260"/>
      <c r="L47" s="260"/>
      <c r="M47" s="254"/>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6"/>
    </row>
    <row r="48" spans="1:48" ht="15" customHeight="1">
      <c r="A48" s="60" t="s">
        <v>120</v>
      </c>
      <c r="B48" s="64"/>
      <c r="C48" s="64"/>
      <c r="D48" s="64"/>
      <c r="E48" s="64"/>
      <c r="F48" s="64"/>
      <c r="G48" s="65"/>
      <c r="H48" s="260"/>
      <c r="I48" s="260"/>
      <c r="J48" s="260"/>
      <c r="K48" s="260"/>
      <c r="L48" s="260"/>
      <c r="M48" s="254"/>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6"/>
    </row>
    <row r="49" spans="1:46" ht="15" customHeight="1">
      <c r="A49" s="66" t="s">
        <v>121</v>
      </c>
      <c r="B49" s="67"/>
      <c r="C49" s="67"/>
      <c r="D49" s="67"/>
      <c r="E49" s="68"/>
      <c r="F49" s="68"/>
      <c r="G49" s="69"/>
      <c r="H49" s="250"/>
      <c r="I49" s="250"/>
      <c r="J49" s="250"/>
      <c r="K49" s="250"/>
      <c r="L49" s="250"/>
      <c r="M49" s="257"/>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9"/>
    </row>
    <row r="50" spans="1:46" ht="15" customHeight="1">
      <c r="A50" s="70" t="s">
        <v>15</v>
      </c>
      <c r="B50" s="71"/>
      <c r="C50" s="71"/>
      <c r="D50" s="71"/>
      <c r="E50" s="71"/>
      <c r="F50" s="71"/>
      <c r="G50" s="72"/>
      <c r="H50" s="245">
        <f>SUM(H42:L49)</f>
        <v>0</v>
      </c>
      <c r="I50" s="245"/>
      <c r="J50" s="245"/>
      <c r="K50" s="245"/>
      <c r="L50" s="246"/>
      <c r="M50" s="247"/>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9"/>
    </row>
    <row r="51" spans="1:46" ht="7.5" customHeight="1" thickBot="1">
      <c r="A51" s="73"/>
      <c r="B51" s="73"/>
      <c r="C51" s="73"/>
      <c r="D51" s="73"/>
      <c r="E51" s="74"/>
      <c r="F51" s="74"/>
      <c r="G51" s="74"/>
      <c r="H51" s="74"/>
      <c r="I51" s="74"/>
      <c r="J51" s="75"/>
      <c r="K51" s="75"/>
      <c r="L51" s="75"/>
      <c r="M51" s="75"/>
      <c r="N51" s="75"/>
      <c r="O51" s="76"/>
      <c r="P51" s="76"/>
      <c r="Q51" s="76"/>
      <c r="R51" s="76"/>
      <c r="S51" s="76"/>
      <c r="T51" s="76"/>
      <c r="U51" s="76"/>
      <c r="V51" s="76"/>
      <c r="W51" s="76"/>
      <c r="X51" s="76"/>
      <c r="Y51" s="76"/>
      <c r="Z51" s="76"/>
      <c r="AA51" s="76"/>
      <c r="AB51" s="76"/>
      <c r="AC51" s="76"/>
      <c r="AD51" s="76"/>
      <c r="AE51" s="76"/>
      <c r="AF51" s="76"/>
      <c r="AG51" s="76"/>
      <c r="AH51" s="116"/>
      <c r="AI51" s="76"/>
      <c r="AJ51" s="76"/>
      <c r="AK51" s="76"/>
      <c r="AL51" s="76"/>
      <c r="AM51" s="76"/>
    </row>
    <row r="52" spans="1:46" s="3" customFormat="1" ht="19.5" customHeight="1" thickBot="1">
      <c r="A52" s="51" t="s">
        <v>221</v>
      </c>
      <c r="B52" s="49"/>
      <c r="C52" s="49"/>
      <c r="D52" s="49"/>
      <c r="E52" s="49"/>
      <c r="F52" s="49"/>
      <c r="G52" s="49"/>
      <c r="H52" s="49"/>
      <c r="I52" s="45"/>
      <c r="J52" s="50"/>
      <c r="K52" s="44"/>
      <c r="L52" s="46"/>
      <c r="M52" s="46"/>
      <c r="N52" s="46"/>
      <c r="O52" s="46"/>
      <c r="P52" s="46"/>
      <c r="Q52" s="46"/>
      <c r="R52" s="46"/>
      <c r="S52" s="46"/>
      <c r="T52" s="46"/>
      <c r="U52" s="46"/>
      <c r="V52" s="46"/>
      <c r="W52" s="46"/>
      <c r="X52" s="46"/>
      <c r="Y52" s="46"/>
      <c r="Z52" s="46"/>
      <c r="AA52" s="46"/>
      <c r="AB52" s="46"/>
      <c r="AC52" s="46"/>
      <c r="AD52" s="46"/>
      <c r="AE52" s="292" t="s">
        <v>125</v>
      </c>
      <c r="AF52" s="293"/>
      <c r="AG52" s="293"/>
      <c r="AH52" s="294"/>
      <c r="AI52" s="265">
        <f>IF(L10=A54,ROUNDDOWN(X54*AI54/1000,0),IF(L10=A55,ROUNDDOWN(X55*AI55/1000,0),IF(NOT(OR(L10=A54,L10=A55)),ROUNDDOWN(X53*AI53/1000,0))))</f>
        <v>0</v>
      </c>
      <c r="AJ52" s="266"/>
      <c r="AK52" s="266"/>
      <c r="AL52" s="267" t="s">
        <v>11</v>
      </c>
      <c r="AM52" s="268"/>
    </row>
    <row r="53" spans="1:46" s="3" customFormat="1" ht="15.75" customHeight="1">
      <c r="A53" s="234" t="s">
        <v>155</v>
      </c>
      <c r="B53" s="235"/>
      <c r="C53" s="235"/>
      <c r="D53" s="235"/>
      <c r="E53" s="235"/>
      <c r="F53" s="235"/>
      <c r="G53" s="235"/>
      <c r="H53" s="235"/>
      <c r="I53" s="235"/>
      <c r="J53" s="235"/>
      <c r="K53" s="235"/>
      <c r="L53" s="235"/>
      <c r="M53" s="235"/>
      <c r="N53" s="235"/>
      <c r="O53" s="235"/>
      <c r="P53" s="235"/>
      <c r="Q53" s="235"/>
      <c r="R53" s="235"/>
      <c r="S53" s="235"/>
      <c r="T53" s="235"/>
      <c r="U53" s="235"/>
      <c r="V53" s="235"/>
      <c r="W53" s="236"/>
      <c r="X53" s="291">
        <v>2000</v>
      </c>
      <c r="Y53" s="291"/>
      <c r="Z53" s="291"/>
      <c r="AA53" s="295" t="s">
        <v>22</v>
      </c>
      <c r="AB53" s="296"/>
      <c r="AC53" s="242" t="s">
        <v>23</v>
      </c>
      <c r="AD53" s="243"/>
      <c r="AE53" s="243"/>
      <c r="AF53" s="243"/>
      <c r="AG53" s="243"/>
      <c r="AH53" s="244"/>
      <c r="AI53" s="269"/>
      <c r="AJ53" s="270"/>
      <c r="AK53" s="270"/>
      <c r="AL53" s="271" t="s">
        <v>12</v>
      </c>
      <c r="AM53" s="272"/>
    </row>
    <row r="54" spans="1:46" s="3" customFormat="1" ht="15.75" customHeight="1">
      <c r="A54" s="234" t="s">
        <v>156</v>
      </c>
      <c r="B54" s="235"/>
      <c r="C54" s="235"/>
      <c r="D54" s="235"/>
      <c r="E54" s="235"/>
      <c r="F54" s="235"/>
      <c r="G54" s="235"/>
      <c r="H54" s="235"/>
      <c r="I54" s="235"/>
      <c r="J54" s="235"/>
      <c r="K54" s="235"/>
      <c r="L54" s="235"/>
      <c r="M54" s="235"/>
      <c r="N54" s="235"/>
      <c r="O54" s="235"/>
      <c r="P54" s="235"/>
      <c r="Q54" s="235"/>
      <c r="R54" s="235"/>
      <c r="S54" s="235"/>
      <c r="T54" s="235"/>
      <c r="U54" s="235"/>
      <c r="V54" s="235"/>
      <c r="W54" s="236"/>
      <c r="X54" s="291">
        <v>1500</v>
      </c>
      <c r="Y54" s="291"/>
      <c r="Z54" s="291"/>
      <c r="AA54" s="295" t="s">
        <v>22</v>
      </c>
      <c r="AB54" s="296"/>
      <c r="AC54" s="242" t="s">
        <v>23</v>
      </c>
      <c r="AD54" s="243"/>
      <c r="AE54" s="243"/>
      <c r="AF54" s="243"/>
      <c r="AG54" s="243"/>
      <c r="AH54" s="244"/>
      <c r="AI54" s="269"/>
      <c r="AJ54" s="270"/>
      <c r="AK54" s="270"/>
      <c r="AL54" s="287" t="s">
        <v>12</v>
      </c>
      <c r="AM54" s="288"/>
    </row>
    <row r="55" spans="1:46" s="3" customFormat="1" ht="15.75" customHeight="1">
      <c r="A55" s="234" t="s">
        <v>157</v>
      </c>
      <c r="B55" s="235"/>
      <c r="C55" s="235"/>
      <c r="D55" s="235"/>
      <c r="E55" s="235"/>
      <c r="F55" s="235"/>
      <c r="G55" s="235"/>
      <c r="H55" s="235"/>
      <c r="I55" s="235"/>
      <c r="J55" s="235"/>
      <c r="K55" s="235"/>
      <c r="L55" s="235"/>
      <c r="M55" s="235"/>
      <c r="N55" s="235"/>
      <c r="O55" s="235"/>
      <c r="P55" s="235"/>
      <c r="Q55" s="235"/>
      <c r="R55" s="235"/>
      <c r="S55" s="235"/>
      <c r="T55" s="235"/>
      <c r="U55" s="235"/>
      <c r="V55" s="235"/>
      <c r="W55" s="236"/>
      <c r="X55" s="291">
        <v>2500</v>
      </c>
      <c r="Y55" s="291"/>
      <c r="Z55" s="291"/>
      <c r="AA55" s="295" t="s">
        <v>22</v>
      </c>
      <c r="AB55" s="296"/>
      <c r="AC55" s="242" t="s">
        <v>23</v>
      </c>
      <c r="AD55" s="243"/>
      <c r="AE55" s="243"/>
      <c r="AF55" s="243"/>
      <c r="AG55" s="243"/>
      <c r="AH55" s="244"/>
      <c r="AI55" s="269"/>
      <c r="AJ55" s="270"/>
      <c r="AK55" s="270"/>
      <c r="AL55" s="287" t="s">
        <v>12</v>
      </c>
      <c r="AM55" s="288"/>
    </row>
    <row r="56" spans="1:46" s="3" customFormat="1" ht="7.5" customHeight="1" thickBot="1">
      <c r="A56" s="49"/>
      <c r="B56" s="49"/>
      <c r="C56" s="49"/>
      <c r="D56" s="49"/>
      <c r="E56" s="49"/>
      <c r="F56" s="49"/>
      <c r="G56" s="49"/>
      <c r="H56" s="49"/>
      <c r="I56" s="45"/>
      <c r="J56" s="50"/>
      <c r="K56" s="44"/>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row>
    <row r="57" spans="1:46" s="3" customFormat="1" ht="19.5" customHeight="1" thickBot="1">
      <c r="A57" s="51" t="s">
        <v>158</v>
      </c>
      <c r="B57" s="44"/>
      <c r="C57" s="49"/>
      <c r="D57" s="49"/>
      <c r="E57" s="49"/>
      <c r="F57" s="49"/>
      <c r="G57" s="49"/>
      <c r="H57" s="49"/>
      <c r="I57" s="45"/>
      <c r="J57" s="50"/>
      <c r="K57" s="44"/>
      <c r="L57" s="46"/>
      <c r="M57" s="46"/>
      <c r="N57" s="46"/>
      <c r="O57" s="47"/>
      <c r="P57" s="47"/>
      <c r="Q57" s="47"/>
      <c r="R57" s="47"/>
      <c r="S57" s="47"/>
      <c r="T57" s="77"/>
      <c r="U57" s="77"/>
      <c r="V57" s="77"/>
      <c r="W57" s="77"/>
      <c r="X57" s="277" t="s">
        <v>126</v>
      </c>
      <c r="Y57" s="278"/>
      <c r="Z57" s="278"/>
      <c r="AA57" s="278"/>
      <c r="AB57" s="279"/>
      <c r="AC57" s="280" t="s">
        <v>123</v>
      </c>
      <c r="AD57" s="155" t="s">
        <v>28</v>
      </c>
      <c r="AE57" s="156"/>
      <c r="AF57" s="156"/>
      <c r="AG57" s="156"/>
      <c r="AH57" s="164"/>
      <c r="AI57" s="286">
        <f>MIN(X58,ROUNDDOWN(H70/1000,0))</f>
        <v>0</v>
      </c>
      <c r="AJ57" s="266"/>
      <c r="AK57" s="266"/>
      <c r="AL57" s="267" t="s">
        <v>11</v>
      </c>
      <c r="AM57" s="268"/>
    </row>
    <row r="58" spans="1:46" s="3" customFormat="1" ht="12">
      <c r="A58" s="47"/>
      <c r="B58" s="115" t="s">
        <v>159</v>
      </c>
      <c r="C58" s="49"/>
      <c r="D58" s="49"/>
      <c r="E58" s="49"/>
      <c r="F58" s="49"/>
      <c r="G58" s="49"/>
      <c r="H58" s="49"/>
      <c r="I58" s="49"/>
      <c r="J58" s="49"/>
      <c r="K58" s="49"/>
      <c r="L58" s="49"/>
      <c r="M58" s="49"/>
      <c r="N58" s="49"/>
      <c r="O58" s="49"/>
      <c r="P58" s="49"/>
      <c r="Q58" s="49"/>
      <c r="R58" s="49"/>
      <c r="S58" s="49"/>
      <c r="T58" s="49"/>
      <c r="U58" s="49"/>
      <c r="V58" s="49"/>
      <c r="W58" s="49"/>
      <c r="X58" s="273" t="str">
        <f>IFERROR(VLOOKUP(L10,計算用!A3:G43,6,FALSE),"")</f>
        <v/>
      </c>
      <c r="Y58" s="274"/>
      <c r="Z58" s="274"/>
      <c r="AA58" s="275" t="s">
        <v>11</v>
      </c>
      <c r="AB58" s="276"/>
      <c r="AC58" s="281"/>
      <c r="AD58" s="158" t="s">
        <v>24</v>
      </c>
      <c r="AE58" s="145"/>
      <c r="AF58" s="145"/>
      <c r="AG58" s="145"/>
      <c r="AH58" s="165"/>
      <c r="AI58" s="282"/>
      <c r="AJ58" s="283"/>
      <c r="AK58" s="283"/>
      <c r="AL58" s="284" t="s">
        <v>11</v>
      </c>
      <c r="AM58" s="285"/>
    </row>
    <row r="59" spans="1:46" s="3" customFormat="1" ht="12">
      <c r="A59" s="43" t="s">
        <v>129</v>
      </c>
      <c r="B59" s="49"/>
      <c r="C59" s="49"/>
      <c r="D59" s="49"/>
      <c r="E59" s="49"/>
      <c r="F59" s="49"/>
      <c r="G59" s="49"/>
      <c r="H59" s="49"/>
      <c r="I59" s="49"/>
      <c r="J59" s="49"/>
      <c r="K59" s="49"/>
      <c r="L59" s="49"/>
      <c r="M59" s="49"/>
      <c r="N59" s="49"/>
      <c r="O59" s="49"/>
      <c r="P59" s="49"/>
      <c r="Q59" s="49"/>
      <c r="R59" s="49"/>
      <c r="S59" s="49"/>
      <c r="T59" s="49"/>
      <c r="U59" s="49"/>
      <c r="V59" s="49"/>
      <c r="W59" s="49"/>
      <c r="X59" s="273" t="e">
        <f>VLOOKUP(L30,計算用!A24:G60,5,FALSE)</f>
        <v>#N/A</v>
      </c>
      <c r="Y59" s="274"/>
      <c r="Z59" s="274"/>
      <c r="AA59" s="275"/>
      <c r="AB59" s="276"/>
      <c r="AC59" s="281"/>
      <c r="AD59" s="161" t="s">
        <v>25</v>
      </c>
      <c r="AE59" s="166"/>
      <c r="AF59" s="166"/>
      <c r="AG59" s="166"/>
      <c r="AH59" s="167"/>
      <c r="AI59" s="261">
        <f>SUM(AI57:AK58)</f>
        <v>0</v>
      </c>
      <c r="AJ59" s="262"/>
      <c r="AK59" s="262"/>
      <c r="AL59" s="263" t="s">
        <v>11</v>
      </c>
      <c r="AM59" s="264"/>
      <c r="AT59" s="4"/>
    </row>
    <row r="60" spans="1:46" ht="15" customHeight="1">
      <c r="A60" s="242" t="s">
        <v>111</v>
      </c>
      <c r="B60" s="243"/>
      <c r="C60" s="243"/>
      <c r="D60" s="243"/>
      <c r="E60" s="243"/>
      <c r="F60" s="243"/>
      <c r="G60" s="244"/>
      <c r="H60" s="243" t="s">
        <v>112</v>
      </c>
      <c r="I60" s="243"/>
      <c r="J60" s="243"/>
      <c r="K60" s="243"/>
      <c r="L60" s="243"/>
      <c r="M60" s="242" t="s">
        <v>6</v>
      </c>
      <c r="N60" s="243"/>
      <c r="O60" s="243"/>
      <c r="P60" s="243"/>
      <c r="Q60" s="243"/>
      <c r="R60" s="243"/>
      <c r="S60" s="243"/>
      <c r="T60" s="243"/>
      <c r="U60" s="243"/>
      <c r="V60" s="243"/>
      <c r="W60" s="243"/>
      <c r="X60" s="243"/>
      <c r="Y60" s="243"/>
      <c r="Z60" s="243"/>
      <c r="AA60" s="243"/>
      <c r="AB60" s="243"/>
      <c r="AC60" s="243"/>
      <c r="AD60" s="243"/>
      <c r="AE60" s="243"/>
      <c r="AF60" s="243"/>
      <c r="AG60" s="243"/>
      <c r="AH60" s="243"/>
      <c r="AI60" s="243"/>
      <c r="AJ60" s="243"/>
      <c r="AK60" s="243"/>
      <c r="AL60" s="243"/>
      <c r="AM60" s="244"/>
    </row>
    <row r="61" spans="1:46" ht="15" customHeight="1">
      <c r="A61" s="101" t="s">
        <v>113</v>
      </c>
      <c r="B61" s="102"/>
      <c r="C61" s="102"/>
      <c r="D61" s="102"/>
      <c r="E61" s="103"/>
      <c r="F61" s="103"/>
      <c r="G61" s="104"/>
      <c r="H61" s="354"/>
      <c r="I61" s="354"/>
      <c r="J61" s="354"/>
      <c r="K61" s="354"/>
      <c r="L61" s="354"/>
      <c r="M61" s="251"/>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3"/>
    </row>
    <row r="62" spans="1:46" ht="15" customHeight="1">
      <c r="A62" s="60" t="s">
        <v>114</v>
      </c>
      <c r="B62" s="61"/>
      <c r="C62" s="61"/>
      <c r="D62" s="61"/>
      <c r="E62" s="62"/>
      <c r="F62" s="62"/>
      <c r="G62" s="63"/>
      <c r="H62" s="260"/>
      <c r="I62" s="260"/>
      <c r="J62" s="260"/>
      <c r="K62" s="260"/>
      <c r="L62" s="260"/>
      <c r="M62" s="254"/>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6"/>
    </row>
    <row r="63" spans="1:46" ht="15" customHeight="1">
      <c r="A63" s="60" t="s">
        <v>115</v>
      </c>
      <c r="B63" s="61"/>
      <c r="C63" s="61"/>
      <c r="D63" s="61"/>
      <c r="E63" s="62"/>
      <c r="F63" s="62"/>
      <c r="G63" s="63"/>
      <c r="H63" s="260"/>
      <c r="I63" s="260"/>
      <c r="J63" s="260"/>
      <c r="K63" s="260"/>
      <c r="L63" s="260"/>
      <c r="M63" s="254"/>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6"/>
    </row>
    <row r="64" spans="1:46" ht="15" customHeight="1">
      <c r="A64" s="60" t="s">
        <v>116</v>
      </c>
      <c r="B64" s="61"/>
      <c r="C64" s="61"/>
      <c r="D64" s="61"/>
      <c r="E64" s="62"/>
      <c r="F64" s="62"/>
      <c r="G64" s="63"/>
      <c r="H64" s="260"/>
      <c r="I64" s="260"/>
      <c r="J64" s="260"/>
      <c r="K64" s="260"/>
      <c r="L64" s="260"/>
      <c r="M64" s="254"/>
      <c r="N64" s="255"/>
      <c r="O64" s="255"/>
      <c r="P64" s="255"/>
      <c r="Q64" s="255"/>
      <c r="R64" s="255"/>
      <c r="S64" s="255"/>
      <c r="T64" s="255"/>
      <c r="U64" s="255"/>
      <c r="V64" s="255"/>
      <c r="W64" s="255"/>
      <c r="X64" s="255"/>
      <c r="Y64" s="255"/>
      <c r="Z64" s="255"/>
      <c r="AA64" s="255"/>
      <c r="AB64" s="255"/>
      <c r="AC64" s="255"/>
      <c r="AD64" s="255"/>
      <c r="AE64" s="255"/>
      <c r="AF64" s="255"/>
      <c r="AG64" s="255"/>
      <c r="AH64" s="255"/>
      <c r="AI64" s="255"/>
      <c r="AJ64" s="255"/>
      <c r="AK64" s="255"/>
      <c r="AL64" s="255"/>
      <c r="AM64" s="256"/>
    </row>
    <row r="65" spans="1:39" ht="15" customHeight="1">
      <c r="A65" s="60" t="s">
        <v>117</v>
      </c>
      <c r="B65" s="61"/>
      <c r="C65" s="61"/>
      <c r="D65" s="61"/>
      <c r="E65" s="62"/>
      <c r="F65" s="62"/>
      <c r="G65" s="63"/>
      <c r="H65" s="260"/>
      <c r="I65" s="260"/>
      <c r="J65" s="260"/>
      <c r="K65" s="260"/>
      <c r="L65" s="260"/>
      <c r="M65" s="254"/>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6"/>
    </row>
    <row r="66" spans="1:39" ht="15" customHeight="1">
      <c r="A66" s="60" t="s">
        <v>118</v>
      </c>
      <c r="B66" s="61"/>
      <c r="C66" s="61"/>
      <c r="D66" s="61"/>
      <c r="E66" s="62"/>
      <c r="F66" s="62"/>
      <c r="G66" s="63"/>
      <c r="H66" s="260"/>
      <c r="I66" s="260"/>
      <c r="J66" s="260"/>
      <c r="K66" s="260"/>
      <c r="L66" s="260"/>
      <c r="M66" s="254"/>
      <c r="N66" s="255"/>
      <c r="O66" s="255"/>
      <c r="P66" s="255"/>
      <c r="Q66" s="255"/>
      <c r="R66" s="255"/>
      <c r="S66" s="255"/>
      <c r="T66" s="255"/>
      <c r="U66" s="255"/>
      <c r="V66" s="255"/>
      <c r="W66" s="255"/>
      <c r="X66" s="255"/>
      <c r="Y66" s="255"/>
      <c r="Z66" s="255"/>
      <c r="AA66" s="255"/>
      <c r="AB66" s="255"/>
      <c r="AC66" s="255"/>
      <c r="AD66" s="255"/>
      <c r="AE66" s="255"/>
      <c r="AF66" s="255"/>
      <c r="AG66" s="255"/>
      <c r="AH66" s="255"/>
      <c r="AI66" s="255"/>
      <c r="AJ66" s="255"/>
      <c r="AK66" s="255"/>
      <c r="AL66" s="255"/>
      <c r="AM66" s="256"/>
    </row>
    <row r="67" spans="1:39" ht="15" customHeight="1">
      <c r="A67" s="60" t="s">
        <v>119</v>
      </c>
      <c r="B67" s="61"/>
      <c r="C67" s="61"/>
      <c r="D67" s="61"/>
      <c r="E67" s="62"/>
      <c r="F67" s="62"/>
      <c r="G67" s="63"/>
      <c r="H67" s="260"/>
      <c r="I67" s="260"/>
      <c r="J67" s="260"/>
      <c r="K67" s="260"/>
      <c r="L67" s="260"/>
      <c r="M67" s="254"/>
      <c r="N67" s="255"/>
      <c r="O67" s="255"/>
      <c r="P67" s="255"/>
      <c r="Q67" s="255"/>
      <c r="R67" s="255"/>
      <c r="S67" s="255"/>
      <c r="T67" s="255"/>
      <c r="U67" s="255"/>
      <c r="V67" s="255"/>
      <c r="W67" s="255"/>
      <c r="X67" s="255"/>
      <c r="Y67" s="255"/>
      <c r="Z67" s="255"/>
      <c r="AA67" s="255"/>
      <c r="AB67" s="255"/>
      <c r="AC67" s="255"/>
      <c r="AD67" s="255"/>
      <c r="AE67" s="255"/>
      <c r="AF67" s="255"/>
      <c r="AG67" s="255"/>
      <c r="AH67" s="255"/>
      <c r="AI67" s="255"/>
      <c r="AJ67" s="255"/>
      <c r="AK67" s="255"/>
      <c r="AL67" s="255"/>
      <c r="AM67" s="256"/>
    </row>
    <row r="68" spans="1:39" ht="15" customHeight="1">
      <c r="A68" s="60" t="s">
        <v>120</v>
      </c>
      <c r="B68" s="64"/>
      <c r="C68" s="64"/>
      <c r="D68" s="64"/>
      <c r="E68" s="64"/>
      <c r="F68" s="64"/>
      <c r="G68" s="65"/>
      <c r="H68" s="260"/>
      <c r="I68" s="260"/>
      <c r="J68" s="260"/>
      <c r="K68" s="260"/>
      <c r="L68" s="260"/>
      <c r="M68" s="254"/>
      <c r="N68" s="255"/>
      <c r="O68" s="255"/>
      <c r="P68" s="255"/>
      <c r="Q68" s="255"/>
      <c r="R68" s="255"/>
      <c r="S68" s="255"/>
      <c r="T68" s="255"/>
      <c r="U68" s="255"/>
      <c r="V68" s="255"/>
      <c r="W68" s="255"/>
      <c r="X68" s="255"/>
      <c r="Y68" s="255"/>
      <c r="Z68" s="255"/>
      <c r="AA68" s="255"/>
      <c r="AB68" s="255"/>
      <c r="AC68" s="255"/>
      <c r="AD68" s="255"/>
      <c r="AE68" s="255"/>
      <c r="AF68" s="255"/>
      <c r="AG68" s="255"/>
      <c r="AH68" s="255"/>
      <c r="AI68" s="255"/>
      <c r="AJ68" s="255"/>
      <c r="AK68" s="255"/>
      <c r="AL68" s="255"/>
      <c r="AM68" s="256"/>
    </row>
    <row r="69" spans="1:39" ht="15" customHeight="1">
      <c r="A69" s="66" t="s">
        <v>121</v>
      </c>
      <c r="B69" s="67"/>
      <c r="C69" s="67"/>
      <c r="D69" s="67"/>
      <c r="E69" s="68"/>
      <c r="F69" s="68"/>
      <c r="G69" s="69"/>
      <c r="H69" s="250"/>
      <c r="I69" s="250"/>
      <c r="J69" s="250"/>
      <c r="K69" s="250"/>
      <c r="L69" s="250"/>
      <c r="M69" s="257"/>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9"/>
    </row>
    <row r="70" spans="1:39" ht="15" customHeight="1">
      <c r="A70" s="70" t="s">
        <v>15</v>
      </c>
      <c r="B70" s="78"/>
      <c r="C70" s="78"/>
      <c r="D70" s="78"/>
      <c r="E70" s="71"/>
      <c r="F70" s="71"/>
      <c r="G70" s="72"/>
      <c r="H70" s="245">
        <f>SUM(H61:L69)</f>
        <v>0</v>
      </c>
      <c r="I70" s="245"/>
      <c r="J70" s="245"/>
      <c r="K70" s="245"/>
      <c r="L70" s="246"/>
      <c r="M70" s="247"/>
      <c r="N70" s="248"/>
      <c r="O70" s="248"/>
      <c r="P70" s="248"/>
      <c r="Q70" s="248"/>
      <c r="R70" s="248"/>
      <c r="S70" s="248"/>
      <c r="T70" s="248"/>
      <c r="U70" s="248"/>
      <c r="V70" s="248"/>
      <c r="W70" s="248"/>
      <c r="X70" s="248"/>
      <c r="Y70" s="248"/>
      <c r="Z70" s="248"/>
      <c r="AA70" s="248"/>
      <c r="AB70" s="248"/>
      <c r="AC70" s="248"/>
      <c r="AD70" s="248"/>
      <c r="AE70" s="248"/>
      <c r="AF70" s="248"/>
      <c r="AG70" s="248"/>
      <c r="AH70" s="248"/>
      <c r="AI70" s="248"/>
      <c r="AJ70" s="248"/>
      <c r="AK70" s="248"/>
      <c r="AL70" s="248"/>
      <c r="AM70" s="249"/>
    </row>
    <row r="71" spans="1:39" ht="4.5" customHeight="1">
      <c r="A71" s="73"/>
      <c r="B71" s="73"/>
      <c r="C71" s="73"/>
      <c r="D71" s="73"/>
      <c r="E71" s="79"/>
      <c r="F71" s="79"/>
      <c r="G71" s="79"/>
      <c r="H71" s="79"/>
      <c r="I71" s="79"/>
      <c r="J71" s="81"/>
      <c r="K71" s="81"/>
      <c r="L71" s="81"/>
      <c r="M71" s="81"/>
      <c r="N71" s="81"/>
      <c r="O71" s="79"/>
      <c r="P71" s="79"/>
      <c r="Q71" s="79"/>
      <c r="R71" s="79"/>
      <c r="S71" s="79"/>
      <c r="T71" s="79"/>
      <c r="U71" s="79"/>
      <c r="V71" s="79"/>
      <c r="W71" s="79"/>
      <c r="X71" s="79"/>
      <c r="Y71" s="82"/>
      <c r="Z71" s="82"/>
      <c r="AA71" s="82"/>
      <c r="AB71" s="82"/>
      <c r="AC71" s="82"/>
      <c r="AD71" s="82"/>
      <c r="AE71" s="79"/>
      <c r="AF71" s="79"/>
      <c r="AG71" s="79"/>
      <c r="AH71" s="79"/>
      <c r="AI71" s="79"/>
      <c r="AJ71" s="79"/>
      <c r="AK71" s="79"/>
      <c r="AL71" s="79"/>
      <c r="AM71" s="79"/>
    </row>
    <row r="72" spans="1:39">
      <c r="A72" s="28" t="s">
        <v>189</v>
      </c>
      <c r="B72" s="80"/>
      <c r="C72" s="80"/>
      <c r="D72" s="80"/>
      <c r="E72" s="80"/>
      <c r="F72" s="80"/>
      <c r="G72" s="80"/>
      <c r="H72" s="80"/>
      <c r="I72" s="80"/>
      <c r="J72" s="80"/>
      <c r="K72" s="80"/>
      <c r="L72" s="80"/>
      <c r="M72" s="80"/>
      <c r="N72" s="80"/>
      <c r="O72" s="80"/>
      <c r="P72" s="80"/>
      <c r="Q72" s="80"/>
      <c r="R72" s="80"/>
      <c r="S72" s="80"/>
      <c r="T72" s="80"/>
      <c r="U72" s="80"/>
      <c r="V72" s="80"/>
      <c r="W72" s="80"/>
      <c r="X72" s="80"/>
      <c r="Y72" s="57"/>
      <c r="Z72" s="57"/>
      <c r="AA72" s="57"/>
      <c r="AB72" s="57"/>
      <c r="AC72" s="57"/>
      <c r="AD72" s="57"/>
      <c r="AE72" s="80"/>
      <c r="AF72" s="80"/>
      <c r="AG72" s="80"/>
      <c r="AH72" s="80"/>
      <c r="AI72" s="80"/>
      <c r="AJ72" s="80"/>
      <c r="AK72" s="80"/>
      <c r="AL72" s="80"/>
      <c r="AM72" s="80"/>
    </row>
    <row r="73" spans="1:39" ht="6" customHeight="1"/>
    <row r="74" spans="1:39">
      <c r="A74" s="182" t="s">
        <v>265</v>
      </c>
    </row>
    <row r="75" spans="1:39">
      <c r="A75" s="355" t="s">
        <v>263</v>
      </c>
      <c r="B75" s="356"/>
      <c r="C75" s="356"/>
      <c r="D75" s="356"/>
      <c r="E75" s="356"/>
      <c r="F75" s="356"/>
      <c r="G75" s="356"/>
      <c r="H75" s="356"/>
      <c r="I75" s="356"/>
      <c r="J75" s="356"/>
      <c r="K75" s="356"/>
      <c r="L75" s="356"/>
      <c r="M75" s="356"/>
      <c r="N75" s="356"/>
      <c r="O75" s="356"/>
      <c r="P75" s="356"/>
      <c r="Q75" s="356"/>
      <c r="R75" s="356"/>
      <c r="S75" s="356"/>
      <c r="T75" s="356"/>
      <c r="U75" s="356"/>
      <c r="V75" s="356"/>
      <c r="W75" s="357"/>
      <c r="X75" s="358"/>
      <c r="Y75" s="358"/>
      <c r="Z75" s="358"/>
      <c r="AA75" s="181"/>
    </row>
    <row r="76" spans="1:39">
      <c r="A76" s="181" t="s">
        <v>264</v>
      </c>
    </row>
  </sheetData>
  <sheetProtection algorithmName="SHA-512" hashValue="TZfe0/YU1qBhRSdxWo51zw1emTZWWlFsNY0PoHP7pVvLTFoTiVncXl8sLKV5rLdyV80E+D+OTZbG/VK3OPujtA==" saltValue="iozZgvIpeTrRYNEx0aY4pA==" spinCount="100000" sheet="1" formatCells="0" formatColumns="0" formatRows="0" insertColumns="0" insertRows="0" autoFilter="0"/>
  <mergeCells count="160">
    <mergeCell ref="A75:W75"/>
    <mergeCell ref="X75:Z75"/>
    <mergeCell ref="A41:G41"/>
    <mergeCell ref="H41:L41"/>
    <mergeCell ref="M41:AM41"/>
    <mergeCell ref="H42:L42"/>
    <mergeCell ref="M42:AM42"/>
    <mergeCell ref="H45:L45"/>
    <mergeCell ref="M45:AM45"/>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H49:L49"/>
    <mergeCell ref="M49:AM49"/>
    <mergeCell ref="H50:L50"/>
    <mergeCell ref="M50:AM50"/>
    <mergeCell ref="H46:L46"/>
    <mergeCell ref="M46:AM46"/>
    <mergeCell ref="H47:L47"/>
    <mergeCell ref="M47:AM47"/>
    <mergeCell ref="H48:L48"/>
    <mergeCell ref="M48:AM48"/>
    <mergeCell ref="H43:L43"/>
    <mergeCell ref="H44:L44"/>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AI25:AK25"/>
    <mergeCell ref="AE21:AH21"/>
    <mergeCell ref="A27:G27"/>
    <mergeCell ref="H28:L28"/>
    <mergeCell ref="H34:L34"/>
    <mergeCell ref="H36:L36"/>
    <mergeCell ref="M36:AM36"/>
    <mergeCell ref="M37:AM37"/>
    <mergeCell ref="M32:AM32"/>
    <mergeCell ref="M33:AM33"/>
    <mergeCell ref="M34:AM34"/>
    <mergeCell ref="H29:L29"/>
    <mergeCell ref="H30:L30"/>
    <mergeCell ref="H31:L31"/>
    <mergeCell ref="H37:L37"/>
    <mergeCell ref="H27:L27"/>
    <mergeCell ref="M29:AM29"/>
    <mergeCell ref="M30:AM30"/>
    <mergeCell ref="M31:AM31"/>
    <mergeCell ref="H32:L32"/>
    <mergeCell ref="H33:L33"/>
    <mergeCell ref="AE22:AG22"/>
    <mergeCell ref="AH22:AI22"/>
    <mergeCell ref="M28:AM28"/>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L25:AM25"/>
    <mergeCell ref="AI26:AK26"/>
    <mergeCell ref="AL26:AM26"/>
    <mergeCell ref="AI39:AK39"/>
    <mergeCell ref="AL39:AM39"/>
    <mergeCell ref="AI40:AK40"/>
    <mergeCell ref="AL40:AM40"/>
    <mergeCell ref="AI54:AK54"/>
    <mergeCell ref="AL54:AM54"/>
    <mergeCell ref="M43:AM43"/>
    <mergeCell ref="M44:AM44"/>
    <mergeCell ref="X54:Z54"/>
    <mergeCell ref="X39:AB39"/>
    <mergeCell ref="AE40:AH40"/>
    <mergeCell ref="AA54:AB54"/>
    <mergeCell ref="AC54:AH54"/>
    <mergeCell ref="AC39:AC40"/>
    <mergeCell ref="X40:Z40"/>
    <mergeCell ref="AA40:AB40"/>
    <mergeCell ref="M68:AM68"/>
    <mergeCell ref="H64:L64"/>
    <mergeCell ref="AI59:AK59"/>
    <mergeCell ref="AL59:AM59"/>
    <mergeCell ref="AI52:AK52"/>
    <mergeCell ref="AL52:AM52"/>
    <mergeCell ref="AI55:AK55"/>
    <mergeCell ref="AI53:AK53"/>
    <mergeCell ref="AL53:AM53"/>
    <mergeCell ref="X58:Z59"/>
    <mergeCell ref="AA58:AB59"/>
    <mergeCell ref="X57:AB57"/>
    <mergeCell ref="AC57:AC59"/>
    <mergeCell ref="AI58:AK58"/>
    <mergeCell ref="AL58:AM58"/>
    <mergeCell ref="AL57:AM57"/>
    <mergeCell ref="AI57:AK57"/>
    <mergeCell ref="AL55:AM55"/>
    <mergeCell ref="A14:AM14"/>
    <mergeCell ref="A16:W16"/>
    <mergeCell ref="X16:Z16"/>
    <mergeCell ref="AA16:AM16"/>
    <mergeCell ref="A17:W17"/>
    <mergeCell ref="X17:Z17"/>
    <mergeCell ref="AA17:AM17"/>
    <mergeCell ref="M27:AM27"/>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s>
  <phoneticPr fontId="4"/>
  <dataValidations count="3">
    <dataValidation imeMode="halfAlpha" allowBlank="1" showInputMessage="1" showErrorMessage="1" sqref="S24:V26 J24:N26 J39:N40 S39:V40" xr:uid="{00000000-0002-0000-0300-000000000000}"/>
    <dataValidation imeMode="disabled" allowBlank="1" showInputMessage="1" showErrorMessage="1" sqref="AI58:AK58 H7:N7 AC10:AD10 AJ10:AK10 AE22:AG22 W9:AF9 AI25:AK25 AI53:AK55" xr:uid="{5ED5338A-BC9C-48C5-B15E-2871D984B54E}"/>
    <dataValidation type="list" allowBlank="1" showInputMessage="1" showErrorMessage="1" sqref="X75:Z75" xr:uid="{A6E96911-AD20-4C30-934A-DC2B679F3530}">
      <formula1>"✔"</formula1>
    </dataValidation>
  </dataValidations>
  <printOptions horizontalCentered="1"/>
  <pageMargins left="0.55118110236220474" right="0.55118110236220474" top="0.82677165354330717" bottom="0.23622047244094491" header="0.51181102362204722" footer="0.35433070866141736"/>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計算用!$A$69:$A$115</xm:f>
          </x14:formula1>
          <xm:sqref>D9:G9</xm:sqref>
        </x14:dataValidation>
        <x14:dataValidation type="list" allowBlank="1" showInputMessage="1" showErrorMessage="1" xr:uid="{00000000-0002-0000-0300-000004000000}">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86"/>
  <sheetViews>
    <sheetView topLeftCell="J49" zoomScaleNormal="100" workbookViewId="0">
      <selection activeCell="K6" sqref="K6:L7"/>
    </sheetView>
  </sheetViews>
  <sheetFormatPr defaultRowHeight="12"/>
  <cols>
    <col min="1" max="1" width="3.125" style="11" customWidth="1"/>
    <col min="2" max="3" width="12.5" style="11" customWidth="1"/>
    <col min="4" max="4" width="12.7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6"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14.125" style="3" customWidth="1"/>
    <col min="23" max="23" width="19.25" style="11" bestFit="1" customWidth="1"/>
    <col min="24" max="25" width="9" style="11"/>
    <col min="26" max="26" width="15.5" style="11" customWidth="1"/>
    <col min="27" max="27" width="20.75" style="11" customWidth="1"/>
    <col min="28" max="28" width="20.5" style="11" customWidth="1"/>
    <col min="29" max="29" width="12.625" style="11" customWidth="1"/>
    <col min="30" max="16384" width="9" style="11"/>
  </cols>
  <sheetData>
    <row r="1" spans="1:23" ht="13.5">
      <c r="A1" s="7" t="s">
        <v>194</v>
      </c>
    </row>
    <row r="3" spans="1:23">
      <c r="A3" s="11" t="s">
        <v>238</v>
      </c>
      <c r="O3" s="15"/>
      <c r="P3" s="15"/>
      <c r="Q3" s="15"/>
      <c r="R3" s="15"/>
      <c r="T3" s="15"/>
      <c r="U3" s="15"/>
    </row>
    <row r="4" spans="1:23" ht="18" customHeight="1">
      <c r="A4" s="359"/>
      <c r="B4" s="363" t="s">
        <v>18</v>
      </c>
      <c r="C4" s="363" t="s">
        <v>20</v>
      </c>
      <c r="D4" s="363" t="s">
        <v>19</v>
      </c>
      <c r="E4" s="168"/>
      <c r="F4" s="168"/>
      <c r="G4" s="360" t="s">
        <v>27</v>
      </c>
      <c r="H4" s="242" t="s">
        <v>26</v>
      </c>
      <c r="I4" s="243"/>
      <c r="J4" s="244"/>
      <c r="K4" s="242" t="s">
        <v>31</v>
      </c>
      <c r="L4" s="243"/>
      <c r="M4" s="243"/>
      <c r="N4" s="244"/>
      <c r="O4" s="362" t="s">
        <v>34</v>
      </c>
      <c r="P4" s="277" t="s">
        <v>204</v>
      </c>
      <c r="Q4" s="278"/>
      <c r="R4" s="278"/>
      <c r="S4" s="279"/>
      <c r="T4" s="277" t="s">
        <v>200</v>
      </c>
      <c r="U4" s="279"/>
      <c r="V4" s="11"/>
    </row>
    <row r="5" spans="1:23" ht="51.75" customHeight="1">
      <c r="A5" s="359"/>
      <c r="B5" s="363"/>
      <c r="C5" s="363"/>
      <c r="D5" s="363"/>
      <c r="E5" s="169" t="s">
        <v>43</v>
      </c>
      <c r="F5" s="169" t="s">
        <v>43</v>
      </c>
      <c r="G5" s="361"/>
      <c r="H5" s="169" t="s">
        <v>21</v>
      </c>
      <c r="I5" s="169" t="s">
        <v>245</v>
      </c>
      <c r="J5" s="169" t="s">
        <v>4</v>
      </c>
      <c r="K5" s="169" t="s">
        <v>29</v>
      </c>
      <c r="L5" s="169" t="s">
        <v>30</v>
      </c>
      <c r="M5" s="169" t="s">
        <v>35</v>
      </c>
      <c r="N5" s="170" t="s">
        <v>215</v>
      </c>
      <c r="O5" s="363"/>
      <c r="P5" s="171" t="s">
        <v>205</v>
      </c>
      <c r="Q5" s="171" t="s">
        <v>216</v>
      </c>
      <c r="R5" s="171" t="s">
        <v>206</v>
      </c>
      <c r="S5" s="171" t="s">
        <v>203</v>
      </c>
      <c r="T5" s="171" t="s">
        <v>201</v>
      </c>
      <c r="U5" s="172" t="s">
        <v>202</v>
      </c>
      <c r="V5" s="11"/>
    </row>
    <row r="6" spans="1:23">
      <c r="A6" s="14">
        <v>1</v>
      </c>
      <c r="B6" s="186"/>
      <c r="C6" s="186"/>
      <c r="D6" s="187"/>
      <c r="E6" s="188" t="str">
        <f>B6&amp;C6&amp;D6</f>
        <v/>
      </c>
      <c r="F6" s="188" t="str">
        <f>IF(E6="","",COUNTIF($E$6:$E$85,E6))</f>
        <v/>
      </c>
      <c r="G6" s="189"/>
      <c r="H6" s="190"/>
      <c r="I6" s="191"/>
      <c r="J6" s="192"/>
      <c r="K6" s="193"/>
      <c r="L6" s="193"/>
      <c r="M6" s="194" t="str">
        <f t="shared" ref="M6:M13" si="0">K6&amp;L6</f>
        <v/>
      </c>
      <c r="N6" s="195"/>
      <c r="O6" s="179" t="str">
        <f>IFERROR(VLOOKUP(M6,計算用!$A$56:$B$63,2,FALSE),"")</f>
        <v/>
      </c>
      <c r="P6" s="183"/>
      <c r="Q6" s="183"/>
      <c r="R6" s="183"/>
      <c r="S6" s="178" t="str">
        <f>IF(F6&gt;=2,"","可")</f>
        <v/>
      </c>
      <c r="T6" s="197"/>
      <c r="U6" s="196"/>
      <c r="V6" s="11"/>
    </row>
    <row r="7" spans="1:23">
      <c r="A7" s="14">
        <f>A6+1</f>
        <v>2</v>
      </c>
      <c r="B7" s="186"/>
      <c r="C7" s="186"/>
      <c r="D7" s="187"/>
      <c r="E7" s="188" t="str">
        <f t="shared" ref="E7:E70" si="1">B7&amp;C7&amp;D7</f>
        <v/>
      </c>
      <c r="F7" s="188" t="str">
        <f t="shared" ref="F7:F70" si="2">IF(E7="","",COUNTIF($E$6:$E$85,E7))</f>
        <v/>
      </c>
      <c r="G7" s="189"/>
      <c r="H7" s="190"/>
      <c r="I7" s="191"/>
      <c r="J7" s="192"/>
      <c r="K7" s="193"/>
      <c r="L7" s="193"/>
      <c r="M7" s="194" t="str">
        <f t="shared" si="0"/>
        <v/>
      </c>
      <c r="N7" s="195"/>
      <c r="O7" s="179" t="str">
        <f>IFERROR(VLOOKUP(M7,計算用!$A$56:$B$63,2,FALSE),"")</f>
        <v/>
      </c>
      <c r="P7" s="183"/>
      <c r="Q7" s="183"/>
      <c r="R7" s="183"/>
      <c r="S7" s="178" t="str">
        <f t="shared" ref="S7:S70" si="3">IF(F7&gt;=2,"","可")</f>
        <v/>
      </c>
      <c r="T7" s="197"/>
      <c r="U7" s="196"/>
      <c r="V7" s="11"/>
    </row>
    <row r="8" spans="1:23">
      <c r="A8" s="14">
        <f t="shared" ref="A8:A14" si="4">A7+1</f>
        <v>3</v>
      </c>
      <c r="B8" s="186"/>
      <c r="C8" s="186"/>
      <c r="D8" s="187"/>
      <c r="E8" s="188" t="str">
        <f t="shared" si="1"/>
        <v/>
      </c>
      <c r="F8" s="188" t="str">
        <f t="shared" si="2"/>
        <v/>
      </c>
      <c r="G8" s="189"/>
      <c r="H8" s="190"/>
      <c r="I8" s="191"/>
      <c r="J8" s="192"/>
      <c r="K8" s="193"/>
      <c r="L8" s="193"/>
      <c r="M8" s="194" t="str">
        <f t="shared" si="0"/>
        <v/>
      </c>
      <c r="N8" s="195"/>
      <c r="O8" s="179" t="str">
        <f>IFERROR(VLOOKUP(M8,計算用!$A$56:$B$63,2,FALSE),"")</f>
        <v/>
      </c>
      <c r="P8" s="183"/>
      <c r="Q8" s="183"/>
      <c r="R8" s="183"/>
      <c r="S8" s="178" t="str">
        <f t="shared" si="3"/>
        <v/>
      </c>
      <c r="T8" s="197"/>
      <c r="U8" s="196"/>
      <c r="V8" s="105"/>
      <c r="W8" s="3"/>
    </row>
    <row r="9" spans="1:23">
      <c r="A9" s="14">
        <f t="shared" si="4"/>
        <v>4</v>
      </c>
      <c r="B9" s="186"/>
      <c r="C9" s="186"/>
      <c r="D9" s="187"/>
      <c r="E9" s="188" t="str">
        <f t="shared" si="1"/>
        <v/>
      </c>
      <c r="F9" s="188" t="str">
        <f t="shared" si="2"/>
        <v/>
      </c>
      <c r="G9" s="189"/>
      <c r="H9" s="190"/>
      <c r="I9" s="191"/>
      <c r="J9" s="192"/>
      <c r="K9" s="193"/>
      <c r="L9" s="193"/>
      <c r="M9" s="194" t="str">
        <f t="shared" si="0"/>
        <v/>
      </c>
      <c r="N9" s="195"/>
      <c r="O9" s="179" t="str">
        <f>IFERROR(VLOOKUP(M9,計算用!$A$56:$B$63,2,FALSE),"")</f>
        <v/>
      </c>
      <c r="P9" s="183"/>
      <c r="Q9" s="183"/>
      <c r="R9" s="183"/>
      <c r="S9" s="178" t="str">
        <f t="shared" si="3"/>
        <v/>
      </c>
      <c r="T9" s="197"/>
      <c r="U9" s="196"/>
      <c r="V9" s="105"/>
    </row>
    <row r="10" spans="1:23">
      <c r="A10" s="14">
        <f t="shared" si="4"/>
        <v>5</v>
      </c>
      <c r="B10" s="186"/>
      <c r="C10" s="186"/>
      <c r="D10" s="187"/>
      <c r="E10" s="188" t="str">
        <f t="shared" si="1"/>
        <v/>
      </c>
      <c r="F10" s="188" t="str">
        <f t="shared" si="2"/>
        <v/>
      </c>
      <c r="G10" s="189"/>
      <c r="H10" s="190"/>
      <c r="I10" s="191"/>
      <c r="J10" s="192"/>
      <c r="K10" s="193"/>
      <c r="L10" s="193"/>
      <c r="M10" s="194" t="str">
        <f t="shared" si="0"/>
        <v/>
      </c>
      <c r="N10" s="195"/>
      <c r="O10" s="179" t="str">
        <f>IFERROR(VLOOKUP(M10,計算用!$A$56:$B$63,2,FALSE),"")</f>
        <v/>
      </c>
      <c r="P10" s="183"/>
      <c r="Q10" s="183"/>
      <c r="R10" s="183"/>
      <c r="S10" s="178" t="str">
        <f t="shared" si="3"/>
        <v/>
      </c>
      <c r="T10" s="197"/>
      <c r="U10" s="196"/>
      <c r="V10" s="105"/>
    </row>
    <row r="11" spans="1:23">
      <c r="A11" s="14">
        <f t="shared" si="4"/>
        <v>6</v>
      </c>
      <c r="B11" s="186"/>
      <c r="C11" s="186"/>
      <c r="D11" s="187"/>
      <c r="E11" s="188" t="str">
        <f t="shared" si="1"/>
        <v/>
      </c>
      <c r="F11" s="188" t="str">
        <f t="shared" si="2"/>
        <v/>
      </c>
      <c r="G11" s="189"/>
      <c r="H11" s="190"/>
      <c r="I11" s="191"/>
      <c r="J11" s="192"/>
      <c r="K11" s="193"/>
      <c r="L11" s="193"/>
      <c r="M11" s="194" t="str">
        <f t="shared" si="0"/>
        <v/>
      </c>
      <c r="N11" s="195"/>
      <c r="O11" s="179" t="str">
        <f>IFERROR(VLOOKUP(M11,計算用!$A$56:$B$63,2,FALSE),"")</f>
        <v/>
      </c>
      <c r="P11" s="183"/>
      <c r="Q11" s="183"/>
      <c r="R11" s="183"/>
      <c r="S11" s="178" t="str">
        <f t="shared" si="3"/>
        <v/>
      </c>
      <c r="T11" s="197"/>
      <c r="U11" s="196"/>
      <c r="V11" s="105"/>
    </row>
    <row r="12" spans="1:23">
      <c r="A12" s="14">
        <f t="shared" si="4"/>
        <v>7</v>
      </c>
      <c r="B12" s="186"/>
      <c r="C12" s="186"/>
      <c r="D12" s="187"/>
      <c r="E12" s="188" t="str">
        <f t="shared" si="1"/>
        <v/>
      </c>
      <c r="F12" s="188" t="str">
        <f t="shared" si="2"/>
        <v/>
      </c>
      <c r="G12" s="189"/>
      <c r="H12" s="190"/>
      <c r="I12" s="191"/>
      <c r="J12" s="192"/>
      <c r="K12" s="193"/>
      <c r="L12" s="193"/>
      <c r="M12" s="194" t="str">
        <f t="shared" si="0"/>
        <v/>
      </c>
      <c r="N12" s="195"/>
      <c r="O12" s="179" t="str">
        <f>IFERROR(VLOOKUP(M12,計算用!$A$56:$B$63,2,FALSE),"")</f>
        <v/>
      </c>
      <c r="P12" s="183"/>
      <c r="Q12" s="183"/>
      <c r="R12" s="183"/>
      <c r="S12" s="178" t="str">
        <f t="shared" si="3"/>
        <v/>
      </c>
      <c r="T12" s="197"/>
      <c r="U12" s="196"/>
      <c r="V12" s="105"/>
      <c r="W12" s="3"/>
    </row>
    <row r="13" spans="1:23">
      <c r="A13" s="14">
        <f t="shared" si="4"/>
        <v>8</v>
      </c>
      <c r="B13" s="186"/>
      <c r="C13" s="186"/>
      <c r="D13" s="187"/>
      <c r="E13" s="188" t="str">
        <f t="shared" si="1"/>
        <v/>
      </c>
      <c r="F13" s="188" t="str">
        <f t="shared" si="2"/>
        <v/>
      </c>
      <c r="G13" s="189"/>
      <c r="H13" s="190"/>
      <c r="I13" s="191"/>
      <c r="J13" s="192"/>
      <c r="K13" s="193"/>
      <c r="L13" s="193"/>
      <c r="M13" s="194" t="str">
        <f t="shared" si="0"/>
        <v/>
      </c>
      <c r="N13" s="195"/>
      <c r="O13" s="179" t="str">
        <f>IFERROR(VLOOKUP(M13,計算用!$A$56:$B$63,2,FALSE),"")</f>
        <v/>
      </c>
      <c r="P13" s="183"/>
      <c r="Q13" s="183"/>
      <c r="R13" s="183"/>
      <c r="S13" s="178" t="str">
        <f t="shared" si="3"/>
        <v/>
      </c>
      <c r="T13" s="197"/>
      <c r="U13" s="196"/>
      <c r="V13" s="105"/>
    </row>
    <row r="14" spans="1:23">
      <c r="A14" s="14">
        <f t="shared" si="4"/>
        <v>9</v>
      </c>
      <c r="B14" s="186"/>
      <c r="C14" s="186"/>
      <c r="D14" s="187"/>
      <c r="E14" s="188" t="str">
        <f t="shared" si="1"/>
        <v/>
      </c>
      <c r="F14" s="188" t="str">
        <f t="shared" si="2"/>
        <v/>
      </c>
      <c r="G14" s="189"/>
      <c r="H14" s="190"/>
      <c r="I14" s="191"/>
      <c r="J14" s="192"/>
      <c r="K14" s="193"/>
      <c r="L14" s="193"/>
      <c r="M14" s="194" t="str">
        <f t="shared" ref="M14:M71" si="5">K14&amp;L14</f>
        <v/>
      </c>
      <c r="N14" s="195"/>
      <c r="O14" s="179" t="str">
        <f>IFERROR(VLOOKUP(M14,計算用!$A$56:$B$63,2,FALSE),"")</f>
        <v/>
      </c>
      <c r="P14" s="183"/>
      <c r="Q14" s="183"/>
      <c r="R14" s="183"/>
      <c r="S14" s="178" t="str">
        <f t="shared" si="3"/>
        <v/>
      </c>
      <c r="T14" s="197"/>
      <c r="U14" s="196"/>
      <c r="V14" s="105"/>
    </row>
    <row r="15" spans="1:23">
      <c r="A15" s="14">
        <f t="shared" ref="A15" si="6">A14+1</f>
        <v>10</v>
      </c>
      <c r="B15" s="186"/>
      <c r="C15" s="186"/>
      <c r="D15" s="187"/>
      <c r="E15" s="188" t="str">
        <f t="shared" si="1"/>
        <v/>
      </c>
      <c r="F15" s="188" t="str">
        <f t="shared" si="2"/>
        <v/>
      </c>
      <c r="G15" s="189"/>
      <c r="H15" s="190"/>
      <c r="I15" s="191"/>
      <c r="J15" s="192"/>
      <c r="K15" s="193"/>
      <c r="L15" s="193"/>
      <c r="M15" s="194" t="str">
        <f t="shared" si="5"/>
        <v/>
      </c>
      <c r="N15" s="195"/>
      <c r="O15" s="179" t="str">
        <f>IFERROR(VLOOKUP(M15,計算用!$A$56:$B$63,2,FALSE),"")</f>
        <v/>
      </c>
      <c r="P15" s="183"/>
      <c r="Q15" s="183"/>
      <c r="R15" s="183"/>
      <c r="S15" s="178" t="str">
        <f t="shared" si="3"/>
        <v/>
      </c>
      <c r="T15" s="197"/>
      <c r="U15" s="196"/>
      <c r="V15" s="105"/>
      <c r="W15" s="3"/>
    </row>
    <row r="16" spans="1:23">
      <c r="A16" s="14">
        <f t="shared" ref="A16:A57" si="7">A15+1</f>
        <v>11</v>
      </c>
      <c r="B16" s="186"/>
      <c r="C16" s="186"/>
      <c r="D16" s="187"/>
      <c r="E16" s="188" t="str">
        <f t="shared" si="1"/>
        <v/>
      </c>
      <c r="F16" s="188" t="str">
        <f t="shared" si="2"/>
        <v/>
      </c>
      <c r="G16" s="189"/>
      <c r="H16" s="190"/>
      <c r="I16" s="191"/>
      <c r="J16" s="192"/>
      <c r="K16" s="193"/>
      <c r="L16" s="193"/>
      <c r="M16" s="194" t="str">
        <f t="shared" si="5"/>
        <v/>
      </c>
      <c r="N16" s="195"/>
      <c r="O16" s="179" t="str">
        <f>IFERROR(VLOOKUP(M16,計算用!$A$56:$B$63,2,FALSE),"")</f>
        <v/>
      </c>
      <c r="P16" s="183"/>
      <c r="Q16" s="183"/>
      <c r="R16" s="183"/>
      <c r="S16" s="178" t="str">
        <f t="shared" si="3"/>
        <v/>
      </c>
      <c r="T16" s="197"/>
      <c r="U16" s="196"/>
      <c r="V16" s="105"/>
    </row>
    <row r="17" spans="1:27">
      <c r="A17" s="14">
        <f t="shared" si="7"/>
        <v>12</v>
      </c>
      <c r="B17" s="186"/>
      <c r="C17" s="186"/>
      <c r="D17" s="187"/>
      <c r="E17" s="188" t="str">
        <f t="shared" si="1"/>
        <v/>
      </c>
      <c r="F17" s="188" t="str">
        <f t="shared" si="2"/>
        <v/>
      </c>
      <c r="G17" s="189"/>
      <c r="H17" s="190"/>
      <c r="I17" s="191"/>
      <c r="J17" s="192"/>
      <c r="K17" s="193"/>
      <c r="L17" s="193"/>
      <c r="M17" s="194" t="str">
        <f t="shared" si="5"/>
        <v/>
      </c>
      <c r="N17" s="195"/>
      <c r="O17" s="179" t="str">
        <f>IFERROR(VLOOKUP(M17,計算用!$A$56:$B$63,2,FALSE),"")</f>
        <v/>
      </c>
      <c r="P17" s="183"/>
      <c r="Q17" s="183"/>
      <c r="R17" s="183"/>
      <c r="S17" s="178" t="str">
        <f t="shared" si="3"/>
        <v/>
      </c>
      <c r="T17" s="197"/>
      <c r="U17" s="196"/>
      <c r="V17" s="105"/>
    </row>
    <row r="18" spans="1:27">
      <c r="A18" s="14">
        <f t="shared" si="7"/>
        <v>13</v>
      </c>
      <c r="B18" s="186"/>
      <c r="C18" s="186"/>
      <c r="D18" s="187"/>
      <c r="E18" s="188" t="str">
        <f t="shared" si="1"/>
        <v/>
      </c>
      <c r="F18" s="188" t="str">
        <f t="shared" si="2"/>
        <v/>
      </c>
      <c r="G18" s="189"/>
      <c r="H18" s="190"/>
      <c r="I18" s="191"/>
      <c r="J18" s="192"/>
      <c r="K18" s="193"/>
      <c r="L18" s="193"/>
      <c r="M18" s="194" t="str">
        <f t="shared" si="5"/>
        <v/>
      </c>
      <c r="N18" s="195"/>
      <c r="O18" s="179" t="str">
        <f>IFERROR(VLOOKUP(M18,計算用!$A$56:$B$63,2,FALSE),"")</f>
        <v/>
      </c>
      <c r="P18" s="183"/>
      <c r="Q18" s="183"/>
      <c r="R18" s="183"/>
      <c r="S18" s="178" t="str">
        <f t="shared" si="3"/>
        <v/>
      </c>
      <c r="T18" s="197"/>
      <c r="U18" s="196"/>
      <c r="V18" s="105"/>
      <c r="AA18" s="180"/>
    </row>
    <row r="19" spans="1:27">
      <c r="A19" s="14">
        <f t="shared" si="7"/>
        <v>14</v>
      </c>
      <c r="B19" s="186"/>
      <c r="C19" s="186"/>
      <c r="D19" s="187"/>
      <c r="E19" s="188" t="str">
        <f t="shared" si="1"/>
        <v/>
      </c>
      <c r="F19" s="188" t="str">
        <f t="shared" si="2"/>
        <v/>
      </c>
      <c r="G19" s="189"/>
      <c r="H19" s="190"/>
      <c r="I19" s="191"/>
      <c r="J19" s="192"/>
      <c r="K19" s="193"/>
      <c r="L19" s="193"/>
      <c r="M19" s="194" t="str">
        <f t="shared" si="5"/>
        <v/>
      </c>
      <c r="N19" s="195"/>
      <c r="O19" s="179" t="str">
        <f>IFERROR(VLOOKUP(M19,計算用!$A$56:$B$63,2,FALSE),"")</f>
        <v/>
      </c>
      <c r="P19" s="183"/>
      <c r="Q19" s="183"/>
      <c r="R19" s="183"/>
      <c r="S19" s="178" t="str">
        <f t="shared" si="3"/>
        <v/>
      </c>
      <c r="T19" s="197"/>
      <c r="U19" s="196"/>
      <c r="V19" s="105"/>
    </row>
    <row r="20" spans="1:27">
      <c r="A20" s="14">
        <f t="shared" si="7"/>
        <v>15</v>
      </c>
      <c r="B20" s="186"/>
      <c r="C20" s="186"/>
      <c r="D20" s="187"/>
      <c r="E20" s="188" t="str">
        <f t="shared" si="1"/>
        <v/>
      </c>
      <c r="F20" s="188" t="str">
        <f t="shared" si="2"/>
        <v/>
      </c>
      <c r="G20" s="189"/>
      <c r="H20" s="190"/>
      <c r="I20" s="191"/>
      <c r="J20" s="192"/>
      <c r="K20" s="193"/>
      <c r="L20" s="193"/>
      <c r="M20" s="194" t="str">
        <f t="shared" si="5"/>
        <v/>
      </c>
      <c r="N20" s="195"/>
      <c r="O20" s="179" t="str">
        <f>IFERROR(VLOOKUP(M20,計算用!$A$56:$B$63,2,FALSE),"")</f>
        <v/>
      </c>
      <c r="P20" s="183"/>
      <c r="Q20" s="183"/>
      <c r="R20" s="183"/>
      <c r="S20" s="178" t="str">
        <f t="shared" si="3"/>
        <v/>
      </c>
      <c r="T20" s="197"/>
      <c r="U20" s="196"/>
      <c r="V20" s="105"/>
    </row>
    <row r="21" spans="1:27">
      <c r="A21" s="14">
        <f t="shared" si="7"/>
        <v>16</v>
      </c>
      <c r="B21" s="186"/>
      <c r="C21" s="186"/>
      <c r="D21" s="187"/>
      <c r="E21" s="188" t="str">
        <f t="shared" si="1"/>
        <v/>
      </c>
      <c r="F21" s="188" t="str">
        <f t="shared" si="2"/>
        <v/>
      </c>
      <c r="G21" s="189"/>
      <c r="H21" s="190"/>
      <c r="I21" s="191"/>
      <c r="J21" s="192"/>
      <c r="K21" s="193"/>
      <c r="L21" s="193"/>
      <c r="M21" s="194" t="str">
        <f t="shared" si="5"/>
        <v/>
      </c>
      <c r="N21" s="195"/>
      <c r="O21" s="179" t="str">
        <f>IFERROR(VLOOKUP(M21,計算用!$A$56:$B$63,2,FALSE),"")</f>
        <v/>
      </c>
      <c r="P21" s="183"/>
      <c r="Q21" s="183"/>
      <c r="R21" s="183"/>
      <c r="S21" s="178" t="str">
        <f t="shared" si="3"/>
        <v/>
      </c>
      <c r="T21" s="197"/>
      <c r="U21" s="196"/>
      <c r="V21" s="105"/>
    </row>
    <row r="22" spans="1:27">
      <c r="A22" s="14">
        <f t="shared" si="7"/>
        <v>17</v>
      </c>
      <c r="B22" s="186"/>
      <c r="C22" s="186"/>
      <c r="D22" s="187"/>
      <c r="E22" s="188" t="str">
        <f t="shared" si="1"/>
        <v/>
      </c>
      <c r="F22" s="188" t="str">
        <f t="shared" si="2"/>
        <v/>
      </c>
      <c r="G22" s="189"/>
      <c r="H22" s="190"/>
      <c r="I22" s="191"/>
      <c r="J22" s="192"/>
      <c r="K22" s="193"/>
      <c r="L22" s="193"/>
      <c r="M22" s="194" t="str">
        <f t="shared" si="5"/>
        <v/>
      </c>
      <c r="N22" s="195"/>
      <c r="O22" s="179" t="str">
        <f>IFERROR(VLOOKUP(M22,計算用!$A$56:$B$63,2,FALSE),"")</f>
        <v/>
      </c>
      <c r="P22" s="183"/>
      <c r="Q22" s="183"/>
      <c r="R22" s="183"/>
      <c r="S22" s="178" t="str">
        <f t="shared" si="3"/>
        <v/>
      </c>
      <c r="T22" s="197"/>
      <c r="U22" s="196"/>
      <c r="V22" s="105"/>
    </row>
    <row r="23" spans="1:27">
      <c r="A23" s="14">
        <f t="shared" si="7"/>
        <v>18</v>
      </c>
      <c r="B23" s="186"/>
      <c r="C23" s="186"/>
      <c r="D23" s="187"/>
      <c r="E23" s="188" t="str">
        <f t="shared" si="1"/>
        <v/>
      </c>
      <c r="F23" s="188" t="str">
        <f t="shared" si="2"/>
        <v/>
      </c>
      <c r="G23" s="189"/>
      <c r="H23" s="190"/>
      <c r="I23" s="191"/>
      <c r="J23" s="192"/>
      <c r="K23" s="193"/>
      <c r="L23" s="193"/>
      <c r="M23" s="194" t="str">
        <f t="shared" si="5"/>
        <v/>
      </c>
      <c r="N23" s="195"/>
      <c r="O23" s="179" t="str">
        <f>IFERROR(VLOOKUP(M23,計算用!$A$56:$B$63,2,FALSE),"")</f>
        <v/>
      </c>
      <c r="P23" s="183"/>
      <c r="Q23" s="183"/>
      <c r="R23" s="183"/>
      <c r="S23" s="178" t="str">
        <f t="shared" si="3"/>
        <v/>
      </c>
      <c r="T23" s="197"/>
      <c r="U23" s="196"/>
      <c r="V23" s="105"/>
    </row>
    <row r="24" spans="1:27">
      <c r="A24" s="14">
        <f t="shared" si="7"/>
        <v>19</v>
      </c>
      <c r="B24" s="186"/>
      <c r="C24" s="186"/>
      <c r="D24" s="187"/>
      <c r="E24" s="188" t="str">
        <f t="shared" si="1"/>
        <v/>
      </c>
      <c r="F24" s="188" t="str">
        <f t="shared" si="2"/>
        <v/>
      </c>
      <c r="G24" s="189"/>
      <c r="H24" s="190"/>
      <c r="I24" s="191"/>
      <c r="J24" s="192"/>
      <c r="K24" s="193"/>
      <c r="L24" s="193"/>
      <c r="M24" s="194" t="str">
        <f t="shared" si="5"/>
        <v/>
      </c>
      <c r="N24" s="195"/>
      <c r="O24" s="179" t="str">
        <f>IFERROR(VLOOKUP(M24,計算用!$A$56:$B$63,2,FALSE),"")</f>
        <v/>
      </c>
      <c r="P24" s="183"/>
      <c r="Q24" s="183"/>
      <c r="R24" s="183"/>
      <c r="S24" s="178" t="str">
        <f t="shared" si="3"/>
        <v/>
      </c>
      <c r="T24" s="197"/>
      <c r="U24" s="196"/>
      <c r="V24" s="105"/>
    </row>
    <row r="25" spans="1:27">
      <c r="A25" s="14">
        <f t="shared" si="7"/>
        <v>20</v>
      </c>
      <c r="B25" s="186"/>
      <c r="C25" s="186"/>
      <c r="D25" s="187"/>
      <c r="E25" s="188" t="str">
        <f t="shared" si="1"/>
        <v/>
      </c>
      <c r="F25" s="188" t="str">
        <f t="shared" si="2"/>
        <v/>
      </c>
      <c r="G25" s="189"/>
      <c r="H25" s="190"/>
      <c r="I25" s="191"/>
      <c r="J25" s="192"/>
      <c r="K25" s="193"/>
      <c r="L25" s="193"/>
      <c r="M25" s="194" t="str">
        <f t="shared" si="5"/>
        <v/>
      </c>
      <c r="N25" s="195"/>
      <c r="O25" s="179" t="str">
        <f>IFERROR(VLOOKUP(M25,計算用!$A$56:$B$63,2,FALSE),"")</f>
        <v/>
      </c>
      <c r="P25" s="183"/>
      <c r="Q25" s="183"/>
      <c r="R25" s="183"/>
      <c r="S25" s="178" t="str">
        <f t="shared" si="3"/>
        <v/>
      </c>
      <c r="T25" s="197"/>
      <c r="U25" s="196"/>
      <c r="V25" s="105"/>
    </row>
    <row r="26" spans="1:27">
      <c r="A26" s="14">
        <f t="shared" si="7"/>
        <v>21</v>
      </c>
      <c r="B26" s="186"/>
      <c r="C26" s="186"/>
      <c r="D26" s="187"/>
      <c r="E26" s="188" t="str">
        <f t="shared" si="1"/>
        <v/>
      </c>
      <c r="F26" s="188" t="str">
        <f t="shared" si="2"/>
        <v/>
      </c>
      <c r="G26" s="189"/>
      <c r="H26" s="190"/>
      <c r="I26" s="191"/>
      <c r="J26" s="192"/>
      <c r="K26" s="193"/>
      <c r="L26" s="193"/>
      <c r="M26" s="194" t="str">
        <f t="shared" si="5"/>
        <v/>
      </c>
      <c r="N26" s="195"/>
      <c r="O26" s="179" t="str">
        <f>IFERROR(VLOOKUP(M26,計算用!$A$56:$B$63,2,FALSE),"")</f>
        <v/>
      </c>
      <c r="P26" s="183"/>
      <c r="Q26" s="183"/>
      <c r="R26" s="183"/>
      <c r="S26" s="178" t="str">
        <f t="shared" si="3"/>
        <v/>
      </c>
      <c r="T26" s="197"/>
      <c r="U26" s="196"/>
      <c r="V26" s="105"/>
    </row>
    <row r="27" spans="1:27">
      <c r="A27" s="14">
        <f t="shared" si="7"/>
        <v>22</v>
      </c>
      <c r="B27" s="186"/>
      <c r="C27" s="186"/>
      <c r="D27" s="187"/>
      <c r="E27" s="188" t="str">
        <f t="shared" si="1"/>
        <v/>
      </c>
      <c r="F27" s="188" t="str">
        <f t="shared" si="2"/>
        <v/>
      </c>
      <c r="G27" s="189"/>
      <c r="H27" s="190"/>
      <c r="I27" s="191"/>
      <c r="J27" s="192"/>
      <c r="K27" s="193"/>
      <c r="L27" s="193"/>
      <c r="M27" s="194" t="str">
        <f t="shared" si="5"/>
        <v/>
      </c>
      <c r="N27" s="195"/>
      <c r="O27" s="179" t="str">
        <f>IFERROR(VLOOKUP(M27,計算用!$A$56:$B$63,2,FALSE),"")</f>
        <v/>
      </c>
      <c r="P27" s="183"/>
      <c r="Q27" s="183"/>
      <c r="R27" s="183"/>
      <c r="S27" s="178" t="str">
        <f t="shared" si="3"/>
        <v/>
      </c>
      <c r="T27" s="197"/>
      <c r="U27" s="196"/>
      <c r="V27" s="105"/>
    </row>
    <row r="28" spans="1:27">
      <c r="A28" s="14">
        <f t="shared" si="7"/>
        <v>23</v>
      </c>
      <c r="B28" s="186"/>
      <c r="C28" s="186"/>
      <c r="D28" s="187"/>
      <c r="E28" s="188" t="str">
        <f t="shared" si="1"/>
        <v/>
      </c>
      <c r="F28" s="188" t="str">
        <f t="shared" si="2"/>
        <v/>
      </c>
      <c r="G28" s="189"/>
      <c r="H28" s="190"/>
      <c r="I28" s="191"/>
      <c r="J28" s="192"/>
      <c r="K28" s="193"/>
      <c r="L28" s="193"/>
      <c r="M28" s="194" t="str">
        <f t="shared" si="5"/>
        <v/>
      </c>
      <c r="N28" s="195"/>
      <c r="O28" s="179" t="str">
        <f>IFERROR(VLOOKUP(M28,計算用!$A$56:$B$63,2,FALSE),"")</f>
        <v/>
      </c>
      <c r="P28" s="183"/>
      <c r="Q28" s="183"/>
      <c r="R28" s="183"/>
      <c r="S28" s="178" t="str">
        <f t="shared" si="3"/>
        <v/>
      </c>
      <c r="T28" s="197"/>
      <c r="U28" s="196"/>
      <c r="V28" s="105"/>
    </row>
    <row r="29" spans="1:27">
      <c r="A29" s="14">
        <f t="shared" si="7"/>
        <v>24</v>
      </c>
      <c r="B29" s="186"/>
      <c r="C29" s="186"/>
      <c r="D29" s="187"/>
      <c r="E29" s="188" t="str">
        <f t="shared" si="1"/>
        <v/>
      </c>
      <c r="F29" s="188" t="str">
        <f t="shared" si="2"/>
        <v/>
      </c>
      <c r="G29" s="189"/>
      <c r="H29" s="190"/>
      <c r="I29" s="191"/>
      <c r="J29" s="192"/>
      <c r="K29" s="193"/>
      <c r="L29" s="193"/>
      <c r="M29" s="194" t="str">
        <f t="shared" si="5"/>
        <v/>
      </c>
      <c r="N29" s="195"/>
      <c r="O29" s="179" t="str">
        <f>IFERROR(VLOOKUP(M29,計算用!$A$56:$B$63,2,FALSE),"")</f>
        <v/>
      </c>
      <c r="P29" s="183"/>
      <c r="Q29" s="183"/>
      <c r="R29" s="183"/>
      <c r="S29" s="178" t="str">
        <f t="shared" si="3"/>
        <v/>
      </c>
      <c r="T29" s="197"/>
      <c r="U29" s="196"/>
      <c r="V29" s="105"/>
    </row>
    <row r="30" spans="1:27">
      <c r="A30" s="14">
        <f t="shared" si="7"/>
        <v>25</v>
      </c>
      <c r="B30" s="186"/>
      <c r="C30" s="186"/>
      <c r="D30" s="187"/>
      <c r="E30" s="188" t="str">
        <f t="shared" si="1"/>
        <v/>
      </c>
      <c r="F30" s="188" t="str">
        <f t="shared" si="2"/>
        <v/>
      </c>
      <c r="G30" s="189"/>
      <c r="H30" s="190"/>
      <c r="I30" s="191"/>
      <c r="J30" s="192"/>
      <c r="K30" s="193"/>
      <c r="L30" s="193"/>
      <c r="M30" s="194" t="str">
        <f t="shared" si="5"/>
        <v/>
      </c>
      <c r="N30" s="195"/>
      <c r="O30" s="179" t="str">
        <f>IFERROR(VLOOKUP(M30,計算用!$A$56:$B$63,2,FALSE),"")</f>
        <v/>
      </c>
      <c r="P30" s="183"/>
      <c r="Q30" s="183"/>
      <c r="R30" s="183"/>
      <c r="S30" s="178" t="str">
        <f t="shared" si="3"/>
        <v/>
      </c>
      <c r="T30" s="197"/>
      <c r="U30" s="196"/>
      <c r="V30" s="105"/>
    </row>
    <row r="31" spans="1:27">
      <c r="A31" s="14">
        <f t="shared" si="7"/>
        <v>26</v>
      </c>
      <c r="B31" s="186"/>
      <c r="C31" s="186"/>
      <c r="D31" s="187"/>
      <c r="E31" s="188" t="str">
        <f t="shared" si="1"/>
        <v/>
      </c>
      <c r="F31" s="188" t="str">
        <f t="shared" si="2"/>
        <v/>
      </c>
      <c r="G31" s="189"/>
      <c r="H31" s="190"/>
      <c r="I31" s="191"/>
      <c r="J31" s="192"/>
      <c r="K31" s="193"/>
      <c r="L31" s="193"/>
      <c r="M31" s="194" t="str">
        <f t="shared" si="5"/>
        <v/>
      </c>
      <c r="N31" s="195"/>
      <c r="O31" s="179" t="str">
        <f>IFERROR(VLOOKUP(M31,計算用!$A$56:$B$63,2,FALSE),"")</f>
        <v/>
      </c>
      <c r="P31" s="183"/>
      <c r="Q31" s="183"/>
      <c r="R31" s="183"/>
      <c r="S31" s="178" t="str">
        <f t="shared" si="3"/>
        <v/>
      </c>
      <c r="T31" s="197"/>
      <c r="U31" s="196"/>
      <c r="V31" s="105"/>
    </row>
    <row r="32" spans="1:27">
      <c r="A32" s="14">
        <f t="shared" si="7"/>
        <v>27</v>
      </c>
      <c r="B32" s="186"/>
      <c r="C32" s="186"/>
      <c r="D32" s="187"/>
      <c r="E32" s="188" t="str">
        <f t="shared" si="1"/>
        <v/>
      </c>
      <c r="F32" s="188" t="str">
        <f t="shared" si="2"/>
        <v/>
      </c>
      <c r="G32" s="189"/>
      <c r="H32" s="190"/>
      <c r="I32" s="191"/>
      <c r="J32" s="192"/>
      <c r="K32" s="193"/>
      <c r="L32" s="193"/>
      <c r="M32" s="194" t="str">
        <f t="shared" si="5"/>
        <v/>
      </c>
      <c r="N32" s="195"/>
      <c r="O32" s="179" t="str">
        <f>IFERROR(VLOOKUP(M32,計算用!$A$56:$B$63,2,FALSE),"")</f>
        <v/>
      </c>
      <c r="P32" s="183"/>
      <c r="Q32" s="183"/>
      <c r="R32" s="183"/>
      <c r="S32" s="178" t="str">
        <f t="shared" si="3"/>
        <v/>
      </c>
      <c r="T32" s="197"/>
      <c r="U32" s="196"/>
      <c r="V32" s="105"/>
      <c r="W32" s="3"/>
    </row>
    <row r="33" spans="1:22">
      <c r="A33" s="14">
        <f t="shared" si="7"/>
        <v>28</v>
      </c>
      <c r="B33" s="186"/>
      <c r="C33" s="186"/>
      <c r="D33" s="187"/>
      <c r="E33" s="188" t="str">
        <f t="shared" si="1"/>
        <v/>
      </c>
      <c r="F33" s="188" t="str">
        <f t="shared" si="2"/>
        <v/>
      </c>
      <c r="G33" s="189"/>
      <c r="H33" s="190"/>
      <c r="I33" s="191"/>
      <c r="J33" s="192"/>
      <c r="K33" s="193"/>
      <c r="L33" s="193"/>
      <c r="M33" s="194" t="str">
        <f t="shared" si="5"/>
        <v/>
      </c>
      <c r="N33" s="195"/>
      <c r="O33" s="179" t="str">
        <f>IFERROR(VLOOKUP(M33,計算用!$A$56:$B$63,2,FALSE),"")</f>
        <v/>
      </c>
      <c r="P33" s="183"/>
      <c r="Q33" s="183"/>
      <c r="R33" s="183"/>
      <c r="S33" s="178" t="str">
        <f t="shared" si="3"/>
        <v/>
      </c>
      <c r="T33" s="197"/>
      <c r="U33" s="196"/>
      <c r="V33" s="105"/>
    </row>
    <row r="34" spans="1:22">
      <c r="A34" s="14">
        <f t="shared" si="7"/>
        <v>29</v>
      </c>
      <c r="B34" s="186"/>
      <c r="C34" s="186"/>
      <c r="D34" s="187"/>
      <c r="E34" s="188" t="str">
        <f t="shared" si="1"/>
        <v/>
      </c>
      <c r="F34" s="188" t="str">
        <f t="shared" si="2"/>
        <v/>
      </c>
      <c r="G34" s="189"/>
      <c r="H34" s="190"/>
      <c r="I34" s="191"/>
      <c r="J34" s="192"/>
      <c r="K34" s="193"/>
      <c r="L34" s="193"/>
      <c r="M34" s="194" t="str">
        <f t="shared" si="5"/>
        <v/>
      </c>
      <c r="N34" s="195"/>
      <c r="O34" s="179" t="str">
        <f>IFERROR(VLOOKUP(M34,計算用!$A$56:$B$63,2,FALSE),"")</f>
        <v/>
      </c>
      <c r="P34" s="183"/>
      <c r="Q34" s="183"/>
      <c r="R34" s="183"/>
      <c r="S34" s="178" t="str">
        <f t="shared" si="3"/>
        <v/>
      </c>
      <c r="T34" s="197"/>
      <c r="U34" s="196"/>
      <c r="V34" s="105"/>
    </row>
    <row r="35" spans="1:22">
      <c r="A35" s="14">
        <f t="shared" si="7"/>
        <v>30</v>
      </c>
      <c r="B35" s="186"/>
      <c r="C35" s="186"/>
      <c r="D35" s="187"/>
      <c r="E35" s="188" t="str">
        <f t="shared" si="1"/>
        <v/>
      </c>
      <c r="F35" s="188" t="str">
        <f t="shared" si="2"/>
        <v/>
      </c>
      <c r="G35" s="189"/>
      <c r="H35" s="190"/>
      <c r="I35" s="191"/>
      <c r="J35" s="192"/>
      <c r="K35" s="193"/>
      <c r="L35" s="193"/>
      <c r="M35" s="194" t="str">
        <f t="shared" si="5"/>
        <v/>
      </c>
      <c r="N35" s="195"/>
      <c r="O35" s="179" t="str">
        <f>IFERROR(VLOOKUP(M35,計算用!$A$56:$B$63,2,FALSE),"")</f>
        <v/>
      </c>
      <c r="P35" s="183"/>
      <c r="Q35" s="183"/>
      <c r="R35" s="183"/>
      <c r="S35" s="178" t="str">
        <f t="shared" si="3"/>
        <v/>
      </c>
      <c r="T35" s="197"/>
      <c r="U35" s="196"/>
      <c r="V35" s="105"/>
    </row>
    <row r="36" spans="1:22">
      <c r="A36" s="14">
        <f t="shared" si="7"/>
        <v>31</v>
      </c>
      <c r="B36" s="186"/>
      <c r="C36" s="186"/>
      <c r="D36" s="187"/>
      <c r="E36" s="188" t="str">
        <f t="shared" si="1"/>
        <v/>
      </c>
      <c r="F36" s="188" t="str">
        <f t="shared" si="2"/>
        <v/>
      </c>
      <c r="G36" s="189"/>
      <c r="H36" s="190"/>
      <c r="I36" s="191"/>
      <c r="J36" s="192"/>
      <c r="K36" s="193"/>
      <c r="L36" s="193"/>
      <c r="M36" s="194" t="str">
        <f t="shared" si="5"/>
        <v/>
      </c>
      <c r="N36" s="195"/>
      <c r="O36" s="179" t="str">
        <f>IFERROR(VLOOKUP(M36,計算用!$A$56:$B$63,2,FALSE),"")</f>
        <v/>
      </c>
      <c r="P36" s="183"/>
      <c r="Q36" s="183"/>
      <c r="R36" s="183"/>
      <c r="S36" s="178" t="str">
        <f t="shared" si="3"/>
        <v/>
      </c>
      <c r="T36" s="197"/>
      <c r="U36" s="196"/>
      <c r="V36" s="105"/>
    </row>
    <row r="37" spans="1:22">
      <c r="A37" s="14">
        <f t="shared" si="7"/>
        <v>32</v>
      </c>
      <c r="B37" s="186"/>
      <c r="C37" s="186"/>
      <c r="D37" s="187"/>
      <c r="E37" s="188" t="str">
        <f t="shared" si="1"/>
        <v/>
      </c>
      <c r="F37" s="188" t="str">
        <f t="shared" si="2"/>
        <v/>
      </c>
      <c r="G37" s="189"/>
      <c r="H37" s="190"/>
      <c r="I37" s="191"/>
      <c r="J37" s="192"/>
      <c r="K37" s="193"/>
      <c r="L37" s="193"/>
      <c r="M37" s="194" t="str">
        <f t="shared" si="5"/>
        <v/>
      </c>
      <c r="N37" s="195"/>
      <c r="O37" s="179" t="str">
        <f>IFERROR(VLOOKUP(M37,計算用!$A$56:$B$63,2,FALSE),"")</f>
        <v/>
      </c>
      <c r="P37" s="183"/>
      <c r="Q37" s="183"/>
      <c r="R37" s="183"/>
      <c r="S37" s="178" t="str">
        <f t="shared" si="3"/>
        <v/>
      </c>
      <c r="T37" s="197"/>
      <c r="U37" s="196"/>
      <c r="V37" s="105"/>
    </row>
    <row r="38" spans="1:22">
      <c r="A38" s="14">
        <f t="shared" si="7"/>
        <v>33</v>
      </c>
      <c r="B38" s="186"/>
      <c r="C38" s="186"/>
      <c r="D38" s="187"/>
      <c r="E38" s="188" t="str">
        <f t="shared" si="1"/>
        <v/>
      </c>
      <c r="F38" s="188" t="str">
        <f t="shared" si="2"/>
        <v/>
      </c>
      <c r="G38" s="189"/>
      <c r="H38" s="190"/>
      <c r="I38" s="191"/>
      <c r="J38" s="192"/>
      <c r="K38" s="193"/>
      <c r="L38" s="193"/>
      <c r="M38" s="194" t="str">
        <f t="shared" si="5"/>
        <v/>
      </c>
      <c r="N38" s="195"/>
      <c r="O38" s="179" t="str">
        <f>IFERROR(VLOOKUP(M38,計算用!$A$56:$B$63,2,FALSE),"")</f>
        <v/>
      </c>
      <c r="P38" s="183"/>
      <c r="Q38" s="183"/>
      <c r="R38" s="183"/>
      <c r="S38" s="178" t="str">
        <f t="shared" si="3"/>
        <v/>
      </c>
      <c r="T38" s="197"/>
      <c r="U38" s="196"/>
      <c r="V38" s="105"/>
    </row>
    <row r="39" spans="1:22">
      <c r="A39" s="14">
        <f t="shared" si="7"/>
        <v>34</v>
      </c>
      <c r="B39" s="186"/>
      <c r="C39" s="186"/>
      <c r="D39" s="187"/>
      <c r="E39" s="188" t="str">
        <f t="shared" si="1"/>
        <v/>
      </c>
      <c r="F39" s="188" t="str">
        <f t="shared" si="2"/>
        <v/>
      </c>
      <c r="G39" s="189"/>
      <c r="H39" s="190"/>
      <c r="I39" s="191"/>
      <c r="J39" s="192"/>
      <c r="K39" s="193"/>
      <c r="L39" s="193"/>
      <c r="M39" s="194" t="str">
        <f t="shared" si="5"/>
        <v/>
      </c>
      <c r="N39" s="195"/>
      <c r="O39" s="179" t="str">
        <f>IFERROR(VLOOKUP(M39,計算用!$A$56:$B$63,2,FALSE),"")</f>
        <v/>
      </c>
      <c r="P39" s="183"/>
      <c r="Q39" s="183"/>
      <c r="R39" s="183"/>
      <c r="S39" s="178" t="str">
        <f t="shared" si="3"/>
        <v/>
      </c>
      <c r="T39" s="197"/>
      <c r="U39" s="196"/>
      <c r="V39" s="105"/>
    </row>
    <row r="40" spans="1:22">
      <c r="A40" s="14">
        <f t="shared" si="7"/>
        <v>35</v>
      </c>
      <c r="B40" s="186"/>
      <c r="C40" s="186"/>
      <c r="D40" s="187"/>
      <c r="E40" s="188" t="str">
        <f t="shared" si="1"/>
        <v/>
      </c>
      <c r="F40" s="188" t="str">
        <f t="shared" si="2"/>
        <v/>
      </c>
      <c r="G40" s="189"/>
      <c r="H40" s="190"/>
      <c r="I40" s="191"/>
      <c r="J40" s="192"/>
      <c r="K40" s="193"/>
      <c r="L40" s="193"/>
      <c r="M40" s="194" t="str">
        <f t="shared" si="5"/>
        <v/>
      </c>
      <c r="N40" s="195"/>
      <c r="O40" s="179" t="str">
        <f>IFERROR(VLOOKUP(M40,計算用!$A$56:$B$63,2,FALSE),"")</f>
        <v/>
      </c>
      <c r="P40" s="183"/>
      <c r="Q40" s="183"/>
      <c r="R40" s="183"/>
      <c r="S40" s="178" t="str">
        <f t="shared" si="3"/>
        <v/>
      </c>
      <c r="T40" s="197"/>
      <c r="U40" s="196"/>
      <c r="V40" s="105"/>
    </row>
    <row r="41" spans="1:22">
      <c r="A41" s="14">
        <f t="shared" si="7"/>
        <v>36</v>
      </c>
      <c r="B41" s="186"/>
      <c r="C41" s="186"/>
      <c r="D41" s="187"/>
      <c r="E41" s="188" t="str">
        <f t="shared" si="1"/>
        <v/>
      </c>
      <c r="F41" s="188" t="str">
        <f t="shared" si="2"/>
        <v/>
      </c>
      <c r="G41" s="189"/>
      <c r="H41" s="190"/>
      <c r="I41" s="191"/>
      <c r="J41" s="192"/>
      <c r="K41" s="193"/>
      <c r="L41" s="193"/>
      <c r="M41" s="194" t="str">
        <f t="shared" si="5"/>
        <v/>
      </c>
      <c r="N41" s="195"/>
      <c r="O41" s="179" t="str">
        <f>IFERROR(VLOOKUP(M41,計算用!$A$56:$B$63,2,FALSE),"")</f>
        <v/>
      </c>
      <c r="P41" s="183"/>
      <c r="Q41" s="183"/>
      <c r="R41" s="183"/>
      <c r="S41" s="178" t="str">
        <f t="shared" si="3"/>
        <v/>
      </c>
      <c r="T41" s="197"/>
      <c r="U41" s="196"/>
      <c r="V41" s="105"/>
    </row>
    <row r="42" spans="1:22">
      <c r="A42" s="14">
        <f t="shared" si="7"/>
        <v>37</v>
      </c>
      <c r="B42" s="186"/>
      <c r="C42" s="186"/>
      <c r="D42" s="187"/>
      <c r="E42" s="188" t="str">
        <f t="shared" si="1"/>
        <v/>
      </c>
      <c r="F42" s="188" t="str">
        <f t="shared" si="2"/>
        <v/>
      </c>
      <c r="G42" s="189"/>
      <c r="H42" s="190"/>
      <c r="I42" s="191"/>
      <c r="J42" s="192"/>
      <c r="K42" s="193"/>
      <c r="L42" s="193"/>
      <c r="M42" s="194" t="str">
        <f t="shared" si="5"/>
        <v/>
      </c>
      <c r="N42" s="195"/>
      <c r="O42" s="179" t="str">
        <f>IFERROR(VLOOKUP(M42,計算用!$A$56:$B$63,2,FALSE),"")</f>
        <v/>
      </c>
      <c r="P42" s="183"/>
      <c r="Q42" s="183"/>
      <c r="R42" s="183"/>
      <c r="S42" s="178" t="str">
        <f t="shared" si="3"/>
        <v/>
      </c>
      <c r="T42" s="197"/>
      <c r="U42" s="196"/>
      <c r="V42" s="105"/>
    </row>
    <row r="43" spans="1:22">
      <c r="A43" s="14">
        <f t="shared" si="7"/>
        <v>38</v>
      </c>
      <c r="B43" s="186"/>
      <c r="C43" s="186"/>
      <c r="D43" s="187"/>
      <c r="E43" s="188" t="str">
        <f t="shared" si="1"/>
        <v/>
      </c>
      <c r="F43" s="188" t="str">
        <f t="shared" si="2"/>
        <v/>
      </c>
      <c r="G43" s="189"/>
      <c r="H43" s="190"/>
      <c r="I43" s="191"/>
      <c r="J43" s="192"/>
      <c r="K43" s="193"/>
      <c r="L43" s="193"/>
      <c r="M43" s="194" t="str">
        <f t="shared" si="5"/>
        <v/>
      </c>
      <c r="N43" s="195"/>
      <c r="O43" s="179" t="str">
        <f>IFERROR(VLOOKUP(M43,計算用!$A$56:$B$63,2,FALSE),"")</f>
        <v/>
      </c>
      <c r="P43" s="183"/>
      <c r="Q43" s="183"/>
      <c r="R43" s="183"/>
      <c r="S43" s="178" t="str">
        <f t="shared" si="3"/>
        <v/>
      </c>
      <c r="T43" s="197"/>
      <c r="U43" s="196"/>
      <c r="V43" s="105"/>
    </row>
    <row r="44" spans="1:22">
      <c r="A44" s="14">
        <f t="shared" si="7"/>
        <v>39</v>
      </c>
      <c r="B44" s="186"/>
      <c r="C44" s="186"/>
      <c r="D44" s="187"/>
      <c r="E44" s="188" t="str">
        <f t="shared" si="1"/>
        <v/>
      </c>
      <c r="F44" s="188" t="str">
        <f t="shared" si="2"/>
        <v/>
      </c>
      <c r="G44" s="189"/>
      <c r="H44" s="190"/>
      <c r="I44" s="191"/>
      <c r="J44" s="192"/>
      <c r="K44" s="193"/>
      <c r="L44" s="193"/>
      <c r="M44" s="194" t="str">
        <f t="shared" si="5"/>
        <v/>
      </c>
      <c r="N44" s="195"/>
      <c r="O44" s="179" t="str">
        <f>IFERROR(VLOOKUP(M44,計算用!$A$56:$B$63,2,FALSE),"")</f>
        <v/>
      </c>
      <c r="P44" s="183"/>
      <c r="Q44" s="183"/>
      <c r="R44" s="183"/>
      <c r="S44" s="178" t="str">
        <f t="shared" si="3"/>
        <v/>
      </c>
      <c r="T44" s="197"/>
      <c r="U44" s="196"/>
      <c r="V44" s="105"/>
    </row>
    <row r="45" spans="1:22">
      <c r="A45" s="14">
        <f t="shared" si="7"/>
        <v>40</v>
      </c>
      <c r="B45" s="186"/>
      <c r="C45" s="186"/>
      <c r="D45" s="187"/>
      <c r="E45" s="188" t="str">
        <f t="shared" si="1"/>
        <v/>
      </c>
      <c r="F45" s="188" t="str">
        <f t="shared" si="2"/>
        <v/>
      </c>
      <c r="G45" s="189"/>
      <c r="H45" s="190"/>
      <c r="I45" s="191"/>
      <c r="J45" s="192"/>
      <c r="K45" s="193"/>
      <c r="L45" s="193"/>
      <c r="M45" s="194" t="str">
        <f t="shared" si="5"/>
        <v/>
      </c>
      <c r="N45" s="195"/>
      <c r="O45" s="179" t="str">
        <f>IFERROR(VLOOKUP(M45,計算用!$A$56:$B$63,2,FALSE),"")</f>
        <v/>
      </c>
      <c r="P45" s="183"/>
      <c r="Q45" s="183"/>
      <c r="R45" s="183"/>
      <c r="S45" s="178" t="str">
        <f t="shared" si="3"/>
        <v/>
      </c>
      <c r="T45" s="197"/>
      <c r="U45" s="196"/>
      <c r="V45" s="105"/>
    </row>
    <row r="46" spans="1:22">
      <c r="A46" s="14">
        <f t="shared" si="7"/>
        <v>41</v>
      </c>
      <c r="B46" s="186"/>
      <c r="C46" s="186"/>
      <c r="D46" s="187"/>
      <c r="E46" s="188" t="str">
        <f t="shared" si="1"/>
        <v/>
      </c>
      <c r="F46" s="188" t="str">
        <f t="shared" si="2"/>
        <v/>
      </c>
      <c r="G46" s="189"/>
      <c r="H46" s="190"/>
      <c r="I46" s="191"/>
      <c r="J46" s="192"/>
      <c r="K46" s="193"/>
      <c r="L46" s="193"/>
      <c r="M46" s="194" t="str">
        <f t="shared" si="5"/>
        <v/>
      </c>
      <c r="N46" s="195"/>
      <c r="O46" s="179" t="str">
        <f>IFERROR(VLOOKUP(M46,計算用!$A$56:$B$63,2,FALSE),"")</f>
        <v/>
      </c>
      <c r="P46" s="183"/>
      <c r="Q46" s="183"/>
      <c r="R46" s="183"/>
      <c r="S46" s="178" t="str">
        <f t="shared" si="3"/>
        <v/>
      </c>
      <c r="T46" s="197"/>
      <c r="U46" s="196"/>
      <c r="V46" s="105"/>
    </row>
    <row r="47" spans="1:22">
      <c r="A47" s="14">
        <f t="shared" si="7"/>
        <v>42</v>
      </c>
      <c r="B47" s="186"/>
      <c r="C47" s="186"/>
      <c r="D47" s="187"/>
      <c r="E47" s="188" t="str">
        <f t="shared" si="1"/>
        <v/>
      </c>
      <c r="F47" s="188" t="str">
        <f t="shared" si="2"/>
        <v/>
      </c>
      <c r="G47" s="189"/>
      <c r="H47" s="190"/>
      <c r="I47" s="191"/>
      <c r="J47" s="192"/>
      <c r="K47" s="193"/>
      <c r="L47" s="193"/>
      <c r="M47" s="194" t="str">
        <f t="shared" si="5"/>
        <v/>
      </c>
      <c r="N47" s="195"/>
      <c r="O47" s="179" t="str">
        <f>IFERROR(VLOOKUP(M47,計算用!$A$56:$B$63,2,FALSE),"")</f>
        <v/>
      </c>
      <c r="P47" s="183"/>
      <c r="Q47" s="183"/>
      <c r="R47" s="183"/>
      <c r="S47" s="178" t="str">
        <f t="shared" si="3"/>
        <v/>
      </c>
      <c r="T47" s="197"/>
      <c r="U47" s="196"/>
      <c r="V47" s="105"/>
    </row>
    <row r="48" spans="1:22">
      <c r="A48" s="14">
        <f t="shared" si="7"/>
        <v>43</v>
      </c>
      <c r="B48" s="186"/>
      <c r="C48" s="186"/>
      <c r="D48" s="187"/>
      <c r="E48" s="188" t="str">
        <f t="shared" si="1"/>
        <v/>
      </c>
      <c r="F48" s="188" t="str">
        <f t="shared" si="2"/>
        <v/>
      </c>
      <c r="G48" s="189"/>
      <c r="H48" s="190"/>
      <c r="I48" s="191"/>
      <c r="J48" s="192"/>
      <c r="K48" s="193"/>
      <c r="L48" s="193"/>
      <c r="M48" s="194" t="str">
        <f t="shared" si="5"/>
        <v/>
      </c>
      <c r="N48" s="195"/>
      <c r="O48" s="179" t="str">
        <f>IFERROR(VLOOKUP(M48,計算用!$A$56:$B$63,2,FALSE),"")</f>
        <v/>
      </c>
      <c r="P48" s="183"/>
      <c r="Q48" s="183"/>
      <c r="R48" s="183"/>
      <c r="S48" s="178" t="str">
        <f t="shared" si="3"/>
        <v/>
      </c>
      <c r="T48" s="197"/>
      <c r="U48" s="196"/>
      <c r="V48" s="105"/>
    </row>
    <row r="49" spans="1:22">
      <c r="A49" s="14">
        <f t="shared" si="7"/>
        <v>44</v>
      </c>
      <c r="B49" s="186"/>
      <c r="C49" s="186"/>
      <c r="D49" s="187"/>
      <c r="E49" s="188" t="str">
        <f t="shared" si="1"/>
        <v/>
      </c>
      <c r="F49" s="188" t="str">
        <f t="shared" si="2"/>
        <v/>
      </c>
      <c r="G49" s="189"/>
      <c r="H49" s="190"/>
      <c r="I49" s="191"/>
      <c r="J49" s="192"/>
      <c r="K49" s="193"/>
      <c r="L49" s="193"/>
      <c r="M49" s="194" t="str">
        <f t="shared" si="5"/>
        <v/>
      </c>
      <c r="N49" s="195"/>
      <c r="O49" s="179" t="str">
        <f>IFERROR(VLOOKUP(M49,計算用!$A$56:$B$63,2,FALSE),"")</f>
        <v/>
      </c>
      <c r="P49" s="183"/>
      <c r="Q49" s="183"/>
      <c r="R49" s="183"/>
      <c r="S49" s="178" t="str">
        <f t="shared" si="3"/>
        <v/>
      </c>
      <c r="T49" s="197"/>
      <c r="U49" s="196"/>
      <c r="V49" s="105"/>
    </row>
    <row r="50" spans="1:22">
      <c r="A50" s="14">
        <f t="shared" si="7"/>
        <v>45</v>
      </c>
      <c r="B50" s="186"/>
      <c r="C50" s="186"/>
      <c r="D50" s="187"/>
      <c r="E50" s="188" t="str">
        <f t="shared" si="1"/>
        <v/>
      </c>
      <c r="F50" s="188" t="str">
        <f t="shared" si="2"/>
        <v/>
      </c>
      <c r="G50" s="189"/>
      <c r="H50" s="190"/>
      <c r="I50" s="191"/>
      <c r="J50" s="192"/>
      <c r="K50" s="193"/>
      <c r="L50" s="193"/>
      <c r="M50" s="194" t="str">
        <f t="shared" si="5"/>
        <v/>
      </c>
      <c r="N50" s="195"/>
      <c r="O50" s="179" t="str">
        <f>IFERROR(VLOOKUP(M50,計算用!$A$56:$B$63,2,FALSE),"")</f>
        <v/>
      </c>
      <c r="P50" s="183"/>
      <c r="Q50" s="183"/>
      <c r="R50" s="183"/>
      <c r="S50" s="178" t="str">
        <f t="shared" si="3"/>
        <v/>
      </c>
      <c r="T50" s="197"/>
      <c r="U50" s="196"/>
      <c r="V50" s="105"/>
    </row>
    <row r="51" spans="1:22">
      <c r="A51" s="14">
        <f t="shared" si="7"/>
        <v>46</v>
      </c>
      <c r="B51" s="186"/>
      <c r="C51" s="186"/>
      <c r="D51" s="187"/>
      <c r="E51" s="188" t="str">
        <f t="shared" si="1"/>
        <v/>
      </c>
      <c r="F51" s="188" t="str">
        <f t="shared" si="2"/>
        <v/>
      </c>
      <c r="G51" s="189"/>
      <c r="H51" s="190"/>
      <c r="I51" s="191"/>
      <c r="J51" s="192"/>
      <c r="K51" s="193"/>
      <c r="L51" s="193"/>
      <c r="M51" s="194" t="str">
        <f t="shared" si="5"/>
        <v/>
      </c>
      <c r="N51" s="195"/>
      <c r="O51" s="179" t="str">
        <f>IFERROR(VLOOKUP(M51,計算用!$A$56:$B$63,2,FALSE),"")</f>
        <v/>
      </c>
      <c r="P51" s="183"/>
      <c r="Q51" s="183"/>
      <c r="R51" s="183"/>
      <c r="S51" s="178" t="str">
        <f t="shared" si="3"/>
        <v/>
      </c>
      <c r="T51" s="197"/>
      <c r="U51" s="196"/>
      <c r="V51" s="105"/>
    </row>
    <row r="52" spans="1:22">
      <c r="A52" s="14">
        <f t="shared" si="7"/>
        <v>47</v>
      </c>
      <c r="B52" s="186"/>
      <c r="C52" s="186"/>
      <c r="D52" s="187"/>
      <c r="E52" s="188" t="str">
        <f t="shared" si="1"/>
        <v/>
      </c>
      <c r="F52" s="188" t="str">
        <f t="shared" si="2"/>
        <v/>
      </c>
      <c r="G52" s="189"/>
      <c r="H52" s="190"/>
      <c r="I52" s="191"/>
      <c r="J52" s="192"/>
      <c r="K52" s="193"/>
      <c r="L52" s="193"/>
      <c r="M52" s="194" t="str">
        <f t="shared" si="5"/>
        <v/>
      </c>
      <c r="N52" s="195"/>
      <c r="O52" s="179" t="str">
        <f>IFERROR(VLOOKUP(M52,計算用!$A$56:$B$63,2,FALSE),"")</f>
        <v/>
      </c>
      <c r="P52" s="183"/>
      <c r="Q52" s="183"/>
      <c r="R52" s="183"/>
      <c r="S52" s="178" t="str">
        <f t="shared" si="3"/>
        <v/>
      </c>
      <c r="T52" s="197"/>
      <c r="U52" s="196"/>
      <c r="V52" s="105"/>
    </row>
    <row r="53" spans="1:22">
      <c r="A53" s="14">
        <f t="shared" si="7"/>
        <v>48</v>
      </c>
      <c r="B53" s="186"/>
      <c r="C53" s="186"/>
      <c r="D53" s="187"/>
      <c r="E53" s="188" t="str">
        <f t="shared" si="1"/>
        <v/>
      </c>
      <c r="F53" s="188" t="str">
        <f t="shared" si="2"/>
        <v/>
      </c>
      <c r="G53" s="189"/>
      <c r="H53" s="190"/>
      <c r="I53" s="191"/>
      <c r="J53" s="192"/>
      <c r="K53" s="193"/>
      <c r="L53" s="193"/>
      <c r="M53" s="194" t="str">
        <f t="shared" si="5"/>
        <v/>
      </c>
      <c r="N53" s="195"/>
      <c r="O53" s="179" t="str">
        <f>IFERROR(VLOOKUP(M53,計算用!$A$56:$B$63,2,FALSE),"")</f>
        <v/>
      </c>
      <c r="P53" s="183"/>
      <c r="Q53" s="183"/>
      <c r="R53" s="183"/>
      <c r="S53" s="178" t="str">
        <f t="shared" si="3"/>
        <v/>
      </c>
      <c r="T53" s="197"/>
      <c r="U53" s="196"/>
      <c r="V53" s="105"/>
    </row>
    <row r="54" spans="1:22">
      <c r="A54" s="14">
        <f t="shared" si="7"/>
        <v>49</v>
      </c>
      <c r="B54" s="186"/>
      <c r="C54" s="186"/>
      <c r="D54" s="187"/>
      <c r="E54" s="188" t="str">
        <f t="shared" si="1"/>
        <v/>
      </c>
      <c r="F54" s="188" t="str">
        <f t="shared" si="2"/>
        <v/>
      </c>
      <c r="G54" s="189"/>
      <c r="H54" s="190"/>
      <c r="I54" s="191"/>
      <c r="J54" s="192"/>
      <c r="K54" s="193"/>
      <c r="L54" s="193"/>
      <c r="M54" s="194" t="str">
        <f t="shared" si="5"/>
        <v/>
      </c>
      <c r="N54" s="195"/>
      <c r="O54" s="179" t="str">
        <f>IFERROR(VLOOKUP(M54,計算用!$A$56:$B$63,2,FALSE),"")</f>
        <v/>
      </c>
      <c r="P54" s="183"/>
      <c r="Q54" s="183"/>
      <c r="R54" s="183"/>
      <c r="S54" s="178" t="str">
        <f t="shared" si="3"/>
        <v/>
      </c>
      <c r="T54" s="197"/>
      <c r="U54" s="196"/>
      <c r="V54" s="105"/>
    </row>
    <row r="55" spans="1:22">
      <c r="A55" s="14">
        <f t="shared" si="7"/>
        <v>50</v>
      </c>
      <c r="B55" s="186"/>
      <c r="C55" s="186"/>
      <c r="D55" s="187"/>
      <c r="E55" s="188" t="str">
        <f t="shared" si="1"/>
        <v/>
      </c>
      <c r="F55" s="188" t="str">
        <f t="shared" si="2"/>
        <v/>
      </c>
      <c r="G55" s="189"/>
      <c r="H55" s="190"/>
      <c r="I55" s="191"/>
      <c r="J55" s="192"/>
      <c r="K55" s="193"/>
      <c r="L55" s="193"/>
      <c r="M55" s="194" t="str">
        <f t="shared" si="5"/>
        <v/>
      </c>
      <c r="N55" s="195"/>
      <c r="O55" s="179" t="str">
        <f>IFERROR(VLOOKUP(M55,計算用!$A$56:$B$63,2,FALSE),"")</f>
        <v/>
      </c>
      <c r="P55" s="183"/>
      <c r="Q55" s="183"/>
      <c r="R55" s="183"/>
      <c r="S55" s="178" t="str">
        <f t="shared" si="3"/>
        <v/>
      </c>
      <c r="T55" s="197"/>
      <c r="U55" s="196"/>
      <c r="V55" s="105"/>
    </row>
    <row r="56" spans="1:22">
      <c r="A56" s="14">
        <f t="shared" si="7"/>
        <v>51</v>
      </c>
      <c r="B56" s="186"/>
      <c r="C56" s="186"/>
      <c r="D56" s="187"/>
      <c r="E56" s="188" t="str">
        <f t="shared" si="1"/>
        <v/>
      </c>
      <c r="F56" s="188" t="str">
        <f t="shared" si="2"/>
        <v/>
      </c>
      <c r="G56" s="189"/>
      <c r="H56" s="190"/>
      <c r="I56" s="191"/>
      <c r="J56" s="192"/>
      <c r="K56" s="193"/>
      <c r="L56" s="193"/>
      <c r="M56" s="194" t="str">
        <f t="shared" si="5"/>
        <v/>
      </c>
      <c r="N56" s="195"/>
      <c r="O56" s="179" t="str">
        <f>IFERROR(VLOOKUP(M56,計算用!$A$56:$B$63,2,FALSE),"")</f>
        <v/>
      </c>
      <c r="P56" s="183"/>
      <c r="Q56" s="183"/>
      <c r="R56" s="183"/>
      <c r="S56" s="178" t="str">
        <f t="shared" si="3"/>
        <v/>
      </c>
      <c r="T56" s="197"/>
      <c r="U56" s="196"/>
      <c r="V56" s="105"/>
    </row>
    <row r="57" spans="1:22">
      <c r="A57" s="14">
        <f t="shared" si="7"/>
        <v>52</v>
      </c>
      <c r="B57" s="186"/>
      <c r="C57" s="186"/>
      <c r="D57" s="187"/>
      <c r="E57" s="188" t="str">
        <f t="shared" si="1"/>
        <v/>
      </c>
      <c r="F57" s="188" t="str">
        <f t="shared" si="2"/>
        <v/>
      </c>
      <c r="G57" s="189"/>
      <c r="H57" s="190"/>
      <c r="I57" s="191"/>
      <c r="J57" s="192"/>
      <c r="K57" s="193"/>
      <c r="L57" s="193"/>
      <c r="M57" s="194" t="str">
        <f t="shared" si="5"/>
        <v/>
      </c>
      <c r="N57" s="195"/>
      <c r="O57" s="179" t="str">
        <f>IFERROR(VLOOKUP(M57,計算用!$A$56:$B$63,2,FALSE),"")</f>
        <v/>
      </c>
      <c r="P57" s="183"/>
      <c r="Q57" s="183"/>
      <c r="R57" s="183"/>
      <c r="S57" s="178" t="str">
        <f t="shared" si="3"/>
        <v/>
      </c>
      <c r="T57" s="197"/>
      <c r="U57" s="196"/>
      <c r="V57" s="105"/>
    </row>
    <row r="58" spans="1:22">
      <c r="A58" s="14">
        <f t="shared" ref="A58:A85" si="8">A57+1</f>
        <v>53</v>
      </c>
      <c r="B58" s="186"/>
      <c r="C58" s="186"/>
      <c r="D58" s="187"/>
      <c r="E58" s="188" t="str">
        <f t="shared" si="1"/>
        <v/>
      </c>
      <c r="F58" s="188" t="str">
        <f t="shared" si="2"/>
        <v/>
      </c>
      <c r="G58" s="189"/>
      <c r="H58" s="190"/>
      <c r="I58" s="191"/>
      <c r="J58" s="192"/>
      <c r="K58" s="193"/>
      <c r="L58" s="193"/>
      <c r="M58" s="194" t="str">
        <f t="shared" si="5"/>
        <v/>
      </c>
      <c r="N58" s="195"/>
      <c r="O58" s="179" t="str">
        <f>IFERROR(VLOOKUP(M58,計算用!$A$56:$B$63,2,FALSE),"")</f>
        <v/>
      </c>
      <c r="P58" s="183"/>
      <c r="Q58" s="183"/>
      <c r="R58" s="183"/>
      <c r="S58" s="178" t="str">
        <f t="shared" si="3"/>
        <v/>
      </c>
      <c r="T58" s="197"/>
      <c r="U58" s="196"/>
      <c r="V58" s="105"/>
    </row>
    <row r="59" spans="1:22">
      <c r="A59" s="14">
        <f t="shared" si="8"/>
        <v>54</v>
      </c>
      <c r="B59" s="186"/>
      <c r="C59" s="186"/>
      <c r="D59" s="187"/>
      <c r="E59" s="188" t="str">
        <f t="shared" si="1"/>
        <v/>
      </c>
      <c r="F59" s="188" t="str">
        <f t="shared" si="2"/>
        <v/>
      </c>
      <c r="G59" s="189"/>
      <c r="H59" s="190"/>
      <c r="I59" s="191"/>
      <c r="J59" s="192"/>
      <c r="K59" s="193"/>
      <c r="L59" s="193"/>
      <c r="M59" s="194" t="str">
        <f t="shared" si="5"/>
        <v/>
      </c>
      <c r="N59" s="195"/>
      <c r="O59" s="179" t="str">
        <f>IFERROR(VLOOKUP(M59,計算用!$A$56:$B$63,2,FALSE),"")</f>
        <v/>
      </c>
      <c r="P59" s="183"/>
      <c r="Q59" s="183"/>
      <c r="R59" s="183"/>
      <c r="S59" s="178" t="str">
        <f t="shared" si="3"/>
        <v/>
      </c>
      <c r="T59" s="197"/>
      <c r="U59" s="196"/>
      <c r="V59" s="105"/>
    </row>
    <row r="60" spans="1:22">
      <c r="A60" s="14">
        <f t="shared" si="8"/>
        <v>55</v>
      </c>
      <c r="B60" s="186"/>
      <c r="C60" s="186"/>
      <c r="D60" s="187"/>
      <c r="E60" s="188" t="str">
        <f t="shared" si="1"/>
        <v/>
      </c>
      <c r="F60" s="188" t="str">
        <f t="shared" si="2"/>
        <v/>
      </c>
      <c r="G60" s="189"/>
      <c r="H60" s="190"/>
      <c r="I60" s="191"/>
      <c r="J60" s="192"/>
      <c r="K60" s="193"/>
      <c r="L60" s="193"/>
      <c r="M60" s="194" t="str">
        <f t="shared" si="5"/>
        <v/>
      </c>
      <c r="N60" s="195"/>
      <c r="O60" s="179" t="str">
        <f>IFERROR(VLOOKUP(M60,計算用!$A$56:$B$63,2,FALSE),"")</f>
        <v/>
      </c>
      <c r="P60" s="183"/>
      <c r="Q60" s="183"/>
      <c r="R60" s="183"/>
      <c r="S60" s="178" t="str">
        <f t="shared" si="3"/>
        <v/>
      </c>
      <c r="T60" s="197"/>
      <c r="U60" s="196"/>
      <c r="V60" s="105"/>
    </row>
    <row r="61" spans="1:22">
      <c r="A61" s="14">
        <f t="shared" si="8"/>
        <v>56</v>
      </c>
      <c r="B61" s="186"/>
      <c r="C61" s="186"/>
      <c r="D61" s="187"/>
      <c r="E61" s="188" t="str">
        <f t="shared" si="1"/>
        <v/>
      </c>
      <c r="F61" s="188" t="str">
        <f t="shared" si="2"/>
        <v/>
      </c>
      <c r="G61" s="189"/>
      <c r="H61" s="190"/>
      <c r="I61" s="191"/>
      <c r="J61" s="192"/>
      <c r="K61" s="193"/>
      <c r="L61" s="193"/>
      <c r="M61" s="194" t="str">
        <f t="shared" si="5"/>
        <v/>
      </c>
      <c r="N61" s="195"/>
      <c r="O61" s="179" t="str">
        <f>IFERROR(VLOOKUP(M61,計算用!$A$56:$B$63,2,FALSE),"")</f>
        <v/>
      </c>
      <c r="P61" s="183"/>
      <c r="Q61" s="183"/>
      <c r="R61" s="183"/>
      <c r="S61" s="178" t="str">
        <f t="shared" si="3"/>
        <v/>
      </c>
      <c r="T61" s="197"/>
      <c r="U61" s="196"/>
      <c r="V61" s="105"/>
    </row>
    <row r="62" spans="1:22">
      <c r="A62" s="14">
        <f t="shared" si="8"/>
        <v>57</v>
      </c>
      <c r="B62" s="186"/>
      <c r="C62" s="186"/>
      <c r="D62" s="187"/>
      <c r="E62" s="188" t="str">
        <f t="shared" si="1"/>
        <v/>
      </c>
      <c r="F62" s="188" t="str">
        <f t="shared" si="2"/>
        <v/>
      </c>
      <c r="G62" s="189"/>
      <c r="H62" s="190"/>
      <c r="I62" s="191"/>
      <c r="J62" s="192"/>
      <c r="K62" s="193"/>
      <c r="L62" s="193"/>
      <c r="M62" s="194" t="str">
        <f t="shared" si="5"/>
        <v/>
      </c>
      <c r="N62" s="195"/>
      <c r="O62" s="179" t="str">
        <f>IFERROR(VLOOKUP(M62,計算用!$A$56:$B$63,2,FALSE),"")</f>
        <v/>
      </c>
      <c r="P62" s="183"/>
      <c r="Q62" s="183"/>
      <c r="R62" s="183"/>
      <c r="S62" s="178" t="str">
        <f t="shared" si="3"/>
        <v/>
      </c>
      <c r="T62" s="197"/>
      <c r="U62" s="196"/>
      <c r="V62" s="105"/>
    </row>
    <row r="63" spans="1:22">
      <c r="A63" s="14">
        <f t="shared" si="8"/>
        <v>58</v>
      </c>
      <c r="B63" s="186"/>
      <c r="C63" s="186"/>
      <c r="D63" s="187"/>
      <c r="E63" s="188" t="str">
        <f t="shared" si="1"/>
        <v/>
      </c>
      <c r="F63" s="188" t="str">
        <f t="shared" si="2"/>
        <v/>
      </c>
      <c r="G63" s="189"/>
      <c r="H63" s="190"/>
      <c r="I63" s="191"/>
      <c r="J63" s="192"/>
      <c r="K63" s="193"/>
      <c r="L63" s="193"/>
      <c r="M63" s="194" t="str">
        <f t="shared" si="5"/>
        <v/>
      </c>
      <c r="N63" s="195"/>
      <c r="O63" s="179" t="str">
        <f>IFERROR(VLOOKUP(M63,計算用!$A$56:$B$63,2,FALSE),"")</f>
        <v/>
      </c>
      <c r="P63" s="183"/>
      <c r="Q63" s="183"/>
      <c r="R63" s="183"/>
      <c r="S63" s="178" t="str">
        <f t="shared" si="3"/>
        <v/>
      </c>
      <c r="T63" s="197"/>
      <c r="U63" s="196"/>
      <c r="V63" s="105"/>
    </row>
    <row r="64" spans="1:22">
      <c r="A64" s="14">
        <f t="shared" si="8"/>
        <v>59</v>
      </c>
      <c r="B64" s="186"/>
      <c r="C64" s="186"/>
      <c r="D64" s="187"/>
      <c r="E64" s="188" t="str">
        <f t="shared" si="1"/>
        <v/>
      </c>
      <c r="F64" s="188" t="str">
        <f t="shared" si="2"/>
        <v/>
      </c>
      <c r="G64" s="189"/>
      <c r="H64" s="190"/>
      <c r="I64" s="191"/>
      <c r="J64" s="192"/>
      <c r="K64" s="193"/>
      <c r="L64" s="193"/>
      <c r="M64" s="194" t="str">
        <f t="shared" si="5"/>
        <v/>
      </c>
      <c r="N64" s="195"/>
      <c r="O64" s="179" t="str">
        <f>IFERROR(VLOOKUP(M64,計算用!$A$56:$B$63,2,FALSE),"")</f>
        <v/>
      </c>
      <c r="P64" s="183"/>
      <c r="Q64" s="183"/>
      <c r="R64" s="183"/>
      <c r="S64" s="178" t="str">
        <f t="shared" si="3"/>
        <v/>
      </c>
      <c r="T64" s="197"/>
      <c r="U64" s="196"/>
      <c r="V64" s="105"/>
    </row>
    <row r="65" spans="1:22">
      <c r="A65" s="14">
        <f t="shared" si="8"/>
        <v>60</v>
      </c>
      <c r="B65" s="186"/>
      <c r="C65" s="186"/>
      <c r="D65" s="187"/>
      <c r="E65" s="188" t="str">
        <f t="shared" si="1"/>
        <v/>
      </c>
      <c r="F65" s="188" t="str">
        <f t="shared" si="2"/>
        <v/>
      </c>
      <c r="G65" s="189"/>
      <c r="H65" s="190"/>
      <c r="I65" s="191"/>
      <c r="J65" s="192"/>
      <c r="K65" s="193"/>
      <c r="L65" s="193"/>
      <c r="M65" s="194" t="str">
        <f t="shared" si="5"/>
        <v/>
      </c>
      <c r="N65" s="195"/>
      <c r="O65" s="179" t="str">
        <f>IFERROR(VLOOKUP(M65,計算用!$A$56:$B$63,2,FALSE),"")</f>
        <v/>
      </c>
      <c r="P65" s="183"/>
      <c r="Q65" s="183"/>
      <c r="R65" s="183"/>
      <c r="S65" s="178" t="str">
        <f t="shared" si="3"/>
        <v/>
      </c>
      <c r="T65" s="197"/>
      <c r="U65" s="196"/>
      <c r="V65" s="105"/>
    </row>
    <row r="66" spans="1:22">
      <c r="A66" s="14">
        <f t="shared" si="8"/>
        <v>61</v>
      </c>
      <c r="B66" s="186"/>
      <c r="C66" s="186"/>
      <c r="D66" s="187"/>
      <c r="E66" s="188" t="str">
        <f t="shared" si="1"/>
        <v/>
      </c>
      <c r="F66" s="188" t="str">
        <f t="shared" si="2"/>
        <v/>
      </c>
      <c r="G66" s="189"/>
      <c r="H66" s="190"/>
      <c r="I66" s="191"/>
      <c r="J66" s="192"/>
      <c r="K66" s="193"/>
      <c r="L66" s="193"/>
      <c r="M66" s="194" t="str">
        <f t="shared" si="5"/>
        <v/>
      </c>
      <c r="N66" s="195"/>
      <c r="O66" s="179" t="str">
        <f>IFERROR(VLOOKUP(M66,計算用!$A$56:$B$63,2,FALSE),"")</f>
        <v/>
      </c>
      <c r="P66" s="183"/>
      <c r="Q66" s="183"/>
      <c r="R66" s="183"/>
      <c r="S66" s="178" t="str">
        <f t="shared" si="3"/>
        <v/>
      </c>
      <c r="T66" s="197"/>
      <c r="U66" s="196"/>
      <c r="V66" s="105"/>
    </row>
    <row r="67" spans="1:22">
      <c r="A67" s="14">
        <f t="shared" si="8"/>
        <v>62</v>
      </c>
      <c r="B67" s="186"/>
      <c r="C67" s="186"/>
      <c r="D67" s="187"/>
      <c r="E67" s="188" t="str">
        <f t="shared" si="1"/>
        <v/>
      </c>
      <c r="F67" s="188" t="str">
        <f t="shared" si="2"/>
        <v/>
      </c>
      <c r="G67" s="189"/>
      <c r="H67" s="190"/>
      <c r="I67" s="191"/>
      <c r="J67" s="192"/>
      <c r="K67" s="193"/>
      <c r="L67" s="193"/>
      <c r="M67" s="194" t="str">
        <f t="shared" si="5"/>
        <v/>
      </c>
      <c r="N67" s="195"/>
      <c r="O67" s="179" t="str">
        <f>IFERROR(VLOOKUP(M67,計算用!$A$56:$B$63,2,FALSE),"")</f>
        <v/>
      </c>
      <c r="P67" s="183"/>
      <c r="Q67" s="183"/>
      <c r="R67" s="183"/>
      <c r="S67" s="178" t="str">
        <f t="shared" si="3"/>
        <v/>
      </c>
      <c r="T67" s="197"/>
      <c r="U67" s="196"/>
      <c r="V67" s="105"/>
    </row>
    <row r="68" spans="1:22">
      <c r="A68" s="14">
        <f t="shared" si="8"/>
        <v>63</v>
      </c>
      <c r="B68" s="186"/>
      <c r="C68" s="186"/>
      <c r="D68" s="187"/>
      <c r="E68" s="188" t="str">
        <f t="shared" si="1"/>
        <v/>
      </c>
      <c r="F68" s="188" t="str">
        <f t="shared" si="2"/>
        <v/>
      </c>
      <c r="G68" s="189"/>
      <c r="H68" s="190"/>
      <c r="I68" s="191"/>
      <c r="J68" s="192"/>
      <c r="K68" s="193"/>
      <c r="L68" s="193"/>
      <c r="M68" s="194" t="str">
        <f t="shared" si="5"/>
        <v/>
      </c>
      <c r="N68" s="195"/>
      <c r="O68" s="179" t="str">
        <f>IFERROR(VLOOKUP(M68,計算用!$A$56:$B$63,2,FALSE),"")</f>
        <v/>
      </c>
      <c r="P68" s="183"/>
      <c r="Q68" s="183"/>
      <c r="R68" s="183"/>
      <c r="S68" s="178" t="str">
        <f t="shared" si="3"/>
        <v/>
      </c>
      <c r="T68" s="197"/>
      <c r="U68" s="196"/>
      <c r="V68" s="105"/>
    </row>
    <row r="69" spans="1:22">
      <c r="A69" s="14">
        <f t="shared" si="8"/>
        <v>64</v>
      </c>
      <c r="B69" s="186"/>
      <c r="C69" s="186"/>
      <c r="D69" s="187"/>
      <c r="E69" s="188" t="str">
        <f t="shared" si="1"/>
        <v/>
      </c>
      <c r="F69" s="188" t="str">
        <f t="shared" si="2"/>
        <v/>
      </c>
      <c r="G69" s="189"/>
      <c r="H69" s="190"/>
      <c r="I69" s="191"/>
      <c r="J69" s="192"/>
      <c r="K69" s="193"/>
      <c r="L69" s="193"/>
      <c r="M69" s="194" t="str">
        <f t="shared" si="5"/>
        <v/>
      </c>
      <c r="N69" s="195"/>
      <c r="O69" s="179" t="str">
        <f>IFERROR(VLOOKUP(M69,計算用!$A$56:$B$63,2,FALSE),"")</f>
        <v/>
      </c>
      <c r="P69" s="183"/>
      <c r="Q69" s="183"/>
      <c r="R69" s="183"/>
      <c r="S69" s="178" t="str">
        <f t="shared" si="3"/>
        <v/>
      </c>
      <c r="T69" s="197"/>
      <c r="U69" s="196"/>
      <c r="V69" s="105"/>
    </row>
    <row r="70" spans="1:22">
      <c r="A70" s="14">
        <f t="shared" si="8"/>
        <v>65</v>
      </c>
      <c r="B70" s="186"/>
      <c r="C70" s="186"/>
      <c r="D70" s="187"/>
      <c r="E70" s="188" t="str">
        <f t="shared" si="1"/>
        <v/>
      </c>
      <c r="F70" s="188" t="str">
        <f t="shared" si="2"/>
        <v/>
      </c>
      <c r="G70" s="189"/>
      <c r="H70" s="190"/>
      <c r="I70" s="191"/>
      <c r="J70" s="192"/>
      <c r="K70" s="193"/>
      <c r="L70" s="193"/>
      <c r="M70" s="194" t="str">
        <f t="shared" si="5"/>
        <v/>
      </c>
      <c r="N70" s="195"/>
      <c r="O70" s="179" t="str">
        <f>IFERROR(VLOOKUP(M70,計算用!$A$56:$B$63,2,FALSE),"")</f>
        <v/>
      </c>
      <c r="P70" s="183"/>
      <c r="Q70" s="183"/>
      <c r="R70" s="183"/>
      <c r="S70" s="178" t="str">
        <f t="shared" si="3"/>
        <v/>
      </c>
      <c r="T70" s="197"/>
      <c r="U70" s="196"/>
      <c r="V70" s="105"/>
    </row>
    <row r="71" spans="1:22">
      <c r="A71" s="14">
        <f t="shared" si="8"/>
        <v>66</v>
      </c>
      <c r="B71" s="186"/>
      <c r="C71" s="186"/>
      <c r="D71" s="187"/>
      <c r="E71" s="188" t="str">
        <f t="shared" ref="E71:E85" si="9">B71&amp;C71&amp;D71</f>
        <v/>
      </c>
      <c r="F71" s="188" t="str">
        <f t="shared" ref="F71:F85" si="10">IF(E71="","",COUNTIF($E$6:$E$85,E71))</f>
        <v/>
      </c>
      <c r="G71" s="189"/>
      <c r="H71" s="190"/>
      <c r="I71" s="191"/>
      <c r="J71" s="192"/>
      <c r="K71" s="193"/>
      <c r="L71" s="193"/>
      <c r="M71" s="194" t="str">
        <f t="shared" si="5"/>
        <v/>
      </c>
      <c r="N71" s="195"/>
      <c r="O71" s="179" t="str">
        <f>IFERROR(VLOOKUP(M71,計算用!$A$56:$B$63,2,FALSE),"")</f>
        <v/>
      </c>
      <c r="P71" s="183"/>
      <c r="Q71" s="183"/>
      <c r="R71" s="183"/>
      <c r="S71" s="178" t="str">
        <f t="shared" ref="S71:S85" si="11">IF(F71&gt;=2,"","可")</f>
        <v/>
      </c>
      <c r="T71" s="197"/>
      <c r="U71" s="196"/>
      <c r="V71" s="105"/>
    </row>
    <row r="72" spans="1:22">
      <c r="A72" s="14">
        <f t="shared" si="8"/>
        <v>67</v>
      </c>
      <c r="B72" s="186"/>
      <c r="C72" s="186"/>
      <c r="D72" s="187"/>
      <c r="E72" s="188" t="str">
        <f t="shared" si="9"/>
        <v/>
      </c>
      <c r="F72" s="188" t="str">
        <f t="shared" si="10"/>
        <v/>
      </c>
      <c r="G72" s="189"/>
      <c r="H72" s="190"/>
      <c r="I72" s="191"/>
      <c r="J72" s="192"/>
      <c r="K72" s="193"/>
      <c r="L72" s="193"/>
      <c r="M72" s="194" t="str">
        <f t="shared" ref="M72:M85" si="12">K72&amp;L72</f>
        <v/>
      </c>
      <c r="N72" s="195"/>
      <c r="O72" s="179" t="str">
        <f>IFERROR(VLOOKUP(M72,計算用!$A$56:$B$63,2,FALSE),"")</f>
        <v/>
      </c>
      <c r="P72" s="183"/>
      <c r="Q72" s="183"/>
      <c r="R72" s="183"/>
      <c r="S72" s="178" t="str">
        <f t="shared" si="11"/>
        <v/>
      </c>
      <c r="T72" s="197"/>
      <c r="U72" s="196"/>
      <c r="V72" s="105"/>
    </row>
    <row r="73" spans="1:22">
      <c r="A73" s="14">
        <f t="shared" si="8"/>
        <v>68</v>
      </c>
      <c r="B73" s="186"/>
      <c r="C73" s="186"/>
      <c r="D73" s="187"/>
      <c r="E73" s="188" t="str">
        <f t="shared" si="9"/>
        <v/>
      </c>
      <c r="F73" s="188" t="str">
        <f t="shared" si="10"/>
        <v/>
      </c>
      <c r="G73" s="189"/>
      <c r="H73" s="190"/>
      <c r="I73" s="191"/>
      <c r="J73" s="192"/>
      <c r="K73" s="193"/>
      <c r="L73" s="193"/>
      <c r="M73" s="194" t="str">
        <f t="shared" si="12"/>
        <v/>
      </c>
      <c r="N73" s="195"/>
      <c r="O73" s="179" t="str">
        <f>IFERROR(VLOOKUP(M73,計算用!$A$56:$B$63,2,FALSE),"")</f>
        <v/>
      </c>
      <c r="P73" s="183"/>
      <c r="Q73" s="183"/>
      <c r="R73" s="183"/>
      <c r="S73" s="178" t="str">
        <f t="shared" si="11"/>
        <v/>
      </c>
      <c r="T73" s="197"/>
      <c r="U73" s="196"/>
      <c r="V73" s="105"/>
    </row>
    <row r="74" spans="1:22">
      <c r="A74" s="14">
        <f t="shared" si="8"/>
        <v>69</v>
      </c>
      <c r="B74" s="186"/>
      <c r="C74" s="186"/>
      <c r="D74" s="187"/>
      <c r="E74" s="188" t="str">
        <f t="shared" si="9"/>
        <v/>
      </c>
      <c r="F74" s="188" t="str">
        <f t="shared" si="10"/>
        <v/>
      </c>
      <c r="G74" s="189"/>
      <c r="H74" s="190"/>
      <c r="I74" s="191"/>
      <c r="J74" s="192"/>
      <c r="K74" s="193"/>
      <c r="L74" s="193"/>
      <c r="M74" s="194" t="str">
        <f t="shared" si="12"/>
        <v/>
      </c>
      <c r="N74" s="195"/>
      <c r="O74" s="179" t="str">
        <f>IFERROR(VLOOKUP(M74,計算用!$A$56:$B$63,2,FALSE),"")</f>
        <v/>
      </c>
      <c r="P74" s="183"/>
      <c r="Q74" s="183"/>
      <c r="R74" s="183"/>
      <c r="S74" s="178" t="str">
        <f t="shared" si="11"/>
        <v/>
      </c>
      <c r="T74" s="197"/>
      <c r="U74" s="196"/>
      <c r="V74" s="105"/>
    </row>
    <row r="75" spans="1:22">
      <c r="A75" s="14">
        <f t="shared" si="8"/>
        <v>70</v>
      </c>
      <c r="B75" s="186"/>
      <c r="C75" s="186"/>
      <c r="D75" s="187"/>
      <c r="E75" s="188" t="str">
        <f t="shared" si="9"/>
        <v/>
      </c>
      <c r="F75" s="188" t="str">
        <f t="shared" si="10"/>
        <v/>
      </c>
      <c r="G75" s="189"/>
      <c r="H75" s="190"/>
      <c r="I75" s="191"/>
      <c r="J75" s="192"/>
      <c r="K75" s="193"/>
      <c r="L75" s="193"/>
      <c r="M75" s="194" t="str">
        <f t="shared" si="12"/>
        <v/>
      </c>
      <c r="N75" s="195"/>
      <c r="O75" s="179" t="str">
        <f>IFERROR(VLOOKUP(M75,計算用!$A$56:$B$63,2,FALSE),"")</f>
        <v/>
      </c>
      <c r="P75" s="183"/>
      <c r="Q75" s="183"/>
      <c r="R75" s="183"/>
      <c r="S75" s="178" t="str">
        <f t="shared" si="11"/>
        <v/>
      </c>
      <c r="T75" s="197"/>
      <c r="U75" s="196"/>
      <c r="V75" s="105"/>
    </row>
    <row r="76" spans="1:22">
      <c r="A76" s="14">
        <f t="shared" si="8"/>
        <v>71</v>
      </c>
      <c r="B76" s="186"/>
      <c r="C76" s="186"/>
      <c r="D76" s="187"/>
      <c r="E76" s="188" t="str">
        <f t="shared" si="9"/>
        <v/>
      </c>
      <c r="F76" s="188" t="str">
        <f t="shared" si="10"/>
        <v/>
      </c>
      <c r="G76" s="189"/>
      <c r="H76" s="190"/>
      <c r="I76" s="191"/>
      <c r="J76" s="192"/>
      <c r="K76" s="193"/>
      <c r="L76" s="193"/>
      <c r="M76" s="194" t="str">
        <f t="shared" si="12"/>
        <v/>
      </c>
      <c r="N76" s="195"/>
      <c r="O76" s="179" t="str">
        <f>IFERROR(VLOOKUP(M76,計算用!$A$56:$B$63,2,FALSE),"")</f>
        <v/>
      </c>
      <c r="P76" s="183"/>
      <c r="Q76" s="183"/>
      <c r="R76" s="183"/>
      <c r="S76" s="178" t="str">
        <f t="shared" si="11"/>
        <v/>
      </c>
      <c r="T76" s="197"/>
      <c r="U76" s="196"/>
      <c r="V76" s="105"/>
    </row>
    <row r="77" spans="1:22">
      <c r="A77" s="14">
        <f t="shared" si="8"/>
        <v>72</v>
      </c>
      <c r="B77" s="186"/>
      <c r="C77" s="186"/>
      <c r="D77" s="187"/>
      <c r="E77" s="188" t="str">
        <f t="shared" si="9"/>
        <v/>
      </c>
      <c r="F77" s="188" t="str">
        <f t="shared" si="10"/>
        <v/>
      </c>
      <c r="G77" s="189"/>
      <c r="H77" s="190"/>
      <c r="I77" s="191"/>
      <c r="J77" s="192"/>
      <c r="K77" s="193"/>
      <c r="L77" s="193"/>
      <c r="M77" s="194" t="str">
        <f t="shared" si="12"/>
        <v/>
      </c>
      <c r="N77" s="195"/>
      <c r="O77" s="179" t="str">
        <f>IFERROR(VLOOKUP(M77,計算用!$A$56:$B$63,2,FALSE),"")</f>
        <v/>
      </c>
      <c r="P77" s="183"/>
      <c r="Q77" s="183"/>
      <c r="R77" s="183"/>
      <c r="S77" s="178" t="str">
        <f t="shared" si="11"/>
        <v/>
      </c>
      <c r="T77" s="197"/>
      <c r="U77" s="196"/>
      <c r="V77" s="105"/>
    </row>
    <row r="78" spans="1:22">
      <c r="A78" s="14">
        <f t="shared" si="8"/>
        <v>73</v>
      </c>
      <c r="B78" s="186"/>
      <c r="C78" s="186"/>
      <c r="D78" s="187"/>
      <c r="E78" s="188" t="str">
        <f t="shared" si="9"/>
        <v/>
      </c>
      <c r="F78" s="188" t="str">
        <f t="shared" si="10"/>
        <v/>
      </c>
      <c r="G78" s="189"/>
      <c r="H78" s="190"/>
      <c r="I78" s="191"/>
      <c r="J78" s="192"/>
      <c r="K78" s="193"/>
      <c r="L78" s="193"/>
      <c r="M78" s="194" t="str">
        <f t="shared" si="12"/>
        <v/>
      </c>
      <c r="N78" s="195"/>
      <c r="O78" s="179" t="str">
        <f>IFERROR(VLOOKUP(M78,計算用!$A$56:$B$63,2,FALSE),"")</f>
        <v/>
      </c>
      <c r="P78" s="183"/>
      <c r="Q78" s="183"/>
      <c r="R78" s="183"/>
      <c r="S78" s="178" t="str">
        <f t="shared" si="11"/>
        <v/>
      </c>
      <c r="T78" s="197"/>
      <c r="U78" s="196"/>
      <c r="V78" s="105"/>
    </row>
    <row r="79" spans="1:22">
      <c r="A79" s="14">
        <f t="shared" si="8"/>
        <v>74</v>
      </c>
      <c r="B79" s="186"/>
      <c r="C79" s="186"/>
      <c r="D79" s="187"/>
      <c r="E79" s="188" t="str">
        <f t="shared" si="9"/>
        <v/>
      </c>
      <c r="F79" s="188" t="str">
        <f t="shared" si="10"/>
        <v/>
      </c>
      <c r="G79" s="189"/>
      <c r="H79" s="190"/>
      <c r="I79" s="191"/>
      <c r="J79" s="192"/>
      <c r="K79" s="193"/>
      <c r="L79" s="193"/>
      <c r="M79" s="194" t="str">
        <f t="shared" si="12"/>
        <v/>
      </c>
      <c r="N79" s="195"/>
      <c r="O79" s="179" t="str">
        <f>IFERROR(VLOOKUP(M79,計算用!$A$56:$B$63,2,FALSE),"")</f>
        <v/>
      </c>
      <c r="P79" s="183"/>
      <c r="Q79" s="183"/>
      <c r="R79" s="183"/>
      <c r="S79" s="178" t="str">
        <f t="shared" si="11"/>
        <v/>
      </c>
      <c r="T79" s="197"/>
      <c r="U79" s="196"/>
      <c r="V79" s="105"/>
    </row>
    <row r="80" spans="1:22">
      <c r="A80" s="14">
        <f t="shared" si="8"/>
        <v>75</v>
      </c>
      <c r="B80" s="186"/>
      <c r="C80" s="186"/>
      <c r="D80" s="187"/>
      <c r="E80" s="188" t="str">
        <f t="shared" si="9"/>
        <v/>
      </c>
      <c r="F80" s="188" t="str">
        <f t="shared" si="10"/>
        <v/>
      </c>
      <c r="G80" s="189"/>
      <c r="H80" s="190"/>
      <c r="I80" s="191"/>
      <c r="J80" s="192"/>
      <c r="K80" s="193"/>
      <c r="L80" s="193"/>
      <c r="M80" s="194" t="str">
        <f t="shared" si="12"/>
        <v/>
      </c>
      <c r="N80" s="195"/>
      <c r="O80" s="179" t="str">
        <f>IFERROR(VLOOKUP(M80,計算用!$A$56:$B$63,2,FALSE),"")</f>
        <v/>
      </c>
      <c r="P80" s="183"/>
      <c r="Q80" s="183"/>
      <c r="R80" s="183"/>
      <c r="S80" s="178" t="str">
        <f t="shared" si="11"/>
        <v/>
      </c>
      <c r="T80" s="197"/>
      <c r="U80" s="196"/>
      <c r="V80" s="105"/>
    </row>
    <row r="81" spans="1:22">
      <c r="A81" s="14">
        <f t="shared" si="8"/>
        <v>76</v>
      </c>
      <c r="B81" s="186"/>
      <c r="C81" s="186"/>
      <c r="D81" s="187"/>
      <c r="E81" s="188" t="str">
        <f t="shared" si="9"/>
        <v/>
      </c>
      <c r="F81" s="188" t="str">
        <f t="shared" si="10"/>
        <v/>
      </c>
      <c r="G81" s="189"/>
      <c r="H81" s="190"/>
      <c r="I81" s="191"/>
      <c r="J81" s="192"/>
      <c r="K81" s="193"/>
      <c r="L81" s="193"/>
      <c r="M81" s="194" t="str">
        <f t="shared" si="12"/>
        <v/>
      </c>
      <c r="N81" s="195"/>
      <c r="O81" s="179" t="str">
        <f>IFERROR(VLOOKUP(M81,計算用!$A$56:$B$63,2,FALSE),"")</f>
        <v/>
      </c>
      <c r="P81" s="183"/>
      <c r="Q81" s="183"/>
      <c r="R81" s="183"/>
      <c r="S81" s="178" t="str">
        <f t="shared" si="11"/>
        <v/>
      </c>
      <c r="T81" s="197"/>
      <c r="U81" s="196"/>
      <c r="V81" s="105"/>
    </row>
    <row r="82" spans="1:22">
      <c r="A82" s="14">
        <f t="shared" si="8"/>
        <v>77</v>
      </c>
      <c r="B82" s="186"/>
      <c r="C82" s="186"/>
      <c r="D82" s="187"/>
      <c r="E82" s="188" t="str">
        <f t="shared" si="9"/>
        <v/>
      </c>
      <c r="F82" s="188" t="str">
        <f t="shared" si="10"/>
        <v/>
      </c>
      <c r="G82" s="189"/>
      <c r="H82" s="190"/>
      <c r="I82" s="191"/>
      <c r="J82" s="192"/>
      <c r="K82" s="193"/>
      <c r="L82" s="193"/>
      <c r="M82" s="194" t="str">
        <f t="shared" si="12"/>
        <v/>
      </c>
      <c r="N82" s="195"/>
      <c r="O82" s="179" t="str">
        <f>IFERROR(VLOOKUP(M82,計算用!$A$56:$B$63,2,FALSE),"")</f>
        <v/>
      </c>
      <c r="P82" s="183"/>
      <c r="Q82" s="183"/>
      <c r="R82" s="183"/>
      <c r="S82" s="178" t="str">
        <f t="shared" si="11"/>
        <v/>
      </c>
      <c r="T82" s="197"/>
      <c r="U82" s="196"/>
      <c r="V82" s="105"/>
    </row>
    <row r="83" spans="1:22">
      <c r="A83" s="14">
        <f t="shared" si="8"/>
        <v>78</v>
      </c>
      <c r="B83" s="186"/>
      <c r="C83" s="186"/>
      <c r="D83" s="187"/>
      <c r="E83" s="188" t="str">
        <f t="shared" si="9"/>
        <v/>
      </c>
      <c r="F83" s="188" t="str">
        <f t="shared" si="10"/>
        <v/>
      </c>
      <c r="G83" s="189"/>
      <c r="H83" s="190"/>
      <c r="I83" s="191"/>
      <c r="J83" s="192"/>
      <c r="K83" s="193"/>
      <c r="L83" s="193"/>
      <c r="M83" s="194" t="str">
        <f t="shared" si="12"/>
        <v/>
      </c>
      <c r="N83" s="195"/>
      <c r="O83" s="179" t="str">
        <f>IFERROR(VLOOKUP(M83,計算用!$A$56:$B$63,2,FALSE),"")</f>
        <v/>
      </c>
      <c r="P83" s="183"/>
      <c r="Q83" s="183"/>
      <c r="R83" s="183"/>
      <c r="S83" s="178" t="str">
        <f t="shared" si="11"/>
        <v/>
      </c>
      <c r="T83" s="197"/>
      <c r="U83" s="196"/>
      <c r="V83" s="105"/>
    </row>
    <row r="84" spans="1:22">
      <c r="A84" s="14">
        <f t="shared" si="8"/>
        <v>79</v>
      </c>
      <c r="B84" s="186"/>
      <c r="C84" s="186"/>
      <c r="D84" s="187"/>
      <c r="E84" s="188" t="str">
        <f t="shared" si="9"/>
        <v/>
      </c>
      <c r="F84" s="188" t="str">
        <f t="shared" si="10"/>
        <v/>
      </c>
      <c r="G84" s="189"/>
      <c r="H84" s="190"/>
      <c r="I84" s="191"/>
      <c r="J84" s="192"/>
      <c r="K84" s="193"/>
      <c r="L84" s="193"/>
      <c r="M84" s="194" t="str">
        <f t="shared" si="12"/>
        <v/>
      </c>
      <c r="N84" s="195"/>
      <c r="O84" s="179" t="str">
        <f>IFERROR(VLOOKUP(M84,計算用!$A$56:$B$63,2,FALSE),"")</f>
        <v/>
      </c>
      <c r="P84" s="183"/>
      <c r="Q84" s="183"/>
      <c r="R84" s="183"/>
      <c r="S84" s="178" t="str">
        <f t="shared" si="11"/>
        <v/>
      </c>
      <c r="T84" s="197"/>
      <c r="U84" s="196"/>
      <c r="V84" s="105"/>
    </row>
    <row r="85" spans="1:22">
      <c r="A85" s="14">
        <f t="shared" si="8"/>
        <v>80</v>
      </c>
      <c r="B85" s="186"/>
      <c r="C85" s="186"/>
      <c r="D85" s="187"/>
      <c r="E85" s="188" t="str">
        <f t="shared" si="9"/>
        <v/>
      </c>
      <c r="F85" s="188" t="str">
        <f t="shared" si="10"/>
        <v/>
      </c>
      <c r="G85" s="189"/>
      <c r="H85" s="190"/>
      <c r="I85" s="191"/>
      <c r="J85" s="192"/>
      <c r="K85" s="193"/>
      <c r="L85" s="193"/>
      <c r="M85" s="194" t="str">
        <f t="shared" si="12"/>
        <v/>
      </c>
      <c r="N85" s="195"/>
      <c r="O85" s="179" t="str">
        <f>IFERROR(VLOOKUP(M85,計算用!$A$56:$B$63,2,FALSE),"")</f>
        <v/>
      </c>
      <c r="P85" s="183"/>
      <c r="Q85" s="183"/>
      <c r="R85" s="183"/>
      <c r="S85" s="178" t="str">
        <f t="shared" si="11"/>
        <v/>
      </c>
      <c r="T85" s="197"/>
      <c r="U85" s="196"/>
      <c r="V85" s="105"/>
    </row>
    <row r="86" spans="1:22">
      <c r="S86" s="12"/>
    </row>
  </sheetData>
  <sheetProtection algorithmName="SHA-512" hashValue="lFETJ7DifqpsgLuJVg7XbLq/cvCjFr9FV3qd5o3JZQ252v75tvacFDos/JBBqgGQNiL6cynnDJuTt6/kA4PfXA==" saltValue="UMGgDhEWFROODlp0iTOAJg==" spinCount="100000" sheet="1" objects="1" scenarios="1"/>
  <mergeCells count="10">
    <mergeCell ref="T4:U4"/>
    <mergeCell ref="P4:S4"/>
    <mergeCell ref="A4:A5"/>
    <mergeCell ref="G4:G5"/>
    <mergeCell ref="H4:J4"/>
    <mergeCell ref="O4:O5"/>
    <mergeCell ref="B4:B5"/>
    <mergeCell ref="C4:C5"/>
    <mergeCell ref="D4:D5"/>
    <mergeCell ref="K4:N4"/>
  </mergeCells>
  <phoneticPr fontId="4"/>
  <dataValidations count="2">
    <dataValidation type="list" allowBlank="1" showInputMessage="1" showErrorMessage="1" sqref="R6:R85" xr:uid="{00000000-0002-0000-0400-000000000000}">
      <formula1>"該当"</formula1>
    </dataValidation>
    <dataValidation imeMode="off" allowBlank="1" showInputMessage="1" showErrorMessage="1" sqref="D6:D85 T6:U85 H6:H85" xr:uid="{EDA84F60-9DE7-49A7-869F-7001E790354A}"/>
  </dataValidations>
  <pageMargins left="0.70866141732283472" right="0.70866141732283472" top="0.74803149606299213" bottom="0.55118110236220474" header="0.31496062992125984" footer="0.31496062992125984"/>
  <pageSetup paperSize="9" scale="52" fitToHeight="0" orientation="landscape" r:id="rId1"/>
  <rowBreaks count="1" manualBreakCount="1">
    <brk id="45" max="28"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計算用!$A$51:$A$53</xm:f>
          </x14:formula1>
          <xm:sqref>K6:K85</xm:sqref>
        </x14:dataValidation>
        <x14:dataValidation type="list" allowBlank="1" showInputMessage="1" showErrorMessage="1" xr:uid="{00000000-0002-0000-0400-000002000000}">
          <x14:formula1>
            <xm:f>OFFSET(計算用!$A$50,MATCH(K6,計算用!$A$51:$A$53,0),1,1,3)</xm:f>
          </x14:formula1>
          <xm:sqref>L6:L85</xm:sqref>
        </x14:dataValidation>
        <x14:dataValidation type="list" allowBlank="1" showInputMessage="1" showErrorMessage="1" xr:uid="{00000000-0002-0000-0400-000003000000}">
          <x14:formula1>
            <xm:f>計算用!$A$65:$A$66</xm:f>
          </x14:formula1>
          <xm:sqref>P6:Q85</xm:sqref>
        </x14:dataValidation>
        <x14:dataValidation type="list" allowBlank="1" showInputMessage="1" showErrorMessage="1" xr:uid="{00000000-0002-0000-0400-000004000000}">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20"/>
  <sheetViews>
    <sheetView topLeftCell="A43" workbookViewId="0">
      <selection activeCell="A61" sqref="A61"/>
    </sheetView>
  </sheetViews>
  <sheetFormatPr defaultRowHeight="13.5"/>
  <cols>
    <col min="1" max="1" width="79.125" customWidth="1"/>
    <col min="2" max="2" width="9.125" customWidth="1"/>
    <col min="5" max="5" width="13" bestFit="1" customWidth="1"/>
  </cols>
  <sheetData>
    <row r="1" spans="1:12">
      <c r="A1" s="17"/>
      <c r="B1" s="19" t="s">
        <v>45</v>
      </c>
      <c r="C1" s="17"/>
      <c r="D1" s="17"/>
      <c r="E1" s="17"/>
      <c r="F1" s="19" t="s">
        <v>47</v>
      </c>
      <c r="G1" s="17"/>
      <c r="L1" s="13" t="s">
        <v>17</v>
      </c>
    </row>
    <row r="2" spans="1:12">
      <c r="A2" s="17"/>
      <c r="B2" s="19" t="s">
        <v>46</v>
      </c>
      <c r="C2" s="19"/>
      <c r="D2" s="19" t="s">
        <v>50</v>
      </c>
      <c r="E2" s="19" t="s">
        <v>192</v>
      </c>
      <c r="F2" s="19" t="s">
        <v>46</v>
      </c>
      <c r="G2" s="17"/>
    </row>
    <row r="3" spans="1:12">
      <c r="A3" s="128" t="s">
        <v>160</v>
      </c>
      <c r="B3" s="5">
        <v>2374</v>
      </c>
      <c r="C3" t="s">
        <v>44</v>
      </c>
      <c r="E3" s="118"/>
      <c r="F3" s="5">
        <v>200</v>
      </c>
      <c r="G3" t="s">
        <v>44</v>
      </c>
      <c r="H3" s="5"/>
      <c r="I3" s="5"/>
      <c r="J3" s="5"/>
      <c r="K3" s="5"/>
    </row>
    <row r="4" spans="1:12">
      <c r="A4" s="128" t="s">
        <v>161</v>
      </c>
      <c r="B4" s="5">
        <v>757</v>
      </c>
      <c r="C4" t="s">
        <v>44</v>
      </c>
      <c r="E4" s="118"/>
      <c r="F4" s="5">
        <v>200</v>
      </c>
      <c r="G4" t="s">
        <v>44</v>
      </c>
      <c r="H4" s="5"/>
      <c r="I4" s="5"/>
      <c r="J4" s="5"/>
      <c r="K4" s="5"/>
    </row>
    <row r="5" spans="1:12">
      <c r="A5" s="128" t="s">
        <v>162</v>
      </c>
      <c r="B5" s="5">
        <v>346</v>
      </c>
      <c r="C5" t="s">
        <v>44</v>
      </c>
      <c r="E5" s="118"/>
      <c r="F5" s="5">
        <v>200</v>
      </c>
      <c r="G5" t="s">
        <v>44</v>
      </c>
      <c r="H5" s="5"/>
      <c r="I5" s="5"/>
      <c r="J5" s="5"/>
      <c r="K5" s="5"/>
    </row>
    <row r="6" spans="1:12">
      <c r="A6" s="129" t="s">
        <v>163</v>
      </c>
      <c r="B6" s="5">
        <v>273</v>
      </c>
      <c r="C6" t="s">
        <v>44</v>
      </c>
      <c r="E6" s="5"/>
      <c r="F6" s="5">
        <v>200</v>
      </c>
      <c r="G6" t="s">
        <v>44</v>
      </c>
      <c r="H6" s="5"/>
      <c r="I6" s="5"/>
      <c r="J6" s="5"/>
      <c r="K6" s="5"/>
    </row>
    <row r="7" spans="1:12">
      <c r="A7" s="141" t="s">
        <v>242</v>
      </c>
      <c r="B7" s="5">
        <v>273</v>
      </c>
      <c r="C7" t="s">
        <v>243</v>
      </c>
      <c r="E7" s="5">
        <v>3000</v>
      </c>
      <c r="F7" s="5">
        <v>200</v>
      </c>
      <c r="G7" t="s">
        <v>243</v>
      </c>
      <c r="H7" s="5"/>
      <c r="I7" s="5"/>
      <c r="J7" s="5"/>
      <c r="K7" s="5"/>
    </row>
    <row r="8" spans="1:12">
      <c r="A8" s="128" t="s">
        <v>164</v>
      </c>
      <c r="B8" s="5">
        <v>265</v>
      </c>
      <c r="C8" t="s">
        <v>44</v>
      </c>
      <c r="E8" s="118"/>
      <c r="F8" s="5">
        <v>200</v>
      </c>
      <c r="G8" t="s">
        <v>44</v>
      </c>
      <c r="H8" s="5"/>
      <c r="I8" s="5"/>
      <c r="J8" s="5"/>
      <c r="K8" s="5"/>
    </row>
    <row r="9" spans="1:12">
      <c r="A9" s="128" t="s">
        <v>244</v>
      </c>
      <c r="B9" s="5">
        <v>265</v>
      </c>
      <c r="C9" t="s">
        <v>243</v>
      </c>
      <c r="E9" s="118"/>
      <c r="F9" s="5">
        <v>200</v>
      </c>
      <c r="G9" t="s">
        <v>243</v>
      </c>
      <c r="H9" s="5"/>
      <c r="I9" s="5"/>
      <c r="J9" s="5"/>
      <c r="K9" s="5"/>
    </row>
    <row r="10" spans="1:12">
      <c r="A10" s="128" t="s">
        <v>165</v>
      </c>
      <c r="B10" s="5">
        <v>335</v>
      </c>
      <c r="C10" t="s">
        <v>44</v>
      </c>
      <c r="E10" s="118"/>
      <c r="F10" s="5">
        <v>200</v>
      </c>
      <c r="G10" t="s">
        <v>44</v>
      </c>
      <c r="H10" s="5"/>
      <c r="I10" s="5"/>
      <c r="J10" s="5"/>
      <c r="K10" s="5"/>
    </row>
    <row r="11" spans="1:12">
      <c r="A11" s="128" t="s">
        <v>166</v>
      </c>
      <c r="B11" s="5">
        <v>353</v>
      </c>
      <c r="C11" t="s">
        <v>44</v>
      </c>
      <c r="E11" s="118"/>
      <c r="F11" s="5">
        <v>200</v>
      </c>
      <c r="G11" t="s">
        <v>44</v>
      </c>
      <c r="H11" s="5"/>
      <c r="I11" s="5"/>
      <c r="J11" s="5"/>
      <c r="K11" s="5"/>
    </row>
    <row r="12" spans="1:12">
      <c r="A12" s="128" t="s">
        <v>167</v>
      </c>
      <c r="B12" s="5">
        <v>52</v>
      </c>
      <c r="C12" t="s">
        <v>44</v>
      </c>
      <c r="E12" s="118"/>
      <c r="F12" s="5">
        <v>200</v>
      </c>
      <c r="G12" t="s">
        <v>44</v>
      </c>
      <c r="H12" s="5"/>
      <c r="I12" s="5"/>
      <c r="J12" s="5"/>
      <c r="K12" s="5"/>
    </row>
    <row r="13" spans="1:12">
      <c r="A13" s="128" t="s">
        <v>168</v>
      </c>
      <c r="B13" s="5">
        <v>27</v>
      </c>
      <c r="C13" t="s">
        <v>44</v>
      </c>
      <c r="E13" s="118"/>
      <c r="F13" s="5">
        <v>200</v>
      </c>
      <c r="G13" t="s">
        <v>44</v>
      </c>
      <c r="H13" s="5"/>
      <c r="I13" s="5"/>
      <c r="J13" s="5"/>
      <c r="K13" s="5"/>
    </row>
    <row r="14" spans="1:12">
      <c r="A14" s="128" t="s">
        <v>169</v>
      </c>
      <c r="B14" s="5">
        <v>380</v>
      </c>
      <c r="C14" t="s">
        <v>44</v>
      </c>
      <c r="E14" s="118"/>
      <c r="F14" s="5">
        <v>200</v>
      </c>
      <c r="G14" t="s">
        <v>44</v>
      </c>
      <c r="H14" s="5"/>
      <c r="I14" s="5"/>
      <c r="J14" s="5"/>
      <c r="K14" s="5"/>
    </row>
    <row r="15" spans="1:12">
      <c r="A15" s="128" t="s">
        <v>170</v>
      </c>
      <c r="B15" s="5">
        <v>240</v>
      </c>
      <c r="C15" t="s">
        <v>44</v>
      </c>
      <c r="E15" s="118"/>
      <c r="F15" s="5">
        <v>200</v>
      </c>
      <c r="G15" t="s">
        <v>44</v>
      </c>
      <c r="H15" s="5"/>
      <c r="I15" s="5"/>
      <c r="J15" s="5"/>
      <c r="K15" s="5"/>
    </row>
    <row r="16" spans="1:12">
      <c r="A16" s="128" t="s">
        <v>171</v>
      </c>
      <c r="B16" s="5">
        <v>360</v>
      </c>
      <c r="C16" t="s">
        <v>44</v>
      </c>
      <c r="E16" s="118"/>
      <c r="F16" s="5">
        <v>200</v>
      </c>
      <c r="G16" t="s">
        <v>44</v>
      </c>
      <c r="H16" s="5"/>
      <c r="I16" s="5"/>
      <c r="J16" s="5"/>
      <c r="K16" s="5"/>
    </row>
    <row r="17" spans="1:11">
      <c r="A17" s="128" t="s">
        <v>172</v>
      </c>
      <c r="B17" s="5">
        <v>204</v>
      </c>
      <c r="C17" t="s">
        <v>44</v>
      </c>
      <c r="E17" s="5">
        <v>3000</v>
      </c>
      <c r="F17" s="5">
        <v>200</v>
      </c>
      <c r="G17" t="s">
        <v>44</v>
      </c>
      <c r="H17" s="5"/>
      <c r="I17" s="5"/>
      <c r="J17" s="5"/>
      <c r="K17" s="5"/>
    </row>
    <row r="18" spans="1:11">
      <c r="A18" s="128" t="s">
        <v>173</v>
      </c>
      <c r="B18" s="5">
        <v>1215</v>
      </c>
      <c r="C18" t="s">
        <v>207</v>
      </c>
      <c r="E18" s="5">
        <v>3000</v>
      </c>
      <c r="F18" s="118"/>
      <c r="H18" s="5"/>
      <c r="I18" s="5"/>
      <c r="J18" s="5"/>
      <c r="K18" s="5"/>
    </row>
    <row r="19" spans="1:11">
      <c r="A19" s="128" t="s">
        <v>174</v>
      </c>
      <c r="B19" s="5">
        <v>402</v>
      </c>
      <c r="C19" t="s">
        <v>44</v>
      </c>
      <c r="E19" s="5">
        <v>3000</v>
      </c>
      <c r="F19" s="118"/>
      <c r="H19" s="5"/>
      <c r="I19" s="5"/>
      <c r="J19" s="5"/>
      <c r="K19" s="5"/>
    </row>
    <row r="20" spans="1:11">
      <c r="A20" s="128" t="s">
        <v>175</v>
      </c>
      <c r="B20" s="5">
        <v>358</v>
      </c>
      <c r="C20" t="s">
        <v>44</v>
      </c>
      <c r="E20" s="5">
        <v>3000</v>
      </c>
      <c r="F20" s="118"/>
      <c r="H20" s="5"/>
      <c r="I20" s="5"/>
      <c r="J20" s="5"/>
      <c r="K20" s="5"/>
    </row>
    <row r="21" spans="1:11">
      <c r="A21" s="128" t="s">
        <v>176</v>
      </c>
      <c r="B21" s="5">
        <v>180</v>
      </c>
      <c r="C21" t="s">
        <v>44</v>
      </c>
      <c r="E21" s="5">
        <v>3000</v>
      </c>
      <c r="F21" s="118"/>
      <c r="H21" s="5"/>
      <c r="I21" s="5"/>
      <c r="J21" s="5"/>
      <c r="K21" s="5"/>
    </row>
    <row r="22" spans="1:11">
      <c r="A22" s="128" t="s">
        <v>177</v>
      </c>
      <c r="B22" s="5">
        <v>1182</v>
      </c>
      <c r="C22" t="s">
        <v>207</v>
      </c>
      <c r="E22" s="118"/>
      <c r="F22" s="118"/>
      <c r="H22" s="5"/>
      <c r="I22" s="5"/>
      <c r="J22" s="5"/>
      <c r="K22" s="5"/>
    </row>
    <row r="23" spans="1:11">
      <c r="A23" s="130" t="s">
        <v>178</v>
      </c>
      <c r="B23" s="5">
        <v>635</v>
      </c>
      <c r="C23" t="s">
        <v>207</v>
      </c>
      <c r="E23" s="118"/>
      <c r="F23" s="118"/>
      <c r="H23" s="5"/>
      <c r="I23" s="5"/>
      <c r="J23" s="5"/>
      <c r="K23" s="5"/>
    </row>
    <row r="24" spans="1:11">
      <c r="A24" s="128" t="s">
        <v>179</v>
      </c>
      <c r="B24" s="5">
        <v>115</v>
      </c>
      <c r="C24" t="s">
        <v>44</v>
      </c>
      <c r="E24" s="118"/>
      <c r="F24" s="5">
        <v>200</v>
      </c>
      <c r="G24" t="s">
        <v>44</v>
      </c>
      <c r="H24" s="5"/>
      <c r="I24" s="5"/>
      <c r="J24" s="5"/>
      <c r="K24" s="5"/>
    </row>
    <row r="25" spans="1:11">
      <c r="A25" s="128" t="s">
        <v>180</v>
      </c>
      <c r="B25" s="5">
        <v>188</v>
      </c>
      <c r="C25" t="s">
        <v>44</v>
      </c>
      <c r="E25" s="118"/>
      <c r="F25" s="5">
        <v>200</v>
      </c>
      <c r="G25" t="s">
        <v>44</v>
      </c>
      <c r="H25" s="5"/>
      <c r="I25" s="5"/>
      <c r="J25" s="5"/>
      <c r="K25" s="5"/>
    </row>
    <row r="26" spans="1:11">
      <c r="A26" s="128" t="s">
        <v>181</v>
      </c>
      <c r="B26" s="5">
        <v>65</v>
      </c>
      <c r="C26" t="s">
        <v>44</v>
      </c>
      <c r="D26" s="5"/>
      <c r="E26" s="118"/>
      <c r="F26" s="5">
        <v>200</v>
      </c>
      <c r="G26" t="s">
        <v>44</v>
      </c>
      <c r="H26" s="5"/>
      <c r="I26" s="5"/>
      <c r="J26" s="5"/>
      <c r="K26" s="5"/>
    </row>
    <row r="27" spans="1:11">
      <c r="A27" s="128" t="s">
        <v>182</v>
      </c>
      <c r="B27" s="5">
        <v>115</v>
      </c>
      <c r="C27" t="s">
        <v>44</v>
      </c>
      <c r="D27" s="5"/>
      <c r="E27" s="118"/>
      <c r="F27" s="5">
        <v>200</v>
      </c>
      <c r="G27" t="s">
        <v>44</v>
      </c>
      <c r="H27" s="5"/>
      <c r="I27" s="5"/>
      <c r="J27" s="5"/>
      <c r="K27" s="5"/>
    </row>
    <row r="28" spans="1:11">
      <c r="A28" s="128" t="s">
        <v>183</v>
      </c>
      <c r="B28" s="5">
        <v>46</v>
      </c>
      <c r="C28" t="s">
        <v>44</v>
      </c>
      <c r="D28" s="5"/>
      <c r="E28" s="118"/>
      <c r="F28" s="5">
        <v>200</v>
      </c>
      <c r="G28" t="s">
        <v>44</v>
      </c>
      <c r="H28" s="5"/>
      <c r="I28" s="5"/>
      <c r="J28" s="5"/>
      <c r="K28" s="5"/>
    </row>
    <row r="29" spans="1:11">
      <c r="A29" s="128" t="s">
        <v>184</v>
      </c>
      <c r="B29" s="5">
        <v>38</v>
      </c>
      <c r="C29" t="s">
        <v>44</v>
      </c>
      <c r="D29" s="5"/>
      <c r="E29" s="118"/>
      <c r="F29" s="5">
        <v>200</v>
      </c>
      <c r="G29" t="s">
        <v>44</v>
      </c>
      <c r="H29" s="5"/>
      <c r="I29" s="5"/>
      <c r="J29" s="5"/>
      <c r="K29" s="5"/>
    </row>
    <row r="30" spans="1:11">
      <c r="A30" s="128" t="s">
        <v>185</v>
      </c>
      <c r="B30" s="5">
        <v>60</v>
      </c>
      <c r="C30" t="s">
        <v>44</v>
      </c>
      <c r="D30" s="5"/>
      <c r="E30" s="118"/>
      <c r="F30" s="5">
        <v>200</v>
      </c>
      <c r="G30" t="s">
        <v>44</v>
      </c>
      <c r="H30" s="5"/>
      <c r="I30" s="5"/>
      <c r="J30" s="5"/>
      <c r="K30" s="5"/>
    </row>
    <row r="31" spans="1:11">
      <c r="A31" s="128" t="s">
        <v>186</v>
      </c>
      <c r="B31" s="5">
        <v>44</v>
      </c>
      <c r="C31" t="s">
        <v>44</v>
      </c>
      <c r="D31" s="5"/>
      <c r="E31" s="118"/>
      <c r="F31" s="118">
        <v>200</v>
      </c>
      <c r="G31" s="5"/>
      <c r="H31" s="5"/>
      <c r="I31" s="5"/>
      <c r="J31" s="5"/>
      <c r="K31" s="5"/>
    </row>
    <row r="32" spans="1:11">
      <c r="A32" s="128" t="s">
        <v>187</v>
      </c>
      <c r="B32" s="5">
        <v>46</v>
      </c>
      <c r="C32" t="s">
        <v>44</v>
      </c>
      <c r="D32" s="5"/>
      <c r="E32" s="118"/>
      <c r="F32" s="118"/>
      <c r="G32" s="5"/>
      <c r="H32" s="5"/>
      <c r="I32" s="5"/>
      <c r="J32" s="5"/>
      <c r="K32" s="5"/>
    </row>
    <row r="33" spans="1:11">
      <c r="A33" s="128" t="s">
        <v>188</v>
      </c>
      <c r="B33" s="5">
        <v>44</v>
      </c>
      <c r="C33" t="s">
        <v>44</v>
      </c>
      <c r="D33" s="5"/>
      <c r="E33" s="118"/>
      <c r="F33" s="5">
        <v>200</v>
      </c>
      <c r="G33" t="s">
        <v>44</v>
      </c>
      <c r="H33" s="5"/>
      <c r="I33" s="5"/>
      <c r="J33" s="5"/>
      <c r="K33" s="5"/>
    </row>
    <row r="34" spans="1:11">
      <c r="A34" s="128" t="s">
        <v>227</v>
      </c>
      <c r="B34" s="5"/>
      <c r="D34" s="5"/>
      <c r="E34" s="118"/>
      <c r="F34" s="5"/>
      <c r="H34" s="5"/>
      <c r="I34" s="5"/>
      <c r="J34" s="5"/>
      <c r="K34" s="5"/>
    </row>
    <row r="35" spans="1:11">
      <c r="A35" s="128" t="s">
        <v>228</v>
      </c>
      <c r="B35" s="5"/>
      <c r="D35" s="5"/>
      <c r="E35" s="118"/>
      <c r="F35" s="5"/>
      <c r="H35" s="5"/>
      <c r="I35" s="5"/>
      <c r="J35" s="5"/>
      <c r="K35" s="5"/>
    </row>
    <row r="36" spans="1:11">
      <c r="A36" s="128" t="s">
        <v>229</v>
      </c>
      <c r="B36" s="5"/>
      <c r="D36" s="5"/>
      <c r="E36" s="118"/>
      <c r="F36" s="5"/>
      <c r="H36" s="5"/>
      <c r="I36" s="5"/>
      <c r="J36" s="5"/>
      <c r="K36" s="5"/>
    </row>
    <row r="37" spans="1:11">
      <c r="A37" s="128" t="s">
        <v>230</v>
      </c>
      <c r="B37" s="5"/>
      <c r="D37" s="5"/>
      <c r="E37" s="118"/>
      <c r="F37" s="5"/>
      <c r="H37" s="5"/>
      <c r="I37" s="5"/>
      <c r="J37" s="5"/>
      <c r="K37" s="5"/>
    </row>
    <row r="38" spans="1:11">
      <c r="A38" s="128" t="s">
        <v>231</v>
      </c>
      <c r="B38" s="5"/>
      <c r="D38" s="5"/>
      <c r="E38" s="118"/>
      <c r="F38" s="5"/>
      <c r="H38" s="5"/>
      <c r="I38" s="5"/>
      <c r="J38" s="5"/>
      <c r="K38" s="5"/>
    </row>
    <row r="39" spans="1:11">
      <c r="A39" s="128" t="s">
        <v>232</v>
      </c>
      <c r="B39" s="5"/>
      <c r="D39" s="5"/>
      <c r="E39" s="118"/>
      <c r="F39" s="5"/>
      <c r="H39" s="5"/>
      <c r="I39" s="5"/>
      <c r="J39" s="5"/>
      <c r="K39" s="5"/>
    </row>
    <row r="40" spans="1:11">
      <c r="A40" s="128" t="s">
        <v>233</v>
      </c>
      <c r="B40" s="5"/>
      <c r="D40" s="5"/>
      <c r="E40" s="118"/>
      <c r="F40" s="5"/>
      <c r="H40" s="5"/>
      <c r="I40" s="5"/>
      <c r="J40" s="5"/>
      <c r="K40" s="5"/>
    </row>
    <row r="41" spans="1:11">
      <c r="A41" s="128" t="s">
        <v>234</v>
      </c>
      <c r="B41" s="5"/>
      <c r="D41" s="5"/>
      <c r="E41" s="5"/>
      <c r="F41" s="5"/>
      <c r="G41" s="5"/>
      <c r="H41" s="5"/>
      <c r="I41" s="5"/>
      <c r="J41" s="5"/>
      <c r="K41" s="5"/>
    </row>
    <row r="42" spans="1:11">
      <c r="A42" s="128" t="s">
        <v>239</v>
      </c>
      <c r="B42" s="5"/>
      <c r="D42" s="5"/>
      <c r="E42" s="5"/>
      <c r="F42" s="5"/>
      <c r="G42" s="5"/>
      <c r="H42" s="5"/>
      <c r="I42" s="5"/>
      <c r="J42" s="5"/>
      <c r="K42" s="5"/>
    </row>
    <row r="43" spans="1:11">
      <c r="A43" s="128" t="s">
        <v>240</v>
      </c>
      <c r="B43" s="5"/>
      <c r="D43" s="5"/>
      <c r="E43" s="5"/>
      <c r="F43" s="5"/>
      <c r="G43" s="5"/>
      <c r="H43" s="5"/>
      <c r="I43" s="5"/>
      <c r="J43" s="5"/>
      <c r="K43" s="5"/>
    </row>
    <row r="45" spans="1:11">
      <c r="A45" t="s">
        <v>7</v>
      </c>
      <c r="B45" s="6"/>
      <c r="C45" s="6"/>
    </row>
    <row r="46" spans="1:11">
      <c r="A46" t="s">
        <v>8</v>
      </c>
      <c r="B46" s="8"/>
      <c r="C46" s="8"/>
      <c r="D46" s="18"/>
      <c r="E46" s="18"/>
    </row>
    <row r="47" spans="1:11">
      <c r="A47" t="s">
        <v>9</v>
      </c>
      <c r="D47" s="18"/>
      <c r="E47" s="18"/>
    </row>
    <row r="48" spans="1:11">
      <c r="A48" t="s">
        <v>10</v>
      </c>
      <c r="D48" s="18"/>
      <c r="E48" s="18"/>
    </row>
    <row r="50" spans="1:4">
      <c r="A50" s="17" t="s">
        <v>29</v>
      </c>
    </row>
    <row r="51" spans="1:4">
      <c r="A51" t="s">
        <v>247</v>
      </c>
      <c r="B51" s="18" t="s">
        <v>248</v>
      </c>
      <c r="C51" s="18" t="s">
        <v>249</v>
      </c>
      <c r="D51" s="18"/>
    </row>
    <row r="52" spans="1:4">
      <c r="A52" t="s">
        <v>32</v>
      </c>
      <c r="B52" s="18" t="s">
        <v>246</v>
      </c>
      <c r="C52" s="18"/>
      <c r="D52" s="18"/>
    </row>
    <row r="53" spans="1:4">
      <c r="B53" s="18"/>
      <c r="C53" s="18"/>
    </row>
    <row r="55" spans="1:4">
      <c r="A55" s="17" t="s">
        <v>33</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36</v>
      </c>
    </row>
    <row r="66" spans="1:1">
      <c r="A66" t="s">
        <v>37</v>
      </c>
    </row>
    <row r="69" spans="1:1">
      <c r="A69" t="s">
        <v>63</v>
      </c>
    </row>
    <row r="70" spans="1:1">
      <c r="A70" t="s">
        <v>64</v>
      </c>
    </row>
    <row r="71" spans="1:1">
      <c r="A71" t="s">
        <v>65</v>
      </c>
    </row>
    <row r="72" spans="1:1">
      <c r="A72" t="s">
        <v>66</v>
      </c>
    </row>
    <row r="73" spans="1:1">
      <c r="A73" t="s">
        <v>67</v>
      </c>
    </row>
    <row r="74" spans="1:1">
      <c r="A74" t="s">
        <v>68</v>
      </c>
    </row>
    <row r="75" spans="1:1">
      <c r="A75" t="s">
        <v>69</v>
      </c>
    </row>
    <row r="76" spans="1:1">
      <c r="A76" t="s">
        <v>70</v>
      </c>
    </row>
    <row r="77" spans="1:1">
      <c r="A77" t="s">
        <v>71</v>
      </c>
    </row>
    <row r="78" spans="1:1">
      <c r="A78" t="s">
        <v>72</v>
      </c>
    </row>
    <row r="79" spans="1:1">
      <c r="A79" t="s">
        <v>73</v>
      </c>
    </row>
    <row r="80" spans="1:1">
      <c r="A80" t="s">
        <v>74</v>
      </c>
    </row>
    <row r="81" spans="1:1">
      <c r="A81" t="s">
        <v>75</v>
      </c>
    </row>
    <row r="82" spans="1:1">
      <c r="A82" t="s">
        <v>76</v>
      </c>
    </row>
    <row r="83" spans="1:1">
      <c r="A83" t="s">
        <v>77</v>
      </c>
    </row>
    <row r="84" spans="1:1">
      <c r="A84" t="s">
        <v>78</v>
      </c>
    </row>
    <row r="85" spans="1:1">
      <c r="A85" t="s">
        <v>79</v>
      </c>
    </row>
    <row r="86" spans="1:1">
      <c r="A86" t="s">
        <v>80</v>
      </c>
    </row>
    <row r="87" spans="1:1">
      <c r="A87" t="s">
        <v>81</v>
      </c>
    </row>
    <row r="88" spans="1:1">
      <c r="A88" t="s">
        <v>82</v>
      </c>
    </row>
    <row r="89" spans="1:1">
      <c r="A89" t="s">
        <v>83</v>
      </c>
    </row>
    <row r="90" spans="1:1">
      <c r="A90" t="s">
        <v>84</v>
      </c>
    </row>
    <row r="91" spans="1:1">
      <c r="A91" t="s">
        <v>85</v>
      </c>
    </row>
    <row r="92" spans="1:1">
      <c r="A92" t="s">
        <v>86</v>
      </c>
    </row>
    <row r="93" spans="1:1">
      <c r="A93" t="s">
        <v>87</v>
      </c>
    </row>
    <row r="94" spans="1:1">
      <c r="A94" t="s">
        <v>88</v>
      </c>
    </row>
    <row r="95" spans="1:1">
      <c r="A95" t="s">
        <v>89</v>
      </c>
    </row>
    <row r="96" spans="1:1">
      <c r="A96" t="s">
        <v>90</v>
      </c>
    </row>
    <row r="97" spans="1:1">
      <c r="A97" t="s">
        <v>91</v>
      </c>
    </row>
    <row r="98" spans="1:1">
      <c r="A98" t="s">
        <v>92</v>
      </c>
    </row>
    <row r="99" spans="1:1">
      <c r="A99" t="s">
        <v>93</v>
      </c>
    </row>
    <row r="100" spans="1:1">
      <c r="A100" t="s">
        <v>94</v>
      </c>
    </row>
    <row r="101" spans="1:1">
      <c r="A101" t="s">
        <v>95</v>
      </c>
    </row>
    <row r="102" spans="1:1">
      <c r="A102" t="s">
        <v>96</v>
      </c>
    </row>
    <row r="103" spans="1:1">
      <c r="A103" t="s">
        <v>97</v>
      </c>
    </row>
    <row r="104" spans="1:1">
      <c r="A104" t="s">
        <v>98</v>
      </c>
    </row>
    <row r="105" spans="1:1">
      <c r="A105" t="s">
        <v>99</v>
      </c>
    </row>
    <row r="106" spans="1:1">
      <c r="A106" t="s">
        <v>100</v>
      </c>
    </row>
    <row r="107" spans="1:1">
      <c r="A107" t="s">
        <v>101</v>
      </c>
    </row>
    <row r="108" spans="1:1">
      <c r="A108" t="s">
        <v>102</v>
      </c>
    </row>
    <row r="109" spans="1:1">
      <c r="A109" t="s">
        <v>103</v>
      </c>
    </row>
    <row r="110" spans="1:1">
      <c r="A110" t="s">
        <v>104</v>
      </c>
    </row>
    <row r="111" spans="1:1">
      <c r="A111" t="s">
        <v>105</v>
      </c>
    </row>
    <row r="112" spans="1:1">
      <c r="A112" t="s">
        <v>106</v>
      </c>
    </row>
    <row r="113" spans="1:2">
      <c r="A113" t="s">
        <v>107</v>
      </c>
    </row>
    <row r="114" spans="1:2">
      <c r="A114" t="s">
        <v>108</v>
      </c>
    </row>
    <row r="115" spans="1:2">
      <c r="A115" t="s">
        <v>109</v>
      </c>
    </row>
    <row r="117" spans="1:2">
      <c r="B117" t="s">
        <v>250</v>
      </c>
    </row>
    <row r="118" spans="1:2">
      <c r="B118" t="s">
        <v>251</v>
      </c>
    </row>
    <row r="120" spans="1:2">
      <c r="B120" t="s">
        <v>252</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申請額一覧!Print_Area</vt:lpstr>
      <vt:lpstr>申請書!Print_Area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川村淳一</dc:creator>
  <cp:lastModifiedBy>埼玉県</cp:lastModifiedBy>
  <cp:lastPrinted>2020-09-28T08:02:03Z</cp:lastPrinted>
  <dcterms:created xsi:type="dcterms:W3CDTF">2018-06-19T01:27:02Z</dcterms:created>
  <dcterms:modified xsi:type="dcterms:W3CDTF">2020-10-05T06:16:47Z</dcterms:modified>
</cp:coreProperties>
</file>