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C:\Users\036367\Box\【02_課所共有】05_02_温暖化対策課\R04年度\中小担当\22_事業者支援\22_05_CO2排出削減設備導入補助\22_05_010_設備補助　例規\00 R4要綱改正\改訂様式R4（検討中）\"/>
    </mc:Choice>
  </mc:AlternateContent>
  <xr:revisionPtr revIDLastSave="0" documentId="13_ncr:1_{3F8ABB88-6457-4844-A4BC-73C5F06BA657}" xr6:coauthVersionLast="36" xr6:coauthVersionMax="36" xr10:uidLastSave="{00000000-0000-0000-0000-000000000000}"/>
  <bookViews>
    <workbookView xWindow="32760" yWindow="4068" windowWidth="20556" windowHeight="4080" tabRatio="902" xr2:uid="{00000000-000D-0000-FFFF-FFFF00000000}"/>
  </bookViews>
  <sheets>
    <sheet name="事業計画書" sheetId="1" r:id="rId1"/>
    <sheet name="事業内容" sheetId="8" r:id="rId2"/>
    <sheet name="資金計画" sheetId="4" r:id="rId3"/>
    <sheet name="費用対効果" sheetId="13" r:id="rId4"/>
    <sheet name="年間CO2排出削減予測量" sheetId="18" r:id="rId5"/>
    <sheet name="EMS機器構成" sheetId="15" r:id="rId6"/>
    <sheet name="計測・制御点一覧" sheetId="16" r:id="rId7"/>
    <sheet name="システム概要図" sheetId="3" r:id="rId8"/>
    <sheet name="資産登録" sheetId="7" r:id="rId9"/>
    <sheet name="換算シート（添付不要）" sheetId="12" r:id="rId10"/>
  </sheets>
  <definedNames>
    <definedName name="_xlnm.Print_Area" localSheetId="5">EMS機器構成!$A$1:$K$56</definedName>
    <definedName name="_xlnm.Print_Area" localSheetId="9">'換算シート（添付不要）'!$C$1:$Q$55</definedName>
    <definedName name="_xlnm.Print_Area" localSheetId="6">計測・制御点一覧!$A$1:$J$46</definedName>
    <definedName name="_xlnm.Print_Area" localSheetId="1">事業内容!$A$1:$AH$40</definedName>
    <definedName name="_xlnm.Print_Area" localSheetId="4">年間CO2排出削減予測量!$A$1:$AQ$34</definedName>
    <definedName name="_xlnm.Print_Area" localSheetId="3">費用対効果!$A$1:$AH$9</definedName>
    <definedName name="_xlnm.Print_Titles" localSheetId="9">'換算シート（添付不要）'!$B:$G</definedName>
    <definedName name="計測・制御">年間CO2排出削減予測量!$BA$6:$BA$7</definedName>
    <definedName name="想定削減率">年間CO2排出削減予測量!$BB$6:$BB$7</definedName>
    <definedName name="単位当たり発熱量">年間CO2排出削減予測量!$AW$7:$AW$16</definedName>
    <definedName name="単位当たり発熱量単位">年間CO2排出削減予測量!$AX$7:$AX$16</definedName>
    <definedName name="定格消費量単位">年間CO2排出削減予測量!$AV$7:$AV$16</definedName>
    <definedName name="都市ガスメーター種">年間CO2排出削減予測量!#REF!</definedName>
    <definedName name="燃料等の種類">年間CO2排出削減予測量!$AU$7:$AU$16</definedName>
    <definedName name="排出係数">年間CO2排出削減予測量!$AY$7:$AY$16</definedName>
    <definedName name="排出係数単位">年間CO2排出削減予測量!$AZ$7:$AZ$16</definedName>
  </definedNames>
  <calcPr calcId="191029"/>
</workbook>
</file>

<file path=xl/calcChain.xml><?xml version="1.0" encoding="utf-8"?>
<calcChain xmlns="http://schemas.openxmlformats.org/spreadsheetml/2006/main">
  <c r="Q5" i="18" l="1"/>
  <c r="Q6" i="18"/>
  <c r="Q7" i="18"/>
  <c r="AL5" i="18"/>
  <c r="AL6" i="18"/>
  <c r="AL7" i="18"/>
  <c r="AL8" i="18"/>
  <c r="AF29" i="18"/>
  <c r="AF21" i="18"/>
  <c r="AF22" i="18"/>
  <c r="AF23" i="18"/>
  <c r="AF24" i="18"/>
  <c r="AF25" i="18"/>
  <c r="AF26" i="18"/>
  <c r="AF27" i="18"/>
  <c r="AF28" i="18"/>
  <c r="AL20" i="18"/>
  <c r="AA7" i="8"/>
  <c r="AA9" i="8"/>
  <c r="X18" i="4" l="1"/>
  <c r="S18" i="4"/>
  <c r="AA18" i="4"/>
  <c r="AA11" i="4"/>
  <c r="X11" i="4"/>
  <c r="AD17" i="4"/>
  <c r="AD14" i="4"/>
  <c r="AD15" i="4"/>
  <c r="AD16" i="4"/>
  <c r="AD13" i="4"/>
  <c r="AD12" i="4"/>
  <c r="J36" i="16"/>
  <c r="S5" i="4"/>
  <c r="AD5" i="4" s="1"/>
  <c r="V33" i="13"/>
  <c r="V33" i="15"/>
  <c r="X29" i="18"/>
  <c r="S21" i="18"/>
  <c r="S22" i="18"/>
  <c r="S23" i="18"/>
  <c r="S24" i="18"/>
  <c r="S25" i="18"/>
  <c r="S26" i="18"/>
  <c r="S27" i="18"/>
  <c r="S28" i="18"/>
  <c r="S29" i="18"/>
  <c r="S20" i="18"/>
  <c r="AF20" i="18" s="1"/>
  <c r="S6" i="18"/>
  <c r="S7" i="18"/>
  <c r="S8" i="18"/>
  <c r="S9" i="18"/>
  <c r="S10" i="18"/>
  <c r="S11" i="18"/>
  <c r="S12" i="18"/>
  <c r="S13" i="18"/>
  <c r="S14" i="18"/>
  <c r="S5" i="18"/>
  <c r="AF5" i="18" s="1"/>
  <c r="AL9" i="18"/>
  <c r="AL10" i="18"/>
  <c r="AL11" i="18"/>
  <c r="AL12" i="18"/>
  <c r="AL13" i="18"/>
  <c r="AL14" i="18"/>
  <c r="AB6" i="18"/>
  <c r="AD6" i="18"/>
  <c r="AB7" i="18"/>
  <c r="AD7" i="18"/>
  <c r="AB8" i="18"/>
  <c r="AD8" i="18"/>
  <c r="AB9" i="18"/>
  <c r="AD9" i="18"/>
  <c r="AB10" i="18"/>
  <c r="AF10" i="18" s="1"/>
  <c r="AO10" i="18" s="1"/>
  <c r="AD10" i="18"/>
  <c r="AB11" i="18"/>
  <c r="AD11" i="18"/>
  <c r="AB12" i="18"/>
  <c r="AF12" i="18" s="1"/>
  <c r="AO12" i="18" s="1"/>
  <c r="AD12" i="18"/>
  <c r="AB13" i="18"/>
  <c r="AD13" i="18"/>
  <c r="AB14" i="18"/>
  <c r="AD14" i="18"/>
  <c r="Q8" i="18"/>
  <c r="Q9" i="18"/>
  <c r="Q10" i="18"/>
  <c r="Q11" i="18"/>
  <c r="Q12" i="18"/>
  <c r="Q13" i="18"/>
  <c r="Q14" i="18"/>
  <c r="Q21" i="18"/>
  <c r="Q22" i="18"/>
  <c r="Q23" i="18"/>
  <c r="Q24" i="18"/>
  <c r="Q25" i="18"/>
  <c r="Q26" i="18"/>
  <c r="Q27" i="18"/>
  <c r="Q28" i="18"/>
  <c r="Q29" i="18"/>
  <c r="X21" i="18"/>
  <c r="AO21" i="18" s="1"/>
  <c r="Z21" i="18"/>
  <c r="X22" i="18"/>
  <c r="Z22" i="18"/>
  <c r="X23" i="18"/>
  <c r="Z23" i="18"/>
  <c r="X24" i="18"/>
  <c r="Z24" i="18"/>
  <c r="X25" i="18"/>
  <c r="AO25" i="18" s="1"/>
  <c r="Z25" i="18"/>
  <c r="X26" i="18"/>
  <c r="Z26" i="18"/>
  <c r="X27" i="18"/>
  <c r="Z27" i="18"/>
  <c r="X28" i="18"/>
  <c r="Z28" i="18"/>
  <c r="Z29" i="18"/>
  <c r="AB21" i="18"/>
  <c r="AD21" i="18"/>
  <c r="AB22" i="18"/>
  <c r="AD22" i="18"/>
  <c r="AB23" i="18"/>
  <c r="AD23" i="18"/>
  <c r="AB24" i="18"/>
  <c r="AD24" i="18"/>
  <c r="AB25" i="18"/>
  <c r="AD25" i="18"/>
  <c r="AB26" i="18"/>
  <c r="AD26" i="18"/>
  <c r="AB27" i="18"/>
  <c r="AD27" i="18"/>
  <c r="AB28" i="18"/>
  <c r="AD28" i="18"/>
  <c r="AB29" i="18"/>
  <c r="AD29" i="18"/>
  <c r="AL21" i="18"/>
  <c r="AL22" i="18"/>
  <c r="AL23" i="18"/>
  <c r="AL24" i="18"/>
  <c r="AL25" i="18"/>
  <c r="AL26" i="18"/>
  <c r="AL27" i="18"/>
  <c r="AL28" i="18"/>
  <c r="AL29" i="18"/>
  <c r="S10" i="4"/>
  <c r="AD10" i="4" s="1"/>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7" i="16"/>
  <c r="J38" i="16"/>
  <c r="J39" i="16"/>
  <c r="J40" i="16"/>
  <c r="J41" i="16"/>
  <c r="J42" i="16"/>
  <c r="J43" i="16"/>
  <c r="J6" i="16"/>
  <c r="I46" i="16" s="1"/>
  <c r="AD20" i="18"/>
  <c r="AB20" i="18"/>
  <c r="Z20" i="18"/>
  <c r="X20" i="18"/>
  <c r="Q20" i="18"/>
  <c r="AB5" i="18"/>
  <c r="AD5" i="18"/>
  <c r="S8" i="4"/>
  <c r="AD8" i="4" s="1"/>
  <c r="L6" i="12"/>
  <c r="N6" i="12"/>
  <c r="Q6" i="12"/>
  <c r="L7" i="12"/>
  <c r="N7" i="12"/>
  <c r="Q7" i="12"/>
  <c r="L8" i="12"/>
  <c r="N8" i="12"/>
  <c r="Q8" i="12"/>
  <c r="L9" i="12"/>
  <c r="N9" i="12"/>
  <c r="Q9" i="12"/>
  <c r="L10" i="12"/>
  <c r="N10" i="12"/>
  <c r="Q10" i="12"/>
  <c r="L11" i="12"/>
  <c r="N11" i="12"/>
  <c r="Q11" i="12"/>
  <c r="L12" i="12"/>
  <c r="N12" i="12"/>
  <c r="Q12" i="12"/>
  <c r="L13" i="12"/>
  <c r="N13" i="12"/>
  <c r="Q13" i="12"/>
  <c r="L14" i="12"/>
  <c r="N14" i="12"/>
  <c r="Q14" i="12"/>
  <c r="L15" i="12"/>
  <c r="N15" i="12"/>
  <c r="Q15" i="12"/>
  <c r="L16" i="12"/>
  <c r="N16" i="12"/>
  <c r="Q16" i="12"/>
  <c r="L17" i="12"/>
  <c r="N17" i="12"/>
  <c r="Q17" i="12"/>
  <c r="L18" i="12"/>
  <c r="N18" i="12"/>
  <c r="Q18" i="12"/>
  <c r="L19" i="12"/>
  <c r="N19" i="12"/>
  <c r="Q19" i="12"/>
  <c r="L20" i="12"/>
  <c r="N20" i="12"/>
  <c r="Q20" i="12"/>
  <c r="L21" i="12"/>
  <c r="N21" i="12"/>
  <c r="Q21" i="12"/>
  <c r="L22" i="12"/>
  <c r="N22" i="12"/>
  <c r="Q22" i="12"/>
  <c r="L23" i="12"/>
  <c r="N23" i="12"/>
  <c r="Q23" i="12"/>
  <c r="L24" i="12"/>
  <c r="N24" i="12"/>
  <c r="Q24" i="12"/>
  <c r="L25" i="12"/>
  <c r="N25" i="12"/>
  <c r="Q25" i="12"/>
  <c r="L26" i="12"/>
  <c r="N26" i="12"/>
  <c r="Q26" i="12"/>
  <c r="L27" i="12"/>
  <c r="N27" i="12"/>
  <c r="Q27" i="12"/>
  <c r="L28" i="12"/>
  <c r="N28" i="12"/>
  <c r="Q28" i="12"/>
  <c r="L29" i="12"/>
  <c r="N29" i="12"/>
  <c r="Q29" i="12"/>
  <c r="L30" i="12"/>
  <c r="N30" i="12"/>
  <c r="Q30" i="12"/>
  <c r="L31" i="12"/>
  <c r="N31" i="12"/>
  <c r="Q31" i="12"/>
  <c r="L32" i="12"/>
  <c r="N32" i="12"/>
  <c r="Q32" i="12"/>
  <c r="L33" i="12"/>
  <c r="N33" i="12"/>
  <c r="Q33" i="12"/>
  <c r="L34" i="12"/>
  <c r="N34" i="12"/>
  <c r="Q34" i="12"/>
  <c r="L37" i="12"/>
  <c r="N37" i="12"/>
  <c r="Q37" i="12"/>
  <c r="L38" i="12"/>
  <c r="N38" i="12"/>
  <c r="Q38" i="12"/>
  <c r="Q42" i="12" s="1"/>
  <c r="L39" i="12"/>
  <c r="N39" i="12"/>
  <c r="Q39" i="12"/>
  <c r="L40" i="12"/>
  <c r="N40" i="12"/>
  <c r="Q40" i="12"/>
  <c r="L43" i="12"/>
  <c r="N43" i="12"/>
  <c r="Q43" i="12"/>
  <c r="L44" i="12"/>
  <c r="N44" i="12"/>
  <c r="Q44" i="12"/>
  <c r="L45" i="12"/>
  <c r="N45" i="12"/>
  <c r="Q45" i="12"/>
  <c r="Q49" i="12"/>
  <c r="Q50" i="12"/>
  <c r="S4" i="4"/>
  <c r="S6" i="4"/>
  <c r="AD6" i="4" s="1"/>
  <c r="S7" i="4"/>
  <c r="AD7" i="4" s="1"/>
  <c r="S9" i="4"/>
  <c r="AD9" i="4" s="1"/>
  <c r="P32" i="4"/>
  <c r="AL14" i="1"/>
  <c r="AG15" i="1"/>
  <c r="AF13" i="18"/>
  <c r="AO13" i="18" s="1"/>
  <c r="AO27" i="18"/>
  <c r="AO23" i="18"/>
  <c r="AF11" i="18"/>
  <c r="AO11" i="18" s="1"/>
  <c r="AF8" i="18"/>
  <c r="AO8" i="18" s="1"/>
  <c r="AO22" i="18"/>
  <c r="AO29" i="18"/>
  <c r="AD18" i="4"/>
  <c r="AD4" i="4"/>
  <c r="AO20" i="18" l="1"/>
  <c r="L35" i="12"/>
  <c r="S11" i="4"/>
  <c r="AD11" i="4" s="1"/>
  <c r="AD19" i="4" s="1"/>
  <c r="L42" i="12"/>
  <c r="N42" i="12" s="1"/>
  <c r="Q48" i="12"/>
  <c r="Q51" i="12"/>
  <c r="W3" i="13"/>
  <c r="AF9" i="18"/>
  <c r="AO9" i="18" s="1"/>
  <c r="AO26" i="18"/>
  <c r="Q35" i="12"/>
  <c r="Q53" i="12" s="1"/>
  <c r="AO28" i="18"/>
  <c r="AO24" i="18"/>
  <c r="AF6" i="18"/>
  <c r="AO6" i="18" s="1"/>
  <c r="AO5" i="18"/>
  <c r="L48" i="12"/>
  <c r="N48" i="12" s="1"/>
  <c r="AF14" i="18"/>
  <c r="AO14" i="18" s="1"/>
  <c r="AF7" i="18"/>
  <c r="AO7" i="18" s="1"/>
  <c r="W5" i="13"/>
  <c r="B32" i="4"/>
  <c r="V32" i="4" s="1"/>
  <c r="V37" i="4" s="1"/>
  <c r="W4" i="13" s="1"/>
  <c r="N35" i="12"/>
  <c r="AO15" i="18" l="1"/>
  <c r="AO30" i="18"/>
  <c r="L53" i="12"/>
  <c r="N53" i="12" s="1"/>
  <c r="W7" i="13"/>
  <c r="AD20" i="4"/>
  <c r="AD21" i="4" s="1"/>
  <c r="AL33" i="18" l="1"/>
  <c r="W2" i="13" s="1"/>
  <c r="Y28" i="8" s="1"/>
  <c r="W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FJ-USER</author>
  </authors>
  <commentList>
    <comment ref="O18" authorId="0" shapeId="0" xr:uid="{00000000-0006-0000-0400-000001000000}">
      <text>
        <r>
          <rPr>
            <b/>
            <sz val="8"/>
            <color indexed="10"/>
            <rFont val="MS P ゴシック"/>
            <family val="3"/>
            <charset val="128"/>
          </rPr>
          <t>表示された単位で入力（都市ガスはm3/hではなく「Nm3/h」で入力）</t>
        </r>
      </text>
    </comment>
    <comment ref="M34" authorId="1" shapeId="0" xr:uid="{00000000-0006-0000-0400-000002000000}">
      <text>
        <r>
          <rPr>
            <b/>
            <sz val="12"/>
            <color indexed="10"/>
            <rFont val="ＭＳ Ｐゴシック"/>
            <family val="3"/>
            <charset val="128"/>
          </rPr>
          <t>任意様式による算定がなければ「０」を入力</t>
        </r>
      </text>
    </comment>
  </commentList>
</comments>
</file>

<file path=xl/sharedStrings.xml><?xml version="1.0" encoding="utf-8"?>
<sst xmlns="http://schemas.openxmlformats.org/spreadsheetml/2006/main" count="535" uniqueCount="349">
  <si>
    <t>事業者</t>
    <rPh sb="0" eb="3">
      <t>ジギョウシャ</t>
    </rPh>
    <phoneticPr fontId="2"/>
  </si>
  <si>
    <t>実施場所</t>
    <rPh sb="0" eb="2">
      <t>ジッシ</t>
    </rPh>
    <rPh sb="2" eb="4">
      <t>バショ</t>
    </rPh>
    <phoneticPr fontId="2"/>
  </si>
  <si>
    <t>連絡先</t>
    <rPh sb="0" eb="3">
      <t>レンラクサキ</t>
    </rPh>
    <phoneticPr fontId="2"/>
  </si>
  <si>
    <t>団体名</t>
    <rPh sb="0" eb="2">
      <t>ダンタイ</t>
    </rPh>
    <rPh sb="2" eb="3">
      <t>メイ</t>
    </rPh>
    <phoneticPr fontId="2"/>
  </si>
  <si>
    <t>代表者名</t>
    <rPh sb="0" eb="2">
      <t>ダイヒョウ</t>
    </rPh>
    <rPh sb="2" eb="3">
      <t>シャ</t>
    </rPh>
    <rPh sb="3" eb="4">
      <t>メイ</t>
    </rPh>
    <phoneticPr fontId="2"/>
  </si>
  <si>
    <t>主たる事務所の所在地</t>
    <rPh sb="0" eb="1">
      <t>シュ</t>
    </rPh>
    <rPh sb="3" eb="5">
      <t>ジム</t>
    </rPh>
    <rPh sb="5" eb="6">
      <t>ショ</t>
    </rPh>
    <rPh sb="7" eb="10">
      <t>ショザイチ</t>
    </rPh>
    <phoneticPr fontId="2"/>
  </si>
  <si>
    <t>事業所所在地</t>
    <rPh sb="0" eb="3">
      <t>ジギョウショ</t>
    </rPh>
    <rPh sb="3" eb="6">
      <t>ショザイチ</t>
    </rPh>
    <phoneticPr fontId="2"/>
  </si>
  <si>
    <t>電話</t>
    <rPh sb="0" eb="2">
      <t>デンワ</t>
    </rPh>
    <phoneticPr fontId="2"/>
  </si>
  <si>
    <t>ＦＡＸ</t>
    <phoneticPr fontId="2"/>
  </si>
  <si>
    <t>E-mail</t>
    <phoneticPr fontId="2"/>
  </si>
  <si>
    <t>所属名</t>
    <rPh sb="0" eb="2">
      <t>ショゾク</t>
    </rPh>
    <rPh sb="2" eb="3">
      <t>ナ</t>
    </rPh>
    <phoneticPr fontId="2"/>
  </si>
  <si>
    <t>職　名</t>
    <rPh sb="0" eb="1">
      <t>ショク</t>
    </rPh>
    <rPh sb="2" eb="3">
      <t>ナ</t>
    </rPh>
    <phoneticPr fontId="2"/>
  </si>
  <si>
    <t>氏　名</t>
    <rPh sb="0" eb="1">
      <t>シ</t>
    </rPh>
    <rPh sb="2" eb="3">
      <t>ナ</t>
    </rPh>
    <phoneticPr fontId="2"/>
  </si>
  <si>
    <t>連絡先住所
（郵送先）</t>
    <rPh sb="0" eb="3">
      <t>レンラクサキ</t>
    </rPh>
    <rPh sb="3" eb="5">
      <t>ジュウショ</t>
    </rPh>
    <rPh sb="7" eb="9">
      <t>ユウソウ</t>
    </rPh>
    <rPh sb="9" eb="10">
      <t>サキ</t>
    </rPh>
    <phoneticPr fontId="2"/>
  </si>
  <si>
    <t>〒</t>
    <phoneticPr fontId="2"/>
  </si>
  <si>
    <t>平均</t>
    <rPh sb="0" eb="2">
      <t>ヘイキン</t>
    </rPh>
    <phoneticPr fontId="2"/>
  </si>
  <si>
    <t>年</t>
    <rPh sb="0" eb="1">
      <t>ネン</t>
    </rPh>
    <phoneticPr fontId="2"/>
  </si>
  <si>
    <t>月</t>
    <rPh sb="0" eb="1">
      <t>ガツ</t>
    </rPh>
    <phoneticPr fontId="2"/>
  </si>
  <si>
    <t>総事業費</t>
    <rPh sb="0" eb="4">
      <t>ソウジギョウヒ</t>
    </rPh>
    <phoneticPr fontId="2"/>
  </si>
  <si>
    <t>補助対象外経費</t>
    <rPh sb="0" eb="2">
      <t>ホジョ</t>
    </rPh>
    <rPh sb="2" eb="5">
      <t>タイショウガイ</t>
    </rPh>
    <rPh sb="5" eb="7">
      <t>ケイヒ</t>
    </rPh>
    <phoneticPr fontId="2"/>
  </si>
  <si>
    <t>t-CO2/年</t>
    <rPh sb="6" eb="7">
      <t>ネン</t>
    </rPh>
    <phoneticPr fontId="2"/>
  </si>
  <si>
    <t>補助対象経費</t>
    <rPh sb="0" eb="2">
      <t>ホジョ</t>
    </rPh>
    <rPh sb="2" eb="4">
      <t>タイショウ</t>
    </rPh>
    <rPh sb="4" eb="6">
      <t>ケイヒ</t>
    </rPh>
    <phoneticPr fontId="2"/>
  </si>
  <si>
    <t>円</t>
    <rPh sb="0" eb="1">
      <t>エン</t>
    </rPh>
    <phoneticPr fontId="4"/>
  </si>
  <si>
    <t>円/t-CO2</t>
    <rPh sb="0" eb="1">
      <t>エン</t>
    </rPh>
    <phoneticPr fontId="4"/>
  </si>
  <si>
    <t>機器費</t>
    <rPh sb="0" eb="2">
      <t>キキ</t>
    </rPh>
    <rPh sb="2" eb="3">
      <t>ヒ</t>
    </rPh>
    <phoneticPr fontId="4"/>
  </si>
  <si>
    <t>区　　分</t>
    <rPh sb="0" eb="1">
      <t>ク</t>
    </rPh>
    <rPh sb="3" eb="4">
      <t>フン</t>
    </rPh>
    <phoneticPr fontId="2"/>
  </si>
  <si>
    <t>計</t>
    <rPh sb="0" eb="1">
      <t>ケイ</t>
    </rPh>
    <phoneticPr fontId="4"/>
  </si>
  <si>
    <t>既存設備撤去費</t>
    <rPh sb="0" eb="2">
      <t>キソン</t>
    </rPh>
    <rPh sb="2" eb="4">
      <t>セツビ</t>
    </rPh>
    <rPh sb="4" eb="6">
      <t>テッキョ</t>
    </rPh>
    <rPh sb="6" eb="7">
      <t>ヒ</t>
    </rPh>
    <phoneticPr fontId="4"/>
  </si>
  <si>
    <t>既存設備移設費</t>
    <rPh sb="0" eb="2">
      <t>キソン</t>
    </rPh>
    <rPh sb="2" eb="4">
      <t>セツビ</t>
    </rPh>
    <rPh sb="4" eb="6">
      <t>イセツ</t>
    </rPh>
    <rPh sb="6" eb="7">
      <t>ヒ</t>
    </rPh>
    <phoneticPr fontId="4"/>
  </si>
  <si>
    <t>既存設備にかかる処分費</t>
    <rPh sb="0" eb="2">
      <t>キソン</t>
    </rPh>
    <rPh sb="2" eb="4">
      <t>セツビ</t>
    </rPh>
    <rPh sb="8" eb="10">
      <t>ショブン</t>
    </rPh>
    <rPh sb="10" eb="11">
      <t>ヒ</t>
    </rPh>
    <phoneticPr fontId="4"/>
  </si>
  <si>
    <t>その他</t>
    <rPh sb="2" eb="3">
      <t>タ</t>
    </rPh>
    <phoneticPr fontId="4"/>
  </si>
  <si>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4"/>
  </si>
  <si>
    <t>消費税及び地方消費税額</t>
    <rPh sb="0" eb="3">
      <t>ショウヒゼイ</t>
    </rPh>
    <rPh sb="3" eb="4">
      <t>オヨ</t>
    </rPh>
    <rPh sb="5" eb="7">
      <t>チホウ</t>
    </rPh>
    <rPh sb="7" eb="10">
      <t>ショウヒゼイ</t>
    </rPh>
    <rPh sb="10" eb="11">
      <t>ガク</t>
    </rPh>
    <phoneticPr fontId="2"/>
  </si>
  <si>
    <t>単価</t>
    <rPh sb="0" eb="2">
      <t>タンカ</t>
    </rPh>
    <phoneticPr fontId="4"/>
  </si>
  <si>
    <t>数量</t>
    <rPh sb="0" eb="2">
      <t>スウリョウ</t>
    </rPh>
    <phoneticPr fontId="4"/>
  </si>
  <si>
    <t>見積書の合計額（税込額）と一致すること。</t>
    <rPh sb="0" eb="3">
      <t>ミツモリショ</t>
    </rPh>
    <rPh sb="4" eb="6">
      <t>ゴウケイ</t>
    </rPh>
    <rPh sb="6" eb="7">
      <t>ガク</t>
    </rPh>
    <rPh sb="8" eb="10">
      <t>ゼイコミ</t>
    </rPh>
    <rPh sb="10" eb="11">
      <t>ガク</t>
    </rPh>
    <rPh sb="13" eb="15">
      <t>イッチ</t>
    </rPh>
    <phoneticPr fontId="4"/>
  </si>
  <si>
    <t>×</t>
    <phoneticPr fontId="4"/>
  </si>
  <si>
    <t>補助率</t>
    <rPh sb="0" eb="3">
      <t>ホジョリツ</t>
    </rPh>
    <phoneticPr fontId="4"/>
  </si>
  <si>
    <t>＝</t>
    <phoneticPr fontId="4"/>
  </si>
  <si>
    <t>（単位　円）</t>
    <rPh sb="1" eb="3">
      <t>タンイ</t>
    </rPh>
    <rPh sb="4" eb="5">
      <t>エン</t>
    </rPh>
    <phoneticPr fontId="4"/>
  </si>
  <si>
    <t>見積書の合計額（税抜額）と一致すること。</t>
    <rPh sb="0" eb="3">
      <t>ミツモリショ</t>
    </rPh>
    <rPh sb="4" eb="6">
      <t>ゴウケイ</t>
    </rPh>
    <rPh sb="6" eb="7">
      <t>ガク</t>
    </rPh>
    <rPh sb="8" eb="9">
      <t>ゼイ</t>
    </rPh>
    <rPh sb="9" eb="10">
      <t>ヌ</t>
    </rPh>
    <rPh sb="10" eb="11">
      <t>ガク</t>
    </rPh>
    <rPh sb="13" eb="15">
      <t>イッチ</t>
    </rPh>
    <phoneticPr fontId="4"/>
  </si>
  <si>
    <t>に資産登録する予定です。</t>
    <rPh sb="1" eb="3">
      <t>シサン</t>
    </rPh>
    <rPh sb="3" eb="5">
      <t>トウロク</t>
    </rPh>
    <rPh sb="7" eb="9">
      <t>ヨテイ</t>
    </rPh>
    <phoneticPr fontId="2"/>
  </si>
  <si>
    <t>（２）予定される資産状況</t>
    <rPh sb="3" eb="5">
      <t>ヨテイ</t>
    </rPh>
    <rPh sb="8" eb="10">
      <t>シサン</t>
    </rPh>
    <rPh sb="10" eb="12">
      <t>ジョウキョウ</t>
    </rPh>
    <phoneticPr fontId="2"/>
  </si>
  <si>
    <t>資産名</t>
    <rPh sb="0" eb="2">
      <t>シサン</t>
    </rPh>
    <rPh sb="2" eb="3">
      <t>メイ</t>
    </rPh>
    <phoneticPr fontId="2"/>
  </si>
  <si>
    <t>耐用年数</t>
    <rPh sb="0" eb="2">
      <t>タイヨウ</t>
    </rPh>
    <rPh sb="2" eb="4">
      <t>ネンスウ</t>
    </rPh>
    <phoneticPr fontId="2"/>
  </si>
  <si>
    <t>※</t>
    <phoneticPr fontId="2"/>
  </si>
  <si>
    <t>資産の分類は、次の中から選択してください。</t>
    <rPh sb="0" eb="2">
      <t>シサン</t>
    </rPh>
    <rPh sb="3" eb="5">
      <t>ブンルイ</t>
    </rPh>
    <rPh sb="7" eb="8">
      <t>ツギ</t>
    </rPh>
    <rPh sb="9" eb="10">
      <t>ナカ</t>
    </rPh>
    <rPh sb="12" eb="14">
      <t>センタク</t>
    </rPh>
    <phoneticPr fontId="2"/>
  </si>
  <si>
    <t>（１）資産登録の予定時期</t>
    <rPh sb="3" eb="5">
      <t>シサン</t>
    </rPh>
    <rPh sb="5" eb="7">
      <t>トウロク</t>
    </rPh>
    <rPh sb="8" eb="10">
      <t>ヨテイ</t>
    </rPh>
    <rPh sb="10" eb="12">
      <t>ジキ</t>
    </rPh>
    <phoneticPr fontId="2"/>
  </si>
  <si>
    <t>業種/主な業務内容</t>
    <rPh sb="0" eb="2">
      <t>ギョウシュ</t>
    </rPh>
    <rPh sb="3" eb="4">
      <t>オモ</t>
    </rPh>
    <rPh sb="5" eb="7">
      <t>ギョウム</t>
    </rPh>
    <rPh sb="7" eb="9">
      <t>ナイヨウ</t>
    </rPh>
    <phoneticPr fontId="2"/>
  </si>
  <si>
    <t>リース
事業者</t>
    <rPh sb="4" eb="7">
      <t>ジギョウシャ</t>
    </rPh>
    <phoneticPr fontId="2"/>
  </si>
  <si>
    <t>小計</t>
    <rPh sb="0" eb="2">
      <t>ショウケイ</t>
    </rPh>
    <phoneticPr fontId="2"/>
  </si>
  <si>
    <t>合計</t>
    <rPh sb="0" eb="2">
      <t>ゴウケイ</t>
    </rPh>
    <phoneticPr fontId="2"/>
  </si>
  <si>
    <t>種類</t>
    <rPh sb="0" eb="2">
      <t>シュルイ</t>
    </rPh>
    <phoneticPr fontId="2"/>
  </si>
  <si>
    <t>使用量</t>
    <rPh sb="0" eb="3">
      <t>シヨウリョウ</t>
    </rPh>
    <phoneticPr fontId="2"/>
  </si>
  <si>
    <t>単位当たり発熱量</t>
    <rPh sb="0" eb="2">
      <t>タンイ</t>
    </rPh>
    <rPh sb="2" eb="3">
      <t>ア</t>
    </rPh>
    <rPh sb="5" eb="8">
      <t>ハツネツリョウ</t>
    </rPh>
    <phoneticPr fontId="2"/>
  </si>
  <si>
    <t>熱量</t>
    <phoneticPr fontId="2"/>
  </si>
  <si>
    <t>原油換算</t>
    <rPh sb="0" eb="2">
      <t>ゲンユ</t>
    </rPh>
    <rPh sb="2" eb="4">
      <t>カンサン</t>
    </rPh>
    <phoneticPr fontId="2"/>
  </si>
  <si>
    <t>原油換算使用量</t>
    <rPh sb="0" eb="2">
      <t>ゲンユ</t>
    </rPh>
    <rPh sb="2" eb="4">
      <t>カンサン</t>
    </rPh>
    <rPh sb="4" eb="7">
      <t>シヨウリョウ</t>
    </rPh>
    <phoneticPr fontId="2"/>
  </si>
  <si>
    <t>排出係数</t>
    <phoneticPr fontId="2"/>
  </si>
  <si>
    <t>二酸化炭素
排出量</t>
    <phoneticPr fontId="2"/>
  </si>
  <si>
    <t>①</t>
    <phoneticPr fontId="2"/>
  </si>
  <si>
    <t>②</t>
    <phoneticPr fontId="2"/>
  </si>
  <si>
    <t>③=①×②</t>
    <phoneticPr fontId="2"/>
  </si>
  <si>
    <t>④</t>
    <phoneticPr fontId="2"/>
  </si>
  <si>
    <t>⑤=①×②×④</t>
    <phoneticPr fontId="2"/>
  </si>
  <si>
    <t>⑥</t>
    <phoneticPr fontId="2"/>
  </si>
  <si>
    <t>⑦=①×②×⑥
×44/12</t>
    <phoneticPr fontId="2"/>
  </si>
  <si>
    <t>数値</t>
    <rPh sb="0" eb="2">
      <t>スウチ</t>
    </rPh>
    <phoneticPr fontId="2"/>
  </si>
  <si>
    <t>単位</t>
    <phoneticPr fontId="2"/>
  </si>
  <si>
    <t>単位</t>
    <rPh sb="0" eb="2">
      <t>タンイ</t>
    </rPh>
    <phoneticPr fontId="2"/>
  </si>
  <si>
    <t>GJ</t>
    <phoneticPr fontId="2"/>
  </si>
  <si>
    <t>kL/GJ</t>
    <phoneticPr fontId="2"/>
  </si>
  <si>
    <t>kL</t>
    <phoneticPr fontId="2"/>
  </si>
  <si>
    <r>
      <t>t-CO</t>
    </r>
    <r>
      <rPr>
        <vertAlign val="subscript"/>
        <sz val="11"/>
        <rFont val="ＭＳ Ｐ明朝"/>
        <family val="1"/>
        <charset val="128"/>
      </rPr>
      <t>2</t>
    </r>
    <phoneticPr fontId="2"/>
  </si>
  <si>
    <r>
      <t>エネルギー起源CO</t>
    </r>
    <r>
      <rPr>
        <vertAlign val="subscript"/>
        <sz val="11"/>
        <color indexed="8"/>
        <rFont val="ＭＳ Ｐ明朝"/>
        <family val="1"/>
        <charset val="128"/>
      </rPr>
      <t>2</t>
    </r>
    <rPh sb="5" eb="7">
      <t>キゲン</t>
    </rPh>
    <phoneticPr fontId="2"/>
  </si>
  <si>
    <t>燃料</t>
    <rPh sb="0" eb="2">
      <t>ネンリョウ</t>
    </rPh>
    <phoneticPr fontId="2"/>
  </si>
  <si>
    <t>原油（コンデンセートを除く）</t>
    <rPh sb="0" eb="2">
      <t>ゲンユ</t>
    </rPh>
    <rPh sb="11" eb="12">
      <t>ノゾ</t>
    </rPh>
    <phoneticPr fontId="2"/>
  </si>
  <si>
    <t>kL</t>
    <phoneticPr fontId="2"/>
  </si>
  <si>
    <t>GJ/kL</t>
    <phoneticPr fontId="2"/>
  </si>
  <si>
    <t>t-C/GJ</t>
  </si>
  <si>
    <t>原油のうちコンデンセート（ＮＧＬ）</t>
    <rPh sb="0" eb="2">
      <t>ゲンユ</t>
    </rPh>
    <phoneticPr fontId="2"/>
  </si>
  <si>
    <t>kL</t>
    <phoneticPr fontId="2"/>
  </si>
  <si>
    <t>GJ/kL</t>
    <phoneticPr fontId="2"/>
  </si>
  <si>
    <t>揮発油（ガソリン）</t>
    <rPh sb="0" eb="3">
      <t>キハツユ</t>
    </rPh>
    <phoneticPr fontId="2"/>
  </si>
  <si>
    <t>t-C/GJ</t>
    <phoneticPr fontId="2"/>
  </si>
  <si>
    <t>ナフサ</t>
    <phoneticPr fontId="2"/>
  </si>
  <si>
    <t>灯油</t>
    <rPh sb="0" eb="2">
      <t>トウユ</t>
    </rPh>
    <phoneticPr fontId="2"/>
  </si>
  <si>
    <t>kL</t>
    <phoneticPr fontId="2"/>
  </si>
  <si>
    <t>GJ/kL</t>
    <phoneticPr fontId="2"/>
  </si>
  <si>
    <t>t-C/GJ</t>
    <phoneticPr fontId="2"/>
  </si>
  <si>
    <t>軽油</t>
    <rPh sb="0" eb="2">
      <t>ケイユ</t>
    </rPh>
    <phoneticPr fontId="2"/>
  </si>
  <si>
    <t>kL</t>
    <phoneticPr fontId="2"/>
  </si>
  <si>
    <t>GJ/kL</t>
    <phoneticPr fontId="2"/>
  </si>
  <si>
    <t>t-C/GJ</t>
    <phoneticPr fontId="2"/>
  </si>
  <si>
    <t>Ａ重油</t>
    <rPh sb="1" eb="3">
      <t>ジュウユ</t>
    </rPh>
    <phoneticPr fontId="2"/>
  </si>
  <si>
    <t>Ｂ・Ｃ重油</t>
    <rPh sb="3" eb="5">
      <t>ジュウユ</t>
    </rPh>
    <phoneticPr fontId="2"/>
  </si>
  <si>
    <t>石油アスファルト</t>
    <rPh sb="0" eb="2">
      <t>セキユ</t>
    </rPh>
    <phoneticPr fontId="2"/>
  </si>
  <si>
    <t>t</t>
    <phoneticPr fontId="2"/>
  </si>
  <si>
    <t>GJ/t</t>
    <phoneticPr fontId="2"/>
  </si>
  <si>
    <t>石油コークス</t>
    <rPh sb="0" eb="2">
      <t>セキユ</t>
    </rPh>
    <phoneticPr fontId="2"/>
  </si>
  <si>
    <t>石油ガス</t>
    <rPh sb="0" eb="2">
      <t>セキユ</t>
    </rPh>
    <phoneticPr fontId="2"/>
  </si>
  <si>
    <t>液化石油ガス（ＬＰＧ）</t>
    <phoneticPr fontId="2"/>
  </si>
  <si>
    <t>石油系炭化水素ガス</t>
    <rPh sb="0" eb="3">
      <t>セキユケイ</t>
    </rPh>
    <rPh sb="3" eb="5">
      <t>タンカ</t>
    </rPh>
    <rPh sb="5" eb="7">
      <t>スイソ</t>
    </rPh>
    <phoneticPr fontId="2"/>
  </si>
  <si>
    <r>
      <t>千Nｍ</t>
    </r>
    <r>
      <rPr>
        <vertAlign val="superscript"/>
        <sz val="8"/>
        <rFont val="ＭＳ Ｐ明朝"/>
        <family val="1"/>
        <charset val="128"/>
      </rPr>
      <t>3</t>
    </r>
    <rPh sb="0" eb="1">
      <t>セン</t>
    </rPh>
    <phoneticPr fontId="2"/>
  </si>
  <si>
    <r>
      <t>GJ/千Nｍ</t>
    </r>
    <r>
      <rPr>
        <vertAlign val="superscript"/>
        <sz val="8"/>
        <rFont val="ＭＳ Ｐ明朝"/>
        <family val="1"/>
        <charset val="128"/>
      </rPr>
      <t>3</t>
    </r>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</si>
  <si>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</si>
  <si>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</si>
  <si>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</si>
  <si>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</si>
  <si>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</si>
  <si>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</si>
  <si>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</si>
  <si>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</si>
  <si>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</si>
  <si>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</si>
  <si>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</si>
  <si>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</si>
  <si>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その他燃料</t>
    <rPh sb="2" eb="3">
      <t>タ</t>
    </rPh>
    <rPh sb="3" eb="5">
      <t>ネンリョウ</t>
    </rPh>
    <phoneticPr fontId="2"/>
  </si>
  <si>
    <r>
      <t>都市ガス</t>
    </r>
    <r>
      <rPr>
        <vertAlign val="superscript"/>
        <sz val="11"/>
        <rFont val="ＭＳ Ｐ明朝"/>
        <family val="1"/>
        <charset val="128"/>
      </rPr>
      <t>（※）</t>
    </r>
    <rPh sb="0" eb="2">
      <t>トシ</t>
    </rPh>
    <phoneticPr fontId="2"/>
  </si>
  <si>
    <r>
      <t>13A:45MJ/m</t>
    </r>
    <r>
      <rPr>
        <vertAlign val="superscript"/>
        <sz val="11"/>
        <rFont val="ＭＳ Ｐ明朝"/>
        <family val="1"/>
        <charset val="128"/>
      </rPr>
      <t>3</t>
    </r>
    <phoneticPr fontId="2"/>
  </si>
  <si>
    <r>
      <t>13A:43.12MJ/m</t>
    </r>
    <r>
      <rPr>
        <vertAlign val="superscript"/>
        <sz val="11"/>
        <rFont val="ＭＳ Ｐ明朝"/>
        <family val="1"/>
        <charset val="128"/>
      </rPr>
      <t>3</t>
    </r>
    <phoneticPr fontId="2"/>
  </si>
  <si>
    <r>
      <t>13A:46.04MJ/m</t>
    </r>
    <r>
      <rPr>
        <vertAlign val="superscript"/>
        <sz val="11"/>
        <rFont val="ＭＳ Ｐ明朝"/>
        <family val="1"/>
        <charset val="128"/>
      </rPr>
      <t>3</t>
    </r>
    <phoneticPr fontId="2"/>
  </si>
  <si>
    <r>
      <t>12A:41.86MJ/m</t>
    </r>
    <r>
      <rPr>
        <vertAlign val="superscript"/>
        <sz val="11"/>
        <rFont val="ＭＳ Ｐ明朝"/>
        <family val="1"/>
        <charset val="128"/>
      </rPr>
      <t>3</t>
    </r>
    <phoneticPr fontId="2"/>
  </si>
  <si>
    <r>
      <t>6A:29.30MJ/m</t>
    </r>
    <r>
      <rPr>
        <vertAlign val="superscript"/>
        <sz val="11"/>
        <rFont val="ＭＳ Ｐ明朝"/>
        <family val="1"/>
        <charset val="128"/>
      </rPr>
      <t>3</t>
    </r>
    <phoneticPr fontId="2"/>
  </si>
  <si>
    <t>小計</t>
    <phoneticPr fontId="2"/>
  </si>
  <si>
    <t>熱</t>
    <rPh sb="0" eb="1">
      <t>ネツ</t>
    </rPh>
    <phoneticPr fontId="2"/>
  </si>
  <si>
    <t>①</t>
  </si>
  <si>
    <t>②</t>
    <phoneticPr fontId="2"/>
  </si>
  <si>
    <t>③=①×②</t>
    <phoneticPr fontId="2"/>
  </si>
  <si>
    <t>④</t>
    <phoneticPr fontId="2"/>
  </si>
  <si>
    <t>⑤=①×②×④</t>
    <phoneticPr fontId="2"/>
  </si>
  <si>
    <t>⑥</t>
  </si>
  <si>
    <t>⑦=①×⑥</t>
    <phoneticPr fontId="2"/>
  </si>
  <si>
    <t>産業用蒸気</t>
    <rPh sb="0" eb="3">
      <t>サンギョウヨウ</t>
    </rPh>
    <rPh sb="3" eb="5">
      <t>ジョウキ</t>
    </rPh>
    <phoneticPr fontId="2"/>
  </si>
  <si>
    <t>GJ</t>
    <phoneticPr fontId="2"/>
  </si>
  <si>
    <t>GJ/GJ</t>
    <phoneticPr fontId="2"/>
  </si>
  <si>
    <r>
      <t>t-CO</t>
    </r>
    <r>
      <rPr>
        <vertAlign val="subscript"/>
        <sz val="8"/>
        <rFont val="ＭＳ Ｐ明朝"/>
        <family val="1"/>
        <charset val="128"/>
      </rPr>
      <t>2</t>
    </r>
    <r>
      <rPr>
        <sz val="8"/>
        <rFont val="ＭＳ Ｐ明朝"/>
        <family val="1"/>
        <charset val="128"/>
      </rPr>
      <t>/GJ</t>
    </r>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</si>
  <si>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</si>
  <si>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</si>
  <si>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</si>
  <si>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小計</t>
    <phoneticPr fontId="2"/>
  </si>
  <si>
    <t>電気</t>
    <rPh sb="0" eb="2">
      <t>デンキ</t>
    </rPh>
    <phoneticPr fontId="2"/>
  </si>
  <si>
    <t>一般電気
事業者</t>
    <rPh sb="0" eb="2">
      <t>イッパン</t>
    </rPh>
    <rPh sb="2" eb="4">
      <t>デンキ</t>
    </rPh>
    <rPh sb="5" eb="8">
      <t>ジギョウシャ</t>
    </rPh>
    <phoneticPr fontId="2"/>
  </si>
  <si>
    <t>昼間（8時～22時）</t>
    <rPh sb="0" eb="2">
      <t>ヒルマ</t>
    </rPh>
    <rPh sb="4" eb="5">
      <t>ジ</t>
    </rPh>
    <rPh sb="8" eb="9">
      <t>ジ</t>
    </rPh>
    <phoneticPr fontId="2"/>
  </si>
  <si>
    <t>千kWh</t>
    <rPh sb="0" eb="1">
      <t>セン</t>
    </rPh>
    <phoneticPr fontId="2"/>
  </si>
  <si>
    <t>GJ/千kWh</t>
    <rPh sb="3" eb="4">
      <t>セン</t>
    </rPh>
    <phoneticPr fontId="2"/>
  </si>
  <si>
    <r>
      <t>t-CO</t>
    </r>
    <r>
      <rPr>
        <vertAlign val="subscript"/>
        <sz val="8"/>
        <rFont val="ＭＳ Ｐ明朝"/>
        <family val="1"/>
        <charset val="128"/>
      </rPr>
      <t>2</t>
    </r>
    <r>
      <rPr>
        <sz val="8"/>
        <rFont val="ＭＳ Ｐ明朝"/>
        <family val="1"/>
        <charset val="128"/>
      </rPr>
      <t>/千kWh</t>
    </r>
    <rPh sb="6" eb="7">
      <t>セン</t>
    </rPh>
    <phoneticPr fontId="2"/>
  </si>
  <si>
    <t>夜間（22時～翌8時）</t>
    <rPh sb="0" eb="2">
      <t>ヤカン</t>
    </rPh>
    <rPh sb="5" eb="6">
      <t>ジ</t>
    </rPh>
    <rPh sb="7" eb="8">
      <t>ヨク</t>
    </rPh>
    <rPh sb="9" eb="10">
      <t>ジ</t>
    </rPh>
    <phoneticPr fontId="2"/>
  </si>
  <si>
    <t>その他の買電</t>
    <rPh sb="2" eb="3">
      <t>タ</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</si>
  <si>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</si>
  <si>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</si>
  <si>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GJ</t>
    <phoneticPr fontId="2"/>
  </si>
  <si>
    <t>自ら生成した電力の供給</t>
    <rPh sb="0" eb="1">
      <t>ミズカ</t>
    </rPh>
    <rPh sb="2" eb="4">
      <t>セイセイ</t>
    </rPh>
    <rPh sb="6" eb="8">
      <t>デンリョク</t>
    </rPh>
    <rPh sb="9" eb="11">
      <t>キョウキュウ</t>
    </rPh>
    <phoneticPr fontId="2"/>
  </si>
  <si>
    <t>小計</t>
    <phoneticPr fontId="2"/>
  </si>
  <si>
    <t>コージェネレーションシステムの利用</t>
    <rPh sb="15" eb="17">
      <t>リヨウ</t>
    </rPh>
    <phoneticPr fontId="2"/>
  </si>
  <si>
    <t>日本工業規格Ａ列４番</t>
    <phoneticPr fontId="2"/>
  </si>
  <si>
    <t/>
  </si>
  <si>
    <t>（</t>
    <phoneticPr fontId="2"/>
  </si>
  <si>
    <t>）</t>
    <phoneticPr fontId="2"/>
  </si>
  <si>
    <t>民間事業者</t>
    <rPh sb="0" eb="2">
      <t>ミンカン</t>
    </rPh>
    <rPh sb="2" eb="4">
      <t>ジギョウ</t>
    </rPh>
    <rPh sb="4" eb="5">
      <t>シャ</t>
    </rPh>
    <phoneticPr fontId="2"/>
  </si>
  <si>
    <t>（1）建物附属設備、（2）構築物、（３）器具及び備品、（4）機械及び装置、（5）その他</t>
    <rPh sb="3" eb="5">
      <t>タテモノ</t>
    </rPh>
    <rPh sb="5" eb="7">
      <t>フゾク</t>
    </rPh>
    <rPh sb="7" eb="9">
      <t>セツビ</t>
    </rPh>
    <rPh sb="13" eb="16">
      <t>コウチクブツ</t>
    </rPh>
    <rPh sb="20" eb="22">
      <t>キグ</t>
    </rPh>
    <rPh sb="22" eb="23">
      <t>オヨ</t>
    </rPh>
    <rPh sb="24" eb="26">
      <t>ビヒン</t>
    </rPh>
    <rPh sb="30" eb="32">
      <t>キカイ</t>
    </rPh>
    <rPh sb="32" eb="33">
      <t>オヨ</t>
    </rPh>
    <rPh sb="34" eb="36">
      <t>ソウチ</t>
    </rPh>
    <rPh sb="42" eb="43">
      <t>タ</t>
    </rPh>
    <phoneticPr fontId="2"/>
  </si>
  <si>
    <t>補助申請予定額</t>
    <rPh sb="0" eb="2">
      <t>ホジョ</t>
    </rPh>
    <rPh sb="2" eb="4">
      <t>シンセイ</t>
    </rPh>
    <rPh sb="4" eb="6">
      <t>ヨテイ</t>
    </rPh>
    <rPh sb="6" eb="7">
      <t>ガク</t>
    </rPh>
    <phoneticPr fontId="4"/>
  </si>
  <si>
    <t>再生可能エネルギーを自家消費した
電気</t>
    <phoneticPr fontId="7"/>
  </si>
  <si>
    <t>事業概要</t>
    <rPh sb="0" eb="2">
      <t>ジギョウ</t>
    </rPh>
    <rPh sb="2" eb="4">
      <t>ガイヨウ</t>
    </rPh>
    <phoneticPr fontId="6"/>
  </si>
  <si>
    <t>(補助対象経費)</t>
    <rPh sb="1" eb="3">
      <t>ホジョ</t>
    </rPh>
    <rPh sb="3" eb="5">
      <t>タイショウ</t>
    </rPh>
    <rPh sb="5" eb="7">
      <t>ケイヒ</t>
    </rPh>
    <phoneticPr fontId="4"/>
  </si>
  <si>
    <t>万円</t>
    <rPh sb="0" eb="2">
      <t>マンエン</t>
    </rPh>
    <phoneticPr fontId="2"/>
  </si>
  <si>
    <t>みなし大企業の該当要件</t>
    <rPh sb="7" eb="9">
      <t>ガイトウ</t>
    </rPh>
    <rPh sb="9" eb="11">
      <t>ヨウケン</t>
    </rPh>
    <phoneticPr fontId="2"/>
  </si>
  <si>
    <t>ア　発行済株式の総数又は出資金額の２分の１以上を同一の大企業（中小企業者以外をいう。）が所有していることの有無</t>
    <rPh sb="53" eb="55">
      <t>ウム</t>
    </rPh>
    <phoneticPr fontId="2"/>
  </si>
  <si>
    <t>有</t>
    <rPh sb="0" eb="1">
      <t>アリ</t>
    </rPh>
    <phoneticPr fontId="2"/>
  </si>
  <si>
    <t>イ　発行済株式の総数又は出資金額の３分の２以上を大企業が所有していることの有無</t>
    <rPh sb="37" eb="39">
      <t>ウム</t>
    </rPh>
    <phoneticPr fontId="2"/>
  </si>
  <si>
    <t>無</t>
    <rPh sb="0" eb="1">
      <t>ナ</t>
    </rPh>
    <phoneticPr fontId="2"/>
  </si>
  <si>
    <t>ウ　大企業の役員又は職員を兼ねている者が、役員総数の２分の１以上を占めていることの有無</t>
    <rPh sb="41" eb="43">
      <t>ウム</t>
    </rPh>
    <phoneticPr fontId="2"/>
  </si>
  <si>
    <t>事業所名称</t>
    <rPh sb="0" eb="3">
      <t>ジギョウショ</t>
    </rPh>
    <rPh sb="3" eb="5">
      <t>メイショウ</t>
    </rPh>
    <phoneticPr fontId="2"/>
  </si>
  <si>
    <t>みなし大企業に該当の有無</t>
    <rPh sb="3" eb="6">
      <t>ダイキギョウ</t>
    </rPh>
    <rPh sb="7" eb="9">
      <t>ガイトウ</t>
    </rPh>
    <rPh sb="10" eb="12">
      <t>ウム</t>
    </rPh>
    <phoneticPr fontId="2"/>
  </si>
  <si>
    <t>令和</t>
    <rPh sb="0" eb="2">
      <t>レイワ</t>
    </rPh>
    <phoneticPr fontId="2"/>
  </si>
  <si>
    <t>スマート省エネ技術導入事業</t>
    <rPh sb="4" eb="5">
      <t>ショウ</t>
    </rPh>
    <rPh sb="7" eb="9">
      <t>ギジュツ</t>
    </rPh>
    <rPh sb="9" eb="11">
      <t>ドウニュウ</t>
    </rPh>
    <rPh sb="11" eb="13">
      <t>ジギョウ</t>
    </rPh>
    <phoneticPr fontId="2"/>
  </si>
  <si>
    <t>サポート
事業者</t>
    <rPh sb="5" eb="8">
      <t>ジギョウシャ</t>
    </rPh>
    <phoneticPr fontId="2"/>
  </si>
  <si>
    <t>導入設備</t>
    <rPh sb="0" eb="2">
      <t>ドウニュウ</t>
    </rPh>
    <rPh sb="2" eb="4">
      <t>セツビ</t>
    </rPh>
    <phoneticPr fontId="2"/>
  </si>
  <si>
    <t>令和</t>
    <rPh sb="0" eb="2">
      <t>レイワ</t>
    </rPh>
    <phoneticPr fontId="6"/>
  </si>
  <si>
    <t>（スマート省エネ技術の導入による削減対策の概要）</t>
    <rPh sb="5" eb="6">
      <t>ショウ</t>
    </rPh>
    <rPh sb="8" eb="10">
      <t>ギジュツ</t>
    </rPh>
    <rPh sb="11" eb="13">
      <t>ドウニュウ</t>
    </rPh>
    <rPh sb="16" eb="18">
      <t>サクゲン</t>
    </rPh>
    <rPh sb="18" eb="20">
      <t>タイサク</t>
    </rPh>
    <rPh sb="21" eb="23">
      <t>ガイヨウ</t>
    </rPh>
    <phoneticPr fontId="2"/>
  </si>
  <si>
    <t>No.</t>
    <phoneticPr fontId="18"/>
  </si>
  <si>
    <t>合　　　　　　計</t>
    <rPh sb="0" eb="1">
      <t>ゴウ</t>
    </rPh>
    <rPh sb="7" eb="8">
      <t>ケイ</t>
    </rPh>
    <phoneticPr fontId="18"/>
  </si>
  <si>
    <t>制御機能の有無</t>
    <rPh sb="0" eb="2">
      <t>セイギョ</t>
    </rPh>
    <rPh sb="2" eb="4">
      <t>キノウ</t>
    </rPh>
    <rPh sb="5" eb="7">
      <t>ウム</t>
    </rPh>
    <phoneticPr fontId="2"/>
  </si>
  <si>
    <t>簡易版「エネルギー使用量・CO2排出量換算シート」（添付不要）</t>
    <rPh sb="0" eb="2">
      <t>カンイ</t>
    </rPh>
    <rPh sb="2" eb="3">
      <t>バン</t>
    </rPh>
    <rPh sb="9" eb="11">
      <t>シヨウ</t>
    </rPh>
    <rPh sb="11" eb="12">
      <t>リョウ</t>
    </rPh>
    <rPh sb="16" eb="18">
      <t>ハイシュツ</t>
    </rPh>
    <rPh sb="18" eb="19">
      <t>リョウ</t>
    </rPh>
    <rPh sb="19" eb="21">
      <t>カンサン</t>
    </rPh>
    <rPh sb="26" eb="28">
      <t>テンプ</t>
    </rPh>
    <rPh sb="28" eb="30">
      <t>フヨウ</t>
    </rPh>
    <phoneticPr fontId="2"/>
  </si>
  <si>
    <t>年間CO2排出
削減予測量
（t-CO2)</t>
    <rPh sb="0" eb="2">
      <t>ネンカン</t>
    </rPh>
    <rPh sb="5" eb="7">
      <t>ハイシュツ</t>
    </rPh>
    <rPh sb="8" eb="10">
      <t>サクゲン</t>
    </rPh>
    <rPh sb="10" eb="12">
      <t>ヨソク</t>
    </rPh>
    <rPh sb="12" eb="13">
      <t>リョウ</t>
    </rPh>
    <phoneticPr fontId="18"/>
  </si>
  <si>
    <t>t-CO2</t>
    <phoneticPr fontId="4"/>
  </si>
  <si>
    <t>年間CO2排出削減予測量</t>
    <phoneticPr fontId="6"/>
  </si>
  <si>
    <t>年度</t>
    <phoneticPr fontId="2"/>
  </si>
  <si>
    <t>（3か年度前）</t>
    <phoneticPr fontId="2"/>
  </si>
  <si>
    <t>（2か年度前）</t>
    <phoneticPr fontId="2"/>
  </si>
  <si>
    <t>（1か年度前）</t>
    <phoneticPr fontId="2"/>
  </si>
  <si>
    <t>※原油換算は、別添、簡易版「エネルギー使用量・CO2排出換算シート」を使用して算出してください。</t>
    <rPh sb="1" eb="3">
      <t>ゲンユ</t>
    </rPh>
    <rPh sb="3" eb="5">
      <t>カンサン</t>
    </rPh>
    <rPh sb="7" eb="9">
      <t>ベッテン</t>
    </rPh>
    <rPh sb="10" eb="12">
      <t>カンイ</t>
    </rPh>
    <rPh sb="12" eb="13">
      <t>バン</t>
    </rPh>
    <rPh sb="19" eb="22">
      <t>シヨウリョウ</t>
    </rPh>
    <rPh sb="26" eb="28">
      <t>ハイシュツ</t>
    </rPh>
    <rPh sb="28" eb="30">
      <t>カンサン</t>
    </rPh>
    <rPh sb="35" eb="37">
      <t>シヨウ</t>
    </rPh>
    <rPh sb="39" eb="41">
      <t>サンシュツ</t>
    </rPh>
    <phoneticPr fontId="2"/>
  </si>
  <si>
    <t>直近３か年度</t>
    <rPh sb="0" eb="2">
      <t>チョッキン</t>
    </rPh>
    <rPh sb="4" eb="6">
      <t>ネンド</t>
    </rPh>
    <phoneticPr fontId="6"/>
  </si>
  <si>
    <r>
      <t>原油換算エネルギー
使用量</t>
    </r>
    <r>
      <rPr>
        <sz val="9"/>
        <color indexed="8"/>
        <rFont val="ＭＳ Ｐゴシック"/>
        <family val="3"/>
        <charset val="128"/>
      </rPr>
      <t>（kL）</t>
    </r>
    <rPh sb="0" eb="2">
      <t>ゲンユ</t>
    </rPh>
    <rPh sb="2" eb="4">
      <t>カンサン</t>
    </rPh>
    <rPh sb="10" eb="12">
      <t>シヨウ</t>
    </rPh>
    <rPh sb="12" eb="13">
      <t>リョウ</t>
    </rPh>
    <phoneticPr fontId="2"/>
  </si>
  <si>
    <t>平成</t>
    <rPh sb="0" eb="2">
      <t>ヘイセイ</t>
    </rPh>
    <phoneticPr fontId="6"/>
  </si>
  <si>
    <r>
      <t>CO2排出量</t>
    </r>
    <r>
      <rPr>
        <sz val="9"/>
        <color indexed="8"/>
        <rFont val="ＭＳ Ｐゴシック"/>
        <family val="3"/>
        <charset val="128"/>
      </rPr>
      <t>（t-CO2）</t>
    </r>
    <rPh sb="3" eb="5">
      <t>ハイシュツ</t>
    </rPh>
    <rPh sb="5" eb="6">
      <t>リョウ</t>
    </rPh>
    <phoneticPr fontId="2"/>
  </si>
  <si>
    <t>No.</t>
  </si>
  <si>
    <t>補助対
象設備</t>
    <rPh sb="0" eb="2">
      <t>ホジョ</t>
    </rPh>
    <rPh sb="2" eb="3">
      <t>タイ</t>
    </rPh>
    <rPh sb="4" eb="5">
      <t>ゾウ</t>
    </rPh>
    <rPh sb="5" eb="7">
      <t>セツビ</t>
    </rPh>
    <phoneticPr fontId="22"/>
  </si>
  <si>
    <t>２　事業所の直近３か年度の原油換算エネルギー使用量・CO2排出量</t>
    <rPh sb="2" eb="4">
      <t>ジギョウ</t>
    </rPh>
    <rPh sb="4" eb="5">
      <t>ショ</t>
    </rPh>
    <rPh sb="6" eb="8">
      <t>チョッキン</t>
    </rPh>
    <rPh sb="10" eb="11">
      <t>ネン</t>
    </rPh>
    <rPh sb="11" eb="12">
      <t>ド</t>
    </rPh>
    <rPh sb="13" eb="15">
      <t>ゲンユ</t>
    </rPh>
    <rPh sb="15" eb="17">
      <t>カンサン</t>
    </rPh>
    <rPh sb="22" eb="25">
      <t>シヨウリョウ</t>
    </rPh>
    <rPh sb="29" eb="31">
      <t>ハイシュツ</t>
    </rPh>
    <rPh sb="31" eb="32">
      <t>リョウ</t>
    </rPh>
    <phoneticPr fontId="2"/>
  </si>
  <si>
    <t>３　事業内容</t>
    <rPh sb="2" eb="4">
      <t>ジギョウ</t>
    </rPh>
    <rPh sb="4" eb="6">
      <t>ナイヨウ</t>
    </rPh>
    <phoneticPr fontId="2"/>
  </si>
  <si>
    <t>事業所で使用した全てのエネルギー(電気、ガス、重油、灯油等）を原油換算・CO2換算した結果を記載してください。</t>
    <rPh sb="0" eb="3">
      <t>ジギョウショ</t>
    </rPh>
    <rPh sb="4" eb="6">
      <t>シヨウ</t>
    </rPh>
    <rPh sb="8" eb="9">
      <t>スベ</t>
    </rPh>
    <rPh sb="17" eb="19">
      <t>デンキ</t>
    </rPh>
    <rPh sb="23" eb="25">
      <t>ジュウユ</t>
    </rPh>
    <rPh sb="26" eb="28">
      <t>トウユ</t>
    </rPh>
    <rPh sb="28" eb="29">
      <t>トウ</t>
    </rPh>
    <rPh sb="39" eb="41">
      <t>カンザン</t>
    </rPh>
    <phoneticPr fontId="2"/>
  </si>
  <si>
    <t>（２）システム・設備の制御機能</t>
    <rPh sb="8" eb="10">
      <t>セツビ</t>
    </rPh>
    <phoneticPr fontId="2"/>
  </si>
  <si>
    <t>補助対象事業の実施により取得する設備に関し、申請者において資産管理することとしています。
導入を予定している設備の資産登録内容について記入してください。</t>
    <rPh sb="0" eb="2">
      <t>ホジョ</t>
    </rPh>
    <rPh sb="2" eb="4">
      <t>タイショウ</t>
    </rPh>
    <rPh sb="4" eb="6">
      <t>ジギョウ</t>
    </rPh>
    <rPh sb="7" eb="9">
      <t>ジッシ</t>
    </rPh>
    <rPh sb="12" eb="14">
      <t>シュトク</t>
    </rPh>
    <rPh sb="16" eb="18">
      <t>セツビ</t>
    </rPh>
    <rPh sb="19" eb="20">
      <t>カン</t>
    </rPh>
    <rPh sb="22" eb="24">
      <t>シンセイ</t>
    </rPh>
    <rPh sb="24" eb="25">
      <t>シャ</t>
    </rPh>
    <rPh sb="29" eb="31">
      <t>シサン</t>
    </rPh>
    <rPh sb="31" eb="33">
      <t>カンリ</t>
    </rPh>
    <rPh sb="45" eb="47">
      <t>ドウニュウ</t>
    </rPh>
    <rPh sb="48" eb="50">
      <t>ヨテイ</t>
    </rPh>
    <rPh sb="54" eb="56">
      <t>セツビ</t>
    </rPh>
    <rPh sb="57" eb="59">
      <t>シサン</t>
    </rPh>
    <rPh sb="59" eb="61">
      <t>トウロク</t>
    </rPh>
    <rPh sb="61" eb="63">
      <t>ナイヨウ</t>
    </rPh>
    <rPh sb="67" eb="69">
      <t>キニュウ</t>
    </rPh>
    <phoneticPr fontId="2"/>
  </si>
  <si>
    <t>※　記入欄が不足する場合には、同様の様式により追加記載すること。</t>
    <rPh sb="2" eb="4">
      <t>キニュウ</t>
    </rPh>
    <rPh sb="4" eb="5">
      <t>ラン</t>
    </rPh>
    <rPh sb="6" eb="8">
      <t>フソク</t>
    </rPh>
    <rPh sb="10" eb="12">
      <t>バアイ</t>
    </rPh>
    <rPh sb="15" eb="17">
      <t>ドウヨウ</t>
    </rPh>
    <rPh sb="18" eb="20">
      <t>ヨウシキ</t>
    </rPh>
    <rPh sb="23" eb="25">
      <t>ツイカ</t>
    </rPh>
    <rPh sb="25" eb="27">
      <t>キサイ</t>
    </rPh>
    <phoneticPr fontId="21"/>
  </si>
  <si>
    <t>費用対効果１</t>
    <rPh sb="0" eb="5">
      <t>ヒヨウタイコウカ</t>
    </rPh>
    <phoneticPr fontId="4"/>
  </si>
  <si>
    <t>費用対効果２</t>
    <rPh sb="0" eb="5">
      <t>ヒヨウタイコウカ</t>
    </rPh>
    <phoneticPr fontId="4"/>
  </si>
  <si>
    <t>人</t>
    <rPh sb="0" eb="1">
      <t>ニン</t>
    </rPh>
    <phoneticPr fontId="2"/>
  </si>
  <si>
    <t>資本金 ・ 常時使用
する従業員数</t>
    <phoneticPr fontId="2"/>
  </si>
  <si>
    <t>主な業務内容</t>
  </si>
  <si>
    <t>有</t>
    <rPh sb="0" eb="1">
      <t>ア</t>
    </rPh>
    <phoneticPr fontId="19"/>
  </si>
  <si>
    <t>無</t>
    <rPh sb="0" eb="1">
      <t>ナ</t>
    </rPh>
    <phoneticPr fontId="19"/>
  </si>
  <si>
    <t>（１）これから受診する場合</t>
    <rPh sb="7" eb="9">
      <t>ジュシン</t>
    </rPh>
    <rPh sb="11" eb="13">
      <t>バアイ</t>
    </rPh>
    <phoneticPr fontId="2"/>
  </si>
  <si>
    <t>省エネ診断
申込予定
機関</t>
    <rPh sb="0" eb="1">
      <t>ショウ</t>
    </rPh>
    <rPh sb="3" eb="5">
      <t>シンダン</t>
    </rPh>
    <rPh sb="6" eb="8">
      <t>モウシコミ</t>
    </rPh>
    <rPh sb="8" eb="10">
      <t>ヨテイ</t>
    </rPh>
    <rPh sb="11" eb="13">
      <t>キカン</t>
    </rPh>
    <phoneticPr fontId="2"/>
  </si>
  <si>
    <t>埼玉県</t>
    <rPh sb="0" eb="3">
      <t>サイタマケン</t>
    </rPh>
    <phoneticPr fontId="2"/>
  </si>
  <si>
    <t>一般財団法人省エネルギーセンター</t>
    <rPh sb="0" eb="2">
      <t>イッパン</t>
    </rPh>
    <rPh sb="2" eb="4">
      <t>ザイダン</t>
    </rPh>
    <rPh sb="4" eb="6">
      <t>ホウジン</t>
    </rPh>
    <rPh sb="6" eb="7">
      <t>ショウ</t>
    </rPh>
    <phoneticPr fontId="2"/>
  </si>
  <si>
    <t>※</t>
    <phoneticPr fontId="2"/>
  </si>
  <si>
    <t>いずれかに○をつけること。</t>
    <phoneticPr fontId="2"/>
  </si>
  <si>
    <t>（２）過去に受診済の場合　</t>
    <rPh sb="3" eb="5">
      <t>カコ</t>
    </rPh>
    <rPh sb="6" eb="8">
      <t>ジュシン</t>
    </rPh>
    <rPh sb="8" eb="9">
      <t>ズ</t>
    </rPh>
    <rPh sb="10" eb="12">
      <t>バアイ</t>
    </rPh>
    <phoneticPr fontId="2"/>
  </si>
  <si>
    <t>※交付申請前過去３か年度以内に受診済の場合、診断結果報告書を添付してください</t>
    <rPh sb="11" eb="12">
      <t>ド</t>
    </rPh>
    <phoneticPr fontId="2"/>
  </si>
  <si>
    <t>省エネ診断
実施機関</t>
    <rPh sb="0" eb="1">
      <t>ショウ</t>
    </rPh>
    <rPh sb="3" eb="5">
      <t>シンダン</t>
    </rPh>
    <rPh sb="6" eb="8">
      <t>ジッシ</t>
    </rPh>
    <rPh sb="8" eb="10">
      <t>キカン</t>
    </rPh>
    <phoneticPr fontId="2"/>
  </si>
  <si>
    <t>※</t>
    <phoneticPr fontId="2"/>
  </si>
  <si>
    <t>いずれかに○をつけること。</t>
    <phoneticPr fontId="2"/>
  </si>
  <si>
    <t>受診年月日</t>
    <rPh sb="0" eb="2">
      <t>ジュシン</t>
    </rPh>
    <rPh sb="2" eb="5">
      <t>ネンガッピ</t>
    </rPh>
    <phoneticPr fontId="2"/>
  </si>
  <si>
    <t>日</t>
    <rPh sb="0" eb="1">
      <t>ニチ</t>
    </rPh>
    <phoneticPr fontId="2"/>
  </si>
  <si>
    <t>平成</t>
    <rPh sb="0" eb="2">
      <t>ヘイセイ</t>
    </rPh>
    <phoneticPr fontId="2"/>
  </si>
  <si>
    <t>診断結果報告書受理日</t>
    <rPh sb="0" eb="2">
      <t>シンダン</t>
    </rPh>
    <rPh sb="2" eb="4">
      <t>ケッカ</t>
    </rPh>
    <rPh sb="4" eb="6">
      <t>ホウコク</t>
    </rPh>
    <rPh sb="6" eb="7">
      <t>ショ</t>
    </rPh>
    <rPh sb="7" eb="9">
      <t>ジュリ</t>
    </rPh>
    <rPh sb="9" eb="10">
      <t>ビ</t>
    </rPh>
    <phoneticPr fontId="2"/>
  </si>
  <si>
    <t>（注）補助対象経費は導入設備ごとに記載すること。上記に記載しきれない場合は、別途内訳書を添付すること。</t>
    <rPh sb="24" eb="26">
      <t>ジョウキ</t>
    </rPh>
    <rPh sb="27" eb="29">
      <t>キサイ</t>
    </rPh>
    <rPh sb="34" eb="36">
      <t>バアイ</t>
    </rPh>
    <rPh sb="38" eb="40">
      <t>ベット</t>
    </rPh>
    <rPh sb="40" eb="42">
      <t>ウチワケ</t>
    </rPh>
    <rPh sb="42" eb="43">
      <t>ショ</t>
    </rPh>
    <rPh sb="44" eb="46">
      <t>テンプ</t>
    </rPh>
    <phoneticPr fontId="4"/>
  </si>
  <si>
    <t>４　サポート事業者の利用（サポート事業者を利用する場合のみ記入）</t>
    <rPh sb="6" eb="9">
      <t>ジギョウシャ</t>
    </rPh>
    <rPh sb="10" eb="12">
      <t>リヨウ</t>
    </rPh>
    <rPh sb="29" eb="31">
      <t>キニュウ</t>
    </rPh>
    <phoneticPr fontId="2"/>
  </si>
  <si>
    <t>埼玉県民間事業者CO2排出削減設備導入補助金　事業計画書</t>
    <rPh sb="0" eb="2">
      <t>サイタマ</t>
    </rPh>
    <rPh sb="2" eb="3">
      <t>ケン</t>
    </rPh>
    <rPh sb="3" eb="5">
      <t>ミンカン</t>
    </rPh>
    <rPh sb="5" eb="7">
      <t>ジギョウ</t>
    </rPh>
    <rPh sb="7" eb="8">
      <t>シャ</t>
    </rPh>
    <rPh sb="11" eb="13">
      <t>ハイシュツ</t>
    </rPh>
    <rPh sb="13" eb="15">
      <t>サクゲン</t>
    </rPh>
    <rPh sb="15" eb="17">
      <t>セツビ</t>
    </rPh>
    <rPh sb="17" eb="19">
      <t>ドウニュウ</t>
    </rPh>
    <rPh sb="19" eb="21">
      <t>ホジョ</t>
    </rPh>
    <rPh sb="21" eb="22">
      <t>キン</t>
    </rPh>
    <rPh sb="23" eb="25">
      <t>ジギョウ</t>
    </rPh>
    <rPh sb="25" eb="28">
      <t>ケイカクショ</t>
    </rPh>
    <phoneticPr fontId="2"/>
  </si>
  <si>
    <t>GJ/kL</t>
  </si>
  <si>
    <t>灯油</t>
    <rPh sb="0" eb="2">
      <t>トウユ</t>
    </rPh>
    <phoneticPr fontId="8"/>
  </si>
  <si>
    <t>軽油</t>
    <rPh sb="0" eb="2">
      <t>ケイユ</t>
    </rPh>
    <phoneticPr fontId="8"/>
  </si>
  <si>
    <t>Ａ重油</t>
    <rPh sb="1" eb="3">
      <t>ジュウユ</t>
    </rPh>
    <phoneticPr fontId="8"/>
  </si>
  <si>
    <t>Ｂ・Ｃ重油</t>
    <rPh sb="3" eb="5">
      <t>ジュウユ</t>
    </rPh>
    <phoneticPr fontId="8"/>
  </si>
  <si>
    <t>GJ/t</t>
  </si>
  <si>
    <t>石油コークス</t>
    <rPh sb="0" eb="2">
      <t>セキユ</t>
    </rPh>
    <phoneticPr fontId="8"/>
  </si>
  <si>
    <t>GJ/千Nｍ3</t>
  </si>
  <si>
    <t>GJ/千kWh</t>
    <rPh sb="3" eb="4">
      <t>セン</t>
    </rPh>
    <phoneticPr fontId="8"/>
  </si>
  <si>
    <r>
      <t>t-CO</t>
    </r>
    <r>
      <rPr>
        <vertAlign val="subscript"/>
        <sz val="9"/>
        <rFont val="ＭＳ 明朝"/>
        <family val="1"/>
        <charset val="128"/>
      </rPr>
      <t>2</t>
    </r>
    <r>
      <rPr>
        <sz val="9"/>
        <rFont val="ＭＳ 明朝"/>
        <family val="1"/>
        <charset val="128"/>
      </rPr>
      <t>/千kWh</t>
    </r>
    <rPh sb="6" eb="7">
      <t>セン</t>
    </rPh>
    <phoneticPr fontId="8"/>
  </si>
  <si>
    <t>電気</t>
    <rPh sb="0" eb="2">
      <t>デンキ</t>
    </rPh>
    <phoneticPr fontId="8"/>
  </si>
  <si>
    <t>排出係数</t>
  </si>
  <si>
    <t>燃料等の種類</t>
    <rPh sb="0" eb="3">
      <t>ネンリョウトウ</t>
    </rPh>
    <rPh sb="4" eb="6">
      <t>シュルイ</t>
    </rPh>
    <phoneticPr fontId="23"/>
  </si>
  <si>
    <t>燃料等の種類</t>
    <rPh sb="0" eb="3">
      <t>ネンリョウトウ</t>
    </rPh>
    <rPh sb="4" eb="6">
      <t>シュルイ</t>
    </rPh>
    <phoneticPr fontId="18"/>
  </si>
  <si>
    <t>想定削減率（％）</t>
    <rPh sb="0" eb="2">
      <t>ソウテイ</t>
    </rPh>
    <rPh sb="2" eb="5">
      <t>サクゲンリツ</t>
    </rPh>
    <phoneticPr fontId="18"/>
  </si>
  <si>
    <t>排出係数</t>
    <rPh sb="0" eb="4">
      <t>ハイシュツケイスウ</t>
    </rPh>
    <phoneticPr fontId="18"/>
  </si>
  <si>
    <t>単位当たり発熱量</t>
    <rPh sb="0" eb="2">
      <t>タンイ</t>
    </rPh>
    <rPh sb="2" eb="3">
      <t>ア</t>
    </rPh>
    <rPh sb="5" eb="7">
      <t>ハツネツ</t>
    </rPh>
    <rPh sb="7" eb="8">
      <t>リョウ</t>
    </rPh>
    <phoneticPr fontId="18"/>
  </si>
  <si>
    <t>LPG</t>
    <phoneticPr fontId="18"/>
  </si>
  <si>
    <t>LNG</t>
    <phoneticPr fontId="8"/>
  </si>
  <si>
    <t>年間稼働日数（日）</t>
    <rPh sb="0" eb="6">
      <t>ネンカンカドウニッスウ</t>
    </rPh>
    <rPh sb="7" eb="8">
      <t>ニチ</t>
    </rPh>
    <phoneticPr fontId="18"/>
  </si>
  <si>
    <t>ガソリン</t>
    <phoneticPr fontId="8"/>
  </si>
  <si>
    <t>年間CO2排出量
（t-CO2)</t>
    <rPh sb="0" eb="2">
      <t>ネンカン</t>
    </rPh>
    <rPh sb="5" eb="7">
      <t>ハイシュツ</t>
    </rPh>
    <rPh sb="7" eb="8">
      <t>リョウ</t>
    </rPh>
    <phoneticPr fontId="18"/>
  </si>
  <si>
    <t>一日当たり稼働時間（h/日）</t>
    <rPh sb="0" eb="2">
      <t>イチニチ</t>
    </rPh>
    <rPh sb="2" eb="3">
      <t>ア</t>
    </rPh>
    <rPh sb="5" eb="9">
      <t>カドウジカン</t>
    </rPh>
    <rPh sb="12" eb="13">
      <t>ニチ</t>
    </rPh>
    <phoneticPr fontId="18"/>
  </si>
  <si>
    <t>定格消費量単位</t>
    <rPh sb="0" eb="2">
      <t>テイカク</t>
    </rPh>
    <rPh sb="2" eb="4">
      <t>ショウヒ</t>
    </rPh>
    <rPh sb="4" eb="5">
      <t>リョウ</t>
    </rPh>
    <rPh sb="5" eb="7">
      <t>タンイ</t>
    </rPh>
    <phoneticPr fontId="23"/>
  </si>
  <si>
    <t>kg/h</t>
    <phoneticPr fontId="23"/>
  </si>
  <si>
    <t>L/h</t>
    <phoneticPr fontId="23"/>
  </si>
  <si>
    <t>単位当たり発熱量</t>
    <rPh sb="0" eb="3">
      <t>タンイア</t>
    </rPh>
    <rPh sb="5" eb="6">
      <t>ハツ</t>
    </rPh>
    <phoneticPr fontId="27"/>
  </si>
  <si>
    <t>単位当たり発熱量単位</t>
    <rPh sb="0" eb="3">
      <t>タンイア</t>
    </rPh>
    <rPh sb="5" eb="6">
      <t>ハツ</t>
    </rPh>
    <rPh sb="8" eb="10">
      <t>タンイ</t>
    </rPh>
    <phoneticPr fontId="27"/>
  </si>
  <si>
    <t>排出係数単位</t>
    <rPh sb="0" eb="4">
      <t>ハイシュツケイスウ</t>
    </rPh>
    <rPh sb="4" eb="6">
      <t>タンイ</t>
    </rPh>
    <phoneticPr fontId="27"/>
  </si>
  <si>
    <t>計測</t>
    <rPh sb="0" eb="2">
      <t>ケイソク</t>
    </rPh>
    <phoneticPr fontId="27"/>
  </si>
  <si>
    <t>計測・制御</t>
    <rPh sb="0" eb="2">
      <t>ケイソク</t>
    </rPh>
    <rPh sb="3" eb="5">
      <t>セイギョ</t>
    </rPh>
    <phoneticPr fontId="27"/>
  </si>
  <si>
    <t>想定削減率</t>
    <rPh sb="0" eb="2">
      <t>ソウテイ</t>
    </rPh>
    <rPh sb="2" eb="5">
      <t>サクゲンリツ</t>
    </rPh>
    <phoneticPr fontId="27"/>
  </si>
  <si>
    <t>（１）電気設備</t>
    <rPh sb="3" eb="5">
      <t>デンキ</t>
    </rPh>
    <rPh sb="5" eb="7">
      <t>セツビ</t>
    </rPh>
    <phoneticPr fontId="27"/>
  </si>
  <si>
    <t>①</t>
    <phoneticPr fontId="27"/>
  </si>
  <si>
    <t>②</t>
    <phoneticPr fontId="27"/>
  </si>
  <si>
    <t>③</t>
    <phoneticPr fontId="27"/>
  </si>
  <si>
    <t>④</t>
    <phoneticPr fontId="27"/>
  </si>
  <si>
    <t>⑤</t>
    <phoneticPr fontId="27"/>
  </si>
  <si>
    <t>⑦</t>
    <phoneticPr fontId="27"/>
  </si>
  <si>
    <t>⑧=⑥×⑦</t>
    <phoneticPr fontId="27"/>
  </si>
  <si>
    <t>⑥</t>
    <phoneticPr fontId="27"/>
  </si>
  <si>
    <t>⑧</t>
    <phoneticPr fontId="27"/>
  </si>
  <si>
    <t>⑨=⑦×⑧</t>
    <phoneticPr fontId="27"/>
  </si>
  <si>
    <t>年間CO2排出削減予測量</t>
    <rPh sb="0" eb="2">
      <t>ネンカン</t>
    </rPh>
    <rPh sb="5" eb="7">
      <t>ハイシュツ</t>
    </rPh>
    <rPh sb="7" eb="9">
      <t>サクゲン</t>
    </rPh>
    <rPh sb="9" eb="11">
      <t>ヨソク</t>
    </rPh>
    <rPh sb="11" eb="12">
      <t>リョウ</t>
    </rPh>
    <phoneticPr fontId="4"/>
  </si>
  <si>
    <t>対象設備</t>
    <rPh sb="0" eb="2">
      <t>タイショウ</t>
    </rPh>
    <rPh sb="2" eb="4">
      <t>セツビ</t>
    </rPh>
    <phoneticPr fontId="2"/>
  </si>
  <si>
    <t>計測項目</t>
    <rPh sb="0" eb="2">
      <t>ケイソク</t>
    </rPh>
    <rPh sb="2" eb="4">
      <t>コウモク</t>
    </rPh>
    <phoneticPr fontId="2"/>
  </si>
  <si>
    <t>（制御の内容と運用改善効果を具体的に記載する）</t>
    <phoneticPr fontId="19"/>
  </si>
  <si>
    <t>（１）システム・設備の名称、機器構成、仕様</t>
    <rPh sb="8" eb="10">
      <t>セツビ</t>
    </rPh>
    <rPh sb="11" eb="13">
      <t>メイショウ</t>
    </rPh>
    <rPh sb="14" eb="16">
      <t>キキ</t>
    </rPh>
    <phoneticPr fontId="2"/>
  </si>
  <si>
    <t>資産の分類※</t>
    <rPh sb="0" eb="2">
      <t>シサン</t>
    </rPh>
    <rPh sb="3" eb="5">
      <t>ブンルイ</t>
    </rPh>
    <phoneticPr fontId="2"/>
  </si>
  <si>
    <t>①</t>
    <phoneticPr fontId="21"/>
  </si>
  <si>
    <t>②</t>
    <phoneticPr fontId="21"/>
  </si>
  <si>
    <t>計測器型式</t>
    <rPh sb="0" eb="3">
      <t>ケイソクキ</t>
    </rPh>
    <rPh sb="3" eb="5">
      <t>カタシキ</t>
    </rPh>
    <phoneticPr fontId="2"/>
  </si>
  <si>
    <t>設備台数
（台）</t>
    <rPh sb="0" eb="2">
      <t>セツビ</t>
    </rPh>
    <rPh sb="2" eb="4">
      <t>ダイスウ</t>
    </rPh>
    <rPh sb="6" eb="7">
      <t>ダイ</t>
    </rPh>
    <phoneticPr fontId="18"/>
  </si>
  <si>
    <t>　ＥＭＳでの計測又は制御を予定する箇所を記載してください。なお、既存の計測器等のデータを本事業で導入するＥＭＳに取り込む場合は、既存計測器等についても記載してください。</t>
    <rPh sb="6" eb="8">
      <t>ケイソク</t>
    </rPh>
    <rPh sb="8" eb="9">
      <t>マタ</t>
    </rPh>
    <rPh sb="10" eb="12">
      <t>セイギョ</t>
    </rPh>
    <rPh sb="13" eb="15">
      <t>ヨテイ</t>
    </rPh>
    <rPh sb="17" eb="19">
      <t>カショ</t>
    </rPh>
    <rPh sb="20" eb="22">
      <t>キサイ</t>
    </rPh>
    <rPh sb="32" eb="34">
      <t>キゾン</t>
    </rPh>
    <rPh sb="35" eb="37">
      <t>ケイソク</t>
    </rPh>
    <rPh sb="37" eb="38">
      <t>キ</t>
    </rPh>
    <rPh sb="38" eb="39">
      <t>トウ</t>
    </rPh>
    <rPh sb="44" eb="47">
      <t>ホンジギョウ</t>
    </rPh>
    <rPh sb="48" eb="50">
      <t>ドウニュウ</t>
    </rPh>
    <rPh sb="56" eb="57">
      <t>ト</t>
    </rPh>
    <rPh sb="58" eb="59">
      <t>コ</t>
    </rPh>
    <rPh sb="60" eb="62">
      <t>バアイ</t>
    </rPh>
    <rPh sb="64" eb="66">
      <t>キゾン</t>
    </rPh>
    <rPh sb="66" eb="69">
      <t>ケイソクキ</t>
    </rPh>
    <rPh sb="69" eb="70">
      <t>トウ</t>
    </rPh>
    <rPh sb="75" eb="77">
      <t>キサイ</t>
    </rPh>
    <phoneticPr fontId="21"/>
  </si>
  <si>
    <t>③＝①＋②</t>
    <phoneticPr fontId="21"/>
  </si>
  <si>
    <t>※　費用対効果１及び２は、小数点以下切り捨て。</t>
    <rPh sb="2" eb="7">
      <t>ヒヨウタイコウカ</t>
    </rPh>
    <rPh sb="8" eb="9">
      <t>オヨ</t>
    </rPh>
    <rPh sb="13" eb="16">
      <t>ショウスウテン</t>
    </rPh>
    <rPh sb="16" eb="18">
      <t>イカ</t>
    </rPh>
    <rPh sb="18" eb="19">
      <t>キ</t>
    </rPh>
    <rPh sb="20" eb="21">
      <t>ス</t>
    </rPh>
    <phoneticPr fontId="18"/>
  </si>
  <si>
    <t>設備１台当たりの定格消費電力</t>
    <rPh sb="0" eb="2">
      <t>セツビ</t>
    </rPh>
    <rPh sb="3" eb="4">
      <t>ダイ</t>
    </rPh>
    <rPh sb="4" eb="5">
      <t>ア</t>
    </rPh>
    <rPh sb="8" eb="12">
      <t>テイカクショウヒ</t>
    </rPh>
    <rPh sb="12" eb="14">
      <t>デンリョク</t>
    </rPh>
    <phoneticPr fontId="18"/>
  </si>
  <si>
    <t>設備１台当たりの定格燃料消費量</t>
    <rPh sb="0" eb="2">
      <t>セツビ</t>
    </rPh>
    <rPh sb="3" eb="4">
      <t>ダイ</t>
    </rPh>
    <rPh sb="4" eb="5">
      <t>ア</t>
    </rPh>
    <rPh sb="8" eb="10">
      <t>テイカク</t>
    </rPh>
    <rPh sb="10" eb="12">
      <t>ネンリョウ</t>
    </rPh>
    <rPh sb="12" eb="15">
      <t>ショウヒリョウ</t>
    </rPh>
    <rPh sb="14" eb="15">
      <t>リョウ</t>
    </rPh>
    <phoneticPr fontId="18"/>
  </si>
  <si>
    <t>EMSによる計測・制御対象設備の名称</t>
    <rPh sb="6" eb="8">
      <t>ケイソク</t>
    </rPh>
    <rPh sb="9" eb="11">
      <t>セイギョ</t>
    </rPh>
    <rPh sb="11" eb="13">
      <t>タイショウ</t>
    </rPh>
    <rPh sb="13" eb="15">
      <t>セツビ</t>
    </rPh>
    <rPh sb="16" eb="18">
      <t>メイショウ</t>
    </rPh>
    <phoneticPr fontId="18"/>
  </si>
  <si>
    <t>EMSによる計測・制御対象設備の名称</t>
    <rPh sb="6" eb="8">
      <t>ケイソク</t>
    </rPh>
    <rPh sb="9" eb="11">
      <t>セイギョ</t>
    </rPh>
    <rPh sb="11" eb="13">
      <t>タイショウ</t>
    </rPh>
    <rPh sb="13" eb="15">
      <t>セツビ</t>
    </rPh>
    <phoneticPr fontId="18"/>
  </si>
  <si>
    <t>補助対象の計測・制御点数</t>
    <rPh sb="0" eb="4">
      <t>ホジョタイショウ</t>
    </rPh>
    <rPh sb="5" eb="7">
      <t>ケイソク</t>
    </rPh>
    <rPh sb="8" eb="10">
      <t>セイギョ</t>
    </rPh>
    <rPh sb="10" eb="11">
      <t>テン</t>
    </rPh>
    <rPh sb="11" eb="12">
      <t>スウ</t>
    </rPh>
    <phoneticPr fontId="21"/>
  </si>
  <si>
    <t>計測
点数</t>
    <rPh sb="0" eb="2">
      <t>ケイソク</t>
    </rPh>
    <rPh sb="3" eb="4">
      <t>テン</t>
    </rPh>
    <rPh sb="4" eb="5">
      <t>スウ</t>
    </rPh>
    <phoneticPr fontId="21"/>
  </si>
  <si>
    <t>ＥＭＳ
制御
点数</t>
    <rPh sb="7" eb="8">
      <t>テン</t>
    </rPh>
    <rPh sb="8" eb="9">
      <t>スウ</t>
    </rPh>
    <phoneticPr fontId="22"/>
  </si>
  <si>
    <r>
      <t>本補助事業により導入するＥＭＳの計測・制御点数</t>
    </r>
    <r>
      <rPr>
        <sz val="8"/>
        <color indexed="8"/>
        <rFont val="ＭＳ Ｐゴシック"/>
        <family val="3"/>
        <charset val="128"/>
      </rPr>
      <t>（③合計）</t>
    </r>
    <rPh sb="0" eb="1">
      <t>ホン</t>
    </rPh>
    <rPh sb="1" eb="3">
      <t>ホジョ</t>
    </rPh>
    <rPh sb="3" eb="5">
      <t>ジギョウ</t>
    </rPh>
    <rPh sb="8" eb="10">
      <t>ドウニュウ</t>
    </rPh>
    <rPh sb="16" eb="18">
      <t>ケイソク</t>
    </rPh>
    <rPh sb="19" eb="21">
      <t>セイギョ</t>
    </rPh>
    <rPh sb="21" eb="22">
      <t>テン</t>
    </rPh>
    <rPh sb="22" eb="23">
      <t>スウ</t>
    </rPh>
    <rPh sb="25" eb="27">
      <t>ゴウケイ</t>
    </rPh>
    <phoneticPr fontId="21"/>
  </si>
  <si>
    <t>円/点</t>
    <rPh sb="0" eb="1">
      <t>エン</t>
    </rPh>
    <rPh sb="2" eb="3">
      <t>テン</t>
    </rPh>
    <phoneticPr fontId="4"/>
  </si>
  <si>
    <t>（２）燃料設備</t>
    <rPh sb="3" eb="5">
      <t>ネンリョウ</t>
    </rPh>
    <rPh sb="5" eb="7">
      <t>セツビ</t>
    </rPh>
    <phoneticPr fontId="27"/>
  </si>
  <si>
    <t>（備考）対象設備が10台を超える場合、及び、上記表による算定が困難な場合は、別紙（任意様式）により算定し、下記（３）に記入してください。</t>
    <rPh sb="1" eb="3">
      <t>ビコウ</t>
    </rPh>
    <rPh sb="4" eb="6">
      <t>タイショウ</t>
    </rPh>
    <rPh sb="6" eb="8">
      <t>セツビ</t>
    </rPh>
    <rPh sb="11" eb="12">
      <t>ダイ</t>
    </rPh>
    <rPh sb="13" eb="14">
      <t>コ</t>
    </rPh>
    <rPh sb="16" eb="18">
      <t>バアイ</t>
    </rPh>
    <rPh sb="19" eb="20">
      <t>オヨ</t>
    </rPh>
    <rPh sb="22" eb="25">
      <t>ジョウキヒョウ</t>
    </rPh>
    <rPh sb="28" eb="30">
      <t>サンテイ</t>
    </rPh>
    <rPh sb="31" eb="33">
      <t>コンナン</t>
    </rPh>
    <rPh sb="34" eb="36">
      <t>バアイ</t>
    </rPh>
    <rPh sb="38" eb="40">
      <t>ベッシ</t>
    </rPh>
    <rPh sb="41" eb="43">
      <t>ニンイ</t>
    </rPh>
    <rPh sb="43" eb="45">
      <t>ヨウシキ</t>
    </rPh>
    <rPh sb="49" eb="51">
      <t>サンテイ</t>
    </rPh>
    <rPh sb="53" eb="55">
      <t>カキ</t>
    </rPh>
    <rPh sb="59" eb="61">
      <t>キニュウ</t>
    </rPh>
    <phoneticPr fontId="18"/>
  </si>
  <si>
    <t>年間CO2排出
削減予測量
（t-CO2)</t>
    <phoneticPr fontId="27"/>
  </si>
  <si>
    <t>（国補助金等への申請有の場合）</t>
    <rPh sb="1" eb="2">
      <t>クニ</t>
    </rPh>
    <rPh sb="2" eb="5">
      <t>ホジョキン</t>
    </rPh>
    <rPh sb="5" eb="6">
      <t>トウ</t>
    </rPh>
    <rPh sb="8" eb="10">
      <t>シンセイ</t>
    </rPh>
    <rPh sb="10" eb="11">
      <t>アリ</t>
    </rPh>
    <rPh sb="12" eb="14">
      <t>バアイ</t>
    </rPh>
    <phoneticPr fontId="2"/>
  </si>
  <si>
    <t>国補助金等
への申請有無
（予定含む）</t>
    <rPh sb="0" eb="1">
      <t>クニ</t>
    </rPh>
    <rPh sb="1" eb="4">
      <t>ホジョキン</t>
    </rPh>
    <rPh sb="4" eb="5">
      <t>トウ</t>
    </rPh>
    <rPh sb="8" eb="10">
      <t>シンセイ</t>
    </rPh>
    <rPh sb="10" eb="12">
      <t>ウム</t>
    </rPh>
    <rPh sb="14" eb="16">
      <t>ヨテイ</t>
    </rPh>
    <rPh sb="16" eb="17">
      <t>フク</t>
    </rPh>
    <phoneticPr fontId="2"/>
  </si>
  <si>
    <t>　国の補助事業の名称</t>
    <rPh sb="1" eb="2">
      <t>クニ</t>
    </rPh>
    <rPh sb="3" eb="5">
      <t>ホジョ</t>
    </rPh>
    <rPh sb="5" eb="7">
      <t>ジギョウ</t>
    </rPh>
    <rPh sb="8" eb="10">
      <t>メイショウ</t>
    </rPh>
    <phoneticPr fontId="2"/>
  </si>
  <si>
    <t>点</t>
    <rPh sb="0" eb="1">
      <t>テン</t>
    </rPh>
    <phoneticPr fontId="4"/>
  </si>
  <si>
    <t>本補助事業により導入するＥＭＳの計測・制御点数</t>
    <rPh sb="0" eb="1">
      <t>ホン</t>
    </rPh>
    <rPh sb="1" eb="3">
      <t>ホジョ</t>
    </rPh>
    <rPh sb="3" eb="5">
      <t>ジギョウ</t>
    </rPh>
    <rPh sb="8" eb="10">
      <t>ドウニュウ</t>
    </rPh>
    <rPh sb="16" eb="18">
      <t>ケイソク</t>
    </rPh>
    <rPh sb="19" eb="21">
      <t>セイギョ</t>
    </rPh>
    <rPh sb="21" eb="23">
      <t>テンスウ</t>
    </rPh>
    <rPh sb="22" eb="23">
      <t>スウ</t>
    </rPh>
    <phoneticPr fontId="4"/>
  </si>
  <si>
    <t>t-CO2</t>
    <phoneticPr fontId="27"/>
  </si>
  <si>
    <r>
      <t xml:space="preserve">年間CO2排出削減予測量　（１）～（３）合計
</t>
    </r>
    <r>
      <rPr>
        <sz val="8"/>
        <color indexed="8"/>
        <rFont val="ＭＳ Ｐゴシック"/>
        <family val="3"/>
        <charset val="128"/>
      </rPr>
      <t>（小数点以下四捨五入）</t>
    </r>
    <rPh sb="20" eb="22">
      <t>ゴウケイ</t>
    </rPh>
    <rPh sb="24" eb="29">
      <t>ショウスウテンイカ</t>
    </rPh>
    <rPh sb="29" eb="33">
      <t>シシャゴニュウ</t>
    </rPh>
    <phoneticPr fontId="27"/>
  </si>
  <si>
    <t>kW</t>
    <phoneticPr fontId="8"/>
  </si>
  <si>
    <t>設置場所</t>
    <rPh sb="0" eb="2">
      <t>セッチ</t>
    </rPh>
    <rPh sb="2" eb="4">
      <t>バショ</t>
    </rPh>
    <phoneticPr fontId="21"/>
  </si>
  <si>
    <t>計測機器種別</t>
    <rPh sb="0" eb="2">
      <t>ケイソク</t>
    </rPh>
    <rPh sb="2" eb="4">
      <t>キキ</t>
    </rPh>
    <rPh sb="4" eb="6">
      <t>シュベツ</t>
    </rPh>
    <phoneticPr fontId="2"/>
  </si>
  <si>
    <t>負荷率
（一律0.3）</t>
    <rPh sb="0" eb="2">
      <t>フカ</t>
    </rPh>
    <rPh sb="2" eb="3">
      <t>リツ</t>
    </rPh>
    <rPh sb="5" eb="7">
      <t>イチリツ</t>
    </rPh>
    <phoneticPr fontId="27"/>
  </si>
  <si>
    <t>⑥=①×②×0.3×③×④×⑤</t>
    <phoneticPr fontId="27"/>
  </si>
  <si>
    <t>EMS計測/計測・制御の別</t>
    <rPh sb="3" eb="5">
      <t>ケイソク</t>
    </rPh>
    <rPh sb="6" eb="8">
      <t>ケイソク</t>
    </rPh>
    <rPh sb="9" eb="11">
      <t>セイギョ</t>
    </rPh>
    <rPh sb="12" eb="13">
      <t>ベツ</t>
    </rPh>
    <phoneticPr fontId="18"/>
  </si>
  <si>
    <r>
      <t>（３）その他任意様式による算定</t>
    </r>
    <r>
      <rPr>
        <sz val="8"/>
        <color indexed="8"/>
        <rFont val="ＭＳ Ｐゴシック"/>
        <family val="3"/>
        <charset val="128"/>
      </rPr>
      <t>（任意様式による算定資料を添付してください）</t>
    </r>
    <rPh sb="5" eb="6">
      <t>タ</t>
    </rPh>
    <rPh sb="6" eb="8">
      <t>ニンイ</t>
    </rPh>
    <rPh sb="8" eb="10">
      <t>ヨウシキ</t>
    </rPh>
    <rPh sb="13" eb="15">
      <t>サンテイ</t>
    </rPh>
    <rPh sb="16" eb="18">
      <t>ニンイ</t>
    </rPh>
    <rPh sb="18" eb="20">
      <t>ヨウシキ</t>
    </rPh>
    <rPh sb="23" eb="25">
      <t>サンテイ</t>
    </rPh>
    <rPh sb="25" eb="27">
      <t>シリョウ</t>
    </rPh>
    <rPh sb="28" eb="30">
      <t>テンプ</t>
    </rPh>
    <phoneticPr fontId="27"/>
  </si>
  <si>
    <r>
      <t>都市ガス（</t>
    </r>
    <r>
      <rPr>
        <sz val="8"/>
        <rFont val="ＭＳ Ｐゴシック"/>
        <family val="3"/>
        <charset val="128"/>
      </rPr>
      <t>13A:45MJ）</t>
    </r>
    <rPh sb="0" eb="2">
      <t>トシ</t>
    </rPh>
    <phoneticPr fontId="8"/>
  </si>
  <si>
    <r>
      <t>都市ガス（</t>
    </r>
    <r>
      <rPr>
        <sz val="8"/>
        <rFont val="ＭＳ Ｐゴシック"/>
        <family val="3"/>
        <charset val="128"/>
      </rPr>
      <t>13A:46.04M）</t>
    </r>
    <rPh sb="0" eb="2">
      <t>トシ</t>
    </rPh>
    <phoneticPr fontId="8"/>
  </si>
  <si>
    <t>Nｍ3/h</t>
    <phoneticPr fontId="23"/>
  </si>
  <si>
    <t>←電気設備は</t>
    <rPh sb="1" eb="3">
      <t>デンキ</t>
    </rPh>
    <rPh sb="3" eb="5">
      <t>セツビ</t>
    </rPh>
    <phoneticPr fontId="27"/>
  </si>
  <si>
    <t>　　こちらに入力</t>
    <phoneticPr fontId="27"/>
  </si>
  <si>
    <t>←黄色セルは直接入力</t>
    <rPh sb="1" eb="3">
      <t>キイロ</t>
    </rPh>
    <rPh sb="6" eb="8">
      <t>チョクセツ</t>
    </rPh>
    <rPh sb="8" eb="10">
      <t>ニュウリョク</t>
    </rPh>
    <phoneticPr fontId="27"/>
  </si>
  <si>
    <t>水色セルは選択式</t>
    <rPh sb="0" eb="2">
      <t>ミズイロ</t>
    </rPh>
    <rPh sb="5" eb="7">
      <t>センタク</t>
    </rPh>
    <rPh sb="7" eb="8">
      <t>シキ</t>
    </rPh>
    <phoneticPr fontId="27"/>
  </si>
  <si>
    <t>白色セルは、着色セルを入力すると自動表示</t>
    <rPh sb="0" eb="2">
      <t>シロイロ</t>
    </rPh>
    <rPh sb="6" eb="8">
      <t>チャクショク</t>
    </rPh>
    <rPh sb="11" eb="13">
      <t>ニュウリョク</t>
    </rPh>
    <rPh sb="16" eb="18">
      <t>ジドウ</t>
    </rPh>
    <rPh sb="18" eb="20">
      <t>ヒョウジ</t>
    </rPh>
    <phoneticPr fontId="27"/>
  </si>
  <si>
    <t>←燃料（ガス、重油等）設備は</t>
    <rPh sb="1" eb="3">
      <t>ネンリョウ</t>
    </rPh>
    <rPh sb="7" eb="9">
      <t>ジュウユ</t>
    </rPh>
    <rPh sb="9" eb="10">
      <t>トウ</t>
    </rPh>
    <rPh sb="11" eb="13">
      <t>セツビ</t>
    </rPh>
    <phoneticPr fontId="27"/>
  </si>
  <si>
    <t>⑦=①×②×0..3×③×④×⑤×⑥×44/12</t>
    <phoneticPr fontId="27"/>
  </si>
  <si>
    <t>1t-CO2削減予測量当たりの補助対象経費（サポート費を除く）</t>
    <rPh sb="6" eb="8">
      <t>サクゲン</t>
    </rPh>
    <rPh sb="8" eb="10">
      <t>ヨソク</t>
    </rPh>
    <rPh sb="10" eb="11">
      <t>リョウ</t>
    </rPh>
    <rPh sb="11" eb="12">
      <t>ア</t>
    </rPh>
    <rPh sb="15" eb="17">
      <t>ホジョ</t>
    </rPh>
    <rPh sb="17" eb="19">
      <t>タイショウ</t>
    </rPh>
    <rPh sb="19" eb="21">
      <t>ケイヒ</t>
    </rPh>
    <rPh sb="26" eb="27">
      <t>ヒ</t>
    </rPh>
    <rPh sb="28" eb="29">
      <t>ノゾ</t>
    </rPh>
    <phoneticPr fontId="4"/>
  </si>
  <si>
    <t>本補助事業により導入するＥＭＳの計測・制御点１点当たりの補助対象経費（サポート費を除く）</t>
    <rPh sb="0" eb="1">
      <t>ホン</t>
    </rPh>
    <rPh sb="1" eb="3">
      <t>ホジョ</t>
    </rPh>
    <rPh sb="3" eb="5">
      <t>ジギョウ</t>
    </rPh>
    <rPh sb="8" eb="10">
      <t>ドウニュウ</t>
    </rPh>
    <rPh sb="16" eb="18">
      <t>ケイソク</t>
    </rPh>
    <rPh sb="19" eb="21">
      <t>セイギョ</t>
    </rPh>
    <rPh sb="21" eb="22">
      <t>テン</t>
    </rPh>
    <rPh sb="23" eb="24">
      <t>テン</t>
    </rPh>
    <rPh sb="24" eb="25">
      <t>ア</t>
    </rPh>
    <rPh sb="28" eb="30">
      <t>ホジョ</t>
    </rPh>
    <rPh sb="30" eb="32">
      <t>タイショウ</t>
    </rPh>
    <rPh sb="32" eb="34">
      <t>ケイヒ</t>
    </rPh>
    <rPh sb="39" eb="40">
      <t>ヒ</t>
    </rPh>
    <rPh sb="41" eb="42">
      <t>ノゾ</t>
    </rPh>
    <phoneticPr fontId="4"/>
  </si>
  <si>
    <t>工事費</t>
    <rPh sb="0" eb="3">
      <t>コウジヒ</t>
    </rPh>
    <phoneticPr fontId="2"/>
  </si>
  <si>
    <t>サポート費</t>
    <phoneticPr fontId="2"/>
  </si>
  <si>
    <t>補助対象経費のうちサポート費を除いた額</t>
    <rPh sb="0" eb="2">
      <t>ホジョ</t>
    </rPh>
    <rPh sb="2" eb="4">
      <t>タイショウ</t>
    </rPh>
    <rPh sb="4" eb="6">
      <t>ケイヒ</t>
    </rPh>
    <rPh sb="13" eb="14">
      <t>ヒ</t>
    </rPh>
    <rPh sb="15" eb="16">
      <t>ノゾ</t>
    </rPh>
    <rPh sb="18" eb="19">
      <t>ガク</t>
    </rPh>
    <phoneticPr fontId="4"/>
  </si>
  <si>
    <t>様式第２－３号（第８条関係）</t>
    <rPh sb="0" eb="2">
      <t>ヨウシキ</t>
    </rPh>
    <rPh sb="2" eb="3">
      <t>ダイ</t>
    </rPh>
    <rPh sb="6" eb="7">
      <t>ゴウ</t>
    </rPh>
    <rPh sb="8" eb="9">
      <t>ダイ</t>
    </rPh>
    <rPh sb="10" eb="11">
      <t>ジョウ</t>
    </rPh>
    <rPh sb="11" eb="13">
      <t>カンケイ</t>
    </rPh>
    <phoneticPr fontId="2"/>
  </si>
  <si>
    <t>１　事業実施者</t>
    <phoneticPr fontId="2"/>
  </si>
  <si>
    <t>〒</t>
    <phoneticPr fontId="2"/>
  </si>
  <si>
    <t>産業分類上大分類</t>
    <rPh sb="0" eb="5">
      <t>サンギョウブンルイジョウ</t>
    </rPh>
    <rPh sb="5" eb="8">
      <t>ダイブンルイ</t>
    </rPh>
    <phoneticPr fontId="2"/>
  </si>
  <si>
    <t>リース事業者（※導入設備をリースで調達する場合のみ記載してください。）</t>
    <rPh sb="3" eb="6">
      <t>ジギョウシャ</t>
    </rPh>
    <rPh sb="8" eb="10">
      <t>ドウニュウ</t>
    </rPh>
    <rPh sb="10" eb="12">
      <t>セツビ</t>
    </rPh>
    <rPh sb="17" eb="19">
      <t>チョウタツ</t>
    </rPh>
    <rPh sb="21" eb="23">
      <t>バアイ</t>
    </rPh>
    <rPh sb="25" eb="27">
      <t>キサイ</t>
    </rPh>
    <phoneticPr fontId="2"/>
  </si>
  <si>
    <t>５　事業費内訳</t>
    <rPh sb="2" eb="4">
      <t>ジギョウ</t>
    </rPh>
    <rPh sb="4" eb="5">
      <t>ヒ</t>
    </rPh>
    <rPh sb="5" eb="7">
      <t>ウチワケ</t>
    </rPh>
    <phoneticPr fontId="4"/>
  </si>
  <si>
    <t>６　補助金申請予定額</t>
    <rPh sb="2" eb="5">
      <t>ホジョキン</t>
    </rPh>
    <rPh sb="5" eb="7">
      <t>シンセイ</t>
    </rPh>
    <rPh sb="7" eb="9">
      <t>ヨテイ</t>
    </rPh>
    <rPh sb="9" eb="10">
      <t>ガク</t>
    </rPh>
    <phoneticPr fontId="2"/>
  </si>
  <si>
    <t>（１）補助上限額</t>
    <rPh sb="3" eb="5">
      <t>ホジョ</t>
    </rPh>
    <rPh sb="5" eb="8">
      <t>ジョウゲンガク</t>
    </rPh>
    <phoneticPr fontId="18"/>
  </si>
  <si>
    <t>（２）補助対象経費の１／３以内</t>
    <rPh sb="3" eb="5">
      <t>ホジョ</t>
    </rPh>
    <rPh sb="5" eb="7">
      <t>タイショウ</t>
    </rPh>
    <rPh sb="7" eb="9">
      <t>ケイヒ</t>
    </rPh>
    <rPh sb="13" eb="15">
      <t>イナイ</t>
    </rPh>
    <phoneticPr fontId="18"/>
  </si>
  <si>
    <t>（３）補助金申請予定額</t>
    <rPh sb="3" eb="6">
      <t>ホジョキン</t>
    </rPh>
    <rPh sb="6" eb="8">
      <t>シンセイ</t>
    </rPh>
    <rPh sb="8" eb="10">
      <t>ヨテイ</t>
    </rPh>
    <rPh sb="10" eb="11">
      <t>ガク</t>
    </rPh>
    <phoneticPr fontId="4"/>
  </si>
  <si>
    <t>上限額</t>
    <rPh sb="0" eb="3">
      <t>ジョウゲンガク</t>
    </rPh>
    <phoneticPr fontId="4"/>
  </si>
  <si>
    <t>※１万円未満切り捨て</t>
    <phoneticPr fontId="2"/>
  </si>
  <si>
    <t>A</t>
    <phoneticPr fontId="4"/>
  </si>
  <si>
    <t>B</t>
    <phoneticPr fontId="4"/>
  </si>
  <si>
    <t>　A及びBのうち、いずれか低い額（※１万円未満切り捨て）</t>
    <rPh sb="2" eb="3">
      <t>オヨ</t>
    </rPh>
    <rPh sb="13" eb="14">
      <t>ヒク</t>
    </rPh>
    <rPh sb="15" eb="16">
      <t>ガク</t>
    </rPh>
    <rPh sb="19" eb="21">
      <t>マンエン</t>
    </rPh>
    <rPh sb="21" eb="23">
      <t>ミマン</t>
    </rPh>
    <rPh sb="23" eb="24">
      <t>キ</t>
    </rPh>
    <rPh sb="25" eb="26">
      <t>ス</t>
    </rPh>
    <phoneticPr fontId="4"/>
  </si>
  <si>
    <t>算出結果</t>
    <rPh sb="0" eb="4">
      <t>サンシュツケッカ</t>
    </rPh>
    <phoneticPr fontId="4"/>
  </si>
  <si>
    <t>７　費用対効果</t>
    <rPh sb="2" eb="7">
      <t>ヒヨウタイコウカ</t>
    </rPh>
    <phoneticPr fontId="2"/>
  </si>
  <si>
    <t>８　年間CO2排出削減予測量</t>
    <rPh sb="2" eb="4">
      <t>ネンカン</t>
    </rPh>
    <rPh sb="7" eb="9">
      <t>ハイシュツ</t>
    </rPh>
    <rPh sb="9" eb="11">
      <t>サクゲン</t>
    </rPh>
    <rPh sb="11" eb="13">
      <t>ヨソク</t>
    </rPh>
    <rPh sb="13" eb="14">
      <t>リョウ</t>
    </rPh>
    <phoneticPr fontId="18"/>
  </si>
  <si>
    <t>９　導入するシステム・設備</t>
    <rPh sb="11" eb="13">
      <t>セツビ</t>
    </rPh>
    <phoneticPr fontId="2"/>
  </si>
  <si>
    <t>１０　計測・制御対象一覧</t>
    <phoneticPr fontId="2"/>
  </si>
  <si>
    <t>１１　システム概要図</t>
    <phoneticPr fontId="2"/>
  </si>
  <si>
    <t>１２　予定している導入設備に関する資産登録</t>
    <rPh sb="3" eb="5">
      <t>ヨテイ</t>
    </rPh>
    <rPh sb="9" eb="11">
      <t>ドウニュウ</t>
    </rPh>
    <rPh sb="11" eb="13">
      <t>セツビ</t>
    </rPh>
    <rPh sb="14" eb="15">
      <t>カン</t>
    </rPh>
    <rPh sb="17" eb="19">
      <t>シサン</t>
    </rPh>
    <rPh sb="19" eb="21">
      <t>トウロク</t>
    </rPh>
    <phoneticPr fontId="2"/>
  </si>
  <si>
    <t>１３　省エネルギー診断の受診</t>
    <rPh sb="3" eb="4">
      <t>ショウ</t>
    </rPh>
    <rPh sb="9" eb="11">
      <t>シンダン</t>
    </rPh>
    <rPh sb="12" eb="14">
      <t>ジュシン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</si>
</sst>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_ "/>
    <numFmt numFmtId="178" formatCode="0.0_ "/>
    <numFmt numFmtId="179" formatCode="0_ "/>
    <numFmt numFmtId="180" formatCode="#"/>
    <numFmt numFmtId="181" formatCode="0.000_);[Red]\(0.000\)"/>
    <numFmt numFmtId="182" formatCode="#,##0;\-#,##0;#"/>
    <numFmt numFmtId="183" formatCode="0.0000_);[Red]\(0.0000\)"/>
    <numFmt numFmtId="184" formatCode="#,##0.000_);[Red]\(#,##0.000\)"/>
    <numFmt numFmtId="185" formatCode="#,##0.0000"/>
    <numFmt numFmtId="186" formatCode="0.000_ "/>
    <numFmt numFmtId="187" formatCode="#,##0.0;[Red]\-#,##0.0"/>
  </numFmts>
  <fonts count="5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indexed="8"/>
      <name val="ＭＳ Ｐ明朝"/>
      <family val="1"/>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sz val="6"/>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bscript"/>
      <sz val="9"/>
      <name val="ＭＳ 明朝"/>
      <family val="1"/>
      <charset val="128"/>
    </font>
    <font>
      <sz val="9"/>
      <name val="ＭＳ 明朝"/>
      <family val="1"/>
      <charset val="128"/>
    </font>
    <font>
      <sz val="8"/>
      <color indexed="8"/>
      <name val="ＭＳ Ｐゴシック"/>
      <family val="3"/>
      <charset val="128"/>
    </font>
    <font>
      <sz val="6"/>
      <name val="ＭＳ Ｐゴシック"/>
      <family val="3"/>
      <charset val="128"/>
    </font>
    <font>
      <b/>
      <sz val="12"/>
      <color indexed="10"/>
      <name val="ＭＳ Ｐゴシック"/>
      <family val="3"/>
      <charset val="128"/>
    </font>
    <font>
      <b/>
      <sz val="8"/>
      <color indexed="10"/>
      <name val="MS P ゴシック"/>
      <family val="3"/>
      <charset val="128"/>
    </font>
    <font>
      <sz val="11"/>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10"/>
      <name val="ＭＳ Ｐゴシック"/>
      <family val="3"/>
      <charset val="128"/>
      <scheme val="minor"/>
    </font>
    <font>
      <sz val="7"/>
      <color theme="1"/>
      <name val="ＭＳ Ｐゴシック"/>
      <family val="3"/>
      <charset val="128"/>
      <scheme val="minor"/>
    </font>
    <font>
      <b/>
      <sz val="11"/>
      <color rgb="FFFFCCCC"/>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8"/>
      <color theme="1"/>
      <name val="ＭＳ Ｐゴシック"/>
      <family val="3"/>
      <charset val="128"/>
      <scheme val="minor"/>
    </font>
    <font>
      <b/>
      <sz val="14"/>
      <color theme="1"/>
      <name val="ＭＳ Ｐゴシック"/>
      <family val="3"/>
      <charset val="128"/>
      <scheme val="minor"/>
    </font>
    <font>
      <sz val="5"/>
      <color theme="1"/>
      <name val="ＭＳ Ｐゴシック"/>
      <family val="3"/>
      <charset val="128"/>
      <scheme val="minor"/>
    </font>
    <font>
      <b/>
      <sz val="10"/>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1"/>
      <color rgb="FFFF66FF"/>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FFFFCC"/>
        <bgColor indexed="64"/>
      </patternFill>
    </fill>
    <fill>
      <patternFill patternType="solid">
        <fgColor theme="0" tint="-0.34998626667073579"/>
        <bgColor indexed="64"/>
      </patternFill>
    </fill>
  </fills>
  <borders count="13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right style="medium">
        <color indexed="64"/>
      </right>
      <top style="thin">
        <color indexed="64"/>
      </top>
      <bottom/>
      <diagonal/>
    </border>
    <border diagonalUp="1">
      <left style="medium">
        <color indexed="64"/>
      </left>
      <right/>
      <top style="thin">
        <color indexed="64"/>
      </top>
      <bottom style="double">
        <color indexed="64"/>
      </bottom>
      <diagonal style="thin">
        <color indexed="64"/>
      </diagonal>
    </border>
    <border>
      <left/>
      <right style="medium">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s>
  <cellStyleXfs count="6">
    <xf numFmtId="0" fontId="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0" fontId="10" fillId="0" borderId="0">
      <alignment vertical="center"/>
    </xf>
  </cellStyleXfs>
  <cellXfs count="753">
    <xf numFmtId="0" fontId="0" fillId="0" borderId="0" xfId="0">
      <alignment vertical="center"/>
    </xf>
    <xf numFmtId="0" fontId="32" fillId="0" borderId="0" xfId="0" applyFont="1" applyAlignment="1">
      <alignment horizontal="right" vertical="center"/>
    </xf>
    <xf numFmtId="0" fontId="32" fillId="0" borderId="0" xfId="0" applyFont="1">
      <alignment vertical="center"/>
    </xf>
    <xf numFmtId="0" fontId="33" fillId="0" borderId="0" xfId="0" applyFont="1">
      <alignment vertical="center"/>
    </xf>
    <xf numFmtId="0" fontId="0" fillId="0" borderId="0" xfId="0" applyAlignment="1">
      <alignment vertical="center"/>
    </xf>
    <xf numFmtId="0" fontId="33" fillId="0" borderId="1" xfId="0" applyFont="1"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0" xfId="0" applyBorder="1">
      <alignment vertical="center"/>
    </xf>
    <xf numFmtId="0" fontId="0" fillId="0" borderId="0" xfId="0" applyAlignment="1">
      <alignment horizontal="right" vertical="center"/>
    </xf>
    <xf numFmtId="0" fontId="0" fillId="0" borderId="0" xfId="0" applyBorder="1" applyAlignment="1">
      <alignment horizontal="left" vertical="center"/>
    </xf>
    <xf numFmtId="0" fontId="0" fillId="0" borderId="4" xfId="0" applyBorder="1">
      <alignment vertical="center"/>
    </xf>
    <xf numFmtId="0" fontId="33" fillId="0" borderId="0" xfId="0" applyFont="1" applyBorder="1" applyAlignment="1">
      <alignment horizontal="center" vertical="center"/>
    </xf>
    <xf numFmtId="0" fontId="0" fillId="0" borderId="0" xfId="0" applyBorder="1" applyAlignment="1">
      <alignment horizontal="center" vertical="center"/>
    </xf>
    <xf numFmtId="0" fontId="33" fillId="0" borderId="0" xfId="0" applyFont="1" applyBorder="1" applyAlignment="1">
      <alignment horizontal="center" vertical="center"/>
    </xf>
    <xf numFmtId="0" fontId="33" fillId="0" borderId="0" xfId="0" applyFont="1" applyAlignment="1">
      <alignment horizontal="left" vertical="center" shrinkToFit="1"/>
    </xf>
    <xf numFmtId="0" fontId="33" fillId="0" borderId="0" xfId="0" applyFont="1" applyBorder="1" applyAlignment="1">
      <alignment horizontal="center" vertical="center" wrapText="1"/>
    </xf>
    <xf numFmtId="0" fontId="0" fillId="0" borderId="0" xfId="0" applyBorder="1" applyAlignment="1">
      <alignment horizontal="left" vertical="center" wrapText="1"/>
    </xf>
    <xf numFmtId="0" fontId="33" fillId="0" borderId="0" xfId="0" applyFont="1" applyBorder="1" applyAlignment="1">
      <alignment horizontal="left" vertical="center"/>
    </xf>
    <xf numFmtId="0" fontId="34" fillId="0" borderId="0" xfId="0" applyFont="1" applyProtection="1">
      <alignment vertical="center"/>
    </xf>
    <xf numFmtId="0" fontId="34" fillId="0" borderId="0" xfId="0" applyFont="1" applyAlignment="1" applyProtection="1">
      <alignment horizontal="center" vertical="center"/>
    </xf>
    <xf numFmtId="0" fontId="34" fillId="3" borderId="0" xfId="0" applyNumberFormat="1" applyFont="1" applyFill="1" applyBorder="1" applyAlignment="1" applyProtection="1">
      <alignment horizontal="center" vertical="center" shrinkToFit="1"/>
    </xf>
    <xf numFmtId="0" fontId="34" fillId="2" borderId="0" xfId="0" applyFont="1" applyFill="1" applyProtection="1">
      <alignment vertical="center"/>
    </xf>
    <xf numFmtId="0" fontId="8" fillId="2" borderId="0" xfId="0" applyFont="1" applyFill="1" applyProtection="1">
      <alignment vertical="center"/>
    </xf>
    <xf numFmtId="0" fontId="9" fillId="2" borderId="0" xfId="0" applyFont="1" applyFill="1" applyProtection="1">
      <alignment vertical="center"/>
    </xf>
    <xf numFmtId="14" fontId="9" fillId="2" borderId="0" xfId="0" applyNumberFormat="1" applyFont="1" applyFill="1" applyProtection="1">
      <alignment vertical="center"/>
    </xf>
    <xf numFmtId="180" fontId="9" fillId="2" borderId="7" xfId="0" applyNumberFormat="1" applyFont="1" applyFill="1" applyBorder="1" applyAlignment="1" applyProtection="1">
      <alignment vertical="center" shrinkToFit="1"/>
    </xf>
    <xf numFmtId="181" fontId="34" fillId="0" borderId="0" xfId="0" applyNumberFormat="1" applyFont="1" applyAlignment="1" applyProtection="1">
      <alignment horizontal="right" vertical="center"/>
    </xf>
    <xf numFmtId="0" fontId="9" fillId="2" borderId="7" xfId="0" applyFont="1" applyFill="1" applyBorder="1" applyAlignment="1" applyProtection="1">
      <alignment horizontal="right" vertical="center"/>
    </xf>
    <xf numFmtId="0" fontId="34" fillId="2" borderId="0" xfId="0" applyFont="1" applyFill="1" applyAlignment="1" applyProtection="1">
      <alignment horizontal="center" vertical="center"/>
    </xf>
    <xf numFmtId="0" fontId="9" fillId="2" borderId="8" xfId="0" applyFont="1" applyFill="1" applyBorder="1" applyAlignment="1" applyProtection="1">
      <alignment horizontal="center" vertical="center"/>
    </xf>
    <xf numFmtId="0" fontId="11" fillId="2" borderId="9" xfId="5" applyFont="1" applyFill="1" applyBorder="1" applyAlignment="1" applyProtection="1">
      <alignment horizontal="center" vertical="center" wrapText="1"/>
    </xf>
    <xf numFmtId="0" fontId="11" fillId="2" borderId="10" xfId="5" applyFont="1" applyFill="1" applyBorder="1" applyAlignment="1" applyProtection="1">
      <alignment horizontal="center" vertical="center"/>
    </xf>
    <xf numFmtId="0" fontId="11" fillId="0" borderId="11" xfId="5" applyFont="1" applyFill="1" applyBorder="1" applyAlignment="1" applyProtection="1">
      <alignment horizontal="center" vertical="center" wrapText="1"/>
    </xf>
    <xf numFmtId="0" fontId="11" fillId="2" borderId="11" xfId="5"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xf>
    <xf numFmtId="0" fontId="11" fillId="2" borderId="13" xfId="5" applyFont="1" applyFill="1" applyBorder="1" applyAlignment="1" applyProtection="1">
      <alignment horizontal="center" vertical="center"/>
    </xf>
    <xf numFmtId="0" fontId="11" fillId="2" borderId="14" xfId="5" applyFont="1" applyFill="1" applyBorder="1" applyAlignment="1" applyProtection="1">
      <alignment horizontal="center" vertical="center"/>
    </xf>
    <xf numFmtId="0" fontId="11" fillId="2" borderId="13" xfId="5" applyFont="1" applyFill="1" applyBorder="1" applyAlignment="1" applyProtection="1">
      <alignment horizontal="center" vertical="center" wrapText="1"/>
    </xf>
    <xf numFmtId="0" fontId="11" fillId="2" borderId="14" xfId="5" applyFont="1" applyFill="1" applyBorder="1" applyAlignment="1" applyProtection="1">
      <alignment horizontal="center" vertical="center" wrapText="1"/>
    </xf>
    <xf numFmtId="0" fontId="11" fillId="2" borderId="15" xfId="5" applyFont="1" applyFill="1" applyBorder="1" applyAlignment="1" applyProtection="1">
      <alignment horizontal="center" vertical="center" wrapText="1"/>
    </xf>
    <xf numFmtId="181" fontId="11" fillId="2" borderId="13" xfId="5" applyNumberFormat="1" applyFont="1" applyFill="1" applyBorder="1" applyAlignment="1" applyProtection="1">
      <alignment horizontal="center" vertical="center" wrapText="1"/>
    </xf>
    <xf numFmtId="0" fontId="11" fillId="2" borderId="16" xfId="5" applyFont="1" applyFill="1" applyBorder="1" applyAlignment="1" applyProtection="1">
      <alignment horizontal="center" vertical="center" wrapText="1"/>
    </xf>
    <xf numFmtId="0" fontId="9" fillId="2" borderId="17" xfId="0" applyFont="1" applyFill="1" applyBorder="1" applyProtection="1">
      <alignment vertical="center"/>
    </xf>
    <xf numFmtId="0" fontId="11" fillId="2" borderId="18" xfId="5" applyFont="1" applyFill="1" applyBorder="1" applyAlignment="1" applyProtection="1">
      <alignment horizontal="center" vertical="center"/>
    </xf>
    <xf numFmtId="0" fontId="11" fillId="2" borderId="19" xfId="5" applyFont="1" applyFill="1" applyBorder="1" applyAlignment="1" applyProtection="1">
      <alignment horizontal="center" vertical="center"/>
    </xf>
    <xf numFmtId="0" fontId="11" fillId="2" borderId="18" xfId="5" applyFont="1" applyFill="1" applyBorder="1" applyAlignment="1" applyProtection="1">
      <alignment horizontal="center" vertical="center" wrapText="1"/>
    </xf>
    <xf numFmtId="0" fontId="11" fillId="2" borderId="19"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11" fillId="2" borderId="21" xfId="5" applyFont="1" applyFill="1" applyBorder="1" applyAlignment="1" applyProtection="1">
      <alignment horizontal="center" vertical="center" wrapText="1"/>
    </xf>
    <xf numFmtId="181" fontId="11" fillId="2" borderId="18" xfId="5" applyNumberFormat="1" applyFont="1" applyFill="1" applyBorder="1" applyAlignment="1" applyProtection="1">
      <alignment horizontal="right" vertical="center" wrapText="1"/>
    </xf>
    <xf numFmtId="0" fontId="11" fillId="2" borderId="22" xfId="5" applyFont="1" applyFill="1" applyBorder="1" applyAlignment="1" applyProtection="1">
      <alignment horizontal="center" vertical="center"/>
    </xf>
    <xf numFmtId="0" fontId="11" fillId="2" borderId="23" xfId="5" applyFont="1" applyFill="1" applyBorder="1" applyAlignment="1" applyProtection="1">
      <alignment horizontal="center" vertical="center" shrinkToFit="1"/>
    </xf>
    <xf numFmtId="0" fontId="11" fillId="2" borderId="24" xfId="5" applyFont="1" applyFill="1" applyBorder="1" applyAlignment="1" applyProtection="1">
      <alignment horizontal="center" vertical="center" shrinkToFit="1"/>
    </xf>
    <xf numFmtId="0" fontId="11" fillId="2" borderId="25" xfId="5" applyFont="1" applyFill="1" applyBorder="1" applyAlignment="1" applyProtection="1">
      <alignment horizontal="center" vertical="center" shrinkToFit="1"/>
    </xf>
    <xf numFmtId="182" fontId="11" fillId="2" borderId="26" xfId="5" applyNumberFormat="1" applyFont="1" applyFill="1" applyBorder="1" applyAlignment="1" applyProtection="1">
      <alignment horizontal="center" vertical="center" shrinkToFit="1"/>
    </xf>
    <xf numFmtId="182" fontId="11" fillId="2" borderId="27" xfId="5" applyNumberFormat="1" applyFont="1" applyFill="1" applyBorder="1" applyAlignment="1" applyProtection="1">
      <alignment horizontal="center" vertical="center" shrinkToFit="1"/>
    </xf>
    <xf numFmtId="183" fontId="11" fillId="2" borderId="24" xfId="5" applyNumberFormat="1" applyFont="1" applyFill="1" applyBorder="1" applyAlignment="1" applyProtection="1">
      <alignment horizontal="right" vertical="center" shrinkToFit="1"/>
    </xf>
    <xf numFmtId="0" fontId="14" fillId="2" borderId="25" xfId="5" applyFont="1" applyFill="1" applyBorder="1" applyAlignment="1" applyProtection="1">
      <alignment horizontal="center" vertical="center" shrinkToFit="1"/>
    </xf>
    <xf numFmtId="182" fontId="11" fillId="4" borderId="28" xfId="5" applyNumberFormat="1" applyFont="1" applyFill="1" applyBorder="1" applyAlignment="1" applyProtection="1">
      <alignment horizontal="center" vertical="center" shrinkToFit="1"/>
    </xf>
    <xf numFmtId="0" fontId="9" fillId="2" borderId="12" xfId="0" applyFont="1" applyFill="1" applyBorder="1" applyAlignment="1" applyProtection="1">
      <alignment vertical="center" textRotation="255"/>
    </xf>
    <xf numFmtId="14" fontId="11" fillId="2" borderId="29" xfId="5" applyNumberFormat="1" applyFont="1" applyFill="1" applyBorder="1" applyAlignment="1" applyProtection="1">
      <alignment horizontal="center" vertical="center" textRotation="255" wrapText="1"/>
    </xf>
    <xf numFmtId="0" fontId="11" fillId="2" borderId="6" xfId="5" applyFont="1" applyFill="1" applyBorder="1" applyAlignment="1" applyProtection="1">
      <alignment horizontal="center" vertical="center" shrinkToFit="1"/>
    </xf>
    <xf numFmtId="0" fontId="11" fillId="2" borderId="30" xfId="5" applyFont="1" applyFill="1" applyBorder="1" applyAlignment="1" applyProtection="1">
      <alignment horizontal="center" vertical="center" shrinkToFit="1"/>
    </xf>
    <xf numFmtId="182" fontId="11" fillId="2" borderId="4" xfId="5" applyNumberFormat="1" applyFont="1" applyFill="1" applyBorder="1" applyAlignment="1" applyProtection="1">
      <alignment horizontal="center" vertical="center" shrinkToFit="1"/>
    </xf>
    <xf numFmtId="183" fontId="11" fillId="2" borderId="31" xfId="5" applyNumberFormat="1" applyFont="1" applyFill="1" applyBorder="1" applyAlignment="1" applyProtection="1">
      <alignment horizontal="right" vertical="center" shrinkToFit="1"/>
    </xf>
    <xf numFmtId="0" fontId="14" fillId="2" borderId="23" xfId="5" applyFont="1" applyFill="1" applyBorder="1" applyAlignment="1" applyProtection="1">
      <alignment horizontal="center" vertical="center" shrinkToFit="1"/>
    </xf>
    <xf numFmtId="0" fontId="14" fillId="2" borderId="6" xfId="5" applyFont="1" applyFill="1" applyBorder="1" applyAlignment="1" applyProtection="1">
      <alignment horizontal="center" vertical="center" shrinkToFit="1"/>
    </xf>
    <xf numFmtId="182" fontId="11" fillId="2" borderId="32" xfId="5" applyNumberFormat="1" applyFont="1" applyFill="1" applyBorder="1" applyAlignment="1" applyProtection="1">
      <alignment horizontal="center" vertical="center" shrinkToFit="1"/>
    </xf>
    <xf numFmtId="0" fontId="14" fillId="2" borderId="33" xfId="5" applyFont="1" applyFill="1" applyBorder="1" applyAlignment="1" applyProtection="1">
      <alignment horizontal="center" vertical="center" shrinkToFit="1"/>
    </xf>
    <xf numFmtId="0" fontId="11" fillId="2" borderId="34" xfId="5" applyFont="1" applyFill="1" applyBorder="1" applyProtection="1">
      <alignment vertical="center"/>
    </xf>
    <xf numFmtId="182" fontId="11" fillId="2" borderId="35" xfId="3" applyNumberFormat="1" applyFont="1" applyFill="1" applyBorder="1" applyAlignment="1" applyProtection="1">
      <alignment horizontal="center" vertical="center" shrinkToFit="1"/>
    </xf>
    <xf numFmtId="182" fontId="11" fillId="2" borderId="6" xfId="5" applyNumberFormat="1" applyFont="1" applyFill="1" applyBorder="1" applyAlignment="1" applyProtection="1">
      <alignment horizontal="center" vertical="center" shrinkToFit="1"/>
    </xf>
    <xf numFmtId="182" fontId="11" fillId="2" borderId="30" xfId="5" applyNumberFormat="1" applyFont="1" applyFill="1" applyBorder="1" applyAlignment="1" applyProtection="1">
      <alignment horizontal="center" vertical="center" shrinkToFit="1"/>
    </xf>
    <xf numFmtId="183" fontId="11" fillId="2" borderId="31" xfId="3" applyNumberFormat="1" applyFont="1" applyFill="1" applyBorder="1" applyAlignment="1" applyProtection="1">
      <alignment horizontal="right" vertical="center" shrinkToFit="1"/>
    </xf>
    <xf numFmtId="182" fontId="14" fillId="2" borderId="6" xfId="5" applyNumberFormat="1" applyFont="1" applyFill="1" applyBorder="1" applyAlignment="1" applyProtection="1">
      <alignment horizontal="center" vertical="center" shrinkToFit="1"/>
    </xf>
    <xf numFmtId="182" fontId="11" fillId="2" borderId="28" xfId="5" applyNumberFormat="1" applyFont="1" applyFill="1" applyBorder="1" applyAlignment="1" applyProtection="1">
      <alignment horizontal="center" vertical="center" shrinkToFit="1"/>
    </xf>
    <xf numFmtId="182" fontId="11" fillId="2" borderId="36" xfId="5" applyNumberFormat="1" applyFont="1" applyFill="1" applyBorder="1" applyAlignment="1" applyProtection="1">
      <alignment horizontal="center" vertical="center" shrinkToFit="1"/>
    </xf>
    <xf numFmtId="182" fontId="9" fillId="2" borderId="37" xfId="0" applyNumberFormat="1" applyFont="1" applyFill="1" applyBorder="1" applyAlignment="1" applyProtection="1">
      <alignment horizontal="center" vertical="center" shrinkToFit="1"/>
    </xf>
    <xf numFmtId="182" fontId="11" fillId="2" borderId="38" xfId="5" applyNumberFormat="1" applyFont="1" applyFill="1" applyBorder="1" applyAlignment="1" applyProtection="1">
      <alignment horizontal="center" vertical="center" shrinkToFit="1"/>
    </xf>
    <xf numFmtId="0" fontId="11" fillId="2" borderId="39" xfId="5" applyFont="1" applyFill="1" applyBorder="1" applyAlignment="1" applyProtection="1">
      <alignment horizontal="distributed" vertical="center" indent="1"/>
    </xf>
    <xf numFmtId="0" fontId="11" fillId="2" borderId="40" xfId="5" applyFont="1" applyFill="1" applyBorder="1" applyAlignment="1" applyProtection="1">
      <alignment horizontal="distributed" vertical="center" indent="1"/>
    </xf>
    <xf numFmtId="0" fontId="11" fillId="2" borderId="41" xfId="5" applyFont="1" applyFill="1" applyBorder="1" applyAlignment="1" applyProtection="1">
      <alignment horizontal="distributed" vertical="center" indent="1"/>
    </xf>
    <xf numFmtId="184" fontId="11" fillId="2" borderId="40" xfId="3" applyNumberFormat="1" applyFont="1" applyFill="1" applyBorder="1" applyAlignment="1" applyProtection="1">
      <alignment horizontal="center" vertical="center" shrinkToFit="1"/>
    </xf>
    <xf numFmtId="0" fontId="11" fillId="2" borderId="42" xfId="5" applyFont="1" applyFill="1" applyBorder="1" applyAlignment="1" applyProtection="1">
      <alignment horizontal="center" vertical="center" shrinkToFit="1"/>
    </xf>
    <xf numFmtId="0" fontId="11" fillId="2" borderId="39" xfId="5" applyFont="1" applyFill="1" applyBorder="1" applyAlignment="1" applyProtection="1">
      <alignment horizontal="center" vertical="center" shrinkToFit="1"/>
    </xf>
    <xf numFmtId="4" fontId="11" fillId="2" borderId="43" xfId="5" applyNumberFormat="1" applyFont="1" applyFill="1" applyBorder="1" applyAlignment="1" applyProtection="1">
      <alignment horizontal="center" vertical="center" shrinkToFit="1"/>
    </xf>
    <xf numFmtId="0" fontId="11" fillId="2" borderId="43" xfId="5" applyFont="1" applyFill="1" applyBorder="1" applyAlignment="1" applyProtection="1">
      <alignment horizontal="center" vertical="center" shrinkToFit="1"/>
    </xf>
    <xf numFmtId="182" fontId="9" fillId="2" borderId="43" xfId="0" applyNumberFormat="1" applyFont="1" applyFill="1" applyBorder="1" applyAlignment="1" applyProtection="1">
      <alignment horizontal="center" vertical="center" shrinkToFit="1"/>
    </xf>
    <xf numFmtId="181" fontId="11" fillId="2" borderId="40" xfId="5" applyNumberFormat="1" applyFont="1" applyFill="1" applyBorder="1" applyAlignment="1" applyProtection="1">
      <alignment horizontal="right" vertical="center" shrinkToFit="1"/>
    </xf>
    <xf numFmtId="182" fontId="11" fillId="2" borderId="41" xfId="5" applyNumberFormat="1" applyFont="1" applyFill="1" applyBorder="1" applyAlignment="1" applyProtection="1">
      <alignment horizontal="center" vertical="center" shrinkToFit="1"/>
    </xf>
    <xf numFmtId="181" fontId="11" fillId="2" borderId="31" xfId="5" applyNumberFormat="1" applyFont="1" applyFill="1" applyBorder="1" applyAlignment="1" applyProtection="1">
      <alignment horizontal="right" vertical="center" shrinkToFit="1"/>
    </xf>
    <xf numFmtId="0" fontId="11" fillId="2" borderId="44" xfId="5" applyFont="1" applyFill="1" applyBorder="1" applyAlignment="1" applyProtection="1">
      <alignment horizontal="center" vertical="center" shrinkToFit="1"/>
    </xf>
    <xf numFmtId="0" fontId="11" fillId="2" borderId="33" xfId="5" applyFont="1" applyFill="1" applyBorder="1" applyAlignment="1" applyProtection="1">
      <alignment horizontal="center" vertical="center" shrinkToFit="1"/>
    </xf>
    <xf numFmtId="182" fontId="11" fillId="2" borderId="45" xfId="5" applyNumberFormat="1" applyFont="1" applyFill="1" applyBorder="1" applyAlignment="1" applyProtection="1">
      <alignment horizontal="center" vertical="center" shrinkToFit="1"/>
    </xf>
    <xf numFmtId="182" fontId="11" fillId="2" borderId="46" xfId="5" applyNumberFormat="1" applyFont="1" applyFill="1" applyBorder="1" applyAlignment="1" applyProtection="1">
      <alignment horizontal="center" vertical="center" shrinkToFit="1"/>
    </xf>
    <xf numFmtId="0" fontId="9" fillId="2" borderId="47" xfId="0" applyFont="1" applyFill="1" applyBorder="1" applyAlignment="1" applyProtection="1">
      <alignment horizontal="center" vertical="center" shrinkToFit="1"/>
    </xf>
    <xf numFmtId="0" fontId="14" fillId="2" borderId="3" xfId="5" applyFont="1" applyFill="1" applyBorder="1" applyAlignment="1" applyProtection="1">
      <alignment horizontal="center" vertical="center" shrinkToFit="1"/>
    </xf>
    <xf numFmtId="182" fontId="11" fillId="2" borderId="44" xfId="5" applyNumberFormat="1" applyFont="1" applyFill="1" applyBorder="1" applyAlignment="1" applyProtection="1">
      <alignment horizontal="center" vertical="center" shrinkToFit="1"/>
    </xf>
    <xf numFmtId="182" fontId="11" fillId="4" borderId="48" xfId="5" applyNumberFormat="1" applyFont="1" applyFill="1" applyBorder="1" applyAlignment="1" applyProtection="1">
      <alignment horizontal="center" vertical="center" shrinkToFit="1"/>
    </xf>
    <xf numFmtId="182" fontId="11" fillId="2" borderId="49" xfId="5" applyNumberFormat="1" applyFont="1" applyFill="1" applyBorder="1" applyAlignment="1" applyProtection="1">
      <alignment horizontal="center" vertical="center" shrinkToFit="1"/>
    </xf>
    <xf numFmtId="186" fontId="11" fillId="2" borderId="31" xfId="5" applyNumberFormat="1" applyFont="1" applyFill="1" applyBorder="1" applyAlignment="1" applyProtection="1">
      <alignment horizontal="right" vertical="center" shrinkToFit="1"/>
    </xf>
    <xf numFmtId="0" fontId="11" fillId="2" borderId="50" xfId="5" applyFont="1" applyFill="1" applyBorder="1" applyAlignment="1" applyProtection="1">
      <alignment horizontal="center" vertical="center" shrinkToFit="1"/>
    </xf>
    <xf numFmtId="182" fontId="9" fillId="2" borderId="36" xfId="0" applyNumberFormat="1" applyFont="1" applyFill="1" applyBorder="1" applyAlignment="1" applyProtection="1">
      <alignment horizontal="center" vertical="center" shrinkToFit="1"/>
    </xf>
    <xf numFmtId="182" fontId="11" fillId="2" borderId="51" xfId="5" applyNumberFormat="1" applyFont="1" applyFill="1" applyBorder="1" applyAlignment="1" applyProtection="1">
      <alignment horizontal="center" vertical="center" shrinkToFit="1"/>
    </xf>
    <xf numFmtId="0" fontId="11" fillId="2" borderId="3" xfId="5" applyFont="1" applyFill="1" applyBorder="1" applyAlignment="1" applyProtection="1">
      <alignment horizontal="center" vertical="center" shrinkToFit="1"/>
    </xf>
    <xf numFmtId="182" fontId="11" fillId="2" borderId="52" xfId="5" applyNumberFormat="1" applyFont="1" applyFill="1" applyBorder="1" applyAlignment="1" applyProtection="1">
      <alignment horizontal="center" vertical="center" shrinkToFit="1"/>
    </xf>
    <xf numFmtId="0" fontId="11" fillId="2" borderId="49" xfId="5" applyFont="1" applyFill="1" applyBorder="1" applyAlignment="1" applyProtection="1">
      <alignment horizontal="center" vertical="center" shrinkToFit="1"/>
    </xf>
    <xf numFmtId="182" fontId="9" fillId="2" borderId="52" xfId="0" applyNumberFormat="1" applyFont="1" applyFill="1" applyBorder="1" applyAlignment="1" applyProtection="1">
      <alignment horizontal="center" vertical="center" shrinkToFit="1"/>
    </xf>
    <xf numFmtId="182" fontId="14" fillId="2" borderId="42" xfId="5" applyNumberFormat="1" applyFont="1" applyFill="1" applyBorder="1" applyAlignment="1" applyProtection="1">
      <alignment horizontal="center" vertical="center" shrinkToFit="1"/>
    </xf>
    <xf numFmtId="182" fontId="11" fillId="4" borderId="41" xfId="5" applyNumberFormat="1" applyFont="1" applyFill="1" applyBorder="1" applyAlignment="1" applyProtection="1">
      <alignment horizontal="center" vertical="center" shrinkToFit="1"/>
    </xf>
    <xf numFmtId="0" fontId="11" fillId="2" borderId="45" xfId="5" applyFont="1" applyFill="1" applyBorder="1" applyAlignment="1" applyProtection="1">
      <alignment horizontal="center" vertical="center" shrinkToFit="1"/>
    </xf>
    <xf numFmtId="182" fontId="34" fillId="0" borderId="45" xfId="0" applyNumberFormat="1" applyFont="1" applyBorder="1" applyAlignment="1" applyProtection="1">
      <alignment horizontal="center" vertical="center" shrinkToFit="1"/>
    </xf>
    <xf numFmtId="181" fontId="11" fillId="2" borderId="5" xfId="5" applyNumberFormat="1" applyFont="1" applyFill="1" applyBorder="1" applyAlignment="1" applyProtection="1">
      <alignment horizontal="right" vertical="center" shrinkToFit="1"/>
    </xf>
    <xf numFmtId="182" fontId="11" fillId="2" borderId="50" xfId="5" applyNumberFormat="1" applyFont="1" applyFill="1" applyBorder="1" applyAlignment="1" applyProtection="1">
      <alignment horizontal="center" vertical="center" shrinkToFit="1"/>
    </xf>
    <xf numFmtId="0" fontId="34" fillId="0" borderId="50" xfId="0" applyFont="1" applyBorder="1" applyAlignment="1" applyProtection="1">
      <alignment horizontal="center" vertical="center" shrinkToFit="1"/>
    </xf>
    <xf numFmtId="182" fontId="34" fillId="0" borderId="50" xfId="0" applyNumberFormat="1" applyFont="1" applyBorder="1" applyAlignment="1" applyProtection="1">
      <alignment vertical="center" shrinkToFit="1"/>
    </xf>
    <xf numFmtId="0" fontId="9" fillId="2" borderId="53" xfId="0" applyFont="1" applyFill="1" applyBorder="1" applyAlignment="1" applyProtection="1">
      <alignment vertical="center" textRotation="255"/>
    </xf>
    <xf numFmtId="182" fontId="11" fillId="2" borderId="54" xfId="5" applyNumberFormat="1" applyFont="1" applyFill="1" applyBorder="1" applyAlignment="1" applyProtection="1">
      <alignment horizontal="center" vertical="center" shrinkToFit="1"/>
    </xf>
    <xf numFmtId="3" fontId="11" fillId="2" borderId="55" xfId="5" applyNumberFormat="1" applyFont="1" applyFill="1" applyBorder="1" applyAlignment="1" applyProtection="1">
      <alignment horizontal="center" vertical="center" shrinkToFit="1"/>
    </xf>
    <xf numFmtId="182" fontId="11" fillId="2" borderId="55" xfId="5" applyNumberFormat="1" applyFont="1" applyFill="1" applyBorder="1" applyAlignment="1" applyProtection="1">
      <alignment horizontal="center" vertical="center" shrinkToFit="1"/>
    </xf>
    <xf numFmtId="182" fontId="11" fillId="2" borderId="56" xfId="5" applyNumberFormat="1" applyFont="1" applyFill="1" applyBorder="1" applyAlignment="1" applyProtection="1">
      <alignment horizontal="center" vertical="center" shrinkToFit="1"/>
    </xf>
    <xf numFmtId="0" fontId="9" fillId="2" borderId="57" xfId="0" applyFont="1" applyFill="1" applyBorder="1" applyAlignment="1" applyProtection="1">
      <alignment vertical="center"/>
    </xf>
    <xf numFmtId="182" fontId="11" fillId="2" borderId="58" xfId="5" applyNumberFormat="1" applyFont="1" applyFill="1" applyBorder="1" applyAlignment="1" applyProtection="1">
      <alignment horizontal="center" vertical="center" shrinkToFit="1"/>
    </xf>
    <xf numFmtId="0" fontId="34" fillId="0" borderId="59" xfId="0" applyFont="1" applyBorder="1" applyAlignment="1" applyProtection="1">
      <alignment horizontal="center" vertical="center" shrinkToFit="1"/>
    </xf>
    <xf numFmtId="182" fontId="9" fillId="2" borderId="60" xfId="0" applyNumberFormat="1" applyFont="1" applyFill="1" applyBorder="1" applyAlignment="1" applyProtection="1">
      <alignment horizontal="center" vertical="center" shrinkToFit="1"/>
    </xf>
    <xf numFmtId="182" fontId="11" fillId="2" borderId="61" xfId="5" applyNumberFormat="1" applyFont="1" applyFill="1" applyBorder="1" applyAlignment="1" applyProtection="1">
      <alignment horizontal="center" vertical="center" shrinkToFit="1"/>
    </xf>
    <xf numFmtId="0" fontId="34" fillId="0" borderId="0" xfId="0" applyFont="1" applyAlignment="1" applyProtection="1">
      <alignment horizontal="right" vertical="center"/>
    </xf>
    <xf numFmtId="0" fontId="8" fillId="2" borderId="7" xfId="0" applyNumberFormat="1" applyFont="1" applyFill="1" applyBorder="1" applyAlignment="1" applyProtection="1">
      <alignment horizontal="right" vertical="center"/>
    </xf>
    <xf numFmtId="0" fontId="33" fillId="0" borderId="0" xfId="0" applyFont="1" applyBorder="1" applyAlignment="1">
      <alignment horizontal="center" vertical="center"/>
    </xf>
    <xf numFmtId="0" fontId="33" fillId="0" borderId="0"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32" fillId="0" borderId="0" xfId="0" applyFont="1" applyAlignment="1">
      <alignment vertical="center"/>
    </xf>
    <xf numFmtId="0" fontId="33" fillId="0" borderId="0" xfId="0" applyFont="1" applyAlignment="1">
      <alignment horizontal="left" vertical="center" shrinkToFit="1"/>
    </xf>
    <xf numFmtId="0" fontId="0" fillId="0" borderId="0" xfId="0" applyBorder="1" applyAlignment="1">
      <alignment vertical="center" shrinkToFit="1"/>
    </xf>
    <xf numFmtId="0" fontId="33" fillId="0" borderId="0" xfId="0" applyFont="1" applyAlignment="1">
      <alignment vertical="center" wrapText="1"/>
    </xf>
    <xf numFmtId="0" fontId="33" fillId="0" borderId="0" xfId="0" applyFont="1" applyBorder="1" applyAlignment="1">
      <alignment vertical="center" wrapText="1"/>
    </xf>
    <xf numFmtId="0" fontId="0" fillId="0" borderId="0" xfId="0" applyBorder="1" applyAlignment="1">
      <alignment vertical="center" wrapText="1"/>
    </xf>
    <xf numFmtId="176" fontId="0" fillId="0" borderId="0" xfId="0" applyNumberFormat="1" applyAlignment="1">
      <alignment vertical="center"/>
    </xf>
    <xf numFmtId="0" fontId="33" fillId="0" borderId="62" xfId="0" applyFont="1" applyBorder="1" applyAlignment="1">
      <alignment horizontal="center" vertical="center"/>
    </xf>
    <xf numFmtId="0" fontId="33" fillId="0" borderId="1" xfId="0" applyFont="1" applyBorder="1" applyAlignment="1">
      <alignment vertical="center" shrinkToFit="1"/>
    </xf>
    <xf numFmtId="0" fontId="33" fillId="0" borderId="0" xfId="0" applyFont="1" applyAlignment="1">
      <alignment vertical="center" shrinkToFit="1"/>
    </xf>
    <xf numFmtId="0" fontId="0" fillId="0" borderId="0" xfId="0" applyProtection="1">
      <alignment vertical="center"/>
      <protection locked="0"/>
    </xf>
    <xf numFmtId="0" fontId="33" fillId="0" borderId="0" xfId="0" applyFont="1" applyBorder="1" applyAlignment="1">
      <alignment horizontal="center" vertical="center"/>
    </xf>
    <xf numFmtId="0" fontId="33" fillId="0" borderId="0" xfId="0" applyFont="1" applyAlignment="1">
      <alignment vertical="center"/>
    </xf>
    <xf numFmtId="0" fontId="35" fillId="0" borderId="0" xfId="0" applyFont="1" applyAlignment="1">
      <alignment vertical="center"/>
    </xf>
    <xf numFmtId="0" fontId="33" fillId="0" borderId="62" xfId="0" applyFont="1" applyBorder="1" applyAlignment="1">
      <alignment horizontal="center" vertical="center"/>
    </xf>
    <xf numFmtId="0" fontId="0" fillId="0" borderId="0" xfId="0" applyBorder="1" applyAlignment="1">
      <alignment horizontal="center" vertical="center"/>
    </xf>
    <xf numFmtId="0" fontId="33" fillId="0" borderId="0" xfId="0" applyFont="1" applyAlignment="1">
      <alignment horizontal="left" vertical="center" shrinkToFit="1"/>
    </xf>
    <xf numFmtId="0" fontId="0" fillId="0" borderId="0" xfId="0" applyFont="1">
      <alignment vertic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35" fillId="0" borderId="0" xfId="0" applyFont="1">
      <alignment vertical="center"/>
    </xf>
    <xf numFmtId="182" fontId="11" fillId="5" borderId="31" xfId="3" applyNumberFormat="1" applyFont="1" applyFill="1" applyBorder="1" applyAlignment="1" applyProtection="1">
      <alignment horizontal="center" vertical="center" shrinkToFit="1"/>
      <protection locked="0"/>
    </xf>
    <xf numFmtId="182" fontId="11" fillId="5" borderId="35" xfId="3" applyNumberFormat="1" applyFont="1" applyFill="1" applyBorder="1" applyAlignment="1" applyProtection="1">
      <alignment horizontal="center" vertical="center" shrinkToFit="1"/>
      <protection locked="0"/>
    </xf>
    <xf numFmtId="182" fontId="11" fillId="5" borderId="63" xfId="3" applyNumberFormat="1" applyFont="1" applyFill="1" applyBorder="1" applyAlignment="1" applyProtection="1">
      <alignment horizontal="center" vertical="center" shrinkToFit="1"/>
      <protection locked="0"/>
    </xf>
    <xf numFmtId="0" fontId="0" fillId="0" borderId="1" xfId="0" applyBorder="1">
      <alignment vertical="center"/>
    </xf>
    <xf numFmtId="0" fontId="0" fillId="0" borderId="31" xfId="0" applyBorder="1">
      <alignment vertical="center"/>
    </xf>
    <xf numFmtId="0" fontId="35" fillId="0" borderId="1" xfId="0" applyFont="1" applyBorder="1" applyAlignment="1" applyProtection="1">
      <alignment horizontal="center" vertical="center"/>
      <protection locked="0"/>
    </xf>
    <xf numFmtId="0" fontId="35" fillId="0" borderId="0" xfId="0" applyFont="1" applyBorder="1">
      <alignment vertical="center"/>
    </xf>
    <xf numFmtId="0" fontId="35" fillId="0" borderId="0" xfId="0" applyFont="1" applyBorder="1" applyAlignment="1" applyProtection="1">
      <alignment horizontal="center" vertical="center"/>
      <protection locked="0"/>
    </xf>
    <xf numFmtId="0" fontId="0" fillId="0" borderId="0" xfId="0" applyFont="1" applyAlignment="1">
      <alignment horizontal="center" vertical="center"/>
    </xf>
    <xf numFmtId="0" fontId="0" fillId="0" borderId="0" xfId="0" applyFont="1" applyAlignment="1">
      <alignment vertical="center" shrinkToFit="1"/>
    </xf>
    <xf numFmtId="0" fontId="0" fillId="0" borderId="0" xfId="0" applyFont="1" applyFill="1">
      <alignment vertical="center"/>
    </xf>
    <xf numFmtId="0" fontId="0" fillId="0" borderId="0" xfId="0" applyFont="1" applyFill="1" applyAlignment="1">
      <alignment horizontal="center" vertical="center"/>
    </xf>
    <xf numFmtId="0" fontId="0" fillId="0" borderId="0" xfId="0" applyAlignment="1">
      <alignment vertical="center" shrinkToFit="1"/>
    </xf>
    <xf numFmtId="0" fontId="36" fillId="0" borderId="0" xfId="0" applyFont="1" applyFill="1">
      <alignment vertical="center"/>
    </xf>
    <xf numFmtId="0" fontId="37" fillId="0" borderId="0" xfId="0" applyFont="1">
      <alignment vertical="center"/>
    </xf>
    <xf numFmtId="0" fontId="0" fillId="0" borderId="64" xfId="0" applyFont="1" applyBorder="1">
      <alignment vertical="center"/>
    </xf>
    <xf numFmtId="0" fontId="33" fillId="0" borderId="4" xfId="0" applyFont="1" applyFill="1" applyBorder="1" applyAlignment="1">
      <alignment horizontal="center" vertical="center"/>
    </xf>
    <xf numFmtId="0" fontId="38" fillId="0" borderId="65" xfId="4" applyFont="1" applyFill="1" applyBorder="1" applyAlignment="1">
      <alignment horizontal="center" vertical="top" shrinkToFit="1"/>
    </xf>
    <xf numFmtId="0" fontId="38" fillId="0" borderId="65" xfId="4" applyFont="1" applyFill="1" applyBorder="1" applyAlignment="1">
      <alignment horizontal="center" vertical="top" wrapText="1" shrinkToFit="1"/>
    </xf>
    <xf numFmtId="0" fontId="39" fillId="0" borderId="65" xfId="4" applyFont="1" applyFill="1" applyBorder="1" applyAlignment="1">
      <alignment horizontal="center" vertical="top" wrapText="1" shrinkToFit="1"/>
    </xf>
    <xf numFmtId="0" fontId="40" fillId="0" borderId="65" xfId="0" applyFont="1" applyBorder="1" applyAlignment="1">
      <alignment horizontal="center" vertical="top" wrapText="1" shrinkToFit="1"/>
    </xf>
    <xf numFmtId="0" fontId="40" fillId="0" borderId="27" xfId="0" applyFont="1" applyBorder="1" applyAlignment="1">
      <alignment horizontal="center" vertical="center" shrinkToFit="1"/>
    </xf>
    <xf numFmtId="0" fontId="41" fillId="4" borderId="4" xfId="0" applyFont="1" applyFill="1" applyBorder="1" applyAlignment="1" applyProtection="1">
      <alignment horizontal="center" vertical="center" shrinkToFit="1"/>
      <protection locked="0"/>
    </xf>
    <xf numFmtId="0" fontId="39" fillId="0" borderId="27" xfId="4" applyFont="1" applyFill="1" applyBorder="1" applyAlignment="1">
      <alignment horizontal="center" vertical="center" shrinkToFit="1"/>
    </xf>
    <xf numFmtId="0" fontId="39" fillId="0" borderId="29" xfId="4" applyFont="1" applyFill="1" applyBorder="1" applyAlignment="1">
      <alignment horizontal="center" vertical="center" shrinkToFit="1"/>
    </xf>
    <xf numFmtId="0" fontId="33" fillId="0" borderId="62" xfId="0" applyFont="1" applyBorder="1" applyAlignment="1" applyProtection="1">
      <alignment horizontal="center" vertical="center"/>
    </xf>
    <xf numFmtId="0" fontId="0" fillId="0" borderId="0" xfId="0" applyProtection="1">
      <alignment vertical="center"/>
    </xf>
    <xf numFmtId="0" fontId="33" fillId="0" borderId="0" xfId="0" applyFont="1" applyAlignment="1" applyProtection="1">
      <alignment horizontal="left" vertical="center" wrapText="1"/>
    </xf>
    <xf numFmtId="0" fontId="0" fillId="0" borderId="0" xfId="0" applyAlignment="1" applyProtection="1">
      <alignment vertical="center" shrinkToFit="1"/>
    </xf>
    <xf numFmtId="0" fontId="42" fillId="0" borderId="65" xfId="0" applyFont="1" applyBorder="1" applyAlignment="1" applyProtection="1">
      <alignment horizontal="center" vertical="top"/>
    </xf>
    <xf numFmtId="0" fontId="40" fillId="0" borderId="27" xfId="0" applyFont="1" applyBorder="1" applyAlignment="1" applyProtection="1">
      <alignment horizontal="center" vertical="center"/>
    </xf>
    <xf numFmtId="0" fontId="0" fillId="0" borderId="0" xfId="0" applyAlignment="1" applyProtection="1">
      <alignment vertical="center"/>
    </xf>
    <xf numFmtId="0" fontId="33" fillId="0" borderId="4" xfId="0" applyFont="1" applyBorder="1" applyAlignment="1" applyProtection="1">
      <alignment horizontal="center" shrinkToFit="1"/>
    </xf>
    <xf numFmtId="0" fontId="0" fillId="0" borderId="0" xfId="0" applyFont="1" applyAlignment="1" applyProtection="1">
      <alignment vertical="center" shrinkToFit="1"/>
    </xf>
    <xf numFmtId="0" fontId="36" fillId="0" borderId="0" xfId="0" applyFont="1" applyAlignment="1" applyProtection="1">
      <alignment vertical="center" shrinkToFit="1"/>
    </xf>
    <xf numFmtId="0" fontId="30" fillId="0" borderId="0" xfId="2" applyNumberFormat="1" applyFont="1" applyProtection="1">
      <alignment vertical="center"/>
    </xf>
    <xf numFmtId="0" fontId="33" fillId="0" borderId="36" xfId="0" applyFont="1" applyBorder="1" applyAlignment="1" applyProtection="1">
      <alignment horizontal="center" shrinkToFit="1"/>
    </xf>
    <xf numFmtId="0" fontId="42" fillId="0" borderId="27" xfId="0" applyFont="1" applyBorder="1" applyAlignment="1" applyProtection="1">
      <alignment horizontal="center" vertical="center"/>
    </xf>
    <xf numFmtId="0" fontId="36" fillId="0" borderId="0" xfId="0" applyFont="1" applyBorder="1" applyAlignment="1" applyProtection="1">
      <alignment horizontal="left" vertical="center"/>
    </xf>
    <xf numFmtId="0" fontId="35"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3" fillId="0" borderId="0" xfId="0" applyFont="1" applyBorder="1" applyAlignment="1" applyProtection="1">
      <alignment horizontal="center" vertical="center" wrapText="1"/>
    </xf>
    <xf numFmtId="0" fontId="41" fillId="6" borderId="4" xfId="0" applyFont="1" applyFill="1" applyBorder="1" applyAlignment="1" applyProtection="1">
      <alignment vertical="center" shrinkToFit="1"/>
      <protection locked="0"/>
    </xf>
    <xf numFmtId="0" fontId="41" fillId="6" borderId="4" xfId="4" applyFont="1" applyFill="1" applyBorder="1" applyAlignment="1" applyProtection="1">
      <alignment horizontal="left" vertical="center" shrinkToFit="1"/>
      <protection locked="0"/>
    </xf>
    <xf numFmtId="0" fontId="41" fillId="6" borderId="4" xfId="0" applyFont="1" applyFill="1" applyBorder="1" applyAlignment="1" applyProtection="1">
      <alignment horizontal="left" vertical="center" shrinkToFit="1"/>
      <protection locked="0"/>
    </xf>
    <xf numFmtId="0" fontId="33" fillId="0" borderId="0" xfId="0" applyFont="1" applyProtection="1">
      <alignment vertical="center"/>
    </xf>
    <xf numFmtId="0" fontId="41" fillId="6" borderId="4" xfId="4" applyFont="1" applyFill="1" applyBorder="1" applyAlignment="1" applyProtection="1">
      <alignment horizontal="right" vertical="center" shrinkToFit="1"/>
      <protection locked="0"/>
    </xf>
    <xf numFmtId="0" fontId="41" fillId="6" borderId="4" xfId="0" applyFont="1" applyFill="1" applyBorder="1" applyAlignment="1" applyProtection="1">
      <alignment horizontal="right" vertical="center" shrinkToFit="1"/>
      <protection locked="0"/>
    </xf>
    <xf numFmtId="0" fontId="41" fillId="0" borderId="4" xfId="0" applyFont="1" applyBorder="1" applyAlignment="1">
      <alignment horizontal="right" vertical="center" shrinkToFit="1"/>
    </xf>
    <xf numFmtId="0" fontId="40" fillId="0" borderId="13" xfId="0" applyFont="1" applyBorder="1" applyAlignment="1" applyProtection="1">
      <alignment horizontal="center" vertical="center" wrapText="1"/>
    </xf>
    <xf numFmtId="0" fontId="42" fillId="0" borderId="66" xfId="0" applyFont="1" applyBorder="1" applyAlignment="1" applyProtection="1">
      <alignment horizontal="center" vertical="top" wrapText="1"/>
    </xf>
    <xf numFmtId="0" fontId="33" fillId="0" borderId="6" xfId="0" applyFont="1" applyBorder="1" applyAlignment="1" applyProtection="1">
      <alignment horizontal="right" shrinkToFit="1"/>
    </xf>
    <xf numFmtId="0" fontId="33" fillId="0" borderId="36" xfId="0" applyFont="1" applyBorder="1" applyAlignment="1" applyProtection="1">
      <alignment horizontal="right" shrinkToFit="1"/>
    </xf>
    <xf numFmtId="0" fontId="33" fillId="0" borderId="67" xfId="0" applyFont="1" applyBorder="1" applyAlignment="1" applyProtection="1">
      <alignment horizontal="right" shrinkToFit="1"/>
    </xf>
    <xf numFmtId="0" fontId="40" fillId="0" borderId="0" xfId="0" applyFont="1" applyBorder="1" applyAlignment="1" applyProtection="1">
      <alignment horizontal="right" vertical="center"/>
    </xf>
    <xf numFmtId="0" fontId="43" fillId="0" borderId="0" xfId="0" applyFont="1" applyProtection="1">
      <alignment vertical="center"/>
    </xf>
    <xf numFmtId="0" fontId="43" fillId="0" borderId="0" xfId="0" applyFont="1" applyAlignment="1" applyProtection="1">
      <alignment vertical="top"/>
    </xf>
    <xf numFmtId="0" fontId="0" fillId="0" borderId="0" xfId="0" applyAlignment="1">
      <alignment horizontal="left" vertical="center"/>
    </xf>
    <xf numFmtId="176" fontId="32" fillId="0" borderId="0" xfId="0" applyNumberFormat="1" applyFont="1" applyBorder="1" applyAlignment="1">
      <alignment horizontal="center" vertical="center" wrapText="1"/>
    </xf>
    <xf numFmtId="176" fontId="33" fillId="0" borderId="0" xfId="0" applyNumberFormat="1" applyFont="1" applyBorder="1" applyAlignment="1">
      <alignment horizontal="left" vertical="center"/>
    </xf>
    <xf numFmtId="0" fontId="53" fillId="0" borderId="0" xfId="0" applyFont="1">
      <alignment vertical="center"/>
    </xf>
    <xf numFmtId="0" fontId="0" fillId="0" borderId="0" xfId="0" applyFont="1" applyAlignment="1">
      <alignment vertical="center"/>
    </xf>
    <xf numFmtId="0" fontId="0" fillId="0" borderId="0" xfId="0" applyFont="1" applyBorder="1">
      <alignment vertical="center"/>
    </xf>
    <xf numFmtId="0" fontId="33" fillId="0" borderId="4" xfId="0" applyFont="1" applyBorder="1" applyAlignment="1" applyProtection="1">
      <alignment horizontal="center" vertical="center"/>
    </xf>
    <xf numFmtId="0" fontId="0" fillId="4" borderId="30"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36" fillId="0" borderId="30" xfId="0" applyFont="1" applyBorder="1" applyAlignment="1" applyProtection="1">
      <alignment horizontal="left" vertical="center" shrinkToFit="1"/>
    </xf>
    <xf numFmtId="0" fontId="36" fillId="0" borderId="5" xfId="0" applyFont="1" applyBorder="1" applyAlignment="1" applyProtection="1">
      <alignment horizontal="left" vertical="center" shrinkToFit="1"/>
    </xf>
    <xf numFmtId="0" fontId="36" fillId="0" borderId="6" xfId="0" applyFont="1" applyBorder="1" applyAlignment="1" applyProtection="1">
      <alignment horizontal="left" vertical="center" shrinkToFit="1"/>
    </xf>
    <xf numFmtId="0" fontId="33" fillId="0" borderId="62" xfId="0" applyFont="1" applyFill="1" applyBorder="1" applyAlignment="1" applyProtection="1">
      <alignment horizontal="center" vertical="center" shrinkToFit="1"/>
    </xf>
    <xf numFmtId="0" fontId="33" fillId="0" borderId="44" xfId="0" applyFont="1" applyFill="1" applyBorder="1" applyAlignment="1" applyProtection="1">
      <alignment horizontal="center" vertical="center" shrinkToFit="1"/>
    </xf>
    <xf numFmtId="0" fontId="33" fillId="6" borderId="1" xfId="0" applyFont="1" applyFill="1" applyBorder="1" applyAlignment="1" applyProtection="1">
      <alignment horizontal="left" vertical="center" shrinkToFit="1"/>
      <protection locked="0"/>
    </xf>
    <xf numFmtId="0" fontId="33" fillId="6" borderId="33" xfId="0" applyFont="1" applyFill="1" applyBorder="1" applyAlignment="1" applyProtection="1">
      <alignment horizontal="left" vertical="center" shrinkToFit="1"/>
      <protection locked="0"/>
    </xf>
    <xf numFmtId="0" fontId="33" fillId="6" borderId="31" xfId="0" applyFont="1" applyFill="1" applyBorder="1" applyAlignment="1" applyProtection="1">
      <alignment horizontal="left" vertical="center" shrinkToFit="1"/>
      <protection locked="0"/>
    </xf>
    <xf numFmtId="0" fontId="33" fillId="6" borderId="23" xfId="0" applyFont="1" applyFill="1" applyBorder="1" applyAlignment="1" applyProtection="1">
      <alignment horizontal="left" vertical="center" shrinkToFit="1"/>
      <protection locked="0"/>
    </xf>
    <xf numFmtId="0" fontId="33" fillId="6" borderId="62" xfId="0" applyFont="1" applyFill="1" applyBorder="1" applyAlignment="1" applyProtection="1">
      <alignment horizontal="left" vertical="center" shrinkToFit="1"/>
      <protection locked="0"/>
    </xf>
    <xf numFmtId="0" fontId="33" fillId="6" borderId="44" xfId="0" applyFont="1" applyFill="1" applyBorder="1" applyAlignment="1" applyProtection="1">
      <alignment horizontal="left" vertical="center" shrinkToFit="1"/>
      <protection locked="0"/>
    </xf>
    <xf numFmtId="0" fontId="36" fillId="0" borderId="4" xfId="0" applyFont="1" applyBorder="1" applyAlignment="1" applyProtection="1">
      <alignment horizontal="center" vertical="center" wrapText="1"/>
    </xf>
    <xf numFmtId="0" fontId="0" fillId="4" borderId="62"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4" borderId="33" xfId="0" applyFont="1" applyFill="1" applyBorder="1" applyAlignment="1" applyProtection="1">
      <alignment horizontal="center" vertical="center"/>
      <protection locked="0"/>
    </xf>
    <xf numFmtId="0" fontId="0" fillId="4" borderId="44" xfId="0" applyFont="1" applyFill="1" applyBorder="1" applyAlignment="1" applyProtection="1">
      <alignment horizontal="center" vertical="center"/>
      <protection locked="0"/>
    </xf>
    <xf numFmtId="0" fontId="0" fillId="4" borderId="31"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0" fontId="36" fillId="0" borderId="62" xfId="0" applyFont="1" applyBorder="1" applyAlignment="1" applyProtection="1">
      <alignment horizontal="left" shrinkToFit="1"/>
    </xf>
    <xf numFmtId="0" fontId="36" fillId="0" borderId="1" xfId="0" applyFont="1" applyBorder="1" applyAlignment="1" applyProtection="1">
      <alignment horizontal="left" shrinkToFit="1"/>
    </xf>
    <xf numFmtId="0" fontId="36" fillId="0" borderId="33" xfId="0" applyFont="1" applyBorder="1" applyAlignment="1" applyProtection="1">
      <alignment horizontal="left" shrinkToFit="1"/>
    </xf>
    <xf numFmtId="0" fontId="33" fillId="0" borderId="44" xfId="0" applyFont="1" applyBorder="1" applyAlignment="1" applyProtection="1">
      <alignment horizontal="left" vertical="center"/>
    </xf>
    <xf numFmtId="0" fontId="33" fillId="0" borderId="31" xfId="0" applyFont="1" applyBorder="1" applyAlignment="1" applyProtection="1">
      <alignment horizontal="left" vertical="center"/>
    </xf>
    <xf numFmtId="0" fontId="33" fillId="0" borderId="23" xfId="0" applyFont="1" applyBorder="1" applyAlignment="1" applyProtection="1">
      <alignment horizontal="left" vertical="center"/>
    </xf>
    <xf numFmtId="38" fontId="30" fillId="6" borderId="30" xfId="2" applyFont="1" applyFill="1" applyBorder="1" applyAlignment="1" applyProtection="1">
      <alignment horizontal="right" vertical="center" shrinkToFit="1"/>
      <protection locked="0"/>
    </xf>
    <xf numFmtId="38" fontId="30" fillId="6" borderId="5" xfId="2" applyFont="1" applyFill="1" applyBorder="1" applyAlignment="1" applyProtection="1">
      <alignment horizontal="right" vertical="center" shrinkToFit="1"/>
      <protection locked="0"/>
    </xf>
    <xf numFmtId="0" fontId="35" fillId="0" borderId="30" xfId="0" applyFont="1" applyBorder="1" applyAlignment="1" applyProtection="1">
      <alignment horizontal="left" vertical="center" shrinkToFit="1"/>
    </xf>
    <xf numFmtId="0" fontId="35" fillId="0" borderId="5" xfId="0" applyFont="1" applyBorder="1" applyAlignment="1" applyProtection="1">
      <alignment horizontal="left" vertical="center" shrinkToFit="1"/>
    </xf>
    <xf numFmtId="0" fontId="35" fillId="0" borderId="6" xfId="0" applyFont="1" applyBorder="1" applyAlignment="1" applyProtection="1">
      <alignment horizontal="left" vertical="center" shrinkToFit="1"/>
    </xf>
    <xf numFmtId="0" fontId="33" fillId="0" borderId="4" xfId="0" applyFont="1" applyBorder="1" applyAlignment="1">
      <alignment horizontal="center" vertical="center" wrapText="1"/>
    </xf>
    <xf numFmtId="0" fontId="33" fillId="0" borderId="4" xfId="0" applyFont="1" applyBorder="1" applyAlignment="1">
      <alignment horizontal="center" vertical="center"/>
    </xf>
    <xf numFmtId="0" fontId="33" fillId="6" borderId="4" xfId="0" applyFont="1" applyFill="1" applyBorder="1" applyAlignment="1" applyProtection="1">
      <alignment horizontal="left" vertical="center" shrinkToFit="1"/>
      <protection locked="0"/>
    </xf>
    <xf numFmtId="0" fontId="33" fillId="0" borderId="62"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33" xfId="0" applyFont="1" applyBorder="1" applyAlignment="1" applyProtection="1">
      <alignment horizontal="center" vertical="center"/>
    </xf>
    <xf numFmtId="0" fontId="33" fillId="0" borderId="2" xfId="0" applyFont="1" applyBorder="1" applyAlignment="1" applyProtection="1">
      <alignment horizontal="center" vertical="center"/>
    </xf>
    <xf numFmtId="0" fontId="33" fillId="0" borderId="0" xfId="0" applyFont="1" applyBorder="1" applyAlignment="1" applyProtection="1">
      <alignment horizontal="center" vertical="center"/>
    </xf>
    <xf numFmtId="0" fontId="33" fillId="0" borderId="3" xfId="0" applyFont="1" applyBorder="1" applyAlignment="1" applyProtection="1">
      <alignment horizontal="center" vertical="center"/>
    </xf>
    <xf numFmtId="0" fontId="0" fillId="6" borderId="4" xfId="0" applyFill="1" applyBorder="1" applyAlignment="1" applyProtection="1">
      <alignment horizontal="left" vertical="center" shrinkToFit="1"/>
      <protection locked="0"/>
    </xf>
    <xf numFmtId="0" fontId="0" fillId="0" borderId="4" xfId="0" applyBorder="1" applyAlignment="1" applyProtection="1">
      <alignment horizontal="center" vertical="center" wrapText="1"/>
    </xf>
    <xf numFmtId="0" fontId="33" fillId="0" borderId="4" xfId="0" applyFont="1" applyBorder="1" applyAlignment="1">
      <alignment horizontal="center" vertical="center" shrinkToFit="1"/>
    </xf>
    <xf numFmtId="0" fontId="33" fillId="0" borderId="4" xfId="0" applyFont="1" applyBorder="1" applyAlignment="1" applyProtection="1">
      <alignment horizontal="center" vertical="center" wrapText="1"/>
    </xf>
    <xf numFmtId="0" fontId="33" fillId="0" borderId="1" xfId="0" applyFont="1" applyBorder="1" applyAlignment="1">
      <alignment horizontal="left" vertical="center"/>
    </xf>
    <xf numFmtId="0" fontId="33" fillId="0" borderId="33" xfId="0" applyFont="1" applyBorder="1" applyAlignment="1">
      <alignment horizontal="left" vertical="center"/>
    </xf>
    <xf numFmtId="0" fontId="33" fillId="0" borderId="30"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0" fillId="6" borderId="30" xfId="0" applyFill="1" applyBorder="1" applyAlignment="1" applyProtection="1">
      <alignment horizontal="left" vertical="center" shrinkToFit="1"/>
      <protection locked="0"/>
    </xf>
    <xf numFmtId="0" fontId="0" fillId="6" borderId="5" xfId="0" applyFill="1" applyBorder="1" applyAlignment="1" applyProtection="1">
      <alignment horizontal="left" vertical="center" shrinkToFit="1"/>
      <protection locked="0"/>
    </xf>
    <xf numFmtId="0" fontId="0" fillId="6" borderId="6" xfId="0" applyFill="1" applyBorder="1" applyAlignment="1" applyProtection="1">
      <alignment horizontal="left" vertical="center" shrinkToFit="1"/>
      <protection locked="0"/>
    </xf>
    <xf numFmtId="0" fontId="0" fillId="6" borderId="62" xfId="0" applyFill="1" applyBorder="1" applyAlignment="1" applyProtection="1">
      <alignment horizontal="left" vertical="center" shrinkToFit="1"/>
      <protection locked="0"/>
    </xf>
    <xf numFmtId="0" fontId="0" fillId="6" borderId="1" xfId="0" applyFill="1" applyBorder="1" applyAlignment="1" applyProtection="1">
      <alignment horizontal="left" vertical="center" shrinkToFit="1"/>
      <protection locked="0"/>
    </xf>
    <xf numFmtId="0" fontId="0" fillId="6" borderId="33" xfId="0" applyFill="1" applyBorder="1" applyAlignment="1" applyProtection="1">
      <alignment horizontal="left" vertical="center" shrinkToFit="1"/>
      <protection locked="0"/>
    </xf>
    <xf numFmtId="0" fontId="0" fillId="6" borderId="44" xfId="0" applyFill="1" applyBorder="1" applyAlignment="1" applyProtection="1">
      <alignment horizontal="left" vertical="center" shrinkToFit="1"/>
      <protection locked="0"/>
    </xf>
    <xf numFmtId="0" fontId="0" fillId="6" borderId="31" xfId="0" applyFill="1" applyBorder="1" applyAlignment="1" applyProtection="1">
      <alignment horizontal="left" vertical="center" shrinkToFit="1"/>
      <protection locked="0"/>
    </xf>
    <xf numFmtId="0" fontId="0" fillId="6" borderId="23" xfId="0" applyFill="1" applyBorder="1" applyAlignment="1" applyProtection="1">
      <alignment horizontal="left" vertical="center" shrinkToFit="1"/>
      <protection locked="0"/>
    </xf>
    <xf numFmtId="0" fontId="35" fillId="0" borderId="4" xfId="0" applyFont="1" applyBorder="1" applyAlignment="1">
      <alignment horizontal="center" vertical="center"/>
    </xf>
    <xf numFmtId="0" fontId="33" fillId="0" borderId="62" xfId="0" applyFont="1" applyBorder="1" applyAlignment="1">
      <alignment horizontal="center" vertical="center"/>
    </xf>
    <xf numFmtId="0" fontId="33" fillId="0" borderId="1" xfId="0" applyFont="1" applyBorder="1" applyAlignment="1">
      <alignment horizontal="center" vertical="center"/>
    </xf>
    <xf numFmtId="0" fontId="33" fillId="0" borderId="33" xfId="0" applyFont="1" applyBorder="1" applyAlignment="1">
      <alignment horizontal="center" vertical="center"/>
    </xf>
    <xf numFmtId="0" fontId="33" fillId="0" borderId="44" xfId="0" applyFont="1" applyBorder="1" applyAlignment="1">
      <alignment horizontal="center" vertical="center"/>
    </xf>
    <xf numFmtId="0" fontId="33" fillId="0" borderId="31" xfId="0" applyFont="1" applyBorder="1" applyAlignment="1">
      <alignment horizontal="center" vertical="center"/>
    </xf>
    <xf numFmtId="0" fontId="33" fillId="0" borderId="23" xfId="0" applyFont="1" applyBorder="1" applyAlignment="1">
      <alignment horizontal="center" vertical="center"/>
    </xf>
    <xf numFmtId="0" fontId="33" fillId="0" borderId="4" xfId="0" applyFont="1" applyBorder="1" applyAlignment="1" applyProtection="1">
      <alignment horizontal="center" vertical="center" shrinkToFit="1"/>
    </xf>
    <xf numFmtId="0" fontId="32" fillId="0" borderId="0" xfId="0" applyFont="1" applyAlignment="1">
      <alignment horizontal="center" vertical="center"/>
    </xf>
    <xf numFmtId="0" fontId="33" fillId="0" borderId="2" xfId="0" applyFont="1" applyBorder="1" applyAlignment="1">
      <alignment horizontal="center" vertical="center"/>
    </xf>
    <xf numFmtId="0" fontId="33" fillId="0" borderId="0" xfId="0" applyFont="1" applyBorder="1" applyAlignment="1">
      <alignment horizontal="center" vertical="center"/>
    </xf>
    <xf numFmtId="0" fontId="33" fillId="0" borderId="3" xfId="0" applyFont="1" applyBorder="1" applyAlignment="1">
      <alignment horizontal="center" vertical="center"/>
    </xf>
    <xf numFmtId="0" fontId="33" fillId="0" borderId="30" xfId="0"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3" fillId="0" borderId="1" xfId="0" applyFont="1" applyBorder="1" applyAlignment="1" applyProtection="1">
      <alignment horizontal="left" vertical="center"/>
      <protection locked="0"/>
    </xf>
    <xf numFmtId="0" fontId="33" fillId="0" borderId="33" xfId="0" applyFont="1" applyBorder="1" applyAlignment="1" applyProtection="1">
      <alignment horizontal="left" vertical="center"/>
      <protection locked="0"/>
    </xf>
    <xf numFmtId="176" fontId="33" fillId="6" borderId="4" xfId="0" applyNumberFormat="1" applyFont="1" applyFill="1" applyBorder="1" applyAlignment="1" applyProtection="1">
      <alignment horizontal="center" vertical="center" wrapText="1"/>
      <protection locked="0"/>
    </xf>
    <xf numFmtId="0" fontId="0" fillId="0" borderId="30"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6" borderId="4" xfId="0" applyFill="1" applyBorder="1" applyAlignment="1" applyProtection="1">
      <alignment horizontal="center" vertical="center" shrinkToFit="1"/>
      <protection locked="0"/>
    </xf>
    <xf numFmtId="0" fontId="41" fillId="0" borderId="2" xfId="0" applyFont="1" applyBorder="1" applyAlignment="1">
      <alignment horizontal="center" vertical="center"/>
    </xf>
    <xf numFmtId="0" fontId="41" fillId="0" borderId="0" xfId="0" applyFont="1" applyBorder="1" applyAlignment="1">
      <alignment horizontal="center" vertical="center"/>
    </xf>
    <xf numFmtId="0" fontId="41" fillId="0" borderId="3" xfId="0" applyFont="1" applyBorder="1" applyAlignment="1">
      <alignment horizontal="center" vertical="center"/>
    </xf>
    <xf numFmtId="0" fontId="41" fillId="0" borderId="44" xfId="0" applyFont="1" applyBorder="1" applyAlignment="1">
      <alignment horizontal="center" vertical="center"/>
    </xf>
    <xf numFmtId="0" fontId="41" fillId="0" borderId="31" xfId="0" applyFont="1" applyBorder="1" applyAlignment="1">
      <alignment horizontal="center" vertical="center"/>
    </xf>
    <xf numFmtId="0" fontId="41" fillId="0" borderId="23" xfId="0" applyFont="1" applyBorder="1" applyAlignment="1">
      <alignment horizontal="center" vertical="center"/>
    </xf>
    <xf numFmtId="0" fontId="44" fillId="6" borderId="4" xfId="0" applyFont="1" applyFill="1" applyBorder="1" applyAlignment="1" applyProtection="1">
      <alignment horizontal="left" vertical="center" shrinkToFit="1"/>
      <protection locked="0"/>
    </xf>
    <xf numFmtId="176" fontId="0" fillId="0" borderId="4" xfId="0" applyNumberFormat="1" applyBorder="1" applyAlignment="1">
      <alignment horizontal="center" vertical="center"/>
    </xf>
    <xf numFmtId="0" fontId="0" fillId="0" borderId="0" xfId="0" applyAlignment="1">
      <alignment horizontal="left" vertical="center" wrapText="1"/>
    </xf>
    <xf numFmtId="0" fontId="33" fillId="4" borderId="62" xfId="0" applyFont="1" applyFill="1" applyBorder="1" applyAlignment="1" applyProtection="1">
      <alignment horizontal="center" vertical="center" shrinkToFit="1"/>
      <protection locked="0"/>
    </xf>
    <xf numFmtId="0" fontId="33" fillId="4" borderId="1" xfId="0" applyFont="1" applyFill="1" applyBorder="1" applyAlignment="1" applyProtection="1">
      <alignment horizontal="center" vertical="center" shrinkToFit="1"/>
      <protection locked="0"/>
    </xf>
    <xf numFmtId="0" fontId="33" fillId="6" borderId="1" xfId="0" applyFont="1" applyFill="1" applyBorder="1" applyAlignment="1" applyProtection="1">
      <alignment horizontal="center" vertical="center" shrinkToFit="1"/>
      <protection locked="0"/>
    </xf>
    <xf numFmtId="0" fontId="33" fillId="0" borderId="1" xfId="0" applyFont="1" applyBorder="1" applyAlignment="1">
      <alignment horizontal="center" vertical="center" shrinkToFit="1"/>
    </xf>
    <xf numFmtId="0" fontId="33" fillId="0" borderId="33" xfId="0" applyFont="1" applyBorder="1" applyAlignment="1">
      <alignment horizontal="center" vertical="center" shrinkToFit="1"/>
    </xf>
    <xf numFmtId="0" fontId="0" fillId="0" borderId="4" xfId="0" applyBorder="1" applyAlignment="1">
      <alignment horizontal="center" vertical="center"/>
    </xf>
    <xf numFmtId="0" fontId="33" fillId="0" borderId="44"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23" xfId="0" applyFont="1" applyBorder="1" applyAlignment="1">
      <alignment horizontal="center" vertical="center" wrapText="1"/>
    </xf>
    <xf numFmtId="187" fontId="30" fillId="0" borderId="4" xfId="2" applyNumberFormat="1" applyFont="1" applyBorder="1" applyAlignment="1">
      <alignment horizontal="right" vertical="center" wrapText="1"/>
    </xf>
    <xf numFmtId="187" fontId="30" fillId="0" borderId="30" xfId="2" applyNumberFormat="1" applyFont="1" applyBorder="1" applyAlignment="1">
      <alignment horizontal="right" vertical="center" wrapText="1"/>
    </xf>
    <xf numFmtId="0" fontId="33" fillId="0" borderId="6" xfId="0" applyFont="1" applyBorder="1" applyAlignment="1">
      <alignment horizontal="left" vertical="center"/>
    </xf>
    <xf numFmtId="0" fontId="33" fillId="0" borderId="4" xfId="0" applyFont="1" applyBorder="1" applyAlignment="1">
      <alignment horizontal="left" vertical="center"/>
    </xf>
    <xf numFmtId="177" fontId="0" fillId="0" borderId="30" xfId="0" applyNumberFormat="1" applyBorder="1" applyAlignment="1">
      <alignment horizontal="center" vertical="center" wrapText="1"/>
    </xf>
    <xf numFmtId="177" fontId="0" fillId="0" borderId="5" xfId="0" applyNumberFormat="1" applyBorder="1" applyAlignment="1">
      <alignment horizontal="center" vertical="center" wrapText="1"/>
    </xf>
    <xf numFmtId="177" fontId="0" fillId="0" borderId="6" xfId="0" applyNumberFormat="1" applyBorder="1" applyAlignment="1">
      <alignment horizontal="center" vertical="center" wrapText="1"/>
    </xf>
    <xf numFmtId="0" fontId="33" fillId="6" borderId="2" xfId="0" applyFont="1" applyFill="1" applyBorder="1" applyAlignment="1" applyProtection="1">
      <alignment horizontal="left" vertical="top" wrapText="1"/>
      <protection locked="0"/>
    </xf>
    <xf numFmtId="0" fontId="33" fillId="6" borderId="0" xfId="0" applyFont="1" applyFill="1" applyBorder="1" applyAlignment="1" applyProtection="1">
      <alignment horizontal="left" vertical="top" wrapText="1"/>
      <protection locked="0"/>
    </xf>
    <xf numFmtId="0" fontId="33" fillId="6" borderId="3" xfId="0" applyFont="1" applyFill="1" applyBorder="1" applyAlignment="1" applyProtection="1">
      <alignment horizontal="left" vertical="top" wrapText="1"/>
      <protection locked="0"/>
    </xf>
    <xf numFmtId="0" fontId="33" fillId="6" borderId="44" xfId="0" applyFont="1" applyFill="1" applyBorder="1" applyAlignment="1" applyProtection="1">
      <alignment horizontal="left" vertical="top" wrapText="1"/>
      <protection locked="0"/>
    </xf>
    <xf numFmtId="0" fontId="33" fillId="6" borderId="31" xfId="0" applyFont="1" applyFill="1" applyBorder="1" applyAlignment="1" applyProtection="1">
      <alignment horizontal="left" vertical="top" wrapText="1"/>
      <protection locked="0"/>
    </xf>
    <xf numFmtId="0" fontId="33" fillId="6" borderId="23" xfId="0" applyFont="1" applyFill="1" applyBorder="1" applyAlignment="1" applyProtection="1">
      <alignment horizontal="left" vertical="top" wrapText="1"/>
      <protection locked="0"/>
    </xf>
    <xf numFmtId="0" fontId="33" fillId="0" borderId="62" xfId="0" applyFont="1" applyBorder="1" applyAlignment="1">
      <alignment horizontal="left" vertical="center" shrinkToFit="1"/>
    </xf>
    <xf numFmtId="0" fontId="33" fillId="0" borderId="1" xfId="0" applyFont="1" applyBorder="1" applyAlignment="1">
      <alignment horizontal="left" vertical="center" shrinkToFit="1"/>
    </xf>
    <xf numFmtId="0" fontId="33" fillId="0" borderId="33" xfId="0" applyFont="1" applyBorder="1" applyAlignment="1">
      <alignment horizontal="left" vertical="center" shrinkToFit="1"/>
    </xf>
    <xf numFmtId="176" fontId="33" fillId="0" borderId="73" xfId="0" applyNumberFormat="1" applyFont="1" applyBorder="1" applyAlignment="1">
      <alignment horizontal="center" vertical="center" shrinkToFit="1"/>
    </xf>
    <xf numFmtId="176" fontId="33" fillId="0" borderId="74" xfId="0" applyNumberFormat="1" applyFont="1" applyBorder="1" applyAlignment="1">
      <alignment horizontal="center" vertical="center" shrinkToFit="1"/>
    </xf>
    <xf numFmtId="176" fontId="33" fillId="0" borderId="75" xfId="0" applyNumberFormat="1" applyFont="1" applyBorder="1" applyAlignment="1">
      <alignment horizontal="center" vertical="center" shrinkToFit="1"/>
    </xf>
    <xf numFmtId="176" fontId="33" fillId="0" borderId="58" xfId="0" applyNumberFormat="1" applyFont="1" applyBorder="1" applyAlignment="1">
      <alignment horizontal="center" vertical="center" shrinkToFit="1"/>
    </xf>
    <xf numFmtId="176" fontId="33" fillId="0" borderId="7" xfId="0" applyNumberFormat="1" applyFont="1" applyBorder="1" applyAlignment="1">
      <alignment horizontal="center" vertical="center" shrinkToFit="1"/>
    </xf>
    <xf numFmtId="176" fontId="33" fillId="0" borderId="60" xfId="0" applyNumberFormat="1" applyFont="1" applyBorder="1" applyAlignment="1">
      <alignment horizontal="center" vertical="center" shrinkToFit="1"/>
    </xf>
    <xf numFmtId="176" fontId="33" fillId="6" borderId="24" xfId="0" applyNumberFormat="1" applyFont="1" applyFill="1" applyBorder="1" applyAlignment="1" applyProtection="1">
      <alignment horizontal="center" vertical="center"/>
      <protection locked="0"/>
    </xf>
    <xf numFmtId="176" fontId="33" fillId="6" borderId="76" xfId="0" applyNumberFormat="1" applyFont="1" applyFill="1" applyBorder="1" applyAlignment="1" applyProtection="1">
      <alignment horizontal="center" vertical="center"/>
      <protection locked="0"/>
    </xf>
    <xf numFmtId="176" fontId="33" fillId="6" borderId="25" xfId="0" applyNumberFormat="1" applyFont="1" applyFill="1" applyBorder="1" applyAlignment="1" applyProtection="1">
      <alignment horizontal="center" vertical="center"/>
      <protection locked="0"/>
    </xf>
    <xf numFmtId="176" fontId="33" fillId="6" borderId="30" xfId="0" applyNumberFormat="1" applyFont="1" applyFill="1" applyBorder="1" applyAlignment="1" applyProtection="1">
      <alignment horizontal="center" vertical="center"/>
      <protection locked="0"/>
    </xf>
    <xf numFmtId="176" fontId="33" fillId="6" borderId="5" xfId="0" applyNumberFormat="1" applyFont="1" applyFill="1" applyBorder="1" applyAlignment="1" applyProtection="1">
      <alignment horizontal="center" vertical="center"/>
      <protection locked="0"/>
    </xf>
    <xf numFmtId="176" fontId="33" fillId="6" borderId="6" xfId="0" applyNumberFormat="1" applyFont="1" applyFill="1" applyBorder="1" applyAlignment="1" applyProtection="1">
      <alignment horizontal="center" vertical="center"/>
      <protection locked="0"/>
    </xf>
    <xf numFmtId="176" fontId="33" fillId="6" borderId="68" xfId="0" applyNumberFormat="1" applyFont="1" applyFill="1" applyBorder="1" applyAlignment="1" applyProtection="1">
      <alignment horizontal="center" vertical="center"/>
      <protection locked="0"/>
    </xf>
    <xf numFmtId="176" fontId="33" fillId="6" borderId="69" xfId="0" applyNumberFormat="1" applyFont="1" applyFill="1" applyBorder="1" applyAlignment="1" applyProtection="1">
      <alignment horizontal="center" vertical="center"/>
      <protection locked="0"/>
    </xf>
    <xf numFmtId="176" fontId="33" fillId="6" borderId="67" xfId="0" applyNumberFormat="1" applyFont="1" applyFill="1" applyBorder="1" applyAlignment="1" applyProtection="1">
      <alignment horizontal="center" vertical="center"/>
      <protection locked="0"/>
    </xf>
    <xf numFmtId="176" fontId="33" fillId="0" borderId="77" xfId="0" applyNumberFormat="1" applyFont="1" applyFill="1" applyBorder="1" applyAlignment="1">
      <alignment horizontal="right" vertical="center"/>
    </xf>
    <xf numFmtId="176" fontId="33" fillId="0" borderId="78" xfId="0" applyNumberFormat="1" applyFont="1" applyFill="1" applyBorder="1" applyAlignment="1">
      <alignment horizontal="right" vertical="center"/>
    </xf>
    <xf numFmtId="176" fontId="33" fillId="7" borderId="79" xfId="0" applyNumberFormat="1" applyFont="1" applyFill="1" applyBorder="1" applyAlignment="1">
      <alignment horizontal="center" vertical="center"/>
    </xf>
    <xf numFmtId="176" fontId="33" fillId="7" borderId="80" xfId="0" applyNumberFormat="1" applyFont="1" applyFill="1" applyBorder="1" applyAlignment="1">
      <alignment horizontal="center" vertical="center"/>
    </xf>
    <xf numFmtId="176" fontId="33" fillId="7" borderId="81" xfId="0" applyNumberFormat="1" applyFont="1" applyFill="1" applyBorder="1" applyAlignment="1">
      <alignment horizontal="center" vertical="center"/>
    </xf>
    <xf numFmtId="176" fontId="33" fillId="0" borderId="26" xfId="0" applyNumberFormat="1" applyFont="1" applyFill="1" applyBorder="1" applyAlignment="1">
      <alignment horizontal="right" vertical="center"/>
    </xf>
    <xf numFmtId="176" fontId="33" fillId="0" borderId="82" xfId="0" applyNumberFormat="1" applyFont="1" applyFill="1" applyBorder="1" applyAlignment="1">
      <alignment horizontal="right" vertical="center"/>
    </xf>
    <xf numFmtId="176" fontId="33" fillId="7" borderId="24" xfId="0" applyNumberFormat="1" applyFont="1" applyFill="1" applyBorder="1" applyAlignment="1">
      <alignment horizontal="center" vertical="center"/>
    </xf>
    <xf numFmtId="176" fontId="33" fillId="7" borderId="76" xfId="0" applyNumberFormat="1" applyFont="1" applyFill="1" applyBorder="1" applyAlignment="1">
      <alignment horizontal="center" vertical="center"/>
    </xf>
    <xf numFmtId="176" fontId="33" fillId="7" borderId="25" xfId="0" applyNumberFormat="1" applyFont="1" applyFill="1" applyBorder="1" applyAlignment="1">
      <alignment horizontal="center" vertical="center"/>
    </xf>
    <xf numFmtId="176" fontId="33" fillId="0" borderId="70" xfId="0" applyNumberFormat="1" applyFont="1" applyFill="1" applyBorder="1" applyAlignment="1">
      <alignment horizontal="center" vertical="center"/>
    </xf>
    <xf numFmtId="176" fontId="33" fillId="0" borderId="71" xfId="0" applyNumberFormat="1" applyFont="1" applyFill="1" applyBorder="1" applyAlignment="1">
      <alignment horizontal="center" vertical="center"/>
    </xf>
    <xf numFmtId="176" fontId="33" fillId="0" borderId="72" xfId="0" applyNumberFormat="1" applyFont="1" applyFill="1" applyBorder="1" applyAlignment="1">
      <alignment horizontal="center" vertical="center"/>
    </xf>
    <xf numFmtId="176" fontId="33" fillId="0" borderId="4" xfId="0" applyNumberFormat="1" applyFont="1" applyFill="1" applyBorder="1" applyAlignment="1">
      <alignment horizontal="right" vertical="center"/>
    </xf>
    <xf numFmtId="176" fontId="33" fillId="0" borderId="34" xfId="0" applyNumberFormat="1" applyFont="1" applyFill="1" applyBorder="1" applyAlignment="1">
      <alignment horizontal="right" vertical="center"/>
    </xf>
    <xf numFmtId="176" fontId="33" fillId="6" borderId="4" xfId="0" applyNumberFormat="1" applyFont="1" applyFill="1" applyBorder="1" applyAlignment="1" applyProtection="1">
      <alignment horizontal="right" vertical="center"/>
      <protection locked="0"/>
    </xf>
    <xf numFmtId="176" fontId="33" fillId="7" borderId="4" xfId="0" applyNumberFormat="1" applyFont="1" applyFill="1" applyBorder="1" applyAlignment="1">
      <alignment horizontal="center" vertical="center"/>
    </xf>
    <xf numFmtId="176" fontId="33" fillId="0" borderId="21" xfId="0" applyNumberFormat="1" applyFont="1" applyFill="1" applyBorder="1" applyAlignment="1">
      <alignment horizontal="right" vertical="center"/>
    </xf>
    <xf numFmtId="176" fontId="33" fillId="0" borderId="83" xfId="0" applyNumberFormat="1" applyFont="1" applyFill="1" applyBorder="1" applyAlignment="1">
      <alignment horizontal="right" vertical="center"/>
    </xf>
    <xf numFmtId="176" fontId="33" fillId="7" borderId="20" xfId="0" applyNumberFormat="1" applyFont="1" applyFill="1" applyBorder="1" applyAlignment="1">
      <alignment horizontal="center" vertical="center"/>
    </xf>
    <xf numFmtId="176" fontId="33" fillId="7" borderId="18" xfId="0" applyNumberFormat="1" applyFont="1" applyFill="1" applyBorder="1" applyAlignment="1">
      <alignment horizontal="center" vertical="center"/>
    </xf>
    <xf numFmtId="176" fontId="33" fillId="7" borderId="19" xfId="0" applyNumberFormat="1" applyFont="1" applyFill="1" applyBorder="1" applyAlignment="1">
      <alignment horizontal="center" vertical="center"/>
    </xf>
    <xf numFmtId="176" fontId="33" fillId="7" borderId="29" xfId="0" applyNumberFormat="1" applyFont="1" applyFill="1" applyBorder="1" applyAlignment="1">
      <alignment horizontal="center" vertical="center"/>
    </xf>
    <xf numFmtId="176" fontId="33" fillId="0" borderId="84" xfId="0" applyNumberFormat="1" applyFont="1" applyFill="1" applyBorder="1" applyAlignment="1">
      <alignment horizontal="right" vertical="center"/>
    </xf>
    <xf numFmtId="176" fontId="33" fillId="0" borderId="27" xfId="0" applyNumberFormat="1" applyFont="1" applyFill="1" applyBorder="1" applyAlignment="1">
      <alignment horizontal="right" vertical="center"/>
    </xf>
    <xf numFmtId="176" fontId="33" fillId="0" borderId="85" xfId="0" applyNumberFormat="1" applyFont="1" applyFill="1" applyBorder="1" applyAlignment="1">
      <alignment horizontal="right" vertical="center"/>
    </xf>
    <xf numFmtId="176" fontId="33" fillId="0" borderId="36" xfId="0" applyNumberFormat="1" applyFont="1" applyFill="1" applyBorder="1" applyAlignment="1">
      <alignment horizontal="right" vertical="center"/>
    </xf>
    <xf numFmtId="176" fontId="33" fillId="0" borderId="51" xfId="0" applyNumberFormat="1" applyFont="1" applyFill="1" applyBorder="1" applyAlignment="1">
      <alignment horizontal="right" vertical="center"/>
    </xf>
    <xf numFmtId="176" fontId="33" fillId="7" borderId="36" xfId="0" applyNumberFormat="1" applyFont="1" applyFill="1" applyBorder="1" applyAlignment="1">
      <alignment horizontal="right" vertical="center"/>
    </xf>
    <xf numFmtId="176" fontId="33" fillId="7" borderId="36" xfId="0" applyNumberFormat="1" applyFont="1" applyFill="1" applyBorder="1" applyAlignment="1">
      <alignment horizontal="center" vertical="center"/>
    </xf>
    <xf numFmtId="176" fontId="33" fillId="6" borderId="36" xfId="0" applyNumberFormat="1" applyFont="1" applyFill="1" applyBorder="1" applyAlignment="1" applyProtection="1">
      <alignment horizontal="right" vertical="center"/>
      <protection locked="0"/>
    </xf>
    <xf numFmtId="176" fontId="33" fillId="6" borderId="4" xfId="0" applyNumberFormat="1" applyFont="1" applyFill="1" applyBorder="1" applyAlignment="1" applyProtection="1">
      <alignment horizontal="center" vertical="center"/>
      <protection locked="0"/>
    </xf>
    <xf numFmtId="176" fontId="33" fillId="0" borderId="68" xfId="0" applyNumberFormat="1" applyFont="1" applyFill="1" applyBorder="1" applyAlignment="1">
      <alignment horizontal="right" vertical="center"/>
    </xf>
    <xf numFmtId="176" fontId="33" fillId="0" borderId="69" xfId="0" applyNumberFormat="1" applyFont="1" applyFill="1" applyBorder="1" applyAlignment="1">
      <alignment horizontal="right" vertical="center"/>
    </xf>
    <xf numFmtId="176" fontId="33" fillId="0" borderId="86" xfId="0" applyNumberFormat="1" applyFont="1" applyFill="1" applyBorder="1" applyAlignment="1">
      <alignment horizontal="right" vertical="center"/>
    </xf>
    <xf numFmtId="176" fontId="33" fillId="0" borderId="43" xfId="0" applyNumberFormat="1" applyFont="1" applyFill="1" applyBorder="1" applyAlignment="1">
      <alignment horizontal="right" vertical="center"/>
    </xf>
    <xf numFmtId="176" fontId="33" fillId="0" borderId="87" xfId="0" applyNumberFormat="1" applyFont="1" applyFill="1" applyBorder="1" applyAlignment="1">
      <alignment horizontal="right" vertical="center"/>
    </xf>
    <xf numFmtId="176" fontId="33" fillId="0" borderId="24" xfId="0" applyNumberFormat="1" applyFont="1" applyFill="1" applyBorder="1" applyAlignment="1">
      <alignment horizontal="right" vertical="center"/>
    </xf>
    <xf numFmtId="176" fontId="33" fillId="0" borderId="76" xfId="0" applyNumberFormat="1" applyFont="1" applyFill="1" applyBorder="1" applyAlignment="1">
      <alignment horizontal="right" vertical="center"/>
    </xf>
    <xf numFmtId="176" fontId="33" fillId="0" borderId="88" xfId="0" applyNumberFormat="1" applyFont="1" applyFill="1" applyBorder="1" applyAlignment="1">
      <alignment horizontal="right" vertical="center"/>
    </xf>
    <xf numFmtId="176" fontId="33" fillId="6" borderId="26" xfId="0" applyNumberFormat="1" applyFont="1" applyFill="1" applyBorder="1" applyAlignment="1" applyProtection="1">
      <alignment horizontal="right" vertical="center"/>
      <protection locked="0"/>
    </xf>
    <xf numFmtId="176" fontId="33" fillId="0" borderId="59" xfId="0" applyNumberFormat="1" applyFont="1" applyFill="1" applyBorder="1" applyAlignment="1">
      <alignment horizontal="right" vertical="center"/>
    </xf>
    <xf numFmtId="176" fontId="33" fillId="0" borderId="74" xfId="0" applyNumberFormat="1" applyFont="1" applyBorder="1" applyAlignment="1">
      <alignment horizontal="center" vertical="center"/>
    </xf>
    <xf numFmtId="176" fontId="33" fillId="0" borderId="9" xfId="0" applyNumberFormat="1" applyFont="1" applyBorder="1" applyAlignment="1">
      <alignment horizontal="center" vertical="center"/>
    </xf>
    <xf numFmtId="176" fontId="33" fillId="0" borderId="7" xfId="0" applyNumberFormat="1" applyFont="1" applyBorder="1" applyAlignment="1">
      <alignment horizontal="center" vertical="center"/>
    </xf>
    <xf numFmtId="176" fontId="33" fillId="0" borderId="61" xfId="0" applyNumberFormat="1" applyFont="1" applyBorder="1" applyAlignment="1">
      <alignment horizontal="center" vertical="center"/>
    </xf>
    <xf numFmtId="0" fontId="45" fillId="0" borderId="89" xfId="0" applyFont="1" applyBorder="1" applyAlignment="1">
      <alignment horizontal="center" vertical="center"/>
    </xf>
    <xf numFmtId="0" fontId="45" fillId="0" borderId="74" xfId="0" applyFont="1" applyBorder="1" applyAlignment="1">
      <alignment horizontal="center" vertical="center"/>
    </xf>
    <xf numFmtId="0" fontId="45" fillId="0" borderId="75" xfId="0" applyFont="1" applyBorder="1" applyAlignment="1">
      <alignment horizontal="center" vertical="center"/>
    </xf>
    <xf numFmtId="0" fontId="45" fillId="0" borderId="57" xfId="0" applyFont="1" applyBorder="1" applyAlignment="1">
      <alignment horizontal="center" vertical="center"/>
    </xf>
    <xf numFmtId="0" fontId="45" fillId="0" borderId="7" xfId="0" applyFont="1" applyBorder="1" applyAlignment="1">
      <alignment horizontal="center" vertical="center"/>
    </xf>
    <xf numFmtId="0" fontId="45" fillId="0" borderId="60" xfId="0" applyFont="1" applyBorder="1" applyAlignment="1">
      <alignment horizontal="center" vertical="center"/>
    </xf>
    <xf numFmtId="176" fontId="33" fillId="6" borderId="27" xfId="0" applyNumberFormat="1" applyFont="1" applyFill="1" applyBorder="1" applyAlignment="1" applyProtection="1">
      <alignment horizontal="center" vertical="center"/>
      <protection locked="0"/>
    </xf>
    <xf numFmtId="176" fontId="33" fillId="0" borderId="29" xfId="0" applyNumberFormat="1" applyFont="1" applyFill="1" applyBorder="1" applyAlignment="1">
      <alignment horizontal="right" vertical="center"/>
    </xf>
    <xf numFmtId="176" fontId="33" fillId="0" borderId="90" xfId="0" applyNumberFormat="1" applyFont="1" applyFill="1" applyBorder="1" applyAlignment="1">
      <alignment horizontal="right" vertical="center"/>
    </xf>
    <xf numFmtId="0" fontId="45" fillId="0" borderId="91" xfId="0" applyFont="1" applyBorder="1" applyAlignment="1">
      <alignment horizontal="center" vertical="center" wrapText="1"/>
    </xf>
    <xf numFmtId="0" fontId="45" fillId="0" borderId="57" xfId="0" applyFont="1" applyBorder="1" applyAlignment="1">
      <alignment horizontal="center" vertical="center" wrapText="1"/>
    </xf>
    <xf numFmtId="176" fontId="33" fillId="0" borderId="73" xfId="0" applyNumberFormat="1" applyFont="1" applyBorder="1" applyAlignment="1">
      <alignment horizontal="center" vertical="center"/>
    </xf>
    <xf numFmtId="176" fontId="33" fillId="0" borderId="21" xfId="0" applyNumberFormat="1" applyFont="1" applyBorder="1" applyAlignment="1">
      <alignment horizontal="center" vertical="center"/>
    </xf>
    <xf numFmtId="176" fontId="33" fillId="7" borderId="59" xfId="0" applyNumberFormat="1" applyFont="1" applyFill="1" applyBorder="1" applyAlignment="1">
      <alignment horizontal="center" vertical="center"/>
    </xf>
    <xf numFmtId="0" fontId="45" fillId="6" borderId="44" xfId="0" applyFont="1" applyFill="1" applyBorder="1" applyAlignment="1" applyProtection="1">
      <alignment horizontal="left" vertical="center" shrinkToFit="1"/>
      <protection locked="0"/>
    </xf>
    <xf numFmtId="0" fontId="45" fillId="6" borderId="31" xfId="0" applyFont="1" applyFill="1" applyBorder="1" applyAlignment="1" applyProtection="1">
      <alignment horizontal="left" vertical="center" shrinkToFit="1"/>
      <protection locked="0"/>
    </xf>
    <xf numFmtId="176" fontId="33" fillId="6" borderId="30" xfId="0" applyNumberFormat="1" applyFont="1" applyFill="1" applyBorder="1" applyAlignment="1" applyProtection="1">
      <alignment horizontal="right" vertical="center"/>
      <protection locked="0"/>
    </xf>
    <xf numFmtId="176" fontId="33" fillId="6" borderId="5" xfId="0" applyNumberFormat="1" applyFont="1" applyFill="1" applyBorder="1" applyAlignment="1" applyProtection="1">
      <alignment horizontal="right" vertical="center"/>
      <protection locked="0"/>
    </xf>
    <xf numFmtId="176" fontId="33" fillId="6" borderId="6" xfId="0" applyNumberFormat="1" applyFont="1" applyFill="1" applyBorder="1" applyAlignment="1" applyProtection="1">
      <alignment horizontal="right" vertical="center"/>
      <protection locked="0"/>
    </xf>
    <xf numFmtId="0" fontId="45" fillId="6" borderId="30" xfId="0" applyFont="1" applyFill="1" applyBorder="1" applyAlignment="1" applyProtection="1">
      <alignment horizontal="left" vertical="center" shrinkToFit="1"/>
      <protection locked="0"/>
    </xf>
    <xf numFmtId="0" fontId="45" fillId="6" borderId="5" xfId="0" applyFont="1" applyFill="1" applyBorder="1" applyAlignment="1" applyProtection="1">
      <alignment horizontal="left" vertical="center" shrinkToFit="1"/>
      <protection locked="0"/>
    </xf>
    <xf numFmtId="0" fontId="45" fillId="0" borderId="71" xfId="0" applyFont="1" applyBorder="1" applyAlignment="1">
      <alignment horizontal="center" vertical="center"/>
    </xf>
    <xf numFmtId="0" fontId="45" fillId="6" borderId="6" xfId="0" applyFont="1" applyFill="1" applyBorder="1" applyAlignment="1" applyProtection="1">
      <alignment horizontal="left" vertical="center" shrinkToFit="1"/>
      <protection locked="0"/>
    </xf>
    <xf numFmtId="0" fontId="45" fillId="0" borderId="30" xfId="0" applyFont="1" applyBorder="1" applyAlignment="1">
      <alignment horizontal="left" vertical="center" shrinkToFit="1"/>
    </xf>
    <xf numFmtId="0" fontId="45" fillId="0" borderId="5" xfId="0" applyFont="1" applyBorder="1" applyAlignment="1">
      <alignment horizontal="left" vertical="center" shrinkToFit="1"/>
    </xf>
    <xf numFmtId="176" fontId="33" fillId="0" borderId="20" xfId="0" applyNumberFormat="1" applyFont="1" applyBorder="1" applyAlignment="1">
      <alignment horizontal="center" vertical="center"/>
    </xf>
    <xf numFmtId="176" fontId="33" fillId="6" borderId="27" xfId="0" applyNumberFormat="1" applyFont="1" applyFill="1" applyBorder="1" applyAlignment="1" applyProtection="1">
      <alignment horizontal="right" vertical="center"/>
      <protection locked="0"/>
    </xf>
    <xf numFmtId="176" fontId="33" fillId="7" borderId="26" xfId="0" applyNumberFormat="1" applyFont="1" applyFill="1" applyBorder="1" applyAlignment="1">
      <alignment horizontal="center" vertical="center"/>
    </xf>
    <xf numFmtId="0" fontId="46" fillId="0" borderId="35" xfId="0" applyFont="1" applyBorder="1" applyAlignment="1">
      <alignment horizontal="distributed" vertical="center" indent="1"/>
    </xf>
    <xf numFmtId="0" fontId="46" fillId="0" borderId="5" xfId="0" applyFont="1" applyBorder="1" applyAlignment="1">
      <alignment horizontal="distributed" vertical="center" indent="1"/>
    </xf>
    <xf numFmtId="0" fontId="45" fillId="0" borderId="24" xfId="0" applyFont="1" applyBorder="1" applyAlignment="1">
      <alignment horizontal="left" vertical="center" shrinkToFit="1"/>
    </xf>
    <xf numFmtId="0" fontId="45" fillId="0" borderId="76" xfId="0" applyFont="1" applyBorder="1" applyAlignment="1">
      <alignment horizontal="left" vertical="center" shrinkToFit="1"/>
    </xf>
    <xf numFmtId="0" fontId="45" fillId="0" borderId="89" xfId="0" applyFont="1" applyBorder="1" applyAlignment="1">
      <alignment horizontal="center" vertical="center" wrapText="1"/>
    </xf>
    <xf numFmtId="0" fontId="46" fillId="0" borderId="92" xfId="0" applyFont="1" applyBorder="1" applyAlignment="1">
      <alignment horizontal="distributed" vertical="center" indent="1"/>
    </xf>
    <xf numFmtId="0" fontId="46" fillId="0" borderId="80" xfId="0" applyFont="1" applyBorder="1" applyAlignment="1">
      <alignment horizontal="distributed" vertical="center" indent="1"/>
    </xf>
    <xf numFmtId="0" fontId="46" fillId="0" borderId="63" xfId="0" applyFont="1" applyBorder="1" applyAlignment="1">
      <alignment horizontal="distributed" vertical="center" indent="1"/>
    </xf>
    <xf numFmtId="0" fontId="46" fillId="0" borderId="31" xfId="0" applyFont="1" applyBorder="1" applyAlignment="1">
      <alignment horizontal="distributed" vertical="center" indent="1"/>
    </xf>
    <xf numFmtId="0" fontId="45" fillId="6" borderId="68" xfId="0" applyFont="1" applyFill="1" applyBorder="1" applyAlignment="1" applyProtection="1">
      <alignment horizontal="left" vertical="center" shrinkToFit="1"/>
      <protection locked="0"/>
    </xf>
    <xf numFmtId="0" fontId="45" fillId="6" borderId="69" xfId="0" applyFont="1" applyFill="1" applyBorder="1" applyAlignment="1" applyProtection="1">
      <alignment horizontal="left" vertical="center" shrinkToFit="1"/>
      <protection locked="0"/>
    </xf>
    <xf numFmtId="0" fontId="0" fillId="0" borderId="2" xfId="0" applyBorder="1" applyAlignment="1">
      <alignment horizontal="center" vertical="center"/>
    </xf>
    <xf numFmtId="0" fontId="0" fillId="0" borderId="0" xfId="0" applyAlignment="1">
      <alignment horizontal="center" vertical="center"/>
    </xf>
    <xf numFmtId="176" fontId="32" fillId="0" borderId="62" xfId="0" applyNumberFormat="1" applyFont="1" applyBorder="1" applyAlignment="1">
      <alignment horizontal="center" vertical="center"/>
    </xf>
    <xf numFmtId="176" fontId="32" fillId="0" borderId="1" xfId="0" applyNumberFormat="1" applyFont="1" applyBorder="1" applyAlignment="1">
      <alignment horizontal="center" vertical="center"/>
    </xf>
    <xf numFmtId="176" fontId="32" fillId="0" borderId="33" xfId="0" applyNumberFormat="1" applyFont="1" applyBorder="1" applyAlignment="1">
      <alignment horizontal="center" vertical="center"/>
    </xf>
    <xf numFmtId="176" fontId="32" fillId="0" borderId="44" xfId="0" applyNumberFormat="1" applyFont="1" applyBorder="1" applyAlignment="1">
      <alignment horizontal="center" vertical="center"/>
    </xf>
    <xf numFmtId="176" fontId="32" fillId="0" borderId="31"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32" fillId="0" borderId="62" xfId="0" applyNumberFormat="1" applyFont="1" applyBorder="1" applyAlignment="1">
      <alignment horizontal="center" vertical="center" wrapText="1"/>
    </xf>
    <xf numFmtId="176" fontId="32" fillId="0" borderId="1" xfId="0" applyNumberFormat="1" applyFont="1" applyBorder="1" applyAlignment="1">
      <alignment horizontal="center" vertical="center" wrapText="1"/>
    </xf>
    <xf numFmtId="176" fontId="32" fillId="0" borderId="33" xfId="0" applyNumberFormat="1" applyFont="1" applyBorder="1" applyAlignment="1">
      <alignment horizontal="center" vertical="center" wrapText="1"/>
    </xf>
    <xf numFmtId="176" fontId="32" fillId="0" borderId="44" xfId="0" applyNumberFormat="1" applyFont="1" applyBorder="1" applyAlignment="1">
      <alignment horizontal="center" vertical="center" wrapText="1"/>
    </xf>
    <xf numFmtId="176" fontId="32" fillId="0" borderId="31" xfId="0" applyNumberFormat="1" applyFont="1" applyBorder="1" applyAlignment="1">
      <alignment horizontal="center" vertical="center" wrapText="1"/>
    </xf>
    <xf numFmtId="176" fontId="32" fillId="0" borderId="23" xfId="0" applyNumberFormat="1" applyFont="1" applyBorder="1" applyAlignment="1">
      <alignment horizontal="center" vertical="center" wrapText="1"/>
    </xf>
    <xf numFmtId="12" fontId="32" fillId="0" borderId="30" xfId="0" applyNumberFormat="1" applyFont="1" applyBorder="1" applyAlignment="1">
      <alignment horizontal="center" vertical="center"/>
    </xf>
    <xf numFmtId="12" fontId="32" fillId="0" borderId="5" xfId="0" applyNumberFormat="1" applyFont="1" applyBorder="1" applyAlignment="1">
      <alignment horizontal="center" vertical="center"/>
    </xf>
    <xf numFmtId="12" fontId="32" fillId="0" borderId="6" xfId="0" applyNumberFormat="1"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33" fillId="0" borderId="30" xfId="0" applyFont="1" applyBorder="1" applyAlignment="1">
      <alignment horizontal="left" vertical="center" wrapText="1" indent="1" shrinkToFit="1"/>
    </xf>
    <xf numFmtId="0" fontId="33" fillId="0" borderId="5" xfId="0" applyFont="1" applyBorder="1" applyAlignment="1">
      <alignment horizontal="left" vertical="center" wrapText="1" indent="1" shrinkToFit="1"/>
    </xf>
    <xf numFmtId="0" fontId="33" fillId="0" borderId="6" xfId="0" applyFont="1" applyBorder="1" applyAlignment="1">
      <alignment horizontal="left" vertical="center" wrapText="1" indent="1" shrinkToFit="1"/>
    </xf>
    <xf numFmtId="176" fontId="32" fillId="0" borderId="30" xfId="0" applyNumberFormat="1" applyFont="1" applyBorder="1" applyAlignment="1">
      <alignment horizontal="right" vertical="center"/>
    </xf>
    <xf numFmtId="176" fontId="32" fillId="0" borderId="5" xfId="0" applyNumberFormat="1" applyFont="1" applyBorder="1" applyAlignment="1">
      <alignment horizontal="right" vertical="center"/>
    </xf>
    <xf numFmtId="0" fontId="0" fillId="0" borderId="5" xfId="0" applyBorder="1" applyAlignment="1">
      <alignment horizontal="left" vertical="center"/>
    </xf>
    <xf numFmtId="0" fontId="0" fillId="0" borderId="6" xfId="0" applyBorder="1" applyAlignment="1">
      <alignment horizontal="left" vertical="center"/>
    </xf>
    <xf numFmtId="0" fontId="33" fillId="0" borderId="30" xfId="0" applyFont="1" applyBorder="1" applyAlignment="1">
      <alignment horizontal="left" vertical="center" indent="1"/>
    </xf>
    <xf numFmtId="0" fontId="33" fillId="0" borderId="5" xfId="0" applyFont="1" applyBorder="1" applyAlignment="1">
      <alignment horizontal="left" vertical="center" indent="1"/>
    </xf>
    <xf numFmtId="0" fontId="33" fillId="0" borderId="6" xfId="0" applyFont="1" applyBorder="1" applyAlignment="1">
      <alignment horizontal="left" vertical="center" indent="1"/>
    </xf>
    <xf numFmtId="0" fontId="33" fillId="0" borderId="5" xfId="0" applyFont="1" applyBorder="1" applyAlignment="1">
      <alignment horizontal="left" vertical="center"/>
    </xf>
    <xf numFmtId="178" fontId="32" fillId="0" borderId="30" xfId="0" applyNumberFormat="1" applyFont="1" applyBorder="1" applyAlignment="1">
      <alignment horizontal="right" vertical="center"/>
    </xf>
    <xf numFmtId="178" fontId="32" fillId="0" borderId="5" xfId="0" applyNumberFormat="1" applyFont="1" applyBorder="1" applyAlignment="1">
      <alignment horizontal="right" vertical="center"/>
    </xf>
    <xf numFmtId="179" fontId="32" fillId="0" borderId="30" xfId="0" applyNumberFormat="1" applyFont="1" applyBorder="1" applyAlignment="1">
      <alignment horizontal="right" vertical="center"/>
    </xf>
    <xf numFmtId="179" fontId="32" fillId="0" borderId="5" xfId="0" applyNumberFormat="1" applyFont="1" applyBorder="1" applyAlignment="1">
      <alignment horizontal="right" vertical="center"/>
    </xf>
    <xf numFmtId="0" fontId="33" fillId="0" borderId="30" xfId="0" applyFont="1" applyBorder="1" applyAlignment="1">
      <alignment horizontal="left" vertical="center" wrapText="1" indent="1"/>
    </xf>
    <xf numFmtId="0" fontId="33" fillId="0" borderId="5" xfId="0" applyFont="1" applyBorder="1" applyAlignment="1">
      <alignment horizontal="left" vertical="center" wrapText="1" indent="1"/>
    </xf>
    <xf numFmtId="0" fontId="33" fillId="0" borderId="6" xfId="0" applyFont="1" applyBorder="1" applyAlignment="1">
      <alignment horizontal="left" vertical="center" wrapText="1" indent="1"/>
    </xf>
    <xf numFmtId="0" fontId="33" fillId="0" borderId="4" xfId="0" applyFont="1" applyBorder="1" applyAlignment="1">
      <alignment horizontal="left" vertical="center" wrapText="1" indent="1"/>
    </xf>
    <xf numFmtId="0" fontId="33" fillId="0" borderId="74" xfId="0" applyFont="1" applyBorder="1" applyAlignment="1" applyProtection="1">
      <alignment horizontal="left" wrapText="1" shrinkToFit="1"/>
    </xf>
    <xf numFmtId="0" fontId="33" fillId="0" borderId="9" xfId="0" applyFont="1" applyBorder="1" applyAlignment="1" applyProtection="1">
      <alignment horizontal="left" shrinkToFit="1"/>
    </xf>
    <xf numFmtId="0" fontId="33" fillId="0" borderId="7" xfId="0" applyFont="1" applyBorder="1" applyAlignment="1" applyProtection="1">
      <alignment horizontal="left" shrinkToFit="1"/>
    </xf>
    <xf numFmtId="0" fontId="33" fillId="0" borderId="61" xfId="0" applyFont="1" applyBorder="1" applyAlignment="1" applyProtection="1">
      <alignment horizontal="left" shrinkToFit="1"/>
    </xf>
    <xf numFmtId="187" fontId="47" fillId="0" borderId="74" xfId="2" applyNumberFormat="1" applyFont="1" applyBorder="1" applyAlignment="1" applyProtection="1">
      <alignment horizontal="right" vertical="center" shrinkToFit="1"/>
    </xf>
    <xf numFmtId="187" fontId="47" fillId="0" borderId="7" xfId="2" applyNumberFormat="1" applyFont="1" applyBorder="1" applyAlignment="1" applyProtection="1">
      <alignment horizontal="right" vertical="center" shrinkToFit="1"/>
    </xf>
    <xf numFmtId="0" fontId="37" fillId="0" borderId="93" xfId="0" applyFont="1" applyBorder="1" applyAlignment="1" applyProtection="1">
      <alignment horizontal="center" vertical="center" wrapText="1"/>
    </xf>
    <xf numFmtId="0" fontId="37" fillId="0" borderId="26" xfId="0" applyFont="1" applyBorder="1" applyAlignment="1" applyProtection="1">
      <alignment horizontal="center" vertical="center"/>
    </xf>
    <xf numFmtId="0" fontId="37" fillId="0" borderId="94" xfId="0" applyFont="1" applyBorder="1" applyAlignment="1" applyProtection="1">
      <alignment horizontal="center" vertical="center"/>
    </xf>
    <xf numFmtId="0" fontId="37" fillId="0" borderId="21" xfId="0" applyFont="1" applyBorder="1" applyAlignment="1" applyProtection="1">
      <alignment horizontal="center" vertical="center"/>
    </xf>
    <xf numFmtId="187" fontId="48" fillId="6" borderId="30" xfId="2" applyNumberFormat="1" applyFont="1" applyFill="1" applyBorder="1" applyAlignment="1" applyProtection="1">
      <alignment horizontal="right" vertical="center"/>
      <protection locked="0"/>
    </xf>
    <xf numFmtId="187" fontId="48" fillId="6" borderId="5" xfId="2" applyNumberFormat="1" applyFont="1" applyFill="1" applyBorder="1" applyAlignment="1" applyProtection="1">
      <alignment horizontal="right" vertical="center"/>
      <protection locked="0"/>
    </xf>
    <xf numFmtId="187" fontId="48" fillId="6" borderId="6" xfId="2" applyNumberFormat="1" applyFont="1" applyFill="1" applyBorder="1" applyAlignment="1" applyProtection="1">
      <alignment horizontal="right" vertical="center"/>
      <protection locked="0"/>
    </xf>
    <xf numFmtId="0" fontId="42" fillId="0" borderId="95" xfId="0" applyFont="1" applyBorder="1" applyAlignment="1" applyProtection="1">
      <alignment horizontal="center" vertical="top" wrapText="1"/>
    </xf>
    <xf numFmtId="0" fontId="42" fillId="0" borderId="96" xfId="0" applyFont="1" applyBorder="1" applyAlignment="1" applyProtection="1">
      <alignment horizontal="center" vertical="top" wrapText="1"/>
    </xf>
    <xf numFmtId="0" fontId="42" fillId="0" borderId="66" xfId="0" applyFont="1" applyBorder="1" applyAlignment="1" applyProtection="1">
      <alignment horizontal="center" vertical="top" wrapText="1"/>
    </xf>
    <xf numFmtId="0" fontId="41" fillId="6" borderId="4" xfId="0" applyFont="1" applyFill="1" applyBorder="1" applyAlignment="1" applyProtection="1">
      <alignment horizontal="right" shrinkToFit="1"/>
      <protection locked="0"/>
    </xf>
    <xf numFmtId="0" fontId="33" fillId="6" borderId="30" xfId="0" applyFont="1" applyFill="1" applyBorder="1" applyAlignment="1" applyProtection="1">
      <alignment horizontal="right" shrinkToFit="1"/>
      <protection locked="0"/>
    </xf>
    <xf numFmtId="0" fontId="33" fillId="6" borderId="5" xfId="0" applyFont="1" applyFill="1" applyBorder="1" applyAlignment="1" applyProtection="1">
      <alignment horizontal="right" shrinkToFit="1"/>
      <protection locked="0"/>
    </xf>
    <xf numFmtId="0" fontId="40" fillId="0" borderId="5" xfId="0" applyFont="1" applyBorder="1" applyAlignment="1" applyProtection="1">
      <alignment horizontal="left" shrinkToFit="1"/>
    </xf>
    <xf numFmtId="0" fontId="40" fillId="0" borderId="6" xfId="0" applyFont="1" applyBorder="1" applyAlignment="1" applyProtection="1">
      <alignment horizontal="left" shrinkToFit="1"/>
    </xf>
    <xf numFmtId="0" fontId="33" fillId="6" borderId="4" xfId="0" applyFont="1" applyFill="1" applyBorder="1" applyAlignment="1" applyProtection="1">
      <alignment horizontal="right" shrinkToFit="1"/>
      <protection locked="0"/>
    </xf>
    <xf numFmtId="0" fontId="42" fillId="0" borderId="97" xfId="0" applyFont="1" applyBorder="1" applyAlignment="1" applyProtection="1">
      <alignment horizontal="center" vertical="top" wrapText="1"/>
    </xf>
    <xf numFmtId="0" fontId="42" fillId="0" borderId="98" xfId="0" applyFont="1" applyBorder="1" applyAlignment="1" applyProtection="1">
      <alignment horizontal="center" vertical="top" wrapText="1"/>
    </xf>
    <xf numFmtId="0" fontId="42" fillId="0" borderId="99" xfId="0" applyFont="1" applyBorder="1" applyAlignment="1" applyProtection="1">
      <alignment horizontal="center" vertical="top" wrapText="1"/>
    </xf>
    <xf numFmtId="0" fontId="42" fillId="0" borderId="66" xfId="0" applyFont="1" applyBorder="1" applyAlignment="1" applyProtection="1">
      <alignment horizontal="center" vertical="top"/>
    </xf>
    <xf numFmtId="0" fontId="42" fillId="0" borderId="96" xfId="0" applyFont="1" applyBorder="1" applyAlignment="1" applyProtection="1">
      <alignment horizontal="center" vertical="top"/>
    </xf>
    <xf numFmtId="0" fontId="33" fillId="0" borderId="4" xfId="0" applyFont="1" applyBorder="1" applyAlignment="1" applyProtection="1">
      <alignment horizontal="right" shrinkToFit="1"/>
    </xf>
    <xf numFmtId="0" fontId="33" fillId="0" borderId="4" xfId="1" applyNumberFormat="1" applyFont="1" applyBorder="1" applyAlignment="1" applyProtection="1">
      <alignment horizontal="right" shrinkToFit="1"/>
    </xf>
    <xf numFmtId="2" fontId="33" fillId="0" borderId="4" xfId="0" applyNumberFormat="1" applyFont="1" applyBorder="1" applyAlignment="1" applyProtection="1">
      <alignment horizontal="right" shrinkToFit="1"/>
    </xf>
    <xf numFmtId="0" fontId="41" fillId="4" borderId="4" xfId="0" applyFont="1" applyFill="1" applyBorder="1" applyAlignment="1" applyProtection="1">
      <alignment horizontal="center" shrinkToFit="1"/>
      <protection locked="0"/>
    </xf>
    <xf numFmtId="0" fontId="33" fillId="0" borderId="5" xfId="0" applyFont="1" applyBorder="1" applyAlignment="1" applyProtection="1">
      <alignment horizontal="right" shrinkToFit="1"/>
    </xf>
    <xf numFmtId="0" fontId="33" fillId="0" borderId="6" xfId="0" applyFont="1" applyBorder="1" applyAlignment="1" applyProtection="1">
      <alignment horizontal="right" shrinkToFit="1"/>
    </xf>
    <xf numFmtId="0" fontId="33" fillId="0" borderId="30" xfId="0" applyFont="1" applyBorder="1" applyAlignment="1" applyProtection="1">
      <alignment horizontal="right" shrinkToFit="1"/>
    </xf>
    <xf numFmtId="2" fontId="33" fillId="0" borderId="36" xfId="0" applyNumberFormat="1" applyFont="1" applyBorder="1" applyAlignment="1" applyProtection="1">
      <alignment horizontal="right" shrinkToFit="1"/>
    </xf>
    <xf numFmtId="0" fontId="33" fillId="0" borderId="69" xfId="0" applyFont="1" applyBorder="1" applyAlignment="1" applyProtection="1">
      <alignment horizontal="right" shrinkToFit="1"/>
    </xf>
    <xf numFmtId="0" fontId="33" fillId="0" borderId="67" xfId="0" applyFont="1" applyBorder="1" applyAlignment="1" applyProtection="1">
      <alignment horizontal="right" shrinkToFit="1"/>
    </xf>
    <xf numFmtId="0" fontId="41" fillId="4" borderId="36" xfId="0" applyFont="1" applyFill="1" applyBorder="1" applyAlignment="1" applyProtection="1">
      <alignment horizontal="center" shrinkToFit="1"/>
      <protection locked="0"/>
    </xf>
    <xf numFmtId="0" fontId="41" fillId="6" borderId="36" xfId="0" applyFont="1" applyFill="1" applyBorder="1" applyAlignment="1" applyProtection="1">
      <alignment horizontal="right" shrinkToFit="1"/>
      <protection locked="0"/>
    </xf>
    <xf numFmtId="0" fontId="33" fillId="6" borderId="68" xfId="0" applyFont="1" applyFill="1" applyBorder="1" applyAlignment="1" applyProtection="1">
      <alignment horizontal="right" shrinkToFit="1"/>
      <protection locked="0"/>
    </xf>
    <xf numFmtId="0" fontId="33" fillId="6" borderId="69" xfId="0" applyFont="1" applyFill="1" applyBorder="1" applyAlignment="1" applyProtection="1">
      <alignment horizontal="right" shrinkToFit="1"/>
      <protection locked="0"/>
    </xf>
    <xf numFmtId="0" fontId="40" fillId="0" borderId="69" xfId="0" applyFont="1" applyBorder="1" applyAlignment="1" applyProtection="1">
      <alignment horizontal="left" shrinkToFit="1"/>
    </xf>
    <xf numFmtId="0" fontId="40" fillId="0" borderId="67" xfId="0" applyFont="1" applyBorder="1" applyAlignment="1" applyProtection="1">
      <alignment horizontal="left" shrinkToFit="1"/>
    </xf>
    <xf numFmtId="0" fontId="33" fillId="6" borderId="36" xfId="0" applyFont="1" applyFill="1" applyBorder="1" applyAlignment="1" applyProtection="1">
      <alignment horizontal="right" shrinkToFit="1"/>
      <protection locked="0"/>
    </xf>
    <xf numFmtId="0" fontId="41" fillId="6" borderId="4" xfId="0" applyFont="1" applyFill="1" applyBorder="1" applyAlignment="1" applyProtection="1">
      <alignment horizontal="left" shrinkToFit="1"/>
      <protection locked="0"/>
    </xf>
    <xf numFmtId="0" fontId="41" fillId="4" borderId="4" xfId="0" applyFont="1" applyFill="1" applyBorder="1" applyAlignment="1" applyProtection="1">
      <alignment horizontal="left" shrinkToFit="1"/>
      <protection locked="0"/>
    </xf>
    <xf numFmtId="0" fontId="41" fillId="4" borderId="30" xfId="0" applyFont="1" applyFill="1" applyBorder="1" applyAlignment="1" applyProtection="1">
      <alignment horizontal="left" shrinkToFit="1"/>
      <protection locked="0"/>
    </xf>
    <xf numFmtId="0" fontId="41" fillId="0" borderId="100" xfId="0" applyFont="1" applyFill="1" applyBorder="1" applyAlignment="1" applyProtection="1">
      <alignment horizontal="center" shrinkToFit="1"/>
    </xf>
    <xf numFmtId="0" fontId="41" fillId="0" borderId="101" xfId="0" applyFont="1" applyFill="1" applyBorder="1" applyAlignment="1" applyProtection="1">
      <alignment horizontal="center" shrinkToFit="1"/>
    </xf>
    <xf numFmtId="0" fontId="41" fillId="0" borderId="102" xfId="0" applyFont="1" applyFill="1" applyBorder="1" applyAlignment="1" applyProtection="1">
      <alignment horizontal="center" shrinkToFit="1"/>
    </xf>
    <xf numFmtId="0" fontId="41" fillId="0" borderId="103" xfId="0" applyFont="1" applyFill="1" applyBorder="1" applyAlignment="1" applyProtection="1">
      <alignment horizontal="center" shrinkToFit="1"/>
    </xf>
    <xf numFmtId="0" fontId="41" fillId="0" borderId="104" xfId="0" applyFont="1" applyFill="1" applyBorder="1" applyAlignment="1" applyProtection="1">
      <alignment horizontal="center" shrinkToFit="1"/>
    </xf>
    <xf numFmtId="0" fontId="41" fillId="0" borderId="105" xfId="0" applyFont="1" applyFill="1" applyBorder="1" applyAlignment="1" applyProtection="1">
      <alignment horizontal="center" shrinkToFit="1"/>
    </xf>
    <xf numFmtId="0" fontId="41" fillId="0" borderId="106" xfId="0" applyFont="1" applyFill="1" applyBorder="1" applyAlignment="1" applyProtection="1">
      <alignment horizontal="center" shrinkToFit="1"/>
    </xf>
    <xf numFmtId="0" fontId="41" fillId="0" borderId="107" xfId="0" applyFont="1" applyFill="1" applyBorder="1" applyAlignment="1" applyProtection="1">
      <alignment horizontal="center" shrinkToFit="1"/>
    </xf>
    <xf numFmtId="0" fontId="41" fillId="0" borderId="108" xfId="0" applyFont="1" applyFill="1" applyBorder="1" applyAlignment="1" applyProtection="1">
      <alignment horizontal="center" shrinkToFit="1"/>
    </xf>
    <xf numFmtId="0" fontId="42" fillId="0" borderId="95" xfId="0" applyFont="1" applyBorder="1" applyAlignment="1" applyProtection="1">
      <alignment horizontal="center" vertical="top" wrapText="1" shrinkToFit="1"/>
    </xf>
    <xf numFmtId="0" fontId="42" fillId="0" borderId="66" xfId="0" applyFont="1" applyBorder="1" applyAlignment="1" applyProtection="1">
      <alignment horizontal="center" vertical="top" wrapText="1" shrinkToFit="1"/>
    </xf>
    <xf numFmtId="0" fontId="42" fillId="0" borderId="96" xfId="0" applyFont="1" applyBorder="1" applyAlignment="1" applyProtection="1">
      <alignment horizontal="center" vertical="top" wrapText="1" shrinkToFit="1"/>
    </xf>
    <xf numFmtId="0" fontId="41" fillId="6" borderId="30" xfId="0" applyFont="1" applyFill="1" applyBorder="1" applyAlignment="1" applyProtection="1">
      <alignment horizontal="left" shrinkToFit="1"/>
      <protection locked="0"/>
    </xf>
    <xf numFmtId="0" fontId="41" fillId="6" borderId="5" xfId="0" applyFont="1" applyFill="1" applyBorder="1" applyAlignment="1" applyProtection="1">
      <alignment horizontal="left" shrinkToFit="1"/>
      <protection locked="0"/>
    </xf>
    <xf numFmtId="0" fontId="41" fillId="6" borderId="6" xfId="0" applyFont="1" applyFill="1" applyBorder="1" applyAlignment="1" applyProtection="1">
      <alignment horizontal="left" shrinkToFit="1"/>
      <protection locked="0"/>
    </xf>
    <xf numFmtId="0" fontId="42" fillId="0" borderId="95" xfId="0" applyFont="1" applyBorder="1" applyAlignment="1" applyProtection="1">
      <alignment horizontal="center" vertical="top"/>
    </xf>
    <xf numFmtId="2" fontId="33" fillId="0" borderId="30" xfId="0" applyNumberFormat="1" applyFont="1" applyBorder="1" applyAlignment="1" applyProtection="1">
      <alignment horizontal="right" shrinkToFit="1"/>
    </xf>
    <xf numFmtId="2" fontId="33" fillId="0" borderId="5" xfId="0" applyNumberFormat="1" applyFont="1" applyBorder="1" applyAlignment="1" applyProtection="1">
      <alignment horizontal="right" shrinkToFit="1"/>
    </xf>
    <xf numFmtId="2" fontId="33" fillId="0" borderId="6" xfId="0" applyNumberFormat="1" applyFont="1" applyBorder="1" applyAlignment="1" applyProtection="1">
      <alignment horizontal="right" shrinkToFit="1"/>
    </xf>
    <xf numFmtId="187" fontId="48" fillId="0" borderId="39" xfId="2" applyNumberFormat="1" applyFont="1" applyBorder="1" applyAlignment="1" applyProtection="1">
      <alignment horizontal="right" vertical="center" wrapText="1"/>
    </xf>
    <xf numFmtId="187" fontId="48" fillId="0" borderId="40" xfId="2" applyNumberFormat="1" applyFont="1" applyBorder="1" applyAlignment="1" applyProtection="1">
      <alignment horizontal="right" vertical="center" wrapText="1"/>
    </xf>
    <xf numFmtId="187" fontId="48" fillId="0" borderId="42" xfId="2" applyNumberFormat="1" applyFont="1" applyBorder="1" applyAlignment="1" applyProtection="1">
      <alignment horizontal="right" vertical="center" wrapText="1"/>
    </xf>
    <xf numFmtId="0" fontId="33" fillId="0" borderId="68" xfId="0" applyFont="1" applyBorder="1" applyAlignment="1" applyProtection="1">
      <alignment horizontal="right" shrinkToFit="1"/>
    </xf>
    <xf numFmtId="2" fontId="33" fillId="0" borderId="68" xfId="0" applyNumberFormat="1" applyFont="1" applyBorder="1" applyAlignment="1" applyProtection="1">
      <alignment horizontal="right" shrinkToFit="1"/>
    </xf>
    <xf numFmtId="2" fontId="33" fillId="0" borderId="69" xfId="0" applyNumberFormat="1" applyFont="1" applyBorder="1" applyAlignment="1" applyProtection="1">
      <alignment horizontal="right" shrinkToFit="1"/>
    </xf>
    <xf numFmtId="2" fontId="33" fillId="0" borderId="67" xfId="0" applyNumberFormat="1" applyFont="1" applyBorder="1" applyAlignment="1" applyProtection="1">
      <alignment horizontal="right" shrinkToFit="1"/>
    </xf>
    <xf numFmtId="0" fontId="42" fillId="0" borderId="109" xfId="0" applyFont="1" applyBorder="1" applyAlignment="1" applyProtection="1">
      <alignment horizontal="center" vertical="center" wrapText="1"/>
    </xf>
    <xf numFmtId="0" fontId="42" fillId="0" borderId="13" xfId="0" applyFont="1" applyBorder="1" applyAlignment="1" applyProtection="1">
      <alignment horizontal="center" vertical="center" wrapText="1"/>
    </xf>
    <xf numFmtId="0" fontId="42" fillId="0" borderId="14" xfId="0" applyFont="1" applyBorder="1" applyAlignment="1" applyProtection="1">
      <alignment horizontal="center" vertical="center" wrapText="1"/>
    </xf>
    <xf numFmtId="0" fontId="49" fillId="0" borderId="109" xfId="0" applyFont="1" applyBorder="1" applyAlignment="1" applyProtection="1">
      <alignment horizontal="center" vertical="center" wrapText="1"/>
    </xf>
    <xf numFmtId="0" fontId="49" fillId="0" borderId="13" xfId="0" applyFont="1" applyBorder="1" applyAlignment="1" applyProtection="1">
      <alignment horizontal="center" vertical="center" wrapText="1"/>
    </xf>
    <xf numFmtId="0" fontId="49" fillId="0" borderId="14" xfId="0" applyFont="1" applyBorder="1" applyAlignment="1" applyProtection="1">
      <alignment horizontal="center" vertical="center" wrapText="1"/>
    </xf>
    <xf numFmtId="0" fontId="50" fillId="0" borderId="39" xfId="0" applyFont="1" applyBorder="1" applyAlignment="1" applyProtection="1">
      <alignment horizontal="center" vertical="center"/>
    </xf>
    <xf numFmtId="0" fontId="50" fillId="0" borderId="40" xfId="0" applyFont="1" applyBorder="1" applyAlignment="1" applyProtection="1">
      <alignment horizontal="center" vertical="center"/>
    </xf>
    <xf numFmtId="0" fontId="40" fillId="0" borderId="109" xfId="0" applyFont="1" applyBorder="1" applyAlignment="1" applyProtection="1">
      <alignment horizontal="center" vertical="center" wrapText="1"/>
    </xf>
    <xf numFmtId="0" fontId="40" fillId="0" borderId="14" xfId="0" applyFont="1" applyBorder="1" applyAlignment="1" applyProtection="1">
      <alignment horizontal="center" vertical="center" wrapText="1"/>
    </xf>
    <xf numFmtId="0" fontId="41" fillId="6" borderId="36" xfId="0" applyFont="1" applyFill="1" applyBorder="1" applyAlignment="1" applyProtection="1">
      <alignment horizontal="left" shrinkToFit="1"/>
      <protection locked="0"/>
    </xf>
    <xf numFmtId="0" fontId="41" fillId="4" borderId="36" xfId="0" applyFont="1" applyFill="1" applyBorder="1" applyAlignment="1" applyProtection="1">
      <alignment horizontal="left" shrinkToFit="1"/>
      <protection locked="0"/>
    </xf>
    <xf numFmtId="0" fontId="41" fillId="4" borderId="68" xfId="0" applyFont="1" applyFill="1" applyBorder="1" applyAlignment="1" applyProtection="1">
      <alignment horizontal="left" shrinkToFit="1"/>
      <protection locked="0"/>
    </xf>
    <xf numFmtId="0" fontId="40" fillId="0" borderId="13" xfId="0" applyFont="1" applyBorder="1" applyAlignment="1" applyProtection="1">
      <alignment horizontal="center" vertical="center" wrapText="1"/>
    </xf>
    <xf numFmtId="0" fontId="41" fillId="6" borderId="68" xfId="0" applyFont="1" applyFill="1" applyBorder="1" applyAlignment="1" applyProtection="1">
      <alignment horizontal="left" shrinkToFit="1"/>
      <protection locked="0"/>
    </xf>
    <xf numFmtId="0" fontId="41" fillId="6" borderId="69" xfId="0" applyFont="1" applyFill="1" applyBorder="1" applyAlignment="1" applyProtection="1">
      <alignment horizontal="left" shrinkToFit="1"/>
      <protection locked="0"/>
    </xf>
    <xf numFmtId="0" fontId="41" fillId="6" borderId="67" xfId="0" applyFont="1" applyFill="1" applyBorder="1" applyAlignment="1" applyProtection="1">
      <alignment horizontal="left" shrinkToFit="1"/>
      <protection locked="0"/>
    </xf>
    <xf numFmtId="0" fontId="33" fillId="0" borderId="36" xfId="0" applyFont="1" applyBorder="1" applyAlignment="1" applyProtection="1">
      <alignment horizontal="right" shrinkToFit="1"/>
    </xf>
    <xf numFmtId="0" fontId="33" fillId="0" borderId="36" xfId="1" applyNumberFormat="1" applyFont="1" applyBorder="1" applyAlignment="1" applyProtection="1">
      <alignment horizontal="right" shrinkToFit="1"/>
    </xf>
    <xf numFmtId="0" fontId="42" fillId="0" borderId="109" xfId="0" applyFont="1" applyBorder="1" applyAlignment="1" applyProtection="1">
      <alignment horizontal="center" vertical="center" wrapText="1" shrinkToFit="1"/>
    </xf>
    <xf numFmtId="0" fontId="42" fillId="0" borderId="13" xfId="0" applyFont="1" applyBorder="1" applyAlignment="1" applyProtection="1">
      <alignment horizontal="center" vertical="center" wrapText="1" shrinkToFit="1"/>
    </xf>
    <xf numFmtId="0" fontId="42" fillId="0" borderId="14" xfId="0" applyFont="1" applyBorder="1" applyAlignment="1" applyProtection="1">
      <alignment horizontal="center" vertical="center" wrapText="1" shrinkToFit="1"/>
    </xf>
    <xf numFmtId="0" fontId="40" fillId="0" borderId="109" xfId="0" applyFont="1" applyBorder="1" applyAlignment="1" applyProtection="1">
      <alignment horizontal="center" vertical="center" wrapText="1" shrinkToFit="1"/>
    </xf>
    <xf numFmtId="0" fontId="40" fillId="0" borderId="13" xfId="0" applyFont="1" applyBorder="1" applyAlignment="1" applyProtection="1">
      <alignment horizontal="center" vertical="center" wrapText="1" shrinkToFit="1"/>
    </xf>
    <xf numFmtId="0" fontId="40" fillId="0" borderId="14" xfId="0" applyFont="1" applyBorder="1" applyAlignment="1" applyProtection="1">
      <alignment horizontal="center" vertical="center" wrapText="1" shrinkToFit="1"/>
    </xf>
    <xf numFmtId="0" fontId="50" fillId="0" borderId="44" xfId="0" applyFont="1" applyBorder="1" applyAlignment="1" applyProtection="1">
      <alignment horizontal="center" vertical="center"/>
    </xf>
    <xf numFmtId="0" fontId="50" fillId="0" borderId="31" xfId="0" applyFont="1" applyBorder="1" applyAlignment="1" applyProtection="1">
      <alignment horizontal="center" vertical="center"/>
    </xf>
    <xf numFmtId="0" fontId="0" fillId="6" borderId="4" xfId="0" applyFill="1" applyBorder="1" applyAlignment="1" applyProtection="1">
      <alignment horizontal="left" vertical="top" wrapText="1"/>
      <protection locked="0"/>
    </xf>
    <xf numFmtId="0" fontId="0" fillId="0" borderId="4" xfId="0" applyBorder="1" applyAlignment="1">
      <alignment horizontal="center" vertical="center" shrinkToFit="1"/>
    </xf>
    <xf numFmtId="0" fontId="0" fillId="4" borderId="4" xfId="0" applyFill="1" applyBorder="1" applyAlignment="1" applyProtection="1">
      <alignment horizontal="center" vertical="center"/>
      <protection locked="0"/>
    </xf>
    <xf numFmtId="0" fontId="35" fillId="0" borderId="62" xfId="0" applyFont="1" applyBorder="1" applyAlignment="1" applyProtection="1">
      <alignment horizontal="left" vertical="top" wrapText="1"/>
    </xf>
    <xf numFmtId="0" fontId="35" fillId="0" borderId="1" xfId="0" applyFont="1" applyBorder="1" applyAlignment="1" applyProtection="1">
      <alignment horizontal="left" vertical="top" wrapText="1"/>
    </xf>
    <xf numFmtId="0" fontId="35" fillId="0" borderId="33" xfId="0" applyFont="1" applyBorder="1" applyAlignment="1" applyProtection="1">
      <alignment horizontal="left" vertical="top" wrapText="1"/>
    </xf>
    <xf numFmtId="0" fontId="0" fillId="6" borderId="2" xfId="0" applyFill="1" applyBorder="1" applyAlignment="1" applyProtection="1">
      <alignment horizontal="left" vertical="top" wrapText="1"/>
      <protection locked="0"/>
    </xf>
    <xf numFmtId="0" fontId="0" fillId="6" borderId="0" xfId="0" applyFill="1" applyBorder="1" applyAlignment="1" applyProtection="1">
      <alignment horizontal="left" vertical="top" wrapText="1"/>
      <protection locked="0"/>
    </xf>
    <xf numFmtId="0" fontId="0" fillId="6" borderId="3" xfId="0" applyFill="1" applyBorder="1" applyAlignment="1" applyProtection="1">
      <alignment horizontal="left" vertical="top" wrapText="1"/>
      <protection locked="0"/>
    </xf>
    <xf numFmtId="0" fontId="0" fillId="6" borderId="44" xfId="0" applyFill="1" applyBorder="1" applyAlignment="1" applyProtection="1">
      <alignment horizontal="left" vertical="top" wrapText="1"/>
      <protection locked="0"/>
    </xf>
    <xf numFmtId="0" fontId="0" fillId="6" borderId="31" xfId="0" applyFill="1" applyBorder="1" applyAlignment="1" applyProtection="1">
      <alignment horizontal="left" vertical="top" wrapText="1"/>
      <protection locked="0"/>
    </xf>
    <xf numFmtId="0" fontId="0" fillId="6" borderId="23" xfId="0" applyFill="1" applyBorder="1" applyAlignment="1" applyProtection="1">
      <alignment horizontal="left" vertical="top" wrapText="1"/>
      <protection locked="0"/>
    </xf>
    <xf numFmtId="0" fontId="35" fillId="0" borderId="31" xfId="0" applyFont="1" applyBorder="1" applyAlignment="1">
      <alignment horizontal="left" vertical="center" wrapText="1"/>
    </xf>
    <xf numFmtId="0" fontId="48" fillId="0" borderId="79" xfId="0" applyFont="1" applyBorder="1" applyAlignment="1">
      <alignment horizontal="right" vertical="center" shrinkToFit="1"/>
    </xf>
    <xf numFmtId="0" fontId="48" fillId="0" borderId="110" xfId="0" applyFont="1" applyBorder="1" applyAlignment="1">
      <alignment horizontal="right" vertical="center" shrinkToFit="1"/>
    </xf>
    <xf numFmtId="0" fontId="37" fillId="0" borderId="92" xfId="0" applyFont="1" applyBorder="1" applyAlignment="1">
      <alignment horizontal="center" vertical="center" shrinkToFit="1"/>
    </xf>
    <xf numFmtId="0" fontId="37" fillId="0" borderId="80" xfId="0" applyFont="1" applyBorder="1" applyAlignment="1">
      <alignment horizontal="center" vertical="center" shrinkToFit="1"/>
    </xf>
    <xf numFmtId="0" fontId="37" fillId="0" borderId="81" xfId="0" applyFont="1" applyBorder="1" applyAlignment="1">
      <alignment horizontal="center" vertical="center" shrinkToFit="1"/>
    </xf>
    <xf numFmtId="0" fontId="0" fillId="6" borderId="62" xfId="0" applyFill="1" applyBorder="1" applyAlignment="1" applyProtection="1">
      <alignment horizontal="left" vertical="top" wrapText="1"/>
      <protection locked="0"/>
    </xf>
    <xf numFmtId="0" fontId="0" fillId="6" borderId="1" xfId="0" applyFill="1" applyBorder="1" applyAlignment="1" applyProtection="1">
      <alignment horizontal="left" vertical="top"/>
      <protection locked="0"/>
    </xf>
    <xf numFmtId="0" fontId="0" fillId="6" borderId="33" xfId="0" applyFill="1" applyBorder="1" applyAlignment="1" applyProtection="1">
      <alignment horizontal="left" vertical="top"/>
      <protection locked="0"/>
    </xf>
    <xf numFmtId="0" fontId="0" fillId="6" borderId="2"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3" xfId="0" applyFill="1" applyBorder="1" applyAlignment="1" applyProtection="1">
      <alignment horizontal="left" vertical="top"/>
      <protection locked="0"/>
    </xf>
    <xf numFmtId="0" fontId="0" fillId="6" borderId="44" xfId="0" applyFill="1" applyBorder="1" applyAlignment="1" applyProtection="1">
      <alignment horizontal="left" vertical="top"/>
      <protection locked="0"/>
    </xf>
    <xf numFmtId="0" fontId="0" fillId="6" borderId="31"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51" fillId="6" borderId="4" xfId="0" applyFont="1" applyFill="1" applyBorder="1" applyAlignment="1" applyProtection="1">
      <alignment horizontal="center" vertical="center" shrinkToFit="1"/>
      <protection locked="0"/>
    </xf>
    <xf numFmtId="0" fontId="51" fillId="6" borderId="30" xfId="0" applyFont="1" applyFill="1" applyBorder="1" applyAlignment="1" applyProtection="1">
      <alignment horizontal="center" vertical="center" shrinkToFit="1"/>
      <protection locked="0"/>
    </xf>
    <xf numFmtId="0" fontId="32" fillId="6" borderId="4" xfId="0" applyFont="1" applyFill="1" applyBorder="1" applyAlignment="1" applyProtection="1">
      <alignment horizontal="center" vertical="center" shrinkToFit="1"/>
      <protection locked="0"/>
    </xf>
    <xf numFmtId="0" fontId="44" fillId="6" borderId="4" xfId="0" applyFont="1" applyFill="1" applyBorder="1" applyAlignment="1" applyProtection="1">
      <alignment horizontal="center" vertical="center" shrinkToFit="1"/>
      <protection locked="0"/>
    </xf>
    <xf numFmtId="0" fontId="33" fillId="0" borderId="0" xfId="0" applyFont="1" applyBorder="1" applyAlignment="1">
      <alignment horizontal="left" vertical="center" wrapText="1"/>
    </xf>
    <xf numFmtId="0" fontId="51" fillId="6" borderId="62" xfId="0" applyFont="1" applyFill="1" applyBorder="1" applyAlignment="1" applyProtection="1">
      <alignment horizontal="center" vertical="center"/>
      <protection locked="0"/>
    </xf>
    <xf numFmtId="0" fontId="51" fillId="6" borderId="1" xfId="0" applyFont="1" applyFill="1" applyBorder="1" applyAlignment="1" applyProtection="1">
      <alignment horizontal="center" vertical="center"/>
      <protection locked="0"/>
    </xf>
    <xf numFmtId="0" fontId="51" fillId="6" borderId="33" xfId="0" applyFont="1" applyFill="1" applyBorder="1" applyAlignment="1" applyProtection="1">
      <alignment horizontal="center" vertical="center"/>
      <protection locked="0"/>
    </xf>
    <xf numFmtId="0" fontId="51" fillId="6" borderId="2" xfId="0" applyFont="1" applyFill="1" applyBorder="1" applyAlignment="1" applyProtection="1">
      <alignment horizontal="center" vertical="center"/>
      <protection locked="0"/>
    </xf>
    <xf numFmtId="0" fontId="51" fillId="6" borderId="0" xfId="0" applyFont="1" applyFill="1" applyBorder="1" applyAlignment="1" applyProtection="1">
      <alignment horizontal="center" vertical="center"/>
      <protection locked="0"/>
    </xf>
    <xf numFmtId="0" fontId="51" fillId="6" borderId="3" xfId="0" applyFont="1" applyFill="1" applyBorder="1" applyAlignment="1" applyProtection="1">
      <alignment horizontal="center" vertical="center"/>
      <protection locked="0"/>
    </xf>
    <xf numFmtId="0" fontId="51" fillId="6" borderId="44" xfId="0" applyFont="1" applyFill="1" applyBorder="1" applyAlignment="1" applyProtection="1">
      <alignment horizontal="center" vertical="center"/>
      <protection locked="0"/>
    </xf>
    <xf numFmtId="0" fontId="51" fillId="6" borderId="31" xfId="0" applyFont="1" applyFill="1" applyBorder="1" applyAlignment="1" applyProtection="1">
      <alignment horizontal="center" vertical="center"/>
      <protection locked="0"/>
    </xf>
    <xf numFmtId="0" fontId="51" fillId="6" borderId="23" xfId="0" applyFont="1" applyFill="1" applyBorder="1" applyAlignment="1" applyProtection="1">
      <alignment horizontal="center" vertical="center"/>
      <protection locked="0"/>
    </xf>
    <xf numFmtId="0" fontId="0" fillId="0" borderId="62" xfId="0" applyBorder="1" applyAlignment="1">
      <alignment horizontal="center" vertical="center" wrapText="1"/>
    </xf>
    <xf numFmtId="0" fontId="0" fillId="0" borderId="1" xfId="0" applyBorder="1" applyAlignment="1">
      <alignment horizontal="center" vertical="center" wrapText="1"/>
    </xf>
    <xf numFmtId="0" fontId="0" fillId="0" borderId="33"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4" xfId="0" applyBorder="1" applyAlignment="1">
      <alignment horizontal="center" vertical="center" wrapText="1"/>
    </xf>
    <xf numFmtId="0" fontId="0" fillId="0" borderId="31" xfId="0" applyBorder="1" applyAlignment="1">
      <alignment horizontal="center" vertical="center" wrapText="1"/>
    </xf>
    <xf numFmtId="0" fontId="0" fillId="0" borderId="23" xfId="0" applyBorder="1" applyAlignment="1">
      <alignment horizontal="center" vertical="center" wrapText="1"/>
    </xf>
    <xf numFmtId="0" fontId="52" fillId="4" borderId="62" xfId="0" applyFont="1" applyFill="1" applyBorder="1" applyAlignment="1" applyProtection="1">
      <alignment horizontal="center" vertical="center"/>
      <protection locked="0"/>
    </xf>
    <xf numFmtId="0" fontId="52" fillId="4" borderId="1" xfId="0" applyFont="1" applyFill="1" applyBorder="1" applyAlignment="1" applyProtection="1">
      <alignment horizontal="center" vertical="center"/>
      <protection locked="0"/>
    </xf>
    <xf numFmtId="0" fontId="52" fillId="4" borderId="33" xfId="0" applyFont="1" applyFill="1" applyBorder="1" applyAlignment="1" applyProtection="1">
      <alignment horizontal="center" vertical="center"/>
      <protection locked="0"/>
    </xf>
    <xf numFmtId="0" fontId="52" fillId="4" borderId="44" xfId="0" applyFont="1" applyFill="1" applyBorder="1" applyAlignment="1" applyProtection="1">
      <alignment horizontal="center" vertical="center"/>
      <protection locked="0"/>
    </xf>
    <xf numFmtId="0" fontId="52" fillId="4" borderId="31" xfId="0" applyFont="1" applyFill="1" applyBorder="1" applyAlignment="1" applyProtection="1">
      <alignment horizontal="center" vertical="center"/>
      <protection locked="0"/>
    </xf>
    <xf numFmtId="0" fontId="52" fillId="4" borderId="23" xfId="0" applyFont="1" applyFill="1" applyBorder="1" applyAlignment="1" applyProtection="1">
      <alignment horizontal="center" vertical="center"/>
      <protection locked="0"/>
    </xf>
    <xf numFmtId="0" fontId="52" fillId="4" borderId="30" xfId="0" applyFont="1" applyFill="1" applyBorder="1" applyAlignment="1" applyProtection="1">
      <alignment horizontal="center" vertical="center"/>
      <protection locked="0"/>
    </xf>
    <xf numFmtId="0" fontId="52" fillId="4" borderId="5" xfId="0" applyFont="1" applyFill="1" applyBorder="1" applyAlignment="1">
      <alignment horizontal="center" vertical="center"/>
    </xf>
    <xf numFmtId="0" fontId="52" fillId="4" borderId="6" xfId="0" applyFont="1" applyFill="1" applyBorder="1" applyAlignment="1">
      <alignment horizontal="center" vertical="center"/>
    </xf>
    <xf numFmtId="0" fontId="31" fillId="6" borderId="1" xfId="0" applyFont="1" applyFill="1" applyBorder="1" applyAlignment="1" applyProtection="1">
      <alignment horizontal="center" vertical="center"/>
      <protection locked="0"/>
    </xf>
    <xf numFmtId="0" fontId="31" fillId="6" borderId="0" xfId="0" applyFont="1" applyFill="1" applyBorder="1" applyAlignment="1" applyProtection="1">
      <alignment horizontal="center" vertical="center"/>
      <protection locked="0"/>
    </xf>
    <xf numFmtId="0" fontId="31" fillId="6" borderId="31"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62" xfId="0" applyBorder="1" applyAlignment="1">
      <alignment horizontal="center" vertical="center"/>
    </xf>
    <xf numFmtId="0" fontId="0" fillId="0" borderId="44" xfId="0" applyBorder="1" applyAlignment="1">
      <alignment horizontal="center" vertical="center"/>
    </xf>
    <xf numFmtId="0" fontId="0" fillId="4" borderId="1"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0" borderId="4" xfId="0" applyBorder="1" applyAlignment="1">
      <alignment horizontal="left" vertical="center" indent="1"/>
    </xf>
    <xf numFmtId="0" fontId="9" fillId="2" borderId="70" xfId="0" applyFont="1" applyFill="1" applyBorder="1" applyAlignment="1" applyProtection="1">
      <alignment horizontal="distributed" vertical="center" indent="1"/>
    </xf>
    <xf numFmtId="0" fontId="9" fillId="2" borderId="71" xfId="0" applyFont="1" applyFill="1" applyBorder="1" applyAlignment="1" applyProtection="1">
      <alignment horizontal="distributed" vertical="center" indent="1"/>
    </xf>
    <xf numFmtId="0" fontId="9" fillId="2" borderId="111" xfId="0" applyFont="1" applyFill="1" applyBorder="1" applyAlignment="1" applyProtection="1">
      <alignment horizontal="distributed" vertical="center" indent="1"/>
    </xf>
    <xf numFmtId="182" fontId="11" fillId="2" borderId="112" xfId="5" applyNumberFormat="1" applyFont="1" applyFill="1" applyBorder="1" applyAlignment="1" applyProtection="1">
      <alignment vertical="center" shrinkToFit="1"/>
    </xf>
    <xf numFmtId="182" fontId="34" fillId="0" borderId="113" xfId="0" applyNumberFormat="1" applyFont="1" applyBorder="1" applyAlignment="1" applyProtection="1">
      <alignment vertical="center" shrinkToFit="1"/>
    </xf>
    <xf numFmtId="182" fontId="9" fillId="2" borderId="114" xfId="0" applyNumberFormat="1" applyFont="1" applyFill="1" applyBorder="1" applyAlignment="1" applyProtection="1">
      <alignment horizontal="center" vertical="center" shrinkToFit="1"/>
    </xf>
    <xf numFmtId="182" fontId="9" fillId="2" borderId="113" xfId="0" applyNumberFormat="1" applyFont="1" applyFill="1" applyBorder="1" applyAlignment="1" applyProtection="1">
      <alignment horizontal="center" vertical="center" shrinkToFit="1"/>
    </xf>
    <xf numFmtId="182" fontId="11" fillId="2" borderId="114" xfId="5" applyNumberFormat="1" applyFont="1" applyFill="1" applyBorder="1" applyAlignment="1" applyProtection="1">
      <alignment horizontal="center" vertical="center" shrinkToFit="1"/>
    </xf>
    <xf numFmtId="182" fontId="11" fillId="2" borderId="113" xfId="5" applyNumberFormat="1" applyFont="1" applyFill="1" applyBorder="1" applyAlignment="1" applyProtection="1">
      <alignment horizontal="center" vertical="center" shrinkToFit="1"/>
    </xf>
    <xf numFmtId="184" fontId="11" fillId="2" borderId="115" xfId="3" applyNumberFormat="1" applyFont="1" applyFill="1" applyBorder="1" applyAlignment="1" applyProtection="1">
      <alignment horizontal="center" vertical="center" shrinkToFit="1"/>
    </xf>
    <xf numFmtId="0" fontId="34" fillId="0" borderId="116" xfId="0" applyFont="1" applyBorder="1" applyAlignment="1" applyProtection="1">
      <alignment horizontal="center" vertical="center" shrinkToFit="1"/>
    </xf>
    <xf numFmtId="0" fontId="11" fillId="2" borderId="117" xfId="5" applyFont="1" applyFill="1" applyBorder="1" applyAlignment="1" applyProtection="1">
      <alignment horizontal="center" vertical="center" shrinkToFit="1"/>
    </xf>
    <xf numFmtId="182" fontId="11" fillId="2" borderId="117" xfId="5" applyNumberFormat="1" applyFont="1" applyFill="1" applyBorder="1" applyAlignment="1" applyProtection="1">
      <alignment horizontal="center" vertical="center" shrinkToFit="1"/>
    </xf>
    <xf numFmtId="182" fontId="34" fillId="0" borderId="116" xfId="0" applyNumberFormat="1" applyFont="1" applyBorder="1" applyAlignment="1" applyProtection="1">
      <alignment horizontal="center" vertical="center" shrinkToFit="1"/>
    </xf>
    <xf numFmtId="0" fontId="9" fillId="2" borderId="118" xfId="0" applyFont="1" applyFill="1" applyBorder="1" applyAlignment="1" applyProtection="1">
      <alignment horizontal="distributed" vertical="center" indent="1"/>
    </xf>
    <xf numFmtId="0" fontId="9" fillId="2" borderId="119" xfId="0" applyFont="1" applyFill="1" applyBorder="1" applyAlignment="1" applyProtection="1">
      <alignment horizontal="distributed" vertical="center" indent="1"/>
    </xf>
    <xf numFmtId="0" fontId="9" fillId="2" borderId="120" xfId="0" applyFont="1" applyFill="1" applyBorder="1" applyAlignment="1" applyProtection="1">
      <alignment horizontal="distributed" vertical="center" indent="1"/>
    </xf>
    <xf numFmtId="182" fontId="11" fillId="2" borderId="121" xfId="5" applyNumberFormat="1" applyFont="1" applyFill="1" applyBorder="1" applyAlignment="1" applyProtection="1">
      <alignment vertical="center" shrinkToFit="1"/>
    </xf>
    <xf numFmtId="182" fontId="34" fillId="0" borderId="122" xfId="0" applyNumberFormat="1" applyFont="1" applyBorder="1" applyAlignment="1" applyProtection="1">
      <alignment vertical="center" shrinkToFit="1"/>
    </xf>
    <xf numFmtId="182" fontId="11" fillId="2" borderId="54" xfId="5" applyNumberFormat="1" applyFont="1" applyFill="1" applyBorder="1" applyAlignment="1" applyProtection="1">
      <alignment horizontal="center" vertical="center" shrinkToFit="1"/>
    </xf>
    <xf numFmtId="182" fontId="11" fillId="2" borderId="122" xfId="5" applyNumberFormat="1" applyFont="1" applyFill="1" applyBorder="1" applyAlignment="1" applyProtection="1">
      <alignment horizontal="center" vertical="center" shrinkToFit="1"/>
    </xf>
    <xf numFmtId="0" fontId="9" fillId="2" borderId="68" xfId="0" applyFont="1" applyFill="1" applyBorder="1" applyAlignment="1" applyProtection="1">
      <alignment horizontal="distributed" vertical="center" indent="1"/>
    </xf>
    <xf numFmtId="0" fontId="9" fillId="2" borderId="69" xfId="0" applyFont="1" applyFill="1" applyBorder="1" applyAlignment="1" applyProtection="1">
      <alignment horizontal="distributed" vertical="center" indent="1"/>
    </xf>
    <xf numFmtId="0" fontId="9" fillId="2" borderId="86" xfId="0" applyFont="1" applyFill="1" applyBorder="1" applyAlignment="1" applyProtection="1">
      <alignment horizontal="distributed" vertical="center" indent="1"/>
    </xf>
    <xf numFmtId="184" fontId="11" fillId="2" borderId="116" xfId="3" applyNumberFormat="1" applyFont="1" applyFill="1" applyBorder="1" applyAlignment="1" applyProtection="1">
      <alignment horizontal="center" vertical="center" shrinkToFit="1"/>
    </xf>
    <xf numFmtId="0" fontId="9" fillId="2" borderId="29" xfId="0" applyFont="1" applyFill="1" applyBorder="1" applyAlignment="1" applyProtection="1">
      <alignment vertical="center" textRotation="255"/>
    </xf>
    <xf numFmtId="0" fontId="9" fillId="2" borderId="39" xfId="0" applyFont="1" applyFill="1" applyBorder="1" applyAlignment="1" applyProtection="1">
      <alignment horizontal="distributed" vertical="center" indent="1"/>
    </xf>
    <xf numFmtId="0" fontId="9" fillId="2" borderId="40" xfId="0" applyFont="1" applyFill="1" applyBorder="1" applyAlignment="1" applyProtection="1">
      <alignment horizontal="distributed" vertical="center" indent="1"/>
    </xf>
    <xf numFmtId="0" fontId="9" fillId="2" borderId="41" xfId="0" applyFont="1" applyFill="1" applyBorder="1" applyAlignment="1" applyProtection="1">
      <alignment horizontal="distributed" vertical="center" indent="1"/>
    </xf>
    <xf numFmtId="0" fontId="11" fillId="2" borderId="123" xfId="5" applyFont="1" applyFill="1" applyBorder="1" applyAlignment="1" applyProtection="1">
      <alignment horizontal="center" vertical="center" shrinkToFit="1"/>
    </xf>
    <xf numFmtId="0" fontId="11" fillId="2" borderId="124" xfId="5" applyFont="1" applyFill="1" applyBorder="1" applyAlignment="1" applyProtection="1">
      <alignment horizontal="center" vertical="center" shrinkToFit="1"/>
    </xf>
    <xf numFmtId="0" fontId="9" fillId="2" borderId="30" xfId="0" applyFont="1" applyFill="1" applyBorder="1" applyAlignment="1" applyProtection="1">
      <alignment horizontal="distributed" vertical="center" indent="1"/>
    </xf>
    <xf numFmtId="0" fontId="9" fillId="2" borderId="5" xfId="0" applyFont="1" applyFill="1" applyBorder="1" applyAlignment="1" applyProtection="1">
      <alignment horizontal="distributed" vertical="center" indent="1"/>
    </xf>
    <xf numFmtId="0" fontId="9" fillId="2" borderId="28" xfId="0" applyFont="1" applyFill="1" applyBorder="1" applyAlignment="1" applyProtection="1">
      <alignment horizontal="distributed" vertical="center" indent="1"/>
    </xf>
    <xf numFmtId="0" fontId="11" fillId="2" borderId="125" xfId="5" applyFont="1" applyFill="1" applyBorder="1" applyAlignment="1" applyProtection="1">
      <alignment horizontal="center" vertical="center" shrinkToFit="1"/>
    </xf>
    <xf numFmtId="0" fontId="11" fillId="2" borderId="126" xfId="5" applyFont="1" applyFill="1" applyBorder="1" applyAlignment="1" applyProtection="1">
      <alignment horizontal="center" vertical="center" shrinkToFit="1"/>
    </xf>
    <xf numFmtId="0" fontId="34" fillId="0" borderId="127" xfId="0" applyFont="1" applyBorder="1" applyAlignment="1" applyProtection="1">
      <alignment vertical="center" textRotation="255"/>
    </xf>
    <xf numFmtId="0" fontId="34" fillId="0" borderId="29" xfId="0" applyFont="1" applyBorder="1" applyAlignment="1" applyProtection="1">
      <alignment vertical="center" textRotation="255"/>
    </xf>
    <xf numFmtId="0" fontId="34" fillId="0" borderId="37" xfId="0" applyFont="1" applyBorder="1" applyAlignment="1" applyProtection="1">
      <alignment vertical="center" textRotation="255"/>
    </xf>
    <xf numFmtId="0" fontId="11" fillId="2" borderId="127" xfId="5" applyFont="1" applyFill="1" applyBorder="1" applyAlignment="1" applyProtection="1">
      <alignment horizontal="distributed" vertical="center" wrapText="1" indent="1"/>
    </xf>
    <xf numFmtId="0" fontId="9" fillId="2" borderId="27" xfId="0" applyFont="1" applyFill="1" applyBorder="1" applyAlignment="1" applyProtection="1">
      <alignment horizontal="distributed" vertical="center" wrapText="1" indent="1"/>
    </xf>
    <xf numFmtId="0" fontId="11" fillId="2" borderId="39" xfId="5" applyFont="1" applyFill="1" applyBorder="1" applyAlignment="1" applyProtection="1">
      <alignment horizontal="distributed" vertical="center" indent="1"/>
    </xf>
    <xf numFmtId="0" fontId="11" fillId="2" borderId="41" xfId="5" applyFont="1" applyFill="1" applyBorder="1" applyAlignment="1" applyProtection="1">
      <alignment horizontal="distributed" vertical="center" indent="1"/>
    </xf>
    <xf numFmtId="0" fontId="11" fillId="2" borderId="32" xfId="5" applyFont="1" applyFill="1" applyBorder="1" applyAlignment="1" applyProtection="1">
      <alignment horizontal="center" vertical="center" shrinkToFit="1"/>
    </xf>
    <xf numFmtId="0" fontId="11" fillId="2" borderId="29" xfId="5" applyFont="1" applyFill="1" applyBorder="1" applyAlignment="1" applyProtection="1">
      <alignment horizontal="center" vertical="center" shrinkToFit="1"/>
    </xf>
    <xf numFmtId="0" fontId="11" fillId="2" borderId="27" xfId="5" applyFont="1" applyFill="1" applyBorder="1" applyAlignment="1" applyProtection="1">
      <alignment horizontal="center" vertical="center" shrinkToFit="1"/>
    </xf>
    <xf numFmtId="0" fontId="11" fillId="2" borderId="30" xfId="5" applyFont="1" applyFill="1" applyBorder="1" applyAlignment="1" applyProtection="1">
      <alignment horizontal="distributed" vertical="center" indent="1"/>
    </xf>
    <xf numFmtId="0" fontId="11" fillId="2" borderId="28" xfId="5" applyFont="1" applyFill="1" applyBorder="1" applyAlignment="1" applyProtection="1">
      <alignment horizontal="distributed" vertical="center" indent="1"/>
    </xf>
    <xf numFmtId="0" fontId="9" fillId="2" borderId="30" xfId="0" applyFont="1" applyFill="1" applyBorder="1" applyAlignment="1" applyProtection="1">
      <alignment horizontal="distributed" vertical="center" wrapText="1" indent="1"/>
    </xf>
    <xf numFmtId="0" fontId="9" fillId="2" borderId="5" xfId="0" applyFont="1" applyFill="1" applyBorder="1" applyAlignment="1" applyProtection="1">
      <alignment horizontal="distributed" vertical="center" wrapText="1" indent="1"/>
    </xf>
    <xf numFmtId="0" fontId="9" fillId="2" borderId="28" xfId="0" applyFont="1" applyFill="1" applyBorder="1" applyAlignment="1" applyProtection="1">
      <alignment horizontal="distributed" vertical="center" wrapText="1" indent="1"/>
    </xf>
    <xf numFmtId="0" fontId="11" fillId="2" borderId="68" xfId="5" applyFont="1" applyFill="1" applyBorder="1" applyAlignment="1" applyProtection="1">
      <alignment horizontal="distributed" vertical="center" indent="1"/>
    </xf>
    <xf numFmtId="0" fontId="11" fillId="2" borderId="69" xfId="5" applyFont="1" applyFill="1" applyBorder="1" applyAlignment="1" applyProtection="1">
      <alignment horizontal="distributed" vertical="center" indent="1"/>
    </xf>
    <xf numFmtId="0" fontId="11" fillId="2" borderId="86" xfId="5" applyFont="1" applyFill="1" applyBorder="1" applyAlignment="1" applyProtection="1">
      <alignment horizontal="distributed" vertical="center" indent="1"/>
    </xf>
    <xf numFmtId="0" fontId="11" fillId="2" borderId="116" xfId="5" applyFont="1" applyFill="1" applyBorder="1" applyAlignment="1" applyProtection="1">
      <alignment horizontal="center" vertical="center" shrinkToFit="1"/>
    </xf>
    <xf numFmtId="185" fontId="11" fillId="2" borderId="117" xfId="5" applyNumberFormat="1" applyFont="1" applyFill="1" applyBorder="1" applyAlignment="1" applyProtection="1">
      <alignment horizontal="center" vertical="center" shrinkToFit="1"/>
    </xf>
    <xf numFmtId="185" fontId="11" fillId="2" borderId="116" xfId="5" applyNumberFormat="1" applyFont="1" applyFill="1" applyBorder="1" applyAlignment="1" applyProtection="1">
      <alignment horizontal="center" vertical="center" shrinkToFit="1"/>
    </xf>
    <xf numFmtId="0" fontId="11" fillId="2" borderId="62" xfId="5" applyFont="1" applyFill="1" applyBorder="1" applyAlignment="1" applyProtection="1">
      <alignment horizontal="distributed" vertical="center" indent="1"/>
    </xf>
    <xf numFmtId="0" fontId="11" fillId="2" borderId="1" xfId="5" applyFont="1" applyFill="1" applyBorder="1" applyAlignment="1" applyProtection="1">
      <alignment horizontal="distributed" vertical="center" indent="1"/>
    </xf>
    <xf numFmtId="0" fontId="11" fillId="2" borderId="128" xfId="5" applyFont="1" applyFill="1" applyBorder="1" applyAlignment="1" applyProtection="1">
      <alignment horizontal="distributed" vertical="center" indent="1"/>
    </xf>
    <xf numFmtId="184" fontId="11" fillId="2" borderId="129" xfId="3" applyNumberFormat="1" applyFont="1" applyFill="1" applyBorder="1" applyAlignment="1" applyProtection="1">
      <alignment horizontal="center" vertical="center" shrinkToFit="1"/>
    </xf>
    <xf numFmtId="0" fontId="9" fillId="2" borderId="127" xfId="0" applyFont="1" applyFill="1" applyBorder="1" applyAlignment="1" applyProtection="1">
      <alignment horizontal="center" vertical="center" textRotation="255" wrapText="1"/>
    </xf>
    <xf numFmtId="0" fontId="9" fillId="2" borderId="29" xfId="0" applyFont="1" applyFill="1" applyBorder="1" applyAlignment="1" applyProtection="1">
      <alignment horizontal="center" vertical="center" textRotation="255" wrapText="1"/>
    </xf>
    <xf numFmtId="0" fontId="9" fillId="2" borderId="37" xfId="0" applyFont="1" applyFill="1" applyBorder="1" applyAlignment="1" applyProtection="1">
      <alignment horizontal="center" vertical="center" textRotation="255" wrapText="1"/>
    </xf>
    <xf numFmtId="0" fontId="11" fillId="2" borderId="5" xfId="5" applyFont="1" applyFill="1" applyBorder="1" applyAlignment="1" applyProtection="1">
      <alignment horizontal="distributed" vertical="center" indent="1"/>
    </xf>
    <xf numFmtId="0" fontId="11" fillId="2" borderId="30" xfId="5" applyFont="1" applyFill="1" applyBorder="1" applyAlignment="1" applyProtection="1">
      <alignment horizontal="distributed" vertical="center" wrapText="1" indent="1"/>
    </xf>
    <xf numFmtId="0" fontId="11" fillId="2" borderId="5" xfId="5" applyFont="1" applyFill="1" applyBorder="1" applyAlignment="1" applyProtection="1">
      <alignment horizontal="distributed" vertical="center" wrapText="1" indent="1"/>
    </xf>
    <xf numFmtId="0" fontId="11" fillId="2" borderId="28" xfId="5" applyFont="1" applyFill="1" applyBorder="1" applyAlignment="1" applyProtection="1">
      <alignment horizontal="distributed" vertical="center" wrapText="1" indent="1"/>
    </xf>
    <xf numFmtId="0" fontId="11" fillId="2" borderId="4" xfId="5" applyFont="1" applyFill="1" applyBorder="1" applyAlignment="1" applyProtection="1">
      <alignment horizontal="distributed" vertical="center" indent="1"/>
    </xf>
    <xf numFmtId="0" fontId="11" fillId="2" borderId="32" xfId="5"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11" fillId="2" borderId="29" xfId="5" applyFont="1" applyFill="1" applyBorder="1" applyAlignment="1" applyProtection="1">
      <alignment horizontal="center" vertical="center"/>
    </xf>
    <xf numFmtId="0" fontId="11" fillId="2" borderId="27" xfId="5" applyFont="1" applyFill="1" applyBorder="1" applyAlignment="1" applyProtection="1">
      <alignment horizontal="center" vertical="center"/>
    </xf>
    <xf numFmtId="180" fontId="9" fillId="2" borderId="30" xfId="0" applyNumberFormat="1" applyFont="1" applyFill="1" applyBorder="1" applyAlignment="1" applyProtection="1">
      <alignment horizontal="left" vertical="center" shrinkToFit="1"/>
    </xf>
    <xf numFmtId="180" fontId="9" fillId="2" borderId="28" xfId="0" applyNumberFormat="1" applyFont="1" applyFill="1" applyBorder="1" applyAlignment="1" applyProtection="1">
      <alignment horizontal="left" vertical="center" shrinkToFit="1"/>
    </xf>
    <xf numFmtId="0" fontId="11" fillId="2" borderId="32" xfId="5" applyFont="1" applyFill="1" applyBorder="1" applyAlignment="1" applyProtection="1">
      <alignment horizontal="distributed" vertical="center" wrapText="1" indent="1"/>
    </xf>
    <xf numFmtId="0" fontId="11" fillId="2" borderId="27" xfId="5" applyFont="1" applyFill="1" applyBorder="1" applyAlignment="1" applyProtection="1">
      <alignment horizontal="distributed" vertical="center" indent="1"/>
    </xf>
    <xf numFmtId="0" fontId="34" fillId="3" borderId="0" xfId="0" applyFont="1" applyFill="1" applyBorder="1" applyAlignment="1" applyProtection="1">
      <alignment horizontal="center" vertical="center" shrinkToFit="1"/>
    </xf>
    <xf numFmtId="0" fontId="11" fillId="2" borderId="73" xfId="5" applyFont="1" applyFill="1" applyBorder="1" applyAlignment="1" applyProtection="1">
      <alignment horizontal="center" vertical="center" wrapText="1"/>
    </xf>
    <xf numFmtId="0" fontId="11" fillId="2" borderId="74" xfId="5" applyFont="1" applyFill="1" applyBorder="1" applyAlignment="1" applyProtection="1">
      <alignment horizontal="center" vertical="center" wrapText="1"/>
    </xf>
    <xf numFmtId="0" fontId="11" fillId="2" borderId="9" xfId="5" applyFont="1" applyFill="1" applyBorder="1" applyAlignment="1" applyProtection="1">
      <alignment horizontal="center" vertical="center" wrapText="1"/>
    </xf>
    <xf numFmtId="0" fontId="11" fillId="2" borderId="2"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130" xfId="5" applyFont="1" applyFill="1" applyBorder="1" applyAlignment="1" applyProtection="1">
      <alignment horizontal="center" vertical="center" wrapText="1"/>
    </xf>
    <xf numFmtId="0" fontId="11" fillId="2" borderId="58" xfId="5" applyFont="1" applyFill="1" applyBorder="1" applyAlignment="1" applyProtection="1">
      <alignment horizontal="center" vertical="center" wrapText="1"/>
    </xf>
    <xf numFmtId="0" fontId="11" fillId="2" borderId="7" xfId="5" applyFont="1" applyFill="1" applyBorder="1" applyAlignment="1" applyProtection="1">
      <alignment horizontal="center" vertical="center" wrapText="1"/>
    </xf>
    <xf numFmtId="0" fontId="11" fillId="2" borderId="61" xfId="5" applyFont="1" applyFill="1" applyBorder="1" applyAlignment="1" applyProtection="1">
      <alignment horizontal="center" vertical="center" wrapText="1"/>
    </xf>
    <xf numFmtId="0" fontId="11" fillId="2" borderId="10" xfId="5" applyFont="1" applyFill="1" applyBorder="1" applyAlignment="1" applyProtection="1">
      <alignment horizontal="center" vertical="center"/>
    </xf>
    <xf numFmtId="0" fontId="11" fillId="2" borderId="131" xfId="5" applyFont="1" applyFill="1" applyBorder="1" applyAlignment="1" applyProtection="1">
      <alignment horizontal="center" vertical="center"/>
    </xf>
    <xf numFmtId="0" fontId="11" fillId="0" borderId="132" xfId="5" applyFont="1" applyFill="1" applyBorder="1" applyAlignment="1" applyProtection="1">
      <alignment horizontal="center" vertical="center" wrapText="1"/>
    </xf>
    <xf numFmtId="0" fontId="11" fillId="0" borderId="131" xfId="5" applyFont="1" applyFill="1" applyBorder="1" applyAlignment="1" applyProtection="1">
      <alignment horizontal="center" vertical="center" wrapText="1"/>
    </xf>
    <xf numFmtId="0" fontId="11" fillId="2" borderId="75" xfId="5" applyFont="1" applyFill="1" applyBorder="1" applyAlignment="1" applyProtection="1">
      <alignment horizontal="center" vertical="center" wrapText="1"/>
    </xf>
    <xf numFmtId="0" fontId="9" fillId="2" borderId="8" xfId="0" applyFont="1" applyFill="1" applyBorder="1" applyAlignment="1" applyProtection="1">
      <alignment vertical="center" textRotation="255"/>
    </xf>
    <xf numFmtId="0" fontId="9" fillId="2" borderId="12" xfId="0" applyFont="1" applyFill="1" applyBorder="1" applyAlignment="1" applyProtection="1">
      <alignment vertical="center" textRotation="255"/>
    </xf>
    <xf numFmtId="14" fontId="11" fillId="2" borderId="11" xfId="5" applyNumberFormat="1" applyFont="1" applyFill="1" applyBorder="1" applyAlignment="1" applyProtection="1">
      <alignment horizontal="center" vertical="center" textRotation="255" wrapText="1"/>
    </xf>
    <xf numFmtId="14" fontId="11" fillId="2" borderId="29" xfId="5" applyNumberFormat="1" applyFont="1" applyFill="1" applyBorder="1" applyAlignment="1" applyProtection="1">
      <alignment horizontal="center" vertical="center" textRotation="255" wrapText="1"/>
    </xf>
    <xf numFmtId="0" fontId="11" fillId="2" borderId="24" xfId="5" applyFont="1" applyFill="1" applyBorder="1" applyAlignment="1" applyProtection="1">
      <alignment horizontal="distributed" vertical="center" indent="1"/>
    </xf>
    <xf numFmtId="0" fontId="11" fillId="2" borderId="76" xfId="5" applyFont="1" applyFill="1" applyBorder="1" applyAlignment="1" applyProtection="1">
      <alignment horizontal="distributed" vertical="center" indent="1"/>
    </xf>
    <xf numFmtId="0" fontId="11" fillId="2" borderId="88" xfId="5" applyFont="1" applyFill="1" applyBorder="1" applyAlignment="1" applyProtection="1">
      <alignment horizontal="distributed" vertical="center" indent="1"/>
    </xf>
    <xf numFmtId="0" fontId="11" fillId="2" borderId="11" xfId="5" applyFont="1" applyFill="1" applyBorder="1" applyAlignment="1" applyProtection="1">
      <alignment horizontal="center" vertical="center" shrinkToFit="1"/>
    </xf>
    <xf numFmtId="0" fontId="11" fillId="2" borderId="4" xfId="5" applyFont="1" applyFill="1" applyBorder="1" applyAlignment="1" applyProtection="1">
      <alignment horizontal="center" vertical="center" shrinkToFit="1"/>
    </xf>
    <xf numFmtId="0" fontId="11" fillId="2" borderId="32" xfId="5" applyFont="1" applyFill="1" applyBorder="1" applyAlignment="1" applyProtection="1">
      <alignment horizontal="distributed" vertical="center" indent="1"/>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_負荷チェックシート（水谷修正）" xfId="5" xr:uid="{00000000-0005-0000-0000-000005000000}"/>
  </cellStyles>
  <dxfs count="0"/>
  <tableStyles count="0" defaultTableStyle="TableStyleMedium9" defaultPivotStyle="PivotStyleLight16"/>
  <colors>
    <mruColors>
      <color rgb="FFFF66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254000</xdr:colOff>
      <xdr:row>0</xdr:row>
      <xdr:rowOff>76200</xdr:rowOff>
    </xdr:from>
    <xdr:to>
      <xdr:col>17</xdr:col>
      <xdr:colOff>317500</xdr:colOff>
      <xdr:row>23</xdr:row>
      <xdr:rowOff>95250</xdr:rowOff>
    </xdr:to>
    <xdr:sp macro="" textlink="">
      <xdr:nvSpPr>
        <xdr:cNvPr id="2" name="正方形/長方形 1">
          <a:extLst>
            <a:ext uri="{FF2B5EF4-FFF2-40B4-BE49-F238E27FC236}">
              <a16:creationId xmlns:a16="http://schemas.microsoft.com/office/drawing/2014/main" id="{94E97FAB-B024-4E50-A914-E0F72D3EAFFC}"/>
            </a:ext>
          </a:extLst>
        </xdr:cNvPr>
        <xdr:cNvSpPr/>
      </xdr:nvSpPr>
      <xdr:spPr>
        <a:xfrm>
          <a:off x="6267450" y="76200"/>
          <a:ext cx="4375150" cy="4832350"/>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（１）対象設備</a:t>
          </a:r>
          <a:endParaRPr kumimoji="1" lang="en-US" altLang="ja-JP" sz="1100">
            <a:solidFill>
              <a:schemeClr val="tx1"/>
            </a:solidFill>
          </a:endParaRPr>
        </a:p>
        <a:p>
          <a:pPr algn="l"/>
          <a:r>
            <a:rPr kumimoji="1" lang="ja-JP" altLang="en-US" sz="1100">
              <a:solidFill>
                <a:schemeClr val="tx1"/>
              </a:solidFill>
            </a:rPr>
            <a:t>・「年間</a:t>
          </a:r>
          <a:r>
            <a:rPr kumimoji="1" lang="en-US" altLang="ja-JP" sz="1100">
              <a:solidFill>
                <a:schemeClr val="tx1"/>
              </a:solidFill>
            </a:rPr>
            <a:t>CO2</a:t>
          </a:r>
          <a:r>
            <a:rPr kumimoji="1" lang="ja-JP" altLang="en-US" sz="1100">
              <a:solidFill>
                <a:schemeClr val="tx1"/>
              </a:solidFill>
            </a:rPr>
            <a:t>排出削減予測量」シートの</a:t>
          </a:r>
          <a:r>
            <a:rPr kumimoji="1" lang="ja-JP" altLang="en-US" sz="1100">
              <a:solidFill>
                <a:srgbClr val="FF0000"/>
              </a:solidFill>
            </a:rPr>
            <a:t>「</a:t>
          </a:r>
          <a:r>
            <a:rPr kumimoji="1" lang="en-US" altLang="ja-JP" sz="1100">
              <a:solidFill>
                <a:srgbClr val="FF0000"/>
              </a:solidFill>
            </a:rPr>
            <a:t>EMS</a:t>
          </a:r>
          <a:r>
            <a:rPr kumimoji="1" lang="ja-JP" altLang="en-US" sz="1100">
              <a:solidFill>
                <a:srgbClr val="FF0000"/>
              </a:solidFill>
            </a:rPr>
            <a:t>による計測・制御対象設備」と整合させてください。</a:t>
          </a:r>
          <a:endParaRPr kumimoji="1" lang="en-US" altLang="ja-JP" sz="1100">
            <a:solidFill>
              <a:srgbClr val="FF0000"/>
            </a:solidFill>
          </a:endParaRPr>
        </a:p>
        <a:p>
          <a:pPr algn="l"/>
          <a:endParaRPr kumimoji="1" lang="en-US" altLang="ja-JP" sz="1100">
            <a:solidFill>
              <a:schemeClr val="tx1"/>
            </a:solidFill>
          </a:endParaRPr>
        </a:p>
        <a:p>
          <a:pPr algn="l"/>
          <a:r>
            <a:rPr kumimoji="1" lang="ja-JP" altLang="en-US" sz="1100">
              <a:solidFill>
                <a:schemeClr val="tx1"/>
              </a:solidFill>
            </a:rPr>
            <a:t>（２）設置場所</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計測機器の設置場所</a:t>
          </a:r>
          <a:r>
            <a:rPr kumimoji="1" lang="ja-JP" altLang="en-US" sz="1100">
              <a:solidFill>
                <a:schemeClr val="tx1"/>
              </a:solidFill>
            </a:rPr>
            <a:t>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（３）計測項目</a:t>
          </a:r>
          <a:endParaRPr kumimoji="1" lang="en-US" altLang="ja-JP" sz="1100">
            <a:solidFill>
              <a:schemeClr val="tx1"/>
            </a:solidFill>
          </a:endParaRPr>
        </a:p>
        <a:p>
          <a:pPr algn="l"/>
          <a:r>
            <a:rPr kumimoji="1" lang="ja-JP" altLang="en-US" sz="1100">
              <a:solidFill>
                <a:schemeClr val="tx1"/>
              </a:solidFill>
            </a:rPr>
            <a:t>・本事業は、</a:t>
          </a:r>
          <a:r>
            <a:rPr kumimoji="1" lang="ja-JP" altLang="en-US" sz="1100">
              <a:solidFill>
                <a:srgbClr val="FF0000"/>
              </a:solidFill>
            </a:rPr>
            <a:t>削減対策の実施に必要な項目を計測</a:t>
          </a:r>
          <a:r>
            <a:rPr kumimoji="1" lang="ja-JP" altLang="en-US" sz="1100">
              <a:solidFill>
                <a:schemeClr val="tx1"/>
              </a:solidFill>
            </a:rPr>
            <a:t>いただきます。</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その計測項目を対象設備ごとに記載</a:t>
          </a:r>
          <a:r>
            <a:rPr kumimoji="1" lang="ja-JP" altLang="en-US" sz="1100">
              <a:solidFill>
                <a:schemeClr val="tx1"/>
              </a:solidFill>
            </a:rPr>
            <a:t>してください。</a:t>
          </a:r>
          <a:endParaRPr kumimoji="1" lang="en-US" altLang="ja-JP" sz="1100">
            <a:solidFill>
              <a:schemeClr val="tx1"/>
            </a:solidFill>
          </a:endParaRPr>
        </a:p>
        <a:p>
          <a:pPr algn="l"/>
          <a:r>
            <a:rPr kumimoji="1" lang="ja-JP" altLang="en-US" sz="900">
              <a:solidFill>
                <a:schemeClr val="tx1"/>
              </a:solidFill>
            </a:rPr>
            <a:t>　（例）</a:t>
          </a:r>
          <a:r>
            <a:rPr kumimoji="1" lang="en-US" altLang="ja-JP" sz="700">
              <a:solidFill>
                <a:schemeClr val="tx1"/>
              </a:solidFill>
            </a:rPr>
            <a:t>※</a:t>
          </a:r>
          <a:r>
            <a:rPr kumimoji="1" lang="ja-JP" altLang="en-US" sz="700">
              <a:solidFill>
                <a:schemeClr val="tx1"/>
              </a:solidFill>
            </a:rPr>
            <a:t>詳細な例は募集要領を御覧ください。</a:t>
          </a:r>
          <a:endParaRPr kumimoji="1" lang="en-US" altLang="ja-JP" sz="700">
            <a:solidFill>
              <a:schemeClr val="tx1"/>
            </a:solidFill>
          </a:endParaRPr>
        </a:p>
        <a:p>
          <a:pPr algn="l"/>
          <a:r>
            <a:rPr kumimoji="1" lang="ja-JP" altLang="en-US" sz="900">
              <a:solidFill>
                <a:schemeClr val="tx1"/>
              </a:solidFill>
            </a:rPr>
            <a:t>　　蒸気ボイラ　：　蒸気量、蒸気圧、温度及び燃料使用量　など</a:t>
          </a:r>
          <a:endParaRPr kumimoji="1" lang="en-US" altLang="ja-JP" sz="900">
            <a:solidFill>
              <a:schemeClr val="tx1"/>
            </a:solidFill>
          </a:endParaRPr>
        </a:p>
        <a:p>
          <a:pPr algn="l"/>
          <a:r>
            <a:rPr kumimoji="1" lang="ja-JP" altLang="en-US" sz="900">
              <a:solidFill>
                <a:schemeClr val="tx1"/>
              </a:solidFill>
            </a:rPr>
            <a:t>　　空調機器（エアコン）　：　電力使用量　など</a:t>
          </a:r>
          <a:endParaRPr kumimoji="1" lang="en-US" altLang="ja-JP" sz="900">
            <a:solidFill>
              <a:schemeClr val="tx1"/>
            </a:solidFill>
          </a:endParaRPr>
        </a:p>
        <a:p>
          <a:pPr algn="l"/>
          <a:r>
            <a:rPr kumimoji="1" lang="ja-JP" altLang="en-US" sz="900">
              <a:solidFill>
                <a:schemeClr val="tx1"/>
              </a:solidFill>
            </a:rPr>
            <a:t>　　コンプレッサ　：　電力使用量、エアー圧力及び空気量　など</a:t>
          </a:r>
          <a:endParaRPr kumimoji="1" lang="en-US" altLang="ja-JP" sz="900">
            <a:solidFill>
              <a:schemeClr val="tx1"/>
            </a:solidFill>
          </a:endParaRPr>
        </a:p>
        <a:p>
          <a:pPr algn="l"/>
          <a:endParaRPr kumimoji="1" lang="en-US" altLang="ja-JP" sz="1000">
            <a:solidFill>
              <a:schemeClr val="tx1"/>
            </a:solidFill>
          </a:endParaRPr>
        </a:p>
        <a:p>
          <a:pPr algn="l"/>
          <a:r>
            <a:rPr kumimoji="1" lang="ja-JP" altLang="en-US" sz="1100">
              <a:solidFill>
                <a:schemeClr val="tx1"/>
              </a:solidFill>
            </a:rPr>
            <a:t>（４）計測機器種別</a:t>
          </a:r>
          <a:endParaRPr kumimoji="1" lang="en-US" altLang="ja-JP" sz="1100">
            <a:solidFill>
              <a:schemeClr val="tx1"/>
            </a:solidFill>
          </a:endParaRPr>
        </a:p>
        <a:p>
          <a:pPr algn="l"/>
          <a:r>
            <a:rPr kumimoji="1" lang="ja-JP" altLang="en-US" sz="1100">
              <a:solidFill>
                <a:schemeClr val="tx1"/>
              </a:solidFill>
            </a:rPr>
            <a:t>・設置する（又は既存）計測機器について、</a:t>
          </a:r>
          <a:r>
            <a:rPr kumimoji="1" lang="ja-JP" altLang="en-US" sz="1100">
              <a:solidFill>
                <a:srgbClr val="FF0000"/>
              </a:solidFill>
            </a:rPr>
            <a:t>通信機器や制御装置、計測計量機器などの種類</a:t>
          </a:r>
          <a:r>
            <a:rPr kumimoji="1" lang="ja-JP" altLang="en-US" sz="1100">
              <a:solidFill>
                <a:schemeClr val="tx1"/>
              </a:solidFill>
            </a:rPr>
            <a:t>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（５）計測点数</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計測箇所ごと</a:t>
          </a:r>
          <a:r>
            <a:rPr kumimoji="1" lang="ja-JP" altLang="en-US" sz="1100">
              <a:solidFill>
                <a:schemeClr val="tx1"/>
              </a:solidFill>
            </a:rPr>
            <a:t>に点数を記載してください。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（６）制御点数</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EMS</a:t>
          </a:r>
          <a:r>
            <a:rPr kumimoji="1" lang="ja-JP" altLang="en-US" sz="1100">
              <a:solidFill>
                <a:schemeClr val="tx1"/>
              </a:solidFill>
            </a:rPr>
            <a:t>により制御している場合には制御している</a:t>
          </a:r>
          <a:r>
            <a:rPr kumimoji="1" lang="ja-JP" altLang="en-US" sz="1100">
              <a:solidFill>
                <a:srgbClr val="FF0000"/>
              </a:solidFill>
            </a:rPr>
            <a:t>制御箇所ごと</a:t>
          </a:r>
          <a:r>
            <a:rPr kumimoji="1" lang="ja-JP" altLang="en-US" sz="1100">
              <a:solidFill>
                <a:schemeClr val="tx1"/>
              </a:solidFill>
            </a:rPr>
            <a:t>に１点として記載してください。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339724</xdr:colOff>
      <xdr:row>2</xdr:row>
      <xdr:rowOff>306091</xdr:rowOff>
    </xdr:from>
    <xdr:to>
      <xdr:col>6</xdr:col>
      <xdr:colOff>875489</xdr:colOff>
      <xdr:row>3</xdr:row>
      <xdr:rowOff>331467</xdr:rowOff>
    </xdr:to>
    <xdr:sp macro="" textlink="">
      <xdr:nvSpPr>
        <xdr:cNvPr id="3" name="四角形吹き出し 2">
          <a:extLst>
            <a:ext uri="{FF2B5EF4-FFF2-40B4-BE49-F238E27FC236}">
              <a16:creationId xmlns:a16="http://schemas.microsoft.com/office/drawing/2014/main" id="{56CBD7E0-BDDC-4C0F-9AB8-4A4D6D307ABD}"/>
            </a:ext>
          </a:extLst>
        </xdr:cNvPr>
        <xdr:cNvSpPr/>
      </xdr:nvSpPr>
      <xdr:spPr>
        <a:xfrm>
          <a:off x="967153" y="772990"/>
          <a:ext cx="2914231" cy="709875"/>
        </a:xfrm>
        <a:prstGeom prst="wedgeRectCallout">
          <a:avLst>
            <a:gd name="adj1" fmla="val 52448"/>
            <a:gd name="adj2" fmla="val 7871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100"/>
            </a:lnSpc>
          </a:pPr>
          <a:r>
            <a:rPr kumimoji="1" lang="ja-JP" altLang="en-US" sz="1100">
              <a:solidFill>
                <a:schemeClr val="tx1"/>
              </a:solidFill>
            </a:rPr>
            <a:t>（注）単位にご注意ください。</a:t>
          </a:r>
        </a:p>
      </xdr:txBody>
    </xdr:sp>
    <xdr:clientData fPrintsWithSheet="0"/>
  </xdr:twoCellAnchor>
  <xdr:twoCellAnchor>
    <xdr:from>
      <xdr:col>6</xdr:col>
      <xdr:colOff>906145</xdr:colOff>
      <xdr:row>4</xdr:row>
      <xdr:rowOff>266700</xdr:rowOff>
    </xdr:from>
    <xdr:to>
      <xdr:col>8</xdr:col>
      <xdr:colOff>76147</xdr:colOff>
      <xdr:row>50</xdr:row>
      <xdr:rowOff>279399</xdr:rowOff>
    </xdr:to>
    <xdr:sp macro="" textlink="">
      <xdr:nvSpPr>
        <xdr:cNvPr id="4" name="角丸四角形 3">
          <a:extLst>
            <a:ext uri="{FF2B5EF4-FFF2-40B4-BE49-F238E27FC236}">
              <a16:creationId xmlns:a16="http://schemas.microsoft.com/office/drawing/2014/main" id="{6E7A7480-95B8-44AF-BAB8-BDCF2F98850B}"/>
            </a:ext>
          </a:extLst>
        </xdr:cNvPr>
        <xdr:cNvSpPr/>
      </xdr:nvSpPr>
      <xdr:spPr>
        <a:xfrm>
          <a:off x="3905250" y="1800225"/>
          <a:ext cx="1371600" cy="164211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7"/>
  <sheetViews>
    <sheetView tabSelected="1" view="pageBreakPreview" zoomScaleNormal="100" zoomScaleSheetLayoutView="100" workbookViewId="0">
      <selection activeCell="M17" sqref="M17:AH18"/>
    </sheetView>
  </sheetViews>
  <sheetFormatPr defaultRowHeight="13.2"/>
  <cols>
    <col min="1" max="1" width="2.33203125" customWidth="1"/>
    <col min="2" max="37" width="2.6640625" customWidth="1"/>
    <col min="38" max="38" width="9" hidden="1" customWidth="1"/>
    <col min="39" max="39" width="9" customWidth="1"/>
  </cols>
  <sheetData>
    <row r="1" spans="1:38">
      <c r="A1" t="s">
        <v>326</v>
      </c>
    </row>
    <row r="2" spans="1:38" ht="9.9" customHeight="1">
      <c r="A2" s="287" t="s">
        <v>228</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row>
    <row r="3" spans="1:38" ht="9.9" customHeight="1">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row>
    <row r="4" spans="1:38" ht="16.2">
      <c r="G4" s="2"/>
      <c r="I4" s="134"/>
      <c r="J4" s="1" t="s">
        <v>157</v>
      </c>
      <c r="K4" s="287" t="s">
        <v>175</v>
      </c>
      <c r="L4" s="287"/>
      <c r="M4" s="287"/>
      <c r="N4" s="287"/>
      <c r="O4" s="287"/>
      <c r="P4" s="287"/>
      <c r="Q4" s="287"/>
      <c r="R4" s="287"/>
      <c r="S4" s="287"/>
      <c r="T4" s="287"/>
      <c r="U4" s="287"/>
      <c r="V4" s="287"/>
      <c r="W4" s="287"/>
      <c r="X4" s="2" t="s">
        <v>158</v>
      </c>
      <c r="Y4" s="134"/>
      <c r="Z4" s="134"/>
      <c r="AA4" s="134"/>
      <c r="AB4" s="2"/>
    </row>
    <row r="6" spans="1:38">
      <c r="A6" s="214" t="s">
        <v>327</v>
      </c>
    </row>
    <row r="7" spans="1:38" ht="24.75" customHeight="1">
      <c r="A7" s="280" t="s">
        <v>159</v>
      </c>
      <c r="B7" s="281"/>
      <c r="C7" s="281"/>
      <c r="D7" s="282"/>
      <c r="E7" s="253" t="s">
        <v>0</v>
      </c>
      <c r="F7" s="253"/>
      <c r="G7" s="253"/>
      <c r="H7" s="253"/>
      <c r="I7" s="253" t="s">
        <v>3</v>
      </c>
      <c r="J7" s="253"/>
      <c r="K7" s="253"/>
      <c r="L7" s="261"/>
      <c r="M7" s="261"/>
      <c r="N7" s="261"/>
      <c r="O7" s="261"/>
      <c r="P7" s="261"/>
      <c r="Q7" s="261"/>
      <c r="R7" s="261"/>
      <c r="S7" s="261"/>
      <c r="T7" s="261"/>
      <c r="U7" s="261"/>
      <c r="V7" s="261"/>
      <c r="W7" s="261"/>
      <c r="X7" s="261"/>
      <c r="Y7" s="261"/>
      <c r="Z7" s="261"/>
      <c r="AA7" s="261"/>
      <c r="AB7" s="261"/>
      <c r="AC7" s="261"/>
      <c r="AD7" s="261"/>
      <c r="AE7" s="261"/>
      <c r="AF7" s="261"/>
      <c r="AG7" s="261"/>
      <c r="AH7" s="261"/>
    </row>
    <row r="8" spans="1:38" ht="24.75" customHeight="1">
      <c r="A8" s="288"/>
      <c r="B8" s="289"/>
      <c r="C8" s="289"/>
      <c r="D8" s="290"/>
      <c r="E8" s="253"/>
      <c r="F8" s="253"/>
      <c r="G8" s="253"/>
      <c r="H8" s="253"/>
      <c r="I8" s="253" t="s">
        <v>4</v>
      </c>
      <c r="J8" s="253"/>
      <c r="K8" s="253"/>
      <c r="L8" s="261"/>
      <c r="M8" s="261"/>
      <c r="N8" s="261"/>
      <c r="O8" s="261"/>
      <c r="P8" s="261"/>
      <c r="Q8" s="261"/>
      <c r="R8" s="261"/>
      <c r="S8" s="261"/>
      <c r="T8" s="261"/>
      <c r="U8" s="261"/>
      <c r="V8" s="261"/>
      <c r="W8" s="261"/>
      <c r="X8" s="261"/>
      <c r="Y8" s="261"/>
      <c r="Z8" s="261"/>
      <c r="AA8" s="261"/>
      <c r="AB8" s="261"/>
      <c r="AC8" s="261"/>
      <c r="AD8" s="261"/>
      <c r="AE8" s="261"/>
      <c r="AF8" s="261"/>
      <c r="AG8" s="261"/>
      <c r="AH8" s="261"/>
    </row>
    <row r="9" spans="1:38" ht="28.2" customHeight="1">
      <c r="A9" s="288"/>
      <c r="B9" s="289"/>
      <c r="C9" s="289"/>
      <c r="D9" s="290"/>
      <c r="E9" s="279" t="s">
        <v>5</v>
      </c>
      <c r="F9" s="279"/>
      <c r="G9" s="279"/>
      <c r="H9" s="279"/>
      <c r="I9" s="279"/>
      <c r="J9" s="279"/>
      <c r="K9" s="279"/>
      <c r="L9" s="261" t="s">
        <v>328</v>
      </c>
      <c r="M9" s="261"/>
      <c r="N9" s="261"/>
      <c r="O9" s="261"/>
      <c r="P9" s="261"/>
      <c r="Q9" s="261"/>
      <c r="R9" s="261"/>
      <c r="S9" s="261"/>
      <c r="T9" s="261"/>
      <c r="U9" s="261"/>
      <c r="V9" s="261"/>
      <c r="W9" s="261"/>
      <c r="X9" s="261"/>
      <c r="Y9" s="261"/>
      <c r="Z9" s="261"/>
      <c r="AA9" s="261"/>
      <c r="AB9" s="261"/>
      <c r="AC9" s="261"/>
      <c r="AD9" s="261"/>
      <c r="AE9" s="261"/>
      <c r="AF9" s="261"/>
      <c r="AG9" s="261"/>
      <c r="AH9" s="261"/>
    </row>
    <row r="10" spans="1:38" ht="24.75" customHeight="1">
      <c r="A10" s="288"/>
      <c r="B10" s="289"/>
      <c r="C10" s="289"/>
      <c r="D10" s="290"/>
      <c r="E10" s="253" t="s">
        <v>329</v>
      </c>
      <c r="F10" s="253"/>
      <c r="G10" s="253"/>
      <c r="H10" s="253"/>
      <c r="I10" s="253"/>
      <c r="J10" s="253"/>
      <c r="K10" s="253"/>
      <c r="L10" s="270"/>
      <c r="M10" s="271"/>
      <c r="N10" s="271"/>
      <c r="O10" s="271"/>
      <c r="P10" s="271"/>
      <c r="Q10" s="271"/>
      <c r="R10" s="271"/>
      <c r="S10" s="271"/>
      <c r="T10" s="271"/>
      <c r="U10" s="271"/>
      <c r="V10" s="271"/>
      <c r="W10" s="271"/>
      <c r="X10" s="271"/>
      <c r="Y10" s="271"/>
      <c r="Z10" s="271"/>
      <c r="AA10" s="271"/>
      <c r="AB10" s="271"/>
      <c r="AC10" s="271"/>
      <c r="AD10" s="271"/>
      <c r="AE10" s="271"/>
      <c r="AF10" s="271"/>
      <c r="AG10" s="271"/>
      <c r="AH10" s="272"/>
    </row>
    <row r="11" spans="1:38" ht="24.75" customHeight="1">
      <c r="A11" s="283"/>
      <c r="B11" s="284"/>
      <c r="C11" s="284"/>
      <c r="D11" s="285"/>
      <c r="E11" s="291" t="s">
        <v>207</v>
      </c>
      <c r="F11" s="268"/>
      <c r="G11" s="268"/>
      <c r="H11" s="268"/>
      <c r="I11" s="268"/>
      <c r="J11" s="268"/>
      <c r="K11" s="269"/>
      <c r="L11" s="247"/>
      <c r="M11" s="248"/>
      <c r="N11" s="248"/>
      <c r="O11" s="248"/>
      <c r="P11" s="248"/>
      <c r="Q11" s="248"/>
      <c r="R11" s="248"/>
      <c r="S11" s="248"/>
      <c r="T11" s="248"/>
      <c r="U11" s="292" t="s">
        <v>165</v>
      </c>
      <c r="V11" s="292"/>
      <c r="W11" s="292"/>
      <c r="X11" s="247"/>
      <c r="Y11" s="248"/>
      <c r="Z11" s="248"/>
      <c r="AA11" s="248"/>
      <c r="AB11" s="248"/>
      <c r="AC11" s="248"/>
      <c r="AD11" s="248"/>
      <c r="AE11" s="248"/>
      <c r="AF11" s="292" t="s">
        <v>206</v>
      </c>
      <c r="AG11" s="292"/>
      <c r="AH11" s="293"/>
    </row>
    <row r="12" spans="1:38" s="144" customFormat="1" ht="16.5" customHeight="1">
      <c r="A12" s="234" t="s">
        <v>166</v>
      </c>
      <c r="B12" s="234"/>
      <c r="C12" s="234"/>
      <c r="D12" s="234"/>
      <c r="E12" s="249" t="s">
        <v>167</v>
      </c>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1"/>
      <c r="AG12" s="221"/>
      <c r="AH12" s="222"/>
      <c r="AL12" s="144" t="s">
        <v>168</v>
      </c>
    </row>
    <row r="13" spans="1:38" s="144" customFormat="1" ht="16.5" customHeight="1">
      <c r="A13" s="234"/>
      <c r="B13" s="234"/>
      <c r="C13" s="234"/>
      <c r="D13" s="234"/>
      <c r="E13" s="223" t="s">
        <v>169</v>
      </c>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5"/>
      <c r="AG13" s="221"/>
      <c r="AH13" s="222"/>
      <c r="AL13" s="144" t="s">
        <v>170</v>
      </c>
    </row>
    <row r="14" spans="1:38" s="144" customFormat="1" ht="16.5" customHeight="1">
      <c r="A14" s="234"/>
      <c r="B14" s="234"/>
      <c r="C14" s="234"/>
      <c r="D14" s="234"/>
      <c r="E14" s="223" t="s">
        <v>171</v>
      </c>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5"/>
      <c r="AG14" s="221"/>
      <c r="AH14" s="222"/>
      <c r="AL14" s="144">
        <f>COUNTIF(AG12:AH14,"有")</f>
        <v>0</v>
      </c>
    </row>
    <row r="15" spans="1:38" s="144" customFormat="1" ht="13.5" customHeight="1">
      <c r="A15" s="255" t="s">
        <v>1</v>
      </c>
      <c r="B15" s="256"/>
      <c r="C15" s="256"/>
      <c r="D15" s="257"/>
      <c r="E15" s="220" t="s">
        <v>172</v>
      </c>
      <c r="F15" s="220"/>
      <c r="G15" s="220"/>
      <c r="H15" s="220"/>
      <c r="I15" s="220"/>
      <c r="J15" s="220"/>
      <c r="K15" s="220"/>
      <c r="L15" s="261"/>
      <c r="M15" s="261"/>
      <c r="N15" s="261"/>
      <c r="O15" s="261"/>
      <c r="P15" s="261"/>
      <c r="Q15" s="261"/>
      <c r="R15" s="261"/>
      <c r="S15" s="261"/>
      <c r="T15" s="261"/>
      <c r="U15" s="261"/>
      <c r="V15" s="261"/>
      <c r="W15" s="261"/>
      <c r="X15" s="261"/>
      <c r="Y15" s="261"/>
      <c r="Z15" s="261"/>
      <c r="AA15" s="261"/>
      <c r="AB15" s="261"/>
      <c r="AC15" s="234" t="s">
        <v>173</v>
      </c>
      <c r="AD15" s="234"/>
      <c r="AE15" s="234"/>
      <c r="AF15" s="234"/>
      <c r="AG15" s="262" t="str">
        <f>IF(AG12="","",IF(AL14&gt;0,"有","無"))</f>
        <v/>
      </c>
      <c r="AH15" s="262"/>
    </row>
    <row r="16" spans="1:38" s="144" customFormat="1">
      <c r="A16" s="258"/>
      <c r="B16" s="259"/>
      <c r="C16" s="259"/>
      <c r="D16" s="260"/>
      <c r="E16" s="220"/>
      <c r="F16" s="220"/>
      <c r="G16" s="220"/>
      <c r="H16" s="220"/>
      <c r="I16" s="220"/>
      <c r="J16" s="220"/>
      <c r="K16" s="220"/>
      <c r="L16" s="261"/>
      <c r="M16" s="261"/>
      <c r="N16" s="261"/>
      <c r="O16" s="261"/>
      <c r="P16" s="261"/>
      <c r="Q16" s="261"/>
      <c r="R16" s="261"/>
      <c r="S16" s="261"/>
      <c r="T16" s="261"/>
      <c r="U16" s="261"/>
      <c r="V16" s="261"/>
      <c r="W16" s="261"/>
      <c r="X16" s="261"/>
      <c r="Y16" s="261"/>
      <c r="Z16" s="261"/>
      <c r="AA16" s="261"/>
      <c r="AB16" s="261"/>
      <c r="AC16" s="234"/>
      <c r="AD16" s="234"/>
      <c r="AE16" s="234"/>
      <c r="AF16" s="234"/>
      <c r="AG16" s="262"/>
      <c r="AH16" s="262"/>
    </row>
    <row r="17" spans="1:38" s="144" customFormat="1">
      <c r="A17" s="258"/>
      <c r="B17" s="259"/>
      <c r="C17" s="259"/>
      <c r="D17" s="260"/>
      <c r="E17" s="220" t="s">
        <v>6</v>
      </c>
      <c r="F17" s="220"/>
      <c r="G17" s="220"/>
      <c r="H17" s="220"/>
      <c r="I17" s="220"/>
      <c r="J17" s="220"/>
      <c r="K17" s="220"/>
      <c r="L17" s="226" t="s">
        <v>14</v>
      </c>
      <c r="M17" s="228"/>
      <c r="N17" s="228"/>
      <c r="O17" s="228"/>
      <c r="P17" s="228"/>
      <c r="Q17" s="228"/>
      <c r="R17" s="228"/>
      <c r="S17" s="228"/>
      <c r="T17" s="228"/>
      <c r="U17" s="228"/>
      <c r="V17" s="228"/>
      <c r="W17" s="228"/>
      <c r="X17" s="228"/>
      <c r="Y17" s="228"/>
      <c r="Z17" s="228"/>
      <c r="AA17" s="228"/>
      <c r="AB17" s="228"/>
      <c r="AC17" s="228"/>
      <c r="AD17" s="228"/>
      <c r="AE17" s="228"/>
      <c r="AF17" s="228"/>
      <c r="AG17" s="228"/>
      <c r="AH17" s="229"/>
    </row>
    <row r="18" spans="1:38" s="144" customFormat="1">
      <c r="A18" s="258"/>
      <c r="B18" s="259"/>
      <c r="C18" s="259"/>
      <c r="D18" s="260"/>
      <c r="E18" s="220"/>
      <c r="F18" s="220"/>
      <c r="G18" s="220"/>
      <c r="H18" s="220"/>
      <c r="I18" s="220"/>
      <c r="J18" s="220"/>
      <c r="K18" s="220"/>
      <c r="L18" s="227"/>
      <c r="M18" s="230"/>
      <c r="N18" s="230"/>
      <c r="O18" s="230"/>
      <c r="P18" s="230"/>
      <c r="Q18" s="230"/>
      <c r="R18" s="230"/>
      <c r="S18" s="230"/>
      <c r="T18" s="230"/>
      <c r="U18" s="230"/>
      <c r="V18" s="230"/>
      <c r="W18" s="230"/>
      <c r="X18" s="230"/>
      <c r="Y18" s="230"/>
      <c r="Z18" s="230"/>
      <c r="AA18" s="230"/>
      <c r="AB18" s="230"/>
      <c r="AC18" s="230"/>
      <c r="AD18" s="230"/>
      <c r="AE18" s="230"/>
      <c r="AF18" s="230"/>
      <c r="AG18" s="230"/>
      <c r="AH18" s="231"/>
    </row>
    <row r="19" spans="1:38" s="144" customFormat="1" ht="15" customHeight="1">
      <c r="A19" s="234" t="s">
        <v>298</v>
      </c>
      <c r="B19" s="234"/>
      <c r="C19" s="234"/>
      <c r="D19" s="234"/>
      <c r="E19" s="235"/>
      <c r="F19" s="236"/>
      <c r="G19" s="237"/>
      <c r="H19" s="241" t="s">
        <v>297</v>
      </c>
      <c r="I19" s="242"/>
      <c r="J19" s="242"/>
      <c r="K19" s="242"/>
      <c r="L19" s="242"/>
      <c r="M19" s="242"/>
      <c r="N19" s="242"/>
      <c r="O19" s="243"/>
      <c r="P19" s="232"/>
      <c r="Q19" s="228"/>
      <c r="R19" s="228"/>
      <c r="S19" s="228"/>
      <c r="T19" s="228"/>
      <c r="U19" s="228"/>
      <c r="V19" s="228"/>
      <c r="W19" s="228"/>
      <c r="X19" s="228"/>
      <c r="Y19" s="228"/>
      <c r="Z19" s="228"/>
      <c r="AA19" s="228"/>
      <c r="AB19" s="228"/>
      <c r="AC19" s="228"/>
      <c r="AD19" s="228"/>
      <c r="AE19" s="228"/>
      <c r="AF19" s="228"/>
      <c r="AG19" s="228"/>
      <c r="AH19" s="229"/>
      <c r="AL19" s="144" t="s">
        <v>168</v>
      </c>
    </row>
    <row r="20" spans="1:38" s="144" customFormat="1" ht="18.75" customHeight="1">
      <c r="A20" s="234"/>
      <c r="B20" s="234"/>
      <c r="C20" s="234"/>
      <c r="D20" s="234"/>
      <c r="E20" s="238"/>
      <c r="F20" s="239"/>
      <c r="G20" s="240"/>
      <c r="H20" s="244" t="s">
        <v>299</v>
      </c>
      <c r="I20" s="245"/>
      <c r="J20" s="245"/>
      <c r="K20" s="245"/>
      <c r="L20" s="245"/>
      <c r="M20" s="245"/>
      <c r="N20" s="245"/>
      <c r="O20" s="246"/>
      <c r="P20" s="233"/>
      <c r="Q20" s="230"/>
      <c r="R20" s="230"/>
      <c r="S20" s="230"/>
      <c r="T20" s="230"/>
      <c r="U20" s="230"/>
      <c r="V20" s="230"/>
      <c r="W20" s="230"/>
      <c r="X20" s="230"/>
      <c r="Y20" s="230"/>
      <c r="Z20" s="230"/>
      <c r="AA20" s="230"/>
      <c r="AB20" s="230"/>
      <c r="AC20" s="230"/>
      <c r="AD20" s="230"/>
      <c r="AE20" s="230"/>
      <c r="AF20" s="230"/>
      <c r="AG20" s="230"/>
      <c r="AH20" s="231"/>
      <c r="AL20" s="144" t="s">
        <v>170</v>
      </c>
    </row>
    <row r="21" spans="1:38" ht="19.5" customHeight="1">
      <c r="A21" s="220" t="s">
        <v>2</v>
      </c>
      <c r="B21" s="220"/>
      <c r="C21" s="220"/>
      <c r="D21" s="220"/>
      <c r="E21" s="286" t="s">
        <v>10</v>
      </c>
      <c r="F21" s="286"/>
      <c r="G21" s="286"/>
      <c r="H21" s="254"/>
      <c r="I21" s="254"/>
      <c r="J21" s="254"/>
      <c r="K21" s="254"/>
      <c r="L21" s="254"/>
      <c r="M21" s="254"/>
      <c r="N21" s="254"/>
      <c r="O21" s="254"/>
      <c r="P21" s="254"/>
      <c r="Q21" s="254"/>
      <c r="R21" s="254"/>
      <c r="S21" s="220" t="s">
        <v>7</v>
      </c>
      <c r="T21" s="220"/>
      <c r="U21" s="220"/>
      <c r="V21" s="254"/>
      <c r="W21" s="254"/>
      <c r="X21" s="254"/>
      <c r="Y21" s="254"/>
      <c r="Z21" s="254"/>
      <c r="AA21" s="254"/>
      <c r="AB21" s="254"/>
      <c r="AC21" s="254"/>
      <c r="AD21" s="254"/>
      <c r="AE21" s="254"/>
      <c r="AF21" s="254"/>
      <c r="AG21" s="254"/>
      <c r="AH21" s="254"/>
    </row>
    <row r="22" spans="1:38" ht="19.5" customHeight="1">
      <c r="A22" s="220"/>
      <c r="B22" s="220"/>
      <c r="C22" s="220"/>
      <c r="D22" s="220"/>
      <c r="E22" s="220" t="s">
        <v>11</v>
      </c>
      <c r="F22" s="220"/>
      <c r="G22" s="220"/>
      <c r="H22" s="254"/>
      <c r="I22" s="254"/>
      <c r="J22" s="254"/>
      <c r="K22" s="254"/>
      <c r="L22" s="254"/>
      <c r="M22" s="254"/>
      <c r="N22" s="254"/>
      <c r="O22" s="254"/>
      <c r="P22" s="254"/>
      <c r="Q22" s="254"/>
      <c r="R22" s="254"/>
      <c r="S22" s="220" t="s">
        <v>8</v>
      </c>
      <c r="T22" s="220"/>
      <c r="U22" s="220"/>
      <c r="V22" s="254"/>
      <c r="W22" s="254"/>
      <c r="X22" s="254"/>
      <c r="Y22" s="254"/>
      <c r="Z22" s="254"/>
      <c r="AA22" s="254"/>
      <c r="AB22" s="254"/>
      <c r="AC22" s="254"/>
      <c r="AD22" s="254"/>
      <c r="AE22" s="254"/>
      <c r="AF22" s="254"/>
      <c r="AG22" s="254"/>
      <c r="AH22" s="254"/>
    </row>
    <row r="23" spans="1:38" ht="19.5" customHeight="1">
      <c r="A23" s="220"/>
      <c r="B23" s="220"/>
      <c r="C23" s="220"/>
      <c r="D23" s="220"/>
      <c r="E23" s="220" t="s">
        <v>12</v>
      </c>
      <c r="F23" s="220"/>
      <c r="G23" s="220"/>
      <c r="H23" s="254"/>
      <c r="I23" s="254"/>
      <c r="J23" s="254"/>
      <c r="K23" s="254"/>
      <c r="L23" s="254"/>
      <c r="M23" s="254"/>
      <c r="N23" s="254"/>
      <c r="O23" s="254"/>
      <c r="P23" s="254"/>
      <c r="Q23" s="254"/>
      <c r="R23" s="254"/>
      <c r="S23" s="286" t="s">
        <v>9</v>
      </c>
      <c r="T23" s="286"/>
      <c r="U23" s="286"/>
      <c r="V23" s="254"/>
      <c r="W23" s="254"/>
      <c r="X23" s="254"/>
      <c r="Y23" s="254"/>
      <c r="Z23" s="254"/>
      <c r="AA23" s="254"/>
      <c r="AB23" s="254"/>
      <c r="AC23" s="254"/>
      <c r="AD23" s="254"/>
      <c r="AE23" s="254"/>
      <c r="AF23" s="254"/>
      <c r="AG23" s="254"/>
      <c r="AH23" s="254"/>
    </row>
    <row r="24" spans="1:38" ht="18" customHeight="1">
      <c r="A24" s="220"/>
      <c r="B24" s="220"/>
      <c r="C24" s="220"/>
      <c r="D24" s="220"/>
      <c r="E24" s="264" t="s">
        <v>13</v>
      </c>
      <c r="F24" s="264"/>
      <c r="G24" s="264"/>
      <c r="H24" s="264"/>
      <c r="I24" s="264"/>
      <c r="J24" s="182" t="s">
        <v>14</v>
      </c>
      <c r="K24" s="228"/>
      <c r="L24" s="228"/>
      <c r="M24" s="228"/>
      <c r="N24" s="228"/>
      <c r="O24" s="228"/>
      <c r="P24" s="228"/>
      <c r="Q24" s="228"/>
      <c r="R24" s="228"/>
      <c r="S24" s="294"/>
      <c r="T24" s="294"/>
      <c r="U24" s="294"/>
      <c r="V24" s="294"/>
      <c r="W24" s="294"/>
      <c r="X24" s="294"/>
      <c r="Y24" s="294"/>
      <c r="Z24" s="294"/>
      <c r="AA24" s="294"/>
      <c r="AB24" s="294"/>
      <c r="AC24" s="294"/>
      <c r="AD24" s="294"/>
      <c r="AE24" s="294"/>
      <c r="AF24" s="294"/>
      <c r="AG24" s="294"/>
      <c r="AH24" s="295"/>
    </row>
    <row r="25" spans="1:38" ht="18" customHeight="1">
      <c r="A25" s="220"/>
      <c r="B25" s="220"/>
      <c r="C25" s="220"/>
      <c r="D25" s="220"/>
      <c r="E25" s="264"/>
      <c r="F25" s="264"/>
      <c r="G25" s="264"/>
      <c r="H25" s="264"/>
      <c r="I25" s="264"/>
      <c r="J25" s="276"/>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8"/>
    </row>
    <row r="26" spans="1:38" ht="13.5" customHeight="1">
      <c r="A26" s="145"/>
      <c r="B26" s="145"/>
      <c r="C26" s="145"/>
      <c r="D26" s="145"/>
      <c r="E26" s="131"/>
      <c r="F26" s="131"/>
      <c r="G26" s="131"/>
      <c r="H26" s="131"/>
      <c r="I26" s="13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8" ht="13.5" customHeight="1">
      <c r="A27" s="19" t="s">
        <v>330</v>
      </c>
      <c r="B27" s="130"/>
      <c r="C27" s="130"/>
      <c r="D27" s="130"/>
      <c r="E27" s="131"/>
      <c r="F27" s="131"/>
      <c r="G27" s="131"/>
      <c r="H27" s="131"/>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row>
    <row r="28" spans="1:38" ht="22.5" customHeight="1">
      <c r="A28" s="252" t="s">
        <v>49</v>
      </c>
      <c r="B28" s="253"/>
      <c r="C28" s="253"/>
      <c r="D28" s="253"/>
      <c r="E28" s="280" t="s">
        <v>0</v>
      </c>
      <c r="F28" s="281"/>
      <c r="G28" s="281"/>
      <c r="H28" s="282"/>
      <c r="I28" s="280" t="s">
        <v>3</v>
      </c>
      <c r="J28" s="281"/>
      <c r="K28" s="282"/>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5"/>
    </row>
    <row r="29" spans="1:38" ht="22.5" customHeight="1">
      <c r="A29" s="253"/>
      <c r="B29" s="253"/>
      <c r="C29" s="253"/>
      <c r="D29" s="253"/>
      <c r="E29" s="283"/>
      <c r="F29" s="284"/>
      <c r="G29" s="284"/>
      <c r="H29" s="285"/>
      <c r="I29" s="267" t="s">
        <v>4</v>
      </c>
      <c r="J29" s="268"/>
      <c r="K29" s="269"/>
      <c r="L29" s="270"/>
      <c r="M29" s="271"/>
      <c r="N29" s="271"/>
      <c r="O29" s="271"/>
      <c r="P29" s="271"/>
      <c r="Q29" s="271"/>
      <c r="R29" s="271"/>
      <c r="S29" s="271"/>
      <c r="T29" s="271"/>
      <c r="U29" s="271"/>
      <c r="V29" s="271"/>
      <c r="W29" s="271"/>
      <c r="X29" s="271"/>
      <c r="Y29" s="271"/>
      <c r="Z29" s="271"/>
      <c r="AA29" s="271"/>
      <c r="AB29" s="271"/>
      <c r="AC29" s="271"/>
      <c r="AD29" s="271"/>
      <c r="AE29" s="271"/>
      <c r="AF29" s="271"/>
      <c r="AG29" s="271"/>
      <c r="AH29" s="272"/>
    </row>
    <row r="30" spans="1:38" ht="22.5" customHeight="1">
      <c r="A30" s="253"/>
      <c r="B30" s="253"/>
      <c r="C30" s="253"/>
      <c r="D30" s="253"/>
      <c r="E30" s="279" t="s">
        <v>5</v>
      </c>
      <c r="F30" s="279"/>
      <c r="G30" s="279"/>
      <c r="H30" s="279"/>
      <c r="I30" s="279"/>
      <c r="J30" s="279"/>
      <c r="K30" s="279"/>
      <c r="L30" s="261" t="s">
        <v>328</v>
      </c>
      <c r="M30" s="261"/>
      <c r="N30" s="261"/>
      <c r="O30" s="261"/>
      <c r="P30" s="261"/>
      <c r="Q30" s="261"/>
      <c r="R30" s="261"/>
      <c r="S30" s="261"/>
      <c r="T30" s="261"/>
      <c r="U30" s="261"/>
      <c r="V30" s="261"/>
      <c r="W30" s="261"/>
      <c r="X30" s="261"/>
      <c r="Y30" s="261"/>
      <c r="Z30" s="261"/>
      <c r="AA30" s="261"/>
      <c r="AB30" s="261"/>
      <c r="AC30" s="261"/>
      <c r="AD30" s="261"/>
      <c r="AE30" s="261"/>
      <c r="AF30" s="261"/>
      <c r="AG30" s="261"/>
      <c r="AH30" s="261"/>
    </row>
    <row r="31" spans="1:38" ht="18" customHeight="1">
      <c r="A31" s="253" t="s">
        <v>2</v>
      </c>
      <c r="B31" s="253"/>
      <c r="C31" s="253"/>
      <c r="D31" s="253"/>
      <c r="E31" s="263" t="s">
        <v>10</v>
      </c>
      <c r="F31" s="263"/>
      <c r="G31" s="263"/>
      <c r="H31" s="254"/>
      <c r="I31" s="254"/>
      <c r="J31" s="254"/>
      <c r="K31" s="254"/>
      <c r="L31" s="254"/>
      <c r="M31" s="254"/>
      <c r="N31" s="254"/>
      <c r="O31" s="254"/>
      <c r="P31" s="254"/>
      <c r="Q31" s="254"/>
      <c r="R31" s="254"/>
      <c r="S31" s="253" t="s">
        <v>7</v>
      </c>
      <c r="T31" s="253"/>
      <c r="U31" s="253"/>
      <c r="V31" s="254"/>
      <c r="W31" s="254"/>
      <c r="X31" s="254"/>
      <c r="Y31" s="254"/>
      <c r="Z31" s="254"/>
      <c r="AA31" s="254"/>
      <c r="AB31" s="254"/>
      <c r="AC31" s="254"/>
      <c r="AD31" s="254"/>
      <c r="AE31" s="254"/>
      <c r="AF31" s="254"/>
      <c r="AG31" s="254"/>
      <c r="AH31" s="254"/>
    </row>
    <row r="32" spans="1:38" ht="18" customHeight="1">
      <c r="A32" s="253"/>
      <c r="B32" s="253"/>
      <c r="C32" s="253"/>
      <c r="D32" s="253"/>
      <c r="E32" s="253" t="s">
        <v>11</v>
      </c>
      <c r="F32" s="253"/>
      <c r="G32" s="253"/>
      <c r="H32" s="254"/>
      <c r="I32" s="254"/>
      <c r="J32" s="254"/>
      <c r="K32" s="254"/>
      <c r="L32" s="254"/>
      <c r="M32" s="254"/>
      <c r="N32" s="254"/>
      <c r="O32" s="254"/>
      <c r="P32" s="254"/>
      <c r="Q32" s="254"/>
      <c r="R32" s="254"/>
      <c r="S32" s="253" t="s">
        <v>8</v>
      </c>
      <c r="T32" s="253"/>
      <c r="U32" s="253"/>
      <c r="V32" s="254"/>
      <c r="W32" s="254"/>
      <c r="X32" s="254"/>
      <c r="Y32" s="254"/>
      <c r="Z32" s="254"/>
      <c r="AA32" s="254"/>
      <c r="AB32" s="254"/>
      <c r="AC32" s="254"/>
      <c r="AD32" s="254"/>
      <c r="AE32" s="254"/>
      <c r="AF32" s="254"/>
      <c r="AG32" s="254"/>
      <c r="AH32" s="254"/>
    </row>
    <row r="33" spans="1:34" ht="18" customHeight="1">
      <c r="A33" s="253"/>
      <c r="B33" s="253"/>
      <c r="C33" s="253"/>
      <c r="D33" s="253"/>
      <c r="E33" s="253" t="s">
        <v>12</v>
      </c>
      <c r="F33" s="253"/>
      <c r="G33" s="253"/>
      <c r="H33" s="254"/>
      <c r="I33" s="254"/>
      <c r="J33" s="254"/>
      <c r="K33" s="254"/>
      <c r="L33" s="254"/>
      <c r="M33" s="254"/>
      <c r="N33" s="254"/>
      <c r="O33" s="254"/>
      <c r="P33" s="254"/>
      <c r="Q33" s="254"/>
      <c r="R33" s="254"/>
      <c r="S33" s="286" t="s">
        <v>9</v>
      </c>
      <c r="T33" s="286"/>
      <c r="U33" s="286"/>
      <c r="V33" s="254"/>
      <c r="W33" s="254"/>
      <c r="X33" s="254"/>
      <c r="Y33" s="254"/>
      <c r="Z33" s="254"/>
      <c r="AA33" s="254"/>
      <c r="AB33" s="254"/>
      <c r="AC33" s="254"/>
      <c r="AD33" s="254"/>
      <c r="AE33" s="254"/>
      <c r="AF33" s="254"/>
      <c r="AG33" s="254"/>
      <c r="AH33" s="254"/>
    </row>
    <row r="34" spans="1:34" ht="15" customHeight="1">
      <c r="A34" s="253"/>
      <c r="B34" s="253"/>
      <c r="C34" s="253"/>
      <c r="D34" s="253"/>
      <c r="E34" s="252" t="s">
        <v>13</v>
      </c>
      <c r="F34" s="252"/>
      <c r="G34" s="252"/>
      <c r="H34" s="252"/>
      <c r="I34" s="252"/>
      <c r="J34" s="141" t="s">
        <v>14</v>
      </c>
      <c r="K34" s="228"/>
      <c r="L34" s="228"/>
      <c r="M34" s="228"/>
      <c r="N34" s="228"/>
      <c r="O34" s="228"/>
      <c r="P34" s="228"/>
      <c r="Q34" s="228"/>
      <c r="R34" s="228"/>
      <c r="S34" s="265"/>
      <c r="T34" s="265"/>
      <c r="U34" s="265"/>
      <c r="V34" s="265"/>
      <c r="W34" s="265"/>
      <c r="X34" s="265"/>
      <c r="Y34" s="265"/>
      <c r="Z34" s="265"/>
      <c r="AA34" s="265"/>
      <c r="AB34" s="265"/>
      <c r="AC34" s="265"/>
      <c r="AD34" s="265"/>
      <c r="AE34" s="265"/>
      <c r="AF34" s="265"/>
      <c r="AG34" s="265"/>
      <c r="AH34" s="266"/>
    </row>
    <row r="35" spans="1:34" ht="18" customHeight="1">
      <c r="A35" s="253"/>
      <c r="B35" s="253"/>
      <c r="C35" s="253"/>
      <c r="D35" s="253"/>
      <c r="E35" s="252"/>
      <c r="F35" s="252"/>
      <c r="G35" s="252"/>
      <c r="H35" s="252"/>
      <c r="I35" s="252"/>
      <c r="J35" s="276"/>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8"/>
    </row>
    <row r="36" spans="1:34" ht="13.5" customHeight="1">
      <c r="A36" s="13"/>
      <c r="B36" s="13"/>
      <c r="C36" s="13"/>
      <c r="D36" s="13"/>
      <c r="E36" s="17"/>
      <c r="F36" s="17"/>
      <c r="G36" s="17"/>
      <c r="H36" s="17"/>
      <c r="I36" s="17"/>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row r="37" spans="1:34" ht="13.5" customHeight="1"/>
    <row r="38" spans="1:34" ht="13.5" customHeight="1">
      <c r="A38" s="15"/>
      <c r="B38" s="15"/>
      <c r="C38" s="15"/>
      <c r="D38" s="15"/>
      <c r="E38" s="15"/>
      <c r="F38" s="15"/>
      <c r="G38" s="15"/>
      <c r="H38" s="15"/>
      <c r="I38" s="15"/>
      <c r="J38" s="15"/>
      <c r="K38" s="15"/>
      <c r="L38" s="18"/>
      <c r="M38" s="18"/>
      <c r="N38" s="18"/>
      <c r="O38" s="18"/>
      <c r="P38" s="18"/>
      <c r="Q38" s="18"/>
      <c r="R38" s="18"/>
      <c r="S38" s="18"/>
      <c r="T38" s="18"/>
      <c r="U38" s="18"/>
      <c r="V38" s="18"/>
      <c r="W38" s="18"/>
      <c r="X38" s="18"/>
      <c r="Y38" s="18"/>
      <c r="Z38" s="18"/>
      <c r="AA38" s="18"/>
      <c r="AB38" s="18"/>
      <c r="AC38" s="18"/>
      <c r="AD38" s="18"/>
      <c r="AE38" s="18"/>
      <c r="AF38" s="18"/>
      <c r="AG38" s="18"/>
      <c r="AH38" s="18"/>
    </row>
    <row r="42" spans="1:34" ht="18" customHeight="1"/>
    <row r="43" spans="1:34" ht="18" customHeight="1"/>
    <row r="44" spans="1:34" ht="18" customHeight="1"/>
    <row r="45" spans="1:34" ht="18" customHeight="1"/>
    <row r="46" spans="1:34" ht="18" customHeight="1"/>
    <row r="47" spans="1:34" ht="18" customHeight="1"/>
    <row r="48" spans="1:34" ht="18" customHeight="1"/>
    <row r="49" ht="18" customHeight="1"/>
    <row r="50" ht="18" customHeight="1"/>
    <row r="51" ht="18" customHeight="1"/>
    <row r="52" ht="18" customHeight="1"/>
    <row r="59" ht="20.100000000000001" customHeight="1"/>
    <row r="60" ht="20.100000000000001" customHeight="1"/>
    <row r="61" ht="20.100000000000001" customHeight="1"/>
    <row r="62" ht="20.100000000000001" customHeight="1"/>
    <row r="63" ht="20.100000000000001" customHeight="1"/>
    <row r="66" ht="13.5" customHeight="1"/>
    <row r="67" ht="24.9" customHeight="1"/>
  </sheetData>
  <mergeCells count="79">
    <mergeCell ref="E21:G21"/>
    <mergeCell ref="S24:AH24"/>
    <mergeCell ref="J25:AH25"/>
    <mergeCell ref="V21:AH21"/>
    <mergeCell ref="E22:G22"/>
    <mergeCell ref="H21:R21"/>
    <mergeCell ref="K24:R24"/>
    <mergeCell ref="E23:G23"/>
    <mergeCell ref="H23:R23"/>
    <mergeCell ref="S23:U23"/>
    <mergeCell ref="A2:AH3"/>
    <mergeCell ref="E7:H8"/>
    <mergeCell ref="L9:AH9"/>
    <mergeCell ref="L8:AH8"/>
    <mergeCell ref="A7:D11"/>
    <mergeCell ref="E11:K11"/>
    <mergeCell ref="L11:T11"/>
    <mergeCell ref="I7:K7"/>
    <mergeCell ref="L7:AH7"/>
    <mergeCell ref="K4:W4"/>
    <mergeCell ref="L10:AH10"/>
    <mergeCell ref="I8:K8"/>
    <mergeCell ref="E9:K9"/>
    <mergeCell ref="E10:K10"/>
    <mergeCell ref="AF11:AH11"/>
    <mergeCell ref="U11:W11"/>
    <mergeCell ref="I28:K28"/>
    <mergeCell ref="S31:U31"/>
    <mergeCell ref="S32:U32"/>
    <mergeCell ref="E28:H29"/>
    <mergeCell ref="S33:U33"/>
    <mergeCell ref="S34:AH34"/>
    <mergeCell ref="I29:K29"/>
    <mergeCell ref="L29:AH29"/>
    <mergeCell ref="L28:AH28"/>
    <mergeCell ref="V33:AH33"/>
    <mergeCell ref="E34:I35"/>
    <mergeCell ref="E33:G33"/>
    <mergeCell ref="J35:AH35"/>
    <mergeCell ref="K34:R34"/>
    <mergeCell ref="E32:G32"/>
    <mergeCell ref="V32:AH32"/>
    <mergeCell ref="E30:K30"/>
    <mergeCell ref="H31:R31"/>
    <mergeCell ref="H33:R33"/>
    <mergeCell ref="H32:R32"/>
    <mergeCell ref="L30:AH30"/>
    <mergeCell ref="A28:D30"/>
    <mergeCell ref="A31:D35"/>
    <mergeCell ref="V31:AH31"/>
    <mergeCell ref="A15:D18"/>
    <mergeCell ref="L15:AB16"/>
    <mergeCell ref="AC15:AF16"/>
    <mergeCell ref="AG15:AH16"/>
    <mergeCell ref="E17:K18"/>
    <mergeCell ref="E31:G31"/>
    <mergeCell ref="H22:R22"/>
    <mergeCell ref="V23:AH23"/>
    <mergeCell ref="S21:U21"/>
    <mergeCell ref="S22:U22"/>
    <mergeCell ref="V22:AH22"/>
    <mergeCell ref="E24:I25"/>
    <mergeCell ref="A21:D25"/>
    <mergeCell ref="X11:AE11"/>
    <mergeCell ref="E12:AF12"/>
    <mergeCell ref="AG12:AH12"/>
    <mergeCell ref="A12:D14"/>
    <mergeCell ref="E13:AF13"/>
    <mergeCell ref="P19:AH20"/>
    <mergeCell ref="A19:D20"/>
    <mergeCell ref="E19:G20"/>
    <mergeCell ref="H19:O19"/>
    <mergeCell ref="H20:O20"/>
    <mergeCell ref="E15:K16"/>
    <mergeCell ref="AG13:AH13"/>
    <mergeCell ref="E14:AF14"/>
    <mergeCell ref="AG14:AH14"/>
    <mergeCell ref="L17:L18"/>
    <mergeCell ref="M17:AH18"/>
  </mergeCells>
  <phoneticPr fontId="2"/>
  <dataValidations count="2">
    <dataValidation type="list" allowBlank="1" showInputMessage="1" showErrorMessage="1" sqref="AG12:AH14" xr:uid="{00000000-0002-0000-0000-000000000000}">
      <formula1>$AL$12:$AL$13</formula1>
    </dataValidation>
    <dataValidation type="list" allowBlank="1" showInputMessage="1" showErrorMessage="1" sqref="E19:G20" xr:uid="{00000000-0002-0000-0000-000001000000}">
      <formula1>$AL$19:$AL$20</formula1>
    </dataValidation>
  </dataValidations>
  <pageMargins left="0.9055118110236221" right="0.59055118110236227" top="0.74803149606299213" bottom="0.55118110236220474" header="0.31496062992125984" footer="0.31496062992125984"/>
  <pageSetup paperSize="9" scale="97"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B1:Q54"/>
  <sheetViews>
    <sheetView showGridLines="0" showZeros="0" view="pageBreakPreview" zoomScale="70" zoomScaleNormal="100" zoomScaleSheetLayoutView="70" workbookViewId="0">
      <pane xSplit="9" ySplit="5" topLeftCell="K6" activePane="bottomRight" state="frozen"/>
      <selection activeCell="AM10" sqref="AM10"/>
      <selection pane="topRight" activeCell="AM10" sqref="AM10"/>
      <selection pane="bottomLeft" activeCell="AM10" sqref="AM10"/>
      <selection pane="bottomRight" activeCell="V37" sqref="V37"/>
    </sheetView>
  </sheetViews>
  <sheetFormatPr defaultColWidth="9" defaultRowHeight="13.2"/>
  <cols>
    <col min="1" max="1" width="1.6640625" style="20" customWidth="1"/>
    <col min="2" max="2" width="1.88671875" style="20" customWidth="1"/>
    <col min="3" max="3" width="4.109375" style="20" customWidth="1"/>
    <col min="4" max="4" width="5.21875" style="20" customWidth="1"/>
    <col min="5" max="5" width="12.21875" style="20" customWidth="1"/>
    <col min="6" max="6" width="13" style="20" customWidth="1"/>
    <col min="7" max="7" width="15.109375" style="20" customWidth="1"/>
    <col min="8" max="8" width="14.6640625" style="20" customWidth="1"/>
    <col min="9" max="9" width="6.77734375" style="20" customWidth="1"/>
    <col min="10" max="10" width="12.6640625" style="20" customWidth="1"/>
    <col min="11" max="11" width="8.21875" style="20" customWidth="1"/>
    <col min="12" max="12" width="15.33203125" style="20" customWidth="1"/>
    <col min="13" max="13" width="9.44140625" style="21" customWidth="1"/>
    <col min="14" max="14" width="15.6640625" style="20" customWidth="1"/>
    <col min="15" max="15" width="9" style="28"/>
    <col min="16" max="16" width="9.109375" style="20" customWidth="1"/>
    <col min="17" max="17" width="14.88671875" style="20" customWidth="1"/>
    <col min="18" max="16384" width="9" style="20"/>
  </cols>
  <sheetData>
    <row r="1" spans="2:17">
      <c r="O1" s="728"/>
      <c r="P1" s="728"/>
      <c r="Q1" s="22"/>
    </row>
    <row r="2" spans="2:17" ht="23.25" customHeight="1" thickBot="1">
      <c r="B2" s="23"/>
      <c r="C2" s="24" t="s">
        <v>183</v>
      </c>
      <c r="D2" s="25"/>
      <c r="E2" s="25"/>
      <c r="F2" s="25"/>
      <c r="G2" s="25"/>
      <c r="H2" s="26"/>
      <c r="I2" s="25"/>
      <c r="J2" s="27"/>
      <c r="K2" s="27"/>
      <c r="L2" s="27"/>
      <c r="M2" s="27"/>
      <c r="P2" s="29"/>
      <c r="Q2" s="129"/>
    </row>
    <row r="3" spans="2:17" s="21" customFormat="1" ht="54" customHeight="1">
      <c r="B3" s="30"/>
      <c r="C3" s="31"/>
      <c r="D3" s="729" t="s">
        <v>52</v>
      </c>
      <c r="E3" s="730"/>
      <c r="F3" s="730"/>
      <c r="G3" s="731"/>
      <c r="H3" s="738" t="s">
        <v>53</v>
      </c>
      <c r="I3" s="739"/>
      <c r="J3" s="740" t="s">
        <v>54</v>
      </c>
      <c r="K3" s="741"/>
      <c r="L3" s="33" t="s">
        <v>55</v>
      </c>
      <c r="M3" s="34" t="s">
        <v>56</v>
      </c>
      <c r="N3" s="35" t="s">
        <v>57</v>
      </c>
      <c r="O3" s="730" t="s">
        <v>58</v>
      </c>
      <c r="P3" s="742"/>
      <c r="Q3" s="32" t="s">
        <v>59</v>
      </c>
    </row>
    <row r="4" spans="2:17" s="21" customFormat="1" ht="30" customHeight="1">
      <c r="B4" s="30"/>
      <c r="C4" s="36"/>
      <c r="D4" s="732"/>
      <c r="E4" s="733"/>
      <c r="F4" s="733"/>
      <c r="G4" s="734"/>
      <c r="H4" s="37" t="s">
        <v>60</v>
      </c>
      <c r="I4" s="38"/>
      <c r="J4" s="39" t="s">
        <v>61</v>
      </c>
      <c r="K4" s="40"/>
      <c r="L4" s="37" t="s">
        <v>62</v>
      </c>
      <c r="M4" s="41" t="s">
        <v>63</v>
      </c>
      <c r="N4" s="41" t="s">
        <v>64</v>
      </c>
      <c r="O4" s="42" t="s">
        <v>65</v>
      </c>
      <c r="P4" s="40"/>
      <c r="Q4" s="43" t="s">
        <v>66</v>
      </c>
    </row>
    <row r="5" spans="2:17" ht="21.75" customHeight="1" thickBot="1">
      <c r="B5" s="23"/>
      <c r="C5" s="44"/>
      <c r="D5" s="735"/>
      <c r="E5" s="736"/>
      <c r="F5" s="736"/>
      <c r="G5" s="737"/>
      <c r="H5" s="45" t="s">
        <v>67</v>
      </c>
      <c r="I5" s="46" t="s">
        <v>68</v>
      </c>
      <c r="J5" s="47"/>
      <c r="K5" s="48" t="s">
        <v>69</v>
      </c>
      <c r="L5" s="49" t="s">
        <v>70</v>
      </c>
      <c r="M5" s="50" t="s">
        <v>71</v>
      </c>
      <c r="N5" s="50" t="s">
        <v>72</v>
      </c>
      <c r="O5" s="51"/>
      <c r="P5" s="48" t="s">
        <v>69</v>
      </c>
      <c r="Q5" s="52" t="s">
        <v>73</v>
      </c>
    </row>
    <row r="6" spans="2:17" ht="28.5" customHeight="1">
      <c r="B6" s="23"/>
      <c r="C6" s="743" t="s">
        <v>74</v>
      </c>
      <c r="D6" s="745" t="s">
        <v>75</v>
      </c>
      <c r="E6" s="747" t="s">
        <v>76</v>
      </c>
      <c r="F6" s="748"/>
      <c r="G6" s="749"/>
      <c r="H6" s="157"/>
      <c r="I6" s="53" t="s">
        <v>77</v>
      </c>
      <c r="J6" s="54">
        <v>38.200000000000003</v>
      </c>
      <c r="K6" s="55" t="s">
        <v>78</v>
      </c>
      <c r="L6" s="56">
        <f>H6*J6</f>
        <v>0</v>
      </c>
      <c r="M6" s="750">
        <v>2.58E-2</v>
      </c>
      <c r="N6" s="57">
        <f>H6*J6*M$6</f>
        <v>0</v>
      </c>
      <c r="O6" s="58">
        <v>1.8700000000000001E-2</v>
      </c>
      <c r="P6" s="59" t="s">
        <v>79</v>
      </c>
      <c r="Q6" s="60">
        <f t="shared" ref="Q6:Q32" si="0">H6*J6*O6*44/12</f>
        <v>0</v>
      </c>
    </row>
    <row r="7" spans="2:17" ht="28.5" customHeight="1">
      <c r="B7" s="23"/>
      <c r="C7" s="744"/>
      <c r="D7" s="746"/>
      <c r="E7" s="697" t="s">
        <v>80</v>
      </c>
      <c r="F7" s="715"/>
      <c r="G7" s="698"/>
      <c r="H7" s="157"/>
      <c r="I7" s="63" t="s">
        <v>81</v>
      </c>
      <c r="J7" s="64">
        <v>35.299999999999997</v>
      </c>
      <c r="K7" s="63" t="s">
        <v>82</v>
      </c>
      <c r="L7" s="65">
        <f t="shared" ref="L7:L40" si="1">H7*J7</f>
        <v>0</v>
      </c>
      <c r="M7" s="695"/>
      <c r="N7" s="57">
        <f t="shared" ref="N7:N40" si="2">H7*J7*M$6</f>
        <v>0</v>
      </c>
      <c r="O7" s="66">
        <v>1.84E-2</v>
      </c>
      <c r="P7" s="67" t="s">
        <v>79</v>
      </c>
      <c r="Q7" s="60">
        <f t="shared" si="0"/>
        <v>0</v>
      </c>
    </row>
    <row r="8" spans="2:17" ht="28.5" customHeight="1">
      <c r="B8" s="23"/>
      <c r="C8" s="744"/>
      <c r="D8" s="746"/>
      <c r="E8" s="697" t="s">
        <v>83</v>
      </c>
      <c r="F8" s="715"/>
      <c r="G8" s="698"/>
      <c r="H8" s="157"/>
      <c r="I8" s="63" t="s">
        <v>77</v>
      </c>
      <c r="J8" s="64">
        <v>34.6</v>
      </c>
      <c r="K8" s="63" t="s">
        <v>78</v>
      </c>
      <c r="L8" s="65">
        <f t="shared" si="1"/>
        <v>0</v>
      </c>
      <c r="M8" s="695"/>
      <c r="N8" s="57">
        <f t="shared" si="2"/>
        <v>0</v>
      </c>
      <c r="O8" s="66">
        <v>1.83E-2</v>
      </c>
      <c r="P8" s="68" t="s">
        <v>84</v>
      </c>
      <c r="Q8" s="60">
        <f t="shared" si="0"/>
        <v>0</v>
      </c>
    </row>
    <row r="9" spans="2:17" ht="28.5" customHeight="1">
      <c r="B9" s="23"/>
      <c r="C9" s="744"/>
      <c r="D9" s="746"/>
      <c r="E9" s="697" t="s">
        <v>85</v>
      </c>
      <c r="F9" s="715"/>
      <c r="G9" s="698"/>
      <c r="H9" s="157"/>
      <c r="I9" s="63" t="s">
        <v>77</v>
      </c>
      <c r="J9" s="64">
        <v>33.6</v>
      </c>
      <c r="K9" s="63" t="s">
        <v>78</v>
      </c>
      <c r="L9" s="65">
        <f t="shared" si="1"/>
        <v>0</v>
      </c>
      <c r="M9" s="695"/>
      <c r="N9" s="57">
        <f t="shared" si="2"/>
        <v>0</v>
      </c>
      <c r="O9" s="66">
        <v>1.8200000000000001E-2</v>
      </c>
      <c r="P9" s="68" t="s">
        <v>84</v>
      </c>
      <c r="Q9" s="60">
        <f t="shared" si="0"/>
        <v>0</v>
      </c>
    </row>
    <row r="10" spans="2:17" ht="28.5" customHeight="1">
      <c r="B10" s="23"/>
      <c r="C10" s="744"/>
      <c r="D10" s="746"/>
      <c r="E10" s="697" t="s">
        <v>86</v>
      </c>
      <c r="F10" s="715"/>
      <c r="G10" s="698"/>
      <c r="H10" s="157"/>
      <c r="I10" s="63" t="s">
        <v>87</v>
      </c>
      <c r="J10" s="64">
        <v>36.700000000000003</v>
      </c>
      <c r="K10" s="63" t="s">
        <v>88</v>
      </c>
      <c r="L10" s="65">
        <f t="shared" si="1"/>
        <v>0</v>
      </c>
      <c r="M10" s="695"/>
      <c r="N10" s="57">
        <f t="shared" si="2"/>
        <v>0</v>
      </c>
      <c r="O10" s="66">
        <v>1.8499999999999999E-2</v>
      </c>
      <c r="P10" s="68" t="s">
        <v>89</v>
      </c>
      <c r="Q10" s="60">
        <f t="shared" si="0"/>
        <v>0</v>
      </c>
    </row>
    <row r="11" spans="2:17" ht="28.5" customHeight="1">
      <c r="B11" s="23"/>
      <c r="C11" s="744"/>
      <c r="D11" s="746"/>
      <c r="E11" s="697" t="s">
        <v>90</v>
      </c>
      <c r="F11" s="715"/>
      <c r="G11" s="698"/>
      <c r="H11" s="157"/>
      <c r="I11" s="63" t="s">
        <v>91</v>
      </c>
      <c r="J11" s="64">
        <v>37.700000000000003</v>
      </c>
      <c r="K11" s="63" t="s">
        <v>92</v>
      </c>
      <c r="L11" s="65">
        <f t="shared" si="1"/>
        <v>0</v>
      </c>
      <c r="M11" s="695"/>
      <c r="N11" s="57">
        <f t="shared" si="2"/>
        <v>0</v>
      </c>
      <c r="O11" s="66">
        <v>1.8700000000000001E-2</v>
      </c>
      <c r="P11" s="68" t="s">
        <v>93</v>
      </c>
      <c r="Q11" s="60">
        <f t="shared" si="0"/>
        <v>0</v>
      </c>
    </row>
    <row r="12" spans="2:17" ht="28.5" customHeight="1">
      <c r="B12" s="23"/>
      <c r="C12" s="744"/>
      <c r="D12" s="746"/>
      <c r="E12" s="697" t="s">
        <v>94</v>
      </c>
      <c r="F12" s="715"/>
      <c r="G12" s="698"/>
      <c r="H12" s="157"/>
      <c r="I12" s="63" t="s">
        <v>91</v>
      </c>
      <c r="J12" s="64">
        <v>39.1</v>
      </c>
      <c r="K12" s="63" t="s">
        <v>92</v>
      </c>
      <c r="L12" s="65">
        <f t="shared" si="1"/>
        <v>0</v>
      </c>
      <c r="M12" s="695"/>
      <c r="N12" s="57">
        <f t="shared" si="2"/>
        <v>0</v>
      </c>
      <c r="O12" s="66">
        <v>1.89E-2</v>
      </c>
      <c r="P12" s="68" t="s">
        <v>93</v>
      </c>
      <c r="Q12" s="60">
        <f t="shared" si="0"/>
        <v>0</v>
      </c>
    </row>
    <row r="13" spans="2:17" ht="28.5" customHeight="1">
      <c r="B13" s="23"/>
      <c r="C13" s="744"/>
      <c r="D13" s="746"/>
      <c r="E13" s="697" t="s">
        <v>95</v>
      </c>
      <c r="F13" s="715"/>
      <c r="G13" s="698"/>
      <c r="H13" s="157"/>
      <c r="I13" s="63" t="s">
        <v>91</v>
      </c>
      <c r="J13" s="64">
        <v>41.9</v>
      </c>
      <c r="K13" s="63" t="s">
        <v>92</v>
      </c>
      <c r="L13" s="65">
        <f t="shared" si="1"/>
        <v>0</v>
      </c>
      <c r="M13" s="695"/>
      <c r="N13" s="57">
        <f t="shared" si="2"/>
        <v>0</v>
      </c>
      <c r="O13" s="66">
        <v>1.95E-2</v>
      </c>
      <c r="P13" s="68" t="s">
        <v>93</v>
      </c>
      <c r="Q13" s="60">
        <f t="shared" si="0"/>
        <v>0</v>
      </c>
    </row>
    <row r="14" spans="2:17" ht="28.5" customHeight="1">
      <c r="B14" s="23"/>
      <c r="C14" s="744"/>
      <c r="D14" s="746"/>
      <c r="E14" s="697" t="s">
        <v>96</v>
      </c>
      <c r="F14" s="715"/>
      <c r="G14" s="698"/>
      <c r="H14" s="157"/>
      <c r="I14" s="63" t="s">
        <v>97</v>
      </c>
      <c r="J14" s="64">
        <v>40.9</v>
      </c>
      <c r="K14" s="63" t="s">
        <v>98</v>
      </c>
      <c r="L14" s="65">
        <f t="shared" si="1"/>
        <v>0</v>
      </c>
      <c r="M14" s="695"/>
      <c r="N14" s="57">
        <f t="shared" si="2"/>
        <v>0</v>
      </c>
      <c r="O14" s="66">
        <v>2.0799999999999999E-2</v>
      </c>
      <c r="P14" s="68" t="s">
        <v>93</v>
      </c>
      <c r="Q14" s="60">
        <f t="shared" si="0"/>
        <v>0</v>
      </c>
    </row>
    <row r="15" spans="2:17" ht="28.5" customHeight="1">
      <c r="B15" s="23"/>
      <c r="C15" s="744"/>
      <c r="D15" s="746"/>
      <c r="E15" s="697" t="s">
        <v>99</v>
      </c>
      <c r="F15" s="715"/>
      <c r="G15" s="698"/>
      <c r="H15" s="157"/>
      <c r="I15" s="63" t="s">
        <v>97</v>
      </c>
      <c r="J15" s="64">
        <v>29.9</v>
      </c>
      <c r="K15" s="63" t="s">
        <v>98</v>
      </c>
      <c r="L15" s="65">
        <f t="shared" si="1"/>
        <v>0</v>
      </c>
      <c r="M15" s="695"/>
      <c r="N15" s="57">
        <f t="shared" si="2"/>
        <v>0</v>
      </c>
      <c r="O15" s="66">
        <v>2.5399999999999999E-2</v>
      </c>
      <c r="P15" s="68" t="s">
        <v>93</v>
      </c>
      <c r="Q15" s="60">
        <f t="shared" si="0"/>
        <v>0</v>
      </c>
    </row>
    <row r="16" spans="2:17" ht="28.5" customHeight="1">
      <c r="B16" s="23"/>
      <c r="C16" s="744"/>
      <c r="D16" s="746"/>
      <c r="E16" s="752" t="s">
        <v>100</v>
      </c>
      <c r="F16" s="697" t="s">
        <v>101</v>
      </c>
      <c r="G16" s="715"/>
      <c r="H16" s="158"/>
      <c r="I16" s="63" t="s">
        <v>97</v>
      </c>
      <c r="J16" s="64">
        <v>50.8</v>
      </c>
      <c r="K16" s="63" t="s">
        <v>98</v>
      </c>
      <c r="L16" s="65">
        <f t="shared" si="1"/>
        <v>0</v>
      </c>
      <c r="M16" s="695"/>
      <c r="N16" s="57">
        <f t="shared" si="2"/>
        <v>0</v>
      </c>
      <c r="O16" s="66">
        <v>1.61E-2</v>
      </c>
      <c r="P16" s="68" t="s">
        <v>93</v>
      </c>
      <c r="Q16" s="60">
        <f t="shared" si="0"/>
        <v>0</v>
      </c>
    </row>
    <row r="17" spans="2:17" ht="28.5" customHeight="1">
      <c r="B17" s="23"/>
      <c r="C17" s="744"/>
      <c r="D17" s="746"/>
      <c r="E17" s="727"/>
      <c r="F17" s="697" t="s">
        <v>102</v>
      </c>
      <c r="G17" s="715"/>
      <c r="H17" s="159"/>
      <c r="I17" s="68" t="s">
        <v>103</v>
      </c>
      <c r="J17" s="64">
        <v>44.9</v>
      </c>
      <c r="K17" s="68" t="s">
        <v>104</v>
      </c>
      <c r="L17" s="65">
        <f t="shared" si="1"/>
        <v>0</v>
      </c>
      <c r="M17" s="695"/>
      <c r="N17" s="57">
        <f t="shared" si="2"/>
        <v>0</v>
      </c>
      <c r="O17" s="66">
        <v>1.4200000000000001E-2</v>
      </c>
      <c r="P17" s="68" t="s">
        <v>93</v>
      </c>
      <c r="Q17" s="60">
        <f t="shared" si="0"/>
        <v>0</v>
      </c>
    </row>
    <row r="18" spans="2:17" ht="28.5" customHeight="1">
      <c r="B18" s="23"/>
      <c r="C18" s="744"/>
      <c r="D18" s="746"/>
      <c r="E18" s="726" t="s">
        <v>105</v>
      </c>
      <c r="F18" s="697" t="s">
        <v>106</v>
      </c>
      <c r="G18" s="715"/>
      <c r="H18" s="159"/>
      <c r="I18" s="63" t="s">
        <v>97</v>
      </c>
      <c r="J18" s="64">
        <v>54.6</v>
      </c>
      <c r="K18" s="63" t="s">
        <v>98</v>
      </c>
      <c r="L18" s="65">
        <f t="shared" si="1"/>
        <v>0</v>
      </c>
      <c r="M18" s="695"/>
      <c r="N18" s="57">
        <f t="shared" si="2"/>
        <v>0</v>
      </c>
      <c r="O18" s="66">
        <v>1.35E-2</v>
      </c>
      <c r="P18" s="68" t="s">
        <v>93</v>
      </c>
      <c r="Q18" s="60">
        <f t="shared" si="0"/>
        <v>0</v>
      </c>
    </row>
    <row r="19" spans="2:17" ht="28.5" customHeight="1">
      <c r="B19" s="23"/>
      <c r="C19" s="744"/>
      <c r="D19" s="746"/>
      <c r="E19" s="727"/>
      <c r="F19" s="697" t="s">
        <v>107</v>
      </c>
      <c r="G19" s="715"/>
      <c r="H19" s="159"/>
      <c r="I19" s="68" t="s">
        <v>103</v>
      </c>
      <c r="J19" s="64">
        <v>43.5</v>
      </c>
      <c r="K19" s="68" t="s">
        <v>104</v>
      </c>
      <c r="L19" s="65">
        <f t="shared" si="1"/>
        <v>0</v>
      </c>
      <c r="M19" s="695"/>
      <c r="N19" s="57">
        <f t="shared" si="2"/>
        <v>0</v>
      </c>
      <c r="O19" s="66">
        <v>1.3899999999999999E-2</v>
      </c>
      <c r="P19" s="68" t="s">
        <v>93</v>
      </c>
      <c r="Q19" s="60">
        <f t="shared" si="0"/>
        <v>0</v>
      </c>
    </row>
    <row r="20" spans="2:17" ht="28.5" customHeight="1">
      <c r="B20" s="23"/>
      <c r="C20" s="744"/>
      <c r="D20" s="746"/>
      <c r="E20" s="719" t="s">
        <v>108</v>
      </c>
      <c r="F20" s="719" t="s">
        <v>109</v>
      </c>
      <c r="G20" s="697"/>
      <c r="H20" s="158"/>
      <c r="I20" s="63" t="s">
        <v>97</v>
      </c>
      <c r="J20" s="64">
        <v>29</v>
      </c>
      <c r="K20" s="63" t="s">
        <v>98</v>
      </c>
      <c r="L20" s="65">
        <f t="shared" si="1"/>
        <v>0</v>
      </c>
      <c r="M20" s="695"/>
      <c r="N20" s="57">
        <f t="shared" si="2"/>
        <v>0</v>
      </c>
      <c r="O20" s="66">
        <v>2.4500000000000001E-2</v>
      </c>
      <c r="P20" s="68" t="s">
        <v>93</v>
      </c>
      <c r="Q20" s="60">
        <f t="shared" si="0"/>
        <v>0</v>
      </c>
    </row>
    <row r="21" spans="2:17" ht="28.5" customHeight="1">
      <c r="B21" s="23"/>
      <c r="C21" s="744"/>
      <c r="D21" s="746"/>
      <c r="E21" s="719"/>
      <c r="F21" s="719" t="s">
        <v>110</v>
      </c>
      <c r="G21" s="697"/>
      <c r="H21" s="158"/>
      <c r="I21" s="63" t="s">
        <v>97</v>
      </c>
      <c r="J21" s="64">
        <v>25.7</v>
      </c>
      <c r="K21" s="63" t="s">
        <v>98</v>
      </c>
      <c r="L21" s="69">
        <f t="shared" si="1"/>
        <v>0</v>
      </c>
      <c r="M21" s="695"/>
      <c r="N21" s="57">
        <f t="shared" si="2"/>
        <v>0</v>
      </c>
      <c r="O21" s="66">
        <v>2.47E-2</v>
      </c>
      <c r="P21" s="68" t="s">
        <v>93</v>
      </c>
      <c r="Q21" s="60">
        <f t="shared" si="0"/>
        <v>0</v>
      </c>
    </row>
    <row r="22" spans="2:17" ht="28.5" customHeight="1">
      <c r="B22" s="23"/>
      <c r="C22" s="744"/>
      <c r="D22" s="746"/>
      <c r="E22" s="719"/>
      <c r="F22" s="719" t="s">
        <v>111</v>
      </c>
      <c r="G22" s="697"/>
      <c r="H22" s="158"/>
      <c r="I22" s="63" t="s">
        <v>97</v>
      </c>
      <c r="J22" s="64">
        <v>26.9</v>
      </c>
      <c r="K22" s="63" t="s">
        <v>98</v>
      </c>
      <c r="L22" s="65">
        <f t="shared" si="1"/>
        <v>0</v>
      </c>
      <c r="M22" s="751"/>
      <c r="N22" s="57">
        <f t="shared" si="2"/>
        <v>0</v>
      </c>
      <c r="O22" s="66">
        <v>2.5499999999999998E-2</v>
      </c>
      <c r="P22" s="68" t="s">
        <v>93</v>
      </c>
      <c r="Q22" s="60">
        <f t="shared" si="0"/>
        <v>0</v>
      </c>
    </row>
    <row r="23" spans="2:17" ht="28.5" customHeight="1">
      <c r="B23" s="23"/>
      <c r="C23" s="744"/>
      <c r="D23" s="746"/>
      <c r="E23" s="719" t="s">
        <v>112</v>
      </c>
      <c r="F23" s="719"/>
      <c r="G23" s="697"/>
      <c r="H23" s="158"/>
      <c r="I23" s="63" t="s">
        <v>97</v>
      </c>
      <c r="J23" s="64">
        <v>29.4</v>
      </c>
      <c r="K23" s="63" t="s">
        <v>98</v>
      </c>
      <c r="L23" s="65">
        <f t="shared" si="1"/>
        <v>0</v>
      </c>
      <c r="M23" s="751"/>
      <c r="N23" s="57">
        <f t="shared" si="2"/>
        <v>0</v>
      </c>
      <c r="O23" s="66">
        <v>2.9399999999999999E-2</v>
      </c>
      <c r="P23" s="68" t="s">
        <v>93</v>
      </c>
      <c r="Q23" s="60">
        <f t="shared" si="0"/>
        <v>0</v>
      </c>
    </row>
    <row r="24" spans="2:17" ht="28.5" customHeight="1">
      <c r="B24" s="23"/>
      <c r="C24" s="744"/>
      <c r="D24" s="746"/>
      <c r="E24" s="719" t="s">
        <v>113</v>
      </c>
      <c r="F24" s="719"/>
      <c r="G24" s="697"/>
      <c r="H24" s="158"/>
      <c r="I24" s="63" t="s">
        <v>97</v>
      </c>
      <c r="J24" s="64">
        <v>37.299999999999997</v>
      </c>
      <c r="K24" s="63" t="s">
        <v>98</v>
      </c>
      <c r="L24" s="65">
        <f t="shared" si="1"/>
        <v>0</v>
      </c>
      <c r="M24" s="751"/>
      <c r="N24" s="57">
        <f t="shared" si="2"/>
        <v>0</v>
      </c>
      <c r="O24" s="66">
        <v>2.0899999999999998E-2</v>
      </c>
      <c r="P24" s="68" t="s">
        <v>93</v>
      </c>
      <c r="Q24" s="60">
        <f t="shared" si="0"/>
        <v>0</v>
      </c>
    </row>
    <row r="25" spans="2:17" ht="28.5" customHeight="1">
      <c r="B25" s="23"/>
      <c r="C25" s="744"/>
      <c r="D25" s="746"/>
      <c r="E25" s="697" t="s">
        <v>114</v>
      </c>
      <c r="F25" s="715"/>
      <c r="G25" s="715"/>
      <c r="H25" s="159"/>
      <c r="I25" s="70" t="s">
        <v>103</v>
      </c>
      <c r="J25" s="64">
        <v>21.1</v>
      </c>
      <c r="K25" s="68" t="s">
        <v>104</v>
      </c>
      <c r="L25" s="65">
        <f t="shared" si="1"/>
        <v>0</v>
      </c>
      <c r="M25" s="695"/>
      <c r="N25" s="57">
        <f t="shared" si="2"/>
        <v>0</v>
      </c>
      <c r="O25" s="66">
        <v>1.0999999999999999E-2</v>
      </c>
      <c r="P25" s="68" t="s">
        <v>93</v>
      </c>
      <c r="Q25" s="60">
        <f t="shared" si="0"/>
        <v>0</v>
      </c>
    </row>
    <row r="26" spans="2:17" ht="28.5" customHeight="1">
      <c r="B26" s="23"/>
      <c r="C26" s="744"/>
      <c r="D26" s="746"/>
      <c r="E26" s="697" t="s">
        <v>115</v>
      </c>
      <c r="F26" s="715"/>
      <c r="G26" s="715"/>
      <c r="H26" s="159"/>
      <c r="I26" s="68" t="s">
        <v>103</v>
      </c>
      <c r="J26" s="64">
        <v>3.41</v>
      </c>
      <c r="K26" s="68" t="s">
        <v>104</v>
      </c>
      <c r="L26" s="65">
        <f t="shared" si="1"/>
        <v>0</v>
      </c>
      <c r="M26" s="695"/>
      <c r="N26" s="57">
        <f t="shared" si="2"/>
        <v>0</v>
      </c>
      <c r="O26" s="66">
        <v>2.63E-2</v>
      </c>
      <c r="P26" s="68" t="s">
        <v>93</v>
      </c>
      <c r="Q26" s="60">
        <f t="shared" si="0"/>
        <v>0</v>
      </c>
    </row>
    <row r="27" spans="2:17" ht="28.5" customHeight="1">
      <c r="B27" s="23"/>
      <c r="C27" s="744"/>
      <c r="D27" s="746"/>
      <c r="E27" s="697" t="s">
        <v>116</v>
      </c>
      <c r="F27" s="715"/>
      <c r="G27" s="698"/>
      <c r="H27" s="157"/>
      <c r="I27" s="70" t="s">
        <v>103</v>
      </c>
      <c r="J27" s="64">
        <v>8.41</v>
      </c>
      <c r="K27" s="68" t="s">
        <v>104</v>
      </c>
      <c r="L27" s="65">
        <f t="shared" si="1"/>
        <v>0</v>
      </c>
      <c r="M27" s="695"/>
      <c r="N27" s="57">
        <f t="shared" si="2"/>
        <v>0</v>
      </c>
      <c r="O27" s="66">
        <v>3.8399999999999997E-2</v>
      </c>
      <c r="P27" s="68" t="s">
        <v>93</v>
      </c>
      <c r="Q27" s="60">
        <f t="shared" si="0"/>
        <v>0</v>
      </c>
    </row>
    <row r="28" spans="2:17" ht="28.5" customHeight="1">
      <c r="B28" s="23"/>
      <c r="C28" s="744"/>
      <c r="D28" s="746"/>
      <c r="E28" s="720" t="s">
        <v>117</v>
      </c>
      <c r="F28" s="720" t="s">
        <v>118</v>
      </c>
      <c r="G28" s="71" t="s">
        <v>119</v>
      </c>
      <c r="H28" s="157"/>
      <c r="I28" s="70" t="s">
        <v>103</v>
      </c>
      <c r="J28" s="64">
        <v>45</v>
      </c>
      <c r="K28" s="68" t="s">
        <v>104</v>
      </c>
      <c r="L28" s="65">
        <f t="shared" si="1"/>
        <v>0</v>
      </c>
      <c r="M28" s="695"/>
      <c r="N28" s="57">
        <f t="shared" si="2"/>
        <v>0</v>
      </c>
      <c r="O28" s="66">
        <v>1.3599999999999999E-2</v>
      </c>
      <c r="P28" s="68" t="s">
        <v>93</v>
      </c>
      <c r="Q28" s="60">
        <f t="shared" si="0"/>
        <v>0</v>
      </c>
    </row>
    <row r="29" spans="2:17" ht="28.5" customHeight="1">
      <c r="B29" s="23"/>
      <c r="C29" s="744"/>
      <c r="D29" s="746"/>
      <c r="E29" s="721"/>
      <c r="F29" s="722"/>
      <c r="G29" s="71" t="s">
        <v>120</v>
      </c>
      <c r="H29" s="157"/>
      <c r="I29" s="70" t="s">
        <v>103</v>
      </c>
      <c r="J29" s="64">
        <v>43.12</v>
      </c>
      <c r="K29" s="68" t="s">
        <v>104</v>
      </c>
      <c r="L29" s="65">
        <f t="shared" si="1"/>
        <v>0</v>
      </c>
      <c r="M29" s="695"/>
      <c r="N29" s="57">
        <f t="shared" si="2"/>
        <v>0</v>
      </c>
      <c r="O29" s="66">
        <v>1.3599999999999999E-2</v>
      </c>
      <c r="P29" s="68" t="s">
        <v>93</v>
      </c>
      <c r="Q29" s="60">
        <f t="shared" si="0"/>
        <v>0</v>
      </c>
    </row>
    <row r="30" spans="2:17" ht="28.5" customHeight="1">
      <c r="B30" s="23"/>
      <c r="C30" s="744"/>
      <c r="D30" s="746"/>
      <c r="E30" s="721"/>
      <c r="F30" s="722"/>
      <c r="G30" s="71" t="s">
        <v>121</v>
      </c>
      <c r="H30" s="157"/>
      <c r="I30" s="70" t="s">
        <v>103</v>
      </c>
      <c r="J30" s="64">
        <v>46.04</v>
      </c>
      <c r="K30" s="68" t="s">
        <v>104</v>
      </c>
      <c r="L30" s="65">
        <f t="shared" si="1"/>
        <v>0</v>
      </c>
      <c r="M30" s="695"/>
      <c r="N30" s="57">
        <f t="shared" si="2"/>
        <v>0</v>
      </c>
      <c r="O30" s="66">
        <v>1.3599999999999999E-2</v>
      </c>
      <c r="P30" s="68" t="s">
        <v>93</v>
      </c>
      <c r="Q30" s="60">
        <f t="shared" si="0"/>
        <v>0</v>
      </c>
    </row>
    <row r="31" spans="2:17" ht="28.5" customHeight="1">
      <c r="B31" s="23"/>
      <c r="C31" s="744"/>
      <c r="D31" s="746"/>
      <c r="E31" s="721"/>
      <c r="F31" s="722"/>
      <c r="G31" s="71" t="s">
        <v>122</v>
      </c>
      <c r="H31" s="157"/>
      <c r="I31" s="70" t="s">
        <v>103</v>
      </c>
      <c r="J31" s="64">
        <v>41.86</v>
      </c>
      <c r="K31" s="68" t="s">
        <v>104</v>
      </c>
      <c r="L31" s="65">
        <f t="shared" si="1"/>
        <v>0</v>
      </c>
      <c r="M31" s="695"/>
      <c r="N31" s="57">
        <f t="shared" si="2"/>
        <v>0</v>
      </c>
      <c r="O31" s="66">
        <v>1.3599999999999999E-2</v>
      </c>
      <c r="P31" s="68" t="s">
        <v>93</v>
      </c>
      <c r="Q31" s="60">
        <f t="shared" si="0"/>
        <v>0</v>
      </c>
    </row>
    <row r="32" spans="2:17" ht="28.5" customHeight="1">
      <c r="B32" s="23"/>
      <c r="C32" s="744"/>
      <c r="D32" s="746"/>
      <c r="E32" s="721"/>
      <c r="F32" s="723"/>
      <c r="G32" s="71" t="s">
        <v>123</v>
      </c>
      <c r="H32" s="157"/>
      <c r="I32" s="70" t="s">
        <v>103</v>
      </c>
      <c r="J32" s="64">
        <v>29.3</v>
      </c>
      <c r="K32" s="68" t="s">
        <v>104</v>
      </c>
      <c r="L32" s="65">
        <f t="shared" si="1"/>
        <v>0</v>
      </c>
      <c r="M32" s="695"/>
      <c r="N32" s="57">
        <f t="shared" si="2"/>
        <v>0</v>
      </c>
      <c r="O32" s="66">
        <v>1.3599999999999999E-2</v>
      </c>
      <c r="P32" s="68" t="s">
        <v>93</v>
      </c>
      <c r="Q32" s="60">
        <f t="shared" si="0"/>
        <v>0</v>
      </c>
    </row>
    <row r="33" spans="2:17" ht="28.5" customHeight="1">
      <c r="B33" s="23"/>
      <c r="C33" s="744"/>
      <c r="D33" s="746"/>
      <c r="E33" s="721"/>
      <c r="F33" s="724"/>
      <c r="G33" s="725"/>
      <c r="H33" s="72" t="s">
        <v>156</v>
      </c>
      <c r="I33" s="73"/>
      <c r="J33" s="74"/>
      <c r="K33" s="73"/>
      <c r="L33" s="65" t="str">
        <f>IF(ISERROR(H33*J33),"",H33*J33)</f>
        <v/>
      </c>
      <c r="M33" s="695"/>
      <c r="N33" s="57" t="str">
        <f>IF(ISERROR(H33*J33*M$6),"",H33*J33*M$6)</f>
        <v/>
      </c>
      <c r="O33" s="75"/>
      <c r="P33" s="76"/>
      <c r="Q33" s="77" t="str">
        <f>IF(ISERROR(H33*J33*O33*44/12),"",H33*J33*O33*44/12)</f>
        <v/>
      </c>
    </row>
    <row r="34" spans="2:17" ht="28.5" customHeight="1">
      <c r="B34" s="23"/>
      <c r="C34" s="744"/>
      <c r="D34" s="746"/>
      <c r="E34" s="721"/>
      <c r="F34" s="724"/>
      <c r="G34" s="725"/>
      <c r="H34" s="72" t="s">
        <v>156</v>
      </c>
      <c r="I34" s="73"/>
      <c r="J34" s="74"/>
      <c r="K34" s="73"/>
      <c r="L34" s="65" t="str">
        <f>IF(ISERROR(H34*J34),"",H34*J34)</f>
        <v/>
      </c>
      <c r="M34" s="695"/>
      <c r="N34" s="57" t="str">
        <f>IF(ISERROR(H34*J34*M$6),"",H34*J34*M$6)</f>
        <v/>
      </c>
      <c r="O34" s="75"/>
      <c r="P34" s="76"/>
      <c r="Q34" s="77" t="str">
        <f>IF(ISERROR(H34*J34*O34*44/12),"",H34*J34*O34*44/12)</f>
        <v/>
      </c>
    </row>
    <row r="35" spans="2:17" ht="28.5" customHeight="1" thickBot="1">
      <c r="B35" s="23"/>
      <c r="C35" s="744"/>
      <c r="D35" s="62"/>
      <c r="E35" s="708" t="s">
        <v>124</v>
      </c>
      <c r="F35" s="709"/>
      <c r="G35" s="710"/>
      <c r="H35" s="711"/>
      <c r="I35" s="675"/>
      <c r="J35" s="662"/>
      <c r="K35" s="705"/>
      <c r="L35" s="78">
        <f>SUM(L6:L34)</f>
        <v>0</v>
      </c>
      <c r="M35" s="695"/>
      <c r="N35" s="79">
        <f>L35*M6</f>
        <v>0</v>
      </c>
      <c r="O35" s="706"/>
      <c r="P35" s="707"/>
      <c r="Q35" s="80">
        <f>SUM(Q6:Q34)</f>
        <v>0</v>
      </c>
    </row>
    <row r="36" spans="2:17" ht="16.5" customHeight="1" thickTop="1">
      <c r="B36" s="23"/>
      <c r="C36" s="744"/>
      <c r="D36" s="712" t="s">
        <v>125</v>
      </c>
      <c r="E36" s="81"/>
      <c r="F36" s="82"/>
      <c r="G36" s="83"/>
      <c r="H36" s="84" t="s">
        <v>126</v>
      </c>
      <c r="I36" s="85"/>
      <c r="J36" s="86" t="s">
        <v>127</v>
      </c>
      <c r="K36" s="85"/>
      <c r="L36" s="87" t="s">
        <v>128</v>
      </c>
      <c r="M36" s="88" t="s">
        <v>129</v>
      </c>
      <c r="N36" s="89" t="s">
        <v>130</v>
      </c>
      <c r="O36" s="90" t="s">
        <v>131</v>
      </c>
      <c r="P36" s="85"/>
      <c r="Q36" s="91" t="s">
        <v>132</v>
      </c>
    </row>
    <row r="37" spans="2:17" ht="28.5" customHeight="1">
      <c r="B37" s="23"/>
      <c r="C37" s="744"/>
      <c r="D37" s="713"/>
      <c r="E37" s="697" t="s">
        <v>133</v>
      </c>
      <c r="F37" s="715"/>
      <c r="G37" s="698"/>
      <c r="H37" s="157"/>
      <c r="I37" s="63" t="s">
        <v>134</v>
      </c>
      <c r="J37" s="64">
        <v>1.02</v>
      </c>
      <c r="K37" s="63" t="s">
        <v>135</v>
      </c>
      <c r="L37" s="65">
        <f t="shared" si="1"/>
        <v>0</v>
      </c>
      <c r="M37" s="695">
        <v>2.58E-2</v>
      </c>
      <c r="N37" s="57">
        <f t="shared" si="2"/>
        <v>0</v>
      </c>
      <c r="O37" s="92">
        <v>0.06</v>
      </c>
      <c r="P37" s="68" t="s">
        <v>136</v>
      </c>
      <c r="Q37" s="60">
        <f>H37*O37</f>
        <v>0</v>
      </c>
    </row>
    <row r="38" spans="2:17" ht="28.5" customHeight="1">
      <c r="B38" s="23"/>
      <c r="C38" s="744"/>
      <c r="D38" s="713"/>
      <c r="E38" s="716" t="s">
        <v>137</v>
      </c>
      <c r="F38" s="717"/>
      <c r="G38" s="718"/>
      <c r="H38" s="157"/>
      <c r="I38" s="63" t="s">
        <v>134</v>
      </c>
      <c r="J38" s="64">
        <v>1.36</v>
      </c>
      <c r="K38" s="63" t="s">
        <v>135</v>
      </c>
      <c r="L38" s="65">
        <f t="shared" si="1"/>
        <v>0</v>
      </c>
      <c r="M38" s="695"/>
      <c r="N38" s="57">
        <f t="shared" si="2"/>
        <v>0</v>
      </c>
      <c r="O38" s="92">
        <v>5.7000000000000002E-2</v>
      </c>
      <c r="P38" s="68" t="s">
        <v>136</v>
      </c>
      <c r="Q38" s="60">
        <f>H38*O38</f>
        <v>0</v>
      </c>
    </row>
    <row r="39" spans="2:17" ht="28.5" customHeight="1">
      <c r="B39" s="23"/>
      <c r="C39" s="744"/>
      <c r="D39" s="713"/>
      <c r="E39" s="697" t="s">
        <v>138</v>
      </c>
      <c r="F39" s="715"/>
      <c r="G39" s="698"/>
      <c r="H39" s="157"/>
      <c r="I39" s="63" t="s">
        <v>134</v>
      </c>
      <c r="J39" s="64">
        <v>1.36</v>
      </c>
      <c r="K39" s="63" t="s">
        <v>135</v>
      </c>
      <c r="L39" s="65">
        <f t="shared" si="1"/>
        <v>0</v>
      </c>
      <c r="M39" s="695"/>
      <c r="N39" s="57">
        <f t="shared" si="2"/>
        <v>0</v>
      </c>
      <c r="O39" s="92">
        <v>5.7000000000000002E-2</v>
      </c>
      <c r="P39" s="68" t="s">
        <v>136</v>
      </c>
      <c r="Q39" s="60">
        <f>H39*O39</f>
        <v>0</v>
      </c>
    </row>
    <row r="40" spans="2:17" ht="28.5" customHeight="1">
      <c r="B40" s="23"/>
      <c r="C40" s="744"/>
      <c r="D40" s="713"/>
      <c r="E40" s="697" t="s">
        <v>139</v>
      </c>
      <c r="F40" s="715"/>
      <c r="G40" s="698"/>
      <c r="H40" s="157"/>
      <c r="I40" s="63" t="s">
        <v>134</v>
      </c>
      <c r="J40" s="93">
        <v>1.36</v>
      </c>
      <c r="K40" s="63" t="s">
        <v>135</v>
      </c>
      <c r="L40" s="65">
        <f t="shared" si="1"/>
        <v>0</v>
      </c>
      <c r="M40" s="695"/>
      <c r="N40" s="57">
        <f t="shared" si="2"/>
        <v>0</v>
      </c>
      <c r="O40" s="92">
        <v>5.7000000000000002E-2</v>
      </c>
      <c r="P40" s="68" t="s">
        <v>136</v>
      </c>
      <c r="Q40" s="60">
        <f>H40*O40</f>
        <v>0</v>
      </c>
    </row>
    <row r="41" spans="2:17" ht="28.5" customHeight="1">
      <c r="B41" s="23"/>
      <c r="C41" s="744"/>
      <c r="D41" s="713"/>
      <c r="E41" s="699"/>
      <c r="F41" s="700"/>
      <c r="G41" s="701"/>
      <c r="H41" s="157"/>
      <c r="I41" s="94" t="s">
        <v>134</v>
      </c>
      <c r="J41" s="685"/>
      <c r="K41" s="686"/>
      <c r="L41" s="95"/>
      <c r="M41" s="696"/>
      <c r="N41" s="95"/>
      <c r="O41" s="92"/>
      <c r="P41" s="68"/>
      <c r="Q41" s="60"/>
    </row>
    <row r="42" spans="2:17" ht="28.5" customHeight="1" thickBot="1">
      <c r="B42" s="23"/>
      <c r="C42" s="744"/>
      <c r="D42" s="714"/>
      <c r="E42" s="702" t="s">
        <v>140</v>
      </c>
      <c r="F42" s="703"/>
      <c r="G42" s="704"/>
      <c r="H42" s="660"/>
      <c r="I42" s="675"/>
      <c r="J42" s="662"/>
      <c r="K42" s="705"/>
      <c r="L42" s="96">
        <f>SUM(L37:L41)</f>
        <v>0</v>
      </c>
      <c r="M42" s="97"/>
      <c r="N42" s="79">
        <f>L42*M37</f>
        <v>0</v>
      </c>
      <c r="O42" s="706"/>
      <c r="P42" s="707"/>
      <c r="Q42" s="80">
        <f>SUM(Q37:Q41)</f>
        <v>0</v>
      </c>
    </row>
    <row r="43" spans="2:17" ht="28.5" customHeight="1" thickTop="1">
      <c r="B43" s="23"/>
      <c r="C43" s="744"/>
      <c r="D43" s="687" t="s">
        <v>141</v>
      </c>
      <c r="E43" s="690" t="s">
        <v>142</v>
      </c>
      <c r="F43" s="692" t="s">
        <v>143</v>
      </c>
      <c r="G43" s="693"/>
      <c r="H43" s="157"/>
      <c r="I43" s="98" t="s">
        <v>144</v>
      </c>
      <c r="J43" s="93">
        <v>9.9700000000000006</v>
      </c>
      <c r="K43" s="67" t="s">
        <v>145</v>
      </c>
      <c r="L43" s="99">
        <f>H43*J43</f>
        <v>0</v>
      </c>
      <c r="M43" s="694">
        <v>2.58E-2</v>
      </c>
      <c r="N43" s="57">
        <f>H43*J43*M$43</f>
        <v>0</v>
      </c>
      <c r="O43" s="92">
        <v>0.495</v>
      </c>
      <c r="P43" s="68" t="s">
        <v>146</v>
      </c>
      <c r="Q43" s="100">
        <f>H43*O43</f>
        <v>0</v>
      </c>
    </row>
    <row r="44" spans="2:17" ht="28.5" customHeight="1">
      <c r="B44" s="23"/>
      <c r="C44" s="744"/>
      <c r="D44" s="688"/>
      <c r="E44" s="691"/>
      <c r="F44" s="697" t="s">
        <v>147</v>
      </c>
      <c r="G44" s="698"/>
      <c r="H44" s="157"/>
      <c r="I44" s="70" t="s">
        <v>144</v>
      </c>
      <c r="J44" s="93">
        <v>9.2799999999999994</v>
      </c>
      <c r="K44" s="68" t="s">
        <v>145</v>
      </c>
      <c r="L44" s="99">
        <f>H44*J44</f>
        <v>0</v>
      </c>
      <c r="M44" s="695"/>
      <c r="N44" s="57">
        <f>H44*J44*M$43</f>
        <v>0</v>
      </c>
      <c r="O44" s="92">
        <v>0.495</v>
      </c>
      <c r="P44" s="67" t="s">
        <v>146</v>
      </c>
      <c r="Q44" s="100">
        <f>H44*O44</f>
        <v>0</v>
      </c>
    </row>
    <row r="45" spans="2:17" ht="28.5" customHeight="1">
      <c r="B45" s="23"/>
      <c r="C45" s="744"/>
      <c r="D45" s="688"/>
      <c r="E45" s="682" t="s">
        <v>148</v>
      </c>
      <c r="F45" s="683"/>
      <c r="G45" s="684"/>
      <c r="H45" s="157"/>
      <c r="I45" s="68" t="s">
        <v>144</v>
      </c>
      <c r="J45" s="93">
        <v>9.76</v>
      </c>
      <c r="K45" s="68" t="s">
        <v>145</v>
      </c>
      <c r="L45" s="99">
        <f>H45*J45</f>
        <v>0</v>
      </c>
      <c r="M45" s="695"/>
      <c r="N45" s="57">
        <f>H45*J45*M$43</f>
        <v>0</v>
      </c>
      <c r="O45" s="92">
        <v>0.495</v>
      </c>
      <c r="P45" s="67" t="s">
        <v>146</v>
      </c>
      <c r="Q45" s="100">
        <f>H45*O45</f>
        <v>0</v>
      </c>
    </row>
    <row r="46" spans="2:17" ht="28.5" customHeight="1">
      <c r="B46" s="23"/>
      <c r="C46" s="61"/>
      <c r="D46" s="688"/>
      <c r="E46" s="699" t="s">
        <v>162</v>
      </c>
      <c r="F46" s="700"/>
      <c r="G46" s="701"/>
      <c r="H46" s="157"/>
      <c r="I46" s="70" t="s">
        <v>144</v>
      </c>
      <c r="J46" s="685"/>
      <c r="K46" s="686"/>
      <c r="L46" s="95"/>
      <c r="M46" s="695"/>
      <c r="N46" s="95"/>
      <c r="O46" s="102">
        <v>-0.495</v>
      </c>
      <c r="P46" s="67" t="s">
        <v>146</v>
      </c>
      <c r="Q46" s="100"/>
    </row>
    <row r="47" spans="2:17" ht="28.5" customHeight="1">
      <c r="B47" s="23"/>
      <c r="C47" s="61"/>
      <c r="D47" s="688"/>
      <c r="E47" s="699"/>
      <c r="F47" s="700"/>
      <c r="G47" s="701"/>
      <c r="H47" s="157"/>
      <c r="I47" s="68" t="s">
        <v>144</v>
      </c>
      <c r="J47" s="685"/>
      <c r="K47" s="686"/>
      <c r="L47" s="95"/>
      <c r="M47" s="696"/>
      <c r="N47" s="101"/>
      <c r="O47" s="102"/>
      <c r="P47" s="67"/>
      <c r="Q47" s="100"/>
    </row>
    <row r="48" spans="2:17" ht="28.5" customHeight="1" thickBot="1">
      <c r="B48" s="23"/>
      <c r="C48" s="61"/>
      <c r="D48" s="689"/>
      <c r="E48" s="672" t="s">
        <v>140</v>
      </c>
      <c r="F48" s="673"/>
      <c r="G48" s="674"/>
      <c r="H48" s="660"/>
      <c r="I48" s="675"/>
      <c r="J48" s="662"/>
      <c r="K48" s="661"/>
      <c r="L48" s="96">
        <f>SUM(L43:L45)</f>
        <v>0</v>
      </c>
      <c r="M48" s="103"/>
      <c r="N48" s="104">
        <f>L48*M43</f>
        <v>0</v>
      </c>
      <c r="O48" s="662"/>
      <c r="P48" s="661"/>
      <c r="Q48" s="105">
        <f>SUM(Q43:Q47)</f>
        <v>0</v>
      </c>
    </row>
    <row r="49" spans="2:17" ht="28.5" customHeight="1" thickTop="1">
      <c r="B49" s="23"/>
      <c r="C49" s="61"/>
      <c r="D49" s="676" t="s">
        <v>149</v>
      </c>
      <c r="E49" s="677" t="s">
        <v>150</v>
      </c>
      <c r="F49" s="678"/>
      <c r="G49" s="679"/>
      <c r="H49" s="157" t="s">
        <v>156</v>
      </c>
      <c r="I49" s="106" t="s">
        <v>151</v>
      </c>
      <c r="J49" s="680"/>
      <c r="K49" s="681"/>
      <c r="L49" s="107"/>
      <c r="M49" s="108"/>
      <c r="N49" s="109"/>
      <c r="O49" s="90"/>
      <c r="P49" s="110"/>
      <c r="Q49" s="111" t="str">
        <f>IF(ISERROR(-ABS(H49*O49)),"",-ABS(H49*O49))</f>
        <v/>
      </c>
    </row>
    <row r="50" spans="2:17" ht="28.5" customHeight="1">
      <c r="B50" s="23"/>
      <c r="C50" s="61"/>
      <c r="D50" s="676"/>
      <c r="E50" s="682" t="s">
        <v>152</v>
      </c>
      <c r="F50" s="683"/>
      <c r="G50" s="684"/>
      <c r="H50" s="157" t="s">
        <v>156</v>
      </c>
      <c r="I50" s="68" t="s">
        <v>144</v>
      </c>
      <c r="J50" s="685"/>
      <c r="K50" s="686"/>
      <c r="L50" s="95"/>
      <c r="M50" s="112"/>
      <c r="N50" s="113"/>
      <c r="O50" s="114"/>
      <c r="P50" s="76"/>
      <c r="Q50" s="60" t="str">
        <f>IF(ISERROR(-ABS(H50*O50)),"",-ABS(H50*O50))</f>
        <v/>
      </c>
    </row>
    <row r="51" spans="2:17" ht="28.5" customHeight="1" thickBot="1">
      <c r="B51" s="23"/>
      <c r="C51" s="61"/>
      <c r="D51" s="676"/>
      <c r="E51" s="672" t="s">
        <v>153</v>
      </c>
      <c r="F51" s="673"/>
      <c r="G51" s="674"/>
      <c r="H51" s="660"/>
      <c r="I51" s="661"/>
      <c r="J51" s="662"/>
      <c r="K51" s="661"/>
      <c r="L51" s="115"/>
      <c r="M51" s="116"/>
      <c r="N51" s="117"/>
      <c r="O51" s="663"/>
      <c r="P51" s="664"/>
      <c r="Q51" s="105">
        <f>SUM(Q49:Q50)</f>
        <v>0</v>
      </c>
    </row>
    <row r="52" spans="2:17" ht="28.5" customHeight="1" thickTop="1" thickBot="1">
      <c r="B52" s="23"/>
      <c r="C52" s="118"/>
      <c r="D52" s="665" t="s">
        <v>154</v>
      </c>
      <c r="E52" s="666"/>
      <c r="F52" s="666"/>
      <c r="G52" s="667"/>
      <c r="H52" s="668"/>
      <c r="I52" s="669"/>
      <c r="J52" s="670"/>
      <c r="K52" s="671"/>
      <c r="L52" s="119"/>
      <c r="M52" s="120"/>
      <c r="N52" s="121"/>
      <c r="O52" s="670"/>
      <c r="P52" s="671"/>
      <c r="Q52" s="122"/>
    </row>
    <row r="53" spans="2:17" ht="28.5" customHeight="1" thickTop="1" thickBot="1">
      <c r="C53" s="123"/>
      <c r="D53" s="651" t="s">
        <v>51</v>
      </c>
      <c r="E53" s="652"/>
      <c r="F53" s="652"/>
      <c r="G53" s="653"/>
      <c r="H53" s="654"/>
      <c r="I53" s="655"/>
      <c r="J53" s="656"/>
      <c r="K53" s="657"/>
      <c r="L53" s="124">
        <f>SUM(L35,L42,L48)</f>
        <v>0</v>
      </c>
      <c r="M53" s="125">
        <v>2.58E-2</v>
      </c>
      <c r="N53" s="126">
        <f>ROUND(L53*M53,0)</f>
        <v>0</v>
      </c>
      <c r="O53" s="658"/>
      <c r="P53" s="659"/>
      <c r="Q53" s="127">
        <f>+Q35+Q42+Q48+Q51+Q52</f>
        <v>0</v>
      </c>
    </row>
    <row r="54" spans="2:17">
      <c r="Q54" s="128" t="s">
        <v>155</v>
      </c>
    </row>
  </sheetData>
  <mergeCells count="84">
    <mergeCell ref="C6:C45"/>
    <mergeCell ref="D6:D34"/>
    <mergeCell ref="E6:G6"/>
    <mergeCell ref="M6:M35"/>
    <mergeCell ref="E7:G7"/>
    <mergeCell ref="E13:G13"/>
    <mergeCell ref="E8:G8"/>
    <mergeCell ref="E9:G9"/>
    <mergeCell ref="E10:G10"/>
    <mergeCell ref="E11:G11"/>
    <mergeCell ref="E12:G12"/>
    <mergeCell ref="E24:G24"/>
    <mergeCell ref="E14:G14"/>
    <mergeCell ref="E15:G15"/>
    <mergeCell ref="E16:E17"/>
    <mergeCell ref="F16:G16"/>
    <mergeCell ref="O1:P1"/>
    <mergeCell ref="D3:G5"/>
    <mergeCell ref="H3:I3"/>
    <mergeCell ref="J3:K3"/>
    <mergeCell ref="O3:P3"/>
    <mergeCell ref="F17:G17"/>
    <mergeCell ref="E18:E19"/>
    <mergeCell ref="F18:G18"/>
    <mergeCell ref="F19:G19"/>
    <mergeCell ref="E20:E22"/>
    <mergeCell ref="F20:G20"/>
    <mergeCell ref="F21:G21"/>
    <mergeCell ref="F22:G22"/>
    <mergeCell ref="E23:G23"/>
    <mergeCell ref="E25:G25"/>
    <mergeCell ref="E26:G26"/>
    <mergeCell ref="E27:G27"/>
    <mergeCell ref="E28:E34"/>
    <mergeCell ref="F28:F32"/>
    <mergeCell ref="F33:G33"/>
    <mergeCell ref="F34:G34"/>
    <mergeCell ref="D36:D42"/>
    <mergeCell ref="E37:G37"/>
    <mergeCell ref="M37:M41"/>
    <mergeCell ref="E38:G38"/>
    <mergeCell ref="E39:G39"/>
    <mergeCell ref="E40:G40"/>
    <mergeCell ref="O42:P42"/>
    <mergeCell ref="E35:G35"/>
    <mergeCell ref="H35:I35"/>
    <mergeCell ref="J35:K35"/>
    <mergeCell ref="O35:P35"/>
    <mergeCell ref="E46:G46"/>
    <mergeCell ref="J46:K46"/>
    <mergeCell ref="E47:G47"/>
    <mergeCell ref="J47:K47"/>
    <mergeCell ref="E41:G41"/>
    <mergeCell ref="J41:K41"/>
    <mergeCell ref="E42:G42"/>
    <mergeCell ref="H42:I42"/>
    <mergeCell ref="J42:K42"/>
    <mergeCell ref="E48:G48"/>
    <mergeCell ref="H48:I48"/>
    <mergeCell ref="J48:K48"/>
    <mergeCell ref="O48:P48"/>
    <mergeCell ref="D49:D51"/>
    <mergeCell ref="E49:G49"/>
    <mergeCell ref="J49:K49"/>
    <mergeCell ref="E50:G50"/>
    <mergeCell ref="J50:K50"/>
    <mergeCell ref="E51:G51"/>
    <mergeCell ref="D43:D48"/>
    <mergeCell ref="E43:E44"/>
    <mergeCell ref="F43:G43"/>
    <mergeCell ref="M43:M47"/>
    <mergeCell ref="F44:G44"/>
    <mergeCell ref="E45:G45"/>
    <mergeCell ref="D53:G53"/>
    <mergeCell ref="H53:I53"/>
    <mergeCell ref="J53:K53"/>
    <mergeCell ref="O53:P53"/>
    <mergeCell ref="H51:I51"/>
    <mergeCell ref="J51:K51"/>
    <mergeCell ref="O51:P51"/>
    <mergeCell ref="D52:G52"/>
    <mergeCell ref="H52:I52"/>
    <mergeCell ref="J52:K52"/>
    <mergeCell ref="O52:P52"/>
  </mergeCells>
  <phoneticPr fontId="7"/>
  <pageMargins left="0.9055118110236221" right="0.59055118110236227" top="0.59055118110236227" bottom="0.59055118110236227" header="0.31496062992125984" footer="0.31496062992125984"/>
  <pageSetup paperSize="9" scale="52"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1"/>
  <sheetViews>
    <sheetView view="pageBreakPreview" zoomScaleNormal="100" zoomScaleSheetLayoutView="100" workbookViewId="0">
      <selection activeCell="T42" sqref="T42"/>
    </sheetView>
  </sheetViews>
  <sheetFormatPr defaultRowHeight="13.2"/>
  <cols>
    <col min="1" max="1" width="2.21875" customWidth="1"/>
    <col min="2" max="34" width="2.6640625" customWidth="1"/>
    <col min="36" max="36" width="9" hidden="1" customWidth="1"/>
  </cols>
  <sheetData>
    <row r="1" spans="1:38">
      <c r="A1" t="s">
        <v>198</v>
      </c>
    </row>
    <row r="2" spans="1:38" ht="5.25" customHeight="1"/>
    <row r="3" spans="1:38" ht="32.25" customHeight="1">
      <c r="B3" s="309" t="s">
        <v>200</v>
      </c>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row>
    <row r="4" spans="1:38" ht="5.25" customHeight="1"/>
    <row r="5" spans="1:38" ht="13.5" customHeight="1">
      <c r="A5" s="315" t="s">
        <v>192</v>
      </c>
      <c r="B5" s="315"/>
      <c r="C5" s="315"/>
      <c r="D5" s="315"/>
      <c r="E5" s="315"/>
      <c r="F5" s="315"/>
      <c r="G5" s="315"/>
      <c r="H5" s="315"/>
      <c r="I5" s="310"/>
      <c r="J5" s="311"/>
      <c r="K5" s="312"/>
      <c r="L5" s="312"/>
      <c r="M5" s="313" t="s">
        <v>187</v>
      </c>
      <c r="N5" s="314"/>
      <c r="O5" s="310"/>
      <c r="P5" s="311"/>
      <c r="Q5" s="312"/>
      <c r="R5" s="312"/>
      <c r="S5" s="313" t="s">
        <v>187</v>
      </c>
      <c r="T5" s="314"/>
      <c r="U5" s="310"/>
      <c r="V5" s="311"/>
      <c r="W5" s="312"/>
      <c r="X5" s="312"/>
      <c r="Y5" s="313" t="s">
        <v>187</v>
      </c>
      <c r="Z5" s="314"/>
      <c r="AA5" s="280" t="s">
        <v>15</v>
      </c>
      <c r="AB5" s="281"/>
      <c r="AC5" s="281"/>
      <c r="AD5" s="281"/>
      <c r="AE5" s="282"/>
      <c r="AJ5" t="s">
        <v>194</v>
      </c>
    </row>
    <row r="6" spans="1:38">
      <c r="A6" s="315"/>
      <c r="B6" s="315"/>
      <c r="C6" s="315"/>
      <c r="D6" s="315"/>
      <c r="E6" s="315"/>
      <c r="F6" s="315"/>
      <c r="G6" s="315"/>
      <c r="H6" s="315"/>
      <c r="I6" s="316" t="s">
        <v>188</v>
      </c>
      <c r="J6" s="317"/>
      <c r="K6" s="317"/>
      <c r="L6" s="317"/>
      <c r="M6" s="317"/>
      <c r="N6" s="318"/>
      <c r="O6" s="316" t="s">
        <v>189</v>
      </c>
      <c r="P6" s="317"/>
      <c r="Q6" s="317"/>
      <c r="R6" s="317"/>
      <c r="S6" s="317"/>
      <c r="T6" s="318"/>
      <c r="U6" s="316" t="s">
        <v>190</v>
      </c>
      <c r="V6" s="317"/>
      <c r="W6" s="317"/>
      <c r="X6" s="317"/>
      <c r="Y6" s="317"/>
      <c r="Z6" s="318"/>
      <c r="AA6" s="283"/>
      <c r="AB6" s="284"/>
      <c r="AC6" s="284"/>
      <c r="AD6" s="284"/>
      <c r="AE6" s="285"/>
      <c r="AJ6" t="s">
        <v>178</v>
      </c>
    </row>
    <row r="7" spans="1:38" ht="13.5" customHeight="1">
      <c r="A7" s="252" t="s">
        <v>193</v>
      </c>
      <c r="B7" s="252"/>
      <c r="C7" s="252"/>
      <c r="D7" s="252"/>
      <c r="E7" s="252"/>
      <c r="F7" s="252"/>
      <c r="G7" s="252"/>
      <c r="H7" s="252"/>
      <c r="I7" s="296"/>
      <c r="J7" s="296"/>
      <c r="K7" s="296"/>
      <c r="L7" s="296"/>
      <c r="M7" s="296"/>
      <c r="N7" s="296"/>
      <c r="O7" s="296"/>
      <c r="P7" s="296"/>
      <c r="Q7" s="296"/>
      <c r="R7" s="296"/>
      <c r="S7" s="296"/>
      <c r="T7" s="296"/>
      <c r="U7" s="296"/>
      <c r="V7" s="296"/>
      <c r="W7" s="296"/>
      <c r="X7" s="296"/>
      <c r="Y7" s="296"/>
      <c r="Z7" s="296"/>
      <c r="AA7" s="308" t="str">
        <f>IFERROR(AVERAGE(I7,O7,U7),"")</f>
        <v/>
      </c>
      <c r="AB7" s="308"/>
      <c r="AC7" s="308"/>
      <c r="AD7" s="308"/>
      <c r="AE7" s="308"/>
    </row>
    <row r="8" spans="1:38">
      <c r="A8" s="252"/>
      <c r="B8" s="252"/>
      <c r="C8" s="252"/>
      <c r="D8" s="252"/>
      <c r="E8" s="252"/>
      <c r="F8" s="252"/>
      <c r="G8" s="252"/>
      <c r="H8" s="252"/>
      <c r="I8" s="296"/>
      <c r="J8" s="296"/>
      <c r="K8" s="296"/>
      <c r="L8" s="296"/>
      <c r="M8" s="296"/>
      <c r="N8" s="296"/>
      <c r="O8" s="296"/>
      <c r="P8" s="296"/>
      <c r="Q8" s="296"/>
      <c r="R8" s="296"/>
      <c r="S8" s="296"/>
      <c r="T8" s="296"/>
      <c r="U8" s="296"/>
      <c r="V8" s="296"/>
      <c r="W8" s="296"/>
      <c r="X8" s="296"/>
      <c r="Y8" s="296"/>
      <c r="Z8" s="296"/>
      <c r="AA8" s="308"/>
      <c r="AB8" s="308"/>
      <c r="AC8" s="308"/>
      <c r="AD8" s="308"/>
      <c r="AE8" s="308"/>
    </row>
    <row r="9" spans="1:38" ht="13.5" customHeight="1">
      <c r="A9" s="252" t="s">
        <v>195</v>
      </c>
      <c r="B9" s="252"/>
      <c r="C9" s="252"/>
      <c r="D9" s="252"/>
      <c r="E9" s="252"/>
      <c r="F9" s="252"/>
      <c r="G9" s="252"/>
      <c r="H9" s="252"/>
      <c r="I9" s="296"/>
      <c r="J9" s="296"/>
      <c r="K9" s="296"/>
      <c r="L9" s="296"/>
      <c r="M9" s="296"/>
      <c r="N9" s="296"/>
      <c r="O9" s="296"/>
      <c r="P9" s="296"/>
      <c r="Q9" s="296"/>
      <c r="R9" s="296"/>
      <c r="S9" s="296"/>
      <c r="T9" s="296"/>
      <c r="U9" s="296"/>
      <c r="V9" s="296"/>
      <c r="W9" s="296"/>
      <c r="X9" s="296"/>
      <c r="Y9" s="296"/>
      <c r="Z9" s="296"/>
      <c r="AA9" s="308" t="str">
        <f>IFERROR(AVERAGE(I9,O9,U9),"")</f>
        <v/>
      </c>
      <c r="AB9" s="308"/>
      <c r="AC9" s="308"/>
      <c r="AD9" s="308"/>
      <c r="AE9" s="308"/>
      <c r="AL9" s="144"/>
    </row>
    <row r="10" spans="1:38">
      <c r="A10" s="252"/>
      <c r="B10" s="252"/>
      <c r="C10" s="252"/>
      <c r="D10" s="252"/>
      <c r="E10" s="252"/>
      <c r="F10" s="252"/>
      <c r="G10" s="252"/>
      <c r="H10" s="252"/>
      <c r="I10" s="296"/>
      <c r="J10" s="296"/>
      <c r="K10" s="296"/>
      <c r="L10" s="296"/>
      <c r="M10" s="296"/>
      <c r="N10" s="296"/>
      <c r="O10" s="296"/>
      <c r="P10" s="296"/>
      <c r="Q10" s="296"/>
      <c r="R10" s="296"/>
      <c r="S10" s="296"/>
      <c r="T10" s="296"/>
      <c r="U10" s="296"/>
      <c r="V10" s="296"/>
      <c r="W10" s="296"/>
      <c r="X10" s="296"/>
      <c r="Y10" s="296"/>
      <c r="Z10" s="296"/>
      <c r="AA10" s="308"/>
      <c r="AB10" s="308"/>
      <c r="AC10" s="308"/>
      <c r="AD10" s="308"/>
      <c r="AE10" s="308"/>
    </row>
    <row r="11" spans="1:38">
      <c r="B11" s="3" t="s">
        <v>191</v>
      </c>
    </row>
    <row r="12" spans="1:38" ht="16.5" customHeight="1"/>
    <row r="13" spans="1:38">
      <c r="A13" t="s">
        <v>199</v>
      </c>
    </row>
    <row r="14" spans="1:38" ht="21" customHeight="1">
      <c r="A14" s="253" t="s">
        <v>177</v>
      </c>
      <c r="B14" s="253"/>
      <c r="C14" s="253"/>
      <c r="D14" s="253"/>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row>
    <row r="15" spans="1:38" ht="13.5" customHeight="1">
      <c r="A15" s="301" t="s">
        <v>163</v>
      </c>
      <c r="B15" s="302"/>
      <c r="C15" s="302"/>
      <c r="D15" s="303"/>
      <c r="E15" s="332" t="s">
        <v>179</v>
      </c>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4"/>
    </row>
    <row r="16" spans="1:38">
      <c r="A16" s="301"/>
      <c r="B16" s="302"/>
      <c r="C16" s="302"/>
      <c r="D16" s="303"/>
      <c r="E16" s="326"/>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8"/>
    </row>
    <row r="17" spans="1:34">
      <c r="A17" s="301"/>
      <c r="B17" s="302"/>
      <c r="C17" s="302"/>
      <c r="D17" s="303"/>
      <c r="E17" s="326"/>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8"/>
    </row>
    <row r="18" spans="1:34">
      <c r="A18" s="301"/>
      <c r="B18" s="302"/>
      <c r="C18" s="302"/>
      <c r="D18" s="303"/>
      <c r="E18" s="326"/>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8"/>
    </row>
    <row r="19" spans="1:34">
      <c r="A19" s="301"/>
      <c r="B19" s="302"/>
      <c r="C19" s="302"/>
      <c r="D19" s="303"/>
      <c r="E19" s="326"/>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8"/>
    </row>
    <row r="20" spans="1:34">
      <c r="A20" s="301"/>
      <c r="B20" s="302"/>
      <c r="C20" s="302"/>
      <c r="D20" s="303"/>
      <c r="E20" s="326"/>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8"/>
    </row>
    <row r="21" spans="1:34">
      <c r="A21" s="301"/>
      <c r="B21" s="302"/>
      <c r="C21" s="302"/>
      <c r="D21" s="303"/>
      <c r="E21" s="326"/>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8"/>
    </row>
    <row r="22" spans="1:34">
      <c r="A22" s="301"/>
      <c r="B22" s="302"/>
      <c r="C22" s="302"/>
      <c r="D22" s="303"/>
      <c r="E22" s="326"/>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8"/>
    </row>
    <row r="23" spans="1:34">
      <c r="A23" s="301"/>
      <c r="B23" s="302"/>
      <c r="C23" s="302"/>
      <c r="D23" s="303"/>
      <c r="E23" s="326"/>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8"/>
    </row>
    <row r="24" spans="1:34">
      <c r="A24" s="301"/>
      <c r="B24" s="302"/>
      <c r="C24" s="302"/>
      <c r="D24" s="303"/>
      <c r="E24" s="326"/>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8"/>
    </row>
    <row r="25" spans="1:34">
      <c r="A25" s="301"/>
      <c r="B25" s="302"/>
      <c r="C25" s="302"/>
      <c r="D25" s="303"/>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8"/>
    </row>
    <row r="26" spans="1:34">
      <c r="A26" s="301"/>
      <c r="B26" s="302"/>
      <c r="C26" s="302"/>
      <c r="D26" s="303"/>
      <c r="E26" s="326"/>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8"/>
    </row>
    <row r="27" spans="1:34" ht="13.5" customHeight="1">
      <c r="A27" s="301"/>
      <c r="B27" s="302"/>
      <c r="C27" s="302"/>
      <c r="D27" s="303"/>
      <c r="E27" s="329"/>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1"/>
    </row>
    <row r="28" spans="1:34" ht="23.25" customHeight="1">
      <c r="A28" s="304"/>
      <c r="B28" s="305"/>
      <c r="C28" s="305"/>
      <c r="D28" s="306"/>
      <c r="E28" s="323" t="s">
        <v>186</v>
      </c>
      <c r="F28" s="324"/>
      <c r="G28" s="324"/>
      <c r="H28" s="324"/>
      <c r="I28" s="324"/>
      <c r="J28" s="324"/>
      <c r="K28" s="324"/>
      <c r="L28" s="324"/>
      <c r="M28" s="324"/>
      <c r="N28" s="324"/>
      <c r="O28" s="324"/>
      <c r="P28" s="324"/>
      <c r="Q28" s="324"/>
      <c r="R28" s="324"/>
      <c r="S28" s="324"/>
      <c r="T28" s="324"/>
      <c r="U28" s="324"/>
      <c r="V28" s="324"/>
      <c r="W28" s="324"/>
      <c r="X28" s="325"/>
      <c r="Y28" s="319">
        <f>費用対効果!W2</f>
        <v>0</v>
      </c>
      <c r="Z28" s="319"/>
      <c r="AA28" s="319"/>
      <c r="AB28" s="319"/>
      <c r="AC28" s="319"/>
      <c r="AD28" s="320"/>
      <c r="AE28" s="321" t="s">
        <v>20</v>
      </c>
      <c r="AF28" s="322"/>
      <c r="AG28" s="322"/>
      <c r="AH28" s="322"/>
    </row>
    <row r="29" spans="1:34" ht="16.5" customHeight="1">
      <c r="A29" s="5"/>
      <c r="B29" s="5"/>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row>
    <row r="30" spans="1:34">
      <c r="A30" t="s">
        <v>227</v>
      </c>
    </row>
    <row r="31" spans="1:34" ht="22.5" customHeight="1">
      <c r="A31" s="252" t="s">
        <v>176</v>
      </c>
      <c r="B31" s="253"/>
      <c r="C31" s="253"/>
      <c r="D31" s="253"/>
      <c r="E31" s="253" t="s">
        <v>0</v>
      </c>
      <c r="F31" s="253"/>
      <c r="G31" s="253"/>
      <c r="H31" s="253"/>
      <c r="I31" s="253" t="s">
        <v>3</v>
      </c>
      <c r="J31" s="253"/>
      <c r="K31" s="253"/>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row>
    <row r="32" spans="1:34" ht="22.5" customHeight="1">
      <c r="A32" s="253"/>
      <c r="B32" s="253"/>
      <c r="C32" s="253"/>
      <c r="D32" s="253"/>
      <c r="E32" s="253"/>
      <c r="F32" s="253"/>
      <c r="G32" s="253"/>
      <c r="H32" s="253"/>
      <c r="I32" s="253" t="s">
        <v>4</v>
      </c>
      <c r="J32" s="253"/>
      <c r="K32" s="253"/>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row>
    <row r="33" spans="1:34" ht="22.5" customHeight="1">
      <c r="A33" s="253"/>
      <c r="B33" s="253"/>
      <c r="C33" s="253"/>
      <c r="D33" s="253"/>
      <c r="E33" s="279" t="s">
        <v>5</v>
      </c>
      <c r="F33" s="279"/>
      <c r="G33" s="279"/>
      <c r="H33" s="279"/>
      <c r="I33" s="279"/>
      <c r="J33" s="279"/>
      <c r="K33" s="279"/>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row>
    <row r="34" spans="1:34" ht="22.5" customHeight="1">
      <c r="A34" s="253"/>
      <c r="B34" s="253"/>
      <c r="C34" s="253"/>
      <c r="D34" s="253"/>
      <c r="E34" s="253" t="s">
        <v>48</v>
      </c>
      <c r="F34" s="253"/>
      <c r="G34" s="253"/>
      <c r="H34" s="253"/>
      <c r="I34" s="253"/>
      <c r="J34" s="253"/>
      <c r="K34" s="253"/>
      <c r="L34" s="300"/>
      <c r="M34" s="300"/>
      <c r="N34" s="300"/>
      <c r="O34" s="300"/>
      <c r="P34" s="300"/>
      <c r="Q34" s="300"/>
      <c r="R34" s="300"/>
      <c r="S34" s="297" t="s">
        <v>208</v>
      </c>
      <c r="T34" s="298"/>
      <c r="U34" s="298"/>
      <c r="V34" s="298"/>
      <c r="W34" s="299"/>
      <c r="X34" s="300"/>
      <c r="Y34" s="300"/>
      <c r="Z34" s="300"/>
      <c r="AA34" s="300"/>
      <c r="AB34" s="300"/>
      <c r="AC34" s="300"/>
      <c r="AD34" s="300"/>
      <c r="AE34" s="300"/>
      <c r="AF34" s="300"/>
      <c r="AG34" s="300"/>
      <c r="AH34" s="300"/>
    </row>
    <row r="35" spans="1:34" ht="18" customHeight="1">
      <c r="A35" s="253" t="s">
        <v>2</v>
      </c>
      <c r="B35" s="253"/>
      <c r="C35" s="253"/>
      <c r="D35" s="253"/>
      <c r="E35" s="263" t="s">
        <v>10</v>
      </c>
      <c r="F35" s="263"/>
      <c r="G35" s="263"/>
      <c r="H35" s="254"/>
      <c r="I35" s="254"/>
      <c r="J35" s="254"/>
      <c r="K35" s="254"/>
      <c r="L35" s="254"/>
      <c r="M35" s="254"/>
      <c r="N35" s="254"/>
      <c r="O35" s="254"/>
      <c r="P35" s="254"/>
      <c r="Q35" s="254"/>
      <c r="R35" s="254"/>
      <c r="S35" s="253" t="s">
        <v>7</v>
      </c>
      <c r="T35" s="253"/>
      <c r="U35" s="253"/>
      <c r="V35" s="254"/>
      <c r="W35" s="254"/>
      <c r="X35" s="254"/>
      <c r="Y35" s="254"/>
      <c r="Z35" s="254"/>
      <c r="AA35" s="254"/>
      <c r="AB35" s="254"/>
      <c r="AC35" s="254"/>
      <c r="AD35" s="254"/>
      <c r="AE35" s="254"/>
      <c r="AF35" s="254"/>
      <c r="AG35" s="254"/>
      <c r="AH35" s="254"/>
    </row>
    <row r="36" spans="1:34" ht="18" customHeight="1">
      <c r="A36" s="253"/>
      <c r="B36" s="253"/>
      <c r="C36" s="253"/>
      <c r="D36" s="253"/>
      <c r="E36" s="253" t="s">
        <v>11</v>
      </c>
      <c r="F36" s="253"/>
      <c r="G36" s="253"/>
      <c r="H36" s="254"/>
      <c r="I36" s="254"/>
      <c r="J36" s="254"/>
      <c r="K36" s="254"/>
      <c r="L36" s="254"/>
      <c r="M36" s="254"/>
      <c r="N36" s="254"/>
      <c r="O36" s="254"/>
      <c r="P36" s="254"/>
      <c r="Q36" s="254"/>
      <c r="R36" s="254"/>
      <c r="S36" s="253" t="s">
        <v>8</v>
      </c>
      <c r="T36" s="253"/>
      <c r="U36" s="253"/>
      <c r="V36" s="254"/>
      <c r="W36" s="254"/>
      <c r="X36" s="254"/>
      <c r="Y36" s="254"/>
      <c r="Z36" s="254"/>
      <c r="AA36" s="254"/>
      <c r="AB36" s="254"/>
      <c r="AC36" s="254"/>
      <c r="AD36" s="254"/>
      <c r="AE36" s="254"/>
      <c r="AF36" s="254"/>
      <c r="AG36" s="254"/>
      <c r="AH36" s="254"/>
    </row>
    <row r="37" spans="1:34" ht="18" customHeight="1">
      <c r="A37" s="253"/>
      <c r="B37" s="253"/>
      <c r="C37" s="253"/>
      <c r="D37" s="253"/>
      <c r="E37" s="253" t="s">
        <v>12</v>
      </c>
      <c r="F37" s="253"/>
      <c r="G37" s="253"/>
      <c r="H37" s="254"/>
      <c r="I37" s="254"/>
      <c r="J37" s="254"/>
      <c r="K37" s="254"/>
      <c r="L37" s="254"/>
      <c r="M37" s="254"/>
      <c r="N37" s="254"/>
      <c r="O37" s="254"/>
      <c r="P37" s="254"/>
      <c r="Q37" s="254"/>
      <c r="R37" s="254"/>
      <c r="S37" s="263" t="s">
        <v>9</v>
      </c>
      <c r="T37" s="263"/>
      <c r="U37" s="263"/>
      <c r="V37" s="254"/>
      <c r="W37" s="254"/>
      <c r="X37" s="254"/>
      <c r="Y37" s="254"/>
      <c r="Z37" s="254"/>
      <c r="AA37" s="254"/>
      <c r="AB37" s="254"/>
      <c r="AC37" s="254"/>
      <c r="AD37" s="254"/>
      <c r="AE37" s="254"/>
      <c r="AF37" s="254"/>
      <c r="AG37" s="254"/>
      <c r="AH37" s="254"/>
    </row>
    <row r="38" spans="1:34" ht="15" customHeight="1">
      <c r="A38" s="253"/>
      <c r="B38" s="253"/>
      <c r="C38" s="253"/>
      <c r="D38" s="253"/>
      <c r="E38" s="252" t="s">
        <v>13</v>
      </c>
      <c r="F38" s="252"/>
      <c r="G38" s="252"/>
      <c r="H38" s="252"/>
      <c r="I38" s="252"/>
      <c r="J38" s="148" t="s">
        <v>14</v>
      </c>
      <c r="K38" s="228"/>
      <c r="L38" s="228"/>
      <c r="M38" s="228"/>
      <c r="N38" s="228"/>
      <c r="O38" s="228"/>
      <c r="P38" s="228"/>
      <c r="Q38" s="228"/>
      <c r="R38" s="228"/>
      <c r="S38" s="265"/>
      <c r="T38" s="265"/>
      <c r="U38" s="265"/>
      <c r="V38" s="265"/>
      <c r="W38" s="265"/>
      <c r="X38" s="265"/>
      <c r="Y38" s="265"/>
      <c r="Z38" s="265"/>
      <c r="AA38" s="265"/>
      <c r="AB38" s="265"/>
      <c r="AC38" s="265"/>
      <c r="AD38" s="265"/>
      <c r="AE38" s="265"/>
      <c r="AF38" s="265"/>
      <c r="AG38" s="265"/>
      <c r="AH38" s="266"/>
    </row>
    <row r="39" spans="1:34" ht="18" customHeight="1">
      <c r="A39" s="253"/>
      <c r="B39" s="253"/>
      <c r="C39" s="253"/>
      <c r="D39" s="253"/>
      <c r="E39" s="252"/>
      <c r="F39" s="252"/>
      <c r="G39" s="252"/>
      <c r="H39" s="252"/>
      <c r="I39" s="252"/>
      <c r="J39" s="276"/>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8"/>
    </row>
    <row r="40" spans="1:34" ht="16.5" customHeight="1"/>
    <row r="41" spans="1:34">
      <c r="A41" s="5"/>
      <c r="B41" s="5"/>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row>
  </sheetData>
  <mergeCells count="62">
    <mergeCell ref="A7:H8"/>
    <mergeCell ref="I9:N10"/>
    <mergeCell ref="A9:H10"/>
    <mergeCell ref="AA9:AE10"/>
    <mergeCell ref="A35:D39"/>
    <mergeCell ref="E35:G35"/>
    <mergeCell ref="H35:R35"/>
    <mergeCell ref="S35:U35"/>
    <mergeCell ref="V35:AH35"/>
    <mergeCell ref="E37:G37"/>
    <mergeCell ref="H37:R37"/>
    <mergeCell ref="S37:U37"/>
    <mergeCell ref="V37:AH37"/>
    <mergeCell ref="E36:G36"/>
    <mergeCell ref="V36:AH36"/>
    <mergeCell ref="S38:AH38"/>
    <mergeCell ref="U9:Z10"/>
    <mergeCell ref="L32:AH32"/>
    <mergeCell ref="E33:K33"/>
    <mergeCell ref="L33:AH33"/>
    <mergeCell ref="Y28:AD28"/>
    <mergeCell ref="AE28:AH28"/>
    <mergeCell ref="E28:X28"/>
    <mergeCell ref="E16:AH27"/>
    <mergeCell ref="O9:T10"/>
    <mergeCell ref="E15:AH15"/>
    <mergeCell ref="B3:AH3"/>
    <mergeCell ref="I5:J5"/>
    <mergeCell ref="K5:L5"/>
    <mergeCell ref="M5:N5"/>
    <mergeCell ref="O5:P5"/>
    <mergeCell ref="U5:V5"/>
    <mergeCell ref="W5:X5"/>
    <mergeCell ref="Y5:Z5"/>
    <mergeCell ref="AA5:AE6"/>
    <mergeCell ref="Q5:R5"/>
    <mergeCell ref="S5:T5"/>
    <mergeCell ref="A5:H6"/>
    <mergeCell ref="I6:N6"/>
    <mergeCell ref="O6:T6"/>
    <mergeCell ref="U6:Z6"/>
    <mergeCell ref="E38:I39"/>
    <mergeCell ref="K38:R38"/>
    <mergeCell ref="J39:AH39"/>
    <mergeCell ref="H36:R36"/>
    <mergeCell ref="S36:U36"/>
    <mergeCell ref="I7:N8"/>
    <mergeCell ref="O7:T8"/>
    <mergeCell ref="S34:W34"/>
    <mergeCell ref="X34:AH34"/>
    <mergeCell ref="A15:D28"/>
    <mergeCell ref="E14:AH14"/>
    <mergeCell ref="A14:D14"/>
    <mergeCell ref="L34:R34"/>
    <mergeCell ref="A31:D34"/>
    <mergeCell ref="E31:H32"/>
    <mergeCell ref="I32:K32"/>
    <mergeCell ref="E34:K34"/>
    <mergeCell ref="I31:K31"/>
    <mergeCell ref="L31:AH31"/>
    <mergeCell ref="U7:Z8"/>
    <mergeCell ref="AA7:AE8"/>
  </mergeCells>
  <phoneticPr fontId="6"/>
  <dataValidations count="1">
    <dataValidation type="list" allowBlank="1" showInputMessage="1" showErrorMessage="1" sqref="I5:J5 U5:V5 O5:P5" xr:uid="{00000000-0002-0000-0100-000000000000}">
      <formula1>$AJ$5:$AJ$6</formula1>
    </dataValidation>
  </dataValidations>
  <pageMargins left="0.9055118110236221" right="0.59055118110236227" top="0.74803149606299213" bottom="0.74803149606299213" header="0.31496062992125984" footer="0.31496062992125984"/>
  <pageSetup paperSize="9" scale="97"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38"/>
  <sheetViews>
    <sheetView view="pageBreakPreview" topLeftCell="A16" zoomScale="98" zoomScaleNormal="100" zoomScaleSheetLayoutView="98" workbookViewId="0">
      <selection activeCell="V34" sqref="V34"/>
    </sheetView>
  </sheetViews>
  <sheetFormatPr defaultRowHeight="13.2"/>
  <cols>
    <col min="1" max="18" width="2.6640625" customWidth="1"/>
    <col min="19" max="23" width="2.109375" customWidth="1"/>
    <col min="24" max="34" width="2.6640625" customWidth="1"/>
    <col min="35" max="35" width="2.33203125" customWidth="1"/>
    <col min="36" max="60" width="2.6640625" customWidth="1"/>
  </cols>
  <sheetData>
    <row r="1" spans="1:35" ht="13.8" thickBot="1">
      <c r="A1" t="s">
        <v>331</v>
      </c>
      <c r="AI1" s="10" t="s">
        <v>39</v>
      </c>
    </row>
    <row r="2" spans="1:35" ht="15" customHeight="1">
      <c r="A2" s="396" t="s">
        <v>25</v>
      </c>
      <c r="B2" s="397"/>
      <c r="C2" s="397"/>
      <c r="D2" s="397"/>
      <c r="E2" s="397"/>
      <c r="F2" s="397"/>
      <c r="G2" s="397"/>
      <c r="H2" s="397"/>
      <c r="I2" s="397"/>
      <c r="J2" s="397"/>
      <c r="K2" s="398"/>
      <c r="L2" s="407" t="s">
        <v>24</v>
      </c>
      <c r="M2" s="392"/>
      <c r="N2" s="392"/>
      <c r="O2" s="392"/>
      <c r="P2" s="392"/>
      <c r="Q2" s="392"/>
      <c r="R2" s="392"/>
      <c r="S2" s="392"/>
      <c r="T2" s="392"/>
      <c r="U2" s="392"/>
      <c r="V2" s="392"/>
      <c r="W2" s="392"/>
      <c r="X2" s="335" t="s">
        <v>323</v>
      </c>
      <c r="Y2" s="336"/>
      <c r="Z2" s="337"/>
      <c r="AA2" s="336" t="s">
        <v>324</v>
      </c>
      <c r="AB2" s="336"/>
      <c r="AC2" s="337"/>
      <c r="AD2" s="392" t="s">
        <v>51</v>
      </c>
      <c r="AE2" s="392"/>
      <c r="AF2" s="392"/>
      <c r="AG2" s="392"/>
      <c r="AH2" s="392"/>
      <c r="AI2" s="393"/>
    </row>
    <row r="3" spans="1:35" ht="15" customHeight="1" thickBot="1">
      <c r="A3" s="399"/>
      <c r="B3" s="400"/>
      <c r="C3" s="400"/>
      <c r="D3" s="400"/>
      <c r="E3" s="400"/>
      <c r="F3" s="400"/>
      <c r="G3" s="400"/>
      <c r="H3" s="400"/>
      <c r="I3" s="400"/>
      <c r="J3" s="400"/>
      <c r="K3" s="401"/>
      <c r="L3" s="408" t="s">
        <v>33</v>
      </c>
      <c r="M3" s="408"/>
      <c r="N3" s="408"/>
      <c r="O3" s="408"/>
      <c r="P3" s="408"/>
      <c r="Q3" s="408" t="s">
        <v>34</v>
      </c>
      <c r="R3" s="408"/>
      <c r="S3" s="408" t="s">
        <v>26</v>
      </c>
      <c r="T3" s="408"/>
      <c r="U3" s="408"/>
      <c r="V3" s="408"/>
      <c r="W3" s="421"/>
      <c r="X3" s="338"/>
      <c r="Y3" s="339"/>
      <c r="Z3" s="340"/>
      <c r="AA3" s="339"/>
      <c r="AB3" s="339"/>
      <c r="AC3" s="340"/>
      <c r="AD3" s="394"/>
      <c r="AE3" s="394"/>
      <c r="AF3" s="394"/>
      <c r="AG3" s="394"/>
      <c r="AH3" s="394"/>
      <c r="AI3" s="395"/>
    </row>
    <row r="4" spans="1:35" ht="15" customHeight="1">
      <c r="A4" s="405" t="s">
        <v>21</v>
      </c>
      <c r="B4" s="410"/>
      <c r="C4" s="411"/>
      <c r="D4" s="411"/>
      <c r="E4" s="411"/>
      <c r="F4" s="411"/>
      <c r="G4" s="411"/>
      <c r="H4" s="411"/>
      <c r="I4" s="411"/>
      <c r="J4" s="411"/>
      <c r="K4" s="411"/>
      <c r="L4" s="422"/>
      <c r="M4" s="422"/>
      <c r="N4" s="422"/>
      <c r="O4" s="422"/>
      <c r="P4" s="422"/>
      <c r="Q4" s="402"/>
      <c r="R4" s="402"/>
      <c r="S4" s="374">
        <f t="shared" ref="S4:S9" si="0">ROUND(L4*Q4,0)</f>
        <v>0</v>
      </c>
      <c r="T4" s="374"/>
      <c r="U4" s="374"/>
      <c r="V4" s="374"/>
      <c r="W4" s="374"/>
      <c r="X4" s="341"/>
      <c r="Y4" s="342"/>
      <c r="Z4" s="343"/>
      <c r="AA4" s="341"/>
      <c r="AB4" s="342"/>
      <c r="AC4" s="343"/>
      <c r="AD4" s="403">
        <f>S4+X4+AA4</f>
        <v>0</v>
      </c>
      <c r="AE4" s="403"/>
      <c r="AF4" s="403"/>
      <c r="AG4" s="403"/>
      <c r="AH4" s="403"/>
      <c r="AI4" s="404"/>
    </row>
    <row r="5" spans="1:35" ht="15" customHeight="1">
      <c r="A5" s="405"/>
      <c r="B5" s="415"/>
      <c r="C5" s="416"/>
      <c r="D5" s="416"/>
      <c r="E5" s="416"/>
      <c r="F5" s="416"/>
      <c r="G5" s="416"/>
      <c r="H5" s="416"/>
      <c r="I5" s="416"/>
      <c r="J5" s="416"/>
      <c r="K5" s="416"/>
      <c r="L5" s="365"/>
      <c r="M5" s="365"/>
      <c r="N5" s="365"/>
      <c r="O5" s="365"/>
      <c r="P5" s="365"/>
      <c r="Q5" s="381"/>
      <c r="R5" s="381"/>
      <c r="S5" s="363">
        <f>ROUND(L5*Q5,0)</f>
        <v>0</v>
      </c>
      <c r="T5" s="363"/>
      <c r="U5" s="363"/>
      <c r="V5" s="363"/>
      <c r="W5" s="363"/>
      <c r="X5" s="344"/>
      <c r="Y5" s="345"/>
      <c r="Z5" s="346"/>
      <c r="AA5" s="344"/>
      <c r="AB5" s="345"/>
      <c r="AC5" s="346"/>
      <c r="AD5" s="363">
        <f t="shared" ref="AD5:AD11" si="1">S5+X5+AA5</f>
        <v>0</v>
      </c>
      <c r="AE5" s="363"/>
      <c r="AF5" s="363"/>
      <c r="AG5" s="363"/>
      <c r="AH5" s="363"/>
      <c r="AI5" s="364"/>
    </row>
    <row r="6" spans="1:35" ht="15" customHeight="1">
      <c r="A6" s="405"/>
      <c r="B6" s="415"/>
      <c r="C6" s="416"/>
      <c r="D6" s="416"/>
      <c r="E6" s="416"/>
      <c r="F6" s="416"/>
      <c r="G6" s="416"/>
      <c r="H6" s="416"/>
      <c r="I6" s="416"/>
      <c r="J6" s="416"/>
      <c r="K6" s="418"/>
      <c r="L6" s="412"/>
      <c r="M6" s="413"/>
      <c r="N6" s="413"/>
      <c r="O6" s="413"/>
      <c r="P6" s="414"/>
      <c r="Q6" s="344"/>
      <c r="R6" s="346"/>
      <c r="S6" s="363">
        <f t="shared" si="0"/>
        <v>0</v>
      </c>
      <c r="T6" s="363"/>
      <c r="U6" s="363"/>
      <c r="V6" s="363"/>
      <c r="W6" s="363"/>
      <c r="X6" s="344"/>
      <c r="Y6" s="345"/>
      <c r="Z6" s="346"/>
      <c r="AA6" s="344"/>
      <c r="AB6" s="345"/>
      <c r="AC6" s="346"/>
      <c r="AD6" s="363">
        <f t="shared" si="1"/>
        <v>0</v>
      </c>
      <c r="AE6" s="363"/>
      <c r="AF6" s="363"/>
      <c r="AG6" s="363"/>
      <c r="AH6" s="363"/>
      <c r="AI6" s="364"/>
    </row>
    <row r="7" spans="1:35" ht="15" customHeight="1">
      <c r="A7" s="405"/>
      <c r="B7" s="415"/>
      <c r="C7" s="416"/>
      <c r="D7" s="416"/>
      <c r="E7" s="416"/>
      <c r="F7" s="416"/>
      <c r="G7" s="416"/>
      <c r="H7" s="416"/>
      <c r="I7" s="416"/>
      <c r="J7" s="416"/>
      <c r="K7" s="416"/>
      <c r="L7" s="365"/>
      <c r="M7" s="365"/>
      <c r="N7" s="365"/>
      <c r="O7" s="365"/>
      <c r="P7" s="365"/>
      <c r="Q7" s="381"/>
      <c r="R7" s="381"/>
      <c r="S7" s="363">
        <f t="shared" si="0"/>
        <v>0</v>
      </c>
      <c r="T7" s="363"/>
      <c r="U7" s="363"/>
      <c r="V7" s="363"/>
      <c r="W7" s="363"/>
      <c r="X7" s="344"/>
      <c r="Y7" s="345"/>
      <c r="Z7" s="346"/>
      <c r="AA7" s="344"/>
      <c r="AB7" s="345"/>
      <c r="AC7" s="346"/>
      <c r="AD7" s="363">
        <f t="shared" si="1"/>
        <v>0</v>
      </c>
      <c r="AE7" s="363"/>
      <c r="AF7" s="363"/>
      <c r="AG7" s="363"/>
      <c r="AH7" s="363"/>
      <c r="AI7" s="364"/>
    </row>
    <row r="8" spans="1:35" ht="15" customHeight="1">
      <c r="A8" s="405"/>
      <c r="B8" s="415"/>
      <c r="C8" s="416"/>
      <c r="D8" s="416"/>
      <c r="E8" s="416"/>
      <c r="F8" s="416"/>
      <c r="G8" s="416"/>
      <c r="H8" s="416"/>
      <c r="I8" s="416"/>
      <c r="J8" s="416"/>
      <c r="K8" s="416"/>
      <c r="L8" s="365"/>
      <c r="M8" s="365"/>
      <c r="N8" s="365"/>
      <c r="O8" s="365"/>
      <c r="P8" s="365"/>
      <c r="Q8" s="381"/>
      <c r="R8" s="381"/>
      <c r="S8" s="363">
        <f>ROUND(L8*Q8,0)</f>
        <v>0</v>
      </c>
      <c r="T8" s="363"/>
      <c r="U8" s="363"/>
      <c r="V8" s="363"/>
      <c r="W8" s="363"/>
      <c r="X8" s="344"/>
      <c r="Y8" s="345"/>
      <c r="Z8" s="346"/>
      <c r="AA8" s="344"/>
      <c r="AB8" s="345"/>
      <c r="AC8" s="346"/>
      <c r="AD8" s="363">
        <f t="shared" si="1"/>
        <v>0</v>
      </c>
      <c r="AE8" s="363"/>
      <c r="AF8" s="363"/>
      <c r="AG8" s="363"/>
      <c r="AH8" s="363"/>
      <c r="AI8" s="364"/>
    </row>
    <row r="9" spans="1:35" ht="15" customHeight="1">
      <c r="A9" s="405"/>
      <c r="B9" s="415"/>
      <c r="C9" s="416"/>
      <c r="D9" s="416"/>
      <c r="E9" s="416"/>
      <c r="F9" s="416"/>
      <c r="G9" s="416"/>
      <c r="H9" s="416"/>
      <c r="I9" s="416"/>
      <c r="J9" s="416"/>
      <c r="K9" s="416"/>
      <c r="L9" s="365"/>
      <c r="M9" s="365"/>
      <c r="N9" s="365"/>
      <c r="O9" s="365"/>
      <c r="P9" s="365"/>
      <c r="Q9" s="381"/>
      <c r="R9" s="381"/>
      <c r="S9" s="363">
        <f t="shared" si="0"/>
        <v>0</v>
      </c>
      <c r="T9" s="363"/>
      <c r="U9" s="363"/>
      <c r="V9" s="363"/>
      <c r="W9" s="363"/>
      <c r="X9" s="344"/>
      <c r="Y9" s="345"/>
      <c r="Z9" s="346"/>
      <c r="AA9" s="344"/>
      <c r="AB9" s="345"/>
      <c r="AC9" s="346"/>
      <c r="AD9" s="363">
        <f t="shared" si="1"/>
        <v>0</v>
      </c>
      <c r="AE9" s="363"/>
      <c r="AF9" s="363"/>
      <c r="AG9" s="363"/>
      <c r="AH9" s="363"/>
      <c r="AI9" s="364"/>
    </row>
    <row r="10" spans="1:35" ht="15" customHeight="1" thickBot="1">
      <c r="A10" s="405"/>
      <c r="B10" s="415"/>
      <c r="C10" s="416"/>
      <c r="D10" s="416"/>
      <c r="E10" s="416"/>
      <c r="F10" s="416"/>
      <c r="G10" s="416"/>
      <c r="H10" s="416"/>
      <c r="I10" s="416"/>
      <c r="J10" s="416"/>
      <c r="K10" s="416"/>
      <c r="L10" s="365"/>
      <c r="M10" s="365"/>
      <c r="N10" s="365"/>
      <c r="O10" s="365"/>
      <c r="P10" s="365"/>
      <c r="Q10" s="381"/>
      <c r="R10" s="381"/>
      <c r="S10" s="363">
        <f>ROUND(L10*Q10,0)</f>
        <v>0</v>
      </c>
      <c r="T10" s="363"/>
      <c r="U10" s="363"/>
      <c r="V10" s="363"/>
      <c r="W10" s="363"/>
      <c r="X10" s="347"/>
      <c r="Y10" s="348"/>
      <c r="Z10" s="349"/>
      <c r="AA10" s="347"/>
      <c r="AB10" s="348"/>
      <c r="AC10" s="349"/>
      <c r="AD10" s="382">
        <f t="shared" si="1"/>
        <v>0</v>
      </c>
      <c r="AE10" s="383"/>
      <c r="AF10" s="383"/>
      <c r="AG10" s="383"/>
      <c r="AH10" s="383"/>
      <c r="AI10" s="384"/>
    </row>
    <row r="11" spans="1:35" ht="15" customHeight="1" thickTop="1" thickBot="1">
      <c r="A11" s="406"/>
      <c r="B11" s="417" t="s">
        <v>26</v>
      </c>
      <c r="C11" s="417"/>
      <c r="D11" s="417"/>
      <c r="E11" s="417"/>
      <c r="F11" s="417"/>
      <c r="G11" s="417"/>
      <c r="H11" s="417"/>
      <c r="I11" s="417"/>
      <c r="J11" s="417"/>
      <c r="K11" s="417"/>
      <c r="L11" s="409"/>
      <c r="M11" s="409"/>
      <c r="N11" s="409"/>
      <c r="O11" s="409"/>
      <c r="P11" s="409"/>
      <c r="Q11" s="409"/>
      <c r="R11" s="409"/>
      <c r="S11" s="391">
        <f>SUM(S4:S10)</f>
        <v>0</v>
      </c>
      <c r="T11" s="391"/>
      <c r="U11" s="391"/>
      <c r="V11" s="391"/>
      <c r="W11" s="391"/>
      <c r="X11" s="360">
        <f>SUM(X4:X10)</f>
        <v>0</v>
      </c>
      <c r="Y11" s="361"/>
      <c r="Z11" s="362"/>
      <c r="AA11" s="360">
        <f>SUM(AA4:AA10)</f>
        <v>0</v>
      </c>
      <c r="AB11" s="361"/>
      <c r="AC11" s="362"/>
      <c r="AD11" s="385">
        <f t="shared" si="1"/>
        <v>0</v>
      </c>
      <c r="AE11" s="385"/>
      <c r="AF11" s="385"/>
      <c r="AG11" s="385"/>
      <c r="AH11" s="385"/>
      <c r="AI11" s="386"/>
    </row>
    <row r="12" spans="1:35" ht="15" customHeight="1">
      <c r="A12" s="428" t="s">
        <v>19</v>
      </c>
      <c r="B12" s="426" t="s">
        <v>27</v>
      </c>
      <c r="C12" s="427"/>
      <c r="D12" s="427"/>
      <c r="E12" s="427"/>
      <c r="F12" s="427"/>
      <c r="G12" s="427"/>
      <c r="H12" s="427"/>
      <c r="I12" s="427"/>
      <c r="J12" s="427"/>
      <c r="K12" s="427"/>
      <c r="L12" s="423"/>
      <c r="M12" s="423"/>
      <c r="N12" s="423"/>
      <c r="O12" s="423"/>
      <c r="P12" s="423"/>
      <c r="Q12" s="423"/>
      <c r="R12" s="423"/>
      <c r="S12" s="390"/>
      <c r="T12" s="390"/>
      <c r="U12" s="390"/>
      <c r="V12" s="390"/>
      <c r="W12" s="390"/>
      <c r="X12" s="344"/>
      <c r="Y12" s="345"/>
      <c r="Z12" s="346"/>
      <c r="AA12" s="344"/>
      <c r="AB12" s="345"/>
      <c r="AC12" s="346"/>
      <c r="AD12" s="387">
        <f t="shared" ref="AD12:AD18" si="2">S12+X12+AA12</f>
        <v>0</v>
      </c>
      <c r="AE12" s="388"/>
      <c r="AF12" s="388"/>
      <c r="AG12" s="388"/>
      <c r="AH12" s="388"/>
      <c r="AI12" s="389"/>
    </row>
    <row r="13" spans="1:35" ht="15" customHeight="1">
      <c r="A13" s="405"/>
      <c r="B13" s="419" t="s">
        <v>28</v>
      </c>
      <c r="C13" s="420"/>
      <c r="D13" s="420"/>
      <c r="E13" s="420"/>
      <c r="F13" s="420"/>
      <c r="G13" s="420"/>
      <c r="H13" s="420"/>
      <c r="I13" s="420"/>
      <c r="J13" s="420"/>
      <c r="K13" s="420"/>
      <c r="L13" s="366"/>
      <c r="M13" s="366"/>
      <c r="N13" s="366"/>
      <c r="O13" s="366"/>
      <c r="P13" s="366"/>
      <c r="Q13" s="366"/>
      <c r="R13" s="366"/>
      <c r="S13" s="365"/>
      <c r="T13" s="365"/>
      <c r="U13" s="365"/>
      <c r="V13" s="365"/>
      <c r="W13" s="365"/>
      <c r="X13" s="344"/>
      <c r="Y13" s="345"/>
      <c r="Z13" s="346"/>
      <c r="AA13" s="344"/>
      <c r="AB13" s="345"/>
      <c r="AC13" s="346"/>
      <c r="AD13" s="363">
        <f t="shared" si="2"/>
        <v>0</v>
      </c>
      <c r="AE13" s="363"/>
      <c r="AF13" s="363"/>
      <c r="AG13" s="363"/>
      <c r="AH13" s="363"/>
      <c r="AI13" s="364"/>
    </row>
    <row r="14" spans="1:35" ht="15" customHeight="1">
      <c r="A14" s="405"/>
      <c r="B14" s="419" t="s">
        <v>29</v>
      </c>
      <c r="C14" s="420"/>
      <c r="D14" s="420"/>
      <c r="E14" s="420"/>
      <c r="F14" s="420"/>
      <c r="G14" s="420"/>
      <c r="H14" s="420"/>
      <c r="I14" s="420"/>
      <c r="J14" s="420"/>
      <c r="K14" s="420"/>
      <c r="L14" s="366"/>
      <c r="M14" s="366"/>
      <c r="N14" s="366"/>
      <c r="O14" s="366"/>
      <c r="P14" s="366"/>
      <c r="Q14" s="366"/>
      <c r="R14" s="366"/>
      <c r="S14" s="365"/>
      <c r="T14" s="365"/>
      <c r="U14" s="365"/>
      <c r="V14" s="365"/>
      <c r="W14" s="365"/>
      <c r="X14" s="344"/>
      <c r="Y14" s="345"/>
      <c r="Z14" s="346"/>
      <c r="AA14" s="344"/>
      <c r="AB14" s="345"/>
      <c r="AC14" s="346"/>
      <c r="AD14" s="363">
        <f t="shared" si="2"/>
        <v>0</v>
      </c>
      <c r="AE14" s="363"/>
      <c r="AF14" s="363"/>
      <c r="AG14" s="363"/>
      <c r="AH14" s="363"/>
      <c r="AI14" s="364"/>
    </row>
    <row r="15" spans="1:35" ht="15" customHeight="1">
      <c r="A15" s="405"/>
      <c r="B15" s="419" t="s">
        <v>31</v>
      </c>
      <c r="C15" s="420"/>
      <c r="D15" s="420"/>
      <c r="E15" s="420"/>
      <c r="F15" s="420"/>
      <c r="G15" s="420"/>
      <c r="H15" s="420"/>
      <c r="I15" s="420"/>
      <c r="J15" s="420"/>
      <c r="K15" s="420"/>
      <c r="L15" s="366"/>
      <c r="M15" s="366"/>
      <c r="N15" s="366"/>
      <c r="O15" s="366"/>
      <c r="P15" s="366"/>
      <c r="Q15" s="366"/>
      <c r="R15" s="366"/>
      <c r="S15" s="365"/>
      <c r="T15" s="365"/>
      <c r="U15" s="365"/>
      <c r="V15" s="365"/>
      <c r="W15" s="365"/>
      <c r="X15" s="344"/>
      <c r="Y15" s="345"/>
      <c r="Z15" s="346"/>
      <c r="AA15" s="344"/>
      <c r="AB15" s="345"/>
      <c r="AC15" s="346"/>
      <c r="AD15" s="363">
        <f t="shared" si="2"/>
        <v>0</v>
      </c>
      <c r="AE15" s="363"/>
      <c r="AF15" s="363"/>
      <c r="AG15" s="363"/>
      <c r="AH15" s="363"/>
      <c r="AI15" s="364"/>
    </row>
    <row r="16" spans="1:35" ht="15" customHeight="1">
      <c r="A16" s="405"/>
      <c r="B16" s="419" t="s">
        <v>30</v>
      </c>
      <c r="C16" s="420"/>
      <c r="D16" s="420"/>
      <c r="E16" s="420"/>
      <c r="F16" s="420"/>
      <c r="G16" s="420"/>
      <c r="H16" s="420"/>
      <c r="I16" s="420"/>
      <c r="J16" s="420"/>
      <c r="K16" s="420"/>
      <c r="L16" s="366"/>
      <c r="M16" s="366"/>
      <c r="N16" s="366"/>
      <c r="O16" s="366"/>
      <c r="P16" s="366"/>
      <c r="Q16" s="366"/>
      <c r="R16" s="366"/>
      <c r="S16" s="365"/>
      <c r="T16" s="365"/>
      <c r="U16" s="365"/>
      <c r="V16" s="365"/>
      <c r="W16" s="365"/>
      <c r="X16" s="344"/>
      <c r="Y16" s="345"/>
      <c r="Z16" s="346"/>
      <c r="AA16" s="344"/>
      <c r="AB16" s="345"/>
      <c r="AC16" s="346"/>
      <c r="AD16" s="363">
        <f t="shared" si="2"/>
        <v>0</v>
      </c>
      <c r="AE16" s="363"/>
      <c r="AF16" s="363"/>
      <c r="AG16" s="363"/>
      <c r="AH16" s="363"/>
      <c r="AI16" s="364"/>
    </row>
    <row r="17" spans="1:42" ht="15" customHeight="1" thickBot="1">
      <c r="A17" s="405"/>
      <c r="B17" s="433"/>
      <c r="C17" s="434"/>
      <c r="D17" s="434"/>
      <c r="E17" s="434"/>
      <c r="F17" s="434"/>
      <c r="G17" s="434"/>
      <c r="H17" s="434"/>
      <c r="I17" s="434"/>
      <c r="J17" s="434"/>
      <c r="K17" s="434"/>
      <c r="L17" s="378"/>
      <c r="M17" s="378"/>
      <c r="N17" s="378"/>
      <c r="O17" s="378"/>
      <c r="P17" s="378"/>
      <c r="Q17" s="379"/>
      <c r="R17" s="379"/>
      <c r="S17" s="380"/>
      <c r="T17" s="380"/>
      <c r="U17" s="380"/>
      <c r="V17" s="380"/>
      <c r="W17" s="380"/>
      <c r="X17" s="347"/>
      <c r="Y17" s="348"/>
      <c r="Z17" s="349"/>
      <c r="AA17" s="347"/>
      <c r="AB17" s="348"/>
      <c r="AC17" s="349"/>
      <c r="AD17" s="376">
        <f t="shared" si="2"/>
        <v>0</v>
      </c>
      <c r="AE17" s="376"/>
      <c r="AF17" s="376"/>
      <c r="AG17" s="376"/>
      <c r="AH17" s="376"/>
      <c r="AI17" s="377"/>
    </row>
    <row r="18" spans="1:42" ht="15" customHeight="1" thickTop="1" thickBot="1">
      <c r="A18" s="406"/>
      <c r="B18" s="400" t="s">
        <v>26</v>
      </c>
      <c r="C18" s="400"/>
      <c r="D18" s="400"/>
      <c r="E18" s="400"/>
      <c r="F18" s="400"/>
      <c r="G18" s="400"/>
      <c r="H18" s="400"/>
      <c r="I18" s="400"/>
      <c r="J18" s="400"/>
      <c r="K18" s="400"/>
      <c r="L18" s="372"/>
      <c r="M18" s="372"/>
      <c r="N18" s="372"/>
      <c r="O18" s="372"/>
      <c r="P18" s="372"/>
      <c r="Q18" s="372"/>
      <c r="R18" s="372"/>
      <c r="S18" s="373">
        <f>SUM(S12:S17)</f>
        <v>0</v>
      </c>
      <c r="T18" s="373"/>
      <c r="U18" s="373"/>
      <c r="V18" s="373"/>
      <c r="W18" s="373"/>
      <c r="X18" s="360">
        <f>SUM(X12:X17)</f>
        <v>0</v>
      </c>
      <c r="Y18" s="361"/>
      <c r="Z18" s="362"/>
      <c r="AA18" s="360">
        <f>SUM(AA12:AA17)</f>
        <v>0</v>
      </c>
      <c r="AB18" s="361"/>
      <c r="AC18" s="362"/>
      <c r="AD18" s="374">
        <f t="shared" si="2"/>
        <v>0</v>
      </c>
      <c r="AE18" s="374"/>
      <c r="AF18" s="374"/>
      <c r="AG18" s="374"/>
      <c r="AH18" s="374"/>
      <c r="AI18" s="375"/>
      <c r="AP18" s="132"/>
    </row>
    <row r="19" spans="1:42" ht="15" customHeight="1">
      <c r="A19" s="431" t="s">
        <v>50</v>
      </c>
      <c r="B19" s="432"/>
      <c r="C19" s="432"/>
      <c r="D19" s="432"/>
      <c r="E19" s="432"/>
      <c r="F19" s="432"/>
      <c r="G19" s="432"/>
      <c r="H19" s="432"/>
      <c r="I19" s="432"/>
      <c r="J19" s="432"/>
      <c r="K19" s="432"/>
      <c r="L19" s="357" t="s">
        <v>40</v>
      </c>
      <c r="M19" s="358"/>
      <c r="N19" s="358"/>
      <c r="O19" s="358"/>
      <c r="P19" s="358"/>
      <c r="Q19" s="358"/>
      <c r="R19" s="358"/>
      <c r="S19" s="358"/>
      <c r="T19" s="358"/>
      <c r="U19" s="358"/>
      <c r="V19" s="358"/>
      <c r="W19" s="358"/>
      <c r="X19" s="358"/>
      <c r="Y19" s="358"/>
      <c r="Z19" s="358"/>
      <c r="AA19" s="358"/>
      <c r="AB19" s="358"/>
      <c r="AC19" s="359"/>
      <c r="AD19" s="355">
        <f>AD11+AD18</f>
        <v>0</v>
      </c>
      <c r="AE19" s="355"/>
      <c r="AF19" s="355"/>
      <c r="AG19" s="355"/>
      <c r="AH19" s="355"/>
      <c r="AI19" s="356"/>
    </row>
    <row r="20" spans="1:42" ht="15" customHeight="1" thickBot="1">
      <c r="A20" s="424" t="s">
        <v>32</v>
      </c>
      <c r="B20" s="425"/>
      <c r="C20" s="425"/>
      <c r="D20" s="425"/>
      <c r="E20" s="425"/>
      <c r="F20" s="425"/>
      <c r="G20" s="425"/>
      <c r="H20" s="425"/>
      <c r="I20" s="425"/>
      <c r="J20" s="425"/>
      <c r="K20" s="425"/>
      <c r="L20" s="369"/>
      <c r="M20" s="370"/>
      <c r="N20" s="370"/>
      <c r="O20" s="370"/>
      <c r="P20" s="370"/>
      <c r="Q20" s="370"/>
      <c r="R20" s="370"/>
      <c r="S20" s="370"/>
      <c r="T20" s="370"/>
      <c r="U20" s="370"/>
      <c r="V20" s="370"/>
      <c r="W20" s="370"/>
      <c r="X20" s="370"/>
      <c r="Y20" s="370"/>
      <c r="Z20" s="370"/>
      <c r="AA20" s="370"/>
      <c r="AB20" s="370"/>
      <c r="AC20" s="371"/>
      <c r="AD20" s="367">
        <f>ROUNDDOWN(AD19*0.1,0)</f>
        <v>0</v>
      </c>
      <c r="AE20" s="367"/>
      <c r="AF20" s="367"/>
      <c r="AG20" s="367"/>
      <c r="AH20" s="367"/>
      <c r="AI20" s="368"/>
    </row>
    <row r="21" spans="1:42" ht="15" customHeight="1" thickBot="1">
      <c r="A21" s="429" t="s">
        <v>18</v>
      </c>
      <c r="B21" s="430"/>
      <c r="C21" s="430"/>
      <c r="D21" s="430"/>
      <c r="E21" s="430"/>
      <c r="F21" s="430"/>
      <c r="G21" s="430"/>
      <c r="H21" s="430"/>
      <c r="I21" s="430"/>
      <c r="J21" s="430"/>
      <c r="K21" s="430"/>
      <c r="L21" s="352" t="s">
        <v>35</v>
      </c>
      <c r="M21" s="353"/>
      <c r="N21" s="353"/>
      <c r="O21" s="353"/>
      <c r="P21" s="353"/>
      <c r="Q21" s="353"/>
      <c r="R21" s="353"/>
      <c r="S21" s="353"/>
      <c r="T21" s="353"/>
      <c r="U21" s="353"/>
      <c r="V21" s="353"/>
      <c r="W21" s="353"/>
      <c r="X21" s="353"/>
      <c r="Y21" s="353"/>
      <c r="Z21" s="353"/>
      <c r="AA21" s="353"/>
      <c r="AB21" s="353"/>
      <c r="AC21" s="354"/>
      <c r="AD21" s="350">
        <f>AD19+AD20</f>
        <v>0</v>
      </c>
      <c r="AE21" s="350"/>
      <c r="AF21" s="350"/>
      <c r="AG21" s="350"/>
      <c r="AH21" s="350"/>
      <c r="AI21" s="351"/>
    </row>
    <row r="22" spans="1:42">
      <c r="A22" s="147" t="s">
        <v>226</v>
      </c>
      <c r="B22" s="146"/>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row>
    <row r="23" spans="1:42" ht="18" customHeight="1">
      <c r="B23" s="3"/>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row>
    <row r="24" spans="1:42">
      <c r="A24" t="s">
        <v>332</v>
      </c>
      <c r="D24" s="3"/>
      <c r="AF24" s="10" t="s">
        <v>39</v>
      </c>
    </row>
    <row r="25" spans="1:42">
      <c r="A25" t="s">
        <v>333</v>
      </c>
      <c r="D25" s="3"/>
      <c r="AI25" s="10"/>
    </row>
    <row r="26" spans="1:42" ht="13.5" customHeight="1">
      <c r="B26" s="443" t="s">
        <v>336</v>
      </c>
      <c r="C26" s="444"/>
      <c r="D26" s="444"/>
      <c r="E26" s="444"/>
      <c r="F26" s="444"/>
      <c r="G26" s="444"/>
      <c r="H26" s="444"/>
      <c r="I26" s="444"/>
      <c r="J26" s="445"/>
      <c r="AI26" s="10"/>
    </row>
    <row r="27" spans="1:42" ht="13.5" customHeight="1">
      <c r="B27" s="446">
        <v>10000000</v>
      </c>
      <c r="C27" s="447"/>
      <c r="D27" s="447"/>
      <c r="E27" s="447"/>
      <c r="F27" s="447"/>
      <c r="G27" s="447"/>
      <c r="H27" s="447"/>
      <c r="I27" s="447"/>
      <c r="J27" s="448"/>
      <c r="K27" s="435" t="s">
        <v>338</v>
      </c>
      <c r="L27" s="436"/>
      <c r="AI27" s="10"/>
    </row>
    <row r="28" spans="1:42" ht="13.5" customHeight="1">
      <c r="B28" s="449"/>
      <c r="C28" s="450"/>
      <c r="D28" s="450"/>
      <c r="E28" s="450"/>
      <c r="F28" s="450"/>
      <c r="G28" s="450"/>
      <c r="H28" s="450"/>
      <c r="I28" s="450"/>
      <c r="J28" s="451"/>
      <c r="K28" s="435"/>
      <c r="L28" s="436"/>
      <c r="M28" s="215"/>
      <c r="N28" s="215"/>
      <c r="O28" s="215"/>
      <c r="P28" s="215"/>
      <c r="Q28" s="215"/>
      <c r="R28" s="215"/>
      <c r="S28" s="215"/>
      <c r="T28" s="215"/>
      <c r="AI28" s="10"/>
    </row>
    <row r="29" spans="1:42" ht="13.8" customHeight="1">
      <c r="D29" s="3"/>
      <c r="AI29" s="10"/>
    </row>
    <row r="30" spans="1:42">
      <c r="A30" t="s">
        <v>334</v>
      </c>
      <c r="D30" s="3"/>
      <c r="AI30" s="10"/>
    </row>
    <row r="31" spans="1:42">
      <c r="B31" s="457" t="s">
        <v>164</v>
      </c>
      <c r="C31" s="458"/>
      <c r="D31" s="458"/>
      <c r="E31" s="458"/>
      <c r="F31" s="458"/>
      <c r="G31" s="458"/>
      <c r="H31" s="458"/>
      <c r="I31" s="458"/>
      <c r="J31" s="458"/>
      <c r="K31" s="459"/>
      <c r="L31" s="136"/>
      <c r="M31" s="136"/>
      <c r="P31" s="443" t="s">
        <v>37</v>
      </c>
      <c r="Q31" s="444"/>
      <c r="R31" s="445"/>
      <c r="V31" s="443" t="s">
        <v>341</v>
      </c>
      <c r="W31" s="444"/>
      <c r="X31" s="444"/>
      <c r="Y31" s="444"/>
      <c r="Z31" s="444"/>
      <c r="AA31" s="444"/>
      <c r="AB31" s="444"/>
      <c r="AC31" s="444"/>
      <c r="AD31" s="445"/>
    </row>
    <row r="32" spans="1:42" ht="13.5" customHeight="1">
      <c r="B32" s="437">
        <f>AD11</f>
        <v>0</v>
      </c>
      <c r="C32" s="438"/>
      <c r="D32" s="438"/>
      <c r="E32" s="438"/>
      <c r="F32" s="438"/>
      <c r="G32" s="438"/>
      <c r="H32" s="438"/>
      <c r="I32" s="438"/>
      <c r="J32" s="438"/>
      <c r="K32" s="439"/>
      <c r="M32" s="436" t="s">
        <v>36</v>
      </c>
      <c r="N32" s="436"/>
      <c r="O32" s="8"/>
      <c r="P32" s="452">
        <f>1/3</f>
        <v>0.33333333333333331</v>
      </c>
      <c r="Q32" s="453"/>
      <c r="R32" s="454"/>
      <c r="T32" s="455" t="s">
        <v>38</v>
      </c>
      <c r="U32" s="456"/>
      <c r="V32" s="437">
        <f>ROUNDDOWN(B32*P32,-4)</f>
        <v>0</v>
      </c>
      <c r="W32" s="438"/>
      <c r="X32" s="438"/>
      <c r="Y32" s="438"/>
      <c r="Z32" s="438"/>
      <c r="AA32" s="438"/>
      <c r="AB32" s="438"/>
      <c r="AC32" s="438"/>
      <c r="AD32" s="439"/>
      <c r="AE32" s="435" t="s">
        <v>339</v>
      </c>
      <c r="AF32" s="436"/>
    </row>
    <row r="33" spans="1:46" ht="13.5" customHeight="1">
      <c r="B33" s="440"/>
      <c r="C33" s="441"/>
      <c r="D33" s="441"/>
      <c r="E33" s="441"/>
      <c r="F33" s="441"/>
      <c r="G33" s="441"/>
      <c r="H33" s="441"/>
      <c r="I33" s="441"/>
      <c r="J33" s="441"/>
      <c r="K33" s="442"/>
      <c r="M33" s="436"/>
      <c r="N33" s="436"/>
      <c r="O33" s="8"/>
      <c r="P33" s="452"/>
      <c r="Q33" s="453"/>
      <c r="R33" s="454"/>
      <c r="S33" s="6"/>
      <c r="T33" s="455"/>
      <c r="U33" s="456"/>
      <c r="V33" s="440"/>
      <c r="W33" s="441"/>
      <c r="X33" s="441"/>
      <c r="Y33" s="441"/>
      <c r="Z33" s="441"/>
      <c r="AA33" s="441"/>
      <c r="AB33" s="441"/>
      <c r="AC33" s="441"/>
      <c r="AD33" s="442"/>
      <c r="AE33" s="435"/>
      <c r="AF33" s="436"/>
    </row>
    <row r="34" spans="1:46" ht="13.5" customHeight="1">
      <c r="C34" s="135"/>
      <c r="D34" s="135"/>
      <c r="E34" s="135"/>
      <c r="F34" s="135"/>
      <c r="G34" s="135"/>
      <c r="H34" s="135"/>
      <c r="I34" s="135"/>
      <c r="J34" s="135"/>
      <c r="K34" s="135"/>
      <c r="L34" s="135"/>
      <c r="M34" s="135"/>
      <c r="N34" s="135"/>
      <c r="O34" s="135"/>
      <c r="P34" s="135"/>
      <c r="Q34" s="135"/>
      <c r="R34" s="135"/>
      <c r="S34" s="135"/>
      <c r="T34" s="135"/>
      <c r="U34" s="135"/>
      <c r="V34" s="216" t="s">
        <v>337</v>
      </c>
      <c r="W34" s="135"/>
      <c r="Y34" s="4"/>
      <c r="Z34" s="4"/>
      <c r="AA34" s="4"/>
      <c r="AB34" s="4"/>
      <c r="AC34" s="4"/>
      <c r="AD34" s="4"/>
      <c r="AE34" s="4"/>
      <c r="AF34" s="4"/>
      <c r="AG34" s="4"/>
      <c r="AH34" s="4"/>
      <c r="AI34" s="4"/>
    </row>
    <row r="35" spans="1:46">
      <c r="A35" t="s">
        <v>335</v>
      </c>
      <c r="C35" s="135"/>
      <c r="D35" s="135"/>
      <c r="E35" s="135"/>
      <c r="F35" s="135"/>
      <c r="G35" s="135"/>
      <c r="H35" s="135"/>
      <c r="I35" s="135"/>
      <c r="J35" s="135"/>
      <c r="K35" s="135"/>
      <c r="L35" s="135"/>
      <c r="M35" s="135"/>
      <c r="N35" s="135"/>
      <c r="O35" s="135"/>
      <c r="P35" s="135"/>
      <c r="Q35" s="135"/>
      <c r="R35" s="135"/>
      <c r="S35" s="135"/>
      <c r="T35" s="135"/>
      <c r="U35" s="135"/>
      <c r="V35" s="135"/>
      <c r="W35" s="135"/>
      <c r="X35" s="139"/>
      <c r="Y35" s="4"/>
      <c r="Z35" s="4"/>
      <c r="AA35" s="4"/>
      <c r="AB35" s="4"/>
      <c r="AC35" s="4"/>
      <c r="AD35" s="4"/>
      <c r="AE35" s="4"/>
      <c r="AF35" s="4"/>
      <c r="AG35" s="4"/>
      <c r="AH35" s="4"/>
      <c r="AI35" s="4"/>
      <c r="AN35" s="140"/>
      <c r="AO35" s="4"/>
      <c r="AP35" s="4"/>
      <c r="AQ35" s="4"/>
      <c r="AR35" s="4"/>
      <c r="AS35" s="4"/>
      <c r="AT35" s="4"/>
    </row>
    <row r="36" spans="1:46" ht="15" customHeight="1">
      <c r="A36" s="7" t="s">
        <v>340</v>
      </c>
      <c r="C36" s="16"/>
      <c r="D36" s="16"/>
      <c r="E36" s="16"/>
      <c r="F36" s="16"/>
      <c r="G36" s="16"/>
      <c r="H36" s="16"/>
      <c r="I36" s="16"/>
      <c r="J36" s="16"/>
      <c r="K36" s="16"/>
      <c r="L36" s="16"/>
      <c r="M36" s="16"/>
      <c r="N36" s="16"/>
      <c r="O36" s="16"/>
      <c r="P36" s="16"/>
      <c r="Q36" s="16"/>
      <c r="R36" s="16"/>
      <c r="S36" s="16"/>
      <c r="T36" s="16"/>
      <c r="V36" s="443" t="s">
        <v>161</v>
      </c>
      <c r="W36" s="444"/>
      <c r="X36" s="444"/>
      <c r="Y36" s="444"/>
      <c r="Z36" s="444"/>
      <c r="AA36" s="444"/>
      <c r="AB36" s="444"/>
      <c r="AC36" s="444"/>
      <c r="AD36" s="445"/>
      <c r="AE36" s="4"/>
      <c r="AF36" s="4"/>
      <c r="AG36" s="4"/>
      <c r="AH36" s="4"/>
      <c r="AI36" s="4"/>
    </row>
    <row r="37" spans="1:46" ht="13.5" customHeight="1">
      <c r="V37" s="437">
        <f>MIN(B27,V32)</f>
        <v>0</v>
      </c>
      <c r="W37" s="438"/>
      <c r="X37" s="438"/>
      <c r="Y37" s="438"/>
      <c r="Z37" s="438"/>
      <c r="AA37" s="438"/>
      <c r="AB37" s="438"/>
      <c r="AC37" s="438"/>
      <c r="AD37" s="439"/>
    </row>
    <row r="38" spans="1:46" ht="13.5" customHeight="1">
      <c r="V38" s="440"/>
      <c r="W38" s="441"/>
      <c r="X38" s="441"/>
      <c r="Y38" s="441"/>
      <c r="Z38" s="441"/>
      <c r="AA38" s="441"/>
      <c r="AB38" s="441"/>
      <c r="AC38" s="441"/>
      <c r="AD38" s="442"/>
    </row>
  </sheetData>
  <mergeCells count="138">
    <mergeCell ref="AE32:AF33"/>
    <mergeCell ref="V37:AD38"/>
    <mergeCell ref="B32:K33"/>
    <mergeCell ref="B26:J26"/>
    <mergeCell ref="B27:J28"/>
    <mergeCell ref="V31:AD31"/>
    <mergeCell ref="V32:AD33"/>
    <mergeCell ref="V36:AD36"/>
    <mergeCell ref="M32:N33"/>
    <mergeCell ref="P31:R31"/>
    <mergeCell ref="P32:R33"/>
    <mergeCell ref="K27:L28"/>
    <mergeCell ref="T32:U33"/>
    <mergeCell ref="B31:K31"/>
    <mergeCell ref="A20:K20"/>
    <mergeCell ref="B15:K15"/>
    <mergeCell ref="B12:K12"/>
    <mergeCell ref="A12:A18"/>
    <mergeCell ref="L13:P13"/>
    <mergeCell ref="L14:P14"/>
    <mergeCell ref="L12:P12"/>
    <mergeCell ref="A21:K21"/>
    <mergeCell ref="A19:K19"/>
    <mergeCell ref="B16:K16"/>
    <mergeCell ref="B17:K17"/>
    <mergeCell ref="L11:P11"/>
    <mergeCell ref="B5:K5"/>
    <mergeCell ref="B9:K9"/>
    <mergeCell ref="B18:K18"/>
    <mergeCell ref="L15:P15"/>
    <mergeCell ref="B13:K13"/>
    <mergeCell ref="B14:K14"/>
    <mergeCell ref="S3:W3"/>
    <mergeCell ref="L10:P10"/>
    <mergeCell ref="L4:P4"/>
    <mergeCell ref="L5:P5"/>
    <mergeCell ref="S6:W6"/>
    <mergeCell ref="S5:W5"/>
    <mergeCell ref="L8:P8"/>
    <mergeCell ref="Q5:R5"/>
    <mergeCell ref="S10:W10"/>
    <mergeCell ref="Q8:R8"/>
    <mergeCell ref="Q12:R12"/>
    <mergeCell ref="S9:W9"/>
    <mergeCell ref="Q6:R6"/>
    <mergeCell ref="Q15:R15"/>
    <mergeCell ref="Q14:R14"/>
    <mergeCell ref="S14:W14"/>
    <mergeCell ref="Q13:R13"/>
    <mergeCell ref="AD2:AI3"/>
    <mergeCell ref="A2:K3"/>
    <mergeCell ref="Q4:R4"/>
    <mergeCell ref="S4:W4"/>
    <mergeCell ref="AD4:AI4"/>
    <mergeCell ref="A4:A11"/>
    <mergeCell ref="S7:W7"/>
    <mergeCell ref="L2:W2"/>
    <mergeCell ref="L3:P3"/>
    <mergeCell ref="Q3:R3"/>
    <mergeCell ref="Q11:R11"/>
    <mergeCell ref="S8:W8"/>
    <mergeCell ref="B4:K4"/>
    <mergeCell ref="L6:P6"/>
    <mergeCell ref="B10:K10"/>
    <mergeCell ref="B11:K11"/>
    <mergeCell ref="B7:K7"/>
    <mergeCell ref="L7:P7"/>
    <mergeCell ref="B8:K8"/>
    <mergeCell ref="B6:K6"/>
    <mergeCell ref="AD5:AI5"/>
    <mergeCell ref="L9:P9"/>
    <mergeCell ref="Q9:R9"/>
    <mergeCell ref="Q10:R10"/>
    <mergeCell ref="S17:W17"/>
    <mergeCell ref="AD7:AI7"/>
    <mergeCell ref="Q7:R7"/>
    <mergeCell ref="AD6:AI6"/>
    <mergeCell ref="AD9:AI9"/>
    <mergeCell ref="AD8:AI8"/>
    <mergeCell ref="AD10:AI10"/>
    <mergeCell ref="X10:Z10"/>
    <mergeCell ref="AA10:AC10"/>
    <mergeCell ref="X9:Z9"/>
    <mergeCell ref="AA9:AC9"/>
    <mergeCell ref="AA8:AC8"/>
    <mergeCell ref="AD15:AI15"/>
    <mergeCell ref="AD14:AI14"/>
    <mergeCell ref="AD11:AI11"/>
    <mergeCell ref="AD12:AI12"/>
    <mergeCell ref="S12:W12"/>
    <mergeCell ref="AD13:AI13"/>
    <mergeCell ref="S13:W13"/>
    <mergeCell ref="X11:Z11"/>
    <mergeCell ref="AA11:AC11"/>
    <mergeCell ref="X12:Z12"/>
    <mergeCell ref="S15:W15"/>
    <mergeCell ref="S11:W11"/>
    <mergeCell ref="AD21:AI21"/>
    <mergeCell ref="L21:AC21"/>
    <mergeCell ref="AD19:AI19"/>
    <mergeCell ref="L19:AC19"/>
    <mergeCell ref="X6:Z6"/>
    <mergeCell ref="AA6:AC6"/>
    <mergeCell ref="X7:Z7"/>
    <mergeCell ref="AA7:AC7"/>
    <mergeCell ref="X8:Z8"/>
    <mergeCell ref="X18:Z18"/>
    <mergeCell ref="AA18:AC18"/>
    <mergeCell ref="AD16:AI16"/>
    <mergeCell ref="S16:W16"/>
    <mergeCell ref="L16:P16"/>
    <mergeCell ref="AD20:AI20"/>
    <mergeCell ref="L20:AC20"/>
    <mergeCell ref="L18:P18"/>
    <mergeCell ref="Q18:R18"/>
    <mergeCell ref="S18:W18"/>
    <mergeCell ref="AD18:AI18"/>
    <mergeCell ref="Q16:R16"/>
    <mergeCell ref="AD17:AI17"/>
    <mergeCell ref="L17:P17"/>
    <mergeCell ref="Q17:R17"/>
    <mergeCell ref="X2:Z3"/>
    <mergeCell ref="AA2:AC3"/>
    <mergeCell ref="X4:Z4"/>
    <mergeCell ref="AA4:AC4"/>
    <mergeCell ref="X5:Z5"/>
    <mergeCell ref="AA5:AC5"/>
    <mergeCell ref="AA16:AC16"/>
    <mergeCell ref="X17:Z17"/>
    <mergeCell ref="AA17:AC17"/>
    <mergeCell ref="AA12:AC12"/>
    <mergeCell ref="X13:Z13"/>
    <mergeCell ref="AA13:AC13"/>
    <mergeCell ref="X14:Z14"/>
    <mergeCell ref="AA14:AC14"/>
    <mergeCell ref="X15:Z15"/>
    <mergeCell ref="AA15:AC15"/>
    <mergeCell ref="X16:Z16"/>
  </mergeCells>
  <phoneticPr fontId="4"/>
  <pageMargins left="0.9055118110236221" right="0.59055118110236227" top="0.74803149606299213" bottom="0.74803149606299213" header="0.31496062992125984" footer="0.31496062992125984"/>
  <pageSetup paperSize="9" scale="97"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3"/>
  <sheetViews>
    <sheetView view="pageBreakPreview" zoomScaleNormal="100" zoomScaleSheetLayoutView="100" workbookViewId="0">
      <selection activeCell="W5" sqref="W5:AC5"/>
    </sheetView>
  </sheetViews>
  <sheetFormatPr defaultRowHeight="13.2"/>
  <cols>
    <col min="1" max="33" width="2.6640625" customWidth="1"/>
    <col min="34" max="34" width="2.33203125" customWidth="1"/>
    <col min="35" max="40" width="2.6640625" customWidth="1"/>
    <col min="41" max="41" width="10.44140625" style="169" customWidth="1"/>
    <col min="42" max="42" width="5.44140625" style="169" customWidth="1"/>
    <col min="43" max="44" width="7.33203125" style="169" customWidth="1"/>
    <col min="45" max="46" width="6.88671875" style="169" customWidth="1"/>
    <col min="47" max="51" width="9" customWidth="1"/>
    <col min="52" max="59" width="2.6640625" customWidth="1"/>
  </cols>
  <sheetData>
    <row r="1" spans="1:35" ht="26.25" customHeight="1">
      <c r="A1" s="151" t="s">
        <v>342</v>
      </c>
    </row>
    <row r="2" spans="1:35" ht="33.75" customHeight="1">
      <c r="A2" s="467" t="s">
        <v>272</v>
      </c>
      <c r="B2" s="468"/>
      <c r="C2" s="468"/>
      <c r="D2" s="468"/>
      <c r="E2" s="468"/>
      <c r="F2" s="468"/>
      <c r="G2" s="468"/>
      <c r="H2" s="468"/>
      <c r="I2" s="468"/>
      <c r="J2" s="468"/>
      <c r="K2" s="468"/>
      <c r="L2" s="468"/>
      <c r="M2" s="468"/>
      <c r="N2" s="468"/>
      <c r="O2" s="468"/>
      <c r="P2" s="468"/>
      <c r="Q2" s="468"/>
      <c r="R2" s="468"/>
      <c r="S2" s="468"/>
      <c r="T2" s="468"/>
      <c r="U2" s="468"/>
      <c r="V2" s="469"/>
      <c r="W2" s="471">
        <f>年間CO2排出削減予測量!AL33</f>
        <v>0</v>
      </c>
      <c r="X2" s="472"/>
      <c r="Y2" s="472"/>
      <c r="Z2" s="472"/>
      <c r="AA2" s="472"/>
      <c r="AB2" s="472"/>
      <c r="AC2" s="472"/>
      <c r="AD2" s="470" t="s">
        <v>185</v>
      </c>
      <c r="AE2" s="470"/>
      <c r="AF2" s="470"/>
      <c r="AG2" s="470"/>
      <c r="AH2" s="321"/>
    </row>
    <row r="3" spans="1:35" ht="33.75" customHeight="1">
      <c r="A3" s="467" t="s">
        <v>301</v>
      </c>
      <c r="B3" s="468"/>
      <c r="C3" s="468"/>
      <c r="D3" s="468"/>
      <c r="E3" s="468"/>
      <c r="F3" s="468"/>
      <c r="G3" s="468"/>
      <c r="H3" s="468"/>
      <c r="I3" s="468"/>
      <c r="J3" s="468"/>
      <c r="K3" s="468"/>
      <c r="L3" s="468"/>
      <c r="M3" s="468"/>
      <c r="N3" s="468"/>
      <c r="O3" s="468"/>
      <c r="P3" s="468"/>
      <c r="Q3" s="468"/>
      <c r="R3" s="468"/>
      <c r="S3" s="468"/>
      <c r="T3" s="468"/>
      <c r="U3" s="468"/>
      <c r="V3" s="469"/>
      <c r="W3" s="473">
        <f>計測・制御点一覧!I46</f>
        <v>0</v>
      </c>
      <c r="X3" s="474"/>
      <c r="Y3" s="474"/>
      <c r="Z3" s="474"/>
      <c r="AA3" s="474"/>
      <c r="AB3" s="474"/>
      <c r="AC3" s="474"/>
      <c r="AD3" s="470" t="s">
        <v>300</v>
      </c>
      <c r="AE3" s="470"/>
      <c r="AF3" s="470"/>
      <c r="AG3" s="470"/>
      <c r="AH3" s="321"/>
    </row>
    <row r="4" spans="1:35" ht="33.75" customHeight="1">
      <c r="A4" s="475" t="s">
        <v>161</v>
      </c>
      <c r="B4" s="476"/>
      <c r="C4" s="476"/>
      <c r="D4" s="476"/>
      <c r="E4" s="476"/>
      <c r="F4" s="476"/>
      <c r="G4" s="476"/>
      <c r="H4" s="476"/>
      <c r="I4" s="476"/>
      <c r="J4" s="476"/>
      <c r="K4" s="476"/>
      <c r="L4" s="476"/>
      <c r="M4" s="476"/>
      <c r="N4" s="476"/>
      <c r="O4" s="476"/>
      <c r="P4" s="476"/>
      <c r="Q4" s="476"/>
      <c r="R4" s="476"/>
      <c r="S4" s="476"/>
      <c r="T4" s="476"/>
      <c r="U4" s="476"/>
      <c r="V4" s="477"/>
      <c r="W4" s="463">
        <f>+資金計画!V37</f>
        <v>0</v>
      </c>
      <c r="X4" s="464"/>
      <c r="Y4" s="464"/>
      <c r="Z4" s="464"/>
      <c r="AA4" s="464"/>
      <c r="AB4" s="464"/>
      <c r="AC4" s="464"/>
      <c r="AD4" s="470" t="s">
        <v>22</v>
      </c>
      <c r="AE4" s="470"/>
      <c r="AF4" s="470"/>
      <c r="AG4" s="470"/>
      <c r="AH4" s="321"/>
    </row>
    <row r="5" spans="1:35" ht="33.75" customHeight="1">
      <c r="A5" s="475" t="s">
        <v>325</v>
      </c>
      <c r="B5" s="476"/>
      <c r="C5" s="476"/>
      <c r="D5" s="476"/>
      <c r="E5" s="476"/>
      <c r="F5" s="476"/>
      <c r="G5" s="476"/>
      <c r="H5" s="476"/>
      <c r="I5" s="476"/>
      <c r="J5" s="476"/>
      <c r="K5" s="476"/>
      <c r="L5" s="476"/>
      <c r="M5" s="476"/>
      <c r="N5" s="476"/>
      <c r="O5" s="476"/>
      <c r="P5" s="476"/>
      <c r="Q5" s="476"/>
      <c r="R5" s="476"/>
      <c r="S5" s="476"/>
      <c r="T5" s="476"/>
      <c r="U5" s="476"/>
      <c r="V5" s="477"/>
      <c r="W5" s="463">
        <f>資金計画!AD11-資金計画!AA11</f>
        <v>0</v>
      </c>
      <c r="X5" s="464"/>
      <c r="Y5" s="464"/>
      <c r="Z5" s="464"/>
      <c r="AA5" s="464"/>
      <c r="AB5" s="464"/>
      <c r="AC5" s="464"/>
      <c r="AD5" s="470" t="s">
        <v>22</v>
      </c>
      <c r="AE5" s="470"/>
      <c r="AF5" s="470"/>
      <c r="AG5" s="470"/>
      <c r="AH5" s="321"/>
    </row>
    <row r="6" spans="1:35" ht="33.75" customHeight="1">
      <c r="A6" s="253" t="s">
        <v>204</v>
      </c>
      <c r="B6" s="253"/>
      <c r="C6" s="253"/>
      <c r="D6" s="253"/>
      <c r="E6" s="253"/>
      <c r="F6" s="478" t="s">
        <v>321</v>
      </c>
      <c r="G6" s="478"/>
      <c r="H6" s="478"/>
      <c r="I6" s="478"/>
      <c r="J6" s="478"/>
      <c r="K6" s="478"/>
      <c r="L6" s="478"/>
      <c r="M6" s="478"/>
      <c r="N6" s="478"/>
      <c r="O6" s="478"/>
      <c r="P6" s="478"/>
      <c r="Q6" s="478"/>
      <c r="R6" s="478"/>
      <c r="S6" s="478"/>
      <c r="T6" s="478"/>
      <c r="U6" s="478"/>
      <c r="V6" s="478"/>
      <c r="W6" s="463" t="str">
        <f>IFERROR(ROUND(W5/W2,0),"")</f>
        <v/>
      </c>
      <c r="X6" s="464"/>
      <c r="Y6" s="464"/>
      <c r="Z6" s="464"/>
      <c r="AA6" s="464"/>
      <c r="AB6" s="464"/>
      <c r="AC6" s="464"/>
      <c r="AD6" s="465" t="s">
        <v>23</v>
      </c>
      <c r="AE6" s="465"/>
      <c r="AF6" s="465"/>
      <c r="AG6" s="465"/>
      <c r="AH6" s="466"/>
    </row>
    <row r="7" spans="1:35" ht="33.75" customHeight="1">
      <c r="A7" s="253" t="s">
        <v>205</v>
      </c>
      <c r="B7" s="253"/>
      <c r="C7" s="253"/>
      <c r="D7" s="253"/>
      <c r="E7" s="253"/>
      <c r="F7" s="460" t="s">
        <v>322</v>
      </c>
      <c r="G7" s="461"/>
      <c r="H7" s="461"/>
      <c r="I7" s="461"/>
      <c r="J7" s="461"/>
      <c r="K7" s="461"/>
      <c r="L7" s="461"/>
      <c r="M7" s="461"/>
      <c r="N7" s="461"/>
      <c r="O7" s="461"/>
      <c r="P7" s="461"/>
      <c r="Q7" s="461"/>
      <c r="R7" s="461"/>
      <c r="S7" s="461"/>
      <c r="T7" s="461"/>
      <c r="U7" s="461"/>
      <c r="V7" s="462"/>
      <c r="W7" s="463" t="str">
        <f>IFERROR(ROUND(W5/W3,0),"")</f>
        <v/>
      </c>
      <c r="X7" s="464"/>
      <c r="Y7" s="464"/>
      <c r="Z7" s="464"/>
      <c r="AA7" s="464"/>
      <c r="AB7" s="464"/>
      <c r="AC7" s="464"/>
      <c r="AD7" s="465" t="s">
        <v>293</v>
      </c>
      <c r="AE7" s="465"/>
      <c r="AF7" s="465"/>
      <c r="AG7" s="465"/>
      <c r="AH7" s="466"/>
      <c r="AI7" s="9"/>
    </row>
    <row r="8" spans="1:35">
      <c r="A8" s="156" t="s">
        <v>284</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9"/>
    </row>
    <row r="9" spans="1:35">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row>
    <row r="33" spans="22:22">
      <c r="V33">
        <f>ROUNDDOWN(B33*P33,-4)</f>
        <v>0</v>
      </c>
    </row>
  </sheetData>
  <mergeCells count="20">
    <mergeCell ref="A2:V2"/>
    <mergeCell ref="AD2:AH2"/>
    <mergeCell ref="AD4:AH4"/>
    <mergeCell ref="AD6:AH6"/>
    <mergeCell ref="W2:AC2"/>
    <mergeCell ref="W4:AC4"/>
    <mergeCell ref="W6:AC6"/>
    <mergeCell ref="W3:AC3"/>
    <mergeCell ref="AD3:AH3"/>
    <mergeCell ref="A3:V3"/>
    <mergeCell ref="A4:V4"/>
    <mergeCell ref="F6:V6"/>
    <mergeCell ref="A5:V5"/>
    <mergeCell ref="W5:AC5"/>
    <mergeCell ref="AD5:AH5"/>
    <mergeCell ref="F7:V7"/>
    <mergeCell ref="W7:AC7"/>
    <mergeCell ref="AD7:AH7"/>
    <mergeCell ref="A7:E7"/>
    <mergeCell ref="A6:E6"/>
  </mergeCells>
  <phoneticPr fontId="18"/>
  <pageMargins left="0.70866141732283472" right="0.70866141732283472" top="0.74803149606299213" bottom="0.74803149606299213"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56"/>
  <sheetViews>
    <sheetView view="pageBreakPreview" topLeftCell="A16" zoomScaleNormal="100" zoomScaleSheetLayoutView="100" workbookViewId="0">
      <selection activeCell="V34" sqref="V34"/>
    </sheetView>
  </sheetViews>
  <sheetFormatPr defaultColWidth="3.109375" defaultRowHeight="15.9" customHeight="1"/>
  <cols>
    <col min="1" max="5" width="3.109375" style="183" customWidth="1"/>
    <col min="6" max="7" width="2" style="183" customWidth="1"/>
    <col min="8" max="8" width="4.6640625" style="183" customWidth="1"/>
    <col min="9" max="18" width="3.109375" style="183" customWidth="1"/>
    <col min="19" max="19" width="5.44140625" style="183" customWidth="1"/>
    <col min="20" max="27" width="3.109375" style="183" customWidth="1"/>
    <col min="28" max="29" width="3.6640625" style="183" customWidth="1"/>
    <col min="30" max="31" width="2.33203125" style="183" customWidth="1"/>
    <col min="32" max="33" width="3.109375" style="183" customWidth="1"/>
    <col min="34" max="34" width="3.6640625" style="183" customWidth="1"/>
    <col min="35" max="37" width="3.109375" style="183" customWidth="1"/>
    <col min="38" max="40" width="2.109375" style="183" customWidth="1"/>
    <col min="41" max="42" width="3.109375" style="183" customWidth="1"/>
    <col min="43" max="43" width="3.6640625" style="183" customWidth="1"/>
    <col min="44" max="44" width="1.44140625" style="183" customWidth="1"/>
    <col min="45" max="46" width="3.109375" style="183" customWidth="1"/>
    <col min="47" max="47" width="15.21875" style="183" hidden="1" customWidth="1"/>
    <col min="48" max="52" width="8.77734375" style="183" hidden="1" customWidth="1"/>
    <col min="53" max="53" width="6.33203125" style="185" hidden="1" customWidth="1"/>
    <col min="54" max="54" width="9.88671875" style="183" hidden="1" customWidth="1"/>
    <col min="55" max="16384" width="3.109375" style="183"/>
  </cols>
  <sheetData>
    <row r="1" spans="1:54" ht="13.5" customHeight="1">
      <c r="A1" s="202" t="s">
        <v>343</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row>
    <row r="2" spans="1:54" ht="13.5" customHeight="1">
      <c r="A2" s="202" t="s">
        <v>261</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S2" s="212" t="s">
        <v>314</v>
      </c>
    </row>
    <row r="3" spans="1:54" ht="29.4" customHeight="1">
      <c r="A3" s="186" t="s">
        <v>180</v>
      </c>
      <c r="B3" s="535" t="s">
        <v>287</v>
      </c>
      <c r="C3" s="536"/>
      <c r="D3" s="536"/>
      <c r="E3" s="536"/>
      <c r="F3" s="536"/>
      <c r="G3" s="536"/>
      <c r="H3" s="536"/>
      <c r="I3" s="536"/>
      <c r="J3" s="536"/>
      <c r="K3" s="536"/>
      <c r="L3" s="537"/>
      <c r="M3" s="492" t="s">
        <v>281</v>
      </c>
      <c r="N3" s="493"/>
      <c r="O3" s="492" t="s">
        <v>285</v>
      </c>
      <c r="P3" s="494"/>
      <c r="Q3" s="494"/>
      <c r="R3" s="493"/>
      <c r="S3" s="207" t="s">
        <v>307</v>
      </c>
      <c r="T3" s="492" t="s">
        <v>251</v>
      </c>
      <c r="U3" s="493"/>
      <c r="V3" s="492" t="s">
        <v>248</v>
      </c>
      <c r="W3" s="493"/>
      <c r="X3" s="501"/>
      <c r="Y3" s="502"/>
      <c r="Z3" s="502"/>
      <c r="AA3" s="503"/>
      <c r="AB3" s="492" t="s">
        <v>244</v>
      </c>
      <c r="AC3" s="504"/>
      <c r="AD3" s="504"/>
      <c r="AE3" s="505"/>
      <c r="AF3" s="492" t="s">
        <v>250</v>
      </c>
      <c r="AG3" s="494"/>
      <c r="AH3" s="493"/>
      <c r="AI3" s="494" t="s">
        <v>309</v>
      </c>
      <c r="AJ3" s="494"/>
      <c r="AK3" s="493"/>
      <c r="AL3" s="492" t="s">
        <v>243</v>
      </c>
      <c r="AM3" s="494"/>
      <c r="AN3" s="493"/>
      <c r="AO3" s="492" t="s">
        <v>184</v>
      </c>
      <c r="AP3" s="494"/>
      <c r="AQ3" s="493"/>
      <c r="AS3" s="213" t="s">
        <v>315</v>
      </c>
    </row>
    <row r="4" spans="1:54" s="188" customFormat="1" ht="19.5" customHeight="1">
      <c r="A4" s="187"/>
      <c r="B4" s="574"/>
      <c r="C4" s="575"/>
      <c r="D4" s="575"/>
      <c r="E4" s="575"/>
      <c r="F4" s="575"/>
      <c r="G4" s="575"/>
      <c r="H4" s="575"/>
      <c r="I4" s="575"/>
      <c r="J4" s="575"/>
      <c r="K4" s="575"/>
      <c r="L4" s="576"/>
      <c r="M4" s="560" t="s">
        <v>262</v>
      </c>
      <c r="N4" s="561"/>
      <c r="O4" s="560" t="s">
        <v>263</v>
      </c>
      <c r="P4" s="565"/>
      <c r="Q4" s="565"/>
      <c r="R4" s="561"/>
      <c r="S4" s="206"/>
      <c r="T4" s="560" t="s">
        <v>264</v>
      </c>
      <c r="U4" s="561"/>
      <c r="V4" s="560" t="s">
        <v>265</v>
      </c>
      <c r="W4" s="561"/>
      <c r="X4" s="560"/>
      <c r="Y4" s="565"/>
      <c r="Z4" s="565"/>
      <c r="AA4" s="561"/>
      <c r="AB4" s="560" t="s">
        <v>266</v>
      </c>
      <c r="AC4" s="565"/>
      <c r="AD4" s="565"/>
      <c r="AE4" s="561"/>
      <c r="AF4" s="560" t="s">
        <v>308</v>
      </c>
      <c r="AG4" s="565"/>
      <c r="AH4" s="561"/>
      <c r="AI4" s="560"/>
      <c r="AJ4" s="565"/>
      <c r="AK4" s="561"/>
      <c r="AL4" s="560" t="s">
        <v>267</v>
      </c>
      <c r="AM4" s="565"/>
      <c r="AN4" s="561"/>
      <c r="AO4" s="560" t="s">
        <v>268</v>
      </c>
      <c r="AP4" s="565"/>
      <c r="AQ4" s="561"/>
      <c r="BA4" s="185"/>
    </row>
    <row r="5" spans="1:54" ht="15" customHeight="1">
      <c r="A5" s="189">
        <v>1</v>
      </c>
      <c r="B5" s="538"/>
      <c r="C5" s="539"/>
      <c r="D5" s="539"/>
      <c r="E5" s="539"/>
      <c r="F5" s="539"/>
      <c r="G5" s="539"/>
      <c r="H5" s="539"/>
      <c r="I5" s="539"/>
      <c r="J5" s="539"/>
      <c r="K5" s="539"/>
      <c r="L5" s="540"/>
      <c r="M5" s="495"/>
      <c r="N5" s="495"/>
      <c r="O5" s="496"/>
      <c r="P5" s="497"/>
      <c r="Q5" s="498" t="str">
        <f t="shared" ref="Q5:Q7" si="0">IF(B5&gt;0,$AV$6,"")</f>
        <v/>
      </c>
      <c r="R5" s="499"/>
      <c r="S5" s="208" t="str">
        <f>IF(B5="","",0.3)</f>
        <v/>
      </c>
      <c r="T5" s="500"/>
      <c r="U5" s="500"/>
      <c r="V5" s="500"/>
      <c r="W5" s="500"/>
      <c r="X5" s="526"/>
      <c r="Y5" s="527"/>
      <c r="Z5" s="527"/>
      <c r="AA5" s="528"/>
      <c r="AB5" s="512" t="str">
        <f t="shared" ref="AB5:AB14" si="1">IF(B5&gt;0,$AY$6,"")</f>
        <v/>
      </c>
      <c r="AC5" s="510"/>
      <c r="AD5" s="510" t="str">
        <f t="shared" ref="AD5:AD14" si="2">IF(B5&gt;0,$AZ$6,"")</f>
        <v/>
      </c>
      <c r="AE5" s="511"/>
      <c r="AF5" s="506" t="str">
        <f>IFERROR(M5*O5*S5*T5*V5/1000*AB5,"")</f>
        <v/>
      </c>
      <c r="AG5" s="506"/>
      <c r="AH5" s="506"/>
      <c r="AI5" s="509"/>
      <c r="AJ5" s="509"/>
      <c r="AK5" s="509"/>
      <c r="AL5" s="507" t="str">
        <f t="shared" ref="AL5" si="3">IFERROR(VLOOKUP(AI5,$BA$6:$BB$7,2,FALSE),"")</f>
        <v/>
      </c>
      <c r="AM5" s="507"/>
      <c r="AN5" s="507"/>
      <c r="AO5" s="508" t="str">
        <f>IFERROR(AF5*AL5/100,"")</f>
        <v/>
      </c>
      <c r="AP5" s="508"/>
      <c r="AQ5" s="508"/>
      <c r="AS5" s="212" t="s">
        <v>316</v>
      </c>
      <c r="AU5" s="190" t="s">
        <v>241</v>
      </c>
      <c r="AV5" s="190" t="s">
        <v>252</v>
      </c>
      <c r="AW5" s="185" t="s">
        <v>255</v>
      </c>
      <c r="AX5" s="185" t="s">
        <v>256</v>
      </c>
      <c r="AY5" s="185" t="s">
        <v>240</v>
      </c>
      <c r="AZ5" s="185" t="s">
        <v>257</v>
      </c>
      <c r="BA5" s="185" t="s">
        <v>259</v>
      </c>
      <c r="BB5" s="185" t="s">
        <v>260</v>
      </c>
    </row>
    <row r="6" spans="1:54" ht="15" customHeight="1">
      <c r="A6" s="189">
        <v>2</v>
      </c>
      <c r="B6" s="538"/>
      <c r="C6" s="539"/>
      <c r="D6" s="539"/>
      <c r="E6" s="539"/>
      <c r="F6" s="539"/>
      <c r="G6" s="539"/>
      <c r="H6" s="539"/>
      <c r="I6" s="539"/>
      <c r="J6" s="539"/>
      <c r="K6" s="539"/>
      <c r="L6" s="540"/>
      <c r="M6" s="495"/>
      <c r="N6" s="495"/>
      <c r="O6" s="496"/>
      <c r="P6" s="497"/>
      <c r="Q6" s="498" t="str">
        <f t="shared" si="0"/>
        <v/>
      </c>
      <c r="R6" s="499"/>
      <c r="S6" s="208" t="str">
        <f t="shared" ref="S6:S14" si="4">IF(B6="","",0.3)</f>
        <v/>
      </c>
      <c r="T6" s="500"/>
      <c r="U6" s="500"/>
      <c r="V6" s="500"/>
      <c r="W6" s="500"/>
      <c r="X6" s="529"/>
      <c r="Y6" s="530"/>
      <c r="Z6" s="530"/>
      <c r="AA6" s="531"/>
      <c r="AB6" s="512" t="str">
        <f t="shared" si="1"/>
        <v/>
      </c>
      <c r="AC6" s="510"/>
      <c r="AD6" s="510" t="str">
        <f t="shared" si="2"/>
        <v/>
      </c>
      <c r="AE6" s="511"/>
      <c r="AF6" s="506" t="str">
        <f t="shared" ref="AF6:AF14" si="5">IFERROR(M6*O6*S6*T6*V6/1000*AB6,"")</f>
        <v/>
      </c>
      <c r="AG6" s="506"/>
      <c r="AH6" s="506"/>
      <c r="AI6" s="509"/>
      <c r="AJ6" s="509"/>
      <c r="AK6" s="509"/>
      <c r="AL6" s="507" t="str">
        <f t="shared" ref="AL6:AL8" si="6">IFERROR(VLOOKUP(AI6,$BA$6:$BB$7,2,FALSE),"")</f>
        <v/>
      </c>
      <c r="AM6" s="507"/>
      <c r="AN6" s="507"/>
      <c r="AO6" s="508" t="str">
        <f t="shared" ref="AO6:AO14" si="7">IFERROR(AF6*AL6/100,"")</f>
        <v/>
      </c>
      <c r="AP6" s="508"/>
      <c r="AQ6" s="508"/>
      <c r="AT6" s="213" t="s">
        <v>317</v>
      </c>
      <c r="AU6" s="191" t="s">
        <v>239</v>
      </c>
      <c r="AV6" s="185" t="s">
        <v>304</v>
      </c>
      <c r="AW6" s="185">
        <v>9.9700000000000006</v>
      </c>
      <c r="AX6" s="185" t="s">
        <v>237</v>
      </c>
      <c r="AY6" s="185">
        <v>0.495</v>
      </c>
      <c r="AZ6" s="185" t="s">
        <v>238</v>
      </c>
      <c r="BA6" s="185" t="s">
        <v>258</v>
      </c>
      <c r="BB6" s="192">
        <v>2</v>
      </c>
    </row>
    <row r="7" spans="1:54" ht="15" customHeight="1">
      <c r="A7" s="189">
        <v>3</v>
      </c>
      <c r="B7" s="538"/>
      <c r="C7" s="539"/>
      <c r="D7" s="539"/>
      <c r="E7" s="539"/>
      <c r="F7" s="539"/>
      <c r="G7" s="539"/>
      <c r="H7" s="539"/>
      <c r="I7" s="539"/>
      <c r="J7" s="539"/>
      <c r="K7" s="539"/>
      <c r="L7" s="540"/>
      <c r="M7" s="495"/>
      <c r="N7" s="495"/>
      <c r="O7" s="496"/>
      <c r="P7" s="497"/>
      <c r="Q7" s="498" t="str">
        <f t="shared" si="0"/>
        <v/>
      </c>
      <c r="R7" s="499"/>
      <c r="S7" s="208" t="str">
        <f t="shared" si="4"/>
        <v/>
      </c>
      <c r="T7" s="500"/>
      <c r="U7" s="500"/>
      <c r="V7" s="500"/>
      <c r="W7" s="500"/>
      <c r="X7" s="529"/>
      <c r="Y7" s="530"/>
      <c r="Z7" s="530"/>
      <c r="AA7" s="531"/>
      <c r="AB7" s="512" t="str">
        <f t="shared" si="1"/>
        <v/>
      </c>
      <c r="AC7" s="510"/>
      <c r="AD7" s="510" t="str">
        <f t="shared" si="2"/>
        <v/>
      </c>
      <c r="AE7" s="511"/>
      <c r="AF7" s="506" t="str">
        <f t="shared" si="5"/>
        <v/>
      </c>
      <c r="AG7" s="506"/>
      <c r="AH7" s="506"/>
      <c r="AI7" s="509"/>
      <c r="AJ7" s="509"/>
      <c r="AK7" s="509"/>
      <c r="AL7" s="507" t="str">
        <f t="shared" si="6"/>
        <v/>
      </c>
      <c r="AM7" s="507"/>
      <c r="AN7" s="507"/>
      <c r="AO7" s="508" t="str">
        <f t="shared" si="7"/>
        <v/>
      </c>
      <c r="AP7" s="508"/>
      <c r="AQ7" s="508"/>
      <c r="AT7" s="213" t="s">
        <v>318</v>
      </c>
      <c r="AU7" s="191" t="s">
        <v>311</v>
      </c>
      <c r="AV7" s="185" t="s">
        <v>313</v>
      </c>
      <c r="AW7" s="185">
        <v>45</v>
      </c>
      <c r="AX7" s="185" t="s">
        <v>236</v>
      </c>
      <c r="AY7" s="185">
        <v>1.3599999999999999E-2</v>
      </c>
      <c r="AZ7" s="185" t="s">
        <v>79</v>
      </c>
      <c r="BA7" s="185" t="s">
        <v>259</v>
      </c>
      <c r="BB7" s="192">
        <v>3</v>
      </c>
    </row>
    <row r="8" spans="1:54" ht="15" customHeight="1">
      <c r="A8" s="189">
        <v>4</v>
      </c>
      <c r="B8" s="538"/>
      <c r="C8" s="539"/>
      <c r="D8" s="539"/>
      <c r="E8" s="539"/>
      <c r="F8" s="539"/>
      <c r="G8" s="539"/>
      <c r="H8" s="539"/>
      <c r="I8" s="539"/>
      <c r="J8" s="539"/>
      <c r="K8" s="539"/>
      <c r="L8" s="540"/>
      <c r="M8" s="495"/>
      <c r="N8" s="495"/>
      <c r="O8" s="496"/>
      <c r="P8" s="497"/>
      <c r="Q8" s="498" t="str">
        <f t="shared" ref="Q8:Q14" si="8">IF(B8&gt;0,$AV$6,"")</f>
        <v/>
      </c>
      <c r="R8" s="499"/>
      <c r="S8" s="208" t="str">
        <f t="shared" si="4"/>
        <v/>
      </c>
      <c r="T8" s="500"/>
      <c r="U8" s="500"/>
      <c r="V8" s="500"/>
      <c r="W8" s="500"/>
      <c r="X8" s="529"/>
      <c r="Y8" s="530"/>
      <c r="Z8" s="530"/>
      <c r="AA8" s="531"/>
      <c r="AB8" s="512" t="str">
        <f t="shared" si="1"/>
        <v/>
      </c>
      <c r="AC8" s="510"/>
      <c r="AD8" s="510" t="str">
        <f t="shared" si="2"/>
        <v/>
      </c>
      <c r="AE8" s="511"/>
      <c r="AF8" s="506" t="str">
        <f t="shared" si="5"/>
        <v/>
      </c>
      <c r="AG8" s="506"/>
      <c r="AH8" s="506"/>
      <c r="AI8" s="509"/>
      <c r="AJ8" s="509"/>
      <c r="AK8" s="509"/>
      <c r="AL8" s="507" t="str">
        <f t="shared" si="6"/>
        <v/>
      </c>
      <c r="AM8" s="507"/>
      <c r="AN8" s="507"/>
      <c r="AO8" s="508" t="str">
        <f t="shared" si="7"/>
        <v/>
      </c>
      <c r="AP8" s="508"/>
      <c r="AQ8" s="508"/>
      <c r="AU8" s="191" t="s">
        <v>312</v>
      </c>
      <c r="AV8" s="185" t="s">
        <v>313</v>
      </c>
      <c r="AW8" s="185">
        <v>46.04</v>
      </c>
      <c r="AX8" s="185" t="s">
        <v>236</v>
      </c>
      <c r="AY8" s="185">
        <v>1.3599999999999999E-2</v>
      </c>
      <c r="AZ8" s="185" t="s">
        <v>79</v>
      </c>
    </row>
    <row r="9" spans="1:54" ht="15" customHeight="1">
      <c r="A9" s="189">
        <v>5</v>
      </c>
      <c r="B9" s="538"/>
      <c r="C9" s="539"/>
      <c r="D9" s="539"/>
      <c r="E9" s="539"/>
      <c r="F9" s="539"/>
      <c r="G9" s="539"/>
      <c r="H9" s="539"/>
      <c r="I9" s="539"/>
      <c r="J9" s="539"/>
      <c r="K9" s="539"/>
      <c r="L9" s="540"/>
      <c r="M9" s="495"/>
      <c r="N9" s="495"/>
      <c r="O9" s="496"/>
      <c r="P9" s="497"/>
      <c r="Q9" s="498" t="str">
        <f t="shared" si="8"/>
        <v/>
      </c>
      <c r="R9" s="499"/>
      <c r="S9" s="208" t="str">
        <f t="shared" si="4"/>
        <v/>
      </c>
      <c r="T9" s="500"/>
      <c r="U9" s="500"/>
      <c r="V9" s="500"/>
      <c r="W9" s="500"/>
      <c r="X9" s="529"/>
      <c r="Y9" s="530"/>
      <c r="Z9" s="530"/>
      <c r="AA9" s="531"/>
      <c r="AB9" s="512" t="str">
        <f t="shared" si="1"/>
        <v/>
      </c>
      <c r="AC9" s="510"/>
      <c r="AD9" s="510" t="str">
        <f t="shared" si="2"/>
        <v/>
      </c>
      <c r="AE9" s="511"/>
      <c r="AF9" s="506" t="str">
        <f t="shared" si="5"/>
        <v/>
      </c>
      <c r="AG9" s="506"/>
      <c r="AH9" s="506"/>
      <c r="AI9" s="509"/>
      <c r="AJ9" s="509"/>
      <c r="AK9" s="509"/>
      <c r="AL9" s="507" t="str">
        <f t="shared" ref="AL9:AL14" si="9">IFERROR(VLOOKUP(AI9,$BA$6:$BB$7,2,FALSE),"")</f>
        <v/>
      </c>
      <c r="AM9" s="507"/>
      <c r="AN9" s="507"/>
      <c r="AO9" s="508" t="str">
        <f t="shared" si="7"/>
        <v/>
      </c>
      <c r="AP9" s="508"/>
      <c r="AQ9" s="508"/>
      <c r="AU9" s="191" t="s">
        <v>246</v>
      </c>
      <c r="AV9" s="185" t="s">
        <v>253</v>
      </c>
      <c r="AW9" s="185">
        <v>50.8</v>
      </c>
      <c r="AX9" s="185" t="s">
        <v>234</v>
      </c>
      <c r="AY9" s="185">
        <v>1.61E-2</v>
      </c>
      <c r="AZ9" s="185" t="s">
        <v>79</v>
      </c>
    </row>
    <row r="10" spans="1:54" ht="15" customHeight="1">
      <c r="A10" s="189">
        <v>6</v>
      </c>
      <c r="B10" s="538"/>
      <c r="C10" s="539"/>
      <c r="D10" s="539"/>
      <c r="E10" s="539"/>
      <c r="F10" s="539"/>
      <c r="G10" s="539"/>
      <c r="H10" s="539"/>
      <c r="I10" s="539"/>
      <c r="J10" s="539"/>
      <c r="K10" s="539"/>
      <c r="L10" s="540"/>
      <c r="M10" s="495"/>
      <c r="N10" s="495"/>
      <c r="O10" s="496"/>
      <c r="P10" s="497"/>
      <c r="Q10" s="498" t="str">
        <f t="shared" si="8"/>
        <v/>
      </c>
      <c r="R10" s="499"/>
      <c r="S10" s="208" t="str">
        <f t="shared" si="4"/>
        <v/>
      </c>
      <c r="T10" s="500"/>
      <c r="U10" s="500"/>
      <c r="V10" s="500"/>
      <c r="W10" s="500"/>
      <c r="X10" s="529"/>
      <c r="Y10" s="530"/>
      <c r="Z10" s="530"/>
      <c r="AA10" s="531"/>
      <c r="AB10" s="512" t="str">
        <f t="shared" si="1"/>
        <v/>
      </c>
      <c r="AC10" s="510"/>
      <c r="AD10" s="510" t="str">
        <f t="shared" si="2"/>
        <v/>
      </c>
      <c r="AE10" s="511"/>
      <c r="AF10" s="506" t="str">
        <f t="shared" si="5"/>
        <v/>
      </c>
      <c r="AG10" s="506"/>
      <c r="AH10" s="506"/>
      <c r="AI10" s="509"/>
      <c r="AJ10" s="509"/>
      <c r="AK10" s="509"/>
      <c r="AL10" s="507" t="str">
        <f t="shared" si="9"/>
        <v/>
      </c>
      <c r="AM10" s="507"/>
      <c r="AN10" s="507"/>
      <c r="AO10" s="508" t="str">
        <f t="shared" si="7"/>
        <v/>
      </c>
      <c r="AP10" s="508"/>
      <c r="AQ10" s="508"/>
      <c r="AU10" s="191" t="s">
        <v>232</v>
      </c>
      <c r="AV10" s="185" t="s">
        <v>254</v>
      </c>
      <c r="AW10" s="185">
        <v>39.1</v>
      </c>
      <c r="AX10" s="185" t="s">
        <v>229</v>
      </c>
      <c r="AY10" s="185">
        <v>1.89E-2</v>
      </c>
      <c r="AZ10" s="185" t="s">
        <v>79</v>
      </c>
    </row>
    <row r="11" spans="1:54" ht="15" customHeight="1">
      <c r="A11" s="189">
        <v>7</v>
      </c>
      <c r="B11" s="538"/>
      <c r="C11" s="539"/>
      <c r="D11" s="539"/>
      <c r="E11" s="539"/>
      <c r="F11" s="539"/>
      <c r="G11" s="539"/>
      <c r="H11" s="539"/>
      <c r="I11" s="539"/>
      <c r="J11" s="539"/>
      <c r="K11" s="539"/>
      <c r="L11" s="540"/>
      <c r="M11" s="495"/>
      <c r="N11" s="495"/>
      <c r="O11" s="496"/>
      <c r="P11" s="497"/>
      <c r="Q11" s="498" t="str">
        <f t="shared" si="8"/>
        <v/>
      </c>
      <c r="R11" s="499"/>
      <c r="S11" s="208" t="str">
        <f t="shared" si="4"/>
        <v/>
      </c>
      <c r="T11" s="500"/>
      <c r="U11" s="500"/>
      <c r="V11" s="500"/>
      <c r="W11" s="500"/>
      <c r="X11" s="529"/>
      <c r="Y11" s="530"/>
      <c r="Z11" s="530"/>
      <c r="AA11" s="531"/>
      <c r="AB11" s="512" t="str">
        <f t="shared" si="1"/>
        <v/>
      </c>
      <c r="AC11" s="510"/>
      <c r="AD11" s="510" t="str">
        <f t="shared" si="2"/>
        <v/>
      </c>
      <c r="AE11" s="511"/>
      <c r="AF11" s="506" t="str">
        <f t="shared" si="5"/>
        <v/>
      </c>
      <c r="AG11" s="506"/>
      <c r="AH11" s="506"/>
      <c r="AI11" s="509"/>
      <c r="AJ11" s="509"/>
      <c r="AK11" s="509"/>
      <c r="AL11" s="507" t="str">
        <f t="shared" si="9"/>
        <v/>
      </c>
      <c r="AM11" s="507"/>
      <c r="AN11" s="507"/>
      <c r="AO11" s="508" t="str">
        <f t="shared" si="7"/>
        <v/>
      </c>
      <c r="AP11" s="508"/>
      <c r="AQ11" s="508"/>
      <c r="AU11" s="191" t="s">
        <v>233</v>
      </c>
      <c r="AV11" s="185" t="s">
        <v>254</v>
      </c>
      <c r="AW11" s="185">
        <v>41.9</v>
      </c>
      <c r="AX11" s="185" t="s">
        <v>229</v>
      </c>
      <c r="AY11" s="185">
        <v>1.95E-2</v>
      </c>
      <c r="AZ11" s="185" t="s">
        <v>79</v>
      </c>
    </row>
    <row r="12" spans="1:54" ht="15" customHeight="1">
      <c r="A12" s="189">
        <v>8</v>
      </c>
      <c r="B12" s="538"/>
      <c r="C12" s="539"/>
      <c r="D12" s="539"/>
      <c r="E12" s="539"/>
      <c r="F12" s="539"/>
      <c r="G12" s="539"/>
      <c r="H12" s="539"/>
      <c r="I12" s="539"/>
      <c r="J12" s="539"/>
      <c r="K12" s="539"/>
      <c r="L12" s="540"/>
      <c r="M12" s="495"/>
      <c r="N12" s="495"/>
      <c r="O12" s="496"/>
      <c r="P12" s="497"/>
      <c r="Q12" s="498" t="str">
        <f t="shared" si="8"/>
        <v/>
      </c>
      <c r="R12" s="499"/>
      <c r="S12" s="208" t="str">
        <f t="shared" si="4"/>
        <v/>
      </c>
      <c r="T12" s="500"/>
      <c r="U12" s="500"/>
      <c r="V12" s="500"/>
      <c r="W12" s="500"/>
      <c r="X12" s="529"/>
      <c r="Y12" s="530"/>
      <c r="Z12" s="530"/>
      <c r="AA12" s="531"/>
      <c r="AB12" s="512" t="str">
        <f t="shared" si="1"/>
        <v/>
      </c>
      <c r="AC12" s="510"/>
      <c r="AD12" s="510" t="str">
        <f t="shared" si="2"/>
        <v/>
      </c>
      <c r="AE12" s="511"/>
      <c r="AF12" s="506" t="str">
        <f t="shared" si="5"/>
        <v/>
      </c>
      <c r="AG12" s="506"/>
      <c r="AH12" s="506"/>
      <c r="AI12" s="509"/>
      <c r="AJ12" s="509"/>
      <c r="AK12" s="509"/>
      <c r="AL12" s="507" t="str">
        <f t="shared" si="9"/>
        <v/>
      </c>
      <c r="AM12" s="507"/>
      <c r="AN12" s="507"/>
      <c r="AO12" s="508" t="str">
        <f t="shared" si="7"/>
        <v/>
      </c>
      <c r="AP12" s="508"/>
      <c r="AQ12" s="508"/>
      <c r="AU12" s="191" t="s">
        <v>249</v>
      </c>
      <c r="AV12" s="185" t="s">
        <v>254</v>
      </c>
      <c r="AW12" s="185">
        <v>34.6</v>
      </c>
      <c r="AX12" s="185" t="s">
        <v>229</v>
      </c>
      <c r="AY12" s="185">
        <v>1.83E-2</v>
      </c>
      <c r="AZ12" s="185" t="s">
        <v>79</v>
      </c>
    </row>
    <row r="13" spans="1:54" ht="15" customHeight="1">
      <c r="A13" s="189">
        <v>9</v>
      </c>
      <c r="B13" s="538"/>
      <c r="C13" s="539"/>
      <c r="D13" s="539"/>
      <c r="E13" s="539"/>
      <c r="F13" s="539"/>
      <c r="G13" s="539"/>
      <c r="H13" s="539"/>
      <c r="I13" s="539"/>
      <c r="J13" s="539"/>
      <c r="K13" s="539"/>
      <c r="L13" s="540"/>
      <c r="M13" s="495"/>
      <c r="N13" s="495"/>
      <c r="O13" s="496"/>
      <c r="P13" s="497"/>
      <c r="Q13" s="498" t="str">
        <f t="shared" si="8"/>
        <v/>
      </c>
      <c r="R13" s="499"/>
      <c r="S13" s="208" t="str">
        <f t="shared" si="4"/>
        <v/>
      </c>
      <c r="T13" s="500"/>
      <c r="U13" s="500"/>
      <c r="V13" s="500"/>
      <c r="W13" s="500"/>
      <c r="X13" s="529"/>
      <c r="Y13" s="530"/>
      <c r="Z13" s="530"/>
      <c r="AA13" s="531"/>
      <c r="AB13" s="512" t="str">
        <f t="shared" si="1"/>
        <v/>
      </c>
      <c r="AC13" s="510"/>
      <c r="AD13" s="510" t="str">
        <f t="shared" si="2"/>
        <v/>
      </c>
      <c r="AE13" s="511"/>
      <c r="AF13" s="506" t="str">
        <f t="shared" si="5"/>
        <v/>
      </c>
      <c r="AG13" s="506"/>
      <c r="AH13" s="506"/>
      <c r="AI13" s="509"/>
      <c r="AJ13" s="509"/>
      <c r="AK13" s="509"/>
      <c r="AL13" s="507" t="str">
        <f t="shared" si="9"/>
        <v/>
      </c>
      <c r="AM13" s="507"/>
      <c r="AN13" s="507"/>
      <c r="AO13" s="508" t="str">
        <f t="shared" si="7"/>
        <v/>
      </c>
      <c r="AP13" s="508"/>
      <c r="AQ13" s="508"/>
      <c r="AU13" s="191" t="s">
        <v>230</v>
      </c>
      <c r="AV13" s="185" t="s">
        <v>254</v>
      </c>
      <c r="AW13" s="185">
        <v>36.700000000000003</v>
      </c>
      <c r="AX13" s="185" t="s">
        <v>229</v>
      </c>
      <c r="AY13" s="185">
        <v>1.8499999999999999E-2</v>
      </c>
      <c r="AZ13" s="185" t="s">
        <v>79</v>
      </c>
    </row>
    <row r="14" spans="1:54" ht="15" customHeight="1" thickBot="1">
      <c r="A14" s="193">
        <v>10</v>
      </c>
      <c r="B14" s="566"/>
      <c r="C14" s="567"/>
      <c r="D14" s="567"/>
      <c r="E14" s="567"/>
      <c r="F14" s="567"/>
      <c r="G14" s="567"/>
      <c r="H14" s="567"/>
      <c r="I14" s="567"/>
      <c r="J14" s="567"/>
      <c r="K14" s="567"/>
      <c r="L14" s="568"/>
      <c r="M14" s="517"/>
      <c r="N14" s="517"/>
      <c r="O14" s="518"/>
      <c r="P14" s="519"/>
      <c r="Q14" s="520" t="str">
        <f t="shared" si="8"/>
        <v/>
      </c>
      <c r="R14" s="521"/>
      <c r="S14" s="210" t="str">
        <f t="shared" si="4"/>
        <v/>
      </c>
      <c r="T14" s="522"/>
      <c r="U14" s="522"/>
      <c r="V14" s="522"/>
      <c r="W14" s="522"/>
      <c r="X14" s="532"/>
      <c r="Y14" s="533"/>
      <c r="Z14" s="533"/>
      <c r="AA14" s="534"/>
      <c r="AB14" s="548" t="str">
        <f t="shared" si="1"/>
        <v/>
      </c>
      <c r="AC14" s="514"/>
      <c r="AD14" s="514" t="str">
        <f t="shared" si="2"/>
        <v/>
      </c>
      <c r="AE14" s="515"/>
      <c r="AF14" s="569" t="str">
        <f t="shared" si="5"/>
        <v/>
      </c>
      <c r="AG14" s="569"/>
      <c r="AH14" s="569"/>
      <c r="AI14" s="516"/>
      <c r="AJ14" s="516"/>
      <c r="AK14" s="516"/>
      <c r="AL14" s="570" t="str">
        <f t="shared" si="9"/>
        <v/>
      </c>
      <c r="AM14" s="570"/>
      <c r="AN14" s="570"/>
      <c r="AO14" s="513" t="str">
        <f t="shared" si="7"/>
        <v/>
      </c>
      <c r="AP14" s="513"/>
      <c r="AQ14" s="513"/>
      <c r="AU14" s="191" t="s">
        <v>231</v>
      </c>
      <c r="AV14" s="185" t="s">
        <v>254</v>
      </c>
      <c r="AW14" s="185">
        <v>37.700000000000003</v>
      </c>
      <c r="AX14" s="185" t="s">
        <v>229</v>
      </c>
      <c r="AY14" s="185">
        <v>1.8700000000000001E-2</v>
      </c>
      <c r="AZ14" s="185" t="s">
        <v>79</v>
      </c>
    </row>
    <row r="15" spans="1:54" ht="21.9" customHeight="1" thickTop="1">
      <c r="A15" s="577" t="s">
        <v>181</v>
      </c>
      <c r="B15" s="578"/>
      <c r="C15" s="578"/>
      <c r="D15" s="578"/>
      <c r="E15" s="578"/>
      <c r="F15" s="578"/>
      <c r="G15" s="578"/>
      <c r="H15" s="578"/>
      <c r="I15" s="578"/>
      <c r="J15" s="578"/>
      <c r="K15" s="578"/>
      <c r="L15" s="578"/>
      <c r="M15" s="578"/>
      <c r="N15" s="578"/>
      <c r="O15" s="578"/>
      <c r="P15" s="57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45">
        <f>SUM(AO5:AQ14)</f>
        <v>0</v>
      </c>
      <c r="AP15" s="546"/>
      <c r="AQ15" s="547"/>
      <c r="AU15" s="191" t="s">
        <v>235</v>
      </c>
      <c r="AV15" s="185" t="s">
        <v>253</v>
      </c>
      <c r="AW15" s="185">
        <v>29.9</v>
      </c>
      <c r="AX15" s="185" t="s">
        <v>234</v>
      </c>
      <c r="AY15" s="185">
        <v>2.5399999999999999E-2</v>
      </c>
      <c r="AZ15" s="185" t="s">
        <v>79</v>
      </c>
    </row>
    <row r="16" spans="1:54" ht="9" customHeight="1">
      <c r="AU16" s="191" t="s">
        <v>247</v>
      </c>
      <c r="AV16" s="185" t="s">
        <v>253</v>
      </c>
      <c r="AW16" s="185">
        <v>54.6</v>
      </c>
      <c r="AX16" s="185" t="s">
        <v>234</v>
      </c>
      <c r="AY16" s="185">
        <v>1.35E-2</v>
      </c>
      <c r="AZ16" s="185" t="s">
        <v>79</v>
      </c>
    </row>
    <row r="17" spans="1:53" ht="13.5" customHeight="1">
      <c r="A17" s="202" t="s">
        <v>294</v>
      </c>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211"/>
      <c r="AS17" s="212" t="s">
        <v>319</v>
      </c>
      <c r="AU17" s="191"/>
      <c r="AV17" s="185"/>
      <c r="AW17" s="185"/>
      <c r="AX17" s="185"/>
      <c r="AY17" s="185"/>
      <c r="AZ17" s="185"/>
    </row>
    <row r="18" spans="1:53" ht="29.1" customHeight="1">
      <c r="A18" s="186" t="s">
        <v>180</v>
      </c>
      <c r="B18" s="535" t="s">
        <v>288</v>
      </c>
      <c r="C18" s="536"/>
      <c r="D18" s="536"/>
      <c r="E18" s="536"/>
      <c r="F18" s="536"/>
      <c r="G18" s="536"/>
      <c r="H18" s="537"/>
      <c r="I18" s="492" t="s">
        <v>242</v>
      </c>
      <c r="J18" s="494"/>
      <c r="K18" s="494"/>
      <c r="L18" s="493"/>
      <c r="M18" s="492" t="s">
        <v>281</v>
      </c>
      <c r="N18" s="493"/>
      <c r="O18" s="492" t="s">
        <v>286</v>
      </c>
      <c r="P18" s="494"/>
      <c r="Q18" s="494"/>
      <c r="R18" s="493"/>
      <c r="S18" s="207" t="s">
        <v>307</v>
      </c>
      <c r="T18" s="492" t="s">
        <v>251</v>
      </c>
      <c r="U18" s="493"/>
      <c r="V18" s="492" t="s">
        <v>248</v>
      </c>
      <c r="W18" s="493"/>
      <c r="X18" s="492" t="s">
        <v>245</v>
      </c>
      <c r="Y18" s="494"/>
      <c r="Z18" s="494"/>
      <c r="AA18" s="493"/>
      <c r="AB18" s="541" t="s">
        <v>244</v>
      </c>
      <c r="AC18" s="504"/>
      <c r="AD18" s="504"/>
      <c r="AE18" s="505"/>
      <c r="AF18" s="492" t="s">
        <v>250</v>
      </c>
      <c r="AG18" s="494"/>
      <c r="AH18" s="493"/>
      <c r="AI18" s="492" t="s">
        <v>309</v>
      </c>
      <c r="AJ18" s="494"/>
      <c r="AK18" s="493"/>
      <c r="AL18" s="492" t="s">
        <v>243</v>
      </c>
      <c r="AM18" s="494"/>
      <c r="AN18" s="493"/>
      <c r="AO18" s="492" t="s">
        <v>184</v>
      </c>
      <c r="AP18" s="494"/>
      <c r="AQ18" s="493"/>
      <c r="AS18" s="213" t="s">
        <v>315</v>
      </c>
      <c r="AT18" s="213"/>
    </row>
    <row r="19" spans="1:53" s="188" customFormat="1" ht="19.5" customHeight="1">
      <c r="A19" s="194"/>
      <c r="B19" s="571"/>
      <c r="C19" s="572"/>
      <c r="D19" s="572"/>
      <c r="E19" s="572"/>
      <c r="F19" s="572"/>
      <c r="G19" s="572"/>
      <c r="H19" s="573"/>
      <c r="I19" s="552"/>
      <c r="J19" s="553"/>
      <c r="K19" s="553"/>
      <c r="L19" s="554"/>
      <c r="M19" s="560" t="s">
        <v>262</v>
      </c>
      <c r="N19" s="561"/>
      <c r="O19" s="560" t="s">
        <v>263</v>
      </c>
      <c r="P19" s="565"/>
      <c r="Q19" s="565"/>
      <c r="R19" s="561"/>
      <c r="S19" s="206"/>
      <c r="T19" s="560" t="s">
        <v>264</v>
      </c>
      <c r="U19" s="561"/>
      <c r="V19" s="560" t="s">
        <v>265</v>
      </c>
      <c r="W19" s="561"/>
      <c r="X19" s="552" t="s">
        <v>266</v>
      </c>
      <c r="Y19" s="553"/>
      <c r="Z19" s="553"/>
      <c r="AA19" s="554"/>
      <c r="AB19" s="552" t="s">
        <v>269</v>
      </c>
      <c r="AC19" s="553"/>
      <c r="AD19" s="553"/>
      <c r="AE19" s="554"/>
      <c r="AF19" s="555" t="s">
        <v>320</v>
      </c>
      <c r="AG19" s="556"/>
      <c r="AH19" s="557"/>
      <c r="AI19" s="552"/>
      <c r="AJ19" s="553"/>
      <c r="AK19" s="554"/>
      <c r="AL19" s="552" t="s">
        <v>270</v>
      </c>
      <c r="AM19" s="553"/>
      <c r="AN19" s="554"/>
      <c r="AO19" s="552" t="s">
        <v>271</v>
      </c>
      <c r="AP19" s="553"/>
      <c r="AQ19" s="554"/>
      <c r="AU19" s="183"/>
      <c r="AV19" s="183"/>
      <c r="AW19" s="183"/>
      <c r="AX19" s="183"/>
      <c r="AY19" s="183"/>
      <c r="AZ19" s="183"/>
      <c r="BA19" s="185"/>
    </row>
    <row r="20" spans="1:53" ht="15" customHeight="1">
      <c r="A20" s="189">
        <v>1</v>
      </c>
      <c r="B20" s="523"/>
      <c r="C20" s="523"/>
      <c r="D20" s="523"/>
      <c r="E20" s="523"/>
      <c r="F20" s="523"/>
      <c r="G20" s="523"/>
      <c r="H20" s="523"/>
      <c r="I20" s="524"/>
      <c r="J20" s="524"/>
      <c r="K20" s="524"/>
      <c r="L20" s="525"/>
      <c r="M20" s="495"/>
      <c r="N20" s="495"/>
      <c r="O20" s="496"/>
      <c r="P20" s="497"/>
      <c r="Q20" s="498" t="str">
        <f t="shared" ref="Q20:Q29" si="10">IFERROR(VLOOKUP($I20,$AU$6:$AZ$16,2,FALSE),"")</f>
        <v/>
      </c>
      <c r="R20" s="499"/>
      <c r="S20" s="208" t="str">
        <f>IF(B20="","",0.3)</f>
        <v/>
      </c>
      <c r="T20" s="500"/>
      <c r="U20" s="500"/>
      <c r="V20" s="500"/>
      <c r="W20" s="500"/>
      <c r="X20" s="512" t="str">
        <f t="shared" ref="X20:X29" si="11">IFERROR(VLOOKUP($I20,$AU$6:$AZ$16,3,FALSE),"")</f>
        <v/>
      </c>
      <c r="Y20" s="510"/>
      <c r="Z20" s="498" t="str">
        <f t="shared" ref="Z20:Z29" si="12">IFERROR(VLOOKUP($I20,$AU$6:$AZ$16,4,FALSE),"")</f>
        <v/>
      </c>
      <c r="AA20" s="498"/>
      <c r="AB20" s="512" t="str">
        <f t="shared" ref="AB20:AB29" si="13">IFERROR(VLOOKUP($I20,$AU$6:$AZ$16,5,FALSE),"")</f>
        <v/>
      </c>
      <c r="AC20" s="510"/>
      <c r="AD20" s="498" t="str">
        <f t="shared" ref="AD20:AD29" si="14">IFERROR(VLOOKUP($I20,$AU$6:$AZ$16,6,FALSE),"")</f>
        <v/>
      </c>
      <c r="AE20" s="499"/>
      <c r="AF20" s="508" t="str">
        <f>IFERROR((M20*O20/1000*S20*T20*V20*X20*AB20*44/12),"")</f>
        <v/>
      </c>
      <c r="AG20" s="508"/>
      <c r="AH20" s="508"/>
      <c r="AI20" s="509"/>
      <c r="AJ20" s="509"/>
      <c r="AK20" s="509"/>
      <c r="AL20" s="506" t="str">
        <f>IFERROR(VLOOKUP(AI20,$BA$6:$BB$7,2,FALSE),"")</f>
        <v/>
      </c>
      <c r="AM20" s="506"/>
      <c r="AN20" s="506"/>
      <c r="AO20" s="508" t="str">
        <f>IFERROR(AF20*AL20/100,"")</f>
        <v/>
      </c>
      <c r="AP20" s="508"/>
      <c r="AQ20" s="508"/>
      <c r="AS20" s="212" t="s">
        <v>316</v>
      </c>
      <c r="AU20" s="191"/>
    </row>
    <row r="21" spans="1:53" ht="15" customHeight="1">
      <c r="A21" s="189">
        <v>2</v>
      </c>
      <c r="B21" s="523"/>
      <c r="C21" s="523"/>
      <c r="D21" s="523"/>
      <c r="E21" s="523"/>
      <c r="F21" s="523"/>
      <c r="G21" s="523"/>
      <c r="H21" s="523"/>
      <c r="I21" s="524"/>
      <c r="J21" s="524"/>
      <c r="K21" s="524"/>
      <c r="L21" s="525"/>
      <c r="M21" s="495"/>
      <c r="N21" s="495"/>
      <c r="O21" s="496"/>
      <c r="P21" s="497"/>
      <c r="Q21" s="498" t="str">
        <f t="shared" si="10"/>
        <v/>
      </c>
      <c r="R21" s="499"/>
      <c r="S21" s="208" t="str">
        <f t="shared" ref="S21:S29" si="15">IF(B21="","",0.3)</f>
        <v/>
      </c>
      <c r="T21" s="500"/>
      <c r="U21" s="500"/>
      <c r="V21" s="500"/>
      <c r="W21" s="500"/>
      <c r="X21" s="512" t="str">
        <f t="shared" si="11"/>
        <v/>
      </c>
      <c r="Y21" s="510"/>
      <c r="Z21" s="498" t="str">
        <f t="shared" si="12"/>
        <v/>
      </c>
      <c r="AA21" s="498"/>
      <c r="AB21" s="512" t="str">
        <f t="shared" si="13"/>
        <v/>
      </c>
      <c r="AC21" s="510"/>
      <c r="AD21" s="498" t="str">
        <f t="shared" si="14"/>
        <v/>
      </c>
      <c r="AE21" s="499"/>
      <c r="AF21" s="508" t="str">
        <f t="shared" ref="AF21:AF28" si="16">IFERROR((M21*O21/1000*S21*T21*V21*X21*AB21*44/12),"")</f>
        <v/>
      </c>
      <c r="AG21" s="508"/>
      <c r="AH21" s="508"/>
      <c r="AI21" s="509"/>
      <c r="AJ21" s="509"/>
      <c r="AK21" s="509"/>
      <c r="AL21" s="506" t="str">
        <f t="shared" ref="AL21:AL29" si="17">IFERROR(VLOOKUP(AI21,$BA$6:$BB$7,2,FALSE),"")</f>
        <v/>
      </c>
      <c r="AM21" s="506"/>
      <c r="AN21" s="506"/>
      <c r="AO21" s="508" t="str">
        <f t="shared" ref="AO21:AO29" si="18">IFERROR(AF21*AL21/100,"")</f>
        <v/>
      </c>
      <c r="AP21" s="508"/>
      <c r="AQ21" s="508"/>
      <c r="AT21" s="213" t="s">
        <v>317</v>
      </c>
      <c r="AU21" s="191"/>
    </row>
    <row r="22" spans="1:53" ht="15" customHeight="1">
      <c r="A22" s="189">
        <v>3</v>
      </c>
      <c r="B22" s="523"/>
      <c r="C22" s="523"/>
      <c r="D22" s="523"/>
      <c r="E22" s="523"/>
      <c r="F22" s="523"/>
      <c r="G22" s="523"/>
      <c r="H22" s="523"/>
      <c r="I22" s="524"/>
      <c r="J22" s="524"/>
      <c r="K22" s="524"/>
      <c r="L22" s="525"/>
      <c r="M22" s="495"/>
      <c r="N22" s="495"/>
      <c r="O22" s="496"/>
      <c r="P22" s="497"/>
      <c r="Q22" s="498" t="str">
        <f t="shared" si="10"/>
        <v/>
      </c>
      <c r="R22" s="499"/>
      <c r="S22" s="208" t="str">
        <f t="shared" si="15"/>
        <v/>
      </c>
      <c r="T22" s="500"/>
      <c r="U22" s="500"/>
      <c r="V22" s="500"/>
      <c r="W22" s="500"/>
      <c r="X22" s="512" t="str">
        <f t="shared" si="11"/>
        <v/>
      </c>
      <c r="Y22" s="510"/>
      <c r="Z22" s="498" t="str">
        <f t="shared" si="12"/>
        <v/>
      </c>
      <c r="AA22" s="498"/>
      <c r="AB22" s="512" t="str">
        <f t="shared" si="13"/>
        <v/>
      </c>
      <c r="AC22" s="510"/>
      <c r="AD22" s="498" t="str">
        <f t="shared" si="14"/>
        <v/>
      </c>
      <c r="AE22" s="499"/>
      <c r="AF22" s="508" t="str">
        <f t="shared" si="16"/>
        <v/>
      </c>
      <c r="AG22" s="508"/>
      <c r="AH22" s="508"/>
      <c r="AI22" s="509"/>
      <c r="AJ22" s="509"/>
      <c r="AK22" s="509"/>
      <c r="AL22" s="512" t="str">
        <f t="shared" si="17"/>
        <v/>
      </c>
      <c r="AM22" s="510"/>
      <c r="AN22" s="511"/>
      <c r="AO22" s="542" t="str">
        <f t="shared" si="18"/>
        <v/>
      </c>
      <c r="AP22" s="543"/>
      <c r="AQ22" s="544"/>
      <c r="AT22" s="213" t="s">
        <v>318</v>
      </c>
      <c r="AU22" s="191"/>
    </row>
    <row r="23" spans="1:53" ht="15" customHeight="1">
      <c r="A23" s="189">
        <v>4</v>
      </c>
      <c r="B23" s="523"/>
      <c r="C23" s="523"/>
      <c r="D23" s="523"/>
      <c r="E23" s="523"/>
      <c r="F23" s="523"/>
      <c r="G23" s="523"/>
      <c r="H23" s="523"/>
      <c r="I23" s="524"/>
      <c r="J23" s="524"/>
      <c r="K23" s="524"/>
      <c r="L23" s="525"/>
      <c r="M23" s="495"/>
      <c r="N23" s="495"/>
      <c r="O23" s="496"/>
      <c r="P23" s="497"/>
      <c r="Q23" s="498" t="str">
        <f t="shared" si="10"/>
        <v/>
      </c>
      <c r="R23" s="499"/>
      <c r="S23" s="208" t="str">
        <f t="shared" si="15"/>
        <v/>
      </c>
      <c r="T23" s="500"/>
      <c r="U23" s="500"/>
      <c r="V23" s="500"/>
      <c r="W23" s="500"/>
      <c r="X23" s="512" t="str">
        <f t="shared" si="11"/>
        <v/>
      </c>
      <c r="Y23" s="510"/>
      <c r="Z23" s="498" t="str">
        <f t="shared" si="12"/>
        <v/>
      </c>
      <c r="AA23" s="498"/>
      <c r="AB23" s="512" t="str">
        <f t="shared" si="13"/>
        <v/>
      </c>
      <c r="AC23" s="510"/>
      <c r="AD23" s="498" t="str">
        <f t="shared" si="14"/>
        <v/>
      </c>
      <c r="AE23" s="499"/>
      <c r="AF23" s="508" t="str">
        <f t="shared" si="16"/>
        <v/>
      </c>
      <c r="AG23" s="508"/>
      <c r="AH23" s="508"/>
      <c r="AI23" s="509"/>
      <c r="AJ23" s="509"/>
      <c r="AK23" s="509"/>
      <c r="AL23" s="512" t="str">
        <f t="shared" si="17"/>
        <v/>
      </c>
      <c r="AM23" s="510"/>
      <c r="AN23" s="511"/>
      <c r="AO23" s="542" t="str">
        <f t="shared" si="18"/>
        <v/>
      </c>
      <c r="AP23" s="543"/>
      <c r="AQ23" s="544"/>
    </row>
    <row r="24" spans="1:53" ht="15" customHeight="1">
      <c r="A24" s="189">
        <v>5</v>
      </c>
      <c r="B24" s="523"/>
      <c r="C24" s="523"/>
      <c r="D24" s="523"/>
      <c r="E24" s="523"/>
      <c r="F24" s="523"/>
      <c r="G24" s="523"/>
      <c r="H24" s="523"/>
      <c r="I24" s="524"/>
      <c r="J24" s="524"/>
      <c r="K24" s="524"/>
      <c r="L24" s="525"/>
      <c r="M24" s="495"/>
      <c r="N24" s="495"/>
      <c r="O24" s="496"/>
      <c r="P24" s="497"/>
      <c r="Q24" s="498" t="str">
        <f t="shared" si="10"/>
        <v/>
      </c>
      <c r="R24" s="499"/>
      <c r="S24" s="208" t="str">
        <f t="shared" si="15"/>
        <v/>
      </c>
      <c r="T24" s="500"/>
      <c r="U24" s="500"/>
      <c r="V24" s="500"/>
      <c r="W24" s="500"/>
      <c r="X24" s="512" t="str">
        <f t="shared" si="11"/>
        <v/>
      </c>
      <c r="Y24" s="510"/>
      <c r="Z24" s="498" t="str">
        <f t="shared" si="12"/>
        <v/>
      </c>
      <c r="AA24" s="498"/>
      <c r="AB24" s="512" t="str">
        <f t="shared" si="13"/>
        <v/>
      </c>
      <c r="AC24" s="510"/>
      <c r="AD24" s="498" t="str">
        <f t="shared" si="14"/>
        <v/>
      </c>
      <c r="AE24" s="499"/>
      <c r="AF24" s="508" t="str">
        <f t="shared" si="16"/>
        <v/>
      </c>
      <c r="AG24" s="508"/>
      <c r="AH24" s="508"/>
      <c r="AI24" s="509"/>
      <c r="AJ24" s="509"/>
      <c r="AK24" s="509"/>
      <c r="AL24" s="512" t="str">
        <f t="shared" si="17"/>
        <v/>
      </c>
      <c r="AM24" s="510"/>
      <c r="AN24" s="511"/>
      <c r="AO24" s="542" t="str">
        <f t="shared" si="18"/>
        <v/>
      </c>
      <c r="AP24" s="543"/>
      <c r="AQ24" s="544"/>
    </row>
    <row r="25" spans="1:53" ht="15" customHeight="1">
      <c r="A25" s="189">
        <v>6</v>
      </c>
      <c r="B25" s="523"/>
      <c r="C25" s="523"/>
      <c r="D25" s="523"/>
      <c r="E25" s="523"/>
      <c r="F25" s="523"/>
      <c r="G25" s="523"/>
      <c r="H25" s="523"/>
      <c r="I25" s="524"/>
      <c r="J25" s="524"/>
      <c r="K25" s="524"/>
      <c r="L25" s="525"/>
      <c r="M25" s="495"/>
      <c r="N25" s="495"/>
      <c r="O25" s="496"/>
      <c r="P25" s="497"/>
      <c r="Q25" s="498" t="str">
        <f t="shared" si="10"/>
        <v/>
      </c>
      <c r="R25" s="499"/>
      <c r="S25" s="208" t="str">
        <f t="shared" si="15"/>
        <v/>
      </c>
      <c r="T25" s="500"/>
      <c r="U25" s="500"/>
      <c r="V25" s="500"/>
      <c r="W25" s="500"/>
      <c r="X25" s="512" t="str">
        <f t="shared" si="11"/>
        <v/>
      </c>
      <c r="Y25" s="510"/>
      <c r="Z25" s="498" t="str">
        <f t="shared" si="12"/>
        <v/>
      </c>
      <c r="AA25" s="498"/>
      <c r="AB25" s="512" t="str">
        <f t="shared" si="13"/>
        <v/>
      </c>
      <c r="AC25" s="510"/>
      <c r="AD25" s="498" t="str">
        <f t="shared" si="14"/>
        <v/>
      </c>
      <c r="AE25" s="499"/>
      <c r="AF25" s="508" t="str">
        <f t="shared" si="16"/>
        <v/>
      </c>
      <c r="AG25" s="508"/>
      <c r="AH25" s="508"/>
      <c r="AI25" s="509"/>
      <c r="AJ25" s="509"/>
      <c r="AK25" s="509"/>
      <c r="AL25" s="512" t="str">
        <f t="shared" si="17"/>
        <v/>
      </c>
      <c r="AM25" s="510"/>
      <c r="AN25" s="511"/>
      <c r="AO25" s="542" t="str">
        <f t="shared" si="18"/>
        <v/>
      </c>
      <c r="AP25" s="543"/>
      <c r="AQ25" s="544"/>
    </row>
    <row r="26" spans="1:53" ht="15" customHeight="1">
      <c r="A26" s="189">
        <v>7</v>
      </c>
      <c r="B26" s="523"/>
      <c r="C26" s="523"/>
      <c r="D26" s="523"/>
      <c r="E26" s="523"/>
      <c r="F26" s="523"/>
      <c r="G26" s="523"/>
      <c r="H26" s="523"/>
      <c r="I26" s="524"/>
      <c r="J26" s="524"/>
      <c r="K26" s="524"/>
      <c r="L26" s="525"/>
      <c r="M26" s="495"/>
      <c r="N26" s="495"/>
      <c r="O26" s="496"/>
      <c r="P26" s="497"/>
      <c r="Q26" s="498" t="str">
        <f t="shared" si="10"/>
        <v/>
      </c>
      <c r="R26" s="499"/>
      <c r="S26" s="208" t="str">
        <f t="shared" si="15"/>
        <v/>
      </c>
      <c r="T26" s="500"/>
      <c r="U26" s="500"/>
      <c r="V26" s="500"/>
      <c r="W26" s="500"/>
      <c r="X26" s="512" t="str">
        <f t="shared" si="11"/>
        <v/>
      </c>
      <c r="Y26" s="510"/>
      <c r="Z26" s="498" t="str">
        <f t="shared" si="12"/>
        <v/>
      </c>
      <c r="AA26" s="498"/>
      <c r="AB26" s="512" t="str">
        <f t="shared" si="13"/>
        <v/>
      </c>
      <c r="AC26" s="510"/>
      <c r="AD26" s="498" t="str">
        <f t="shared" si="14"/>
        <v/>
      </c>
      <c r="AE26" s="499"/>
      <c r="AF26" s="508" t="str">
        <f t="shared" si="16"/>
        <v/>
      </c>
      <c r="AG26" s="508"/>
      <c r="AH26" s="508"/>
      <c r="AI26" s="509"/>
      <c r="AJ26" s="509"/>
      <c r="AK26" s="509"/>
      <c r="AL26" s="512" t="str">
        <f t="shared" si="17"/>
        <v/>
      </c>
      <c r="AM26" s="510"/>
      <c r="AN26" s="511"/>
      <c r="AO26" s="542" t="str">
        <f t="shared" si="18"/>
        <v/>
      </c>
      <c r="AP26" s="543"/>
      <c r="AQ26" s="544"/>
    </row>
    <row r="27" spans="1:53" ht="15" customHeight="1">
      <c r="A27" s="189">
        <v>8</v>
      </c>
      <c r="B27" s="523"/>
      <c r="C27" s="523"/>
      <c r="D27" s="523"/>
      <c r="E27" s="523"/>
      <c r="F27" s="523"/>
      <c r="G27" s="523"/>
      <c r="H27" s="523"/>
      <c r="I27" s="524"/>
      <c r="J27" s="524"/>
      <c r="K27" s="524"/>
      <c r="L27" s="525"/>
      <c r="M27" s="495"/>
      <c r="N27" s="495"/>
      <c r="O27" s="496"/>
      <c r="P27" s="497"/>
      <c r="Q27" s="498" t="str">
        <f t="shared" si="10"/>
        <v/>
      </c>
      <c r="R27" s="499"/>
      <c r="S27" s="208" t="str">
        <f t="shared" si="15"/>
        <v/>
      </c>
      <c r="T27" s="500"/>
      <c r="U27" s="500"/>
      <c r="V27" s="500"/>
      <c r="W27" s="500"/>
      <c r="X27" s="512" t="str">
        <f t="shared" si="11"/>
        <v/>
      </c>
      <c r="Y27" s="510"/>
      <c r="Z27" s="498" t="str">
        <f t="shared" si="12"/>
        <v/>
      </c>
      <c r="AA27" s="498"/>
      <c r="AB27" s="512" t="str">
        <f t="shared" si="13"/>
        <v/>
      </c>
      <c r="AC27" s="510"/>
      <c r="AD27" s="498" t="str">
        <f t="shared" si="14"/>
        <v/>
      </c>
      <c r="AE27" s="499"/>
      <c r="AF27" s="508" t="str">
        <f t="shared" si="16"/>
        <v/>
      </c>
      <c r="AG27" s="508"/>
      <c r="AH27" s="508"/>
      <c r="AI27" s="509"/>
      <c r="AJ27" s="509"/>
      <c r="AK27" s="509"/>
      <c r="AL27" s="512" t="str">
        <f t="shared" si="17"/>
        <v/>
      </c>
      <c r="AM27" s="510"/>
      <c r="AN27" s="511"/>
      <c r="AO27" s="542" t="str">
        <f t="shared" si="18"/>
        <v/>
      </c>
      <c r="AP27" s="543"/>
      <c r="AQ27" s="544"/>
    </row>
    <row r="28" spans="1:53" ht="15" customHeight="1">
      <c r="A28" s="189">
        <v>9</v>
      </c>
      <c r="B28" s="523"/>
      <c r="C28" s="523"/>
      <c r="D28" s="523"/>
      <c r="E28" s="523"/>
      <c r="F28" s="523"/>
      <c r="G28" s="523"/>
      <c r="H28" s="523"/>
      <c r="I28" s="524"/>
      <c r="J28" s="524"/>
      <c r="K28" s="524"/>
      <c r="L28" s="525"/>
      <c r="M28" s="495"/>
      <c r="N28" s="495"/>
      <c r="O28" s="496"/>
      <c r="P28" s="497"/>
      <c r="Q28" s="498" t="str">
        <f t="shared" si="10"/>
        <v/>
      </c>
      <c r="R28" s="499"/>
      <c r="S28" s="208" t="str">
        <f t="shared" si="15"/>
        <v/>
      </c>
      <c r="T28" s="500"/>
      <c r="U28" s="500"/>
      <c r="V28" s="500"/>
      <c r="W28" s="500"/>
      <c r="X28" s="512" t="str">
        <f t="shared" si="11"/>
        <v/>
      </c>
      <c r="Y28" s="510"/>
      <c r="Z28" s="498" t="str">
        <f t="shared" si="12"/>
        <v/>
      </c>
      <c r="AA28" s="498"/>
      <c r="AB28" s="512" t="str">
        <f t="shared" si="13"/>
        <v/>
      </c>
      <c r="AC28" s="510"/>
      <c r="AD28" s="498" t="str">
        <f t="shared" si="14"/>
        <v/>
      </c>
      <c r="AE28" s="499"/>
      <c r="AF28" s="508" t="str">
        <f t="shared" si="16"/>
        <v/>
      </c>
      <c r="AG28" s="508"/>
      <c r="AH28" s="508"/>
      <c r="AI28" s="509"/>
      <c r="AJ28" s="509"/>
      <c r="AK28" s="509"/>
      <c r="AL28" s="512" t="str">
        <f t="shared" si="17"/>
        <v/>
      </c>
      <c r="AM28" s="510"/>
      <c r="AN28" s="511"/>
      <c r="AO28" s="542" t="str">
        <f t="shared" si="18"/>
        <v/>
      </c>
      <c r="AP28" s="543"/>
      <c r="AQ28" s="544"/>
    </row>
    <row r="29" spans="1:53" ht="15" customHeight="1" thickBot="1">
      <c r="A29" s="193">
        <v>10</v>
      </c>
      <c r="B29" s="562"/>
      <c r="C29" s="562"/>
      <c r="D29" s="562"/>
      <c r="E29" s="562"/>
      <c r="F29" s="562"/>
      <c r="G29" s="562"/>
      <c r="H29" s="562"/>
      <c r="I29" s="563"/>
      <c r="J29" s="563"/>
      <c r="K29" s="563"/>
      <c r="L29" s="564"/>
      <c r="M29" s="517"/>
      <c r="N29" s="517"/>
      <c r="O29" s="518"/>
      <c r="P29" s="519"/>
      <c r="Q29" s="520" t="str">
        <f t="shared" si="10"/>
        <v/>
      </c>
      <c r="R29" s="521"/>
      <c r="S29" s="209" t="str">
        <f t="shared" si="15"/>
        <v/>
      </c>
      <c r="T29" s="522"/>
      <c r="U29" s="522"/>
      <c r="V29" s="522"/>
      <c r="W29" s="522"/>
      <c r="X29" s="548" t="str">
        <f t="shared" si="11"/>
        <v/>
      </c>
      <c r="Y29" s="514"/>
      <c r="Z29" s="520" t="str">
        <f t="shared" si="12"/>
        <v/>
      </c>
      <c r="AA29" s="520"/>
      <c r="AB29" s="548" t="str">
        <f t="shared" si="13"/>
        <v/>
      </c>
      <c r="AC29" s="514"/>
      <c r="AD29" s="520" t="str">
        <f t="shared" si="14"/>
        <v/>
      </c>
      <c r="AE29" s="521"/>
      <c r="AF29" s="508" t="str">
        <f>IFERROR((M29*O29/1000*S29*T29*V29*X29*AB29*44/12),"")</f>
        <v/>
      </c>
      <c r="AG29" s="508"/>
      <c r="AH29" s="508"/>
      <c r="AI29" s="516"/>
      <c r="AJ29" s="516"/>
      <c r="AK29" s="516"/>
      <c r="AL29" s="548" t="str">
        <f t="shared" si="17"/>
        <v/>
      </c>
      <c r="AM29" s="514"/>
      <c r="AN29" s="515"/>
      <c r="AO29" s="549" t="str">
        <f t="shared" si="18"/>
        <v/>
      </c>
      <c r="AP29" s="550"/>
      <c r="AQ29" s="551"/>
    </row>
    <row r="30" spans="1:53" ht="21.6" customHeight="1" thickTop="1">
      <c r="A30" s="558" t="s">
        <v>181</v>
      </c>
      <c r="B30" s="559"/>
      <c r="C30" s="559"/>
      <c r="D30" s="559"/>
      <c r="E30" s="559"/>
      <c r="F30" s="559"/>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559"/>
      <c r="AH30" s="559"/>
      <c r="AI30" s="559"/>
      <c r="AJ30" s="559"/>
      <c r="AK30" s="559"/>
      <c r="AL30" s="559"/>
      <c r="AM30" s="559"/>
      <c r="AN30" s="559"/>
      <c r="AO30" s="545">
        <f>SUM(AO20:AQ29)</f>
        <v>0</v>
      </c>
      <c r="AP30" s="546"/>
      <c r="AQ30" s="547"/>
    </row>
    <row r="31" spans="1:53" ht="13.5" customHeight="1">
      <c r="A31" s="195" t="s">
        <v>295</v>
      </c>
      <c r="B31" s="196"/>
      <c r="C31" s="196"/>
      <c r="D31" s="196"/>
      <c r="E31" s="196"/>
      <c r="F31" s="197"/>
      <c r="G31" s="197"/>
      <c r="H31" s="197"/>
      <c r="I31" s="197"/>
      <c r="J31" s="197"/>
      <c r="K31" s="197"/>
      <c r="L31" s="197"/>
      <c r="M31" s="197"/>
      <c r="N31" s="197"/>
      <c r="O31" s="197"/>
      <c r="P31" s="197"/>
      <c r="Q31" s="197"/>
      <c r="R31" s="197"/>
      <c r="S31" s="197"/>
      <c r="T31" s="197"/>
      <c r="U31" s="197"/>
      <c r="V31" s="197"/>
      <c r="W31" s="197"/>
      <c r="X31" s="197"/>
      <c r="Y31" s="197"/>
      <c r="Z31" s="197"/>
      <c r="AA31" s="197"/>
      <c r="AB31" s="198"/>
      <c r="AC31" s="198"/>
      <c r="AD31" s="198"/>
      <c r="AE31" s="198"/>
      <c r="AF31" s="198"/>
      <c r="AG31" s="198"/>
      <c r="AH31" s="198"/>
      <c r="AI31" s="197"/>
      <c r="AJ31" s="197"/>
      <c r="AK31" s="197"/>
      <c r="AL31" s="198"/>
      <c r="AM31" s="198"/>
      <c r="AN31" s="198"/>
      <c r="AO31" s="198"/>
      <c r="AP31" s="198"/>
      <c r="AQ31" s="211"/>
    </row>
    <row r="32" spans="1:53" ht="12" customHeight="1" thickBot="1"/>
    <row r="33" spans="1:43" ht="15" customHeight="1">
      <c r="A33" s="202" t="s">
        <v>310</v>
      </c>
      <c r="W33" s="485" t="s">
        <v>303</v>
      </c>
      <c r="X33" s="486"/>
      <c r="Y33" s="486"/>
      <c r="Z33" s="486"/>
      <c r="AA33" s="486"/>
      <c r="AB33" s="486"/>
      <c r="AC33" s="486"/>
      <c r="AD33" s="486"/>
      <c r="AE33" s="486"/>
      <c r="AF33" s="486"/>
      <c r="AG33" s="486"/>
      <c r="AH33" s="486"/>
      <c r="AI33" s="486"/>
      <c r="AJ33" s="486"/>
      <c r="AK33" s="486"/>
      <c r="AL33" s="483">
        <f>ROUND(AO15+AO30+M34,1)</f>
        <v>0</v>
      </c>
      <c r="AM33" s="483"/>
      <c r="AN33" s="483"/>
      <c r="AO33" s="483"/>
      <c r="AP33" s="479" t="s">
        <v>302</v>
      </c>
      <c r="AQ33" s="480"/>
    </row>
    <row r="34" spans="1:43" ht="21" customHeight="1" thickBot="1">
      <c r="A34" s="220" t="s">
        <v>296</v>
      </c>
      <c r="B34" s="220"/>
      <c r="C34" s="220"/>
      <c r="D34" s="220"/>
      <c r="E34" s="220"/>
      <c r="F34" s="220"/>
      <c r="G34" s="220"/>
      <c r="H34" s="220"/>
      <c r="I34" s="220"/>
      <c r="J34" s="220"/>
      <c r="K34" s="220"/>
      <c r="L34" s="220"/>
      <c r="M34" s="489">
        <v>0</v>
      </c>
      <c r="N34" s="490"/>
      <c r="O34" s="490"/>
      <c r="P34" s="491"/>
      <c r="W34" s="487"/>
      <c r="X34" s="488"/>
      <c r="Y34" s="488"/>
      <c r="Z34" s="488"/>
      <c r="AA34" s="488"/>
      <c r="AB34" s="488"/>
      <c r="AC34" s="488"/>
      <c r="AD34" s="488"/>
      <c r="AE34" s="488"/>
      <c r="AF34" s="488"/>
      <c r="AG34" s="488"/>
      <c r="AH34" s="488"/>
      <c r="AI34" s="488"/>
      <c r="AJ34" s="488"/>
      <c r="AK34" s="488"/>
      <c r="AL34" s="484"/>
      <c r="AM34" s="484"/>
      <c r="AN34" s="484"/>
      <c r="AO34" s="484"/>
      <c r="AP34" s="481"/>
      <c r="AQ34" s="482"/>
    </row>
    <row r="35" spans="1:43" ht="16.5" customHeight="1"/>
    <row r="36" spans="1:43" ht="16.5" customHeight="1"/>
    <row r="37" spans="1:43" ht="16.5" customHeight="1"/>
    <row r="38" spans="1:43" ht="16.5" customHeight="1"/>
    <row r="39" spans="1:43" ht="16.5" customHeight="1"/>
    <row r="40" spans="1:43" ht="16.5" customHeight="1"/>
    <row r="41" spans="1:43" ht="16.5" customHeight="1"/>
    <row r="42" spans="1:43" ht="16.5" customHeight="1"/>
    <row r="43" spans="1:43" ht="16.5" customHeight="1"/>
    <row r="44" spans="1:43" ht="14.1" customHeight="1"/>
    <row r="45" spans="1:43" ht="14.1" customHeight="1"/>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sheetData>
  <mergeCells count="326">
    <mergeCell ref="B3:L3"/>
    <mergeCell ref="B19:H19"/>
    <mergeCell ref="I19:L19"/>
    <mergeCell ref="O19:R19"/>
    <mergeCell ref="M19:N19"/>
    <mergeCell ref="M4:N4"/>
    <mergeCell ref="B4:L4"/>
    <mergeCell ref="A15:AN15"/>
    <mergeCell ref="B5:L5"/>
    <mergeCell ref="AI19:AK19"/>
    <mergeCell ref="B13:L13"/>
    <mergeCell ref="AL12:AN12"/>
    <mergeCell ref="M11:N11"/>
    <mergeCell ref="O11:P11"/>
    <mergeCell ref="Q11:R11"/>
    <mergeCell ref="AB10:AC10"/>
    <mergeCell ref="AF10:AH10"/>
    <mergeCell ref="AD10:AE10"/>
    <mergeCell ref="M12:N12"/>
    <mergeCell ref="O12:P12"/>
    <mergeCell ref="Q12:R12"/>
    <mergeCell ref="T12:U12"/>
    <mergeCell ref="V12:W12"/>
    <mergeCell ref="T11:U11"/>
    <mergeCell ref="AO4:AQ4"/>
    <mergeCell ref="AO15:AQ15"/>
    <mergeCell ref="AL10:AN10"/>
    <mergeCell ref="AO10:AQ10"/>
    <mergeCell ref="AL9:AN9"/>
    <mergeCell ref="B6:L6"/>
    <mergeCell ref="B7:L7"/>
    <mergeCell ref="B8:L8"/>
    <mergeCell ref="B9:L9"/>
    <mergeCell ref="B10:L10"/>
    <mergeCell ref="B11:L11"/>
    <mergeCell ref="O4:R4"/>
    <mergeCell ref="T4:U4"/>
    <mergeCell ref="V4:W4"/>
    <mergeCell ref="X4:AA4"/>
    <mergeCell ref="AB4:AE4"/>
    <mergeCell ref="B14:L14"/>
    <mergeCell ref="AF4:AH4"/>
    <mergeCell ref="AI4:AK4"/>
    <mergeCell ref="AL4:AN4"/>
    <mergeCell ref="AB6:AC6"/>
    <mergeCell ref="AB14:AC14"/>
    <mergeCell ref="AF14:AH14"/>
    <mergeCell ref="AL14:AN14"/>
    <mergeCell ref="AF19:AH19"/>
    <mergeCell ref="A30:AN30"/>
    <mergeCell ref="AD29:AE29"/>
    <mergeCell ref="AF28:AH28"/>
    <mergeCell ref="AI28:AK28"/>
    <mergeCell ref="AL28:AN28"/>
    <mergeCell ref="AL19:AN19"/>
    <mergeCell ref="X19:AA19"/>
    <mergeCell ref="T19:U19"/>
    <mergeCell ref="V19:W19"/>
    <mergeCell ref="X29:Y29"/>
    <mergeCell ref="B29:H29"/>
    <mergeCell ref="M29:N29"/>
    <mergeCell ref="I29:L29"/>
    <mergeCell ref="O29:P29"/>
    <mergeCell ref="Q29:R29"/>
    <mergeCell ref="T29:U29"/>
    <mergeCell ref="V29:W29"/>
    <mergeCell ref="B28:H28"/>
    <mergeCell ref="M28:N28"/>
    <mergeCell ref="I28:L28"/>
    <mergeCell ref="O28:P28"/>
    <mergeCell ref="Q28:R28"/>
    <mergeCell ref="T27:U27"/>
    <mergeCell ref="AO30:AQ30"/>
    <mergeCell ref="AF29:AH29"/>
    <mergeCell ref="AI29:AK29"/>
    <mergeCell ref="AL29:AN29"/>
    <mergeCell ref="AO29:AQ29"/>
    <mergeCell ref="AB28:AC28"/>
    <mergeCell ref="AD28:AE28"/>
    <mergeCell ref="AB19:AE19"/>
    <mergeCell ref="Z29:AA29"/>
    <mergeCell ref="AB29:AC29"/>
    <mergeCell ref="AO19:AQ19"/>
    <mergeCell ref="Z28:AA28"/>
    <mergeCell ref="AL27:AN27"/>
    <mergeCell ref="AL26:AN26"/>
    <mergeCell ref="AF27:AH27"/>
    <mergeCell ref="AI27:AK27"/>
    <mergeCell ref="AO27:AQ27"/>
    <mergeCell ref="AO28:AQ28"/>
    <mergeCell ref="AO25:AQ25"/>
    <mergeCell ref="AF24:AH24"/>
    <mergeCell ref="AI23:AK23"/>
    <mergeCell ref="AL23:AN23"/>
    <mergeCell ref="AO23:AQ23"/>
    <mergeCell ref="AF21:AH21"/>
    <mergeCell ref="V27:W27"/>
    <mergeCell ref="T28:U28"/>
    <mergeCell ref="X27:Y27"/>
    <mergeCell ref="Z27:AA27"/>
    <mergeCell ref="AB27:AC27"/>
    <mergeCell ref="AD27:AE27"/>
    <mergeCell ref="B27:H27"/>
    <mergeCell ref="M27:N27"/>
    <mergeCell ref="I27:L27"/>
    <mergeCell ref="O27:P27"/>
    <mergeCell ref="Q27:R27"/>
    <mergeCell ref="V28:W28"/>
    <mergeCell ref="X28:Y28"/>
    <mergeCell ref="B26:H26"/>
    <mergeCell ref="M26:N26"/>
    <mergeCell ref="I26:L26"/>
    <mergeCell ref="O26:P26"/>
    <mergeCell ref="Q26:R26"/>
    <mergeCell ref="T25:U25"/>
    <mergeCell ref="AO26:AQ26"/>
    <mergeCell ref="AI26:AK26"/>
    <mergeCell ref="Z25:AA25"/>
    <mergeCell ref="AB25:AC25"/>
    <mergeCell ref="AD25:AE25"/>
    <mergeCell ref="T26:U26"/>
    <mergeCell ref="V26:W26"/>
    <mergeCell ref="AF26:AH26"/>
    <mergeCell ref="X26:Y26"/>
    <mergeCell ref="Z26:AA26"/>
    <mergeCell ref="AB26:AC26"/>
    <mergeCell ref="AD26:AE26"/>
    <mergeCell ref="AI25:AK25"/>
    <mergeCell ref="AL25:AN25"/>
    <mergeCell ref="AF25:AH25"/>
    <mergeCell ref="B25:H25"/>
    <mergeCell ref="M25:N25"/>
    <mergeCell ref="I25:L25"/>
    <mergeCell ref="O25:P25"/>
    <mergeCell ref="Q25:R25"/>
    <mergeCell ref="T24:U24"/>
    <mergeCell ref="V24:W24"/>
    <mergeCell ref="V25:W25"/>
    <mergeCell ref="X25:Y25"/>
    <mergeCell ref="B24:H24"/>
    <mergeCell ref="M24:N24"/>
    <mergeCell ref="I24:L24"/>
    <mergeCell ref="O24:P24"/>
    <mergeCell ref="Q24:R24"/>
    <mergeCell ref="AI24:AK24"/>
    <mergeCell ref="AL24:AN24"/>
    <mergeCell ref="AO24:AQ24"/>
    <mergeCell ref="Z23:AA23"/>
    <mergeCell ref="AB23:AC23"/>
    <mergeCell ref="AD23:AE23"/>
    <mergeCell ref="AF22:AH22"/>
    <mergeCell ref="X22:Y22"/>
    <mergeCell ref="Z22:AA22"/>
    <mergeCell ref="AB22:AC22"/>
    <mergeCell ref="AD22:AE22"/>
    <mergeCell ref="AF23:AH23"/>
    <mergeCell ref="X24:Y24"/>
    <mergeCell ref="Z24:AA24"/>
    <mergeCell ref="AB24:AC24"/>
    <mergeCell ref="AD24:AE24"/>
    <mergeCell ref="B23:H23"/>
    <mergeCell ref="M23:N23"/>
    <mergeCell ref="I23:L23"/>
    <mergeCell ref="O23:P23"/>
    <mergeCell ref="Q23:R23"/>
    <mergeCell ref="T22:U22"/>
    <mergeCell ref="V22:W22"/>
    <mergeCell ref="V23:W23"/>
    <mergeCell ref="X23:Y23"/>
    <mergeCell ref="B22:H22"/>
    <mergeCell ref="M22:N22"/>
    <mergeCell ref="I22:L22"/>
    <mergeCell ref="O22:P22"/>
    <mergeCell ref="Q22:R22"/>
    <mergeCell ref="T23:U23"/>
    <mergeCell ref="T21:U21"/>
    <mergeCell ref="AI22:AK22"/>
    <mergeCell ref="AL22:AN22"/>
    <mergeCell ref="AO22:AQ22"/>
    <mergeCell ref="AI20:AK20"/>
    <mergeCell ref="AL20:AN20"/>
    <mergeCell ref="AO20:AQ20"/>
    <mergeCell ref="B21:H21"/>
    <mergeCell ref="M21:N21"/>
    <mergeCell ref="I21:L21"/>
    <mergeCell ref="O21:P21"/>
    <mergeCell ref="Q21:R21"/>
    <mergeCell ref="T20:U20"/>
    <mergeCell ref="V20:W20"/>
    <mergeCell ref="V21:W21"/>
    <mergeCell ref="X21:Y21"/>
    <mergeCell ref="Z21:AA21"/>
    <mergeCell ref="AB21:AC21"/>
    <mergeCell ref="AD21:AE21"/>
    <mergeCell ref="AF20:AH20"/>
    <mergeCell ref="X20:Y20"/>
    <mergeCell ref="Z20:AA20"/>
    <mergeCell ref="AB20:AC20"/>
    <mergeCell ref="AD20:AE20"/>
    <mergeCell ref="AI21:AK21"/>
    <mergeCell ref="AL21:AN21"/>
    <mergeCell ref="AO21:AQ21"/>
    <mergeCell ref="AB5:AC5"/>
    <mergeCell ref="AD5:AE5"/>
    <mergeCell ref="AD6:AE6"/>
    <mergeCell ref="B20:H20"/>
    <mergeCell ref="M20:N20"/>
    <mergeCell ref="I20:L20"/>
    <mergeCell ref="O20:P20"/>
    <mergeCell ref="Q20:R20"/>
    <mergeCell ref="X5:AA14"/>
    <mergeCell ref="B18:H18"/>
    <mergeCell ref="M18:N18"/>
    <mergeCell ref="I18:L18"/>
    <mergeCell ref="B12:L12"/>
    <mergeCell ref="O18:R18"/>
    <mergeCell ref="T18:U18"/>
    <mergeCell ref="V18:W18"/>
    <mergeCell ref="X18:AA18"/>
    <mergeCell ref="AB18:AE18"/>
    <mergeCell ref="AF18:AH18"/>
    <mergeCell ref="AB8:AC8"/>
    <mergeCell ref="AB7:AC7"/>
    <mergeCell ref="M13:N13"/>
    <mergeCell ref="O13:P13"/>
    <mergeCell ref="Q13:R13"/>
    <mergeCell ref="M14:N14"/>
    <mergeCell ref="O14:P14"/>
    <mergeCell ref="Q14:R14"/>
    <mergeCell ref="T14:U14"/>
    <mergeCell ref="V14:W14"/>
    <mergeCell ref="T13:U13"/>
    <mergeCell ref="V13:W13"/>
    <mergeCell ref="AI13:AK13"/>
    <mergeCell ref="AD11:AE11"/>
    <mergeCell ref="AI11:AK11"/>
    <mergeCell ref="AO14:AQ14"/>
    <mergeCell ref="AD14:AE14"/>
    <mergeCell ref="AL13:AN13"/>
    <mergeCell ref="AO13:AQ13"/>
    <mergeCell ref="AI14:AK14"/>
    <mergeCell ref="V11:W11"/>
    <mergeCell ref="AB12:AC12"/>
    <mergeCell ref="AB11:AC11"/>
    <mergeCell ref="AF12:AH12"/>
    <mergeCell ref="AO12:AQ12"/>
    <mergeCell ref="AD12:AE12"/>
    <mergeCell ref="AL11:AN11"/>
    <mergeCell ref="AO11:AQ11"/>
    <mergeCell ref="AI12:AK12"/>
    <mergeCell ref="AF11:AH11"/>
    <mergeCell ref="AB13:AC13"/>
    <mergeCell ref="AF13:AH13"/>
    <mergeCell ref="AD13:AE13"/>
    <mergeCell ref="M9:N9"/>
    <mergeCell ref="O9:P9"/>
    <mergeCell ref="Q9:R9"/>
    <mergeCell ref="AO9:AQ9"/>
    <mergeCell ref="AI10:AK10"/>
    <mergeCell ref="M10:N10"/>
    <mergeCell ref="O10:P10"/>
    <mergeCell ref="Q10:R10"/>
    <mergeCell ref="T10:U10"/>
    <mergeCell ref="V10:W10"/>
    <mergeCell ref="T9:U9"/>
    <mergeCell ref="V9:W9"/>
    <mergeCell ref="AB9:AC9"/>
    <mergeCell ref="O7:P7"/>
    <mergeCell ref="Q7:R7"/>
    <mergeCell ref="AO7:AQ7"/>
    <mergeCell ref="AI8:AK8"/>
    <mergeCell ref="AF7:AH7"/>
    <mergeCell ref="AI7:AK7"/>
    <mergeCell ref="AF9:AH9"/>
    <mergeCell ref="AD9:AE9"/>
    <mergeCell ref="AI9:AK9"/>
    <mergeCell ref="AD7:AE7"/>
    <mergeCell ref="AD8:AE8"/>
    <mergeCell ref="AI3:AK3"/>
    <mergeCell ref="AF6:AH6"/>
    <mergeCell ref="AF8:AH8"/>
    <mergeCell ref="AL8:AN8"/>
    <mergeCell ref="AO8:AQ8"/>
    <mergeCell ref="AL7:AN7"/>
    <mergeCell ref="M5:N5"/>
    <mergeCell ref="O5:P5"/>
    <mergeCell ref="Q5:R5"/>
    <mergeCell ref="AL6:AN6"/>
    <mergeCell ref="AO6:AQ6"/>
    <mergeCell ref="AL5:AN5"/>
    <mergeCell ref="AO5:AQ5"/>
    <mergeCell ref="AI6:AK6"/>
    <mergeCell ref="AF5:AH5"/>
    <mergeCell ref="AI5:AK5"/>
    <mergeCell ref="M8:N8"/>
    <mergeCell ref="O8:P8"/>
    <mergeCell ref="Q8:R8"/>
    <mergeCell ref="T8:U8"/>
    <mergeCell ref="V8:W8"/>
    <mergeCell ref="T7:U7"/>
    <mergeCell ref="V7:W7"/>
    <mergeCell ref="M7:N7"/>
    <mergeCell ref="AP33:AQ34"/>
    <mergeCell ref="AL33:AO34"/>
    <mergeCell ref="W33:AK34"/>
    <mergeCell ref="A34:L34"/>
    <mergeCell ref="M34:P34"/>
    <mergeCell ref="M3:N3"/>
    <mergeCell ref="O3:R3"/>
    <mergeCell ref="T3:U3"/>
    <mergeCell ref="V3:W3"/>
    <mergeCell ref="M6:N6"/>
    <mergeCell ref="O6:P6"/>
    <mergeCell ref="Q6:R6"/>
    <mergeCell ref="T6:U6"/>
    <mergeCell ref="AF3:AH3"/>
    <mergeCell ref="AL3:AN3"/>
    <mergeCell ref="X3:AA3"/>
    <mergeCell ref="AB3:AE3"/>
    <mergeCell ref="V6:W6"/>
    <mergeCell ref="T5:U5"/>
    <mergeCell ref="V5:W5"/>
    <mergeCell ref="AO3:AQ3"/>
    <mergeCell ref="AI18:AK18"/>
    <mergeCell ref="AL18:AN18"/>
    <mergeCell ref="AO18:AQ18"/>
  </mergeCells>
  <phoneticPr fontId="27"/>
  <dataValidations count="3">
    <dataValidation type="list" allowBlank="1" showInputMessage="1" showErrorMessage="1" sqref="I20:L29" xr:uid="{00000000-0002-0000-0400-000000000000}">
      <formula1>燃料等の種類</formula1>
    </dataValidation>
    <dataValidation type="list" allowBlank="1" showInputMessage="1" showErrorMessage="1" sqref="AI5:AK14 AI20:AK29" xr:uid="{00000000-0002-0000-0400-000001000000}">
      <formula1>計測・制御</formula1>
    </dataValidation>
    <dataValidation imeMode="off" allowBlank="1" showInputMessage="1" showErrorMessage="1" sqref="M5:P14 T5:W14 M20:P29 T20:W29" xr:uid="{00000000-0002-0000-0400-000002000000}"/>
  </dataValidations>
  <pageMargins left="0.70866141732283472" right="0.70866141732283472" top="0.82677165354330717" bottom="0.35433070866141736" header="0.31496062992125984" footer="0.31496062992125984"/>
  <pageSetup paperSize="9" scale="99" orientation="landscape"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56"/>
  <sheetViews>
    <sheetView view="pageBreakPreview" zoomScale="90" zoomScaleNormal="100" zoomScaleSheetLayoutView="90" workbookViewId="0">
      <selection activeCell="A17" sqref="A17"/>
    </sheetView>
  </sheetViews>
  <sheetFormatPr defaultRowHeight="13.2"/>
  <cols>
    <col min="1" max="11" width="7.6640625" customWidth="1"/>
    <col min="12" max="13" width="0" hidden="1" customWidth="1"/>
    <col min="17" max="17" width="0" hidden="1" customWidth="1"/>
    <col min="22" max="22" width="0" hidden="1" customWidth="1"/>
    <col min="27" max="27" width="0" hidden="1" customWidth="1"/>
  </cols>
  <sheetData>
    <row r="1" spans="1:27">
      <c r="A1" s="151" t="s">
        <v>344</v>
      </c>
    </row>
    <row r="2" spans="1:27" ht="16.5" customHeight="1">
      <c r="A2" s="218" t="s">
        <v>276</v>
      </c>
      <c r="B2" s="4"/>
      <c r="C2" s="4"/>
      <c r="D2" s="4"/>
      <c r="E2" s="4"/>
      <c r="F2" s="4"/>
      <c r="G2" s="4"/>
      <c r="H2" s="4"/>
      <c r="I2" s="4"/>
      <c r="J2" s="4"/>
      <c r="K2" s="4"/>
    </row>
    <row r="3" spans="1:27">
      <c r="A3" s="579"/>
      <c r="B3" s="579"/>
      <c r="C3" s="579"/>
      <c r="D3" s="579"/>
      <c r="E3" s="579"/>
      <c r="F3" s="579"/>
      <c r="G3" s="579"/>
      <c r="H3" s="579"/>
      <c r="I3" s="579"/>
      <c r="J3" s="579"/>
      <c r="K3" s="579"/>
    </row>
    <row r="4" spans="1:27">
      <c r="A4" s="579"/>
      <c r="B4" s="579"/>
      <c r="C4" s="579"/>
      <c r="D4" s="579"/>
      <c r="E4" s="579"/>
      <c r="F4" s="579"/>
      <c r="G4" s="579"/>
      <c r="H4" s="579"/>
      <c r="I4" s="579"/>
      <c r="J4" s="579"/>
      <c r="K4" s="579"/>
    </row>
    <row r="5" spans="1:27">
      <c r="A5" s="579"/>
      <c r="B5" s="579"/>
      <c r="C5" s="579"/>
      <c r="D5" s="579"/>
      <c r="E5" s="579"/>
      <c r="F5" s="579"/>
      <c r="G5" s="579"/>
      <c r="H5" s="579"/>
      <c r="I5" s="579"/>
      <c r="J5" s="579"/>
      <c r="K5" s="579"/>
      <c r="L5">
        <v>100</v>
      </c>
      <c r="Q5">
        <v>1</v>
      </c>
    </row>
    <row r="6" spans="1:27">
      <c r="A6" s="579"/>
      <c r="B6" s="579"/>
      <c r="C6" s="579"/>
      <c r="D6" s="579"/>
      <c r="E6" s="579"/>
      <c r="F6" s="579"/>
      <c r="G6" s="579"/>
      <c r="H6" s="579"/>
      <c r="I6" s="579"/>
      <c r="J6" s="579"/>
      <c r="K6" s="579"/>
      <c r="L6">
        <v>10000</v>
      </c>
      <c r="Q6">
        <v>2</v>
      </c>
    </row>
    <row r="7" spans="1:27">
      <c r="A7" s="579"/>
      <c r="B7" s="579"/>
      <c r="C7" s="579"/>
      <c r="D7" s="579"/>
      <c r="E7" s="579"/>
      <c r="F7" s="579"/>
      <c r="G7" s="579"/>
      <c r="H7" s="579"/>
      <c r="I7" s="579"/>
      <c r="J7" s="579"/>
      <c r="K7" s="579"/>
      <c r="Q7">
        <v>3</v>
      </c>
      <c r="AA7">
        <v>5000</v>
      </c>
    </row>
    <row r="8" spans="1:27">
      <c r="A8" s="579"/>
      <c r="B8" s="579"/>
      <c r="C8" s="579"/>
      <c r="D8" s="579"/>
      <c r="E8" s="579"/>
      <c r="F8" s="579"/>
      <c r="G8" s="579"/>
      <c r="H8" s="579"/>
      <c r="I8" s="579"/>
      <c r="J8" s="579"/>
      <c r="K8" s="579"/>
    </row>
    <row r="9" spans="1:27">
      <c r="A9" s="579"/>
      <c r="B9" s="579"/>
      <c r="C9" s="579"/>
      <c r="D9" s="579"/>
      <c r="E9" s="579"/>
      <c r="F9" s="579"/>
      <c r="G9" s="579"/>
      <c r="H9" s="579"/>
      <c r="I9" s="579"/>
      <c r="J9" s="579"/>
      <c r="K9" s="579"/>
    </row>
    <row r="10" spans="1:27">
      <c r="A10" s="579"/>
      <c r="B10" s="579"/>
      <c r="C10" s="579"/>
      <c r="D10" s="579"/>
      <c r="E10" s="579"/>
      <c r="F10" s="579"/>
      <c r="G10" s="579"/>
      <c r="H10" s="579"/>
      <c r="I10" s="579"/>
      <c r="J10" s="579"/>
      <c r="K10" s="579"/>
    </row>
    <row r="11" spans="1:27">
      <c r="A11" s="579"/>
      <c r="B11" s="579"/>
      <c r="C11" s="579"/>
      <c r="D11" s="579"/>
      <c r="E11" s="579"/>
      <c r="F11" s="579"/>
      <c r="G11" s="579"/>
      <c r="H11" s="579"/>
      <c r="I11" s="579"/>
      <c r="J11" s="579"/>
      <c r="K11" s="579"/>
    </row>
    <row r="12" spans="1:27">
      <c r="A12" s="579"/>
      <c r="B12" s="579"/>
      <c r="C12" s="579"/>
      <c r="D12" s="579"/>
      <c r="E12" s="579"/>
      <c r="F12" s="579"/>
      <c r="G12" s="579"/>
      <c r="H12" s="579"/>
      <c r="I12" s="579"/>
      <c r="J12" s="579"/>
      <c r="K12" s="579"/>
    </row>
    <row r="13" spans="1:27">
      <c r="A13" s="579"/>
      <c r="B13" s="579"/>
      <c r="C13" s="579"/>
      <c r="D13" s="579"/>
      <c r="E13" s="579"/>
      <c r="F13" s="579"/>
      <c r="G13" s="579"/>
      <c r="H13" s="579"/>
      <c r="I13" s="579"/>
      <c r="J13" s="579"/>
      <c r="K13" s="579"/>
    </row>
    <row r="14" spans="1:27">
      <c r="A14" s="579"/>
      <c r="B14" s="579"/>
      <c r="C14" s="579"/>
      <c r="D14" s="579"/>
      <c r="E14" s="579"/>
      <c r="F14" s="579"/>
      <c r="G14" s="579"/>
      <c r="H14" s="579"/>
      <c r="I14" s="579"/>
      <c r="J14" s="579"/>
      <c r="K14" s="579"/>
    </row>
    <row r="15" spans="1:27">
      <c r="A15" s="579"/>
      <c r="B15" s="579"/>
      <c r="C15" s="579"/>
      <c r="D15" s="579"/>
      <c r="E15" s="579"/>
      <c r="F15" s="579"/>
      <c r="G15" s="579"/>
      <c r="H15" s="579"/>
      <c r="I15" s="579"/>
      <c r="J15" s="579"/>
      <c r="K15" s="579"/>
    </row>
    <row r="16" spans="1:27" ht="26.1" customHeight="1">
      <c r="A16" s="18"/>
      <c r="B16" s="11"/>
      <c r="C16" s="11"/>
      <c r="D16" s="11"/>
      <c r="E16" s="11"/>
      <c r="F16" s="11"/>
      <c r="G16" s="11"/>
      <c r="H16" s="11"/>
      <c r="I16" s="11"/>
      <c r="J16" s="11"/>
      <c r="K16" s="11"/>
    </row>
    <row r="17" spans="1:13" ht="16.5" customHeight="1">
      <c r="A17" s="218" t="s">
        <v>201</v>
      </c>
      <c r="B17" s="4"/>
      <c r="C17" s="4"/>
      <c r="D17" s="4"/>
      <c r="E17" s="4"/>
      <c r="F17" s="4"/>
      <c r="G17" s="4"/>
      <c r="H17" s="4"/>
      <c r="I17" s="4"/>
      <c r="J17" s="4"/>
      <c r="K17" s="4"/>
    </row>
    <row r="18" spans="1:13" ht="21" customHeight="1">
      <c r="A18" s="580" t="s">
        <v>182</v>
      </c>
      <c r="B18" s="580"/>
      <c r="C18" s="580"/>
      <c r="D18" s="581"/>
      <c r="E18" s="581"/>
      <c r="F18" s="4"/>
      <c r="G18" s="4"/>
      <c r="H18" s="4"/>
      <c r="I18" s="4"/>
      <c r="J18" s="4"/>
      <c r="K18" s="4"/>
      <c r="M18" t="s">
        <v>209</v>
      </c>
    </row>
    <row r="19" spans="1:13" ht="13.5" customHeight="1">
      <c r="A19" s="582" t="s">
        <v>275</v>
      </c>
      <c r="B19" s="583"/>
      <c r="C19" s="583"/>
      <c r="D19" s="583"/>
      <c r="E19" s="583"/>
      <c r="F19" s="583"/>
      <c r="G19" s="583"/>
      <c r="H19" s="583"/>
      <c r="I19" s="583"/>
      <c r="J19" s="583"/>
      <c r="K19" s="584"/>
      <c r="M19" t="s">
        <v>210</v>
      </c>
    </row>
    <row r="20" spans="1:13">
      <c r="A20" s="585"/>
      <c r="B20" s="586"/>
      <c r="C20" s="586"/>
      <c r="D20" s="586"/>
      <c r="E20" s="586"/>
      <c r="F20" s="586"/>
      <c r="G20" s="586"/>
      <c r="H20" s="586"/>
      <c r="I20" s="586"/>
      <c r="J20" s="586"/>
      <c r="K20" s="587"/>
    </row>
    <row r="21" spans="1:13">
      <c r="A21" s="585"/>
      <c r="B21" s="586"/>
      <c r="C21" s="586"/>
      <c r="D21" s="586"/>
      <c r="E21" s="586"/>
      <c r="F21" s="586"/>
      <c r="G21" s="586"/>
      <c r="H21" s="586"/>
      <c r="I21" s="586"/>
      <c r="J21" s="586"/>
      <c r="K21" s="587"/>
    </row>
    <row r="22" spans="1:13">
      <c r="A22" s="585"/>
      <c r="B22" s="586"/>
      <c r="C22" s="586"/>
      <c r="D22" s="586"/>
      <c r="E22" s="586"/>
      <c r="F22" s="586"/>
      <c r="G22" s="586"/>
      <c r="H22" s="586"/>
      <c r="I22" s="586"/>
      <c r="J22" s="586"/>
      <c r="K22" s="587"/>
    </row>
    <row r="23" spans="1:13">
      <c r="A23" s="585"/>
      <c r="B23" s="586"/>
      <c r="C23" s="586"/>
      <c r="D23" s="586"/>
      <c r="E23" s="586"/>
      <c r="F23" s="586"/>
      <c r="G23" s="586"/>
      <c r="H23" s="586"/>
      <c r="I23" s="586"/>
      <c r="J23" s="586"/>
      <c r="K23" s="587"/>
    </row>
    <row r="24" spans="1:13">
      <c r="A24" s="585"/>
      <c r="B24" s="586"/>
      <c r="C24" s="586"/>
      <c r="D24" s="586"/>
      <c r="E24" s="586"/>
      <c r="F24" s="586"/>
      <c r="G24" s="586"/>
      <c r="H24" s="586"/>
      <c r="I24" s="586"/>
      <c r="J24" s="586"/>
      <c r="K24" s="587"/>
    </row>
    <row r="25" spans="1:13">
      <c r="A25" s="585"/>
      <c r="B25" s="586"/>
      <c r="C25" s="586"/>
      <c r="D25" s="586"/>
      <c r="E25" s="586"/>
      <c r="F25" s="586"/>
      <c r="G25" s="586"/>
      <c r="H25" s="586"/>
      <c r="I25" s="586"/>
      <c r="J25" s="586"/>
      <c r="K25" s="587"/>
    </row>
    <row r="26" spans="1:13">
      <c r="A26" s="585"/>
      <c r="B26" s="586"/>
      <c r="C26" s="586"/>
      <c r="D26" s="586"/>
      <c r="E26" s="586"/>
      <c r="F26" s="586"/>
      <c r="G26" s="586"/>
      <c r="H26" s="586"/>
      <c r="I26" s="586"/>
      <c r="J26" s="586"/>
      <c r="K26" s="587"/>
    </row>
    <row r="27" spans="1:13">
      <c r="A27" s="585"/>
      <c r="B27" s="586"/>
      <c r="C27" s="586"/>
      <c r="D27" s="586"/>
      <c r="E27" s="586"/>
      <c r="F27" s="586"/>
      <c r="G27" s="586"/>
      <c r="H27" s="586"/>
      <c r="I27" s="586"/>
      <c r="J27" s="586"/>
      <c r="K27" s="587"/>
    </row>
    <row r="28" spans="1:13">
      <c r="A28" s="585"/>
      <c r="B28" s="586"/>
      <c r="C28" s="586"/>
      <c r="D28" s="586"/>
      <c r="E28" s="586"/>
      <c r="F28" s="586"/>
      <c r="G28" s="586"/>
      <c r="H28" s="586"/>
      <c r="I28" s="586"/>
      <c r="J28" s="586"/>
      <c r="K28" s="587"/>
    </row>
    <row r="29" spans="1:13">
      <c r="A29" s="585"/>
      <c r="B29" s="586"/>
      <c r="C29" s="586"/>
      <c r="D29" s="586"/>
      <c r="E29" s="586"/>
      <c r="F29" s="586"/>
      <c r="G29" s="586"/>
      <c r="H29" s="586"/>
      <c r="I29" s="586"/>
      <c r="J29" s="586"/>
      <c r="K29" s="587"/>
    </row>
    <row r="30" spans="1:13">
      <c r="A30" s="585"/>
      <c r="B30" s="586"/>
      <c r="C30" s="586"/>
      <c r="D30" s="586"/>
      <c r="E30" s="586"/>
      <c r="F30" s="586"/>
      <c r="G30" s="586"/>
      <c r="H30" s="586"/>
      <c r="I30" s="586"/>
      <c r="J30" s="586"/>
      <c r="K30" s="587"/>
    </row>
    <row r="31" spans="1:13">
      <c r="A31" s="585"/>
      <c r="B31" s="586"/>
      <c r="C31" s="586"/>
      <c r="D31" s="586"/>
      <c r="E31" s="586"/>
      <c r="F31" s="586"/>
      <c r="G31" s="586"/>
      <c r="H31" s="586"/>
      <c r="I31" s="586"/>
      <c r="J31" s="586"/>
      <c r="K31" s="587"/>
    </row>
    <row r="32" spans="1:13">
      <c r="A32" s="585"/>
      <c r="B32" s="586"/>
      <c r="C32" s="586"/>
      <c r="D32" s="586"/>
      <c r="E32" s="586"/>
      <c r="F32" s="586"/>
      <c r="G32" s="586"/>
      <c r="H32" s="586"/>
      <c r="I32" s="586"/>
      <c r="J32" s="586"/>
      <c r="K32" s="587"/>
    </row>
    <row r="33" spans="1:22">
      <c r="A33" s="585"/>
      <c r="B33" s="586"/>
      <c r="C33" s="586"/>
      <c r="D33" s="586"/>
      <c r="E33" s="586"/>
      <c r="F33" s="586"/>
      <c r="G33" s="586"/>
      <c r="H33" s="586"/>
      <c r="I33" s="586"/>
      <c r="J33" s="586"/>
      <c r="K33" s="587"/>
      <c r="V33">
        <f>ROUNDDOWN(B33*P33,-4)</f>
        <v>0</v>
      </c>
    </row>
    <row r="34" spans="1:22">
      <c r="A34" s="585"/>
      <c r="B34" s="586"/>
      <c r="C34" s="586"/>
      <c r="D34" s="586"/>
      <c r="E34" s="586"/>
      <c r="F34" s="586"/>
      <c r="G34" s="586"/>
      <c r="H34" s="586"/>
      <c r="I34" s="586"/>
      <c r="J34" s="586"/>
      <c r="K34" s="587"/>
    </row>
    <row r="35" spans="1:22">
      <c r="A35" s="585"/>
      <c r="B35" s="586"/>
      <c r="C35" s="586"/>
      <c r="D35" s="586"/>
      <c r="E35" s="586"/>
      <c r="F35" s="586"/>
      <c r="G35" s="586"/>
      <c r="H35" s="586"/>
      <c r="I35" s="586"/>
      <c r="J35" s="586"/>
      <c r="K35" s="587"/>
    </row>
    <row r="36" spans="1:22">
      <c r="A36" s="585"/>
      <c r="B36" s="586"/>
      <c r="C36" s="586"/>
      <c r="D36" s="586"/>
      <c r="E36" s="586"/>
      <c r="F36" s="586"/>
      <c r="G36" s="586"/>
      <c r="H36" s="586"/>
      <c r="I36" s="586"/>
      <c r="J36" s="586"/>
      <c r="K36" s="587"/>
    </row>
    <row r="37" spans="1:22">
      <c r="A37" s="585"/>
      <c r="B37" s="586"/>
      <c r="C37" s="586"/>
      <c r="D37" s="586"/>
      <c r="E37" s="586"/>
      <c r="F37" s="586"/>
      <c r="G37" s="586"/>
      <c r="H37" s="586"/>
      <c r="I37" s="586"/>
      <c r="J37" s="586"/>
      <c r="K37" s="587"/>
    </row>
    <row r="38" spans="1:22">
      <c r="A38" s="585"/>
      <c r="B38" s="586"/>
      <c r="C38" s="586"/>
      <c r="D38" s="586"/>
      <c r="E38" s="586"/>
      <c r="F38" s="586"/>
      <c r="G38" s="586"/>
      <c r="H38" s="586"/>
      <c r="I38" s="586"/>
      <c r="J38" s="586"/>
      <c r="K38" s="587"/>
    </row>
    <row r="39" spans="1:22">
      <c r="A39" s="585"/>
      <c r="B39" s="586"/>
      <c r="C39" s="586"/>
      <c r="D39" s="586"/>
      <c r="E39" s="586"/>
      <c r="F39" s="586"/>
      <c r="G39" s="586"/>
      <c r="H39" s="586"/>
      <c r="I39" s="586"/>
      <c r="J39" s="586"/>
      <c r="K39" s="587"/>
    </row>
    <row r="40" spans="1:22">
      <c r="A40" s="585"/>
      <c r="B40" s="586"/>
      <c r="C40" s="586"/>
      <c r="D40" s="586"/>
      <c r="E40" s="586"/>
      <c r="F40" s="586"/>
      <c r="G40" s="586"/>
      <c r="H40" s="586"/>
      <c r="I40" s="586"/>
      <c r="J40" s="586"/>
      <c r="K40" s="587"/>
    </row>
    <row r="41" spans="1:22">
      <c r="A41" s="585"/>
      <c r="B41" s="586"/>
      <c r="C41" s="586"/>
      <c r="D41" s="586"/>
      <c r="E41" s="586"/>
      <c r="F41" s="586"/>
      <c r="G41" s="586"/>
      <c r="H41" s="586"/>
      <c r="I41" s="586"/>
      <c r="J41" s="586"/>
      <c r="K41" s="587"/>
    </row>
    <row r="42" spans="1:22">
      <c r="A42" s="585"/>
      <c r="B42" s="586"/>
      <c r="C42" s="586"/>
      <c r="D42" s="586"/>
      <c r="E42" s="586"/>
      <c r="F42" s="586"/>
      <c r="G42" s="586"/>
      <c r="H42" s="586"/>
      <c r="I42" s="586"/>
      <c r="J42" s="586"/>
      <c r="K42" s="587"/>
    </row>
    <row r="43" spans="1:22">
      <c r="A43" s="585"/>
      <c r="B43" s="586"/>
      <c r="C43" s="586"/>
      <c r="D43" s="586"/>
      <c r="E43" s="586"/>
      <c r="F43" s="586"/>
      <c r="G43" s="586"/>
      <c r="H43" s="586"/>
      <c r="I43" s="586"/>
      <c r="J43" s="586"/>
      <c r="K43" s="587"/>
    </row>
    <row r="44" spans="1:22">
      <c r="A44" s="585"/>
      <c r="B44" s="586"/>
      <c r="C44" s="586"/>
      <c r="D44" s="586"/>
      <c r="E44" s="586"/>
      <c r="F44" s="586"/>
      <c r="G44" s="586"/>
      <c r="H44" s="586"/>
      <c r="I44" s="586"/>
      <c r="J44" s="586"/>
      <c r="K44" s="587"/>
    </row>
    <row r="45" spans="1:22">
      <c r="A45" s="585"/>
      <c r="B45" s="586"/>
      <c r="C45" s="586"/>
      <c r="D45" s="586"/>
      <c r="E45" s="586"/>
      <c r="F45" s="586"/>
      <c r="G45" s="586"/>
      <c r="H45" s="586"/>
      <c r="I45" s="586"/>
      <c r="J45" s="586"/>
      <c r="K45" s="587"/>
    </row>
    <row r="46" spans="1:22">
      <c r="A46" s="585"/>
      <c r="B46" s="586"/>
      <c r="C46" s="586"/>
      <c r="D46" s="586"/>
      <c r="E46" s="586"/>
      <c r="F46" s="586"/>
      <c r="G46" s="586"/>
      <c r="H46" s="586"/>
      <c r="I46" s="586"/>
      <c r="J46" s="586"/>
      <c r="K46" s="587"/>
    </row>
    <row r="47" spans="1:22">
      <c r="A47" s="585"/>
      <c r="B47" s="586"/>
      <c r="C47" s="586"/>
      <c r="D47" s="586"/>
      <c r="E47" s="586"/>
      <c r="F47" s="586"/>
      <c r="G47" s="586"/>
      <c r="H47" s="586"/>
      <c r="I47" s="586"/>
      <c r="J47" s="586"/>
      <c r="K47" s="587"/>
    </row>
    <row r="48" spans="1:22">
      <c r="A48" s="585"/>
      <c r="B48" s="586"/>
      <c r="C48" s="586"/>
      <c r="D48" s="586"/>
      <c r="E48" s="586"/>
      <c r="F48" s="586"/>
      <c r="G48" s="586"/>
      <c r="H48" s="586"/>
      <c r="I48" s="586"/>
      <c r="J48" s="586"/>
      <c r="K48" s="587"/>
    </row>
    <row r="49" spans="1:11">
      <c r="A49" s="585"/>
      <c r="B49" s="586"/>
      <c r="C49" s="586"/>
      <c r="D49" s="586"/>
      <c r="E49" s="586"/>
      <c r="F49" s="586"/>
      <c r="G49" s="586"/>
      <c r="H49" s="586"/>
      <c r="I49" s="586"/>
      <c r="J49" s="586"/>
      <c r="K49" s="587"/>
    </row>
    <row r="50" spans="1:11">
      <c r="A50" s="585"/>
      <c r="B50" s="586"/>
      <c r="C50" s="586"/>
      <c r="D50" s="586"/>
      <c r="E50" s="586"/>
      <c r="F50" s="586"/>
      <c r="G50" s="586"/>
      <c r="H50" s="586"/>
      <c r="I50" s="586"/>
      <c r="J50" s="586"/>
      <c r="K50" s="587"/>
    </row>
    <row r="51" spans="1:11">
      <c r="A51" s="585"/>
      <c r="B51" s="586"/>
      <c r="C51" s="586"/>
      <c r="D51" s="586"/>
      <c r="E51" s="586"/>
      <c r="F51" s="586"/>
      <c r="G51" s="586"/>
      <c r="H51" s="586"/>
      <c r="I51" s="586"/>
      <c r="J51" s="586"/>
      <c r="K51" s="587"/>
    </row>
    <row r="52" spans="1:11">
      <c r="A52" s="585"/>
      <c r="B52" s="586"/>
      <c r="C52" s="586"/>
      <c r="D52" s="586"/>
      <c r="E52" s="586"/>
      <c r="F52" s="586"/>
      <c r="G52" s="586"/>
      <c r="H52" s="586"/>
      <c r="I52" s="586"/>
      <c r="J52" s="586"/>
      <c r="K52" s="587"/>
    </row>
    <row r="53" spans="1:11">
      <c r="A53" s="585"/>
      <c r="B53" s="586"/>
      <c r="C53" s="586"/>
      <c r="D53" s="586"/>
      <c r="E53" s="586"/>
      <c r="F53" s="586"/>
      <c r="G53" s="586"/>
      <c r="H53" s="586"/>
      <c r="I53" s="586"/>
      <c r="J53" s="586"/>
      <c r="K53" s="587"/>
    </row>
    <row r="54" spans="1:11">
      <c r="A54" s="585"/>
      <c r="B54" s="586"/>
      <c r="C54" s="586"/>
      <c r="D54" s="586"/>
      <c r="E54" s="586"/>
      <c r="F54" s="586"/>
      <c r="G54" s="586"/>
      <c r="H54" s="586"/>
      <c r="I54" s="586"/>
      <c r="J54" s="586"/>
      <c r="K54" s="587"/>
    </row>
    <row r="55" spans="1:11">
      <c r="A55" s="585"/>
      <c r="B55" s="586"/>
      <c r="C55" s="586"/>
      <c r="D55" s="586"/>
      <c r="E55" s="586"/>
      <c r="F55" s="586"/>
      <c r="G55" s="586"/>
      <c r="H55" s="586"/>
      <c r="I55" s="586"/>
      <c r="J55" s="586"/>
      <c r="K55" s="587"/>
    </row>
    <row r="56" spans="1:11">
      <c r="A56" s="588"/>
      <c r="B56" s="589"/>
      <c r="C56" s="589"/>
      <c r="D56" s="589"/>
      <c r="E56" s="589"/>
      <c r="F56" s="589"/>
      <c r="G56" s="589"/>
      <c r="H56" s="589"/>
      <c r="I56" s="589"/>
      <c r="J56" s="589"/>
      <c r="K56" s="590"/>
    </row>
  </sheetData>
  <mergeCells count="5">
    <mergeCell ref="A3:K15"/>
    <mergeCell ref="A18:C18"/>
    <mergeCell ref="D18:E18"/>
    <mergeCell ref="A19:K19"/>
    <mergeCell ref="A20:K56"/>
  </mergeCells>
  <phoneticPr fontId="19"/>
  <dataValidations count="1">
    <dataValidation type="list" allowBlank="1" showInputMessage="1" showErrorMessage="1" sqref="D18:E18" xr:uid="{00000000-0002-0000-0500-000000000000}">
      <formula1>$M$18:$M$19</formula1>
    </dataValidation>
  </dataValidations>
  <pageMargins left="0.9055118110236221" right="0.59055118110236227" top="0.74803149606299213" bottom="0.74803149606299213" header="0.31496062992125984" footer="0.31496062992125984"/>
  <pageSetup paperSize="9" scale="97"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6"/>
  <sheetViews>
    <sheetView view="pageBreakPreview" zoomScale="120" zoomScaleNormal="100" zoomScaleSheetLayoutView="120" workbookViewId="0">
      <pane xSplit="1" ySplit="4" topLeftCell="B11" activePane="bottomRight" state="frozen"/>
      <selection activeCell="V35" sqref="V35"/>
      <selection pane="topRight" activeCell="V35" sqref="V35"/>
      <selection pane="bottomLeft" activeCell="V35" sqref="V35"/>
      <selection pane="bottomRight" activeCell="S11" sqref="S11"/>
    </sheetView>
  </sheetViews>
  <sheetFormatPr defaultColWidth="9" defaultRowHeight="16.5" customHeight="1"/>
  <cols>
    <col min="1" max="1" width="3.88671875" style="151" customWidth="1"/>
    <col min="2" max="2" width="17.88671875" style="151" customWidth="1"/>
    <col min="3" max="4" width="9.21875" style="151" customWidth="1"/>
    <col min="5" max="6" width="11.44140625" style="151" customWidth="1"/>
    <col min="7" max="7" width="6.109375" style="165" customWidth="1"/>
    <col min="8" max="10" width="6.109375" style="151" customWidth="1"/>
    <col min="11" max="16384" width="9" style="151"/>
  </cols>
  <sheetData>
    <row r="1" spans="1:12" ht="16.5" customHeight="1">
      <c r="A1" s="151" t="s">
        <v>345</v>
      </c>
    </row>
    <row r="2" spans="1:12" ht="8.1" customHeight="1"/>
    <row r="3" spans="1:12" ht="24.9" customHeight="1">
      <c r="A3" s="591" t="s">
        <v>282</v>
      </c>
      <c r="B3" s="591"/>
      <c r="C3" s="591"/>
      <c r="D3" s="591"/>
      <c r="E3" s="591"/>
      <c r="F3" s="591"/>
      <c r="G3" s="591"/>
      <c r="H3" s="591"/>
      <c r="I3" s="591"/>
      <c r="L3" s="217"/>
    </row>
    <row r="4" spans="1:12" s="166" customFormat="1" ht="30" customHeight="1">
      <c r="A4" s="174" t="s">
        <v>196</v>
      </c>
      <c r="B4" s="174" t="s">
        <v>273</v>
      </c>
      <c r="C4" s="174" t="s">
        <v>305</v>
      </c>
      <c r="D4" s="175" t="s">
        <v>274</v>
      </c>
      <c r="E4" s="174" t="s">
        <v>306</v>
      </c>
      <c r="F4" s="174" t="s">
        <v>280</v>
      </c>
      <c r="G4" s="175" t="s">
        <v>290</v>
      </c>
      <c r="H4" s="176" t="s">
        <v>291</v>
      </c>
      <c r="I4" s="175" t="s">
        <v>197</v>
      </c>
      <c r="J4" s="177" t="s">
        <v>289</v>
      </c>
    </row>
    <row r="5" spans="1:12" s="166" customFormat="1" ht="12.9" customHeight="1">
      <c r="A5" s="180"/>
      <c r="B5" s="180"/>
      <c r="C5" s="180"/>
      <c r="D5" s="180"/>
      <c r="E5" s="181"/>
      <c r="F5" s="180"/>
      <c r="G5" s="181" t="s">
        <v>278</v>
      </c>
      <c r="H5" s="181" t="s">
        <v>279</v>
      </c>
      <c r="I5" s="181"/>
      <c r="J5" s="178" t="s">
        <v>283</v>
      </c>
    </row>
    <row r="6" spans="1:12" ht="16.5" customHeight="1">
      <c r="A6" s="173">
        <v>1</v>
      </c>
      <c r="B6" s="200"/>
      <c r="C6" s="200"/>
      <c r="D6" s="200"/>
      <c r="E6" s="200"/>
      <c r="F6" s="200"/>
      <c r="G6" s="203"/>
      <c r="H6" s="204"/>
      <c r="I6" s="179"/>
      <c r="J6" s="205" t="str">
        <f>IF(B6="","",(IF(I6="",0,SUM(G6:H6))))</f>
        <v/>
      </c>
    </row>
    <row r="7" spans="1:12" ht="16.5" customHeight="1">
      <c r="A7" s="173">
        <v>2</v>
      </c>
      <c r="B7" s="200"/>
      <c r="C7" s="200"/>
      <c r="D7" s="200"/>
      <c r="E7" s="200"/>
      <c r="F7" s="200"/>
      <c r="G7" s="203"/>
      <c r="H7" s="204"/>
      <c r="I7" s="179"/>
      <c r="J7" s="205" t="str">
        <f t="shared" ref="J7:J43" si="0">IF(B7="","",(IF(I7="",0,SUM(G7:H7))))</f>
        <v/>
      </c>
    </row>
    <row r="8" spans="1:12" ht="16.5" customHeight="1">
      <c r="A8" s="173">
        <v>3</v>
      </c>
      <c r="B8" s="200"/>
      <c r="C8" s="200"/>
      <c r="D8" s="200"/>
      <c r="E8" s="200"/>
      <c r="F8" s="200"/>
      <c r="G8" s="203"/>
      <c r="H8" s="204"/>
      <c r="I8" s="179"/>
      <c r="J8" s="205" t="str">
        <f t="shared" si="0"/>
        <v/>
      </c>
    </row>
    <row r="9" spans="1:12" ht="16.5" customHeight="1">
      <c r="A9" s="173">
        <v>4</v>
      </c>
      <c r="B9" s="200"/>
      <c r="C9" s="200"/>
      <c r="D9" s="200"/>
      <c r="E9" s="200"/>
      <c r="F9" s="200"/>
      <c r="G9" s="203"/>
      <c r="H9" s="204"/>
      <c r="I9" s="179"/>
      <c r="J9" s="205" t="str">
        <f t="shared" si="0"/>
        <v/>
      </c>
    </row>
    <row r="10" spans="1:12" ht="16.5" customHeight="1">
      <c r="A10" s="173">
        <v>5</v>
      </c>
      <c r="B10" s="200"/>
      <c r="C10" s="200"/>
      <c r="D10" s="200"/>
      <c r="E10" s="200"/>
      <c r="F10" s="200"/>
      <c r="G10" s="203"/>
      <c r="H10" s="204"/>
      <c r="I10" s="179"/>
      <c r="J10" s="205" t="str">
        <f t="shared" si="0"/>
        <v/>
      </c>
    </row>
    <row r="11" spans="1:12" ht="16.5" customHeight="1">
      <c r="A11" s="173">
        <v>6</v>
      </c>
      <c r="B11" s="200"/>
      <c r="C11" s="200"/>
      <c r="D11" s="200"/>
      <c r="E11" s="200"/>
      <c r="F11" s="200"/>
      <c r="G11" s="203"/>
      <c r="H11" s="204"/>
      <c r="I11" s="179"/>
      <c r="J11" s="205" t="str">
        <f t="shared" si="0"/>
        <v/>
      </c>
    </row>
    <row r="12" spans="1:12" ht="16.5" customHeight="1">
      <c r="A12" s="173">
        <v>7</v>
      </c>
      <c r="B12" s="200"/>
      <c r="C12" s="200"/>
      <c r="D12" s="200"/>
      <c r="E12" s="200"/>
      <c r="F12" s="200"/>
      <c r="G12" s="203"/>
      <c r="H12" s="204"/>
      <c r="I12" s="179"/>
      <c r="J12" s="205" t="str">
        <f t="shared" si="0"/>
        <v/>
      </c>
    </row>
    <row r="13" spans="1:12" ht="16.5" customHeight="1">
      <c r="A13" s="173">
        <v>8</v>
      </c>
      <c r="B13" s="200"/>
      <c r="C13" s="200"/>
      <c r="D13" s="200"/>
      <c r="E13" s="200"/>
      <c r="F13" s="200"/>
      <c r="G13" s="203"/>
      <c r="H13" s="204"/>
      <c r="I13" s="179"/>
      <c r="J13" s="205" t="str">
        <f t="shared" si="0"/>
        <v/>
      </c>
    </row>
    <row r="14" spans="1:12" ht="16.5" customHeight="1">
      <c r="A14" s="173">
        <v>9</v>
      </c>
      <c r="B14" s="200"/>
      <c r="C14" s="200"/>
      <c r="D14" s="200"/>
      <c r="E14" s="200"/>
      <c r="F14" s="200"/>
      <c r="G14" s="203"/>
      <c r="H14" s="204"/>
      <c r="I14" s="179"/>
      <c r="J14" s="205" t="str">
        <f t="shared" si="0"/>
        <v/>
      </c>
    </row>
    <row r="15" spans="1:12" ht="16.5" customHeight="1">
      <c r="A15" s="173">
        <v>10</v>
      </c>
      <c r="B15" s="200"/>
      <c r="C15" s="200"/>
      <c r="D15" s="200"/>
      <c r="E15" s="200"/>
      <c r="F15" s="200"/>
      <c r="G15" s="203"/>
      <c r="H15" s="204"/>
      <c r="I15" s="179"/>
      <c r="J15" s="205" t="str">
        <f t="shared" si="0"/>
        <v/>
      </c>
    </row>
    <row r="16" spans="1:12" ht="16.5" customHeight="1">
      <c r="A16" s="173">
        <v>11</v>
      </c>
      <c r="B16" s="200"/>
      <c r="C16" s="200"/>
      <c r="D16" s="200"/>
      <c r="E16" s="200"/>
      <c r="F16" s="200"/>
      <c r="G16" s="203"/>
      <c r="H16" s="204"/>
      <c r="I16" s="179"/>
      <c r="J16" s="205" t="str">
        <f t="shared" si="0"/>
        <v/>
      </c>
    </row>
    <row r="17" spans="1:10" ht="16.5" customHeight="1">
      <c r="A17" s="173">
        <v>12</v>
      </c>
      <c r="B17" s="200"/>
      <c r="C17" s="200"/>
      <c r="D17" s="200"/>
      <c r="E17" s="200"/>
      <c r="F17" s="200"/>
      <c r="G17" s="203"/>
      <c r="H17" s="204"/>
      <c r="I17" s="179"/>
      <c r="J17" s="205" t="str">
        <f t="shared" si="0"/>
        <v/>
      </c>
    </row>
    <row r="18" spans="1:10" ht="16.5" customHeight="1">
      <c r="A18" s="173">
        <v>13</v>
      </c>
      <c r="B18" s="200"/>
      <c r="C18" s="200"/>
      <c r="D18" s="200"/>
      <c r="E18" s="200"/>
      <c r="F18" s="200"/>
      <c r="G18" s="203"/>
      <c r="H18" s="204"/>
      <c r="I18" s="179"/>
      <c r="J18" s="205" t="str">
        <f t="shared" si="0"/>
        <v/>
      </c>
    </row>
    <row r="19" spans="1:10" ht="16.5" customHeight="1">
      <c r="A19" s="173">
        <v>14</v>
      </c>
      <c r="B19" s="200"/>
      <c r="C19" s="200"/>
      <c r="D19" s="200"/>
      <c r="E19" s="200"/>
      <c r="F19" s="200"/>
      <c r="G19" s="203"/>
      <c r="H19" s="204"/>
      <c r="I19" s="179"/>
      <c r="J19" s="205" t="str">
        <f t="shared" si="0"/>
        <v/>
      </c>
    </row>
    <row r="20" spans="1:10" ht="16.5" customHeight="1">
      <c r="A20" s="173">
        <v>15</v>
      </c>
      <c r="B20" s="200"/>
      <c r="C20" s="200"/>
      <c r="D20" s="200"/>
      <c r="E20" s="200"/>
      <c r="F20" s="200"/>
      <c r="G20" s="203"/>
      <c r="H20" s="204"/>
      <c r="I20" s="179"/>
      <c r="J20" s="205" t="str">
        <f t="shared" si="0"/>
        <v/>
      </c>
    </row>
    <row r="21" spans="1:10" ht="16.5" customHeight="1">
      <c r="A21" s="173">
        <v>16</v>
      </c>
      <c r="B21" s="200"/>
      <c r="C21" s="200"/>
      <c r="D21" s="200"/>
      <c r="E21" s="200"/>
      <c r="F21" s="200"/>
      <c r="G21" s="203"/>
      <c r="H21" s="204"/>
      <c r="I21" s="179"/>
      <c r="J21" s="205" t="str">
        <f t="shared" si="0"/>
        <v/>
      </c>
    </row>
    <row r="22" spans="1:10" ht="16.5" customHeight="1">
      <c r="A22" s="173">
        <v>17</v>
      </c>
      <c r="B22" s="200"/>
      <c r="C22" s="200"/>
      <c r="D22" s="200"/>
      <c r="E22" s="200"/>
      <c r="F22" s="200"/>
      <c r="G22" s="203"/>
      <c r="H22" s="204"/>
      <c r="I22" s="179"/>
      <c r="J22" s="205" t="str">
        <f t="shared" si="0"/>
        <v/>
      </c>
    </row>
    <row r="23" spans="1:10" ht="16.5" customHeight="1">
      <c r="A23" s="173">
        <v>18</v>
      </c>
      <c r="B23" s="200"/>
      <c r="C23" s="200"/>
      <c r="D23" s="200"/>
      <c r="E23" s="200"/>
      <c r="F23" s="200"/>
      <c r="G23" s="203"/>
      <c r="H23" s="204"/>
      <c r="I23" s="179"/>
      <c r="J23" s="205" t="str">
        <f t="shared" si="0"/>
        <v/>
      </c>
    </row>
    <row r="24" spans="1:10" ht="16.5" customHeight="1">
      <c r="A24" s="173">
        <v>19</v>
      </c>
      <c r="B24" s="200"/>
      <c r="C24" s="200"/>
      <c r="D24" s="200"/>
      <c r="E24" s="200"/>
      <c r="F24" s="200"/>
      <c r="G24" s="203"/>
      <c r="H24" s="204"/>
      <c r="I24" s="179"/>
      <c r="J24" s="205" t="str">
        <f t="shared" si="0"/>
        <v/>
      </c>
    </row>
    <row r="25" spans="1:10" ht="16.5" customHeight="1">
      <c r="A25" s="173">
        <v>20</v>
      </c>
      <c r="B25" s="199"/>
      <c r="C25" s="199"/>
      <c r="D25" s="201"/>
      <c r="E25" s="199"/>
      <c r="F25" s="199"/>
      <c r="G25" s="204"/>
      <c r="H25" s="204"/>
      <c r="I25" s="179"/>
      <c r="J25" s="205" t="str">
        <f t="shared" si="0"/>
        <v/>
      </c>
    </row>
    <row r="26" spans="1:10" ht="16.5" customHeight="1">
      <c r="A26" s="173">
        <v>21</v>
      </c>
      <c r="B26" s="199"/>
      <c r="C26" s="199"/>
      <c r="D26" s="201"/>
      <c r="E26" s="199"/>
      <c r="F26" s="199"/>
      <c r="G26" s="204"/>
      <c r="H26" s="204"/>
      <c r="I26" s="179"/>
      <c r="J26" s="205" t="str">
        <f t="shared" si="0"/>
        <v/>
      </c>
    </row>
    <row r="27" spans="1:10" ht="16.5" customHeight="1">
      <c r="A27" s="173">
        <v>22</v>
      </c>
      <c r="B27" s="199"/>
      <c r="C27" s="199"/>
      <c r="D27" s="201"/>
      <c r="E27" s="199"/>
      <c r="F27" s="199"/>
      <c r="G27" s="204"/>
      <c r="H27" s="204"/>
      <c r="I27" s="179"/>
      <c r="J27" s="205" t="str">
        <f t="shared" si="0"/>
        <v/>
      </c>
    </row>
    <row r="28" spans="1:10" ht="16.5" customHeight="1">
      <c r="A28" s="173">
        <v>23</v>
      </c>
      <c r="B28" s="199"/>
      <c r="C28" s="199"/>
      <c r="D28" s="201"/>
      <c r="E28" s="199"/>
      <c r="F28" s="199"/>
      <c r="G28" s="204"/>
      <c r="H28" s="204"/>
      <c r="I28" s="179"/>
      <c r="J28" s="205" t="str">
        <f t="shared" si="0"/>
        <v/>
      </c>
    </row>
    <row r="29" spans="1:10" ht="16.5" customHeight="1">
      <c r="A29" s="173">
        <v>24</v>
      </c>
      <c r="B29" s="199"/>
      <c r="C29" s="199"/>
      <c r="D29" s="201"/>
      <c r="E29" s="199"/>
      <c r="F29" s="199"/>
      <c r="G29" s="204"/>
      <c r="H29" s="204"/>
      <c r="I29" s="179"/>
      <c r="J29" s="205" t="str">
        <f t="shared" si="0"/>
        <v/>
      </c>
    </row>
    <row r="30" spans="1:10" ht="16.5" customHeight="1">
      <c r="A30" s="173">
        <v>25</v>
      </c>
      <c r="B30" s="199"/>
      <c r="C30" s="199"/>
      <c r="D30" s="201"/>
      <c r="E30" s="199"/>
      <c r="F30" s="199"/>
      <c r="G30" s="204"/>
      <c r="H30" s="204"/>
      <c r="I30" s="179"/>
      <c r="J30" s="205" t="str">
        <f t="shared" si="0"/>
        <v/>
      </c>
    </row>
    <row r="31" spans="1:10" ht="16.5" customHeight="1">
      <c r="A31" s="173">
        <v>26</v>
      </c>
      <c r="B31" s="199"/>
      <c r="C31" s="199"/>
      <c r="D31" s="201"/>
      <c r="E31" s="199"/>
      <c r="F31" s="199"/>
      <c r="G31" s="204"/>
      <c r="H31" s="204"/>
      <c r="I31" s="179"/>
      <c r="J31" s="205" t="str">
        <f t="shared" si="0"/>
        <v/>
      </c>
    </row>
    <row r="32" spans="1:10" ht="16.5" customHeight="1">
      <c r="A32" s="173">
        <v>27</v>
      </c>
      <c r="B32" s="199"/>
      <c r="C32" s="199"/>
      <c r="D32" s="201"/>
      <c r="E32" s="199"/>
      <c r="F32" s="199"/>
      <c r="G32" s="204"/>
      <c r="H32" s="204"/>
      <c r="I32" s="179"/>
      <c r="J32" s="205" t="str">
        <f t="shared" si="0"/>
        <v/>
      </c>
    </row>
    <row r="33" spans="1:14" ht="16.5" customHeight="1">
      <c r="A33" s="173">
        <v>28</v>
      </c>
      <c r="B33" s="199"/>
      <c r="C33" s="199"/>
      <c r="D33" s="201"/>
      <c r="E33" s="199"/>
      <c r="F33" s="199"/>
      <c r="G33" s="204"/>
      <c r="H33" s="204"/>
      <c r="I33" s="179"/>
      <c r="J33" s="205" t="str">
        <f t="shared" si="0"/>
        <v/>
      </c>
    </row>
    <row r="34" spans="1:14" ht="16.5" customHeight="1">
      <c r="A34" s="173">
        <v>29</v>
      </c>
      <c r="B34" s="199"/>
      <c r="C34" s="199"/>
      <c r="D34" s="201"/>
      <c r="E34" s="199"/>
      <c r="F34" s="199"/>
      <c r="G34" s="204"/>
      <c r="H34" s="204"/>
      <c r="I34" s="179"/>
      <c r="J34" s="205" t="str">
        <f t="shared" si="0"/>
        <v/>
      </c>
    </row>
    <row r="35" spans="1:14" ht="16.5" customHeight="1">
      <c r="A35" s="173">
        <v>30</v>
      </c>
      <c r="B35" s="199"/>
      <c r="C35" s="199"/>
      <c r="D35" s="201"/>
      <c r="E35" s="199"/>
      <c r="F35" s="199"/>
      <c r="G35" s="204"/>
      <c r="H35" s="204"/>
      <c r="I35" s="179"/>
      <c r="J35" s="205" t="str">
        <f t="shared" si="0"/>
        <v/>
      </c>
    </row>
    <row r="36" spans="1:14" ht="16.5" customHeight="1">
      <c r="A36" s="173">
        <v>31</v>
      </c>
      <c r="B36" s="199"/>
      <c r="C36" s="199"/>
      <c r="D36" s="201"/>
      <c r="E36" s="199"/>
      <c r="F36" s="199"/>
      <c r="G36" s="204"/>
      <c r="H36" s="204"/>
      <c r="I36" s="179"/>
      <c r="J36" s="205" t="str">
        <f>IF(B36="","",(IF(I36="",0,SUM(G36:H36))))</f>
        <v/>
      </c>
    </row>
    <row r="37" spans="1:14" ht="16.5" customHeight="1">
      <c r="A37" s="173">
        <v>32</v>
      </c>
      <c r="B37" s="199"/>
      <c r="C37" s="199"/>
      <c r="D37" s="201"/>
      <c r="E37" s="199"/>
      <c r="F37" s="199"/>
      <c r="G37" s="204"/>
      <c r="H37" s="204"/>
      <c r="I37" s="179"/>
      <c r="J37" s="205" t="str">
        <f t="shared" si="0"/>
        <v/>
      </c>
    </row>
    <row r="38" spans="1:14" ht="16.5" customHeight="1">
      <c r="A38" s="173">
        <v>33</v>
      </c>
      <c r="B38" s="199"/>
      <c r="C38" s="199"/>
      <c r="D38" s="201"/>
      <c r="E38" s="199"/>
      <c r="F38" s="199"/>
      <c r="G38" s="204"/>
      <c r="H38" s="204"/>
      <c r="I38" s="179"/>
      <c r="J38" s="205" t="str">
        <f t="shared" si="0"/>
        <v/>
      </c>
    </row>
    <row r="39" spans="1:14" ht="16.5" customHeight="1">
      <c r="A39" s="173">
        <v>34</v>
      </c>
      <c r="B39" s="199"/>
      <c r="C39" s="199"/>
      <c r="D39" s="201"/>
      <c r="E39" s="199"/>
      <c r="F39" s="199"/>
      <c r="G39" s="204"/>
      <c r="H39" s="204"/>
      <c r="I39" s="179"/>
      <c r="J39" s="205" t="str">
        <f t="shared" si="0"/>
        <v/>
      </c>
    </row>
    <row r="40" spans="1:14" ht="16.5" customHeight="1">
      <c r="A40" s="173">
        <v>35</v>
      </c>
      <c r="B40" s="199"/>
      <c r="C40" s="199"/>
      <c r="D40" s="201"/>
      <c r="E40" s="199"/>
      <c r="F40" s="199"/>
      <c r="G40" s="204"/>
      <c r="H40" s="204"/>
      <c r="I40" s="179"/>
      <c r="J40" s="205" t="str">
        <f t="shared" si="0"/>
        <v/>
      </c>
    </row>
    <row r="41" spans="1:14" ht="16.5" customHeight="1">
      <c r="A41" s="173">
        <v>36</v>
      </c>
      <c r="B41" s="199"/>
      <c r="C41" s="199"/>
      <c r="D41" s="201"/>
      <c r="E41" s="199"/>
      <c r="F41" s="199"/>
      <c r="G41" s="204"/>
      <c r="H41" s="204"/>
      <c r="I41" s="179"/>
      <c r="J41" s="205" t="str">
        <f t="shared" si="0"/>
        <v/>
      </c>
    </row>
    <row r="42" spans="1:14" ht="16.5" customHeight="1">
      <c r="A42" s="173">
        <v>37</v>
      </c>
      <c r="B42" s="199"/>
      <c r="C42" s="199"/>
      <c r="D42" s="201"/>
      <c r="E42" s="199"/>
      <c r="F42" s="199"/>
      <c r="G42" s="204"/>
      <c r="H42" s="204"/>
      <c r="I42" s="179"/>
      <c r="J42" s="205" t="str">
        <f t="shared" si="0"/>
        <v/>
      </c>
    </row>
    <row r="43" spans="1:14" ht="16.5" customHeight="1">
      <c r="A43" s="173">
        <v>38</v>
      </c>
      <c r="B43" s="199"/>
      <c r="C43" s="199"/>
      <c r="D43" s="201"/>
      <c r="E43" s="199"/>
      <c r="F43" s="199"/>
      <c r="G43" s="204"/>
      <c r="H43" s="204"/>
      <c r="I43" s="179"/>
      <c r="J43" s="205" t="str">
        <f t="shared" si="0"/>
        <v/>
      </c>
    </row>
    <row r="44" spans="1:14" ht="16.5" customHeight="1" thickBot="1">
      <c r="A44" s="170" t="s">
        <v>203</v>
      </c>
      <c r="B44" s="167"/>
      <c r="C44" s="167"/>
      <c r="D44" s="167"/>
      <c r="E44" s="167"/>
      <c r="F44" s="167"/>
      <c r="G44" s="168"/>
      <c r="H44" s="167"/>
      <c r="I44" s="167"/>
    </row>
    <row r="45" spans="1:14" ht="13.8" thickBot="1">
      <c r="N45" s="172"/>
    </row>
    <row r="46" spans="1:14" ht="28.5" customHeight="1" thickBot="1">
      <c r="A46" s="171"/>
      <c r="C46" s="594" t="s">
        <v>292</v>
      </c>
      <c r="D46" s="595"/>
      <c r="E46" s="595"/>
      <c r="F46" s="595"/>
      <c r="G46" s="595"/>
      <c r="H46" s="596"/>
      <c r="I46" s="592">
        <f>SUM(J6:J43)</f>
        <v>0</v>
      </c>
      <c r="J46" s="593"/>
    </row>
  </sheetData>
  <mergeCells count="3">
    <mergeCell ref="A3:I3"/>
    <mergeCell ref="I46:J46"/>
    <mergeCell ref="C46:H46"/>
  </mergeCells>
  <phoneticPr fontId="21"/>
  <dataValidations count="2">
    <dataValidation type="list" allowBlank="1" showInputMessage="1" showErrorMessage="1" sqref="I6:I43" xr:uid="{00000000-0002-0000-0600-000000000000}">
      <formula1>"○"</formula1>
    </dataValidation>
    <dataValidation imeMode="off" allowBlank="1" showInputMessage="1" showErrorMessage="1" sqref="G6:H43" xr:uid="{00000000-0002-0000-0600-000001000000}"/>
  </dataValidations>
  <pageMargins left="0.9055118110236221" right="0.59055118110236227"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9"/>
  <sheetViews>
    <sheetView view="pageBreakPreview" zoomScale="70" zoomScaleNormal="90" zoomScaleSheetLayoutView="70" workbookViewId="0">
      <selection activeCell="AK17" sqref="AK17"/>
    </sheetView>
  </sheetViews>
  <sheetFormatPr defaultRowHeight="13.2"/>
  <cols>
    <col min="1" max="1" width="2.44140625" customWidth="1"/>
    <col min="2" max="36" width="2.6640625" customWidth="1"/>
  </cols>
  <sheetData>
    <row r="1" spans="1:32">
      <c r="A1" s="151" t="s">
        <v>346</v>
      </c>
    </row>
    <row r="2" spans="1:32" ht="6" customHeight="1"/>
    <row r="3" spans="1:32">
      <c r="A3" s="597"/>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9"/>
    </row>
    <row r="4" spans="1:32">
      <c r="A4" s="600"/>
      <c r="B4" s="601"/>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2"/>
    </row>
    <row r="5" spans="1:32">
      <c r="A5" s="600"/>
      <c r="B5" s="601"/>
      <c r="C5" s="601"/>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2"/>
    </row>
    <row r="6" spans="1:32">
      <c r="A6" s="600"/>
      <c r="B6" s="601"/>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2"/>
    </row>
    <row r="7" spans="1:32">
      <c r="A7" s="600"/>
      <c r="B7" s="601"/>
      <c r="C7" s="601"/>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2"/>
    </row>
    <row r="8" spans="1:32">
      <c r="A8" s="600"/>
      <c r="B8" s="601"/>
      <c r="C8" s="601"/>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2"/>
    </row>
    <row r="9" spans="1:32">
      <c r="A9" s="600"/>
      <c r="B9" s="601"/>
      <c r="C9" s="601"/>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2"/>
    </row>
    <row r="10" spans="1:32">
      <c r="A10" s="600"/>
      <c r="B10" s="601"/>
      <c r="C10" s="601"/>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2"/>
    </row>
    <row r="11" spans="1:32">
      <c r="A11" s="600"/>
      <c r="B11" s="601"/>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2"/>
    </row>
    <row r="12" spans="1:32">
      <c r="A12" s="600"/>
      <c r="B12" s="601"/>
      <c r="C12" s="601"/>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2"/>
    </row>
    <row r="13" spans="1:32">
      <c r="A13" s="600"/>
      <c r="B13" s="601"/>
      <c r="C13" s="601"/>
      <c r="D13" s="601"/>
      <c r="E13" s="601"/>
      <c r="F13" s="601"/>
      <c r="G13" s="601"/>
      <c r="H13" s="601"/>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1"/>
      <c r="AF13" s="602"/>
    </row>
    <row r="14" spans="1:32">
      <c r="A14" s="600"/>
      <c r="B14" s="601"/>
      <c r="C14" s="601"/>
      <c r="D14" s="601"/>
      <c r="E14" s="601"/>
      <c r="F14" s="601"/>
      <c r="G14" s="601"/>
      <c r="H14" s="601"/>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2"/>
    </row>
    <row r="15" spans="1:32">
      <c r="A15" s="600"/>
      <c r="B15" s="601"/>
      <c r="C15" s="601"/>
      <c r="D15" s="601"/>
      <c r="E15" s="601"/>
      <c r="F15" s="601"/>
      <c r="G15" s="601"/>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1"/>
      <c r="AF15" s="602"/>
    </row>
    <row r="16" spans="1:32">
      <c r="A16" s="600"/>
      <c r="B16" s="601"/>
      <c r="C16" s="601"/>
      <c r="D16" s="601"/>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1"/>
      <c r="AF16" s="602"/>
    </row>
    <row r="17" spans="1:32">
      <c r="A17" s="600"/>
      <c r="B17" s="601"/>
      <c r="C17" s="601"/>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2"/>
    </row>
    <row r="18" spans="1:32">
      <c r="A18" s="600"/>
      <c r="B18" s="601"/>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2"/>
    </row>
    <row r="19" spans="1:32">
      <c r="A19" s="600"/>
      <c r="B19" s="601"/>
      <c r="C19" s="601"/>
      <c r="D19" s="601"/>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2"/>
    </row>
    <row r="20" spans="1:32">
      <c r="A20" s="600"/>
      <c r="B20" s="601"/>
      <c r="C20" s="601"/>
      <c r="D20" s="601"/>
      <c r="E20" s="601"/>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602"/>
    </row>
    <row r="21" spans="1:32">
      <c r="A21" s="600"/>
      <c r="B21" s="601"/>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2"/>
    </row>
    <row r="22" spans="1:32">
      <c r="A22" s="600"/>
      <c r="B22" s="601"/>
      <c r="C22" s="601"/>
      <c r="D22" s="601"/>
      <c r="E22" s="601"/>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2"/>
    </row>
    <row r="23" spans="1:32">
      <c r="A23" s="600"/>
      <c r="B23" s="601"/>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2"/>
    </row>
    <row r="24" spans="1:32">
      <c r="A24" s="600"/>
      <c r="B24" s="601"/>
      <c r="C24" s="601"/>
      <c r="D24" s="601"/>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2"/>
    </row>
    <row r="25" spans="1:32">
      <c r="A25" s="600"/>
      <c r="B25" s="601"/>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2"/>
    </row>
    <row r="26" spans="1:32">
      <c r="A26" s="600"/>
      <c r="B26" s="601"/>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2"/>
    </row>
    <row r="27" spans="1:32">
      <c r="A27" s="600"/>
      <c r="B27" s="601"/>
      <c r="C27" s="601"/>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2"/>
    </row>
    <row r="28" spans="1:32">
      <c r="A28" s="600"/>
      <c r="B28" s="601"/>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2"/>
    </row>
    <row r="29" spans="1:32">
      <c r="A29" s="600"/>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2"/>
    </row>
    <row r="30" spans="1:32">
      <c r="A30" s="600"/>
      <c r="B30" s="601"/>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2"/>
    </row>
    <row r="31" spans="1:32">
      <c r="A31" s="600"/>
      <c r="B31" s="601"/>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1"/>
      <c r="AF31" s="602"/>
    </row>
    <row r="32" spans="1:32">
      <c r="A32" s="600"/>
      <c r="B32" s="601"/>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2"/>
    </row>
    <row r="33" spans="1:32">
      <c r="A33" s="600"/>
      <c r="B33" s="601"/>
      <c r="C33" s="601"/>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1"/>
      <c r="AF33" s="602"/>
    </row>
    <row r="34" spans="1:32">
      <c r="A34" s="600"/>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1"/>
      <c r="AF34" s="602"/>
    </row>
    <row r="35" spans="1:32">
      <c r="A35" s="600"/>
      <c r="B35" s="601"/>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2"/>
    </row>
    <row r="36" spans="1:32">
      <c r="A36" s="600"/>
      <c r="B36" s="601"/>
      <c r="C36" s="601"/>
      <c r="D36" s="601"/>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2"/>
    </row>
    <row r="37" spans="1:32">
      <c r="A37" s="600"/>
      <c r="B37" s="601"/>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1"/>
      <c r="AF37" s="602"/>
    </row>
    <row r="38" spans="1:32">
      <c r="A38" s="600"/>
      <c r="B38" s="601"/>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2"/>
    </row>
    <row r="39" spans="1:32">
      <c r="A39" s="600"/>
      <c r="B39" s="601"/>
      <c r="C39" s="601"/>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2"/>
    </row>
    <row r="40" spans="1:32">
      <c r="A40" s="600"/>
      <c r="B40" s="601"/>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2"/>
    </row>
    <row r="41" spans="1:32">
      <c r="A41" s="600"/>
      <c r="B41" s="601"/>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2"/>
    </row>
    <row r="42" spans="1:32">
      <c r="A42" s="600"/>
      <c r="B42" s="601"/>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2"/>
    </row>
    <row r="43" spans="1:32">
      <c r="A43" s="600"/>
      <c r="B43" s="601"/>
      <c r="C43" s="601"/>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2"/>
    </row>
    <row r="44" spans="1:32">
      <c r="A44" s="600"/>
      <c r="B44" s="601"/>
      <c r="C44" s="601"/>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2"/>
    </row>
    <row r="45" spans="1:32">
      <c r="A45" s="600"/>
      <c r="B45" s="601"/>
      <c r="C45" s="601"/>
      <c r="D45" s="601"/>
      <c r="E45" s="601"/>
      <c r="F45" s="601"/>
      <c r="G45" s="601"/>
      <c r="H45" s="601"/>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2"/>
    </row>
    <row r="46" spans="1:32">
      <c r="A46" s="600"/>
      <c r="B46" s="601"/>
      <c r="C46" s="601"/>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2"/>
    </row>
    <row r="47" spans="1:32">
      <c r="A47" s="600"/>
      <c r="B47" s="601"/>
      <c r="C47" s="601"/>
      <c r="D47" s="601"/>
      <c r="E47" s="601"/>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2"/>
    </row>
    <row r="48" spans="1:32">
      <c r="A48" s="600"/>
      <c r="B48" s="601"/>
      <c r="C48" s="601"/>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2"/>
    </row>
    <row r="49" spans="1:32">
      <c r="A49" s="600"/>
      <c r="B49" s="601"/>
      <c r="C49" s="601"/>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2"/>
    </row>
    <row r="50" spans="1:32">
      <c r="A50" s="600"/>
      <c r="B50" s="601"/>
      <c r="C50" s="601"/>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2"/>
    </row>
    <row r="51" spans="1:32">
      <c r="A51" s="600"/>
      <c r="B51" s="601"/>
      <c r="C51" s="601"/>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2"/>
    </row>
    <row r="52" spans="1:32">
      <c r="A52" s="600"/>
      <c r="B52" s="601"/>
      <c r="C52" s="601"/>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2"/>
    </row>
    <row r="53" spans="1:32">
      <c r="A53" s="600"/>
      <c r="B53" s="601"/>
      <c r="C53" s="601"/>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2"/>
    </row>
    <row r="54" spans="1:32">
      <c r="A54" s="600"/>
      <c r="B54" s="601"/>
      <c r="C54" s="601"/>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2"/>
    </row>
    <row r="55" spans="1:32">
      <c r="A55" s="600"/>
      <c r="B55" s="601"/>
      <c r="C55" s="601"/>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2"/>
    </row>
    <row r="56" spans="1:32">
      <c r="A56" s="600"/>
      <c r="B56" s="601"/>
      <c r="C56" s="601"/>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2"/>
    </row>
    <row r="57" spans="1:32">
      <c r="A57" s="600"/>
      <c r="B57" s="601"/>
      <c r="C57" s="601"/>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2"/>
    </row>
    <row r="58" spans="1:32">
      <c r="A58" s="600"/>
      <c r="B58" s="601"/>
      <c r="C58" s="601"/>
      <c r="D58" s="601"/>
      <c r="E58" s="601"/>
      <c r="F58" s="601"/>
      <c r="G58" s="601"/>
      <c r="H58" s="601"/>
      <c r="I58" s="601"/>
      <c r="J58" s="601"/>
      <c r="K58" s="601"/>
      <c r="L58" s="601"/>
      <c r="M58" s="601"/>
      <c r="N58" s="601"/>
      <c r="O58" s="601"/>
      <c r="P58" s="601"/>
      <c r="Q58" s="601"/>
      <c r="R58" s="601"/>
      <c r="S58" s="601"/>
      <c r="T58" s="601"/>
      <c r="U58" s="601"/>
      <c r="V58" s="601"/>
      <c r="W58" s="601"/>
      <c r="X58" s="601"/>
      <c r="Y58" s="601"/>
      <c r="Z58" s="601"/>
      <c r="AA58" s="601"/>
      <c r="AB58" s="601"/>
      <c r="AC58" s="601"/>
      <c r="AD58" s="601"/>
      <c r="AE58" s="601"/>
      <c r="AF58" s="602"/>
    </row>
    <row r="59" spans="1:32">
      <c r="A59" s="603"/>
      <c r="B59" s="604"/>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5"/>
    </row>
  </sheetData>
  <mergeCells count="1">
    <mergeCell ref="A3:AF59"/>
  </mergeCells>
  <phoneticPr fontId="2"/>
  <pageMargins left="0.9055118110236221" right="0.59055118110236227"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51"/>
  <sheetViews>
    <sheetView view="pageBreakPreview" zoomScale="80" zoomScaleNormal="100" zoomScaleSheetLayoutView="80" workbookViewId="0">
      <selection activeCell="A30" sqref="A30"/>
    </sheetView>
  </sheetViews>
  <sheetFormatPr defaultRowHeight="13.2"/>
  <cols>
    <col min="1" max="1" width="2.33203125" customWidth="1"/>
    <col min="2" max="37" width="2.6640625" customWidth="1"/>
    <col min="38" max="38" width="0" hidden="1" customWidth="1"/>
  </cols>
  <sheetData>
    <row r="1" spans="1:34">
      <c r="A1" s="151" t="s">
        <v>347</v>
      </c>
    </row>
    <row r="3" spans="1:34" ht="13.5" customHeight="1">
      <c r="A3" s="610" t="s">
        <v>202</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138"/>
    </row>
    <row r="4" spans="1:34">
      <c r="A4" s="610"/>
      <c r="B4" s="610"/>
      <c r="C4" s="610"/>
      <c r="D4" s="610"/>
      <c r="E4" s="610"/>
      <c r="F4" s="610"/>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138"/>
    </row>
    <row r="5" spans="1:34">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1:34">
      <c r="A6" s="219"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9.6" customHeight="1">
      <c r="A7" s="9"/>
      <c r="B7" s="9"/>
      <c r="C7" s="7"/>
      <c r="D7" s="7"/>
      <c r="E7" s="7"/>
      <c r="F7" s="7"/>
      <c r="G7" s="7"/>
      <c r="H7" s="9"/>
      <c r="I7" s="9"/>
      <c r="J7" s="9"/>
      <c r="K7" s="9"/>
      <c r="L7" s="7"/>
      <c r="M7" s="7"/>
      <c r="N7" s="7"/>
      <c r="O7" s="7"/>
      <c r="P7" s="7"/>
      <c r="Q7" s="9"/>
      <c r="R7" s="9"/>
      <c r="S7" s="9"/>
      <c r="T7" s="9"/>
      <c r="U7" s="9"/>
      <c r="V7" s="9"/>
      <c r="W7" s="9"/>
      <c r="X7" s="9"/>
      <c r="Y7" s="9"/>
      <c r="Z7" s="9"/>
      <c r="AA7" s="9"/>
      <c r="AB7" s="9"/>
      <c r="AC7" s="9"/>
      <c r="AD7" s="9"/>
      <c r="AE7" s="9"/>
      <c r="AF7" s="9"/>
      <c r="AG7" s="9"/>
      <c r="AH7" s="9"/>
    </row>
    <row r="8" spans="1:34">
      <c r="A8" s="9"/>
      <c r="B8" s="9"/>
      <c r="C8" s="455" t="s">
        <v>174</v>
      </c>
      <c r="D8" s="455"/>
      <c r="E8" s="611"/>
      <c r="F8" s="612"/>
      <c r="G8" s="613"/>
      <c r="H8" s="455" t="s">
        <v>16</v>
      </c>
      <c r="I8" s="455"/>
      <c r="J8" s="611"/>
      <c r="K8" s="612"/>
      <c r="L8" s="613"/>
      <c r="M8" s="455" t="s">
        <v>17</v>
      </c>
      <c r="N8" s="455"/>
      <c r="O8" s="455" t="s">
        <v>41</v>
      </c>
      <c r="P8" s="455"/>
      <c r="Q8" s="455"/>
      <c r="R8" s="455"/>
      <c r="S8" s="455"/>
      <c r="T8" s="455"/>
      <c r="U8" s="455"/>
      <c r="V8" s="455"/>
      <c r="W8" s="455"/>
      <c r="X8" s="455"/>
      <c r="Y8" s="9"/>
      <c r="Z8" s="9"/>
      <c r="AA8" s="9"/>
      <c r="AB8" s="9"/>
      <c r="AC8" s="9"/>
      <c r="AD8" s="9"/>
      <c r="AE8" s="9"/>
      <c r="AF8" s="9"/>
      <c r="AG8" s="9"/>
      <c r="AH8" s="9"/>
    </row>
    <row r="9" spans="1:34">
      <c r="A9" s="9"/>
      <c r="B9" s="9"/>
      <c r="C9" s="455"/>
      <c r="D9" s="455"/>
      <c r="E9" s="614"/>
      <c r="F9" s="615"/>
      <c r="G9" s="616"/>
      <c r="H9" s="455"/>
      <c r="I9" s="455"/>
      <c r="J9" s="614"/>
      <c r="K9" s="615"/>
      <c r="L9" s="616"/>
      <c r="M9" s="455"/>
      <c r="N9" s="455"/>
      <c r="O9" s="455"/>
      <c r="P9" s="455"/>
      <c r="Q9" s="455"/>
      <c r="R9" s="455"/>
      <c r="S9" s="455"/>
      <c r="T9" s="455"/>
      <c r="U9" s="455"/>
      <c r="V9" s="455"/>
      <c r="W9" s="455"/>
      <c r="X9" s="455"/>
      <c r="Y9" s="9"/>
      <c r="Z9" s="9"/>
      <c r="AA9" s="9"/>
      <c r="AB9" s="9"/>
      <c r="AC9" s="9"/>
      <c r="AD9" s="9"/>
      <c r="AE9" s="9"/>
      <c r="AF9" s="9"/>
      <c r="AG9" s="9"/>
      <c r="AH9" s="9"/>
    </row>
    <row r="10" spans="1:34">
      <c r="A10" s="9"/>
      <c r="B10" s="9"/>
      <c r="C10" s="455"/>
      <c r="D10" s="455"/>
      <c r="E10" s="617"/>
      <c r="F10" s="618"/>
      <c r="G10" s="619"/>
      <c r="H10" s="455"/>
      <c r="I10" s="455"/>
      <c r="J10" s="617"/>
      <c r="K10" s="618"/>
      <c r="L10" s="619"/>
      <c r="M10" s="455"/>
      <c r="N10" s="455"/>
      <c r="O10" s="455"/>
      <c r="P10" s="455"/>
      <c r="Q10" s="455"/>
      <c r="R10" s="455"/>
      <c r="S10" s="455"/>
      <c r="T10" s="455"/>
      <c r="U10" s="455"/>
      <c r="V10" s="455"/>
      <c r="W10" s="455"/>
      <c r="X10" s="455"/>
      <c r="Y10" s="9"/>
      <c r="Z10" s="9"/>
      <c r="AA10" s="9"/>
      <c r="AB10" s="9"/>
      <c r="AC10" s="9"/>
      <c r="AD10" s="9"/>
      <c r="AE10" s="9"/>
      <c r="AF10" s="9"/>
      <c r="AG10" s="9"/>
      <c r="AH10" s="9"/>
    </row>
    <row r="11" spans="1:34">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c r="A12" s="219" t="s">
        <v>42</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ht="9"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c r="A14" s="9"/>
      <c r="B14" s="12"/>
      <c r="C14" s="315" t="s">
        <v>277</v>
      </c>
      <c r="D14" s="315"/>
      <c r="E14" s="315"/>
      <c r="F14" s="315"/>
      <c r="G14" s="315"/>
      <c r="H14" s="315"/>
      <c r="I14" s="315"/>
      <c r="J14" s="315"/>
      <c r="K14" s="315"/>
      <c r="L14" s="315"/>
      <c r="M14" s="315" t="s">
        <v>43</v>
      </c>
      <c r="N14" s="315"/>
      <c r="O14" s="315"/>
      <c r="P14" s="315"/>
      <c r="Q14" s="315"/>
      <c r="R14" s="315"/>
      <c r="S14" s="315"/>
      <c r="T14" s="315"/>
      <c r="U14" s="315"/>
      <c r="V14" s="315"/>
      <c r="W14" s="315"/>
      <c r="X14" s="315"/>
      <c r="Y14" s="315"/>
      <c r="Z14" s="315"/>
      <c r="AA14" s="315"/>
      <c r="AB14" s="315"/>
      <c r="AC14" s="315" t="s">
        <v>44</v>
      </c>
      <c r="AD14" s="315"/>
      <c r="AE14" s="315"/>
      <c r="AF14" s="315"/>
      <c r="AG14" s="315"/>
      <c r="AH14" s="9"/>
    </row>
    <row r="15" spans="1:34">
      <c r="A15" s="9"/>
      <c r="B15" s="315">
        <v>1</v>
      </c>
      <c r="C15" s="608"/>
      <c r="D15" s="608"/>
      <c r="E15" s="608"/>
      <c r="F15" s="608"/>
      <c r="G15" s="608"/>
      <c r="H15" s="608"/>
      <c r="I15" s="608"/>
      <c r="J15" s="608"/>
      <c r="K15" s="608"/>
      <c r="L15" s="608"/>
      <c r="M15" s="609"/>
      <c r="N15" s="609"/>
      <c r="O15" s="609"/>
      <c r="P15" s="609"/>
      <c r="Q15" s="609"/>
      <c r="R15" s="609"/>
      <c r="S15" s="609"/>
      <c r="T15" s="609"/>
      <c r="U15" s="609"/>
      <c r="V15" s="609"/>
      <c r="W15" s="609"/>
      <c r="X15" s="609"/>
      <c r="Y15" s="609"/>
      <c r="Z15" s="609"/>
      <c r="AA15" s="609"/>
      <c r="AB15" s="609"/>
      <c r="AC15" s="606"/>
      <c r="AD15" s="606"/>
      <c r="AE15" s="607"/>
      <c r="AF15" s="445" t="s">
        <v>16</v>
      </c>
      <c r="AG15" s="315"/>
      <c r="AH15" s="9"/>
    </row>
    <row r="16" spans="1:34">
      <c r="A16" s="9"/>
      <c r="B16" s="315"/>
      <c r="C16" s="608"/>
      <c r="D16" s="608"/>
      <c r="E16" s="608"/>
      <c r="F16" s="608"/>
      <c r="G16" s="608"/>
      <c r="H16" s="608"/>
      <c r="I16" s="608"/>
      <c r="J16" s="608"/>
      <c r="K16" s="608"/>
      <c r="L16" s="608"/>
      <c r="M16" s="609"/>
      <c r="N16" s="609"/>
      <c r="O16" s="609"/>
      <c r="P16" s="609"/>
      <c r="Q16" s="609"/>
      <c r="R16" s="609"/>
      <c r="S16" s="609"/>
      <c r="T16" s="609"/>
      <c r="U16" s="609"/>
      <c r="V16" s="609"/>
      <c r="W16" s="609"/>
      <c r="X16" s="609"/>
      <c r="Y16" s="609"/>
      <c r="Z16" s="609"/>
      <c r="AA16" s="609"/>
      <c r="AB16" s="609"/>
      <c r="AC16" s="606"/>
      <c r="AD16" s="606"/>
      <c r="AE16" s="607"/>
      <c r="AF16" s="445"/>
      <c r="AG16" s="315"/>
      <c r="AH16" s="9"/>
    </row>
    <row r="17" spans="1:35">
      <c r="A17" s="9"/>
      <c r="B17" s="315">
        <v>2</v>
      </c>
      <c r="C17" s="608"/>
      <c r="D17" s="608"/>
      <c r="E17" s="608"/>
      <c r="F17" s="608"/>
      <c r="G17" s="608"/>
      <c r="H17" s="608"/>
      <c r="I17" s="608"/>
      <c r="J17" s="608"/>
      <c r="K17" s="608"/>
      <c r="L17" s="608"/>
      <c r="M17" s="609"/>
      <c r="N17" s="609"/>
      <c r="O17" s="609"/>
      <c r="P17" s="609"/>
      <c r="Q17" s="609"/>
      <c r="R17" s="609"/>
      <c r="S17" s="609"/>
      <c r="T17" s="609"/>
      <c r="U17" s="609"/>
      <c r="V17" s="609"/>
      <c r="W17" s="609"/>
      <c r="X17" s="609"/>
      <c r="Y17" s="609"/>
      <c r="Z17" s="609"/>
      <c r="AA17" s="609"/>
      <c r="AB17" s="609"/>
      <c r="AC17" s="606"/>
      <c r="AD17" s="606"/>
      <c r="AE17" s="607"/>
      <c r="AF17" s="445" t="s">
        <v>16</v>
      </c>
      <c r="AG17" s="315"/>
      <c r="AH17" s="9"/>
    </row>
    <row r="18" spans="1:35">
      <c r="A18" s="9"/>
      <c r="B18" s="315"/>
      <c r="C18" s="608"/>
      <c r="D18" s="608"/>
      <c r="E18" s="608"/>
      <c r="F18" s="608"/>
      <c r="G18" s="608"/>
      <c r="H18" s="608"/>
      <c r="I18" s="608"/>
      <c r="J18" s="608"/>
      <c r="K18" s="608"/>
      <c r="L18" s="608"/>
      <c r="M18" s="609"/>
      <c r="N18" s="609"/>
      <c r="O18" s="609"/>
      <c r="P18" s="609"/>
      <c r="Q18" s="609"/>
      <c r="R18" s="609"/>
      <c r="S18" s="609"/>
      <c r="T18" s="609"/>
      <c r="U18" s="609"/>
      <c r="V18" s="609"/>
      <c r="W18" s="609"/>
      <c r="X18" s="609"/>
      <c r="Y18" s="609"/>
      <c r="Z18" s="609"/>
      <c r="AA18" s="609"/>
      <c r="AB18" s="609"/>
      <c r="AC18" s="606"/>
      <c r="AD18" s="606"/>
      <c r="AE18" s="607"/>
      <c r="AF18" s="445"/>
      <c r="AG18" s="315"/>
      <c r="AH18" s="9"/>
    </row>
    <row r="19" spans="1:35">
      <c r="A19" s="9"/>
      <c r="B19" s="315">
        <v>3</v>
      </c>
      <c r="C19" s="608"/>
      <c r="D19" s="608"/>
      <c r="E19" s="608"/>
      <c r="F19" s="608"/>
      <c r="G19" s="608"/>
      <c r="H19" s="608"/>
      <c r="I19" s="608"/>
      <c r="J19" s="608"/>
      <c r="K19" s="608"/>
      <c r="L19" s="608"/>
      <c r="M19" s="609"/>
      <c r="N19" s="609"/>
      <c r="O19" s="609"/>
      <c r="P19" s="609"/>
      <c r="Q19" s="609"/>
      <c r="R19" s="609"/>
      <c r="S19" s="609"/>
      <c r="T19" s="609"/>
      <c r="U19" s="609"/>
      <c r="V19" s="609"/>
      <c r="W19" s="609"/>
      <c r="X19" s="609"/>
      <c r="Y19" s="609"/>
      <c r="Z19" s="609"/>
      <c r="AA19" s="609"/>
      <c r="AB19" s="609"/>
      <c r="AC19" s="606"/>
      <c r="AD19" s="606"/>
      <c r="AE19" s="607"/>
      <c r="AF19" s="445" t="s">
        <v>16</v>
      </c>
      <c r="AG19" s="315"/>
      <c r="AH19" s="9"/>
    </row>
    <row r="20" spans="1:35">
      <c r="A20" s="9"/>
      <c r="B20" s="315"/>
      <c r="C20" s="608"/>
      <c r="D20" s="608"/>
      <c r="E20" s="608"/>
      <c r="F20" s="608"/>
      <c r="G20" s="608"/>
      <c r="H20" s="608"/>
      <c r="I20" s="608"/>
      <c r="J20" s="608"/>
      <c r="K20" s="608"/>
      <c r="L20" s="608"/>
      <c r="M20" s="609"/>
      <c r="N20" s="609"/>
      <c r="O20" s="609"/>
      <c r="P20" s="609"/>
      <c r="Q20" s="609"/>
      <c r="R20" s="609"/>
      <c r="S20" s="609"/>
      <c r="T20" s="609"/>
      <c r="U20" s="609"/>
      <c r="V20" s="609"/>
      <c r="W20" s="609"/>
      <c r="X20" s="609"/>
      <c r="Y20" s="609"/>
      <c r="Z20" s="609"/>
      <c r="AA20" s="609"/>
      <c r="AB20" s="609"/>
      <c r="AC20" s="606"/>
      <c r="AD20" s="606"/>
      <c r="AE20" s="607"/>
      <c r="AF20" s="445"/>
      <c r="AG20" s="315"/>
      <c r="AH20" s="9"/>
    </row>
    <row r="21" spans="1:35">
      <c r="A21" s="9"/>
      <c r="B21" s="315">
        <v>4</v>
      </c>
      <c r="C21" s="608"/>
      <c r="D21" s="608"/>
      <c r="E21" s="608"/>
      <c r="F21" s="608"/>
      <c r="G21" s="608"/>
      <c r="H21" s="608"/>
      <c r="I21" s="608"/>
      <c r="J21" s="608"/>
      <c r="K21" s="608"/>
      <c r="L21" s="608"/>
      <c r="M21" s="609"/>
      <c r="N21" s="609"/>
      <c r="O21" s="609"/>
      <c r="P21" s="609"/>
      <c r="Q21" s="609"/>
      <c r="R21" s="609"/>
      <c r="S21" s="609"/>
      <c r="T21" s="609"/>
      <c r="U21" s="609"/>
      <c r="V21" s="609"/>
      <c r="W21" s="609"/>
      <c r="X21" s="609"/>
      <c r="Y21" s="609"/>
      <c r="Z21" s="609"/>
      <c r="AA21" s="609"/>
      <c r="AB21" s="609"/>
      <c r="AC21" s="606"/>
      <c r="AD21" s="606"/>
      <c r="AE21" s="607"/>
      <c r="AF21" s="445" t="s">
        <v>16</v>
      </c>
      <c r="AG21" s="315"/>
      <c r="AH21" s="9"/>
    </row>
    <row r="22" spans="1:35">
      <c r="A22" s="9"/>
      <c r="B22" s="315"/>
      <c r="C22" s="608"/>
      <c r="D22" s="608"/>
      <c r="E22" s="608"/>
      <c r="F22" s="608"/>
      <c r="G22" s="608"/>
      <c r="H22" s="608"/>
      <c r="I22" s="608"/>
      <c r="J22" s="608"/>
      <c r="K22" s="608"/>
      <c r="L22" s="608"/>
      <c r="M22" s="609"/>
      <c r="N22" s="609"/>
      <c r="O22" s="609"/>
      <c r="P22" s="609"/>
      <c r="Q22" s="609"/>
      <c r="R22" s="609"/>
      <c r="S22" s="609"/>
      <c r="T22" s="609"/>
      <c r="U22" s="609"/>
      <c r="V22" s="609"/>
      <c r="W22" s="609"/>
      <c r="X22" s="609"/>
      <c r="Y22" s="609"/>
      <c r="Z22" s="609"/>
      <c r="AA22" s="609"/>
      <c r="AB22" s="609"/>
      <c r="AC22" s="606"/>
      <c r="AD22" s="606"/>
      <c r="AE22" s="607"/>
      <c r="AF22" s="445"/>
      <c r="AG22" s="315"/>
      <c r="AH22" s="9"/>
    </row>
    <row r="23" spans="1:35">
      <c r="A23" s="9"/>
      <c r="B23" s="315">
        <v>5</v>
      </c>
      <c r="C23" s="608"/>
      <c r="D23" s="608"/>
      <c r="E23" s="608"/>
      <c r="F23" s="608"/>
      <c r="G23" s="608"/>
      <c r="H23" s="608"/>
      <c r="I23" s="608"/>
      <c r="J23" s="608"/>
      <c r="K23" s="608"/>
      <c r="L23" s="608"/>
      <c r="M23" s="609"/>
      <c r="N23" s="609"/>
      <c r="O23" s="609"/>
      <c r="P23" s="609"/>
      <c r="Q23" s="609"/>
      <c r="R23" s="609"/>
      <c r="S23" s="609"/>
      <c r="T23" s="609"/>
      <c r="U23" s="609"/>
      <c r="V23" s="609"/>
      <c r="W23" s="609"/>
      <c r="X23" s="609"/>
      <c r="Y23" s="609"/>
      <c r="Z23" s="609"/>
      <c r="AA23" s="609"/>
      <c r="AB23" s="609"/>
      <c r="AC23" s="606"/>
      <c r="AD23" s="606"/>
      <c r="AE23" s="607"/>
      <c r="AF23" s="445" t="s">
        <v>16</v>
      </c>
      <c r="AG23" s="315"/>
      <c r="AH23" s="9"/>
    </row>
    <row r="24" spans="1:35">
      <c r="A24" s="9"/>
      <c r="B24" s="315"/>
      <c r="C24" s="608"/>
      <c r="D24" s="608"/>
      <c r="E24" s="608"/>
      <c r="F24" s="608"/>
      <c r="G24" s="608"/>
      <c r="H24" s="608"/>
      <c r="I24" s="608"/>
      <c r="J24" s="608"/>
      <c r="K24" s="608"/>
      <c r="L24" s="608"/>
      <c r="M24" s="609"/>
      <c r="N24" s="609"/>
      <c r="O24" s="609"/>
      <c r="P24" s="609"/>
      <c r="Q24" s="609"/>
      <c r="R24" s="609"/>
      <c r="S24" s="609"/>
      <c r="T24" s="609"/>
      <c r="U24" s="609"/>
      <c r="V24" s="609"/>
      <c r="W24" s="609"/>
      <c r="X24" s="609"/>
      <c r="Y24" s="609"/>
      <c r="Z24" s="609"/>
      <c r="AA24" s="609"/>
      <c r="AB24" s="609"/>
      <c r="AC24" s="606"/>
      <c r="AD24" s="606"/>
      <c r="AE24" s="607"/>
      <c r="AF24" s="445"/>
      <c r="AG24" s="315"/>
      <c r="AH24" s="9"/>
    </row>
    <row r="25" spans="1:35">
      <c r="A25" s="9"/>
      <c r="B25" s="9"/>
      <c r="C25" s="149" t="s">
        <v>45</v>
      </c>
      <c r="D25" s="9" t="s">
        <v>46</v>
      </c>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row r="26" spans="1:35">
      <c r="A26" s="9"/>
      <c r="B26" s="9"/>
      <c r="C26" s="9"/>
      <c r="D26" s="9" t="s">
        <v>160</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row>
    <row r="27" spans="1:3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5">
      <c r="A28" s="9"/>
      <c r="B28" s="9"/>
      <c r="C28" s="14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5">
      <c r="A29" s="151" t="s">
        <v>348</v>
      </c>
      <c r="B29" s="151"/>
    </row>
    <row r="30" spans="1:35">
      <c r="A30" s="151" t="s">
        <v>211</v>
      </c>
      <c r="B30" s="151"/>
    </row>
    <row r="31" spans="1:35" ht="9.9" customHeight="1">
      <c r="A31" s="620" t="s">
        <v>212</v>
      </c>
      <c r="B31" s="621"/>
      <c r="C31" s="621"/>
      <c r="D31" s="621"/>
      <c r="E31" s="622"/>
      <c r="F31" s="629"/>
      <c r="G31" s="630"/>
      <c r="H31" s="630"/>
      <c r="I31" s="631"/>
      <c r="J31" s="650" t="s">
        <v>213</v>
      </c>
      <c r="K31" s="650"/>
      <c r="L31" s="650"/>
      <c r="M31" s="650"/>
      <c r="N31" s="650"/>
      <c r="O31" s="650"/>
      <c r="P31" s="650"/>
      <c r="Q31" s="650"/>
      <c r="R31" s="650"/>
      <c r="S31" s="650"/>
      <c r="T31" s="650"/>
      <c r="U31" s="650"/>
      <c r="V31" s="650"/>
      <c r="W31" s="650"/>
      <c r="X31" s="650"/>
      <c r="Y31" s="650"/>
      <c r="Z31" s="650"/>
      <c r="AA31" s="650"/>
      <c r="AB31" s="650"/>
      <c r="AC31" s="650"/>
      <c r="AD31" s="650"/>
      <c r="AE31" s="650"/>
      <c r="AF31" s="650"/>
      <c r="AG31" s="650"/>
      <c r="AH31" s="7"/>
      <c r="AI31" s="9"/>
    </row>
    <row r="32" spans="1:35" ht="9.9" customHeight="1">
      <c r="A32" s="623"/>
      <c r="B32" s="624"/>
      <c r="C32" s="624"/>
      <c r="D32" s="624"/>
      <c r="E32" s="625"/>
      <c r="F32" s="632"/>
      <c r="G32" s="633"/>
      <c r="H32" s="633"/>
      <c r="I32" s="634"/>
      <c r="J32" s="650"/>
      <c r="K32" s="650"/>
      <c r="L32" s="650"/>
      <c r="M32" s="650"/>
      <c r="N32" s="650"/>
      <c r="O32" s="650"/>
      <c r="P32" s="650"/>
      <c r="Q32" s="650"/>
      <c r="R32" s="650"/>
      <c r="S32" s="650"/>
      <c r="T32" s="650"/>
      <c r="U32" s="650"/>
      <c r="V32" s="650"/>
      <c r="W32" s="650"/>
      <c r="X32" s="650"/>
      <c r="Y32" s="650"/>
      <c r="Z32" s="650"/>
      <c r="AA32" s="650"/>
      <c r="AB32" s="650"/>
      <c r="AC32" s="650"/>
      <c r="AD32" s="650"/>
      <c r="AE32" s="650"/>
      <c r="AF32" s="650"/>
      <c r="AG32" s="650"/>
      <c r="AH32" s="7"/>
      <c r="AI32" s="9"/>
    </row>
    <row r="33" spans="1:38" ht="9.9" customHeight="1">
      <c r="A33" s="623"/>
      <c r="B33" s="624"/>
      <c r="C33" s="624"/>
      <c r="D33" s="624"/>
      <c r="E33" s="625"/>
      <c r="F33" s="629"/>
      <c r="G33" s="630"/>
      <c r="H33" s="630"/>
      <c r="I33" s="631"/>
      <c r="J33" s="650" t="s">
        <v>214</v>
      </c>
      <c r="K33" s="650"/>
      <c r="L33" s="650"/>
      <c r="M33" s="650"/>
      <c r="N33" s="650"/>
      <c r="O33" s="650"/>
      <c r="P33" s="650"/>
      <c r="Q33" s="650"/>
      <c r="R33" s="650"/>
      <c r="S33" s="650"/>
      <c r="T33" s="650"/>
      <c r="U33" s="650"/>
      <c r="V33" s="650"/>
      <c r="W33" s="650"/>
      <c r="X33" s="650"/>
      <c r="Y33" s="650"/>
      <c r="Z33" s="650"/>
      <c r="AA33" s="650"/>
      <c r="AB33" s="650"/>
      <c r="AC33" s="650"/>
      <c r="AD33" s="650"/>
      <c r="AE33" s="650"/>
      <c r="AF33" s="650"/>
      <c r="AG33" s="650"/>
      <c r="AH33" s="7"/>
      <c r="AI33" s="9"/>
    </row>
    <row r="34" spans="1:38" ht="9.9" customHeight="1">
      <c r="A34" s="626"/>
      <c r="B34" s="627"/>
      <c r="C34" s="627"/>
      <c r="D34" s="627"/>
      <c r="E34" s="628"/>
      <c r="F34" s="632"/>
      <c r="G34" s="633"/>
      <c r="H34" s="633"/>
      <c r="I34" s="634"/>
      <c r="J34" s="650"/>
      <c r="K34" s="650"/>
      <c r="L34" s="650"/>
      <c r="M34" s="650"/>
      <c r="N34" s="650"/>
      <c r="O34" s="650"/>
      <c r="P34" s="650"/>
      <c r="Q34" s="650"/>
      <c r="R34" s="650"/>
      <c r="S34" s="650"/>
      <c r="T34" s="650"/>
      <c r="U34" s="650"/>
      <c r="V34" s="650"/>
      <c r="W34" s="650"/>
      <c r="X34" s="650"/>
      <c r="Y34" s="650"/>
      <c r="Z34" s="650"/>
      <c r="AA34" s="650"/>
      <c r="AB34" s="650"/>
      <c r="AC34" s="650"/>
      <c r="AD34" s="650"/>
      <c r="AE34" s="650"/>
      <c r="AF34" s="650"/>
      <c r="AG34" s="650"/>
      <c r="AH34" s="7"/>
      <c r="AI34" s="9"/>
    </row>
    <row r="35" spans="1:38" s="156" customFormat="1" ht="10.8">
      <c r="A35" s="153"/>
      <c r="B35" s="153"/>
      <c r="C35" s="153"/>
      <c r="D35" s="153"/>
      <c r="F35" s="156" t="s">
        <v>215</v>
      </c>
      <c r="G35" s="156" t="s">
        <v>216</v>
      </c>
      <c r="H35" s="162"/>
      <c r="I35" s="16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4"/>
      <c r="AI35" s="163"/>
    </row>
    <row r="37" spans="1:38">
      <c r="A37" s="151" t="s">
        <v>217</v>
      </c>
    </row>
    <row r="38" spans="1:38">
      <c r="B38" t="s">
        <v>218</v>
      </c>
    </row>
    <row r="40" spans="1:38" ht="9.9" customHeight="1">
      <c r="A40" s="620" t="s">
        <v>219</v>
      </c>
      <c r="B40" s="621"/>
      <c r="C40" s="621"/>
      <c r="D40" s="621"/>
      <c r="E40" s="622"/>
      <c r="F40" s="630"/>
      <c r="G40" s="630"/>
      <c r="H40" s="630"/>
      <c r="I40" s="631"/>
      <c r="J40" s="650" t="s">
        <v>213</v>
      </c>
      <c r="K40" s="650"/>
      <c r="L40" s="650"/>
      <c r="M40" s="650"/>
      <c r="N40" s="650"/>
      <c r="O40" s="650"/>
      <c r="P40" s="650"/>
      <c r="Q40" s="650"/>
      <c r="R40" s="650"/>
      <c r="S40" s="650"/>
      <c r="T40" s="650"/>
      <c r="U40" s="650"/>
      <c r="V40" s="650"/>
      <c r="W40" s="650"/>
      <c r="X40" s="650"/>
      <c r="Y40" s="650"/>
      <c r="Z40" s="650"/>
      <c r="AA40" s="650"/>
      <c r="AB40" s="650"/>
      <c r="AC40" s="650"/>
      <c r="AD40" s="650"/>
      <c r="AE40" s="650"/>
      <c r="AF40" s="650"/>
      <c r="AG40" s="650"/>
      <c r="AH40" s="7"/>
    </row>
    <row r="41" spans="1:38" ht="9.9" customHeight="1">
      <c r="A41" s="623"/>
      <c r="B41" s="624"/>
      <c r="C41" s="624"/>
      <c r="D41" s="624"/>
      <c r="E41" s="625"/>
      <c r="F41" s="633"/>
      <c r="G41" s="633"/>
      <c r="H41" s="633"/>
      <c r="I41" s="634"/>
      <c r="J41" s="650"/>
      <c r="K41" s="650"/>
      <c r="L41" s="650"/>
      <c r="M41" s="650"/>
      <c r="N41" s="650"/>
      <c r="O41" s="650"/>
      <c r="P41" s="650"/>
      <c r="Q41" s="650"/>
      <c r="R41" s="650"/>
      <c r="S41" s="650"/>
      <c r="T41" s="650"/>
      <c r="U41" s="650"/>
      <c r="V41" s="650"/>
      <c r="W41" s="650"/>
      <c r="X41" s="650"/>
      <c r="Y41" s="650"/>
      <c r="Z41" s="650"/>
      <c r="AA41" s="650"/>
      <c r="AB41" s="650"/>
      <c r="AC41" s="650"/>
      <c r="AD41" s="650"/>
      <c r="AE41" s="650"/>
      <c r="AF41" s="650"/>
      <c r="AG41" s="650"/>
      <c r="AH41" s="7"/>
    </row>
    <row r="42" spans="1:38" ht="20.100000000000001" customHeight="1">
      <c r="A42" s="626"/>
      <c r="B42" s="627"/>
      <c r="C42" s="627"/>
      <c r="D42" s="627"/>
      <c r="E42" s="628"/>
      <c r="F42" s="635"/>
      <c r="G42" s="636"/>
      <c r="H42" s="636"/>
      <c r="I42" s="637"/>
      <c r="J42" s="650" t="s">
        <v>214</v>
      </c>
      <c r="K42" s="650"/>
      <c r="L42" s="650"/>
      <c r="M42" s="650"/>
      <c r="N42" s="650"/>
      <c r="O42" s="650"/>
      <c r="P42" s="650"/>
      <c r="Q42" s="650"/>
      <c r="R42" s="650"/>
      <c r="S42" s="650"/>
      <c r="T42" s="650"/>
      <c r="U42" s="650"/>
      <c r="V42" s="650"/>
      <c r="W42" s="650"/>
      <c r="X42" s="650"/>
      <c r="Y42" s="650"/>
      <c r="Z42" s="650"/>
      <c r="AA42" s="650"/>
      <c r="AB42" s="650"/>
      <c r="AC42" s="650"/>
      <c r="AD42" s="650"/>
      <c r="AE42" s="650"/>
      <c r="AF42" s="650"/>
      <c r="AG42" s="650"/>
      <c r="AH42" s="7"/>
    </row>
    <row r="43" spans="1:38" s="156" customFormat="1" ht="10.8">
      <c r="A43" s="155"/>
      <c r="B43" s="155"/>
      <c r="C43" s="155"/>
      <c r="D43" s="155"/>
      <c r="F43" s="156" t="s">
        <v>220</v>
      </c>
      <c r="G43" s="156" t="s">
        <v>221</v>
      </c>
      <c r="H43" s="164"/>
      <c r="I43" s="16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row>
    <row r="44" spans="1:38">
      <c r="S44" s="154"/>
      <c r="T44" s="154"/>
      <c r="U44" s="154"/>
    </row>
    <row r="45" spans="1:38">
      <c r="A45" s="645" t="s">
        <v>222</v>
      </c>
      <c r="B45" s="641"/>
      <c r="C45" s="641"/>
      <c r="D45" s="641"/>
      <c r="E45" s="642"/>
      <c r="F45" s="160"/>
      <c r="G45" s="647"/>
      <c r="H45" s="647"/>
      <c r="I45" s="647"/>
      <c r="J45" s="638"/>
      <c r="K45" s="638"/>
      <c r="L45" s="638"/>
      <c r="M45" s="641" t="s">
        <v>16</v>
      </c>
      <c r="N45" s="641"/>
      <c r="O45" s="641"/>
      <c r="P45" s="638"/>
      <c r="Q45" s="638"/>
      <c r="R45" s="638"/>
      <c r="S45" s="641" t="s">
        <v>17</v>
      </c>
      <c r="T45" s="641"/>
      <c r="U45" s="641"/>
      <c r="V45" s="638"/>
      <c r="W45" s="638"/>
      <c r="X45" s="638"/>
      <c r="Y45" s="641" t="s">
        <v>223</v>
      </c>
      <c r="Z45" s="641"/>
      <c r="AA45" s="642"/>
      <c r="AL45" t="s">
        <v>224</v>
      </c>
    </row>
    <row r="46" spans="1:38">
      <c r="A46" s="435"/>
      <c r="B46" s="455"/>
      <c r="C46" s="455"/>
      <c r="D46" s="455"/>
      <c r="E46" s="456"/>
      <c r="F46" s="9"/>
      <c r="G46" s="648"/>
      <c r="H46" s="648"/>
      <c r="I46" s="648"/>
      <c r="J46" s="639"/>
      <c r="K46" s="639"/>
      <c r="L46" s="639"/>
      <c r="M46" s="455"/>
      <c r="N46" s="455"/>
      <c r="O46" s="455"/>
      <c r="P46" s="639"/>
      <c r="Q46" s="639"/>
      <c r="R46" s="639"/>
      <c r="S46" s="455"/>
      <c r="T46" s="455"/>
      <c r="U46" s="455"/>
      <c r="V46" s="639"/>
      <c r="W46" s="639"/>
      <c r="X46" s="639"/>
      <c r="Y46" s="455"/>
      <c r="Z46" s="455"/>
      <c r="AA46" s="456"/>
      <c r="AL46" t="s">
        <v>174</v>
      </c>
    </row>
    <row r="47" spans="1:38">
      <c r="A47" s="646"/>
      <c r="B47" s="643"/>
      <c r="C47" s="643"/>
      <c r="D47" s="643"/>
      <c r="E47" s="644"/>
      <c r="F47" s="161"/>
      <c r="G47" s="649"/>
      <c r="H47" s="649"/>
      <c r="I47" s="649"/>
      <c r="J47" s="640"/>
      <c r="K47" s="640"/>
      <c r="L47" s="640"/>
      <c r="M47" s="643"/>
      <c r="N47" s="643"/>
      <c r="O47" s="643"/>
      <c r="P47" s="640"/>
      <c r="Q47" s="640"/>
      <c r="R47" s="640"/>
      <c r="S47" s="643"/>
      <c r="T47" s="643"/>
      <c r="U47" s="643"/>
      <c r="V47" s="640"/>
      <c r="W47" s="640"/>
      <c r="X47" s="640"/>
      <c r="Y47" s="643"/>
      <c r="Z47" s="643"/>
      <c r="AA47" s="644"/>
    </row>
    <row r="48" spans="1:38">
      <c r="J48" s="151"/>
      <c r="K48" s="151"/>
      <c r="L48" s="151"/>
      <c r="P48" s="151"/>
      <c r="Q48" s="151"/>
      <c r="R48" s="151"/>
      <c r="V48" s="151"/>
      <c r="W48" s="151"/>
      <c r="X48" s="151"/>
    </row>
    <row r="49" spans="1:27">
      <c r="A49" s="620" t="s">
        <v>225</v>
      </c>
      <c r="B49" s="621"/>
      <c r="C49" s="621"/>
      <c r="D49" s="621"/>
      <c r="E49" s="622"/>
      <c r="F49" s="160"/>
      <c r="G49" s="647"/>
      <c r="H49" s="647"/>
      <c r="I49" s="647"/>
      <c r="J49" s="638"/>
      <c r="K49" s="638"/>
      <c r="L49" s="638"/>
      <c r="M49" s="641" t="s">
        <v>16</v>
      </c>
      <c r="N49" s="641"/>
      <c r="O49" s="641"/>
      <c r="P49" s="638"/>
      <c r="Q49" s="638"/>
      <c r="R49" s="638"/>
      <c r="S49" s="641" t="s">
        <v>17</v>
      </c>
      <c r="T49" s="641"/>
      <c r="U49" s="641"/>
      <c r="V49" s="638"/>
      <c r="W49" s="638"/>
      <c r="X49" s="638"/>
      <c r="Y49" s="641" t="s">
        <v>223</v>
      </c>
      <c r="Z49" s="641"/>
      <c r="AA49" s="642"/>
    </row>
    <row r="50" spans="1:27">
      <c r="A50" s="623"/>
      <c r="B50" s="624"/>
      <c r="C50" s="624"/>
      <c r="D50" s="624"/>
      <c r="E50" s="625"/>
      <c r="F50" s="9"/>
      <c r="G50" s="648"/>
      <c r="H50" s="648"/>
      <c r="I50" s="648"/>
      <c r="J50" s="639"/>
      <c r="K50" s="639"/>
      <c r="L50" s="639"/>
      <c r="M50" s="455"/>
      <c r="N50" s="455"/>
      <c r="O50" s="455"/>
      <c r="P50" s="639"/>
      <c r="Q50" s="639"/>
      <c r="R50" s="639"/>
      <c r="S50" s="455"/>
      <c r="T50" s="455"/>
      <c r="U50" s="455"/>
      <c r="V50" s="639"/>
      <c r="W50" s="639"/>
      <c r="X50" s="639"/>
      <c r="Y50" s="455"/>
      <c r="Z50" s="455"/>
      <c r="AA50" s="456"/>
    </row>
    <row r="51" spans="1:27">
      <c r="A51" s="626"/>
      <c r="B51" s="627"/>
      <c r="C51" s="627"/>
      <c r="D51" s="627"/>
      <c r="E51" s="628"/>
      <c r="F51" s="161"/>
      <c r="G51" s="649"/>
      <c r="H51" s="649"/>
      <c r="I51" s="649"/>
      <c r="J51" s="640"/>
      <c r="K51" s="640"/>
      <c r="L51" s="640"/>
      <c r="M51" s="643"/>
      <c r="N51" s="643"/>
      <c r="O51" s="643"/>
      <c r="P51" s="640"/>
      <c r="Q51" s="640"/>
      <c r="R51" s="640"/>
      <c r="S51" s="643"/>
      <c r="T51" s="643"/>
      <c r="U51" s="643"/>
      <c r="V51" s="640"/>
      <c r="W51" s="640"/>
      <c r="X51" s="640"/>
      <c r="Y51" s="643"/>
      <c r="Z51" s="643"/>
      <c r="AA51" s="644"/>
    </row>
  </sheetData>
  <mergeCells count="61">
    <mergeCell ref="J40:AG41"/>
    <mergeCell ref="J42:AG42"/>
    <mergeCell ref="J31:AG32"/>
    <mergeCell ref="J33:AG34"/>
    <mergeCell ref="V45:X47"/>
    <mergeCell ref="Y45:AA47"/>
    <mergeCell ref="S45:U47"/>
    <mergeCell ref="A40:E42"/>
    <mergeCell ref="F40:I41"/>
    <mergeCell ref="F42:I42"/>
    <mergeCell ref="V49:X51"/>
    <mergeCell ref="Y49:AA51"/>
    <mergeCell ref="A45:E47"/>
    <mergeCell ref="G45:I47"/>
    <mergeCell ref="J45:L47"/>
    <mergeCell ref="M45:O47"/>
    <mergeCell ref="P45:R47"/>
    <mergeCell ref="A49:E51"/>
    <mergeCell ref="G49:I51"/>
    <mergeCell ref="J49:L51"/>
    <mergeCell ref="M49:O51"/>
    <mergeCell ref="P49:R51"/>
    <mergeCell ref="S49:U51"/>
    <mergeCell ref="A31:E34"/>
    <mergeCell ref="F31:I32"/>
    <mergeCell ref="F33:I34"/>
    <mergeCell ref="B17:B18"/>
    <mergeCell ref="M17:AB18"/>
    <mergeCell ref="B23:B24"/>
    <mergeCell ref="C23:L24"/>
    <mergeCell ref="M23:AB24"/>
    <mergeCell ref="A3:AG4"/>
    <mergeCell ref="C14:L14"/>
    <mergeCell ref="M14:AB14"/>
    <mergeCell ref="AC14:AG14"/>
    <mergeCell ref="B15:B16"/>
    <mergeCell ref="C15:L16"/>
    <mergeCell ref="M15:AB16"/>
    <mergeCell ref="AC15:AE16"/>
    <mergeCell ref="AF15:AG16"/>
    <mergeCell ref="C8:D10"/>
    <mergeCell ref="E8:G10"/>
    <mergeCell ref="H8:I10"/>
    <mergeCell ref="J8:L10"/>
    <mergeCell ref="M8:N10"/>
    <mergeCell ref="O8:X10"/>
    <mergeCell ref="AC17:AE18"/>
    <mergeCell ref="AF17:AG18"/>
    <mergeCell ref="B19:B20"/>
    <mergeCell ref="C19:L20"/>
    <mergeCell ref="M19:AB20"/>
    <mergeCell ref="AC19:AE20"/>
    <mergeCell ref="AF19:AG20"/>
    <mergeCell ref="C17:L18"/>
    <mergeCell ref="AC23:AE24"/>
    <mergeCell ref="AF23:AG24"/>
    <mergeCell ref="B21:B22"/>
    <mergeCell ref="C21:L22"/>
    <mergeCell ref="M21:AB22"/>
    <mergeCell ref="AC21:AE22"/>
    <mergeCell ref="AF21:AG22"/>
  </mergeCells>
  <phoneticPr fontId="5"/>
  <dataValidations count="2">
    <dataValidation type="list" allowBlank="1" showInputMessage="1" showErrorMessage="1" sqref="G45:I47 G49:I51" xr:uid="{00000000-0002-0000-0800-000000000000}">
      <formula1>$AL$45:$AL$46</formula1>
    </dataValidation>
    <dataValidation type="list" allowBlank="1" showInputMessage="1" showErrorMessage="1" sqref="F31:I34 F40:I42" xr:uid="{00000000-0002-0000-0800-000001000000}">
      <formula1>"○"</formula1>
    </dataValidation>
  </dataValidations>
  <pageMargins left="0.9055118110236221" right="0.59055118110236227"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事業計画書</vt:lpstr>
      <vt:lpstr>事業内容</vt:lpstr>
      <vt:lpstr>資金計画</vt:lpstr>
      <vt:lpstr>費用対効果</vt:lpstr>
      <vt:lpstr>年間CO2排出削減予測量</vt:lpstr>
      <vt:lpstr>EMS機器構成</vt:lpstr>
      <vt:lpstr>計測・制御点一覧</vt:lpstr>
      <vt:lpstr>システム概要図</vt:lpstr>
      <vt:lpstr>資産登録</vt:lpstr>
      <vt:lpstr>換算シート（添付不要）</vt:lpstr>
      <vt:lpstr>EMS機器構成!Print_Area</vt:lpstr>
      <vt:lpstr>'換算シート（添付不要）'!Print_Area</vt:lpstr>
      <vt:lpstr>計測・制御点一覧!Print_Area</vt:lpstr>
      <vt:lpstr>事業内容!Print_Area</vt:lpstr>
      <vt:lpstr>年間CO2排出削減予測量!Print_Area</vt:lpstr>
      <vt:lpstr>費用対効果!Print_Area</vt:lpstr>
      <vt:lpstr>'換算シート（添付不要）'!Print_Titles</vt:lpstr>
      <vt:lpstr>計測・制御</vt:lpstr>
      <vt:lpstr>想定削減率</vt:lpstr>
      <vt:lpstr>単位当たり発熱量</vt:lpstr>
      <vt:lpstr>単位当たり発熱量単位</vt:lpstr>
      <vt:lpstr>定格消費量単位</vt:lpstr>
      <vt:lpstr>燃料等の種類</vt:lpstr>
      <vt:lpstr>排出係数</vt:lpstr>
      <vt:lpstr>排出係数単位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2021-04-14T05:29:25Z</cp:lastPrinted>
  <dcterms:created xsi:type="dcterms:W3CDTF">2013-01-29T04:15:39Z</dcterms:created>
  <dcterms:modified xsi:type="dcterms:W3CDTF">2022-04-05T09:02:16Z</dcterms:modified>
</cp:coreProperties>
</file>