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51.31\共有\02 業庶務担当\70経営比較分析\H30年度末\"/>
    </mc:Choice>
  </mc:AlternateContent>
  <workbookProtection workbookAlgorithmName="SHA-512" workbookHashValue="SeYKfoAPAZsZRipNmq4KqFb9u/nD4bjddq52+j7phtJAvcvrFS5QgonPNel2BsaGbrqjVy+HkE3SzwdJTsdCuQ==" workbookSaltValue="gLilo7vgfFYTyeyH3RbVS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<sst xmlns="http://schemas.openxmlformats.org/spreadsheetml/2006/main" count="226" uniqueCount="110">
  <si>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</si>
  <si>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</si>
  <si>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</si>
  <si>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</si>
  <si>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</si>
  <si>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</si>
  <si>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</si>
  <si>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</si>
  <si>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</si>
  <si>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</si>
  <si>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</si>
  <si>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</si>
  <si>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</si>
  <si>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</si>
  <si>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</si>
  <si>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</si>
  <si>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</si>
  <si>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</si>
  <si>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</si>
  <si>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</si>
  <si>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</si>
  <si>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</si>
  <si>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</si>
  <si>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</si>
  <si>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</si>
  <si>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</si>
  <si>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</si>
  <si>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</si>
  <si>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</si>
  <si>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</si>
  <si>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</si>
  <si>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</si>
  <si>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</si>
  <si>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</si>
  <si>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</si>
  <si>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</si>
  <si>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</si>
  <si>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</si>
  <si>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</si>
  <si>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</si>
  <si>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</si>
  <si>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</si>
  <si>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</si>
  <si>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</si>
  <si>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</si>
  <si>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</si>
  <si>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</si>
  <si>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</si>
  <si>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</si>
  <si>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</si>
  <si>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</si>
  <si>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</si>
  <si>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</si>
  <si>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</si>
  <si>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</si>
  <si>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</si>
  <si>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</si>
  <si>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</si>
  <si>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</si>
  <si>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</si>
  <si>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</si>
  <si>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</si>
  <si>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</si>
  <si>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</si>
  <si>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</si>
  <si>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</si>
  <si>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</si>
  <si>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</si>
  <si>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</si>
  <si>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</si>
  <si>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</si>
  <si>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</si>
  <si>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</si>
  <si>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</si>
  <si>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</si>
  <si>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</si>
  <si>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</si>
  <si>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</si>
  <si>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</si>
  <si>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</si>
  <si>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</si>
  <si>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</si>
  <si>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</si>
  <si>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</si>
  <si>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</si>
  <si>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</si>
  <si>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</si>
  <si>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</si>
  <si>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</si>
  <si>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</si>
  <si>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</si>
  <si>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</si>
  <si>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</si>
  <si>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</si>
  <si>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</si>
  <si>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皆野・長瀞下水道組合</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</si>
  <si>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</si>
  <si>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</si>
  <si>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</si>
  <si>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</si>
  <si>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</si>
  <si>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</si>
  <si>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</si>
  <si>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</si>
  <si>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</si>
  <si>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</si>
  <si>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</si>
  <si>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経常収支比率は平成28年度を除いてはほぼ横ばいであり、100％を超えたまま推移し類似団体平均値をわずかながら上回っています。
　累積欠損金は年々減少傾向にあり平成29年度末より0％に到達し現在に至ります。経営状態が良くなってきつつある現れでもあり、この数値が上昇する事が無いように注視していく必要があります。
　流動比率では、公営企業の見直しに伴い平成26年度には70.28％と大幅に減少しているがその後ほぼ同じ割合のまま続いています。これは1年間に支払う負債を賄えきれていないという考え方もありますが、収入の多くが国庫補助金や企業債といった事業の執行に伴う収入によるものでもあるので、一概に支払い能力が無いとは言いきれない側面もあります。
　企業債残高対事業規模比率においては、類似団体平均値に対し、企業債の残高が大幅に高い。これは、組合の下水処理方式が好気性ろ床という処理方式による施設の建設にかかった費用がそれだけ大きかったことの表れでもあります。また、平成28年度は機械設備の更新があり工事費が前年度よりも増加したためそれに伴い起債発行額も増えたので、若干増加したが平成30年度には減少できた。
　水洗化率は水洗化促進活動の効果もあり、若干ながら上昇して推移していますが、施設の利用率も変化がなく、これからの人口減少を鑑みた施設の更新を実施する必要があります。
</t>
    <rPh sb="8" eb="10">
      <t>ヘイセイ</t>
    </rPh>
    <rPh sb="12" eb="14">
      <t>ネンド</t>
    </rPh>
    <rPh sb="15" eb="16">
      <t>ノゾ</t>
    </rPh>
    <rPh sb="95" eb="97">
      <t>ゲンザイ</t>
    </rPh>
    <rPh sb="98" eb="99">
      <t>イタ</t>
    </rPh>
    <rPh sb="105" eb="107">
      <t>ジョウタイ</t>
    </rPh>
    <rPh sb="108" eb="109">
      <t>ヨ</t>
    </rPh>
    <rPh sb="243" eb="244">
      <t>カンガ</t>
    </rPh>
    <rPh sb="245" eb="246">
      <t>カタ</t>
    </rPh>
    <rPh sb="259" eb="261">
      <t>コッコ</t>
    </rPh>
    <rPh sb="261" eb="264">
      <t>ホジョキン</t>
    </rPh>
    <rPh sb="272" eb="274">
      <t>ジギョウ</t>
    </rPh>
    <rPh sb="275" eb="277">
      <t>シッコウ</t>
    </rPh>
    <rPh sb="278" eb="279">
      <t>トモナ</t>
    </rPh>
    <rPh sb="280" eb="282">
      <t>シュウニュウ</t>
    </rPh>
    <rPh sb="313" eb="315">
      <t>ソクメン</t>
    </rPh>
    <rPh sb="369" eb="371">
      <t>クミアイ</t>
    </rPh>
    <rPh sb="372" eb="374">
      <t>ゲスイ</t>
    </rPh>
    <rPh sb="374" eb="376">
      <t>ショリ</t>
    </rPh>
    <rPh sb="376" eb="378">
      <t>ホウシキ</t>
    </rPh>
    <rPh sb="379" eb="382">
      <t>コウキセイ</t>
    </rPh>
    <rPh sb="383" eb="384">
      <t>ユカ</t>
    </rPh>
    <rPh sb="387" eb="389">
      <t>ショリ</t>
    </rPh>
    <rPh sb="389" eb="391">
      <t>ホウシキ</t>
    </rPh>
    <rPh sb="394" eb="396">
      <t>シセツ</t>
    </rPh>
    <rPh sb="397" eb="399">
      <t>ケンセツ</t>
    </rPh>
    <rPh sb="404" eb="406">
      <t>ヒヨウ</t>
    </rPh>
    <rPh sb="411" eb="412">
      <t>オオ</t>
    </rPh>
    <rPh sb="419" eb="420">
      <t>アラワ</t>
    </rPh>
    <rPh sb="458" eb="460">
      <t>ゾウカ</t>
    </rPh>
    <rPh sb="509" eb="512">
      <t>スイセンカ</t>
    </rPh>
    <rPh sb="512" eb="514">
      <t>ソクシン</t>
    </rPh>
    <rPh sb="514" eb="516">
      <t>カツドウ</t>
    </rPh>
    <rPh sb="517" eb="519">
      <t>コウカ</t>
    </rPh>
    <rPh sb="523" eb="525">
      <t>ジャッカン</t>
    </rPh>
    <rPh sb="528" eb="530">
      <t>ジョウショウ</t>
    </rPh>
    <rPh sb="532" eb="534">
      <t>スイイ</t>
    </rPh>
    <phoneticPr fontId="4"/>
  </si>
  <si>
    <t>類似団体と比べると、有形固定資産減価償却比率については倍近い数値です。これにより償却資産の減価償却が進んでいることがわかります。しかし、管渠老朽管化率を見ると管渠面では償却年数を超えての使用はしていないため、処理場を含めた施設の機器類での減価償却が進んでいることがわかります。
　処理場施設に関しては電気設備等の更新時期が迫っております。
　なお、平成30年度に下水道事業の経営戦略を10か年間計画で作成しましたので、それに基づき計画的な更新をしていく予定です。</t>
    <rPh sb="114" eb="117">
      <t>キキルイ</t>
    </rPh>
    <rPh sb="174" eb="176">
      <t>ヘイセイ</t>
    </rPh>
    <rPh sb="178" eb="180">
      <t>ネンド</t>
    </rPh>
    <rPh sb="181" eb="184">
      <t>ゲスイドウ</t>
    </rPh>
    <rPh sb="184" eb="186">
      <t>ジギョウ</t>
    </rPh>
    <rPh sb="187" eb="189">
      <t>ケイエイ</t>
    </rPh>
    <rPh sb="189" eb="191">
      <t>センリャク</t>
    </rPh>
    <rPh sb="195" eb="196">
      <t>ネン</t>
    </rPh>
    <rPh sb="196" eb="197">
      <t>アイダ</t>
    </rPh>
    <rPh sb="197" eb="199">
      <t>ケイカク</t>
    </rPh>
    <rPh sb="200" eb="202">
      <t>サクセイ</t>
    </rPh>
    <rPh sb="212" eb="213">
      <t>モト</t>
    </rPh>
    <rPh sb="226" eb="228">
      <t>ヨテイ</t>
    </rPh>
    <phoneticPr fontId="4"/>
  </si>
  <si>
    <t xml:space="preserve">当組合では、平成9年度より供用開始され、平成24年度に公営企業法の適用をして今に至っています。
　老朽化について、供用開始から老朽管が発生していないため、更新等は実施していません。施設では、平成25年度より長瀞浄化センター長寿命化計画に基づき耐震化を計画どおりに進めています。また平成30年度には10か年の経営戦略を策定し収支のバランスの取れた投資を行っていく予定です。
　経営については、累積欠損金が前年度から０になっており今後もこのままの状態で推移していけるよう経営努力を続けていくつもりです。
　また、経常収支並びに流動比率が低いことから、職員による接続への訪問等を実施し、さらなる水洗化率の向上及び経費回収率を向上させ、職員一丸となって最小限の経費で最大の効果を得られるような経営をしなければならないと考えます。
</t>
    <rPh sb="125" eb="127">
      <t>ケイカク</t>
    </rPh>
    <rPh sb="131" eb="132">
      <t>スス</t>
    </rPh>
    <rPh sb="140" eb="142">
      <t>ヘイセイ</t>
    </rPh>
    <rPh sb="144" eb="146">
      <t>ネンド</t>
    </rPh>
    <rPh sb="151" eb="152">
      <t>ネン</t>
    </rPh>
    <rPh sb="153" eb="155">
      <t>ケイエイ</t>
    </rPh>
    <rPh sb="155" eb="157">
      <t>センリャク</t>
    </rPh>
    <rPh sb="158" eb="160">
      <t>サクテイ</t>
    </rPh>
    <rPh sb="161" eb="163">
      <t>シュウシ</t>
    </rPh>
    <rPh sb="169" eb="170">
      <t>ト</t>
    </rPh>
    <rPh sb="172" eb="174">
      <t>トウシ</t>
    </rPh>
    <rPh sb="175" eb="176">
      <t>オコナ</t>
    </rPh>
    <rPh sb="180" eb="182">
      <t>ヨテイ</t>
    </rPh>
    <rPh sb="201" eb="204">
      <t>ゼンネンド</t>
    </rPh>
    <rPh sb="213" eb="215">
      <t>コンゴ</t>
    </rPh>
    <rPh sb="221" eb="223">
      <t>ジョウタイ</t>
    </rPh>
    <rPh sb="224" eb="226">
      <t>スイイ</t>
    </rPh>
    <rPh sb="233" eb="235">
      <t>ケイエイ</t>
    </rPh>
    <rPh sb="235" eb="237">
      <t>ドリョク</t>
    </rPh>
    <rPh sb="238" eb="239">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</si>
</sst>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4A-4518-B2AF-BD5B7E47DF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034A-4518-B2AF-BD5B7E47DF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50.57</c:v>
                </c:pt>
                <c:pt idx="1">
                  <c:v>51.95</c:v>
                </c:pt>
                <c:pt idx="2">
                  <c:v>51.1</c:v>
                </c:pt>
                <c:pt idx="3">
                  <c:v>50.38</c:v>
                </c:pt>
                <c:pt idx="4">
                  <c:v>46.42</c:v>
                </c:pt>
              </c:numCache>
            </c:numRef>
          </c:val>
          <c:extLst>
            <c:ext xmlns:c16="http://schemas.microsoft.com/office/drawing/2014/chart" uri="{C3380CC4-5D6E-409C-BE32-E72D297353CC}">
              <c16:uniqueId val="{00000000-FC72-4084-B956-1CFB36CD99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FC72-4084-B956-1CFB36CD99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80.290000000000006</c:v>
                </c:pt>
                <c:pt idx="1">
                  <c:v>80.64</c:v>
                </c:pt>
                <c:pt idx="2">
                  <c:v>81.569999999999993</c:v>
                </c:pt>
                <c:pt idx="3">
                  <c:v>82.33</c:v>
                </c:pt>
                <c:pt idx="4">
                  <c:v>82.52</c:v>
                </c:pt>
              </c:numCache>
            </c:numRef>
          </c:val>
          <c:extLst>
            <c:ext xmlns:c16="http://schemas.microsoft.com/office/drawing/2014/chart" uri="{C3380CC4-5D6E-409C-BE32-E72D297353CC}">
              <c16:uniqueId val="{00000000-6C60-4B43-B22B-56353BFBB1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6C60-4B43-B22B-56353BFBB1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101.94</c:v>
                </c:pt>
                <c:pt idx="1">
                  <c:v>102.7</c:v>
                </c:pt>
                <c:pt idx="2">
                  <c:v>105.55</c:v>
                </c:pt>
                <c:pt idx="3">
                  <c:v>103.23</c:v>
                </c:pt>
                <c:pt idx="4">
                  <c:v>103.39</c:v>
                </c:pt>
              </c:numCache>
            </c:numRef>
          </c:val>
          <c:extLst>
            <c:ext xmlns:c16="http://schemas.microsoft.com/office/drawing/2014/chart" uri="{C3380CC4-5D6E-409C-BE32-E72D297353CC}">
              <c16:uniqueId val="{00000000-C15F-4F3B-800D-76779568DC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C15F-4F3B-800D-76779568DC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42.75</c:v>
                </c:pt>
                <c:pt idx="1">
                  <c:v>44.22</c:v>
                </c:pt>
                <c:pt idx="2">
                  <c:v>45.17</c:v>
                </c:pt>
                <c:pt idx="3">
                  <c:v>46.08</c:v>
                </c:pt>
                <c:pt idx="4">
                  <c:v>46.84</c:v>
                </c:pt>
              </c:numCache>
            </c:numRef>
          </c:val>
          <c:extLst>
            <c:ext xmlns:c16="http://schemas.microsoft.com/office/drawing/2014/chart" uri="{C3380CC4-5D6E-409C-BE32-E72D297353CC}">
              <c16:uniqueId val="{00000000-7D2C-408B-8065-9B2D7A97B1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7D2C-408B-8065-9B2D7A97B1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E5-478F-92C9-A81BADE71E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5CE5-478F-92C9-A81BADE71E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33.020000000000003</c:v>
                </c:pt>
                <c:pt idx="1">
                  <c:v>26.77</c:v>
                </c:pt>
                <c:pt idx="2">
                  <c:v>1.45</c:v>
                </c:pt>
                <c:pt idx="3" formatCode="#,##0.00;&quot;△&quot;#,##0.00">
                  <c:v>0</c:v>
                </c:pt>
                <c:pt idx="4" formatCode="#,##0.00;&quot;△&quot;#,##0.00">
                  <c:v>0</c:v>
                </c:pt>
              </c:numCache>
            </c:numRef>
          </c:val>
          <c:extLst>
            <c:ext xmlns:c16="http://schemas.microsoft.com/office/drawing/2014/chart" uri="{C3380CC4-5D6E-409C-BE32-E72D297353CC}">
              <c16:uniqueId val="{00000000-73E9-4807-8400-5A97F1678D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73E9-4807-8400-5A97F1678D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70.28</c:v>
                </c:pt>
                <c:pt idx="1">
                  <c:v>78.959999999999994</c:v>
                </c:pt>
                <c:pt idx="2">
                  <c:v>87.58</c:v>
                </c:pt>
                <c:pt idx="3">
                  <c:v>89.48</c:v>
                </c:pt>
                <c:pt idx="4">
                  <c:v>86.15</c:v>
                </c:pt>
              </c:numCache>
            </c:numRef>
          </c:val>
          <c:extLst>
            <c:ext xmlns:c16="http://schemas.microsoft.com/office/drawing/2014/chart" uri="{C3380CC4-5D6E-409C-BE32-E72D297353CC}">
              <c16:uniqueId val="{00000000-2115-44A5-BED6-9B18038FA3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2115-44A5-BED6-9B18038FA3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4964.46</c:v>
                </c:pt>
                <c:pt idx="1">
                  <c:v>4540.9799999999996</c:v>
                </c:pt>
                <c:pt idx="2">
                  <c:v>4740.92</c:v>
                </c:pt>
                <c:pt idx="3">
                  <c:v>4170.74</c:v>
                </c:pt>
                <c:pt idx="4">
                  <c:v>3917.14</c:v>
                </c:pt>
              </c:numCache>
            </c:numRef>
          </c:val>
          <c:extLst>
            <c:ext xmlns:c16="http://schemas.microsoft.com/office/drawing/2014/chart" uri="{C3380CC4-5D6E-409C-BE32-E72D297353CC}">
              <c16:uniqueId val="{00000000-DF56-4405-A096-2ED22864DD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DF56-4405-A096-2ED22864DD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67.64</c:v>
                </c:pt>
                <c:pt idx="1">
                  <c:v>62.54</c:v>
                </c:pt>
                <c:pt idx="2">
                  <c:v>82.12</c:v>
                </c:pt>
                <c:pt idx="3">
                  <c:v>82.18</c:v>
                </c:pt>
                <c:pt idx="4">
                  <c:v>82.54</c:v>
                </c:pt>
              </c:numCache>
            </c:numRef>
          </c:val>
          <c:extLst>
            <c:ext xmlns:c16="http://schemas.microsoft.com/office/drawing/2014/chart" uri="{C3380CC4-5D6E-409C-BE32-E72D297353CC}">
              <c16:uniqueId val="{00000000-36D7-4668-8EDC-0069F5AEBA2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36D7-4668-8EDC-0069F5AEBA2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181.88</c:v>
                </c:pt>
                <c:pt idx="1">
                  <c:v>198.05</c:v>
                </c:pt>
                <c:pt idx="2">
                  <c:v>149.37</c:v>
                </c:pt>
                <c:pt idx="3">
                  <c:v>150</c:v>
                </c:pt>
                <c:pt idx="4">
                  <c:v>150</c:v>
                </c:pt>
              </c:numCache>
            </c:numRef>
          </c:val>
          <c:extLst>
            <c:ext xmlns:c16="http://schemas.microsoft.com/office/drawing/2014/chart" uri="{C3380CC4-5D6E-409C-BE32-E72D297353CC}">
              <c16:uniqueId val="{00000000-B057-4000-ACA0-1CAC660F4A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B057-4000-ACA0-1CAC660F4A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皆野・長瀞下水道組合</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t="str">
        <f>データ!S6</f>
        <v>-</v>
      </c>
      <c r="AM8" s="68"/>
      <c r="AN8" s="68"/>
      <c r="AO8" s="68"/>
      <c r="AP8" s="68"/>
      <c r="AQ8" s="68"/>
      <c r="AR8" s="68"/>
      <c r="AS8" s="68"/>
      <c r="AT8" s="67" t="str">
        <f>データ!T6</f>
        <v>-</v>
      </c>
      <c r="AU8" s="67"/>
      <c r="AV8" s="67"/>
      <c r="AW8" s="67"/>
      <c r="AX8" s="67"/>
      <c r="AY8" s="67"/>
      <c r="AZ8" s="67"/>
      <c r="BA8" s="67"/>
      <c r="BB8" s="67" t="str">
        <f>データ!U6</f>
        <v>-</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59.88</v>
      </c>
      <c r="J10" s="67"/>
      <c r="K10" s="67"/>
      <c r="L10" s="67"/>
      <c r="M10" s="67"/>
      <c r="N10" s="67"/>
      <c r="O10" s="67"/>
      <c r="P10" s="67">
        <f>データ!P6</f>
        <v>63.06</v>
      </c>
      <c r="Q10" s="67"/>
      <c r="R10" s="67"/>
      <c r="S10" s="67"/>
      <c r="T10" s="67"/>
      <c r="U10" s="67"/>
      <c r="V10" s="67"/>
      <c r="W10" s="67">
        <f>データ!Q6</f>
        <v>94.24</v>
      </c>
      <c r="X10" s="67"/>
      <c r="Y10" s="67"/>
      <c r="Z10" s="67"/>
      <c r="AA10" s="67"/>
      <c r="AB10" s="67"/>
      <c r="AC10" s="67"/>
      <c r="AD10" s="68">
        <f>データ!R6</f>
        <v>2268</v>
      </c>
      <c r="AE10" s="68"/>
      <c r="AF10" s="68"/>
      <c r="AG10" s="68"/>
      <c r="AH10" s="68"/>
      <c r="AI10" s="68"/>
      <c r="AJ10" s="68"/>
      <c r="AK10" s="2"/>
      <c r="AL10" s="68">
        <f>データ!V6</f>
        <v>10607</v>
      </c>
      <c r="AM10" s="68"/>
      <c r="AN10" s="68"/>
      <c r="AO10" s="68"/>
      <c r="AP10" s="68"/>
      <c r="AQ10" s="68"/>
      <c r="AR10" s="68"/>
      <c r="AS10" s="68"/>
      <c r="AT10" s="67">
        <f>データ!W6</f>
        <v>4.29</v>
      </c>
      <c r="AU10" s="67"/>
      <c r="AV10" s="67"/>
      <c r="AW10" s="67"/>
      <c r="AX10" s="67"/>
      <c r="AY10" s="67"/>
      <c r="AZ10" s="67"/>
      <c r="BA10" s="67"/>
      <c r="BB10" s="67">
        <f>データ!X6</f>
        <v>2472.4899999999998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107</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T9JZ7+Qa2jNvKoXIXyZa1ESCv5ZclebQBSdkj36zA9jk7lGpFQVGBjCfWCQ7qifGCIU8R7+ZKPEgYlue9ZJs2w==" saltValue="ySuswOAn6l/mosfgAaIO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118982</v>
      </c>
      <c r="D6" s="33">
        <f t="shared" si="3"/>
        <v>46</v>
      </c>
      <c r="E6" s="33">
        <f t="shared" si="3"/>
        <v>17</v>
      </c>
      <c r="F6" s="33">
        <f t="shared" si="3"/>
        <v>4</v>
      </c>
      <c r="G6" s="33">
        <f t="shared" si="3"/>
        <v>0</v>
      </c>
      <c r="H6" s="33" t="str">
        <f t="shared" si="3"/>
        <v>埼玉県　皆野・長瀞下水道組合</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59.88</v>
      </c>
      <c r="P6" s="34">
        <f t="shared" si="3"/>
        <v>63.06</v>
      </c>
      <c r="Q6" s="34">
        <f t="shared" si="3"/>
        <v>94.24</v>
      </c>
      <c r="R6" s="34">
        <f t="shared" si="3"/>
        <v>2268</v>
      </c>
      <c r="S6" s="34" t="str">
        <f t="shared" si="3"/>
        <v>-</v>
      </c>
      <c r="T6" s="34" t="str">
        <f t="shared" si="3"/>
        <v>-</v>
      </c>
      <c r="U6" s="34" t="str">
        <f t="shared" si="3"/>
        <v>-</v>
      </c>
      <c r="V6" s="34">
        <f t="shared" si="3"/>
        <v>10607</v>
      </c>
      <c r="W6" s="34">
        <f t="shared" si="3"/>
        <v>4.29</v>
      </c>
      <c r="X6" s="34">
        <f t="shared" si="3"/>
        <v>2472.4899999999998</v>
      </c>
      <c r="Y6" s="35">
        <f>IF(Y7="",NA(),Y7)</f>
        <v>101.94</v>
      </c>
      <c r="Z6" s="35">
        <f t="shared" ref="Z6:AH6" si="4">IF(Z7="",NA(),Z7)</f>
        <v>102.7</v>
      </c>
      <c r="AA6" s="35">
        <f t="shared" si="4"/>
        <v>105.55</v>
      </c>
      <c r="AB6" s="35">
        <f t="shared" si="4"/>
        <v>103.23</v>
      </c>
      <c r="AC6" s="35">
        <f t="shared" si="4"/>
        <v>103.39</v>
      </c>
      <c r="AD6" s="35">
        <f t="shared" si="4"/>
        <v>101.24</v>
      </c>
      <c r="AE6" s="35">
        <f t="shared" si="4"/>
        <v>100.94</v>
      </c>
      <c r="AF6" s="35">
        <f t="shared" si="4"/>
        <v>100.85</v>
      </c>
      <c r="AG6" s="35">
        <f t="shared" si="4"/>
        <v>102.13</v>
      </c>
      <c r="AH6" s="35">
        <f t="shared" si="4"/>
        <v>101.72</v>
      </c>
      <c r="AI6" s="34" t="str">
        <f>IF(AI7="","",IF(AI7="-","【-】","【"&amp;SUBSTITUTE(TEXT(AI7,"#,##0.00"),"-","△")&amp;"】"))</f>
        <v>【101.92】</v>
      </c>
      <c r="AJ6" s="35">
        <f>IF(AJ7="",NA(),AJ7)</f>
        <v>33.020000000000003</v>
      </c>
      <c r="AK6" s="35">
        <f t="shared" ref="AK6:AS6" si="5">IF(AK7="",NA(),AK7)</f>
        <v>26.77</v>
      </c>
      <c r="AL6" s="35">
        <f t="shared" si="5"/>
        <v>1.45</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70.28</v>
      </c>
      <c r="AV6" s="35">
        <f t="shared" ref="AV6:BD6" si="6">IF(AV7="",NA(),AV7)</f>
        <v>78.959999999999994</v>
      </c>
      <c r="AW6" s="35">
        <f t="shared" si="6"/>
        <v>87.58</v>
      </c>
      <c r="AX6" s="35">
        <f t="shared" si="6"/>
        <v>89.48</v>
      </c>
      <c r="AY6" s="35">
        <f t="shared" si="6"/>
        <v>86.15</v>
      </c>
      <c r="AZ6" s="35">
        <f t="shared" si="6"/>
        <v>63.22</v>
      </c>
      <c r="BA6" s="35">
        <f t="shared" si="6"/>
        <v>49.07</v>
      </c>
      <c r="BB6" s="35">
        <f t="shared" si="6"/>
        <v>46.78</v>
      </c>
      <c r="BC6" s="35">
        <f t="shared" si="6"/>
        <v>47.44</v>
      </c>
      <c r="BD6" s="35">
        <f t="shared" si="6"/>
        <v>49.18</v>
      </c>
      <c r="BE6" s="34" t="str">
        <f>IF(BE7="","",IF(BE7="-","【-】","【"&amp;SUBSTITUTE(TEXT(BE7,"#,##0.00"),"-","△")&amp;"】"))</f>
        <v>【54.23】</v>
      </c>
      <c r="BF6" s="35">
        <f>IF(BF7="",NA(),BF7)</f>
        <v>4964.46</v>
      </c>
      <c r="BG6" s="35">
        <f t="shared" ref="BG6:BO6" si="7">IF(BG7="",NA(),BG7)</f>
        <v>4540.9799999999996</v>
      </c>
      <c r="BH6" s="35">
        <f t="shared" si="7"/>
        <v>4740.92</v>
      </c>
      <c r="BI6" s="35">
        <f t="shared" si="7"/>
        <v>4170.74</v>
      </c>
      <c r="BJ6" s="35">
        <f t="shared" si="7"/>
        <v>3917.14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67.64</v>
      </c>
      <c r="BR6" s="35">
        <f t="shared" ref="BR6:BZ6" si="8">IF(BR7="",NA(),BR7)</f>
        <v>62.54</v>
      </c>
      <c r="BS6" s="35">
        <f t="shared" si="8"/>
        <v>82.12</v>
      </c>
      <c r="BT6" s="35">
        <f t="shared" si="8"/>
        <v>82.18</v>
      </c>
      <c r="BU6" s="35">
        <f t="shared" si="8"/>
        <v>82.54</v>
      </c>
      <c r="BV6" s="35">
        <f t="shared" si="8"/>
        <v>66.56</v>
      </c>
      <c r="BW6" s="35">
        <f t="shared" si="8"/>
        <v>66.22</v>
      </c>
      <c r="BX6" s="35">
        <f t="shared" si="8"/>
        <v>69.87</v>
      </c>
      <c r="BY6" s="35">
        <f t="shared" si="8"/>
        <v>74.3</v>
      </c>
      <c r="BZ6" s="35">
        <f t="shared" si="8"/>
        <v>72.260000000000005</v>
      </c>
      <c r="CA6" s="34" t="str">
        <f>IF(CA7="","",IF(CA7="-","【-】","【"&amp;SUBSTITUTE(TEXT(CA7,"#,##0.00"),"-","△")&amp;"】"))</f>
        <v>【74.48】</v>
      </c>
      <c r="CB6" s="35">
        <f>IF(CB7="",NA(),CB7)</f>
        <v>181.88</v>
      </c>
      <c r="CC6" s="35">
        <f t="shared" ref="CC6:CK6" si="9">IF(CC7="",NA(),CC7)</f>
        <v>198.05</v>
      </c>
      <c r="CD6" s="35">
        <f t="shared" si="9"/>
        <v>149.37</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f>IF(CM7="",NA(),CM7)</f>
        <v>50.57</v>
      </c>
      <c r="CN6" s="35">
        <f t="shared" ref="CN6:CV6" si="10">IF(CN7="",NA(),CN7)</f>
        <v>51.95</v>
      </c>
      <c r="CO6" s="35">
        <f t="shared" si="10"/>
        <v>51.1</v>
      </c>
      <c r="CP6" s="35">
        <f t="shared" si="10"/>
        <v>50.38</v>
      </c>
      <c r="CQ6" s="35">
        <f t="shared" si="10"/>
        <v>46.42</v>
      </c>
      <c r="CR6" s="35">
        <f t="shared" si="10"/>
        <v>43.58</v>
      </c>
      <c r="CS6" s="35">
        <f t="shared" si="10"/>
        <v>41.35</v>
      </c>
      <c r="CT6" s="35">
        <f t="shared" si="10"/>
        <v>42.9</v>
      </c>
      <c r="CU6" s="35">
        <f t="shared" si="10"/>
        <v>43.36</v>
      </c>
      <c r="CV6" s="35">
        <f t="shared" si="10"/>
        <v>42.56</v>
      </c>
      <c r="CW6" s="34" t="str">
        <f>IF(CW7="","",IF(CW7="-","【-】","【"&amp;SUBSTITUTE(TEXT(CW7,"#,##0.00"),"-","△")&amp;"】"))</f>
        <v>【42.82】</v>
      </c>
      <c r="CX6" s="35">
        <f>IF(CX7="",NA(),CX7)</f>
        <v>80.290000000000006</v>
      </c>
      <c r="CY6" s="35">
        <f t="shared" ref="CY6:DG6" si="11">IF(CY7="",NA(),CY7)</f>
        <v>80.64</v>
      </c>
      <c r="CZ6" s="35">
        <f t="shared" si="11"/>
        <v>81.569999999999993</v>
      </c>
      <c r="DA6" s="35">
        <f t="shared" si="11"/>
        <v>82.33</v>
      </c>
      <c r="DB6" s="35">
        <f t="shared" si="11"/>
        <v>82.52</v>
      </c>
      <c r="DC6" s="35">
        <f t="shared" si="11"/>
        <v>82.35</v>
      </c>
      <c r="DD6" s="35">
        <f t="shared" si="11"/>
        <v>82.9</v>
      </c>
      <c r="DE6" s="35">
        <f t="shared" si="11"/>
        <v>83.5</v>
      </c>
      <c r="DF6" s="35">
        <f t="shared" si="11"/>
        <v>83.06</v>
      </c>
      <c r="DG6" s="35">
        <f t="shared" si="11"/>
        <v>83.32</v>
      </c>
      <c r="DH6" s="34" t="str">
        <f>IF(DH7="","",IF(DH7="-","【-】","【"&amp;SUBSTITUTE(TEXT(DH7,"#,##0.00"),"-","△")&amp;"】"))</f>
        <v>【83.36】</v>
      </c>
      <c r="DI6" s="35">
        <f>IF(DI7="",NA(),DI7)</f>
        <v>42.75</v>
      </c>
      <c r="DJ6" s="35">
        <f t="shared" ref="DJ6:DR6" si="12">IF(DJ7="",NA(),DJ7)</f>
        <v>44.22</v>
      </c>
      <c r="DK6" s="35">
        <f t="shared" si="12"/>
        <v>45.17</v>
      </c>
      <c r="DL6" s="35">
        <f t="shared" si="12"/>
        <v>46.08</v>
      </c>
      <c r="DM6" s="35">
        <f t="shared" si="12"/>
        <v>46.84</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118982</v>
      </c>
      <c r="D7" s="37">
        <v>46</v>
      </c>
      <c r="E7" s="37">
        <v>17</v>
      </c>
      <c r="F7" s="37">
        <v>4</v>
      </c>
      <c r="G7" s="37">
        <v>0</v>
      </c>
      <c r="H7" s="37" t="s">
        <v>95</v>
      </c>
      <c r="I7" s="37" t="s">
        <v>96</v>
      </c>
      <c r="J7" s="37" t="s">
        <v>97</v>
      </c>
      <c r="K7" s="37" t="s">
        <v>98</v>
      </c>
      <c r="L7" s="37" t="s">
        <v>99</v>
      </c>
      <c r="M7" s="37" t="s">
        <v>100</v>
      </c>
      <c r="N7" s="38" t="s">
        <v>101</v>
      </c>
      <c r="O7" s="38">
        <v>59.88</v>
      </c>
      <c r="P7" s="38">
        <v>63.06</v>
      </c>
      <c r="Q7" s="38">
        <v>94.24</v>
      </c>
      <c r="R7" s="38">
        <v>2268</v>
      </c>
      <c r="S7" s="38" t="s">
        <v>101</v>
      </c>
      <c r="T7" s="38" t="s">
        <v>101</v>
      </c>
      <c r="U7" s="38" t="s">
        <v>101</v>
      </c>
      <c r="V7" s="38">
        <v>10607</v>
      </c>
      <c r="W7" s="38">
        <v>4.29</v>
      </c>
      <c r="X7" s="38">
        <v>2472.4899999999998</v>
      </c>
      <c r="Y7" s="38">
        <v>101.94</v>
      </c>
      <c r="Z7" s="38">
        <v>102.7</v>
      </c>
      <c r="AA7" s="38">
        <v>105.55</v>
      </c>
      <c r="AB7" s="38">
        <v>103.23</v>
      </c>
      <c r="AC7" s="38">
        <v>103.39</v>
      </c>
      <c r="AD7" s="38">
        <v>101.24</v>
      </c>
      <c r="AE7" s="38">
        <v>100.94</v>
      </c>
      <c r="AF7" s="38">
        <v>100.85</v>
      </c>
      <c r="AG7" s="38">
        <v>102.13</v>
      </c>
      <c r="AH7" s="38">
        <v>101.72</v>
      </c>
      <c r="AI7" s="38">
        <v>101.92</v>
      </c>
      <c r="AJ7" s="38">
        <v>33.020000000000003</v>
      </c>
      <c r="AK7" s="38">
        <v>26.77</v>
      </c>
      <c r="AL7" s="38">
        <v>1.45</v>
      </c>
      <c r="AM7" s="38">
        <v>0</v>
      </c>
      <c r="AN7" s="38">
        <v>0</v>
      </c>
      <c r="AO7" s="38">
        <v>184.13</v>
      </c>
      <c r="AP7" s="38">
        <v>101.85</v>
      </c>
      <c r="AQ7" s="38">
        <v>110.77</v>
      </c>
      <c r="AR7" s="38">
        <v>109.51</v>
      </c>
      <c r="AS7" s="38">
        <v>112.88</v>
      </c>
      <c r="AT7" s="38">
        <v>88.06</v>
      </c>
      <c r="AU7" s="38">
        <v>70.28</v>
      </c>
      <c r="AV7" s="38">
        <v>78.959999999999994</v>
      </c>
      <c r="AW7" s="38">
        <v>87.58</v>
      </c>
      <c r="AX7" s="38">
        <v>89.48</v>
      </c>
      <c r="AY7" s="38">
        <v>86.15</v>
      </c>
      <c r="AZ7" s="38">
        <v>63.22</v>
      </c>
      <c r="BA7" s="38">
        <v>49.07</v>
      </c>
      <c r="BB7" s="38">
        <v>46.78</v>
      </c>
      <c r="BC7" s="38">
        <v>47.44</v>
      </c>
      <c r="BD7" s="38">
        <v>49.18</v>
      </c>
      <c r="BE7" s="38">
        <v>54.23</v>
      </c>
      <c r="BF7" s="38">
        <v>4964.46</v>
      </c>
      <c r="BG7" s="38">
        <v>4540.9799999999996</v>
      </c>
      <c r="BH7" s="38">
        <v>4740.92</v>
      </c>
      <c r="BI7" s="38">
        <v>4170.74</v>
      </c>
      <c r="BJ7" s="38">
        <v>3917.14</v>
      </c>
      <c r="BK7" s="38">
        <v>1436</v>
      </c>
      <c r="BL7" s="38">
        <v>1434.89</v>
      </c>
      <c r="BM7" s="38">
        <v>1298.9100000000001</v>
      </c>
      <c r="BN7" s="38">
        <v>1243.71</v>
      </c>
      <c r="BO7" s="38">
        <v>1194.1500000000001</v>
      </c>
      <c r="BP7" s="38">
        <v>1209.4000000000001</v>
      </c>
      <c r="BQ7" s="38">
        <v>67.64</v>
      </c>
      <c r="BR7" s="38">
        <v>62.54</v>
      </c>
      <c r="BS7" s="38">
        <v>82.12</v>
      </c>
      <c r="BT7" s="38">
        <v>82.18</v>
      </c>
      <c r="BU7" s="38">
        <v>82.54</v>
      </c>
      <c r="BV7" s="38">
        <v>66.56</v>
      </c>
      <c r="BW7" s="38">
        <v>66.22</v>
      </c>
      <c r="BX7" s="38">
        <v>69.87</v>
      </c>
      <c r="BY7" s="38">
        <v>74.3</v>
      </c>
      <c r="BZ7" s="38">
        <v>72.260000000000005</v>
      </c>
      <c r="CA7" s="38">
        <v>74.48</v>
      </c>
      <c r="CB7" s="38">
        <v>181.88</v>
      </c>
      <c r="CC7" s="38">
        <v>198.05</v>
      </c>
      <c r="CD7" s="38">
        <v>149.37</v>
      </c>
      <c r="CE7" s="38">
        <v>150</v>
      </c>
      <c r="CF7" s="38">
        <v>150</v>
      </c>
      <c r="CG7" s="38">
        <v>244.29</v>
      </c>
      <c r="CH7" s="38">
        <v>246.72</v>
      </c>
      <c r="CI7" s="38">
        <v>234.96</v>
      </c>
      <c r="CJ7" s="38">
        <v>221.81</v>
      </c>
      <c r="CK7" s="38">
        <v>230.02</v>
      </c>
      <c r="CL7" s="38">
        <v>219.46</v>
      </c>
      <c r="CM7" s="38">
        <v>50.57</v>
      </c>
      <c r="CN7" s="38">
        <v>51.95</v>
      </c>
      <c r="CO7" s="38">
        <v>51.1</v>
      </c>
      <c r="CP7" s="38">
        <v>50.38</v>
      </c>
      <c r="CQ7" s="38">
        <v>46.42</v>
      </c>
      <c r="CR7" s="38">
        <v>43.58</v>
      </c>
      <c r="CS7" s="38">
        <v>41.35</v>
      </c>
      <c r="CT7" s="38">
        <v>42.9</v>
      </c>
      <c r="CU7" s="38">
        <v>43.36</v>
      </c>
      <c r="CV7" s="38">
        <v>42.56</v>
      </c>
      <c r="CW7" s="38">
        <v>42.82</v>
      </c>
      <c r="CX7" s="38">
        <v>80.290000000000006</v>
      </c>
      <c r="CY7" s="38">
        <v>80.64</v>
      </c>
      <c r="CZ7" s="38">
        <v>81.569999999999993</v>
      </c>
      <c r="DA7" s="38">
        <v>82.33</v>
      </c>
      <c r="DB7" s="38">
        <v>82.52</v>
      </c>
      <c r="DC7" s="38">
        <v>82.35</v>
      </c>
      <c r="DD7" s="38">
        <v>82.9</v>
      </c>
      <c r="DE7" s="38">
        <v>83.5</v>
      </c>
      <c r="DF7" s="38">
        <v>83.06</v>
      </c>
      <c r="DG7" s="38">
        <v>83.32</v>
      </c>
      <c r="DH7" s="38">
        <v>83.36</v>
      </c>
      <c r="DI7" s="38">
        <v>42.75</v>
      </c>
      <c r="DJ7" s="38">
        <v>44.22</v>
      </c>
      <c r="DK7" s="38">
        <v>45.17</v>
      </c>
      <c r="DL7" s="38">
        <v>46.08</v>
      </c>
      <c r="DM7" s="38">
        <v>46.84</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2020-01-24T00:23:49Z</cp:lastPrinted>
  <dcterms:created xsi:type="dcterms:W3CDTF">2019-12-05T04:49:10Z</dcterms:created>
  <dcterms:modified xsi:type="dcterms:W3CDTF">2020-02-05T00:40:09Z</dcterms:modified>
  <cp:category/>
</cp:coreProperties>
</file>