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nagara3514\Desktop\作業\★長柄　担当分\010処理中\公営企業に係る経営比較分析表（平成30年度決算）の分析等について（依頼）\06下水道事業（法非適③）\63松伏町\【経営比較分析表】2018_114651_47_1718\"/>
    </mc:Choice>
  </mc:AlternateContent>
  <xr:revisionPtr revIDLastSave="0" documentId="13_ncr:1_{A8A7A393-E7D9-48DF-87DC-97552EBF2A04}" xr6:coauthVersionLast="43" xr6:coauthVersionMax="43" xr10:uidLastSave="{00000000-0000-0000-0000-000000000000}"/>
  <workbookProtection workbookAlgorithmName="SHA-512" workbookHashValue="8AkpCx7KNkWeqZTl9A525plZRseYjdm0vaqQlsH+H2jw51GPPPGLMNZGSedD7k46mucu1oQkFDozrTgvWZhA0w==" workbookSaltValue="XucnUHpM/IDMraA/4B7ZK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<sst xmlns="http://schemas.openxmlformats.org/spreadsheetml/2006/main" count="228" uniqueCount="114">
  <si>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</si>
  <si>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</si>
  <si>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</si>
  <si>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</si>
  <si>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</si>
  <si>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</si>
  <si>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</si>
  <si>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</si>
  <si>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</si>
  <si>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</si>
  <si>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</si>
  <si>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</si>
  <si>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</si>
  <si>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</si>
  <si>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</si>
  <si>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</si>
  <si>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</si>
  <si>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</si>
  <si>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</si>
  <si>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</si>
  <si>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</si>
  <si>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</si>
  <si>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</si>
  <si>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</si>
  <si>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</si>
  <si>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</si>
  <si>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</si>
  <si>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</si>
  <si>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</si>
  <si>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</si>
  <si>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</si>
  <si>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</si>
  <si>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</si>
  <si>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</si>
  <si>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</si>
  <si>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</si>
  <si>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</si>
  <si>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</si>
  <si>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</si>
  <si>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</si>
  <si>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</si>
  <si>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</si>
  <si>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</si>
  <si>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</si>
  <si>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</si>
  <si>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</si>
  <si>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</si>
  <si>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</si>
  <si>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</si>
  <si>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</si>
  <si>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</si>
  <si>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</si>
  <si>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</si>
  <si>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</si>
  <si>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</si>
  <si>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</si>
  <si>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</si>
  <si>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</si>
  <si>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</si>
  <si>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</si>
  <si>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</si>
  <si>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</si>
  <si>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</si>
  <si>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</si>
  <si>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</si>
  <si>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</si>
  <si>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</si>
  <si>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</si>
  <si>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</si>
  <si>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</si>
  <si>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</si>
  <si>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</si>
  <si>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</si>
  <si>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</si>
  <si>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</si>
  <si>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</si>
  <si>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</si>
  <si>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</si>
  <si>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</si>
  <si>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</si>
  <si>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</si>
  <si>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</si>
  <si>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</si>
  <si>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</si>
  <si>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</si>
  <si>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</si>
  <si>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</si>
  <si>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</si>
  <si>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</si>
  <si>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</si>
  <si>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</si>
  <si>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</si>
  <si>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</si>
  <si>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</si>
  <si>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</si>
  <si>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</si>
  <si>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</si>
  <si>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</si>
  <si>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松伏町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</si>
  <si>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</si>
  <si>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</si>
  <si>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</si>
  <si>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</si>
  <si>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</si>
  <si>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</si>
  <si>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</si>
  <si>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</si>
  <si>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</si>
  <si>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</si>
  <si>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</si>
  <si>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</si>
  <si>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およそ１５年を経過したところでありますが、施設や管路については耐用年数から見ても老朽化についてはすぐに対応する必要はありません。メンテナンスやオーバーホールで対応できる状況ですが、施設の維持管理を行う専門業者による点検結果等を基に、長寿命化計画などを策定し、計画的な維持管理を行っていきます。</t>
    <phoneticPr fontId="4"/>
  </si>
  <si>
    <t>　年数が経過していくと、施設の維持管理を適正に行ったとしても、修繕費の増加は避けられないと考えられるため、施設の維持管理を行う専門業者による点検結果等を基に、計画的な維持管理を行い、効率的な施設管理を行っていきます。
　また、収入面においては、現在の徴収率は１００％ですが、人口減少等に伴う水洗化人口の減少によって、使用料の増収が見込めないことが想定されることから、事業を実施していくための財源確保については厳しい状況になっていくことが考えられます。
　このような状況を踏まえ、限られた財源の中、適正な事業計画と財政計画を基に経営を行っていきます。</t>
    <phoneticPr fontId="4"/>
  </si>
  <si>
    <t>①収益的収支比率
　維持管理費等が増加したものの総収益は横ばいのため、収益的収支比率は減少傾向にあります。
②法非適のため該当ありません。
③法非適のため該当ありません。
④企業債を近々で発行していないため、当指標の数値はゼロであり該当ありません。
⑤経費回収率
　類似団体と比べ低い数値を出していますが、農業集落排水施設の汚水処理に係る経費については、主に人件費を繰入金で対応しているため、その経費分を回収し切れていないと考えています。
⑥汚水処理原価
　類似団体と比べ高い数値を出していますが、小規模であって戸数も少なく、有収水量が少ないことが原因であると考えます。
⑦施設利用率
　類似団体と比べ高い数値を出していますが、処理計画人数２１０人のうち１２２人分を処理している状況のため、農業集落排水施設の処理能力には余裕があると考えます。
⑧水洗化率
　類似団体と比べ高い数値を出していますが、小規模であって戸数も少ないため、高い水洗化率を示しているものと考えます。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</si>
</sst>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4F-438A-BEE7-DB2CF2CA1F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c:ext xmlns:c16="http://schemas.microsoft.com/office/drawing/2014/chart" uri="{C3380CC4-5D6E-409C-BE32-E72D297353CC}">
              <c16:uniqueId val="{00000001-B54F-438A-BEE7-DB2CF2CA1F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56.14</c:v>
                </c:pt>
                <c:pt idx="1">
                  <c:v>59.65</c:v>
                </c:pt>
                <c:pt idx="2">
                  <c:v>54.39</c:v>
                </c:pt>
                <c:pt idx="3">
                  <c:v>57.89</c:v>
                </c:pt>
                <c:pt idx="4">
                  <c:v>54.39</c:v>
                </c:pt>
              </c:numCache>
            </c:numRef>
          </c:val>
          <c:extLst>
            <c:ext xmlns:c16="http://schemas.microsoft.com/office/drawing/2014/chart" uri="{C3380CC4-5D6E-409C-BE32-E72D297353CC}">
              <c16:uniqueId val="{00000000-AC7C-4122-90B8-51AC0AFC814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c:ext xmlns:c16="http://schemas.microsoft.com/office/drawing/2014/chart" uri="{C3380CC4-5D6E-409C-BE32-E72D297353CC}">
              <c16:uniqueId val="{00000001-AC7C-4122-90B8-51AC0AFC814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84.25</c:v>
                </c:pt>
                <c:pt idx="1">
                  <c:v>85.14</c:v>
                </c:pt>
                <c:pt idx="2">
                  <c:v>86.71</c:v>
                </c:pt>
                <c:pt idx="3">
                  <c:v>87.14</c:v>
                </c:pt>
                <c:pt idx="4">
                  <c:v>83.94</c:v>
                </c:pt>
              </c:numCache>
            </c:numRef>
          </c:val>
          <c:extLst>
            <c:ext xmlns:c16="http://schemas.microsoft.com/office/drawing/2014/chart" uri="{C3380CC4-5D6E-409C-BE32-E72D297353CC}">
              <c16:uniqueId val="{00000000-A9E4-48D4-93EC-CEF088B3A4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c:ext xmlns:c16="http://schemas.microsoft.com/office/drawing/2014/chart" uri="{C3380CC4-5D6E-409C-BE32-E72D297353CC}">
              <c16:uniqueId val="{00000001-A9E4-48D4-93EC-CEF088B3A4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97.12</c:v>
                </c:pt>
                <c:pt idx="1">
                  <c:v>98.11</c:v>
                </c:pt>
                <c:pt idx="2">
                  <c:v>102.08</c:v>
                </c:pt>
                <c:pt idx="3">
                  <c:v>98.5</c:v>
                </c:pt>
                <c:pt idx="4">
                  <c:v>98.19</c:v>
                </c:pt>
              </c:numCache>
            </c:numRef>
          </c:val>
          <c:extLst>
            <c:ext xmlns:c16="http://schemas.microsoft.com/office/drawing/2014/chart" uri="{C3380CC4-5D6E-409C-BE32-E72D297353CC}">
              <c16:uniqueId val="{00000000-AC8C-45AD-8C6D-F92C40C1D2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8C-45AD-8C6D-F92C40C1D2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0B-441F-BC84-213DC6316A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0B-441F-BC84-213DC6316A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47-4953-BD61-73A8DFD01A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47-4953-BD61-73A8DFD01A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24-4ECC-BF2E-3918CEFCA5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24-4ECC-BF2E-3918CEFCA5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B0-48AC-83BA-9E18B94145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B0-48AC-83BA-9E18B94145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52-4518-8B7D-A92E71E6AE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c:ext xmlns:c16="http://schemas.microsoft.com/office/drawing/2014/chart" uri="{C3380CC4-5D6E-409C-BE32-E72D297353CC}">
              <c16:uniqueId val="{00000001-E652-4518-8B7D-A92E71E6AE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27.63</c:v>
                </c:pt>
                <c:pt idx="1">
                  <c:v>25.62</c:v>
                </c:pt>
                <c:pt idx="2">
                  <c:v>29.31</c:v>
                </c:pt>
                <c:pt idx="3">
                  <c:v>36.909999999999997</c:v>
                </c:pt>
                <c:pt idx="4">
                  <c:v>35.74</c:v>
                </c:pt>
              </c:numCache>
            </c:numRef>
          </c:val>
          <c:extLst>
            <c:ext xmlns:c16="http://schemas.microsoft.com/office/drawing/2014/chart" uri="{C3380CC4-5D6E-409C-BE32-E72D297353CC}">
              <c16:uniqueId val="{00000000-7365-4650-8FE6-D0D5A67B088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c:ext xmlns:c16="http://schemas.microsoft.com/office/drawing/2014/chart" uri="{C3380CC4-5D6E-409C-BE32-E72D297353CC}">
              <c16:uniqueId val="{00000001-7365-4650-8FE6-D0D5A67B088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529.35</c:v>
                </c:pt>
                <c:pt idx="1">
                  <c:v>586.72</c:v>
                </c:pt>
                <c:pt idx="2">
                  <c:v>529.45000000000005</c:v>
                </c:pt>
                <c:pt idx="3">
                  <c:v>430.35</c:v>
                </c:pt>
                <c:pt idx="4">
                  <c:v>456.59</c:v>
                </c:pt>
              </c:numCache>
            </c:numRef>
          </c:val>
          <c:extLst>
            <c:ext xmlns:c16="http://schemas.microsoft.com/office/drawing/2014/chart" uri="{C3380CC4-5D6E-409C-BE32-E72D297353CC}">
              <c16:uniqueId val="{00000000-A926-4E4F-AEB3-E62CF91AB82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c:ext xmlns:c16="http://schemas.microsoft.com/office/drawing/2014/chart" uri="{C3380CC4-5D6E-409C-BE32-E72D297353CC}">
              <c16:uniqueId val="{00000001-A926-4E4F-AEB3-E62CF91AB82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70" zoomScaleNormal="70" workbookViewId="0">
      <selection activeCell="AY5" sqref="AY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松伏町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8">
        <f>データ!S6</f>
        <v>29535</v>
      </c>
      <c r="AM8" s="68"/>
      <c r="AN8" s="68"/>
      <c r="AO8" s="68"/>
      <c r="AP8" s="68"/>
      <c r="AQ8" s="68"/>
      <c r="AR8" s="68"/>
      <c r="AS8" s="68"/>
      <c r="AT8" s="67">
        <f>データ!T6</f>
        <v>16.2</v>
      </c>
      <c r="AU8" s="67"/>
      <c r="AV8" s="67"/>
      <c r="AW8" s="67"/>
      <c r="AX8" s="67"/>
      <c r="AY8" s="67"/>
      <c r="AZ8" s="67"/>
      <c r="BA8" s="67"/>
      <c r="BB8" s="67">
        <f>データ!U6</f>
        <v>1823.15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0.47</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137</v>
      </c>
      <c r="AM10" s="68"/>
      <c r="AN10" s="68"/>
      <c r="AO10" s="68"/>
      <c r="AP10" s="68"/>
      <c r="AQ10" s="68"/>
      <c r="AR10" s="68"/>
      <c r="AS10" s="68"/>
      <c r="AT10" s="67">
        <f>データ!W6</f>
        <v>0.04</v>
      </c>
      <c r="AU10" s="67"/>
      <c r="AV10" s="67"/>
      <c r="AW10" s="67"/>
      <c r="AX10" s="67"/>
      <c r="AY10" s="67"/>
      <c r="AZ10" s="67"/>
      <c r="BA10" s="67"/>
      <c r="BB10" s="67">
        <f>データ!X6</f>
        <v>3425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5qQFcB4FWX5pWBR3YGZVGxceGMCsJ6o/OcWgZUL+ZrYQT+33u60beOuuGHz8NpeFuFBPLsfj3aeEKDCKqYe/yg==" saltValue="KkliNFZQoUlKM/Wl1uTU4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114651</v>
      </c>
      <c r="D6" s="33">
        <f t="shared" si="3"/>
        <v>47</v>
      </c>
      <c r="E6" s="33">
        <f t="shared" si="3"/>
        <v>17</v>
      </c>
      <c r="F6" s="33">
        <f t="shared" si="3"/>
        <v>5</v>
      </c>
      <c r="G6" s="33">
        <f t="shared" si="3"/>
        <v>0</v>
      </c>
      <c r="H6" s="33" t="str">
        <f t="shared" si="3"/>
        <v>埼玉県　松伏町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0.47</v>
      </c>
      <c r="Q6" s="34">
        <f t="shared" si="3"/>
        <v>100</v>
      </c>
      <c r="R6" s="34">
        <f t="shared" si="3"/>
        <v>3780</v>
      </c>
      <c r="S6" s="34">
        <f t="shared" si="3"/>
        <v>29535</v>
      </c>
      <c r="T6" s="34">
        <f t="shared" si="3"/>
        <v>16.2</v>
      </c>
      <c r="U6" s="34">
        <f t="shared" si="3"/>
        <v>1823.15</v>
      </c>
      <c r="V6" s="34">
        <f t="shared" si="3"/>
        <v>137</v>
      </c>
      <c r="W6" s="34">
        <f t="shared" si="3"/>
        <v>0.04</v>
      </c>
      <c r="X6" s="34">
        <f t="shared" si="3"/>
        <v>3425</v>
      </c>
      <c r="Y6" s="35">
        <f>IF(Y7="",NA(),Y7)</f>
        <v>97.12</v>
      </c>
      <c r="Z6" s="35">
        <f t="shared" ref="Z6:AH6" si="4">IF(Z7="",NA(),Z7)</f>
        <v>98.11</v>
      </c>
      <c r="AA6" s="35">
        <f t="shared" si="4"/>
        <v>102.08</v>
      </c>
      <c r="AB6" s="35">
        <f t="shared" si="4"/>
        <v>98.5</v>
      </c>
      <c r="AC6" s="35">
        <f t="shared" si="4"/>
        <v>98.19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979.89</v>
      </c>
      <c r="BM6" s="35">
        <f t="shared" si="7"/>
        <v>1051.43</v>
      </c>
      <c r="BN6" s="35">
        <f t="shared" si="7"/>
        <v>982.29</v>
      </c>
      <c r="BO6" s="35">
        <f t="shared" si="7"/>
        <v>713.28</v>
      </c>
      <c r="BP6" s="34" t="str">
        <f>IF(BP7="","",IF(BP7="-","【-】","【"&amp;SUBSTITUTE(TEXT(BP7,"#,##0.00"),"-","△")&amp;"】"))</f>
        <v>【747.76】</v>
      </c>
      <c r="BQ6" s="35">
        <f>IF(BQ7="",NA(),BQ7)</f>
        <v>27.63</v>
      </c>
      <c r="BR6" s="35">
        <f t="shared" ref="BR6:BZ6" si="8">IF(BR7="",NA(),BR7)</f>
        <v>25.62</v>
      </c>
      <c r="BS6" s="35">
        <f t="shared" si="8"/>
        <v>29.31</v>
      </c>
      <c r="BT6" s="35">
        <f t="shared" si="8"/>
        <v>36.909999999999997</v>
      </c>
      <c r="BU6" s="35">
        <f t="shared" si="8"/>
        <v>35.74</v>
      </c>
      <c r="BV6" s="35">
        <f t="shared" si="8"/>
        <v>41.08</v>
      </c>
      <c r="BW6" s="35">
        <f t="shared" si="8"/>
        <v>41.34</v>
      </c>
      <c r="BX6" s="35">
        <f t="shared" si="8"/>
        <v>40.06</v>
      </c>
      <c r="BY6" s="35">
        <f t="shared" si="8"/>
        <v>41.25</v>
      </c>
      <c r="BZ6" s="35">
        <f t="shared" si="8"/>
        <v>40.75</v>
      </c>
      <c r="CA6" s="34" t="str">
        <f>IF(CA7="","",IF(CA7="-","【-】","【"&amp;SUBSTITUTE(TEXT(CA7,"#,##0.00"),"-","△")&amp;"】"))</f>
        <v>【59.51】</v>
      </c>
      <c r="CB6" s="35">
        <f>IF(CB7="",NA(),CB7)</f>
        <v>529.35</v>
      </c>
      <c r="CC6" s="35">
        <f t="shared" ref="CC6:CK6" si="9">IF(CC7="",NA(),CC7)</f>
        <v>586.72</v>
      </c>
      <c r="CD6" s="35">
        <f t="shared" si="9"/>
        <v>529.45000000000005</v>
      </c>
      <c r="CE6" s="35">
        <f t="shared" si="9"/>
        <v>430.35</v>
      </c>
      <c r="CF6" s="35">
        <f t="shared" si="9"/>
        <v>456.59</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56.14</v>
      </c>
      <c r="CN6" s="35">
        <f t="shared" ref="CN6:CV6" si="10">IF(CN7="",NA(),CN7)</f>
        <v>59.65</v>
      </c>
      <c r="CO6" s="35">
        <f t="shared" si="10"/>
        <v>54.39</v>
      </c>
      <c r="CP6" s="35">
        <f t="shared" si="10"/>
        <v>57.89</v>
      </c>
      <c r="CQ6" s="35">
        <f t="shared" si="10"/>
        <v>54.39</v>
      </c>
      <c r="CR6" s="35">
        <f t="shared" si="10"/>
        <v>44.69</v>
      </c>
      <c r="CS6" s="35">
        <f t="shared" si="10"/>
        <v>44.69</v>
      </c>
      <c r="CT6" s="35">
        <f t="shared" si="10"/>
        <v>42.84</v>
      </c>
      <c r="CU6" s="35">
        <f t="shared" si="10"/>
        <v>40.93</v>
      </c>
      <c r="CV6" s="35">
        <f t="shared" si="10"/>
        <v>43.38</v>
      </c>
      <c r="CW6" s="34" t="str">
        <f>IF(CW7="","",IF(CW7="-","【-】","【"&amp;SUBSTITUTE(TEXT(CW7,"#,##0.00"),"-","△")&amp;"】"))</f>
        <v>【52.23】</v>
      </c>
      <c r="CX6" s="35">
        <f>IF(CX7="",NA(),CX7)</f>
        <v>84.25</v>
      </c>
      <c r="CY6" s="35">
        <f t="shared" ref="CY6:DG6" si="11">IF(CY7="",NA(),CY7)</f>
        <v>85.14</v>
      </c>
      <c r="CZ6" s="35">
        <f t="shared" si="11"/>
        <v>86.71</v>
      </c>
      <c r="DA6" s="35">
        <f t="shared" si="11"/>
        <v>87.14</v>
      </c>
      <c r="DB6" s="35">
        <f t="shared" si="11"/>
        <v>83.94</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114651</v>
      </c>
      <c r="D7" s="37">
        <v>47</v>
      </c>
      <c r="E7" s="37">
        <v>17</v>
      </c>
      <c r="F7" s="37">
        <v>5</v>
      </c>
      <c r="G7" s="37">
        <v>0</v>
      </c>
      <c r="H7" s="37" t="s">
        <v>98</v>
      </c>
      <c r="I7" s="37" t="s">
        <v>99</v>
      </c>
      <c r="J7" s="37" t="s">
        <v>100</v>
      </c>
      <c r="K7" s="37" t="s">
        <v>101</v>
      </c>
      <c r="L7" s="37" t="s">
        <v>102</v>
      </c>
      <c r="M7" s="37" t="s">
        <v>103</v>
      </c>
      <c r="N7" s="38" t="s">
        <v>104</v>
      </c>
      <c r="O7" s="38" t="s">
        <v>105</v>
      </c>
      <c r="P7" s="38">
        <v>0.47</v>
      </c>
      <c r="Q7" s="38">
        <v>100</v>
      </c>
      <c r="R7" s="38">
        <v>3780</v>
      </c>
      <c r="S7" s="38">
        <v>29535</v>
      </c>
      <c r="T7" s="38">
        <v>16.2</v>
      </c>
      <c r="U7" s="38">
        <v>1823.15</v>
      </c>
      <c r="V7" s="38">
        <v>137</v>
      </c>
      <c r="W7" s="38">
        <v>0.04</v>
      </c>
      <c r="X7" s="38">
        <v>3425</v>
      </c>
      <c r="Y7" s="38">
        <v>97.12</v>
      </c>
      <c r="Z7" s="38">
        <v>98.11</v>
      </c>
      <c r="AA7" s="38">
        <v>102.08</v>
      </c>
      <c r="AB7" s="38">
        <v>98.5</v>
      </c>
      <c r="AC7" s="38">
        <v>98.19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979.89</v>
      </c>
      <c r="BM7" s="38">
        <v>1051.43</v>
      </c>
      <c r="BN7" s="38">
        <v>982.29</v>
      </c>
      <c r="BO7" s="38">
        <v>713.28</v>
      </c>
      <c r="BP7" s="38">
        <v>747.76</v>
      </c>
      <c r="BQ7" s="38">
        <v>27.63</v>
      </c>
      <c r="BR7" s="38">
        <v>25.62</v>
      </c>
      <c r="BS7" s="38">
        <v>29.31</v>
      </c>
      <c r="BT7" s="38">
        <v>36.909999999999997</v>
      </c>
      <c r="BU7" s="38">
        <v>35.74</v>
      </c>
      <c r="BV7" s="38">
        <v>41.08</v>
      </c>
      <c r="BW7" s="38">
        <v>41.34</v>
      </c>
      <c r="BX7" s="38">
        <v>40.06</v>
      </c>
      <c r="BY7" s="38">
        <v>41.25</v>
      </c>
      <c r="BZ7" s="38">
        <v>40.75</v>
      </c>
      <c r="CA7" s="38">
        <v>59.51</v>
      </c>
      <c r="CB7" s="38">
        <v>529.35</v>
      </c>
      <c r="CC7" s="38">
        <v>586.72</v>
      </c>
      <c r="CD7" s="38">
        <v>529.45000000000005</v>
      </c>
      <c r="CE7" s="38">
        <v>430.35</v>
      </c>
      <c r="CF7" s="38">
        <v>456.59</v>
      </c>
      <c r="CG7" s="38">
        <v>378.08</v>
      </c>
      <c r="CH7" s="38">
        <v>357.49</v>
      </c>
      <c r="CI7" s="38">
        <v>355.22</v>
      </c>
      <c r="CJ7" s="38">
        <v>334.48</v>
      </c>
      <c r="CK7" s="38">
        <v>311.70999999999998</v>
      </c>
      <c r="CL7" s="38">
        <v>261.45999999999998</v>
      </c>
      <c r="CM7" s="38">
        <v>56.14</v>
      </c>
      <c r="CN7" s="38">
        <v>59.65</v>
      </c>
      <c r="CO7" s="38">
        <v>54.39</v>
      </c>
      <c r="CP7" s="38">
        <v>57.89</v>
      </c>
      <c r="CQ7" s="38">
        <v>54.39</v>
      </c>
      <c r="CR7" s="38">
        <v>44.69</v>
      </c>
      <c r="CS7" s="38">
        <v>44.69</v>
      </c>
      <c r="CT7" s="38">
        <v>42.84</v>
      </c>
      <c r="CU7" s="38">
        <v>40.93</v>
      </c>
      <c r="CV7" s="38">
        <v>43.38</v>
      </c>
      <c r="CW7" s="38">
        <v>52.23</v>
      </c>
      <c r="CX7" s="38">
        <v>84.25</v>
      </c>
      <c r="CY7" s="38">
        <v>85.14</v>
      </c>
      <c r="CZ7" s="38">
        <v>86.71</v>
      </c>
      <c r="DA7" s="38">
        <v>87.14</v>
      </c>
      <c r="DB7" s="38">
        <v>83.94</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長柄　勇人</cp:lastModifiedBy>
  <cp:lastPrinted>2020-01-21T01:21:45Z</cp:lastPrinted>
  <dcterms:created xsi:type="dcterms:W3CDTF">2019-12-05T05:18:29Z</dcterms:created>
  <dcterms:modified xsi:type="dcterms:W3CDTF">2020-01-21T01:43:12Z</dcterms:modified>
  <cp:category/>
</cp:coreProperties>
</file>