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AS124\kankyou\1005 村田\村田\ときがわ町\浄化槽\公営企業\経営戦略・経営比較分析表\Ｈ３１\04_経営比較分析表策定・公表_R0201xx\03_県ﾍ_回答・経営比較分析表_R020122\"/>
    </mc:Choice>
  </mc:AlternateContent>
  <xr:revisionPtr revIDLastSave="0" documentId="13_ncr:1_{711700DC-0205-4CA6-A98B-953D6444F719}" xr6:coauthVersionLast="40" xr6:coauthVersionMax="40" xr10:uidLastSave="{00000000-0000-0000-0000-000000000000}"/>
  <workbookProtection workbookAlgorithmName="SHA-512" workbookHashValue="LOZrEFcPa2cuTiuqqpL5ZT2EJesXoWkfnNWMgPqAefSg4MYuZn5Eem+k2L1j6I+lqr9hq32wvFZ7xwtBd4bAOA==" workbookSaltValue="VpUSMexaNgF6b56cegXOc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W10" i="4"/>
  <c r="I10" i="4"/>
  <c r="B10" i="4"/>
  <c r="BB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<sst xmlns="http://schemas.openxmlformats.org/spreadsheetml/2006/main" count="239" uniqueCount="113">
  <si>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</si>
  <si>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</si>
  <si>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</si>
  <si>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</si>
  <si>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</si>
  <si>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</si>
  <si>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</si>
  <si>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</si>
  <si>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</si>
  <si>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</si>
  <si>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</si>
  <si>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</si>
  <si>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</si>
  <si>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</si>
  <si>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</si>
  <si>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</si>
  <si>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</si>
  <si>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</si>
  <si>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</si>
  <si>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</si>
  <si>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</si>
  <si>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</si>
  <si>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</si>
  <si>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</si>
  <si>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</si>
  <si>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</si>
  <si>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</si>
  <si>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</si>
  <si>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</si>
  <si>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</si>
  <si>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</si>
  <si>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</si>
  <si>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</si>
  <si>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</si>
  <si>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</si>
  <si>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</si>
  <si>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</si>
  <si>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</si>
  <si>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</si>
  <si>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</si>
  <si>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</si>
  <si>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</si>
  <si>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</si>
  <si>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</si>
  <si>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</si>
  <si>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</si>
  <si>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</si>
  <si>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</si>
  <si>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</si>
  <si>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</si>
  <si>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</si>
  <si>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</si>
  <si>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</si>
  <si>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</si>
  <si>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</si>
  <si>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</si>
  <si>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</si>
  <si>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</si>
  <si>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</si>
  <si>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</si>
  <si>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</si>
  <si>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</si>
  <si>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</si>
  <si>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</si>
  <si>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</si>
  <si>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</si>
  <si>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</si>
  <si>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</si>
  <si>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</si>
  <si>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</si>
  <si>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</si>
  <si>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</si>
  <si>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</si>
  <si>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</si>
  <si>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</si>
  <si>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</si>
  <si>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</si>
  <si>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</si>
  <si>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</si>
  <si>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</si>
  <si>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</si>
  <si>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</si>
  <si>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</si>
  <si>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</si>
  <si>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</si>
  <si>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</si>
  <si>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</si>
  <si>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</si>
  <si>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</si>
  <si>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</si>
  <si>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</si>
  <si>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</si>
  <si>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</si>
  <si>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</si>
  <si>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</si>
  <si>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</si>
  <si>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</si>
  <si>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ときがわ町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</si>
  <si>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</si>
  <si>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</si>
  <si>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</si>
  <si>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</si>
  <si>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</si>
  <si>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</si>
  <si>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</si>
  <si>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</si>
  <si>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</si>
  <si>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</si>
  <si>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</si>
  <si>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</si>
  <si>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だけでは、経費を賄なうことはできないため、一般会計繰入金に頼らざるを得ないのが現状である。しかしながら、市町村整備型の浄化槽事業としては、河川の水質向上のために町からの投資も必要であり、やむを得ないものと考えられる。
　今後の健全な運営に向けて、維持管理費の低コスト化、経営の広域化、水道事業との統合等、検討する必要があると思われる。</t>
    <phoneticPr fontId="4"/>
  </si>
  <si>
    <t>　該当なし。</t>
    <phoneticPr fontId="4"/>
  </si>
  <si>
    <r>
      <t>　収益的収支比率は、総収益の増、総費用の微減の状況であるが、地方債償還額が増加したため１００％を下回った。これは、設置基数の多かったことに伴う借入額が多い年度分の地方債償還額の増によるものである。
  企業債残高対事業規模比率は</t>
    </r>
    <r>
      <rPr>
        <sz val="11"/>
        <rFont val="ＭＳ ゴシック"/>
        <family val="3"/>
        <charset val="128"/>
      </rPr>
      <t>前年度比で微増だが全体的には減少傾向を示している。類</t>
    </r>
    <r>
      <rPr>
        <sz val="11"/>
        <color theme="1"/>
        <rFont val="ＭＳ ゴシック"/>
        <family val="3"/>
        <charset val="128"/>
      </rPr>
      <t>似団体平均値と比較し大きくなっているのは、ときがわ町が市町村整備型の浄化槽事業を他に先駆けて実施してきたことによるものと思われる。
  経費回収率は１００％を下回っているが、類似団体平均値を上回っている。適正な使用料水準の検討や経費の節減に努めることが必要である。
　汚水処理原価も類似団体平均値を下回っている。
　人件費、下水道事業債償還金・利子等その他の経費については一般会計繰入金によるところが大きい。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</si>
</sst>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87-453B-AA9E-C443A622A7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87-453B-AA9E-C443A622A7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E0-4804-9897-DE49991E57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2EE0-4804-9897-DE49991E57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471-42CD-A7D4-3B7C8584EA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0471-42CD-A7D4-3B7C8584EA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101.66</c:v>
                </c:pt>
                <c:pt idx="1">
                  <c:v>100.75</c:v>
                </c:pt>
                <c:pt idx="2">
                  <c:v>99.85</c:v>
                </c:pt>
                <c:pt idx="3">
                  <c:v>100.53</c:v>
                </c:pt>
                <c:pt idx="4">
                  <c:v>99.5</c:v>
                </c:pt>
              </c:numCache>
            </c:numRef>
          </c:val>
          <c:extLst>
            <c:ext xmlns:c16="http://schemas.microsoft.com/office/drawing/2014/chart" uri="{C3380CC4-5D6E-409C-BE32-E72D297353CC}">
              <c16:uniqueId val="{00000000-3719-4357-A920-462489B854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19-4357-A920-462489B854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9E-4B47-B226-12138513AD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E-4B47-B226-12138513AD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B-46BF-8D43-6E899F0928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B-46BF-8D43-6E899F0928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C-4F40-8909-424C745D88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C-4F40-8909-424C745D88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B-433B-91C9-E98B4E7D07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B-433B-91C9-E98B4E7D07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1080.02</c:v>
                </c:pt>
                <c:pt idx="1">
                  <c:v>1038.92</c:v>
                </c:pt>
                <c:pt idx="2">
                  <c:v>993.63</c:v>
                </c:pt>
                <c:pt idx="3">
                  <c:v>946.01</c:v>
                </c:pt>
                <c:pt idx="4">
                  <c:v>984.07</c:v>
                </c:pt>
              </c:numCache>
            </c:numRef>
          </c:val>
          <c:extLst>
            <c:ext xmlns:c16="http://schemas.microsoft.com/office/drawing/2014/chart" uri="{C3380CC4-5D6E-409C-BE32-E72D297353CC}">
              <c16:uniqueId val="{00000000-18DA-45C0-88BE-1A9567C700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18DA-45C0-88BE-1A9567C700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66.680000000000007</c:v>
                </c:pt>
                <c:pt idx="1">
                  <c:v>51.22</c:v>
                </c:pt>
                <c:pt idx="2">
                  <c:v>71.58</c:v>
                </c:pt>
                <c:pt idx="3">
                  <c:v>71.400000000000006</c:v>
                </c:pt>
                <c:pt idx="4">
                  <c:v>68.37</c:v>
                </c:pt>
              </c:numCache>
            </c:numRef>
          </c:val>
          <c:extLst>
            <c:ext xmlns:c16="http://schemas.microsoft.com/office/drawing/2014/chart" uri="{C3380CC4-5D6E-409C-BE32-E72D297353CC}">
              <c16:uniqueId val="{00000000-1440-4132-9D81-472BF8994E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1440-4132-9D81-472BF8994E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272.58</c:v>
                </c:pt>
                <c:pt idx="1">
                  <c:v>356.8</c:v>
                </c:pt>
                <c:pt idx="2">
                  <c:v>258.04000000000002</c:v>
                </c:pt>
                <c:pt idx="3">
                  <c:v>259.51</c:v>
                </c:pt>
                <c:pt idx="4">
                  <c:v>250.68</c:v>
                </c:pt>
              </c:numCache>
            </c:numRef>
          </c:val>
          <c:extLst>
            <c:ext xmlns:c16="http://schemas.microsoft.com/office/drawing/2014/chart" uri="{C3380CC4-5D6E-409C-BE32-E72D297353CC}">
              <c16:uniqueId val="{00000000-E6BF-4801-ABE8-F3E62CCE9B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E6BF-4801-ABE8-F3E62CCE9B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0" zoomScaleNormal="8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ときがわ町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11217</v>
      </c>
      <c r="AM8" s="50"/>
      <c r="AN8" s="50"/>
      <c r="AO8" s="50"/>
      <c r="AP8" s="50"/>
      <c r="AQ8" s="50"/>
      <c r="AR8" s="50"/>
      <c r="AS8" s="50"/>
      <c r="AT8" s="45">
        <f>データ!T6</f>
        <v>55.9</v>
      </c>
      <c r="AU8" s="45"/>
      <c r="AV8" s="45"/>
      <c r="AW8" s="45"/>
      <c r="AX8" s="45"/>
      <c r="AY8" s="45"/>
      <c r="AZ8" s="45"/>
      <c r="BA8" s="45"/>
      <c r="BB8" s="45">
        <f>データ!U6</f>
        <v>200.66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30.59</v>
      </c>
      <c r="Q10" s="45"/>
      <c r="R10" s="45"/>
      <c r="S10" s="45"/>
      <c r="T10" s="45"/>
      <c r="U10" s="45"/>
      <c r="V10" s="45"/>
      <c r="W10" s="45">
        <f>データ!Q6</f>
        <v>100</v>
      </c>
      <c r="X10" s="45"/>
      <c r="Y10" s="45"/>
      <c r="Z10" s="45"/>
      <c r="AA10" s="45"/>
      <c r="AB10" s="45"/>
      <c r="AC10" s="45"/>
      <c r="AD10" s="50">
        <f>データ!R6</f>
        <v>2570</v>
      </c>
      <c r="AE10" s="50"/>
      <c r="AF10" s="50"/>
      <c r="AG10" s="50"/>
      <c r="AH10" s="50"/>
      <c r="AI10" s="50"/>
      <c r="AJ10" s="50"/>
      <c r="AK10" s="2"/>
      <c r="AL10" s="50">
        <f>データ!V6</f>
        <v>3426</v>
      </c>
      <c r="AM10" s="50"/>
      <c r="AN10" s="50"/>
      <c r="AO10" s="50"/>
      <c r="AP10" s="50"/>
      <c r="AQ10" s="50"/>
      <c r="AR10" s="50"/>
      <c r="AS10" s="50"/>
      <c r="AT10" s="45">
        <f>データ!W6</f>
        <v>55.9</v>
      </c>
      <c r="AU10" s="45"/>
      <c r="AV10" s="45"/>
      <c r="AW10" s="45"/>
      <c r="AX10" s="45"/>
      <c r="AY10" s="45"/>
      <c r="AZ10" s="45"/>
      <c r="BA10" s="45"/>
      <c r="BB10" s="45">
        <f>データ!X6</f>
        <v>61.29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k+I99W/5yQJ75KFEStOgAX5Ip5+7am2ILEBF3LD2x31G1hifAovoM2+j8TbKBr5uIC2kLtEMUqQD5imssfYZzA==" saltValue="6/FgFJLwiLVWtqfKH/h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113492</v>
      </c>
      <c r="D6" s="33">
        <f t="shared" si="3"/>
        <v>47</v>
      </c>
      <c r="E6" s="33">
        <f t="shared" si="3"/>
        <v>18</v>
      </c>
      <c r="F6" s="33">
        <f t="shared" si="3"/>
        <v>0</v>
      </c>
      <c r="G6" s="33">
        <f t="shared" si="3"/>
        <v>0</v>
      </c>
      <c r="H6" s="33" t="str">
        <f t="shared" si="3"/>
        <v>埼玉県　ときがわ町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30.59</v>
      </c>
      <c r="Q6" s="34">
        <f t="shared" si="3"/>
        <v>100</v>
      </c>
      <c r="R6" s="34">
        <f t="shared" si="3"/>
        <v>2570</v>
      </c>
      <c r="S6" s="34">
        <f t="shared" si="3"/>
        <v>11217</v>
      </c>
      <c r="T6" s="34">
        <f t="shared" si="3"/>
        <v>55.9</v>
      </c>
      <c r="U6" s="34">
        <f t="shared" si="3"/>
        <v>200.66</v>
      </c>
      <c r="V6" s="34">
        <f t="shared" si="3"/>
        <v>3426</v>
      </c>
      <c r="W6" s="34">
        <f t="shared" si="3"/>
        <v>55.9</v>
      </c>
      <c r="X6" s="34">
        <f t="shared" si="3"/>
        <v>61.29</v>
      </c>
      <c r="Y6" s="35">
        <f>IF(Y7="",NA(),Y7)</f>
        <v>101.66</v>
      </c>
      <c r="Z6" s="35">
        <f t="shared" ref="Z6:AH6" si="4">IF(Z7="",NA(),Z7)</f>
        <v>100.75</v>
      </c>
      <c r="AA6" s="35">
        <f t="shared" si="4"/>
        <v>99.85</v>
      </c>
      <c r="AB6" s="35">
        <f t="shared" si="4"/>
        <v>100.53</v>
      </c>
      <c r="AC6" s="35">
        <f t="shared" si="4"/>
        <v>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1080.02</v>
      </c>
      <c r="BG6" s="35">
        <f t="shared" ref="BG6:BO6" si="7">IF(BG7="",NA(),BG7)</f>
        <v>1038.92</v>
      </c>
      <c r="BH6" s="35">
        <f t="shared" si="7"/>
        <v>993.63</v>
      </c>
      <c r="BI6" s="35">
        <f t="shared" si="7"/>
        <v>946.01</v>
      </c>
      <c r="BJ6" s="35">
        <f t="shared" si="7"/>
        <v>984.07</v>
      </c>
      <c r="BK6" s="35">
        <f t="shared" si="7"/>
        <v>416.91</v>
      </c>
      <c r="BL6" s="35">
        <f t="shared" si="7"/>
        <v>392.19</v>
      </c>
      <c r="BM6" s="35">
        <f t="shared" si="7"/>
        <v>413.5</v>
      </c>
      <c r="BN6" s="35">
        <f t="shared" si="7"/>
        <v>407.42</v>
      </c>
      <c r="BO6" s="35">
        <f t="shared" si="7"/>
        <v>296.89</v>
      </c>
      <c r="BP6" s="34" t="str">
        <f>IF(BP7="","",IF(BP7="-","【-】","【"&amp;SUBSTITUTE(TEXT(BP7,"#,##0.00"),"-","△")&amp;"】"))</f>
        <v>【325.02】</v>
      </c>
      <c r="BQ6" s="35">
        <f>IF(BQ7="",NA(),BQ7)</f>
        <v>66.680000000000007</v>
      </c>
      <c r="BR6" s="35">
        <f t="shared" ref="BR6:BZ6" si="8">IF(BR7="",NA(),BR7)</f>
        <v>51.22</v>
      </c>
      <c r="BS6" s="35">
        <f t="shared" si="8"/>
        <v>71.58</v>
      </c>
      <c r="BT6" s="35">
        <f t="shared" si="8"/>
        <v>71.400000000000006</v>
      </c>
      <c r="BU6" s="35">
        <f t="shared" si="8"/>
        <v>68.37</v>
      </c>
      <c r="BV6" s="35">
        <f t="shared" si="8"/>
        <v>57.93</v>
      </c>
      <c r="BW6" s="35">
        <f t="shared" si="8"/>
        <v>57.03</v>
      </c>
      <c r="BX6" s="35">
        <f t="shared" si="8"/>
        <v>55.84</v>
      </c>
      <c r="BY6" s="35">
        <f t="shared" si="8"/>
        <v>57.08</v>
      </c>
      <c r="BZ6" s="35">
        <f t="shared" si="8"/>
        <v>63.06</v>
      </c>
      <c r="CA6" s="34" t="str">
        <f>IF(CA7="","",IF(CA7="-","【-】","【"&amp;SUBSTITUTE(TEXT(CA7,"#,##0.00"),"-","△")&amp;"】"))</f>
        <v>【60.61】</v>
      </c>
      <c r="CB6" s="35">
        <f>IF(CB7="",NA(),CB7)</f>
        <v>272.58</v>
      </c>
      <c r="CC6" s="35">
        <f t="shared" ref="CC6:CK6" si="9">IF(CC7="",NA(),CC7)</f>
        <v>356.8</v>
      </c>
      <c r="CD6" s="35">
        <f t="shared" si="9"/>
        <v>258.04000000000002</v>
      </c>
      <c r="CE6" s="35">
        <f t="shared" si="9"/>
        <v>259.51</v>
      </c>
      <c r="CF6" s="35">
        <f t="shared" si="9"/>
        <v>250.68</v>
      </c>
      <c r="CG6" s="35">
        <f t="shared" si="9"/>
        <v>276.93</v>
      </c>
      <c r="CH6" s="35">
        <f t="shared" si="9"/>
        <v>283.73</v>
      </c>
      <c r="CI6" s="35">
        <f t="shared" si="9"/>
        <v>287.57</v>
      </c>
      <c r="CJ6" s="35">
        <f t="shared" si="9"/>
        <v>286.86</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113492</v>
      </c>
      <c r="D7" s="37">
        <v>47</v>
      </c>
      <c r="E7" s="37">
        <v>18</v>
      </c>
      <c r="F7" s="37">
        <v>0</v>
      </c>
      <c r="G7" s="37">
        <v>0</v>
      </c>
      <c r="H7" s="37" t="s">
        <v>97</v>
      </c>
      <c r="I7" s="37" t="s">
        <v>98</v>
      </c>
      <c r="J7" s="37" t="s">
        <v>99</v>
      </c>
      <c r="K7" s="37" t="s">
        <v>100</v>
      </c>
      <c r="L7" s="37" t="s">
        <v>101</v>
      </c>
      <c r="M7" s="37" t="s">
        <v>102</v>
      </c>
      <c r="N7" s="38" t="s">
        <v>103</v>
      </c>
      <c r="O7" s="38" t="s">
        <v>104</v>
      </c>
      <c r="P7" s="38">
        <v>30.59</v>
      </c>
      <c r="Q7" s="38">
        <v>100</v>
      </c>
      <c r="R7" s="38">
        <v>2570</v>
      </c>
      <c r="S7" s="38">
        <v>11217</v>
      </c>
      <c r="T7" s="38">
        <v>55.9</v>
      </c>
      <c r="U7" s="38">
        <v>200.66</v>
      </c>
      <c r="V7" s="38">
        <v>3426</v>
      </c>
      <c r="W7" s="38">
        <v>55.9</v>
      </c>
      <c r="X7" s="38">
        <v>61.29</v>
      </c>
      <c r="Y7" s="38">
        <v>101.66</v>
      </c>
      <c r="Z7" s="38">
        <v>100.75</v>
      </c>
      <c r="AA7" s="38">
        <v>99.85</v>
      </c>
      <c r="AB7" s="38">
        <v>100.53</v>
      </c>
      <c r="AC7" s="38">
        <v>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1080.02</v>
      </c>
      <c r="BG7" s="38">
        <v>1038.92</v>
      </c>
      <c r="BH7" s="38">
        <v>993.63</v>
      </c>
      <c r="BI7" s="38">
        <v>946.01</v>
      </c>
      <c r="BJ7" s="38">
        <v>984.07</v>
      </c>
      <c r="BK7" s="38">
        <v>416.91</v>
      </c>
      <c r="BL7" s="38">
        <v>392.19</v>
      </c>
      <c r="BM7" s="38">
        <v>413.5</v>
      </c>
      <c r="BN7" s="38">
        <v>407.42</v>
      </c>
      <c r="BO7" s="38">
        <v>296.89</v>
      </c>
      <c r="BP7" s="38">
        <v>325.02</v>
      </c>
      <c r="BQ7" s="38">
        <v>66.680000000000007</v>
      </c>
      <c r="BR7" s="38">
        <v>51.22</v>
      </c>
      <c r="BS7" s="38">
        <v>71.58</v>
      </c>
      <c r="BT7" s="38">
        <v>71.400000000000006</v>
      </c>
      <c r="BU7" s="38">
        <v>68.37</v>
      </c>
      <c r="BV7" s="38">
        <v>57.93</v>
      </c>
      <c r="BW7" s="38">
        <v>57.03</v>
      </c>
      <c r="BX7" s="38">
        <v>55.84</v>
      </c>
      <c r="BY7" s="38">
        <v>57.08</v>
      </c>
      <c r="BZ7" s="38">
        <v>63.06</v>
      </c>
      <c r="CA7" s="38">
        <v>60.61</v>
      </c>
      <c r="CB7" s="38">
        <v>272.58</v>
      </c>
      <c r="CC7" s="38">
        <v>356.8</v>
      </c>
      <c r="CD7" s="38">
        <v>258.04000000000002</v>
      </c>
      <c r="CE7" s="38">
        <v>259.51</v>
      </c>
      <c r="CF7" s="38">
        <v>250.68</v>
      </c>
      <c r="CG7" s="38">
        <v>276.93</v>
      </c>
      <c r="CH7" s="38">
        <v>283.73</v>
      </c>
      <c r="CI7" s="38">
        <v>287.57</v>
      </c>
      <c r="CJ7" s="38">
        <v>286.86</v>
      </c>
      <c r="CK7" s="38">
        <v>264.77</v>
      </c>
      <c r="CL7" s="38">
        <v>270.94</v>
      </c>
      <c r="CM7" s="38">
        <v>100</v>
      </c>
      <c r="CN7" s="38">
        <v>100</v>
      </c>
      <c r="CO7" s="38">
        <v>100</v>
      </c>
      <c r="CP7" s="38">
        <v>100</v>
      </c>
      <c r="CQ7" s="38">
        <v>100</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2020-02-04T02:10:18Z</cp:lastPrinted>
  <dcterms:created xsi:type="dcterms:W3CDTF">2019-12-05T05:28:49Z</dcterms:created>
  <dcterms:modified xsi:type="dcterms:W3CDTF">2020-02-04T10:29:15Z</dcterms:modified>
  <cp:category/>
</cp:coreProperties>
</file>