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水生活課\03　管理係（下水）\吉田\決算統計\H30決算統計\経営比較分析表\【経営比較分析表】2018_113476_47_1718\"/>
    </mc:Choice>
  </mc:AlternateContent>
  <workbookProtection workbookAlgorithmName="SHA-512" workbookHashValue="C9R0OAMYzmtlftVS4ZXsl8F96O9/0HmQrISId9bY7Yjxhlr3rOdYX6hFhV6q9OHdAToKFOrIQDY1y5l/uaKPAg==" workbookSaltValue="jdqC+ZgWN1p6KliIdLe8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B10" i="4"/>
  <c r="AT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<sst xmlns="http://schemas.openxmlformats.org/spreadsheetml/2006/main" count="233" uniqueCount="113">
  <si>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</si>
  <si>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</si>
  <si>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</si>
  <si>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</si>
  <si>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</si>
  <si>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</si>
  <si>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</si>
  <si>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</si>
  <si>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</si>
  <si>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</si>
  <si>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</si>
  <si>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</si>
  <si>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</si>
  <si>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</si>
  <si>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</si>
  <si>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</si>
  <si>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</si>
  <si>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</si>
  <si>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</si>
  <si>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</si>
  <si>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</si>
  <si>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</si>
  <si>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</si>
  <si>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</si>
  <si>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</si>
  <si>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</si>
  <si>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</si>
  <si>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</si>
  <si>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</si>
  <si>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</si>
  <si>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</si>
  <si>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</si>
  <si>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</si>
  <si>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</si>
  <si>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</si>
  <si>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</si>
  <si>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</si>
  <si>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</si>
  <si>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</si>
  <si>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</si>
  <si>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</si>
  <si>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</si>
  <si>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</si>
  <si>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</si>
  <si>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</si>
  <si>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</si>
  <si>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</si>
  <si>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</si>
  <si>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</si>
  <si>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</si>
  <si>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</si>
  <si>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</si>
  <si>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</si>
  <si>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</si>
  <si>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</si>
  <si>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</si>
  <si>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</si>
  <si>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</si>
  <si>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</si>
  <si>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</si>
  <si>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</si>
  <si>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</si>
  <si>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</si>
  <si>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</si>
  <si>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</si>
  <si>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</si>
  <si>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</si>
  <si>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</si>
  <si>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</si>
  <si>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</si>
  <si>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</si>
  <si>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</si>
  <si>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</si>
  <si>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</si>
  <si>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</si>
  <si>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</si>
  <si>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</si>
  <si>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</si>
  <si>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</si>
  <si>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</si>
  <si>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</si>
  <si>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</si>
  <si>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</si>
  <si>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</si>
  <si>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</si>
  <si>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</si>
  <si>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</si>
  <si>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</si>
  <si>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</si>
  <si>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</si>
  <si>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</si>
  <si>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</si>
  <si>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</si>
  <si>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</si>
  <si>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</si>
  <si>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</si>
  <si>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</si>
  <si>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</si>
  <si>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</si>
  <si>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</si>
  <si>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</si>
  <si>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</si>
  <si>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</si>
  <si>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</si>
  <si>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</si>
  <si>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</si>
  <si>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</si>
  <si>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</si>
  <si>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</si>
  <si>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</si>
  <si>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現在のところ管渠等の老朽化は見られない。</t>
    <rPh sb="1" eb="3">
      <t>ゲンザイ</t>
    </rPh>
    <rPh sb="7" eb="9">
      <t>カンキョ</t>
    </rPh>
    <rPh sb="9" eb="10">
      <t>トウ</t>
    </rPh>
    <rPh sb="11" eb="14">
      <t>ロウキュウカ</t>
    </rPh>
    <rPh sb="15" eb="16">
      <t>ミ</t>
    </rPh>
    <phoneticPr fontId="4"/>
  </si>
  <si>
    <t>①収益的収支比率
　地方債の償還が進んでおり、地方債償還額が前年度よりも減少したため、比率は増加した。
④企業債残高対事業規模比率
　新規借入額が償還額を超えないよう抑制していることから地方債残高は減少傾向であるため、比率は減少傾向である。
⑤経費回収率
大口使用者の汚水排除量が増加により使用料収入が増加する一方で、地方債の償還金の減少により、汚水処理資本費は減少していることから昨年度よりも14.42％増加した。
⑥汚水処理原価
　⑤経費回収率と同様の理由で減少傾向である。
⑧水洗化率
　例年と同レベルで推移している。
　</t>
    <rPh sb="1" eb="4">
      <t>シュウエキテキ</t>
    </rPh>
    <rPh sb="4" eb="6">
      <t>シュウシ</t>
    </rPh>
    <rPh sb="6" eb="8">
      <t>ヒリツ</t>
    </rPh>
    <rPh sb="10" eb="13">
      <t>チホウサイ</t>
    </rPh>
    <rPh sb="14" eb="16">
      <t>ショウカン</t>
    </rPh>
    <rPh sb="17" eb="18">
      <t>スス</t>
    </rPh>
    <rPh sb="23" eb="26">
      <t>チホウサイ</t>
    </rPh>
    <rPh sb="26" eb="28">
      <t>ショウカン</t>
    </rPh>
    <rPh sb="28" eb="29">
      <t>ガク</t>
    </rPh>
    <rPh sb="30" eb="33">
      <t>ゼンネンド</t>
    </rPh>
    <rPh sb="36" eb="38">
      <t>ゲンショウ</t>
    </rPh>
    <rPh sb="43" eb="45">
      <t>ヒリツ</t>
    </rPh>
    <rPh sb="46" eb="48">
      <t>ゾウカ</t>
    </rPh>
    <rPh sb="53" eb="55">
      <t>キギョウ</t>
    </rPh>
    <rPh sb="55" eb="56">
      <t>サイ</t>
    </rPh>
    <rPh sb="56" eb="58">
      <t>ザンダカ</t>
    </rPh>
    <rPh sb="58" eb="59">
      <t>タイ</t>
    </rPh>
    <rPh sb="59" eb="61">
      <t>ジギョウ</t>
    </rPh>
    <rPh sb="61" eb="63">
      <t>キボ</t>
    </rPh>
    <rPh sb="63" eb="65">
      <t>ヒリツ</t>
    </rPh>
    <rPh sb="114" eb="116">
      <t>ケイコウ</t>
    </rPh>
    <rPh sb="145" eb="148">
      <t>シヨウリョウ</t>
    </rPh>
    <rPh sb="148" eb="150">
      <t>シュウニュウ</t>
    </rPh>
    <rPh sb="191" eb="194">
      <t>サクネンド</t>
    </rPh>
    <rPh sb="203" eb="205">
      <t>ゾウカ</t>
    </rPh>
    <rPh sb="210" eb="212">
      <t>オスイ</t>
    </rPh>
    <rPh sb="212" eb="214">
      <t>ショリ</t>
    </rPh>
    <rPh sb="214" eb="216">
      <t>ゲンカ</t>
    </rPh>
    <rPh sb="219" eb="221">
      <t>ケイヒ</t>
    </rPh>
    <rPh sb="221" eb="223">
      <t>カイシュウ</t>
    </rPh>
    <rPh sb="223" eb="224">
      <t>リツ</t>
    </rPh>
    <rPh sb="225" eb="227">
      <t>ドウヨウ</t>
    </rPh>
    <rPh sb="228" eb="230">
      <t>リユウ</t>
    </rPh>
    <rPh sb="231" eb="233">
      <t>ゲンショウ</t>
    </rPh>
    <rPh sb="233" eb="235">
      <t>ケイコウ</t>
    </rPh>
    <rPh sb="247" eb="249">
      <t>レイネン</t>
    </rPh>
    <rPh sb="250" eb="251">
      <t>ドウ</t>
    </rPh>
    <rPh sb="255" eb="257">
      <t>スイイ</t>
    </rPh>
    <phoneticPr fontId="4"/>
  </si>
  <si>
    <t>　平成２９年度と比べ収益的収支比率が5.77％、経費回収率が14.42％向上し、いずれも100％を超えた。今後も経費節減に加え、必要があればストックマネジメントや経営戦略の見直し等を検討しつつ、計画的な施設の維持管理に努め、効率的で安定的な経営を実施していく。</t>
    <rPh sb="1" eb="3">
      <t>ヘイセイ</t>
    </rPh>
    <rPh sb="5" eb="7">
      <t>ネンド</t>
    </rPh>
    <rPh sb="8" eb="9">
      <t>クラ</t>
    </rPh>
    <rPh sb="10" eb="12">
      <t>シュウエキ</t>
    </rPh>
    <rPh sb="12" eb="13">
      <t>テキ</t>
    </rPh>
    <rPh sb="13" eb="15">
      <t>シュウシ</t>
    </rPh>
    <rPh sb="15" eb="17">
      <t>ヒリツ</t>
    </rPh>
    <rPh sb="24" eb="26">
      <t>ケイヒ</t>
    </rPh>
    <rPh sb="26" eb="28">
      <t>カイシュウ</t>
    </rPh>
    <rPh sb="28" eb="29">
      <t>リツ</t>
    </rPh>
    <rPh sb="36" eb="38">
      <t>コウジョウ</t>
    </rPh>
    <rPh sb="49" eb="50">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</si>
</sst>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23-4E36-95D4-E74D6E048B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6923-4E36-95D4-E74D6E048B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A4-4904-B0D0-2268C88546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4BA4-4904-B0D0-2268C88546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c:v>
                </c:pt>
                <c:pt idx="1">
                  <c:v>96.5</c:v>
                </c:pt>
                <c:pt idx="2">
                  <c:v>96.23</c:v>
                </c:pt>
                <c:pt idx="3">
                  <c:v>96.65</c:v>
                </c:pt>
                <c:pt idx="4">
                  <c:v>96.55</c:v>
                </c:pt>
              </c:numCache>
            </c:numRef>
          </c:val>
          <c:extLst>
            <c:ext xmlns:c16="http://schemas.microsoft.com/office/drawing/2014/chart" uri="{C3380CC4-5D6E-409C-BE32-E72D297353CC}">
              <c16:uniqueId val="{00000000-1D31-477C-AB74-D4364F99B6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1D31-477C-AB74-D4364F99B6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92.56</c:v>
                </c:pt>
                <c:pt idx="1">
                  <c:v>98.49</c:v>
                </c:pt>
                <c:pt idx="2">
                  <c:v>95.08</c:v>
                </c:pt>
                <c:pt idx="3">
                  <c:v>98.51</c:v>
                </c:pt>
                <c:pt idx="4">
                  <c:v>104.28</c:v>
                </c:pt>
              </c:numCache>
            </c:numRef>
          </c:val>
          <c:extLst>
            <c:ext xmlns:c16="http://schemas.microsoft.com/office/drawing/2014/chart" uri="{C3380CC4-5D6E-409C-BE32-E72D297353CC}">
              <c16:uniqueId val="{00000000-65B9-41EA-A0F5-68AD6BF52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B9-41EA-A0F5-68AD6BF52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EB-4319-B0DE-C751BBE03E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B-4319-B0DE-C751BBE03E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3-4ADF-8899-B22F17A3DD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3-4ADF-8899-B22F17A3DD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54-4E7C-B806-1CC12E6BBF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54-4E7C-B806-1CC12E6BBF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F-4C14-A674-C2C4AE63D7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F-4C14-A674-C2C4AE63D7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540.03</c:v>
                </c:pt>
                <c:pt idx="1">
                  <c:v>384.66</c:v>
                </c:pt>
                <c:pt idx="2">
                  <c:v>385.33</c:v>
                </c:pt>
                <c:pt idx="3">
                  <c:v>297.04000000000002</c:v>
                </c:pt>
                <c:pt idx="4">
                  <c:v>259.35000000000002</c:v>
                </c:pt>
              </c:numCache>
            </c:numRef>
          </c:val>
          <c:extLst>
            <c:ext xmlns:c16="http://schemas.microsoft.com/office/drawing/2014/chart" uri="{C3380CC4-5D6E-409C-BE32-E72D297353CC}">
              <c16:uniqueId val="{00000000-9744-46D7-AB24-2EA6EEB3BF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9744-46D7-AB24-2EA6EEB3BF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93.87</c:v>
                </c:pt>
                <c:pt idx="1">
                  <c:v>101.96</c:v>
                </c:pt>
                <c:pt idx="2">
                  <c:v>100</c:v>
                </c:pt>
                <c:pt idx="3">
                  <c:v>97.86</c:v>
                </c:pt>
                <c:pt idx="4">
                  <c:v>112.28</c:v>
                </c:pt>
              </c:numCache>
            </c:numRef>
          </c:val>
          <c:extLst>
            <c:ext xmlns:c16="http://schemas.microsoft.com/office/drawing/2014/chart" uri="{C3380CC4-5D6E-409C-BE32-E72D297353CC}">
              <c16:uniqueId val="{00000000-99EA-4821-9B79-46DA7A48D4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99EA-4821-9B79-46DA7A48D4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198.02</c:v>
                </c:pt>
                <c:pt idx="1">
                  <c:v>186.18</c:v>
                </c:pt>
                <c:pt idx="2">
                  <c:v>186.74</c:v>
                </c:pt>
                <c:pt idx="3">
                  <c:v>191.54</c:v>
                </c:pt>
                <c:pt idx="4">
                  <c:v>167.53</c:v>
                </c:pt>
              </c:numCache>
            </c:numRef>
          </c:val>
          <c:extLst>
            <c:ext xmlns:c16="http://schemas.microsoft.com/office/drawing/2014/chart" uri="{C3380CC4-5D6E-409C-BE32-E72D297353CC}">
              <c16:uniqueId val="{00000000-FB52-4CF6-8DBC-14B73FDCAA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FB52-4CF6-8DBC-14B73FDCAA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吉見町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19168</v>
      </c>
      <c r="AM8" s="50"/>
      <c r="AN8" s="50"/>
      <c r="AO8" s="50"/>
      <c r="AP8" s="50"/>
      <c r="AQ8" s="50"/>
      <c r="AR8" s="50"/>
      <c r="AS8" s="50"/>
      <c r="AT8" s="45">
        <f>データ!T6</f>
        <v>38.64</v>
      </c>
      <c r="AU8" s="45"/>
      <c r="AV8" s="45"/>
      <c r="AW8" s="45"/>
      <c r="AX8" s="45"/>
      <c r="AY8" s="45"/>
      <c r="AZ8" s="45"/>
      <c r="BA8" s="45"/>
      <c r="BB8" s="45">
        <f>データ!U6</f>
        <v>496.07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13.37</v>
      </c>
      <c r="Q10" s="45"/>
      <c r="R10" s="45"/>
      <c r="S10" s="45"/>
      <c r="T10" s="45"/>
      <c r="U10" s="45"/>
      <c r="V10" s="45"/>
      <c r="W10" s="45">
        <f>データ!Q6</f>
        <v>101.32</v>
      </c>
      <c r="X10" s="45"/>
      <c r="Y10" s="45"/>
      <c r="Z10" s="45"/>
      <c r="AA10" s="45"/>
      <c r="AB10" s="45"/>
      <c r="AC10" s="45"/>
      <c r="AD10" s="50">
        <f>データ!R6</f>
        <v>2106</v>
      </c>
      <c r="AE10" s="50"/>
      <c r="AF10" s="50"/>
      <c r="AG10" s="50"/>
      <c r="AH10" s="50"/>
      <c r="AI10" s="50"/>
      <c r="AJ10" s="50"/>
      <c r="AK10" s="2"/>
      <c r="AL10" s="50">
        <f>データ!V6</f>
        <v>2548</v>
      </c>
      <c r="AM10" s="50"/>
      <c r="AN10" s="50"/>
      <c r="AO10" s="50"/>
      <c r="AP10" s="50"/>
      <c r="AQ10" s="50"/>
      <c r="AR10" s="50"/>
      <c r="AS10" s="50"/>
      <c r="AT10" s="45">
        <f>データ!W6</f>
        <v>0.99</v>
      </c>
      <c r="AU10" s="45"/>
      <c r="AV10" s="45"/>
      <c r="AW10" s="45"/>
      <c r="AX10" s="45"/>
      <c r="AY10" s="45"/>
      <c r="AZ10" s="45"/>
      <c r="BA10" s="45"/>
      <c r="BB10" s="45">
        <f>データ!X6</f>
        <v>2573.7399999999998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X29mhHFPcWrRvvpatfjLp4VKVhxoA8Y78w08nn/VeY/AxzjYyIZTUlqbK6q2aKjBifejyVMEUXzzXYZKFURaw==" saltValue="BuI+B6+uW4NjlQIIrcLJ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113476</v>
      </c>
      <c r="D6" s="33">
        <f t="shared" si="3"/>
        <v>47</v>
      </c>
      <c r="E6" s="33">
        <f t="shared" si="3"/>
        <v>17</v>
      </c>
      <c r="F6" s="33">
        <f t="shared" si="3"/>
        <v>1</v>
      </c>
      <c r="G6" s="33">
        <f t="shared" si="3"/>
        <v>0</v>
      </c>
      <c r="H6" s="33" t="str">
        <f t="shared" si="3"/>
        <v>埼玉県　吉見町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13.37</v>
      </c>
      <c r="Q6" s="34">
        <f t="shared" si="3"/>
        <v>101.32</v>
      </c>
      <c r="R6" s="34">
        <f t="shared" si="3"/>
        <v>2106</v>
      </c>
      <c r="S6" s="34">
        <f t="shared" si="3"/>
        <v>19168</v>
      </c>
      <c r="T6" s="34">
        <f t="shared" si="3"/>
        <v>38.64</v>
      </c>
      <c r="U6" s="34">
        <f t="shared" si="3"/>
        <v>496.07</v>
      </c>
      <c r="V6" s="34">
        <f t="shared" si="3"/>
        <v>2548</v>
      </c>
      <c r="W6" s="34">
        <f t="shared" si="3"/>
        <v>0.99</v>
      </c>
      <c r="X6" s="34">
        <f t="shared" si="3"/>
        <v>2573.7399999999998</v>
      </c>
      <c r="Y6" s="35">
        <f>IF(Y7="",NA(),Y7)</f>
        <v>92.56</v>
      </c>
      <c r="Z6" s="35">
        <f t="shared" ref="Z6:AH6" si="4">IF(Z7="",NA(),Z7)</f>
        <v>98.49</v>
      </c>
      <c r="AA6" s="35">
        <f t="shared" si="4"/>
        <v>95.08</v>
      </c>
      <c r="AB6" s="35">
        <f t="shared" si="4"/>
        <v>98.51</v>
      </c>
      <c r="AC6" s="35">
        <f t="shared" si="4"/>
        <v>104.28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540.03</v>
      </c>
      <c r="BG6" s="35">
        <f t="shared" ref="BG6:BO6" si="7">IF(BG7="",NA(),BG7)</f>
        <v>384.66</v>
      </c>
      <c r="BH6" s="35">
        <f t="shared" si="7"/>
        <v>385.33</v>
      </c>
      <c r="BI6" s="35">
        <f t="shared" si="7"/>
        <v>297.04000000000002</v>
      </c>
      <c r="BJ6" s="35">
        <f t="shared" si="7"/>
        <v>259.35000000000002</v>
      </c>
      <c r="BK6" s="35">
        <f t="shared" si="7"/>
        <v>1136.5</v>
      </c>
      <c r="BL6" s="35">
        <f t="shared" si="7"/>
        <v>1118.56</v>
      </c>
      <c r="BM6" s="35">
        <f t="shared" si="7"/>
        <v>1111.31</v>
      </c>
      <c r="BN6" s="35">
        <f t="shared" si="7"/>
        <v>966.33</v>
      </c>
      <c r="BO6" s="35">
        <f t="shared" si="7"/>
        <v>958.81</v>
      </c>
      <c r="BP6" s="34" t="str">
        <f>IF(BP7="","",IF(BP7="-","【-】","【"&amp;SUBSTITUTE(TEXT(BP7,"#,##0.00"),"-","△")&amp;"】"))</f>
        <v>【682.78】</v>
      </c>
      <c r="BQ6" s="35">
        <f>IF(BQ7="",NA(),BQ7)</f>
        <v>93.87</v>
      </c>
      <c r="BR6" s="35">
        <f t="shared" ref="BR6:BZ6" si="8">IF(BR7="",NA(),BR7)</f>
        <v>101.96</v>
      </c>
      <c r="BS6" s="35">
        <f t="shared" si="8"/>
        <v>100</v>
      </c>
      <c r="BT6" s="35">
        <f t="shared" si="8"/>
        <v>97.86</v>
      </c>
      <c r="BU6" s="35">
        <f t="shared" si="8"/>
        <v>112.28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198.02</v>
      </c>
      <c r="CC6" s="35">
        <f t="shared" ref="CC6:CK6" si="9">IF(CC7="",NA(),CC7)</f>
        <v>186.18</v>
      </c>
      <c r="CD6" s="35">
        <f t="shared" si="9"/>
        <v>186.74</v>
      </c>
      <c r="CE6" s="35">
        <f t="shared" si="9"/>
        <v>191.54</v>
      </c>
      <c r="CF6" s="35">
        <f t="shared" si="9"/>
        <v>167.53</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96.9</v>
      </c>
      <c r="CY6" s="35">
        <f t="shared" ref="CY6:DG6" si="11">IF(CY7="",NA(),CY7)</f>
        <v>96.5</v>
      </c>
      <c r="CZ6" s="35">
        <f t="shared" si="11"/>
        <v>96.23</v>
      </c>
      <c r="DA6" s="35">
        <f t="shared" si="11"/>
        <v>96.65</v>
      </c>
      <c r="DB6" s="35">
        <f t="shared" si="11"/>
        <v>96.55</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113476</v>
      </c>
      <c r="D7" s="37">
        <v>47</v>
      </c>
      <c r="E7" s="37">
        <v>17</v>
      </c>
      <c r="F7" s="37">
        <v>1</v>
      </c>
      <c r="G7" s="37">
        <v>0</v>
      </c>
      <c r="H7" s="37" t="s">
        <v>97</v>
      </c>
      <c r="I7" s="37" t="s">
        <v>98</v>
      </c>
      <c r="J7" s="37" t="s">
        <v>99</v>
      </c>
      <c r="K7" s="37" t="s">
        <v>100</v>
      </c>
      <c r="L7" s="37" t="s">
        <v>101</v>
      </c>
      <c r="M7" s="37" t="s">
        <v>102</v>
      </c>
      <c r="N7" s="38" t="s">
        <v>103</v>
      </c>
      <c r="O7" s="38" t="s">
        <v>104</v>
      </c>
      <c r="P7" s="38">
        <v>13.37</v>
      </c>
      <c r="Q7" s="38">
        <v>101.32</v>
      </c>
      <c r="R7" s="38">
        <v>2106</v>
      </c>
      <c r="S7" s="38">
        <v>19168</v>
      </c>
      <c r="T7" s="38">
        <v>38.64</v>
      </c>
      <c r="U7" s="38">
        <v>496.07</v>
      </c>
      <c r="V7" s="38">
        <v>2548</v>
      </c>
      <c r="W7" s="38">
        <v>0.99</v>
      </c>
      <c r="X7" s="38">
        <v>2573.7399999999998</v>
      </c>
      <c r="Y7" s="38">
        <v>92.56</v>
      </c>
      <c r="Z7" s="38">
        <v>98.49</v>
      </c>
      <c r="AA7" s="38">
        <v>95.08</v>
      </c>
      <c r="AB7" s="38">
        <v>98.51</v>
      </c>
      <c r="AC7" s="38">
        <v>104.28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540.03</v>
      </c>
      <c r="BG7" s="38">
        <v>384.66</v>
      </c>
      <c r="BH7" s="38">
        <v>385.33</v>
      </c>
      <c r="BI7" s="38">
        <v>297.04000000000002</v>
      </c>
      <c r="BJ7" s="38">
        <v>259.35000000000002</v>
      </c>
      <c r="BK7" s="38">
        <v>1136.5</v>
      </c>
      <c r="BL7" s="38">
        <v>1118.56</v>
      </c>
      <c r="BM7" s="38">
        <v>1111.31</v>
      </c>
      <c r="BN7" s="38">
        <v>966.33</v>
      </c>
      <c r="BO7" s="38">
        <v>958.81</v>
      </c>
      <c r="BP7" s="38">
        <v>682.78</v>
      </c>
      <c r="BQ7" s="38">
        <v>93.87</v>
      </c>
      <c r="BR7" s="38">
        <v>101.96</v>
      </c>
      <c r="BS7" s="38">
        <v>100</v>
      </c>
      <c r="BT7" s="38">
        <v>97.86</v>
      </c>
      <c r="BU7" s="38">
        <v>112.28</v>
      </c>
      <c r="BV7" s="38">
        <v>71.650000000000006</v>
      </c>
      <c r="BW7" s="38">
        <v>72.33</v>
      </c>
      <c r="BX7" s="38">
        <v>75.540000000000006</v>
      </c>
      <c r="BY7" s="38">
        <v>81.739999999999995</v>
      </c>
      <c r="BZ7" s="38">
        <v>82.88</v>
      </c>
      <c r="CA7" s="38">
        <v>100.91</v>
      </c>
      <c r="CB7" s="38">
        <v>198.02</v>
      </c>
      <c r="CC7" s="38">
        <v>186.18</v>
      </c>
      <c r="CD7" s="38">
        <v>186.74</v>
      </c>
      <c r="CE7" s="38">
        <v>191.54</v>
      </c>
      <c r="CF7" s="38">
        <v>167.53</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96.9</v>
      </c>
      <c r="CY7" s="38">
        <v>96.5</v>
      </c>
      <c r="CZ7" s="38">
        <v>96.23</v>
      </c>
      <c r="DA7" s="38">
        <v>96.65</v>
      </c>
      <c r="DB7" s="38">
        <v>96.55</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