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0\Desktop\滑川町公営企業経営比較分析表（H30 )\"/>
    </mc:Choice>
  </mc:AlternateContent>
  <workbookProtection workbookAlgorithmName="SHA-512" workbookHashValue="W4M9IZtqjiu0O6bkxUoG6GzzbeDFNntmQuxBLlbXaCR8Ad17DuzZo9Ajnen3j77TCdjdTpwpZ1/JLVTiieL5jQ==" workbookSaltValue="seGGsj58zKtzVej3hPKU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<sst xmlns="http://schemas.openxmlformats.org/spreadsheetml/2006/main" count="228" uniqueCount="113">
  <si>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</si>
  <si>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</si>
  <si>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</si>
  <si>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</si>
  <si>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</si>
  <si>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</si>
  <si>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</si>
  <si>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</si>
  <si>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</si>
  <si>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</si>
  <si>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</si>
  <si>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</si>
  <si>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</si>
  <si>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</si>
  <si>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</si>
  <si>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</si>
  <si>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</si>
  <si>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</si>
  <si>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</si>
  <si>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</si>
  <si>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</si>
  <si>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</si>
  <si>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</si>
  <si>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</si>
  <si>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</si>
  <si>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</si>
  <si>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</si>
  <si>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</si>
  <si>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</si>
  <si>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</si>
  <si>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</si>
  <si>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</si>
  <si>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</si>
  <si>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</si>
  <si>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</si>
  <si>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</si>
  <si>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</si>
  <si>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</si>
  <si>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</si>
  <si>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</si>
  <si>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</si>
  <si>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</si>
  <si>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</si>
  <si>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</si>
  <si>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</si>
  <si>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</si>
  <si>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</si>
  <si>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</si>
  <si>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</si>
  <si>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</si>
  <si>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</si>
  <si>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</si>
  <si>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</si>
  <si>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</si>
  <si>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</si>
  <si>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</si>
  <si>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</si>
  <si>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</si>
  <si>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</si>
  <si>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</si>
  <si>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</si>
  <si>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</si>
  <si>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</si>
  <si>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</si>
  <si>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</si>
  <si>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</si>
  <si>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</si>
  <si>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</si>
  <si>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</si>
  <si>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</si>
  <si>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</si>
  <si>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</si>
  <si>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</si>
  <si>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</si>
  <si>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</si>
  <si>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</si>
  <si>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</si>
  <si>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</si>
  <si>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</si>
  <si>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</si>
  <si>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</si>
  <si>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</si>
  <si>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</si>
  <si>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</si>
  <si>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</si>
  <si>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</si>
  <si>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</si>
  <si>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</si>
  <si>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</si>
  <si>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</si>
  <si>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</si>
  <si>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</si>
  <si>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</si>
  <si>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</si>
  <si>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</si>
  <si>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</si>
  <si>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</si>
  <si>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</si>
  <si>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</si>
  <si>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</si>
  <si>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</si>
  <si>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</si>
  <si>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</si>
  <si>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</si>
  <si>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</si>
  <si>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</si>
  <si>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</si>
  <si>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</si>
  <si>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</si>
  <si>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</si>
  <si>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処理施設の老朽化により、維持管理費が増大している状況下で、今後は機能強化等により工事費の増加が見込まれる。又、処理区域内の人口減少等考慮し、適切な使用料等検討が必要となる、</t>
    <rPh sb="1" eb="3">
      <t>ショリ</t>
    </rPh>
    <rPh sb="3" eb="5">
      <t>シセツ</t>
    </rPh>
    <rPh sb="6" eb="9">
      <t>ロウキュウカ</t>
    </rPh>
    <rPh sb="13" eb="15">
      <t>イジ</t>
    </rPh>
    <rPh sb="15" eb="18">
      <t>カンリヒ</t>
    </rPh>
    <rPh sb="19" eb="21">
      <t>ゾウダイ</t>
    </rPh>
    <rPh sb="25" eb="28">
      <t>ジョウキョウカ</t>
    </rPh>
    <rPh sb="30" eb="32">
      <t>コンゴ</t>
    </rPh>
    <rPh sb="33" eb="35">
      <t>キノウ</t>
    </rPh>
    <rPh sb="35" eb="37">
      <t>キョウカ</t>
    </rPh>
    <rPh sb="37" eb="38">
      <t>トウ</t>
    </rPh>
    <rPh sb="41" eb="43">
      <t>コウジ</t>
    </rPh>
    <rPh sb="43" eb="44">
      <t>ヒ</t>
    </rPh>
    <rPh sb="45" eb="47">
      <t>ゾウカ</t>
    </rPh>
    <rPh sb="48" eb="50">
      <t>ミコ</t>
    </rPh>
    <rPh sb="54" eb="55">
      <t>マタ</t>
    </rPh>
    <rPh sb="56" eb="58">
      <t>ショリ</t>
    </rPh>
    <rPh sb="58" eb="60">
      <t>クイキ</t>
    </rPh>
    <rPh sb="60" eb="61">
      <t>ナイ</t>
    </rPh>
    <rPh sb="62" eb="64">
      <t>ジンコウ</t>
    </rPh>
    <rPh sb="64" eb="67">
      <t>ゲンショウトウ</t>
    </rPh>
    <rPh sb="67" eb="69">
      <t>コウリョ</t>
    </rPh>
    <rPh sb="71" eb="73">
      <t>テキセツ</t>
    </rPh>
    <rPh sb="74" eb="77">
      <t>シヨウリョウ</t>
    </rPh>
    <rPh sb="77" eb="78">
      <t>トウ</t>
    </rPh>
    <rPh sb="78" eb="80">
      <t>ケントウ</t>
    </rPh>
    <rPh sb="81" eb="83">
      <t>ヒツヨウ</t>
    </rPh>
    <phoneticPr fontId="4"/>
  </si>
  <si>
    <t>　管渠の老朽化はあまり見られないが、処理施設は建設後20年を越えた施設もあり、今後、機能診断や最適化整備構想を基に計画的に機能強化を行う必要がある。</t>
    <rPh sb="1" eb="2">
      <t>カン</t>
    </rPh>
    <rPh sb="2" eb="3">
      <t>ミゾ</t>
    </rPh>
    <rPh sb="4" eb="7">
      <t>ロウキュウカ</t>
    </rPh>
    <rPh sb="11" eb="12">
      <t>ミ</t>
    </rPh>
    <rPh sb="18" eb="20">
      <t>ショリ</t>
    </rPh>
    <rPh sb="20" eb="22">
      <t>シセツ</t>
    </rPh>
    <rPh sb="23" eb="25">
      <t>ケンセツ</t>
    </rPh>
    <rPh sb="25" eb="26">
      <t>ゴ</t>
    </rPh>
    <rPh sb="28" eb="29">
      <t>ネン</t>
    </rPh>
    <rPh sb="30" eb="31">
      <t>コ</t>
    </rPh>
    <rPh sb="33" eb="35">
      <t>シセツ</t>
    </rPh>
    <rPh sb="39" eb="41">
      <t>コンゴ</t>
    </rPh>
    <rPh sb="42" eb="44">
      <t>キノウ</t>
    </rPh>
    <rPh sb="44" eb="46">
      <t>シンダン</t>
    </rPh>
    <rPh sb="47" eb="49">
      <t>サイテキ</t>
    </rPh>
    <rPh sb="49" eb="50">
      <t>カ</t>
    </rPh>
    <rPh sb="50" eb="52">
      <t>セイビ</t>
    </rPh>
    <rPh sb="52" eb="54">
      <t>コウソウ</t>
    </rPh>
    <rPh sb="55" eb="56">
      <t>モト</t>
    </rPh>
    <rPh sb="57" eb="60">
      <t>ケイカクテキ</t>
    </rPh>
    <rPh sb="61" eb="63">
      <t>キノウ</t>
    </rPh>
    <rPh sb="63" eb="65">
      <t>キョウカ</t>
    </rPh>
    <rPh sb="66" eb="67">
      <t>オコナ</t>
    </rPh>
    <rPh sb="68" eb="70">
      <t>ヒツヨウ</t>
    </rPh>
    <phoneticPr fontId="4"/>
  </si>
  <si>
    <t>　収益的収支比率については、100%未満であることから、経営改善に向けた取組が必要である。投資経費回収率は、類似団体を上回っており、使用料で回収すべき経費を賄えているが、これは、一般会計繰入金により保たれている状況である。汚水処理原価については、類似団体平均値を下回っており、効果的な汚水処理が実施されているか検討が必要がある。</t>
    <rPh sb="1" eb="3">
      <t>シュウエキ</t>
    </rPh>
    <rPh sb="3" eb="4">
      <t>テキ</t>
    </rPh>
    <rPh sb="4" eb="6">
      <t>シュウシ</t>
    </rPh>
    <rPh sb="6" eb="8">
      <t>ヒリツ</t>
    </rPh>
    <rPh sb="18" eb="20">
      <t>ミマン</t>
    </rPh>
    <rPh sb="28" eb="30">
      <t>ケイエイ</t>
    </rPh>
    <rPh sb="30" eb="32">
      <t>カイゼン</t>
    </rPh>
    <rPh sb="33" eb="34">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</si>
</sst>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A8-46CC-A567-9B6F043B69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CA8-46CC-A567-9B6F043B69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21.22</c:v>
                </c:pt>
                <c:pt idx="1">
                  <c:v>20.22</c:v>
                </c:pt>
                <c:pt idx="2">
                  <c:v>21.35</c:v>
                </c:pt>
                <c:pt idx="3">
                  <c:v>14.11</c:v>
                </c:pt>
                <c:pt idx="4">
                  <c:v>13.36</c:v>
                </c:pt>
              </c:numCache>
            </c:numRef>
          </c:val>
          <c:extLst>
            <c:ext xmlns:c16="http://schemas.microsoft.com/office/drawing/2014/chart" uri="{C3380CC4-5D6E-409C-BE32-E72D297353CC}">
              <c16:uniqueId val="{00000000-2E96-4E8B-9D07-66046FEE52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E96-4E8B-9D07-66046FEE52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85.1</c:v>
                </c:pt>
                <c:pt idx="1">
                  <c:v>86.19</c:v>
                </c:pt>
                <c:pt idx="2">
                  <c:v>83.28</c:v>
                </c:pt>
                <c:pt idx="3">
                  <c:v>87.15</c:v>
                </c:pt>
                <c:pt idx="4">
                  <c:v>87.19</c:v>
                </c:pt>
              </c:numCache>
            </c:numRef>
          </c:val>
          <c:extLst>
            <c:ext xmlns:c16="http://schemas.microsoft.com/office/drawing/2014/chart" uri="{C3380CC4-5D6E-409C-BE32-E72D297353CC}">
              <c16:uniqueId val="{00000000-0B1F-4902-B2F8-DFEEF45712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0B1F-4902-B2F8-DFEEF45712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67.63</c:v>
                </c:pt>
                <c:pt idx="1">
                  <c:v>65.569999999999993</c:v>
                </c:pt>
                <c:pt idx="2">
                  <c:v>62.14</c:v>
                </c:pt>
                <c:pt idx="3">
                  <c:v>63.18</c:v>
                </c:pt>
                <c:pt idx="4">
                  <c:v>59.3</c:v>
                </c:pt>
              </c:numCache>
            </c:numRef>
          </c:val>
          <c:extLst>
            <c:ext xmlns:c16="http://schemas.microsoft.com/office/drawing/2014/chart" uri="{C3380CC4-5D6E-409C-BE32-E72D297353CC}">
              <c16:uniqueId val="{00000000-9854-446E-BE0E-D7C2BFEA55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4-446E-BE0E-D7C2BFEA55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2-4A25-BD5E-8D2911AC1E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2-4A25-BD5E-8D2911AC1E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B-4AD5-9009-10EFA56508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B-4AD5-9009-10EFA56508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6B-45B3-A786-D193CB68A0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B-45B3-A786-D193CB68A0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3-4B2D-8B49-1C15E4A47E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3-4B2D-8B49-1C15E4A47E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DD-4A7D-97B7-8A5057BE46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8DD-4A7D-97B7-8A5057BE46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60.18</c:v>
                </c:pt>
                <c:pt idx="1">
                  <c:v>60.83</c:v>
                </c:pt>
                <c:pt idx="2">
                  <c:v>58.32</c:v>
                </c:pt>
                <c:pt idx="3">
                  <c:v>52.86</c:v>
                </c:pt>
                <c:pt idx="4">
                  <c:v>58.44</c:v>
                </c:pt>
              </c:numCache>
            </c:numRef>
          </c:val>
          <c:extLst>
            <c:ext xmlns:c16="http://schemas.microsoft.com/office/drawing/2014/chart" uri="{C3380CC4-5D6E-409C-BE32-E72D297353CC}">
              <c16:uniqueId val="{00000000-9A32-4CB9-B06F-3169A5E79C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A32-4CB9-B06F-3169A5E79C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171.06</c:v>
                </c:pt>
                <c:pt idx="1">
                  <c:v>184.65</c:v>
                </c:pt>
                <c:pt idx="2">
                  <c:v>181.5</c:v>
                </c:pt>
                <c:pt idx="3">
                  <c:v>240.49</c:v>
                </c:pt>
                <c:pt idx="4">
                  <c:v>227.71</c:v>
                </c:pt>
              </c:numCache>
            </c:numRef>
          </c:val>
          <c:extLst>
            <c:ext xmlns:c16="http://schemas.microsoft.com/office/drawing/2014/chart" uri="{C3380CC4-5D6E-409C-BE32-E72D297353CC}">
              <c16:uniqueId val="{00000000-BB06-4F8C-ADA3-7BF77AE34F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B06-4F8C-ADA3-7BF77AE34F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滑川町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19038</v>
      </c>
      <c r="AM8" s="68"/>
      <c r="AN8" s="68"/>
      <c r="AO8" s="68"/>
      <c r="AP8" s="68"/>
      <c r="AQ8" s="68"/>
      <c r="AR8" s="68"/>
      <c r="AS8" s="68"/>
      <c r="AT8" s="67">
        <f>データ!T6</f>
        <v>29.68</v>
      </c>
      <c r="AU8" s="67"/>
      <c r="AV8" s="67"/>
      <c r="AW8" s="67"/>
      <c r="AX8" s="67"/>
      <c r="AY8" s="67"/>
      <c r="AZ8" s="67"/>
      <c r="BA8" s="67"/>
      <c r="BB8" s="67">
        <f>データ!U6</f>
        <v>641.44000000000005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7.91</v>
      </c>
      <c r="Q10" s="67"/>
      <c r="R10" s="67"/>
      <c r="S10" s="67"/>
      <c r="T10" s="67"/>
      <c r="U10" s="67"/>
      <c r="V10" s="67"/>
      <c r="W10" s="67">
        <f>データ!Q6</f>
        <v>90</v>
      </c>
      <c r="X10" s="67"/>
      <c r="Y10" s="67"/>
      <c r="Z10" s="67"/>
      <c r="AA10" s="67"/>
      <c r="AB10" s="67"/>
      <c r="AC10" s="67"/>
      <c r="AD10" s="68">
        <f>データ!R6</f>
        <v>2484</v>
      </c>
      <c r="AE10" s="68"/>
      <c r="AF10" s="68"/>
      <c r="AG10" s="68"/>
      <c r="AH10" s="68"/>
      <c r="AI10" s="68"/>
      <c r="AJ10" s="68"/>
      <c r="AK10" s="2"/>
      <c r="AL10" s="68">
        <f>データ!V6</f>
        <v>1514</v>
      </c>
      <c r="AM10" s="68"/>
      <c r="AN10" s="68"/>
      <c r="AO10" s="68"/>
      <c r="AP10" s="68"/>
      <c r="AQ10" s="68"/>
      <c r="AR10" s="68"/>
      <c r="AS10" s="68"/>
      <c r="AT10" s="67">
        <f>データ!W6</f>
        <v>0.64</v>
      </c>
      <c r="AU10" s="67"/>
      <c r="AV10" s="67"/>
      <c r="AW10" s="67"/>
      <c r="AX10" s="67"/>
      <c r="AY10" s="67"/>
      <c r="AZ10" s="67"/>
      <c r="BA10" s="67"/>
      <c r="BB10" s="67">
        <f>データ!X6</f>
        <v>2365.63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AAKJooXKoZJqsgN1whNHMnfC8zYNip8mnIp9Hz3nEtHEGNvLlDDLMdri3S8XhydEnGBfGx0L3dEWkZSJhQRBQ==" saltValue="q9fp7MbABKOBry5y5jST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113417</v>
      </c>
      <c r="D6" s="33">
        <f t="shared" si="3"/>
        <v>47</v>
      </c>
      <c r="E6" s="33">
        <f t="shared" si="3"/>
        <v>17</v>
      </c>
      <c r="F6" s="33">
        <f t="shared" si="3"/>
        <v>5</v>
      </c>
      <c r="G6" s="33">
        <f t="shared" si="3"/>
        <v>0</v>
      </c>
      <c r="H6" s="33" t="str">
        <f t="shared" si="3"/>
        <v>埼玉県　滑川町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7.91</v>
      </c>
      <c r="Q6" s="34">
        <f t="shared" si="3"/>
        <v>90</v>
      </c>
      <c r="R6" s="34">
        <f t="shared" si="3"/>
        <v>2484</v>
      </c>
      <c r="S6" s="34">
        <f t="shared" si="3"/>
        <v>19038</v>
      </c>
      <c r="T6" s="34">
        <f t="shared" si="3"/>
        <v>29.68</v>
      </c>
      <c r="U6" s="34">
        <f t="shared" si="3"/>
        <v>641.44000000000005</v>
      </c>
      <c r="V6" s="34">
        <f t="shared" si="3"/>
        <v>1514</v>
      </c>
      <c r="W6" s="34">
        <f t="shared" si="3"/>
        <v>0.64</v>
      </c>
      <c r="X6" s="34">
        <f t="shared" si="3"/>
        <v>2365.63</v>
      </c>
      <c r="Y6" s="35">
        <f>IF(Y7="",NA(),Y7)</f>
        <v>67.63</v>
      </c>
      <c r="Z6" s="35">
        <f t="shared" ref="Z6:AH6" si="4">IF(Z7="",NA(),Z7)</f>
        <v>65.569999999999993</v>
      </c>
      <c r="AA6" s="35">
        <f t="shared" si="4"/>
        <v>62.14</v>
      </c>
      <c r="AB6" s="35">
        <f t="shared" si="4"/>
        <v>63.18</v>
      </c>
      <c r="AC6" s="35">
        <f t="shared" si="4"/>
        <v>59.3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60.18</v>
      </c>
      <c r="BR6" s="35">
        <f t="shared" ref="BR6:BZ6" si="8">IF(BR7="",NA(),BR7)</f>
        <v>60.83</v>
      </c>
      <c r="BS6" s="35">
        <f t="shared" si="8"/>
        <v>58.32</v>
      </c>
      <c r="BT6" s="35">
        <f t="shared" si="8"/>
        <v>52.86</v>
      </c>
      <c r="BU6" s="35">
        <f t="shared" si="8"/>
        <v>58.44</v>
      </c>
      <c r="BV6" s="35">
        <f t="shared" si="8"/>
        <v>50.82</v>
      </c>
      <c r="BW6" s="35">
        <f t="shared" si="8"/>
        <v>52.19</v>
      </c>
      <c r="BX6" s="35">
        <f t="shared" si="8"/>
        <v>55.32</v>
      </c>
      <c r="BY6" s="35">
        <f t="shared" si="8"/>
        <v>59.8</v>
      </c>
      <c r="BZ6" s="35">
        <f t="shared" si="8"/>
        <v>57.77</v>
      </c>
      <c r="CA6" s="34" t="str">
        <f>IF(CA7="","",IF(CA7="-","【-】","【"&amp;SUBSTITUTE(TEXT(CA7,"#,##0.00"),"-","△")&amp;"】"))</f>
        <v>【59.51】</v>
      </c>
      <c r="CB6" s="35">
        <f>IF(CB7="",NA(),CB7)</f>
        <v>171.06</v>
      </c>
      <c r="CC6" s="35">
        <f t="shared" ref="CC6:CK6" si="9">IF(CC7="",NA(),CC7)</f>
        <v>184.65</v>
      </c>
      <c r="CD6" s="35">
        <f t="shared" si="9"/>
        <v>181.5</v>
      </c>
      <c r="CE6" s="35">
        <f t="shared" si="9"/>
        <v>240.49</v>
      </c>
      <c r="CF6" s="35">
        <f t="shared" si="9"/>
        <v>227.71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21.22</v>
      </c>
      <c r="CN6" s="35">
        <f t="shared" ref="CN6:CV6" si="10">IF(CN7="",NA(),CN7)</f>
        <v>20.22</v>
      </c>
      <c r="CO6" s="35">
        <f t="shared" si="10"/>
        <v>21.35</v>
      </c>
      <c r="CP6" s="35">
        <f t="shared" si="10"/>
        <v>14.11</v>
      </c>
      <c r="CQ6" s="35">
        <f t="shared" si="10"/>
        <v>13.36</v>
      </c>
      <c r="CR6" s="35">
        <f t="shared" si="10"/>
        <v>53.24</v>
      </c>
      <c r="CS6" s="35">
        <f t="shared" si="10"/>
        <v>52.31</v>
      </c>
      <c r="CT6" s="35">
        <f t="shared" si="10"/>
        <v>60.65</v>
      </c>
      <c r="CU6" s="35">
        <f t="shared" si="10"/>
        <v>51.75</v>
      </c>
      <c r="CV6" s="35">
        <f t="shared" si="10"/>
        <v>50.68</v>
      </c>
      <c r="CW6" s="34" t="str">
        <f>IF(CW7="","",IF(CW7="-","【-】","【"&amp;SUBSTITUTE(TEXT(CW7,"#,##0.00"),"-","△")&amp;"】"))</f>
        <v>【52.23】</v>
      </c>
      <c r="CX6" s="35">
        <f>IF(CX7="",NA(),CX7)</f>
        <v>85.1</v>
      </c>
      <c r="CY6" s="35">
        <f t="shared" ref="CY6:DG6" si="11">IF(CY7="",NA(),CY7)</f>
        <v>86.19</v>
      </c>
      <c r="CZ6" s="35">
        <f t="shared" si="11"/>
        <v>83.28</v>
      </c>
      <c r="DA6" s="35">
        <f t="shared" si="11"/>
        <v>87.15</v>
      </c>
      <c r="DB6" s="35">
        <f t="shared" si="11"/>
        <v>87.19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113417</v>
      </c>
      <c r="D7" s="37">
        <v>47</v>
      </c>
      <c r="E7" s="37">
        <v>17</v>
      </c>
      <c r="F7" s="37">
        <v>5</v>
      </c>
      <c r="G7" s="37">
        <v>0</v>
      </c>
      <c r="H7" s="37" t="s">
        <v>97</v>
      </c>
      <c r="I7" s="37" t="s">
        <v>98</v>
      </c>
      <c r="J7" s="37" t="s">
        <v>99</v>
      </c>
      <c r="K7" s="37" t="s">
        <v>100</v>
      </c>
      <c r="L7" s="37" t="s">
        <v>101</v>
      </c>
      <c r="M7" s="37" t="s">
        <v>102</v>
      </c>
      <c r="N7" s="38" t="s">
        <v>103</v>
      </c>
      <c r="O7" s="38" t="s">
        <v>104</v>
      </c>
      <c r="P7" s="38">
        <v>7.91</v>
      </c>
      <c r="Q7" s="38">
        <v>90</v>
      </c>
      <c r="R7" s="38">
        <v>2484</v>
      </c>
      <c r="S7" s="38">
        <v>19038</v>
      </c>
      <c r="T7" s="38">
        <v>29.68</v>
      </c>
      <c r="U7" s="38">
        <v>641.44000000000005</v>
      </c>
      <c r="V7" s="38">
        <v>1514</v>
      </c>
      <c r="W7" s="38">
        <v>0.64</v>
      </c>
      <c r="X7" s="38">
        <v>2365.63</v>
      </c>
      <c r="Y7" s="38">
        <v>67.63</v>
      </c>
      <c r="Z7" s="38">
        <v>65.569999999999993</v>
      </c>
      <c r="AA7" s="38">
        <v>62.14</v>
      </c>
      <c r="AB7" s="38">
        <v>63.18</v>
      </c>
      <c r="AC7" s="38">
        <v>59.3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60.18</v>
      </c>
      <c r="BR7" s="38">
        <v>60.83</v>
      </c>
      <c r="BS7" s="38">
        <v>58.32</v>
      </c>
      <c r="BT7" s="38">
        <v>52.86</v>
      </c>
      <c r="BU7" s="38">
        <v>58.44</v>
      </c>
      <c r="BV7" s="38">
        <v>50.82</v>
      </c>
      <c r="BW7" s="38">
        <v>52.19</v>
      </c>
      <c r="BX7" s="38">
        <v>55.32</v>
      </c>
      <c r="BY7" s="38">
        <v>59.8</v>
      </c>
      <c r="BZ7" s="38">
        <v>57.77</v>
      </c>
      <c r="CA7" s="38">
        <v>59.51</v>
      </c>
      <c r="CB7" s="38">
        <v>171.06</v>
      </c>
      <c r="CC7" s="38">
        <v>184.65</v>
      </c>
      <c r="CD7" s="38">
        <v>181.5</v>
      </c>
      <c r="CE7" s="38">
        <v>240.49</v>
      </c>
      <c r="CF7" s="38">
        <v>227.71</v>
      </c>
      <c r="CG7" s="38">
        <v>300.52</v>
      </c>
      <c r="CH7" s="38">
        <v>296.14</v>
      </c>
      <c r="CI7" s="38">
        <v>283.17</v>
      </c>
      <c r="CJ7" s="38">
        <v>263.76</v>
      </c>
      <c r="CK7" s="38">
        <v>274.35000000000002</v>
      </c>
      <c r="CL7" s="38">
        <v>261.45999999999998</v>
      </c>
      <c r="CM7" s="38">
        <v>21.22</v>
      </c>
      <c r="CN7" s="38">
        <v>20.22</v>
      </c>
      <c r="CO7" s="38">
        <v>21.35</v>
      </c>
      <c r="CP7" s="38">
        <v>14.11</v>
      </c>
      <c r="CQ7" s="38">
        <v>13.36</v>
      </c>
      <c r="CR7" s="38">
        <v>53.24</v>
      </c>
      <c r="CS7" s="38">
        <v>52.31</v>
      </c>
      <c r="CT7" s="38">
        <v>60.65</v>
      </c>
      <c r="CU7" s="38">
        <v>51.75</v>
      </c>
      <c r="CV7" s="38">
        <v>50.68</v>
      </c>
      <c r="CW7" s="38">
        <v>52.23</v>
      </c>
      <c r="CX7" s="38">
        <v>85.1</v>
      </c>
      <c r="CY7" s="38">
        <v>86.19</v>
      </c>
      <c r="CZ7" s="38">
        <v>83.28</v>
      </c>
      <c r="DA7" s="38">
        <v>87.15</v>
      </c>
      <c r="DB7" s="38">
        <v>87.19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神田　等</cp:lastModifiedBy>
  <cp:lastPrinted>2020-02-05T01:29:31Z</cp:lastPrinted>
  <dcterms:created xsi:type="dcterms:W3CDTF">2019-12-05T05:18:23Z</dcterms:created>
  <dcterms:modified xsi:type="dcterms:W3CDTF">2020-02-05T01:29:33Z</dcterms:modified>
  <cp:category/>
</cp:coreProperties>
</file>