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mfile\300産業課\91農林係\31農業集落排水事業\経営比較分析表\R01\"/>
    </mc:Choice>
  </mc:AlternateContent>
  <xr:revisionPtr revIDLastSave="0" documentId="13_ncr:1_{A947DC66-B5A1-4846-922D-96BAF457146E}" xr6:coauthVersionLast="36" xr6:coauthVersionMax="36" xr10:uidLastSave="{00000000-0000-0000-0000-000000000000}"/>
  <workbookProtection workbookAlgorithmName="SHA-512" workbookHashValue="S+9XYJB1tvBgTN/xLuyOPkVkcJqYnObIAmtY77eWEkTRXU1RRKOK2NLCpPNC64Clabd/DDBYdLFe49nEyTDfPQ==" workbookSaltValue="VZ1V6yENta3U/6LnHU27h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L10" i="4"/>
  <c r="AD10"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<sst xmlns="http://schemas.openxmlformats.org/spreadsheetml/2006/main" count="228" uniqueCount="115">
  <si>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</si>
  <si>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</si>
  <si>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</si>
  <si>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</si>
  <si>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</si>
  <si>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</si>
  <si>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</si>
  <si>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</si>
  <si>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</si>
  <si>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</si>
  <si>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</si>
  <si>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</si>
  <si>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</si>
  <si>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</si>
  <si>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</si>
  <si>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</si>
  <si>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</si>
  <si>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</si>
  <si>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</si>
  <si>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</si>
  <si>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</si>
  <si>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</si>
  <si>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</si>
  <si>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</si>
  <si>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</si>
  <si>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</si>
  <si>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</si>
  <si>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</si>
  <si>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</si>
  <si>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</si>
  <si>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</si>
  <si>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</si>
  <si>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</si>
  <si>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</si>
  <si>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</si>
  <si>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</si>
  <si>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</si>
  <si>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</si>
  <si>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</si>
  <si>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</si>
  <si>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</si>
  <si>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</si>
  <si>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</si>
  <si>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</si>
  <si>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</si>
  <si>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</si>
  <si>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</si>
  <si>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</si>
  <si>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</si>
  <si>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</si>
  <si>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</si>
  <si>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</si>
  <si>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</si>
  <si>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</si>
  <si>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</si>
  <si>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</si>
  <si>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</si>
  <si>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</si>
  <si>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</si>
  <si>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</si>
  <si>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</si>
  <si>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</si>
  <si>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</si>
  <si>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</si>
  <si>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</si>
  <si>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</si>
  <si>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</si>
  <si>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</si>
  <si>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</si>
  <si>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</si>
  <si>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</si>
  <si>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</si>
  <si>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</si>
  <si>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</si>
  <si>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</si>
  <si>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</si>
  <si>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</si>
  <si>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</si>
  <si>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</si>
  <si>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</si>
  <si>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</si>
  <si>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</si>
  <si>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</si>
  <si>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</si>
  <si>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</si>
  <si>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</si>
  <si>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</si>
  <si>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</si>
  <si>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</si>
  <si>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</si>
  <si>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</si>
  <si>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</si>
  <si>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</si>
  <si>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</si>
  <si>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</si>
  <si>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</si>
  <si>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</si>
  <si>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</si>
  <si>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</si>
  <si>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毛呂山町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</si>
  <si>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</si>
  <si>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</si>
  <si>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</si>
  <si>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</si>
  <si>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</si>
  <si>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</si>
  <si>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</si>
  <si>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</si>
  <si>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</si>
  <si>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</si>
  <si>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</si>
  <si>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</si>
  <si>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供用開始から２０年以上が経過している処理場もあり、機械等の故障や老朽化が危惧されるため、整備計画を定め、優先順位を決め、効率的な維持・修繕を行っていきます。</t>
    <rPh sb="45" eb="47">
      <t>セイビ</t>
    </rPh>
    <rPh sb="47" eb="49">
      <t>ケイカク</t>
    </rPh>
    <rPh sb="50" eb="51">
      <t>サダ</t>
    </rPh>
    <phoneticPr fontId="4"/>
  </si>
  <si>
    <t>　収益的収支比率及び経費回収率が低い数値となっています。これらの数値を高くし、汚水処理原価を低い数値に維持するために、より一層経費の削減・節減に努めます。
　また、管梁・処理場等の点検を行い、整備計画を定め修繕を行うことで、費用の平準化をおこない費用負担のばらつきをなくすとともに、機器の効率的な維持修繕を行うことで、生活環境の維持・向上に努めます。</t>
    <rPh sb="82" eb="84">
      <t>セイビ</t>
    </rPh>
    <rPh sb="84" eb="86">
      <t>ケイカク</t>
    </rPh>
    <rPh sb="87" eb="89">
      <t>サクテイ</t>
    </rPh>
    <rPh sb="90" eb="92">
      <t>ヒヨウ</t>
    </rPh>
    <rPh sb="92" eb="94">
      <t>フタン</t>
    </rPh>
    <rPh sb="96" eb="98">
      <t>セイビ</t>
    </rPh>
    <rPh sb="98" eb="100">
      <t>ケイカク</t>
    </rPh>
    <rPh sb="101" eb="102">
      <t>サダ</t>
    </rPh>
    <rPh sb="112" eb="114">
      <t>ヒヨウ</t>
    </rPh>
    <rPh sb="115" eb="118">
      <t>ヘイジュンカ</t>
    </rPh>
    <rPh sb="123" eb="125">
      <t>ヒヨウ</t>
    </rPh>
    <rPh sb="125" eb="127">
      <t>フタン</t>
    </rPh>
    <rPh sb="141" eb="143">
      <t>キキ</t>
    </rPh>
    <rPh sb="144" eb="147">
      <t>コウリツテキ</t>
    </rPh>
    <rPh sb="148" eb="150">
      <t>イジ</t>
    </rPh>
    <rPh sb="150" eb="152">
      <t>シュウゼン</t>
    </rPh>
    <rPh sb="153" eb="154">
      <t>オコナ</t>
    </rPh>
    <phoneticPr fontId="4"/>
  </si>
  <si>
    <t>収益的収支比率・経費回収率
　・収益的収支比率は１００％未満となっており総収益でまかないきれていません。また、経費回収率は全国平均より低く、地方償還金や費用不足分は一般会計からの繰入金により賄っているいる状況です。これらが年々減少傾向にある原因として考えられることは、利用者の減少に加え修繕費の増加が大きな要因と考えられる。今後は収益的収支比率及び経費回収率を高くできるようより一層の経費削減に努めます。
汚水処理原価
　・汚水処理原価は全国平均よりも高くなったが、本年度においては最適整備構想等の業務委託を行った関係で汚水処理費が増加したためであり、今後は策定した整備計画を元に修繕計画等を進め費用の平準化及び削減に努めます。
施設利用率
　・類似団体平均と比較すると高い数値でありますが、より高い数値になるよう施設利用率の向上に努めます。
水洗化率
　・水洗化率が99.26％とほぼ100％であるため、公共用水域の水質保全が図られています。
　今後は100％になるよう啓発等により接続率向上に努めます。</t>
    <rPh sb="234" eb="237">
      <t>ホンネンド</t>
    </rPh>
    <rPh sb="242" eb="244">
      <t>サイテキ</t>
    </rPh>
    <rPh sb="244" eb="246">
      <t>セイビ</t>
    </rPh>
    <rPh sb="246" eb="248">
      <t>コウソウ</t>
    </rPh>
    <rPh sb="248" eb="249">
      <t>トウ</t>
    </rPh>
    <rPh sb="250" eb="252">
      <t>ギョウム</t>
    </rPh>
    <rPh sb="252" eb="254">
      <t>イタク</t>
    </rPh>
    <rPh sb="255" eb="256">
      <t>オコナ</t>
    </rPh>
    <rPh sb="258" eb="260">
      <t>カンケイ</t>
    </rPh>
    <rPh sb="261" eb="263">
      <t>オスイ</t>
    </rPh>
    <rPh sb="263" eb="265">
      <t>ショリ</t>
    </rPh>
    <rPh sb="265" eb="266">
      <t>ヒ</t>
    </rPh>
    <rPh sb="267" eb="269">
      <t>ゾウカ</t>
    </rPh>
    <rPh sb="277" eb="279">
      <t>コンゴ</t>
    </rPh>
    <rPh sb="280" eb="282">
      <t>サクテイ</t>
    </rPh>
    <rPh sb="284" eb="286">
      <t>セイビ</t>
    </rPh>
    <rPh sb="286" eb="288">
      <t>ケイカク</t>
    </rPh>
    <rPh sb="289" eb="290">
      <t>モト</t>
    </rPh>
    <rPh sb="291" eb="293">
      <t>シュウゼン</t>
    </rPh>
    <rPh sb="293" eb="295">
      <t>ケイカク</t>
    </rPh>
    <rPh sb="295" eb="296">
      <t>トウ</t>
    </rPh>
    <rPh sb="297" eb="298">
      <t>スス</t>
    </rPh>
    <rPh sb="299" eb="301">
      <t>ヒヨウ</t>
    </rPh>
    <rPh sb="302" eb="305">
      <t>ヘイジュンカ</t>
    </rPh>
    <rPh sb="305" eb="306">
      <t>オヨ</t>
    </rPh>
    <rPh sb="307" eb="309">
      <t>サクゲン</t>
    </rPh>
    <rPh sb="310" eb="31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</si>
</sst>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4D-47A5-890F-88AA996EB4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964D-47A5-890F-88AA996EB4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60.45</c:v>
                </c:pt>
                <c:pt idx="2">
                  <c:v>57.27</c:v>
                </c:pt>
                <c:pt idx="3">
                  <c:v>57.27</c:v>
                </c:pt>
                <c:pt idx="4">
                  <c:v>57.27</c:v>
                </c:pt>
              </c:numCache>
            </c:numRef>
          </c:val>
          <c:extLst>
            <c:ext xmlns:c16="http://schemas.microsoft.com/office/drawing/2014/chart" uri="{C3380CC4-5D6E-409C-BE32-E72D297353CC}">
              <c16:uniqueId val="{00000000-B9CC-4B2C-901C-CBAF638BA2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9CC-4B2C-901C-CBAF638BA2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99.26</c:v>
                </c:pt>
                <c:pt idx="1">
                  <c:v>100</c:v>
                </c:pt>
                <c:pt idx="2">
                  <c:v>99.27</c:v>
                </c:pt>
                <c:pt idx="3">
                  <c:v>99.27</c:v>
                </c:pt>
                <c:pt idx="4">
                  <c:v>99.26</c:v>
                </c:pt>
              </c:numCache>
            </c:numRef>
          </c:val>
          <c:extLst>
            <c:ext xmlns:c16="http://schemas.microsoft.com/office/drawing/2014/chart" uri="{C3380CC4-5D6E-409C-BE32-E72D297353CC}">
              <c16:uniqueId val="{00000000-6EEC-4BE7-8548-FA40BD8248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6EEC-4BE7-8548-FA40BD8248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84.28</c:v>
                </c:pt>
                <c:pt idx="1">
                  <c:v>75.98</c:v>
                </c:pt>
                <c:pt idx="2">
                  <c:v>76.67</c:v>
                </c:pt>
                <c:pt idx="3">
                  <c:v>73.86</c:v>
                </c:pt>
                <c:pt idx="4">
                  <c:v>73.569999999999993</c:v>
                </c:pt>
              </c:numCache>
            </c:numRef>
          </c:val>
          <c:extLst>
            <c:ext xmlns:c16="http://schemas.microsoft.com/office/drawing/2014/chart" uri="{C3380CC4-5D6E-409C-BE32-E72D297353CC}">
              <c16:uniqueId val="{00000000-C295-4610-8433-CF938D8CB1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95-4610-8433-CF938D8CB1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C5-47E9-A833-C5FF93D30F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C5-47E9-A833-C5FF93D30F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AF-4F5B-B216-DEFFA08B23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AF-4F5B-B216-DEFFA08B23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0F-46DA-82CC-41B54E2C0EB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0F-46DA-82CC-41B54E2C0EB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1B-45F4-AB46-8ACA36A646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1B-45F4-AB46-8ACA36A646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B5-4B1A-A744-BD3AB09D50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D9B5-4B1A-A744-BD3AB09D50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54.51</c:v>
                </c:pt>
                <c:pt idx="1">
                  <c:v>41.24</c:v>
                </c:pt>
                <c:pt idx="2">
                  <c:v>42.02</c:v>
                </c:pt>
                <c:pt idx="3">
                  <c:v>38.78</c:v>
                </c:pt>
                <c:pt idx="4">
                  <c:v>26.38</c:v>
                </c:pt>
              </c:numCache>
            </c:numRef>
          </c:val>
          <c:extLst>
            <c:ext xmlns:c16="http://schemas.microsoft.com/office/drawing/2014/chart" uri="{C3380CC4-5D6E-409C-BE32-E72D297353CC}">
              <c16:uniqueId val="{00000000-D9D8-499C-AAE9-5DA17BD638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D9D8-499C-AAE9-5DA17BD638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182.52</c:v>
                </c:pt>
                <c:pt idx="1">
                  <c:v>242.9</c:v>
                </c:pt>
                <c:pt idx="2">
                  <c:v>237.17</c:v>
                </c:pt>
                <c:pt idx="3">
                  <c:v>256.2</c:v>
                </c:pt>
                <c:pt idx="4">
                  <c:v>378.63</c:v>
                </c:pt>
              </c:numCache>
            </c:numRef>
          </c:val>
          <c:extLst>
            <c:ext xmlns:c16="http://schemas.microsoft.com/office/drawing/2014/chart" uri="{C3380CC4-5D6E-409C-BE32-E72D297353CC}">
              <c16:uniqueId val="{00000000-4808-4E07-B636-DFA7A0EE4C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4808-4E07-B636-DFA7A0EE4C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 zoomScale="106" zoomScaleNormal="106"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毛呂山町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33852</v>
      </c>
      <c r="AM8" s="50"/>
      <c r="AN8" s="50"/>
      <c r="AO8" s="50"/>
      <c r="AP8" s="50"/>
      <c r="AQ8" s="50"/>
      <c r="AR8" s="50"/>
      <c r="AS8" s="50"/>
      <c r="AT8" s="45">
        <f>データ!T6</f>
        <v>34.07</v>
      </c>
      <c r="AU8" s="45"/>
      <c r="AV8" s="45"/>
      <c r="AW8" s="45"/>
      <c r="AX8" s="45"/>
      <c r="AY8" s="45"/>
      <c r="AZ8" s="45"/>
      <c r="BA8" s="45"/>
      <c r="BB8" s="45">
        <f>データ!U6</f>
        <v>993.6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v>
      </c>
      <c r="Q10" s="45"/>
      <c r="R10" s="45"/>
      <c r="S10" s="45"/>
      <c r="T10" s="45"/>
      <c r="U10" s="45"/>
      <c r="V10" s="45"/>
      <c r="W10" s="45">
        <f>データ!Q6</f>
        <v>101.26</v>
      </c>
      <c r="X10" s="45"/>
      <c r="Y10" s="45"/>
      <c r="Z10" s="45"/>
      <c r="AA10" s="45"/>
      <c r="AB10" s="45"/>
      <c r="AC10" s="45"/>
      <c r="AD10" s="50">
        <f>データ!R6</f>
        <v>1890</v>
      </c>
      <c r="AE10" s="50"/>
      <c r="AF10" s="50"/>
      <c r="AG10" s="50"/>
      <c r="AH10" s="50"/>
      <c r="AI10" s="50"/>
      <c r="AJ10" s="50"/>
      <c r="AK10" s="2"/>
      <c r="AL10" s="50">
        <f>データ!V6</f>
        <v>540</v>
      </c>
      <c r="AM10" s="50"/>
      <c r="AN10" s="50"/>
      <c r="AO10" s="50"/>
      <c r="AP10" s="50"/>
      <c r="AQ10" s="50"/>
      <c r="AR10" s="50"/>
      <c r="AS10" s="50"/>
      <c r="AT10" s="45">
        <f>データ!W6</f>
        <v>0.24</v>
      </c>
      <c r="AU10" s="45"/>
      <c r="AV10" s="45"/>
      <c r="AW10" s="45"/>
      <c r="AX10" s="45"/>
      <c r="AY10" s="45"/>
      <c r="AZ10" s="45"/>
      <c r="BA10" s="45"/>
      <c r="BB10" s="45">
        <f>データ!X6</f>
        <v>2250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936f9CV4JNvRNFPaHe4FyfcYtkYOuMcLkPgM/7RVe7gTbwEd3ea81Xy9wBZOKUXhciOPS1mTdsfjzz6BmoDWCg==" saltValue="rStCWtWl+2vBorV+I2Dj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113263</v>
      </c>
      <c r="D6" s="33">
        <f t="shared" si="3"/>
        <v>47</v>
      </c>
      <c r="E6" s="33">
        <f t="shared" si="3"/>
        <v>17</v>
      </c>
      <c r="F6" s="33">
        <f t="shared" si="3"/>
        <v>5</v>
      </c>
      <c r="G6" s="33">
        <f t="shared" si="3"/>
        <v>0</v>
      </c>
      <c r="H6" s="33" t="str">
        <f t="shared" si="3"/>
        <v>埼玉県　毛呂山町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v>
      </c>
      <c r="Q6" s="34">
        <f t="shared" si="3"/>
        <v>101.26</v>
      </c>
      <c r="R6" s="34">
        <f t="shared" si="3"/>
        <v>1890</v>
      </c>
      <c r="S6" s="34">
        <f t="shared" si="3"/>
        <v>33852</v>
      </c>
      <c r="T6" s="34">
        <f t="shared" si="3"/>
        <v>34.07</v>
      </c>
      <c r="U6" s="34">
        <f t="shared" si="3"/>
        <v>993.6</v>
      </c>
      <c r="V6" s="34">
        <f t="shared" si="3"/>
        <v>540</v>
      </c>
      <c r="W6" s="34">
        <f t="shared" si="3"/>
        <v>0.24</v>
      </c>
      <c r="X6" s="34">
        <f t="shared" si="3"/>
        <v>2250</v>
      </c>
      <c r="Y6" s="35">
        <f>IF(Y7="",NA(),Y7)</f>
        <v>84.28</v>
      </c>
      <c r="Z6" s="35">
        <f t="shared" ref="Z6:AH6" si="4">IF(Z7="",NA(),Z7)</f>
        <v>75.98</v>
      </c>
      <c r="AA6" s="35">
        <f t="shared" si="4"/>
        <v>76.67</v>
      </c>
      <c r="AB6" s="35">
        <f t="shared" si="4"/>
        <v>73.86</v>
      </c>
      <c r="AC6" s="35">
        <f t="shared" si="4"/>
        <v>73.569999999999993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54.51</v>
      </c>
      <c r="BR6" s="35">
        <f t="shared" ref="BR6:BZ6" si="8">IF(BR7="",NA(),BR7)</f>
        <v>41.24</v>
      </c>
      <c r="BS6" s="35">
        <f t="shared" si="8"/>
        <v>42.02</v>
      </c>
      <c r="BT6" s="35">
        <f t="shared" si="8"/>
        <v>38.78</v>
      </c>
      <c r="BU6" s="35">
        <f t="shared" si="8"/>
        <v>26.38</v>
      </c>
      <c r="BV6" s="35">
        <f t="shared" si="8"/>
        <v>50.82</v>
      </c>
      <c r="BW6" s="35">
        <f t="shared" si="8"/>
        <v>52.19</v>
      </c>
      <c r="BX6" s="35">
        <f t="shared" si="8"/>
        <v>55.32</v>
      </c>
      <c r="BY6" s="35">
        <f t="shared" si="8"/>
        <v>59.8</v>
      </c>
      <c r="BZ6" s="35">
        <f t="shared" si="8"/>
        <v>57.77</v>
      </c>
      <c r="CA6" s="34" t="str">
        <f>IF(CA7="","",IF(CA7="-","【-】","【"&amp;SUBSTITUTE(TEXT(CA7,"#,##0.00"),"-","△")&amp;"】"))</f>
        <v>【59.51】</v>
      </c>
      <c r="CB6" s="35">
        <f>IF(CB7="",NA(),CB7)</f>
        <v>182.52</v>
      </c>
      <c r="CC6" s="35">
        <f t="shared" ref="CC6:CK6" si="9">IF(CC7="",NA(),CC7)</f>
        <v>242.9</v>
      </c>
      <c r="CD6" s="35">
        <f t="shared" si="9"/>
        <v>237.17</v>
      </c>
      <c r="CE6" s="35">
        <f t="shared" si="9"/>
        <v>256.2</v>
      </c>
      <c r="CF6" s="35">
        <f t="shared" si="9"/>
        <v>378.63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100</v>
      </c>
      <c r="CN6" s="35">
        <f t="shared" ref="CN6:CV6" si="10">IF(CN7="",NA(),CN7)</f>
        <v>60.45</v>
      </c>
      <c r="CO6" s="35">
        <f t="shared" si="10"/>
        <v>57.27</v>
      </c>
      <c r="CP6" s="35">
        <f t="shared" si="10"/>
        <v>57.27</v>
      </c>
      <c r="CQ6" s="35">
        <f t="shared" si="10"/>
        <v>57.27</v>
      </c>
      <c r="CR6" s="35">
        <f t="shared" si="10"/>
        <v>53.24</v>
      </c>
      <c r="CS6" s="35">
        <f t="shared" si="10"/>
        <v>52.31</v>
      </c>
      <c r="CT6" s="35">
        <f t="shared" si="10"/>
        <v>60.65</v>
      </c>
      <c r="CU6" s="35">
        <f t="shared" si="10"/>
        <v>51.75</v>
      </c>
      <c r="CV6" s="35">
        <f t="shared" si="10"/>
        <v>50.68</v>
      </c>
      <c r="CW6" s="34" t="str">
        <f>IF(CW7="","",IF(CW7="-","【-】","【"&amp;SUBSTITUTE(TEXT(CW7,"#,##0.00"),"-","△")&amp;"】"))</f>
        <v>【52.23】</v>
      </c>
      <c r="CX6" s="35">
        <f>IF(CX7="",NA(),CX7)</f>
        <v>99.26</v>
      </c>
      <c r="CY6" s="35">
        <f t="shared" ref="CY6:DG6" si="11">IF(CY7="",NA(),CY7)</f>
        <v>100</v>
      </c>
      <c r="CZ6" s="35">
        <f t="shared" si="11"/>
        <v>99.27</v>
      </c>
      <c r="DA6" s="35">
        <f t="shared" si="11"/>
        <v>99.27</v>
      </c>
      <c r="DB6" s="35">
        <f t="shared" si="11"/>
        <v>99.26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113263</v>
      </c>
      <c r="D7" s="37">
        <v>47</v>
      </c>
      <c r="E7" s="37">
        <v>17</v>
      </c>
      <c r="F7" s="37">
        <v>5</v>
      </c>
      <c r="G7" s="37">
        <v>0</v>
      </c>
      <c r="H7" s="37" t="s">
        <v>99</v>
      </c>
      <c r="I7" s="37" t="s">
        <v>100</v>
      </c>
      <c r="J7" s="37" t="s">
        <v>101</v>
      </c>
      <c r="K7" s="37" t="s">
        <v>102</v>
      </c>
      <c r="L7" s="37" t="s">
        <v>103</v>
      </c>
      <c r="M7" s="37" t="s">
        <v>104</v>
      </c>
      <c r="N7" s="38" t="s">
        <v>105</v>
      </c>
      <c r="O7" s="38" t="s">
        <v>106</v>
      </c>
      <c r="P7" s="38">
        <v>1.6</v>
      </c>
      <c r="Q7" s="38">
        <v>101.26</v>
      </c>
      <c r="R7" s="38">
        <v>1890</v>
      </c>
      <c r="S7" s="38">
        <v>33852</v>
      </c>
      <c r="T7" s="38">
        <v>34.07</v>
      </c>
      <c r="U7" s="38">
        <v>993.6</v>
      </c>
      <c r="V7" s="38">
        <v>540</v>
      </c>
      <c r="W7" s="38">
        <v>0.24</v>
      </c>
      <c r="X7" s="38">
        <v>2250</v>
      </c>
      <c r="Y7" s="38">
        <v>84.28</v>
      </c>
      <c r="Z7" s="38">
        <v>75.98</v>
      </c>
      <c r="AA7" s="38">
        <v>76.67</v>
      </c>
      <c r="AB7" s="38">
        <v>73.86</v>
      </c>
      <c r="AC7" s="38">
        <v>73.569999999999993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54.51</v>
      </c>
      <c r="BR7" s="38">
        <v>41.24</v>
      </c>
      <c r="BS7" s="38">
        <v>42.02</v>
      </c>
      <c r="BT7" s="38">
        <v>38.78</v>
      </c>
      <c r="BU7" s="38">
        <v>26.38</v>
      </c>
      <c r="BV7" s="38">
        <v>50.82</v>
      </c>
      <c r="BW7" s="38">
        <v>52.19</v>
      </c>
      <c r="BX7" s="38">
        <v>55.32</v>
      </c>
      <c r="BY7" s="38">
        <v>59.8</v>
      </c>
      <c r="BZ7" s="38">
        <v>57.77</v>
      </c>
      <c r="CA7" s="38">
        <v>59.51</v>
      </c>
      <c r="CB7" s="38">
        <v>182.52</v>
      </c>
      <c r="CC7" s="38">
        <v>242.9</v>
      </c>
      <c r="CD7" s="38">
        <v>237.17</v>
      </c>
      <c r="CE7" s="38">
        <v>256.2</v>
      </c>
      <c r="CF7" s="38">
        <v>378.63</v>
      </c>
      <c r="CG7" s="38">
        <v>300.52</v>
      </c>
      <c r="CH7" s="38">
        <v>296.14</v>
      </c>
      <c r="CI7" s="38">
        <v>283.17</v>
      </c>
      <c r="CJ7" s="38">
        <v>263.76</v>
      </c>
      <c r="CK7" s="38">
        <v>274.35000000000002</v>
      </c>
      <c r="CL7" s="38">
        <v>261.45999999999998</v>
      </c>
      <c r="CM7" s="38">
        <v>100</v>
      </c>
      <c r="CN7" s="38">
        <v>60.45</v>
      </c>
      <c r="CO7" s="38">
        <v>57.27</v>
      </c>
      <c r="CP7" s="38">
        <v>57.27</v>
      </c>
      <c r="CQ7" s="38">
        <v>57.27</v>
      </c>
      <c r="CR7" s="38">
        <v>53.24</v>
      </c>
      <c r="CS7" s="38">
        <v>52.31</v>
      </c>
      <c r="CT7" s="38">
        <v>60.65</v>
      </c>
      <c r="CU7" s="38">
        <v>51.75</v>
      </c>
      <c r="CV7" s="38">
        <v>50.68</v>
      </c>
      <c r="CW7" s="38">
        <v>52.23</v>
      </c>
      <c r="CX7" s="38">
        <v>99.26</v>
      </c>
      <c r="CY7" s="38">
        <v>100</v>
      </c>
      <c r="CZ7" s="38">
        <v>99.27</v>
      </c>
      <c r="DA7" s="38">
        <v>99.27</v>
      </c>
      <c r="DB7" s="38">
        <v>99.26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2020-01-20T07:28:13Z</cp:lastPrinted>
  <dcterms:created xsi:type="dcterms:W3CDTF">2019-12-05T05:18:21Z</dcterms:created>
  <dcterms:modified xsi:type="dcterms:W3CDTF">2020-01-22T07:52:34Z</dcterms:modified>
  <cp:category/>
</cp:coreProperties>
</file>