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0 上下水道総務課庶務グループ\01 メール\H31（Ｒ元）\★埼玉県\埼玉県市町村課\R2.1.15 経営比較分析表提出及びURL\【経営比較分析表・水道】\"/>
    </mc:Choice>
  </mc:AlternateContent>
  <workbookProtection workbookAlgorithmName="SHA-512" workbookHashValue="hVaDaPAwxEOdjOY52MZEUufww6FmW7518rhcX6n/U8jzhdS+PIyf0BwUvM6amIV5vJKmpzqSSdg0LOYWykCfqg==" workbookSaltValue="NLslHfy0ki84GBOohe6GZ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<sst xmlns="http://schemas.openxmlformats.org/spreadsheetml/2006/main" count="220" uniqueCount="108">
  <si>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</si>
  <si>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</si>
  <si>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</si>
  <si>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</si>
  <si>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</si>
  <si>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</si>
  <si>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</si>
  <si>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</si>
  <si>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</si>
  <si>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</si>
  <si>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</si>
  <si>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</si>
  <si>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</si>
  <si>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</si>
  <si>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</si>
  <si>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</si>
  <si>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</si>
  <si>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</si>
  <si>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</si>
  <si>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</si>
  <si>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</si>
  <si>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</si>
  <si>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</si>
  <si>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</si>
  <si>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</si>
  <si>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</si>
  <si>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</si>
  <si>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</si>
  <si>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</si>
  <si>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</si>
  <si>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</si>
  <si>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</si>
  <si>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</si>
  <si>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</si>
  <si>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</si>
  <si>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</si>
  <si>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</si>
  <si>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</si>
  <si>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</si>
  <si>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</si>
  <si>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</si>
  <si>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</si>
  <si>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</si>
  <si>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</si>
  <si>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</si>
  <si>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</si>
  <si>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</si>
  <si>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</si>
  <si>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</si>
  <si>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</si>
  <si>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</si>
  <si>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</si>
  <si>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</si>
  <si>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</si>
  <si>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</si>
  <si>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</si>
  <si>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</si>
  <si>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</si>
  <si>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</si>
  <si>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</si>
  <si>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</si>
  <si>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</si>
  <si>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</si>
  <si>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</si>
  <si>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</si>
  <si>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</si>
  <si>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</si>
  <si>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</si>
  <si>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</si>
  <si>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</si>
  <si>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</si>
  <si>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</si>
  <si>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</si>
  <si>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</si>
  <si>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</si>
  <si>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</si>
  <si>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</si>
  <si>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</si>
  <si>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</si>
  <si>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</si>
  <si>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</si>
  <si>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</si>
  <si>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</si>
  <si>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</si>
  <si>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</si>
  <si>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</si>
  <si>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</si>
  <si>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</si>
  <si>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</si>
  <si>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</si>
  <si>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</si>
  <si>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</si>
  <si>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</si>
  <si>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志木市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</si>
  <si>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</si>
  <si>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</si>
  <si>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</si>
  <si>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</si>
  <si>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</si>
  <si>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</si>
  <si>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</si>
  <si>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</si>
  <si>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</si>
  <si>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</si>
  <si>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</si>
  <si>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志木市水道事業の現状としては、経営的には黒字で安定した状況ですが、料金回収率の数値が示すとおり、給水収益以外の収益（加入金）により賄っている状況は変わっていません。また、料金回収率は平成２９年度と比較して低下しており、今後、人口減少による給水収益の減少、さらに管路の経年化が進む状況が見込まれていることから、今後厳しい経営状況が続くと予想されます。水道ビジョン・経営戦略の策定により、施設設備・管路等の更新に対する財源の確保のため、その費用に係る財源として企業債の活用を予定、そして適正な水道料金設定の見直し時期等について調査・検討を予定しております。</t>
    <rPh sb="73" eb="74">
      <t>カ</t>
    </rPh>
    <rPh sb="85" eb="87">
      <t>リョウキン</t>
    </rPh>
    <rPh sb="87" eb="89">
      <t>カイシュウ</t>
    </rPh>
    <rPh sb="89" eb="90">
      <t>リツ</t>
    </rPh>
    <rPh sb="91" eb="93">
      <t>ヘイセイ</t>
    </rPh>
    <rPh sb="95" eb="97">
      <t>ネンド</t>
    </rPh>
    <rPh sb="98" eb="100">
      <t>ヒカク</t>
    </rPh>
    <rPh sb="102" eb="104">
      <t>テイカ</t>
    </rPh>
    <rPh sb="154" eb="156">
      <t>コンゴ</t>
    </rPh>
    <rPh sb="156" eb="157">
      <t>キビ</t>
    </rPh>
    <rPh sb="159" eb="161">
      <t>ケイエイ</t>
    </rPh>
    <rPh sb="161" eb="163">
      <t>ジョウキョウ</t>
    </rPh>
    <rPh sb="164" eb="165">
      <t>ツヅ</t>
    </rPh>
    <rPh sb="167" eb="169">
      <t>ヨソウ</t>
    </rPh>
    <phoneticPr fontId="4"/>
  </si>
  <si>
    <t>①経常収支比率
平成３０年度までは、大規模開発等による加入金の収入により類似団体より大きく上回った状況となっていますが、令和元年度からは大規模開発等の予定が無いため類似団体と同様な推移が見込まれます。
②累積欠損金比率
現状は加入金による収入により累積欠損金は発生していない状況を示していますが、今後は給水人口の減少や節水意識の向上により給水収益は減少が見込まれます。
③流動比率
類似団体平均値を上回っている状況ではありますが、今後は建設改良費等に充てる企業債の借入により類似団体平均値を下回る状況が見込まれます。
④企業債残高対給水収益比率
類似団体平均値を下回る状況となっておりますが、今後は経営戦略どおり計画的な施設整備改修による財源として企業債の活用により類似団体平均値を上回ると見込まれます。
⑤料金回収率
類似団体平均値より下回っており、１００％に満たない金額については、給水収益以外の収入（加入金等）で賄われている状況ですが、今後の経営状況により料金の見直し時期の検討が見込まれます。
⑥給水原価
類似団体平均値を下回っていますが、平成２９年度と比較すると上昇しており、今後もより一層の経費削減に努めていく必要がある状況を示しています。
⑦施設利用率
類似団体平均値より上回っている状況で施設の利用状況は効率よく稼働していることを示しています。
⑧有収率
類似団体平均値より上回っている状況で、計画的な管路の漏水調査や維持管理（耐震化等）により有効に収益へつながっている状況を示しています。</t>
    <rPh sb="60" eb="62">
      <t>レイワ</t>
    </rPh>
    <rPh sb="62" eb="63">
      <t>モト</t>
    </rPh>
    <rPh sb="63" eb="64">
      <t>ネン</t>
    </rPh>
    <rPh sb="64" eb="65">
      <t>ド</t>
    </rPh>
    <rPh sb="474" eb="476">
      <t>ヘイセイ</t>
    </rPh>
    <rPh sb="478" eb="480">
      <t>ネンド</t>
    </rPh>
    <rPh sb="481" eb="483">
      <t>ヒカク</t>
    </rPh>
    <rPh sb="486" eb="488">
      <t>ジョウショウ</t>
    </rPh>
    <rPh sb="493" eb="495">
      <t>コンゴ</t>
    </rPh>
    <rPh sb="498" eb="500">
      <t>イッソウ</t>
    </rPh>
    <rPh sb="511" eb="513">
      <t>ヒツヨウ</t>
    </rPh>
    <phoneticPr fontId="4"/>
  </si>
  <si>
    <t>①有形固定資産減価償却率
類似団体平均値を上回っており、資産の老朽化が進んでいる状況を示しています。今後、浄水場設備や管路等について、計画的な更新を行うことで、数値の改善が見込まれます。
②管路経年化率類似団体平均値を下回っている状況を示しており、昭和５０年代に管路布設工事を多く行っているためで、今後、管路の経年化が進む状況が見込まれるため、管路更新の財源確保を見据えて、企業債の借入や適正な料金収入により計画的な更新を予定しています。
③管路更新率
類似団体平均値を下回っていますが、基幹管路・配水支管の更新についても計画どおり進めており、管路の更新率は、今後、向上していくことが見込まれます。</t>
    <rPh sb="28" eb="30">
      <t>シサン</t>
    </rPh>
    <rPh sb="31" eb="34">
      <t>ロウキュウカ</t>
    </rPh>
    <rPh sb="35" eb="36">
      <t>スス</t>
    </rPh>
    <rPh sb="50" eb="52">
      <t>コンゴ</t>
    </rPh>
    <rPh sb="53" eb="56">
      <t>ジョウスイジョウ</t>
    </rPh>
    <rPh sb="56" eb="58">
      <t>セツビ</t>
    </rPh>
    <rPh sb="59" eb="61">
      <t>カンロ</t>
    </rPh>
    <rPh sb="61" eb="62">
      <t>トウ</t>
    </rPh>
    <rPh sb="67" eb="70">
      <t>ケイカクテキ</t>
    </rPh>
    <rPh sb="71" eb="73">
      <t>コウシン</t>
    </rPh>
    <rPh sb="74" eb="75">
      <t>オコナ</t>
    </rPh>
    <rPh sb="80" eb="82">
      <t>スウチ</t>
    </rPh>
    <rPh sb="83" eb="85">
      <t>カイゼン</t>
    </rPh>
    <rPh sb="86" eb="88">
      <t>ミコ</t>
    </rPh>
    <rPh sb="235" eb="237">
      <t>シタマワ</t>
    </rPh>
    <rPh sb="254" eb="256">
      <t>コウシン</t>
    </rPh>
    <rPh sb="280" eb="28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</si>
</sst>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0.21</c:v>
                </c:pt>
                <c:pt idx="1">
                  <c:v>0.22</c:v>
                </c:pt>
                <c:pt idx="2">
                  <c:v>0.47</c:v>
                </c:pt>
                <c:pt idx="3">
                  <c:v>0.8</c:v>
                </c:pt>
                <c:pt idx="4">
                  <c:v>0.54</c:v>
                </c:pt>
              </c:numCache>
            </c:numRef>
          </c:val>
          <c:extLst>
            <c:ext xmlns:c16="http://schemas.microsoft.com/office/drawing/2014/chart" uri="{C3380CC4-5D6E-409C-BE32-E72D297353CC}">
              <c16:uniqueId val="{00000000-30FC-49DC-81F7-76D98B7245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30FC-49DC-81F7-76D98B7245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67.709999999999994</c:v>
                </c:pt>
                <c:pt idx="1">
                  <c:v>65.77</c:v>
                </c:pt>
                <c:pt idx="2">
                  <c:v>65.77</c:v>
                </c:pt>
                <c:pt idx="3">
                  <c:v>65.95</c:v>
                </c:pt>
                <c:pt idx="4">
                  <c:v>65.69</c:v>
                </c:pt>
              </c:numCache>
            </c:numRef>
          </c:val>
          <c:extLst>
            <c:ext xmlns:c16="http://schemas.microsoft.com/office/drawing/2014/chart" uri="{C3380CC4-5D6E-409C-BE32-E72D297353CC}">
              <c16:uniqueId val="{00000000-6EE3-4A4C-A131-09EEF5C03D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6EE3-4A4C-A131-09EEF5C03D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89.76</c:v>
                </c:pt>
                <c:pt idx="1">
                  <c:v>92.72</c:v>
                </c:pt>
                <c:pt idx="2">
                  <c:v>93.61</c:v>
                </c:pt>
                <c:pt idx="3">
                  <c:v>94.63</c:v>
                </c:pt>
                <c:pt idx="4">
                  <c:v>95.05</c:v>
                </c:pt>
              </c:numCache>
            </c:numRef>
          </c:val>
          <c:extLst>
            <c:ext xmlns:c16="http://schemas.microsoft.com/office/drawing/2014/chart" uri="{C3380CC4-5D6E-409C-BE32-E72D297353CC}">
              <c16:uniqueId val="{00000000-4F8F-4AD3-9D95-35BB112EE1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F8F-4AD3-9D95-35BB112EE1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116.13</c:v>
                </c:pt>
                <c:pt idx="1">
                  <c:v>117.09</c:v>
                </c:pt>
                <c:pt idx="2">
                  <c:v>117.92</c:v>
                </c:pt>
                <c:pt idx="3">
                  <c:v>113.03</c:v>
                </c:pt>
                <c:pt idx="4">
                  <c:v>114.09</c:v>
                </c:pt>
              </c:numCache>
            </c:numRef>
          </c:val>
          <c:extLst>
            <c:ext xmlns:c16="http://schemas.microsoft.com/office/drawing/2014/chart" uri="{C3380CC4-5D6E-409C-BE32-E72D297353CC}">
              <c16:uniqueId val="{00000000-0E3E-4A67-8F4F-6B491A2BB4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0E3E-4A67-8F4F-6B491A2BB4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44.33</c:v>
                </c:pt>
                <c:pt idx="1">
                  <c:v>44.96</c:v>
                </c:pt>
                <c:pt idx="2">
                  <c:v>45.84</c:v>
                </c:pt>
                <c:pt idx="3">
                  <c:v>47.12</c:v>
                </c:pt>
                <c:pt idx="4">
                  <c:v>48.34</c:v>
                </c:pt>
              </c:numCache>
            </c:numRef>
          </c:val>
          <c:extLst>
            <c:ext xmlns:c16="http://schemas.microsoft.com/office/drawing/2014/chart" uri="{C3380CC4-5D6E-409C-BE32-E72D297353CC}">
              <c16:uniqueId val="{00000000-2EAE-49FE-829B-575FA19142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2EAE-49FE-829B-575FA19142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4.2699999999999996</c:v>
                </c:pt>
                <c:pt idx="1">
                  <c:v>4.32</c:v>
                </c:pt>
                <c:pt idx="2">
                  <c:v>4.21</c:v>
                </c:pt>
                <c:pt idx="3">
                  <c:v>4.57</c:v>
                </c:pt>
                <c:pt idx="4">
                  <c:v>6</c:v>
                </c:pt>
              </c:numCache>
            </c:numRef>
          </c:val>
          <c:extLst>
            <c:ext xmlns:c16="http://schemas.microsoft.com/office/drawing/2014/chart" uri="{C3380CC4-5D6E-409C-BE32-E72D297353CC}">
              <c16:uniqueId val="{00000000-458F-49CA-ADC2-73B8E49F14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458F-49CA-ADC2-73B8E49F14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C0-4C98-B652-48943A0F30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CC0-4C98-B652-48943A0F30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791.75</c:v>
                </c:pt>
                <c:pt idx="1">
                  <c:v>643.88</c:v>
                </c:pt>
                <c:pt idx="2">
                  <c:v>594.95000000000005</c:v>
                </c:pt>
                <c:pt idx="3">
                  <c:v>484.32</c:v>
                </c:pt>
                <c:pt idx="4">
                  <c:v>515.02</c:v>
                </c:pt>
              </c:numCache>
            </c:numRef>
          </c:val>
          <c:extLst>
            <c:ext xmlns:c16="http://schemas.microsoft.com/office/drawing/2014/chart" uri="{C3380CC4-5D6E-409C-BE32-E72D297353CC}">
              <c16:uniqueId val="{00000000-B5FB-4A54-9EC7-B49F9EC5F7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B5FB-4A54-9EC7-B49F9EC5F7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308.39999999999998</c:v>
                </c:pt>
                <c:pt idx="1">
                  <c:v>286.76</c:v>
                </c:pt>
                <c:pt idx="2">
                  <c:v>261.62</c:v>
                </c:pt>
                <c:pt idx="3">
                  <c:v>237.37</c:v>
                </c:pt>
                <c:pt idx="4">
                  <c:v>241.48</c:v>
                </c:pt>
              </c:numCache>
            </c:numRef>
          </c:val>
          <c:extLst>
            <c:ext xmlns:c16="http://schemas.microsoft.com/office/drawing/2014/chart" uri="{C3380CC4-5D6E-409C-BE32-E72D297353CC}">
              <c16:uniqueId val="{00000000-D875-494B-B81A-2A502B1848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D875-494B-B81A-2A502B1848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96.27</c:v>
                </c:pt>
                <c:pt idx="1">
                  <c:v>92.62</c:v>
                </c:pt>
                <c:pt idx="2">
                  <c:v>93.98</c:v>
                </c:pt>
                <c:pt idx="3">
                  <c:v>94.66</c:v>
                </c:pt>
                <c:pt idx="4">
                  <c:v>92.53</c:v>
                </c:pt>
              </c:numCache>
            </c:numRef>
          </c:val>
          <c:extLst>
            <c:ext xmlns:c16="http://schemas.microsoft.com/office/drawing/2014/chart" uri="{C3380CC4-5D6E-409C-BE32-E72D297353CC}">
              <c16:uniqueId val="{00000000-0D57-4994-A95B-6AE8A333B7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D57-4994-A95B-6AE8A333B7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145.30000000000001</c:v>
                </c:pt>
                <c:pt idx="1">
                  <c:v>150.86000000000001</c:v>
                </c:pt>
                <c:pt idx="2">
                  <c:v>150.15</c:v>
                </c:pt>
                <c:pt idx="3">
                  <c:v>149.13</c:v>
                </c:pt>
                <c:pt idx="4">
                  <c:v>153.12</c:v>
                </c:pt>
              </c:numCache>
            </c:numRef>
          </c:val>
          <c:extLst>
            <c:ext xmlns:c16="http://schemas.microsoft.com/office/drawing/2014/chart" uri="{C3380CC4-5D6E-409C-BE32-E72D297353CC}">
              <c16:uniqueId val="{00000000-8FC9-484F-A950-B458250998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FC9-484F-A950-B458250998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4"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志木市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76303</v>
      </c>
      <c r="AM8" s="70"/>
      <c r="AN8" s="70"/>
      <c r="AO8" s="70"/>
      <c r="AP8" s="70"/>
      <c r="AQ8" s="70"/>
      <c r="AR8" s="70"/>
      <c r="AS8" s="70"/>
      <c r="AT8" s="66">
        <f>データ!$S$6</f>
        <v>9.0500000000000007</v>
      </c>
      <c r="AU8" s="67"/>
      <c r="AV8" s="67"/>
      <c r="AW8" s="67"/>
      <c r="AX8" s="67"/>
      <c r="AY8" s="67"/>
      <c r="AZ8" s="67"/>
      <c r="BA8" s="67"/>
      <c r="BB8" s="69">
        <f>データ!$T$6</f>
        <v>8431.27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74.56</v>
      </c>
      <c r="J10" s="67"/>
      <c r="K10" s="67"/>
      <c r="L10" s="67"/>
      <c r="M10" s="67"/>
      <c r="N10" s="67"/>
      <c r="O10" s="68"/>
      <c r="P10" s="69">
        <f>データ!$P$6</f>
        <v>100</v>
      </c>
      <c r="Q10" s="69"/>
      <c r="R10" s="69"/>
      <c r="S10" s="69"/>
      <c r="T10" s="69"/>
      <c r="U10" s="69"/>
      <c r="V10" s="69"/>
      <c r="W10" s="70">
        <f>データ!$Q$6</f>
        <v>2246</v>
      </c>
      <c r="X10" s="70"/>
      <c r="Y10" s="70"/>
      <c r="Z10" s="70"/>
      <c r="AA10" s="70"/>
      <c r="AB10" s="70"/>
      <c r="AC10" s="70"/>
      <c r="AD10" s="2"/>
      <c r="AE10" s="2"/>
      <c r="AF10" s="2"/>
      <c r="AG10" s="2"/>
      <c r="AH10" s="4"/>
      <c r="AI10" s="4"/>
      <c r="AJ10" s="4"/>
      <c r="AK10" s="4"/>
      <c r="AL10" s="70">
        <f>データ!$U$6</f>
        <v>76774</v>
      </c>
      <c r="AM10" s="70"/>
      <c r="AN10" s="70"/>
      <c r="AO10" s="70"/>
      <c r="AP10" s="70"/>
      <c r="AQ10" s="70"/>
      <c r="AR10" s="70"/>
      <c r="AS10" s="70"/>
      <c r="AT10" s="66">
        <f>データ!$V$6</f>
        <v>9.0500000000000007</v>
      </c>
      <c r="AU10" s="67"/>
      <c r="AV10" s="67"/>
      <c r="AW10" s="67"/>
      <c r="AX10" s="67"/>
      <c r="AY10" s="67"/>
      <c r="AZ10" s="67"/>
      <c r="BA10" s="67"/>
      <c r="BB10" s="69">
        <f>データ!$W$6</f>
        <v>8483.31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BX94dH1EdC1NXk7CDJdzalrpwsVSWKFytNn/AIjG3mhlL0Gzo0wTqQfNoA1SuYHKsyc7S6KCE41n411bfSgcw==" saltValue="qf9Ay/vREuttnAR7ztZH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112283</v>
      </c>
      <c r="D6" s="34">
        <f t="shared" si="3"/>
        <v>46</v>
      </c>
      <c r="E6" s="34">
        <f t="shared" si="3"/>
        <v>1</v>
      </c>
      <c r="F6" s="34">
        <f t="shared" si="3"/>
        <v>0</v>
      </c>
      <c r="G6" s="34">
        <f t="shared" si="3"/>
        <v>1</v>
      </c>
      <c r="H6" s="34" t="str">
        <f t="shared" si="3"/>
        <v>埼玉県　志木市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74.56</v>
      </c>
      <c r="P6" s="35">
        <f t="shared" si="3"/>
        <v>100</v>
      </c>
      <c r="Q6" s="35">
        <f t="shared" si="3"/>
        <v>2246</v>
      </c>
      <c r="R6" s="35">
        <f t="shared" si="3"/>
        <v>76303</v>
      </c>
      <c r="S6" s="35">
        <f t="shared" si="3"/>
        <v>9.0500000000000007</v>
      </c>
      <c r="T6" s="35">
        <f t="shared" si="3"/>
        <v>8431.27</v>
      </c>
      <c r="U6" s="35">
        <f t="shared" si="3"/>
        <v>76774</v>
      </c>
      <c r="V6" s="35">
        <f t="shared" si="3"/>
        <v>9.0500000000000007</v>
      </c>
      <c r="W6" s="35">
        <f t="shared" si="3"/>
        <v>8483.31</v>
      </c>
      <c r="X6" s="36">
        <f>IF(X7="",NA(),X7)</f>
        <v>116.13</v>
      </c>
      <c r="Y6" s="36">
        <f t="shared" ref="Y6:AG6" si="4">IF(Y7="",NA(),Y7)</f>
        <v>117.09</v>
      </c>
      <c r="Z6" s="36">
        <f t="shared" si="4"/>
        <v>117.92</v>
      </c>
      <c r="AA6" s="36">
        <f t="shared" si="4"/>
        <v>113.03</v>
      </c>
      <c r="AB6" s="36">
        <f t="shared" si="4"/>
        <v>114.09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791.75</v>
      </c>
      <c r="AU6" s="36">
        <f t="shared" ref="AU6:BC6" si="6">IF(AU7="",NA(),AU7)</f>
        <v>643.88</v>
      </c>
      <c r="AV6" s="36">
        <f t="shared" si="6"/>
        <v>594.95000000000005</v>
      </c>
      <c r="AW6" s="36">
        <f t="shared" si="6"/>
        <v>484.32</v>
      </c>
      <c r="AX6" s="36">
        <f t="shared" si="6"/>
        <v>515.02</v>
      </c>
      <c r="AY6" s="36">
        <f t="shared" si="6"/>
        <v>335.95</v>
      </c>
      <c r="AZ6" s="36">
        <f t="shared" si="6"/>
        <v>346.59</v>
      </c>
      <c r="BA6" s="36">
        <f t="shared" si="6"/>
        <v>357.82</v>
      </c>
      <c r="BB6" s="36">
        <f t="shared" si="6"/>
        <v>355.5</v>
      </c>
      <c r="BC6" s="36">
        <f t="shared" si="6"/>
        <v>349.83</v>
      </c>
      <c r="BD6" s="35" t="str">
        <f>IF(BD7="","",IF(BD7="-","【-】","【"&amp;SUBSTITUTE(TEXT(BD7,"#,##0.00"),"-","△")&amp;"】"))</f>
        <v>【261.93】</v>
      </c>
      <c r="BE6" s="36">
        <f>IF(BE7="",NA(),BE7)</f>
        <v>308.39999999999998</v>
      </c>
      <c r="BF6" s="36">
        <f t="shared" ref="BF6:BN6" si="7">IF(BF7="",NA(),BF7)</f>
        <v>286.76</v>
      </c>
      <c r="BG6" s="36">
        <f t="shared" si="7"/>
        <v>261.62</v>
      </c>
      <c r="BH6" s="36">
        <f t="shared" si="7"/>
        <v>237.37</v>
      </c>
      <c r="BI6" s="36">
        <f t="shared" si="7"/>
        <v>241.48</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96.27</v>
      </c>
      <c r="BQ6" s="36">
        <f t="shared" ref="BQ6:BY6" si="8">IF(BQ7="",NA(),BQ7)</f>
        <v>92.62</v>
      </c>
      <c r="BR6" s="36">
        <f t="shared" si="8"/>
        <v>93.98</v>
      </c>
      <c r="BS6" s="36">
        <f t="shared" si="8"/>
        <v>94.66</v>
      </c>
      <c r="BT6" s="36">
        <f t="shared" si="8"/>
        <v>92.53</v>
      </c>
      <c r="BU6" s="36">
        <f t="shared" si="8"/>
        <v>105.21</v>
      </c>
      <c r="BV6" s="36">
        <f t="shared" si="8"/>
        <v>105.71</v>
      </c>
      <c r="BW6" s="36">
        <f t="shared" si="8"/>
        <v>106.01</v>
      </c>
      <c r="BX6" s="36">
        <f t="shared" si="8"/>
        <v>104.57</v>
      </c>
      <c r="BY6" s="36">
        <f t="shared" si="8"/>
        <v>103.54</v>
      </c>
      <c r="BZ6" s="35" t="str">
        <f>IF(BZ7="","",IF(BZ7="-","【-】","【"&amp;SUBSTITUTE(TEXT(BZ7,"#,##0.00"),"-","△")&amp;"】"))</f>
        <v>【103.91】</v>
      </c>
      <c r="CA6" s="36">
        <f>IF(CA7="",NA(),CA7)</f>
        <v>145.30000000000001</v>
      </c>
      <c r="CB6" s="36">
        <f t="shared" ref="CB6:CJ6" si="9">IF(CB7="",NA(),CB7)</f>
        <v>150.86000000000001</v>
      </c>
      <c r="CC6" s="36">
        <f t="shared" si="9"/>
        <v>150.15</v>
      </c>
      <c r="CD6" s="36">
        <f t="shared" si="9"/>
        <v>149.13</v>
      </c>
      <c r="CE6" s="36">
        <f t="shared" si="9"/>
        <v>153.12</v>
      </c>
      <c r="CF6" s="36">
        <f t="shared" si="9"/>
        <v>162.59</v>
      </c>
      <c r="CG6" s="36">
        <f t="shared" si="9"/>
        <v>162.15</v>
      </c>
      <c r="CH6" s="36">
        <f t="shared" si="9"/>
        <v>162.24</v>
      </c>
      <c r="CI6" s="36">
        <f t="shared" si="9"/>
        <v>165.47</v>
      </c>
      <c r="CJ6" s="36">
        <f t="shared" si="9"/>
        <v>167.46</v>
      </c>
      <c r="CK6" s="35" t="str">
        <f>IF(CK7="","",IF(CK7="-","【-】","【"&amp;SUBSTITUTE(TEXT(CK7,"#,##0.00"),"-","△")&amp;"】"))</f>
        <v>【167.11】</v>
      </c>
      <c r="CL6" s="36">
        <f>IF(CL7="",NA(),CL7)</f>
        <v>67.709999999999994</v>
      </c>
      <c r="CM6" s="36">
        <f t="shared" ref="CM6:CU6" si="10">IF(CM7="",NA(),CM7)</f>
        <v>65.77</v>
      </c>
      <c r="CN6" s="36">
        <f t="shared" si="10"/>
        <v>65.77</v>
      </c>
      <c r="CO6" s="36">
        <f t="shared" si="10"/>
        <v>65.95</v>
      </c>
      <c r="CP6" s="36">
        <f t="shared" si="10"/>
        <v>65.69</v>
      </c>
      <c r="CQ6" s="36">
        <f t="shared" si="10"/>
        <v>59.17</v>
      </c>
      <c r="CR6" s="36">
        <f t="shared" si="10"/>
        <v>59.34</v>
      </c>
      <c r="CS6" s="36">
        <f t="shared" si="10"/>
        <v>59.11</v>
      </c>
      <c r="CT6" s="36">
        <f t="shared" si="10"/>
        <v>59.74</v>
      </c>
      <c r="CU6" s="36">
        <f t="shared" si="10"/>
        <v>59.46</v>
      </c>
      <c r="CV6" s="35" t="str">
        <f>IF(CV7="","",IF(CV7="-","【-】","【"&amp;SUBSTITUTE(TEXT(CV7,"#,##0.00"),"-","△")&amp;"】"))</f>
        <v>【60.27】</v>
      </c>
      <c r="CW6" s="36">
        <f>IF(CW7="",NA(),CW7)</f>
        <v>89.76</v>
      </c>
      <c r="CX6" s="36">
        <f t="shared" ref="CX6:DF6" si="11">IF(CX7="",NA(),CX7)</f>
        <v>92.72</v>
      </c>
      <c r="CY6" s="36">
        <f t="shared" si="11"/>
        <v>93.61</v>
      </c>
      <c r="CZ6" s="36">
        <f t="shared" si="11"/>
        <v>94.63</v>
      </c>
      <c r="DA6" s="36">
        <f t="shared" si="11"/>
        <v>95.05</v>
      </c>
      <c r="DB6" s="36">
        <f t="shared" si="11"/>
        <v>87.6</v>
      </c>
      <c r="DC6" s="36">
        <f t="shared" si="11"/>
        <v>87.74</v>
      </c>
      <c r="DD6" s="36">
        <f t="shared" si="11"/>
        <v>87.91</v>
      </c>
      <c r="DE6" s="36">
        <f t="shared" si="11"/>
        <v>87.28</v>
      </c>
      <c r="DF6" s="36">
        <f t="shared" si="11"/>
        <v>87.41</v>
      </c>
      <c r="DG6" s="35" t="str">
        <f>IF(DG7="","",IF(DG7="-","【-】","【"&amp;SUBSTITUTE(TEXT(DG7,"#,##0.00"),"-","△")&amp;"】"))</f>
        <v>【89.92】</v>
      </c>
      <c r="DH6" s="36">
        <f>IF(DH7="",NA(),DH7)</f>
        <v>44.33</v>
      </c>
      <c r="DI6" s="36">
        <f t="shared" ref="DI6:DQ6" si="12">IF(DI7="",NA(),DI7)</f>
        <v>44.96</v>
      </c>
      <c r="DJ6" s="36">
        <f t="shared" si="12"/>
        <v>45.84</v>
      </c>
      <c r="DK6" s="36">
        <f t="shared" si="12"/>
        <v>47.12</v>
      </c>
      <c r="DL6" s="36">
        <f t="shared" si="12"/>
        <v>48.34</v>
      </c>
      <c r="DM6" s="36">
        <f t="shared" si="12"/>
        <v>45.25</v>
      </c>
      <c r="DN6" s="36">
        <f t="shared" si="12"/>
        <v>46.27</v>
      </c>
      <c r="DO6" s="36">
        <f t="shared" si="12"/>
        <v>46.88</v>
      </c>
      <c r="DP6" s="36">
        <f t="shared" si="12"/>
        <v>46.94</v>
      </c>
      <c r="DQ6" s="36">
        <f t="shared" si="12"/>
        <v>47.62</v>
      </c>
      <c r="DR6" s="35" t="str">
        <f>IF(DR7="","",IF(DR7="-","【-】","【"&amp;SUBSTITUTE(TEXT(DR7,"#,##0.00"),"-","△")&amp;"】"))</f>
        <v>【48.85】</v>
      </c>
      <c r="DS6" s="36">
        <f>IF(DS7="",NA(),DS7)</f>
        <v>4.2699999999999996</v>
      </c>
      <c r="DT6" s="36">
        <f t="shared" ref="DT6:EB6" si="13">IF(DT7="",NA(),DT7)</f>
        <v>4.32</v>
      </c>
      <c r="DU6" s="36">
        <f t="shared" si="13"/>
        <v>4.21</v>
      </c>
      <c r="DV6" s="36">
        <f t="shared" si="13"/>
        <v>4.57</v>
      </c>
      <c r="DW6" s="36">
        <f t="shared" si="13"/>
        <v>6</v>
      </c>
      <c r="DX6" s="36">
        <f t="shared" si="13"/>
        <v>10.71</v>
      </c>
      <c r="DY6" s="36">
        <f t="shared" si="13"/>
        <v>10.93</v>
      </c>
      <c r="DZ6" s="36">
        <f t="shared" si="13"/>
        <v>13.39</v>
      </c>
      <c r="EA6" s="36">
        <f t="shared" si="13"/>
        <v>14.48</v>
      </c>
      <c r="EB6" s="36">
        <f t="shared" si="13"/>
        <v>16.27</v>
      </c>
      <c r="EC6" s="35" t="str">
        <f>IF(EC7="","",IF(EC7="-","【-】","【"&amp;SUBSTITUTE(TEXT(EC7,"#,##0.00"),"-","△")&amp;"】"))</f>
        <v>【17.80】</v>
      </c>
      <c r="ED6" s="36">
        <f>IF(ED7="",NA(),ED7)</f>
        <v>0.21</v>
      </c>
      <c r="EE6" s="36">
        <f t="shared" ref="EE6:EM6" si="14">IF(EE7="",NA(),EE7)</f>
        <v>0.22</v>
      </c>
      <c r="EF6" s="36">
        <f t="shared" si="14"/>
        <v>0.47</v>
      </c>
      <c r="EG6" s="36">
        <f t="shared" si="14"/>
        <v>0.8</v>
      </c>
      <c r="EH6" s="36">
        <f t="shared" si="14"/>
        <v>0.54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112283</v>
      </c>
      <c r="D7" s="38">
        <v>46</v>
      </c>
      <c r="E7" s="38">
        <v>1</v>
      </c>
      <c r="F7" s="38">
        <v>0</v>
      </c>
      <c r="G7" s="38">
        <v>1</v>
      </c>
      <c r="H7" s="38" t="s">
        <v>93</v>
      </c>
      <c r="I7" s="38" t="s">
        <v>94</v>
      </c>
      <c r="J7" s="38" t="s">
        <v>95</v>
      </c>
      <c r="K7" s="38" t="s">
        <v>96</v>
      </c>
      <c r="L7" s="38" t="s">
        <v>97</v>
      </c>
      <c r="M7" s="38" t="s">
        <v>98</v>
      </c>
      <c r="N7" s="39" t="s">
        <v>99</v>
      </c>
      <c r="O7" s="39">
        <v>74.56</v>
      </c>
      <c r="P7" s="39">
        <v>100</v>
      </c>
      <c r="Q7" s="39">
        <v>2246</v>
      </c>
      <c r="R7" s="39">
        <v>76303</v>
      </c>
      <c r="S7" s="39">
        <v>9.0500000000000007</v>
      </c>
      <c r="T7" s="39">
        <v>8431.27</v>
      </c>
      <c r="U7" s="39">
        <v>76774</v>
      </c>
      <c r="V7" s="39">
        <v>9.0500000000000007</v>
      </c>
      <c r="W7" s="39">
        <v>8483.31</v>
      </c>
      <c r="X7" s="39">
        <v>116.13</v>
      </c>
      <c r="Y7" s="39">
        <v>117.09</v>
      </c>
      <c r="Z7" s="39">
        <v>117.92</v>
      </c>
      <c r="AA7" s="39">
        <v>113.03</v>
      </c>
      <c r="AB7" s="39">
        <v>114.09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791.75</v>
      </c>
      <c r="AU7" s="39">
        <v>643.88</v>
      </c>
      <c r="AV7" s="39">
        <v>594.95000000000005</v>
      </c>
      <c r="AW7" s="39">
        <v>484.32</v>
      </c>
      <c r="AX7" s="39">
        <v>515.02</v>
      </c>
      <c r="AY7" s="39">
        <v>335.95</v>
      </c>
      <c r="AZ7" s="39">
        <v>346.59</v>
      </c>
      <c r="BA7" s="39">
        <v>357.82</v>
      </c>
      <c r="BB7" s="39">
        <v>355.5</v>
      </c>
      <c r="BC7" s="39">
        <v>349.83</v>
      </c>
      <c r="BD7" s="39">
        <v>261.93</v>
      </c>
      <c r="BE7" s="39">
        <v>308.39999999999998</v>
      </c>
      <c r="BF7" s="39">
        <v>286.76</v>
      </c>
      <c r="BG7" s="39">
        <v>261.62</v>
      </c>
      <c r="BH7" s="39">
        <v>237.37</v>
      </c>
      <c r="BI7" s="39">
        <v>241.48</v>
      </c>
      <c r="BJ7" s="39">
        <v>319.82</v>
      </c>
      <c r="BK7" s="39">
        <v>312.02999999999997</v>
      </c>
      <c r="BL7" s="39">
        <v>307.45999999999998</v>
      </c>
      <c r="BM7" s="39">
        <v>312.58</v>
      </c>
      <c r="BN7" s="39">
        <v>314.87</v>
      </c>
      <c r="BO7" s="39">
        <v>270.45999999999998</v>
      </c>
      <c r="BP7" s="39">
        <v>96.27</v>
      </c>
      <c r="BQ7" s="39">
        <v>92.62</v>
      </c>
      <c r="BR7" s="39">
        <v>93.98</v>
      </c>
      <c r="BS7" s="39">
        <v>94.66</v>
      </c>
      <c r="BT7" s="39">
        <v>92.53</v>
      </c>
      <c r="BU7" s="39">
        <v>105.21</v>
      </c>
      <c r="BV7" s="39">
        <v>105.71</v>
      </c>
      <c r="BW7" s="39">
        <v>106.01</v>
      </c>
      <c r="BX7" s="39">
        <v>104.57</v>
      </c>
      <c r="BY7" s="39">
        <v>103.54</v>
      </c>
      <c r="BZ7" s="39">
        <v>103.91</v>
      </c>
      <c r="CA7" s="39">
        <v>145.30000000000001</v>
      </c>
      <c r="CB7" s="39">
        <v>150.86000000000001</v>
      </c>
      <c r="CC7" s="39">
        <v>150.15</v>
      </c>
      <c r="CD7" s="39">
        <v>149.13</v>
      </c>
      <c r="CE7" s="39">
        <v>153.12</v>
      </c>
      <c r="CF7" s="39">
        <v>162.59</v>
      </c>
      <c r="CG7" s="39">
        <v>162.15</v>
      </c>
      <c r="CH7" s="39">
        <v>162.24</v>
      </c>
      <c r="CI7" s="39">
        <v>165.47</v>
      </c>
      <c r="CJ7" s="39">
        <v>167.46</v>
      </c>
      <c r="CK7" s="39">
        <v>167.11</v>
      </c>
      <c r="CL7" s="39">
        <v>67.709999999999994</v>
      </c>
      <c r="CM7" s="39">
        <v>65.77</v>
      </c>
      <c r="CN7" s="39">
        <v>65.77</v>
      </c>
      <c r="CO7" s="39">
        <v>65.95</v>
      </c>
      <c r="CP7" s="39">
        <v>65.69</v>
      </c>
      <c r="CQ7" s="39">
        <v>59.17</v>
      </c>
      <c r="CR7" s="39">
        <v>59.34</v>
      </c>
      <c r="CS7" s="39">
        <v>59.11</v>
      </c>
      <c r="CT7" s="39">
        <v>59.74</v>
      </c>
      <c r="CU7" s="39">
        <v>59.46</v>
      </c>
      <c r="CV7" s="39">
        <v>60.27</v>
      </c>
      <c r="CW7" s="39">
        <v>89.76</v>
      </c>
      <c r="CX7" s="39">
        <v>92.72</v>
      </c>
      <c r="CY7" s="39">
        <v>93.61</v>
      </c>
      <c r="CZ7" s="39">
        <v>94.63</v>
      </c>
      <c r="DA7" s="39">
        <v>95.05</v>
      </c>
      <c r="DB7" s="39">
        <v>87.6</v>
      </c>
      <c r="DC7" s="39">
        <v>87.74</v>
      </c>
      <c r="DD7" s="39">
        <v>87.91</v>
      </c>
      <c r="DE7" s="39">
        <v>87.28</v>
      </c>
      <c r="DF7" s="39">
        <v>87.41</v>
      </c>
      <c r="DG7" s="39">
        <v>89.92</v>
      </c>
      <c r="DH7" s="39">
        <v>44.33</v>
      </c>
      <c r="DI7" s="39">
        <v>44.96</v>
      </c>
      <c r="DJ7" s="39">
        <v>45.84</v>
      </c>
      <c r="DK7" s="39">
        <v>47.12</v>
      </c>
      <c r="DL7" s="39">
        <v>48.34</v>
      </c>
      <c r="DM7" s="39">
        <v>45.25</v>
      </c>
      <c r="DN7" s="39">
        <v>46.27</v>
      </c>
      <c r="DO7" s="39">
        <v>46.88</v>
      </c>
      <c r="DP7" s="39">
        <v>46.94</v>
      </c>
      <c r="DQ7" s="39">
        <v>47.62</v>
      </c>
      <c r="DR7" s="39">
        <v>48.85</v>
      </c>
      <c r="DS7" s="39">
        <v>4.2699999999999996</v>
      </c>
      <c r="DT7" s="39">
        <v>4.32</v>
      </c>
      <c r="DU7" s="39">
        <v>4.21</v>
      </c>
      <c r="DV7" s="39">
        <v>4.57</v>
      </c>
      <c r="DW7" s="39">
        <v>6</v>
      </c>
      <c r="DX7" s="39">
        <v>10.71</v>
      </c>
      <c r="DY7" s="39">
        <v>10.93</v>
      </c>
      <c r="DZ7" s="39">
        <v>13.39</v>
      </c>
      <c r="EA7" s="39">
        <v>14.48</v>
      </c>
      <c r="EB7" s="39">
        <v>16.27</v>
      </c>
      <c r="EC7" s="39">
        <v>17.8</v>
      </c>
      <c r="ED7" s="39">
        <v>0.21</v>
      </c>
      <c r="EE7" s="39">
        <v>0.22</v>
      </c>
      <c r="EF7" s="39">
        <v>0.47</v>
      </c>
      <c r="EG7" s="39">
        <v>0.8</v>
      </c>
      <c r="EH7" s="39">
        <v>0.54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siki</cp:lastModifiedBy>
  <cp:lastPrinted>2020-01-27T02:02:47Z</cp:lastPrinted>
  <dcterms:created xsi:type="dcterms:W3CDTF">2019-12-05T04:12:22Z</dcterms:created>
  <dcterms:modified xsi:type="dcterms:W3CDTF">2020-01-27T04:00:59Z</dcterms:modified>
  <cp:category/>
</cp:coreProperties>
</file>