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okqaCFzfiR1XLQ9tXkDRtExYe8TSiWT62ttwHO+nXju/R7nMlwa3fMNSnCBD1lXh3tU0SrggHLlnHTsoUiKiw==" workbookSaltValue="yed4eLSYXJsTDw8M41ep4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<sst xmlns="http://schemas.openxmlformats.org/spreadsheetml/2006/main" xmlns:r="http://schemas.openxmlformats.org/officeDocument/2006/relationships" count="111" uniqueCount="111">
  <si>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⑦施設利用率(％)</t>
    <rPh sb="1" eb="3">
      <t>シセツ</t>
    </rPh>
    <rPh sb="3" eb="6">
      <t>リヨウリツ</t>
    </rPh>
    <phoneticPr fontId="2"/>
  </si>
  <si>
    <t>人口密度</t>
    <rPh sb="0" eb="2">
      <t>ジンコウ</t>
    </rPh>
    <rPh sb="2" eb="4">
      <t>ミツド</t>
    </rPh>
    <phoneticPr fontId="2"/>
  </si>
  <si>
    <t>経営比較分析表（平成30年度決算）</t>
  </si>
  <si>
    <t>処理区域内人口</t>
  </si>
  <si>
    <t>事業名</t>
  </si>
  <si>
    <t>埼玉県　秩父市</t>
  </si>
  <si>
    <t>事業CD</t>
    <rPh sb="0" eb="2">
      <t>ジギョウ</t>
    </rPh>
    <phoneticPr fontId="2"/>
  </si>
  <si>
    <t>業種CD</t>
    <rPh sb="0" eb="2">
      <t>ギョウシュ</t>
    </rPh>
    <phoneticPr fontId="2"/>
  </si>
  <si>
    <t>管理者の情報</t>
    <rPh sb="0" eb="3">
      <t>カンリシャ</t>
    </rPh>
    <rPh sb="4" eb="6">
      <t>ジョウホウ</t>
    </rPh>
    <phoneticPr fontId="2"/>
  </si>
  <si>
    <t>業務名</t>
    <rPh sb="2" eb="3">
      <t>メイ</t>
    </rPh>
    <phoneticPr fontId="2"/>
  </si>
  <si>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</si>
  <si>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</si>
  <si>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2"/>
  </si>
  <si>
    <t>1⑤</t>
  </si>
  <si>
    <t>業種名</t>
    <rPh sb="2" eb="3">
      <t>メイ</t>
    </rPh>
    <phoneticPr fontId="2"/>
  </si>
  <si>
    <t>■</t>
  </si>
  <si>
    <t>類似団体区分</t>
    <rPh sb="4" eb="6">
      <t>クブン</t>
    </rPh>
    <phoneticPr fontId="2"/>
  </si>
  <si>
    <t>⑤経費回収率(％)</t>
  </si>
  <si>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</si>
  <si>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</si>
  <si>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</si>
  <si>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</si>
  <si>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</si>
  <si>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</si>
  <si>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</si>
  <si>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</si>
  <si>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2"/>
  </si>
  <si>
    <t>普及率(％)</t>
  </si>
  <si>
    <t>①収益的収支比率(％)</t>
    <rPh sb="1" eb="4">
      <t>シュウエキテキ</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</si>
  <si>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</si>
  <si>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</si>
  <si>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</si>
  <si>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</si>
  <si>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</si>
  <si>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</si>
  <si>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</si>
  <si>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</si>
  <si>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</si>
  <si>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</si>
  <si>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</si>
  <si>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t>2①</t>
  </si>
  <si>
    <t>【】</t>
  </si>
  <si>
    <t>分析欄</t>
    <rPh sb="0" eb="2">
      <t>ブンセキ</t>
    </rPh>
    <rPh sb="2" eb="3">
      <t>ラン</t>
    </rPh>
    <phoneticPr fontId="2"/>
  </si>
  <si>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</si>
  <si>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</si>
  <si>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</si>
  <si>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</si>
  <si>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</si>
  <si>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</si>
  <si>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1①</t>
  </si>
  <si>
    <t>　最初に整備した太田上地区の供用開始が平成14年、次に整備した久那地区の供用開始が平成18年、最後に整備した別所・巴川地区の供用開始が平成22年であり、比較的に新しい施設ではあるが、太田上集落排水処理センターについては、平成30年度から令和元年度にかけて改修工事を実施している。また、久那集落排水処理センターについては、令和元年度に全体設計を実施し、令和2年度に改修工事を行う予定である。市内にある6処理施設の適時適切な補修及び改築を実施していくため、その対策方法等を定めた「最適整備構想」を令和2年度に策定する予定である。「最適整備構想」は公共下水道のストックマネジメント版であり、処理排水施設の長寿命化やサイクルコストの低減化、予防保全型による安全性の確保、施設機能の健全化を図るうえで大変重要である。</t>
    <rPh sb="118" eb="120">
      <t>レイワ</t>
    </rPh>
    <rPh sb="120" eb="121">
      <t>ガン</t>
    </rPh>
    <rPh sb="121" eb="123">
      <t>ネンド</t>
    </rPh>
    <rPh sb="132" eb="134">
      <t>ジッシ</t>
    </rPh>
    <rPh sb="142" eb="144">
      <t>クナ</t>
    </rPh>
    <rPh sb="144" eb="146">
      <t>シュウラク</t>
    </rPh>
    <rPh sb="146" eb="148">
      <t>ハイスイ</t>
    </rPh>
    <rPh sb="148" eb="150">
      <t>ショリ</t>
    </rPh>
    <rPh sb="160" eb="162">
      <t>レイワ</t>
    </rPh>
    <rPh sb="162" eb="163">
      <t>ガン</t>
    </rPh>
    <rPh sb="163" eb="165">
      <t>ネンド</t>
    </rPh>
    <rPh sb="166" eb="168">
      <t>ゼンタイ</t>
    </rPh>
    <rPh sb="168" eb="170">
      <t>セッケイ</t>
    </rPh>
    <rPh sb="171" eb="173">
      <t>ジッシ</t>
    </rPh>
    <rPh sb="175" eb="177">
      <t>レイワ</t>
    </rPh>
    <rPh sb="178" eb="180">
      <t>ネンド</t>
    </rPh>
    <rPh sb="181" eb="183">
      <t>カイシュウ</t>
    </rPh>
    <rPh sb="183" eb="185">
      <t>コウジ</t>
    </rPh>
    <rPh sb="186" eb="187">
      <t>オコナ</t>
    </rPh>
    <rPh sb="188" eb="190">
      <t>ヨテイ</t>
    </rPh>
    <rPh sb="194" eb="196">
      <t>シナイ</t>
    </rPh>
    <rPh sb="200" eb="202">
      <t>ショリ</t>
    </rPh>
    <rPh sb="202" eb="204">
      <t>シセツ</t>
    </rPh>
    <rPh sb="205" eb="207">
      <t>テキジ</t>
    </rPh>
    <rPh sb="207" eb="209">
      <t>テキセツ</t>
    </rPh>
    <rPh sb="210" eb="212">
      <t>ホシュウ</t>
    </rPh>
    <rPh sb="212" eb="213">
      <t>オヨ</t>
    </rPh>
    <rPh sb="214" eb="216">
      <t>カイチク</t>
    </rPh>
    <rPh sb="217" eb="219">
      <t>ジッシ</t>
    </rPh>
    <rPh sb="228" eb="230">
      <t>タイサク</t>
    </rPh>
    <rPh sb="230" eb="232">
      <t>ホウホウ</t>
    </rPh>
    <rPh sb="232" eb="233">
      <t>トウ</t>
    </rPh>
    <rPh sb="234" eb="235">
      <t>サダ</t>
    </rPh>
    <rPh sb="238" eb="240">
      <t>サイテキ</t>
    </rPh>
    <rPh sb="240" eb="242">
      <t>セイビ</t>
    </rPh>
    <rPh sb="242" eb="244">
      <t>コウソウ</t>
    </rPh>
    <rPh sb="246" eb="248">
      <t>レイワ</t>
    </rPh>
    <rPh sb="249" eb="251">
      <t>ネンド</t>
    </rPh>
    <rPh sb="252" eb="254">
      <t>サクテイ</t>
    </rPh>
    <rPh sb="256" eb="258">
      <t>ヨテイ</t>
    </rPh>
    <rPh sb="263" eb="265">
      <t>サイテキ</t>
    </rPh>
    <rPh sb="265" eb="267">
      <t>セイビ</t>
    </rPh>
    <rPh sb="267" eb="269">
      <t>コウソウ</t>
    </rPh>
    <rPh sb="271" eb="273">
      <t>コウキョウ</t>
    </rPh>
    <rPh sb="273" eb="276">
      <t>ゲスイドウ</t>
    </rPh>
    <rPh sb="287" eb="288">
      <t>バン</t>
    </rPh>
    <rPh sb="292" eb="294">
      <t>ショリ</t>
    </rPh>
    <rPh sb="294" eb="296">
      <t>ハイスイ</t>
    </rPh>
    <rPh sb="296" eb="298">
      <t>シセツ</t>
    </rPh>
    <rPh sb="299" eb="303">
      <t>チョウジュミョウカ</t>
    </rPh>
    <rPh sb="312" eb="315">
      <t>テイゲンカ</t>
    </rPh>
    <rPh sb="316" eb="318">
      <t>ヨボウ</t>
    </rPh>
    <rPh sb="318" eb="321">
      <t>ホゼンガタ</t>
    </rPh>
    <rPh sb="324" eb="327">
      <t>アンゼンセイ</t>
    </rPh>
    <rPh sb="328" eb="330">
      <t>カクホ</t>
    </rPh>
    <rPh sb="331" eb="333">
      <t>シセツ</t>
    </rPh>
    <rPh sb="333" eb="335">
      <t>キノウ</t>
    </rPh>
    <rPh sb="336" eb="339">
      <t>ケンゼンカ</t>
    </rPh>
    <rPh sb="340" eb="341">
      <t>ハカ</t>
    </rPh>
    <rPh sb="345" eb="347">
      <t>タイヘン</t>
    </rPh>
    <rPh sb="347" eb="349">
      <t>ジュウヨウ</t>
    </rPh>
    <phoneticPr fontId="2"/>
  </si>
  <si>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</si>
  <si>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</si>
  <si>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</si>
  <si>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</si>
  <si>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</si>
  <si>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</si>
  <si>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</si>
  <si>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2"/>
  </si>
  <si>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</si>
  <si>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</si>
  <si>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</si>
  <si>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</si>
  <si>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</si>
  <si>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</si>
  <si>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</si>
  <si>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</si>
  <si>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</si>
  <si>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</si>
  <si>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</si>
  <si>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</si>
  <si>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</si>
  <si>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</si>
  <si>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</si>
  <si>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</si>
  <si>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</si>
  <si>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</si>
  <si>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</si>
  <si>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</si>
  <si>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</si>
  <si>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</si>
  <si>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</si>
  <si>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</si>
  <si>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</si>
  <si>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</si>
  <si>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</si>
  <si>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</si>
  <si>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</si>
  <si>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</si>
  <si>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</si>
  <si>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</si>
  <si>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</si>
  <si>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</si>
  <si>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</si>
  <si>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</si>
  <si>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</si>
  <si>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</si>
  <si>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</si>
  <si>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法非適用</t>
  </si>
  <si>
    <t>下水道事業</t>
  </si>
  <si>
    <t>農業集落排水</t>
  </si>
  <si>
    <t>F2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</si>
  <si>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</si>
  <si>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</si>
  <si>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</si>
  <si>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</si>
  <si>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</si>
  <si>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</si>
  <si>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</si>
  <si>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r>
      <t>①収益的収支比率、④企業債残高対事業規模比率
　平成26年度から収益的収支比率が100%未満になったが、これは、平成22年に供用開始した別所・巴川地区の農業集落排水事業の企業債償還が始まったことによる。平成30年度は105.42％で前年比14.53％上昇したが、既存施設の更新業務に係る費用増大に対処するため繰入金を増額したことや、委託料の一部及び職員給与費の削減による総費用の減少が主な要因である。
　当市の農業集落排水事業は既に施設整備が完了し維持管理の段階であるため、分担金収入がほとんど見込めない状況にある。収益的収支比率100%未満が続くことは実質収支の赤字転落に繋がるため、引き続き一般会計からの繰入金、使用料収入など財源確保に取組む必要がある。</t>
    </r>
    <r>
      <rPr>
        <sz val="11"/>
        <color theme="1"/>
        <rFont val="ＭＳ ゴシック"/>
      </rPr>
      <t xml:space="preserve">
⑤経費回収率、⑥汚水処理原価
　平成30年度の使用料単価が150.33円/m3に対して、汚水処理原価は156.5円/m3であるため、経費回収率は96.06%となり、前年より20.72％上昇した。職員給与費等の削減による汚水処理費の縮小が要因である。汚水処理原価の内訳は、維持管理費分であり、資本費の全ては、分流式下水道に要する繰出金等により公費負担となっている。
</t>
    </r>
    <rPh sb="101" eb="103">
      <t>ヘイセイ</t>
    </rPh>
    <rPh sb="105" eb="107">
      <t>ネンド</t>
    </rPh>
    <rPh sb="116" eb="119">
      <t>ゼンネンヒ</t>
    </rPh>
    <rPh sb="125" eb="127">
      <t>ジョウショウ</t>
    </rPh>
    <rPh sb="131" eb="133">
      <t>キゾン</t>
    </rPh>
    <rPh sb="133" eb="135">
      <t>シセツ</t>
    </rPh>
    <rPh sb="136" eb="138">
      <t>コウシン</t>
    </rPh>
    <rPh sb="138" eb="140">
      <t>ギョウム</t>
    </rPh>
    <rPh sb="141" eb="142">
      <t>カカ</t>
    </rPh>
    <rPh sb="143" eb="145">
      <t>ヒヨウ</t>
    </rPh>
    <rPh sb="145" eb="147">
      <t>ゾウダイ</t>
    </rPh>
    <rPh sb="148" eb="150">
      <t>タイショ</t>
    </rPh>
    <rPh sb="154" eb="156">
      <t>クリイレ</t>
    </rPh>
    <rPh sb="156" eb="157">
      <t>キン</t>
    </rPh>
    <rPh sb="158" eb="160">
      <t>ゾウガク</t>
    </rPh>
    <rPh sb="166" eb="168">
      <t>イタク</t>
    </rPh>
    <rPh sb="168" eb="169">
      <t>リョウ</t>
    </rPh>
    <rPh sb="170" eb="172">
      <t>イチブ</t>
    </rPh>
    <rPh sb="172" eb="173">
      <t>オヨ</t>
    </rPh>
    <rPh sb="174" eb="176">
      <t>ショクイン</t>
    </rPh>
    <rPh sb="176" eb="178">
      <t>キュウヨ</t>
    </rPh>
    <rPh sb="178" eb="179">
      <t>ヒ</t>
    </rPh>
    <rPh sb="180" eb="182">
      <t>サクゲン</t>
    </rPh>
    <rPh sb="185" eb="188">
      <t>ソウヒヨウ</t>
    </rPh>
    <rPh sb="189" eb="191">
      <t>ゲンショウ</t>
    </rPh>
    <rPh sb="192" eb="193">
      <t>オモ</t>
    </rPh>
    <rPh sb="194" eb="196">
      <t>ヨウイン</t>
    </rPh>
    <rPh sb="252" eb="254">
      <t>ジョウキョウ</t>
    </rPh>
    <rPh sb="293" eb="294">
      <t>ヒ</t>
    </rPh>
    <rPh sb="295" eb="296">
      <t>ツヅ</t>
    </rPh>
    <rPh sb="320" eb="322">
      <t>トリク</t>
    </rPh>
    <rPh sb="413" eb="415">
      <t>ゼンネン</t>
    </rPh>
    <rPh sb="423" eb="425">
      <t>ジョウショウ</t>
    </rPh>
    <rPh sb="428" eb="430">
      <t>ショクイン</t>
    </rPh>
    <rPh sb="430" eb="432">
      <t>キュウヨ</t>
    </rPh>
    <rPh sb="432" eb="433">
      <t>ヒ</t>
    </rPh>
    <rPh sb="433" eb="434">
      <t>トウ</t>
    </rPh>
    <rPh sb="435" eb="437">
      <t>サクゲン</t>
    </rPh>
    <rPh sb="440" eb="442">
      <t>オスイ</t>
    </rPh>
    <rPh sb="442" eb="444">
      <t>ショリ</t>
    </rPh>
    <rPh sb="444" eb="445">
      <t>ヒ</t>
    </rPh>
    <rPh sb="446" eb="448">
      <t>シュクショウ</t>
    </rPh>
    <rPh sb="449" eb="451">
      <t>ヨウイン</t>
    </rPh>
    <phoneticPr fontId="2"/>
  </si>
  <si>
    <t>　当市農業集落排水事業は、規模が小さく処理区域内人口密度が低いため、汚水処理原価が他の事業に比べ高い傾向にある。それに併せて使用料単価も他の事業に比べ高く設定しているが、維持管理費の全てを使用料で賄えていないため、維持管理の更なる効率化を図るとともに、一般会計からの繰入金や使用料収入などの財源確保を総合的に検討し、事業経営の健全化に努めていかなければならない。今後は更新時期を迎えている処理施設もあるため、改修・更新費用の増大が懸念される。費用対効果の観点からも令和2年度に策定する「最適整備構想」に基づき、効率的で計画的な施設の改修及び更新に取組む必要がある。　　　　　　　　　　　　　　　　</t>
    <rPh sb="160" eb="162">
      <t>ケイエイ</t>
    </rPh>
    <rPh sb="163" eb="166">
      <t>ケンゼンカ</t>
    </rPh>
    <rPh sb="167" eb="168">
      <t>ツト</t>
    </rPh>
    <rPh sb="181" eb="183">
      <t>コンゴ</t>
    </rPh>
    <rPh sb="184" eb="186">
      <t>コウシン</t>
    </rPh>
    <rPh sb="186" eb="188">
      <t>ジキ</t>
    </rPh>
    <rPh sb="189" eb="190">
      <t>ムカ</t>
    </rPh>
    <rPh sb="194" eb="196">
      <t>ショリ</t>
    </rPh>
    <rPh sb="196" eb="198">
      <t>シセツ</t>
    </rPh>
    <rPh sb="204" eb="206">
      <t>カイシュウ</t>
    </rPh>
    <rPh sb="207" eb="209">
      <t>コウシン</t>
    </rPh>
    <rPh sb="209" eb="211">
      <t>ヒヨウ</t>
    </rPh>
    <rPh sb="212" eb="214">
      <t>ゾウダイ</t>
    </rPh>
    <rPh sb="215" eb="217">
      <t>ケネン</t>
    </rPh>
    <rPh sb="221" eb="226">
      <t>ヒヨウタイコウカ</t>
    </rPh>
    <rPh sb="227" eb="229">
      <t>カンテン</t>
    </rPh>
    <rPh sb="232" eb="234">
      <t>レイワ</t>
    </rPh>
    <rPh sb="235" eb="237">
      <t>ネンド</t>
    </rPh>
    <rPh sb="238" eb="240">
      <t>サクテイ</t>
    </rPh>
    <rPh sb="243" eb="245">
      <t>サイテキ</t>
    </rPh>
    <rPh sb="245" eb="247">
      <t>セイビ</t>
    </rPh>
    <rPh sb="247" eb="249">
      <t>コウソウ</t>
    </rPh>
    <rPh sb="251" eb="252">
      <t>モト</t>
    </rPh>
    <rPh sb="255" eb="258">
      <t>コウリツテキ</t>
    </rPh>
    <rPh sb="259" eb="262">
      <t>ケイカクテキ</t>
    </rPh>
    <rPh sb="263" eb="265">
      <t>シセツ</t>
    </rPh>
    <rPh sb="266" eb="268">
      <t>カイシュウ</t>
    </rPh>
    <rPh sb="268" eb="269">
      <t>オヨ</t>
    </rPh>
    <rPh sb="270" eb="272">
      <t>コウシン</t>
    </rPh>
    <rPh sb="273" eb="275">
      <t>トリク</t>
    </rPh>
    <rPh sb="276" eb="278">
      <t>ヒツヨウ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</si>
</sst>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7.0000000000000007e-02</c:v>
                </c:pt>
                <c:pt idx="1">
                  <c:v>2.e-02</c:v>
                </c:pt>
                <c:pt idx="2">
                  <c:v>2.0499999999999998</c:v>
                </c:pt>
                <c:pt idx="3">
                  <c:v>1.e-02</c:v>
                </c:pt>
                <c:pt idx="4">
                  <c:v>1.e-02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44.16</c:v>
                </c:pt>
                <c:pt idx="1">
                  <c:v>47.41</c:v>
                </c:pt>
                <c:pt idx="2">
                  <c:v>50.74</c:v>
                </c:pt>
                <c:pt idx="3">
                  <c:v>53.13</c:v>
                </c:pt>
                <c:pt idx="4">
                  <c:v>47.52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44.69</c:v>
                </c:pt>
                <c:pt idx="1">
                  <c:v>44.69</c:v>
                </c:pt>
                <c:pt idx="2">
                  <c:v>60.65</c:v>
                </c:pt>
                <c:pt idx="3">
                  <c:v>51.75</c:v>
                </c:pt>
                <c:pt idx="4">
                  <c:v>50.68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70.709999999999994</c:v>
                </c:pt>
                <c:pt idx="1">
                  <c:v>71.2</c:v>
                </c:pt>
                <c:pt idx="2">
                  <c:v>75.099999999999994</c:v>
                </c:pt>
                <c:pt idx="3">
                  <c:v>77.209999999999994</c:v>
                </c:pt>
                <c:pt idx="4">
                  <c:v>78.349999999999994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70.59</c:v>
                </c:pt>
                <c:pt idx="1">
                  <c:v>69.67</c:v>
                </c:pt>
                <c:pt idx="2">
                  <c:v>84.58</c:v>
                </c:pt>
                <c:pt idx="3">
                  <c:v>84.84</c:v>
                </c:pt>
                <c:pt idx="4">
                  <c:v>84.86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93.43</c:v>
                </c:pt>
                <c:pt idx="1">
                  <c:v>91.3</c:v>
                </c:pt>
                <c:pt idx="2">
                  <c:v>92.13</c:v>
                </c:pt>
                <c:pt idx="3">
                  <c:v>90.89</c:v>
                </c:pt>
                <c:pt idx="4">
                  <c:v>105.42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1459.84</c:v>
                </c:pt>
                <c:pt idx="1">
                  <c:v>921.04</c:v>
                </c:pt>
                <c:pt idx="2">
                  <c:v>728.23</c:v>
                </c:pt>
                <c:pt idx="3">
                  <c:v>696.33</c:v>
                </c:pt>
                <c:pt idx="4">
                  <c:v>694.93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1161.05</c:v>
                </c:pt>
                <c:pt idx="1">
                  <c:v>979.89</c:v>
                </c:pt>
                <c:pt idx="2">
                  <c:v>974.93</c:v>
                </c:pt>
                <c:pt idx="3">
                  <c:v>855.8</c:v>
                </c:pt>
                <c:pt idx="4">
                  <c:v>789.46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84.13</c:v>
                </c:pt>
                <c:pt idx="1">
                  <c:v>76.03</c:v>
                </c:pt>
                <c:pt idx="2">
                  <c:v>83.53</c:v>
                </c:pt>
                <c:pt idx="3">
                  <c:v>75.34</c:v>
                </c:pt>
                <c:pt idx="4">
                  <c:v>96.06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41.08</c:v>
                </c:pt>
                <c:pt idx="1">
                  <c:v>41.34</c:v>
                </c:pt>
                <c:pt idx="2">
                  <c:v>55.32</c:v>
                </c:pt>
                <c:pt idx="3">
                  <c:v>59.8</c:v>
                </c:pt>
                <c:pt idx="4">
                  <c:v>57.77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197.1</c:v>
                </c:pt>
                <c:pt idx="1">
                  <c:v>190.84</c:v>
                </c:pt>
                <c:pt idx="2">
                  <c:v>179.31</c:v>
                </c:pt>
                <c:pt idx="3">
                  <c:v>184.03</c:v>
                </c:pt>
                <c:pt idx="4">
                  <c:v>156.5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378.08</c:v>
                </c:pt>
                <c:pt idx="1">
                  <c:v>357.49</c:v>
                </c:pt>
                <c:pt idx="2">
                  <c:v>283.17</c:v>
                </c:pt>
                <c:pt idx="3">
                  <c:v>263.76</c:v>
                </c:pt>
                <c:pt idx="4">
                  <c:v>274.35000000000002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6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秩父市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4</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10</v>
      </c>
      <c r="AU7" s="5"/>
      <c r="AV7" s="5"/>
      <c r="AW7" s="5"/>
      <c r="AX7" s="5"/>
      <c r="AY7" s="5"/>
      <c r="AZ7" s="5"/>
      <c r="BA7" s="5"/>
      <c r="BB7" s="5" t="s">
        <v>19</v>
      </c>
      <c r="BC7" s="5"/>
      <c r="BD7" s="5"/>
      <c r="BE7" s="5"/>
      <c r="BF7" s="5"/>
      <c r="BG7" s="5"/>
      <c r="BH7" s="5"/>
      <c r="BI7" s="5"/>
      <c r="BJ7" s="3"/>
      <c r="BK7" s="3"/>
      <c r="BL7" s="27" t="s">
        <v>20</v>
      </c>
      <c r="BM7" s="38"/>
      <c r="BN7" s="38"/>
      <c r="BO7" s="38"/>
      <c r="BP7" s="38"/>
      <c r="BQ7" s="38"/>
      <c r="BR7" s="38"/>
      <c r="BS7" s="38"/>
      <c r="BT7" s="38"/>
      <c r="BU7" s="38"/>
      <c r="BV7" s="38"/>
      <c r="BW7" s="38"/>
      <c r="BX7" s="38"/>
      <c r="BY7" s="52"/>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62895</v>
      </c>
      <c r="AM8" s="22"/>
      <c r="AN8" s="22"/>
      <c r="AO8" s="22"/>
      <c r="AP8" s="22"/>
      <c r="AQ8" s="22"/>
      <c r="AR8" s="22"/>
      <c r="AS8" s="22"/>
      <c r="AT8" s="7">
        <f>データ!T6</f>
        <v>577.83000000000004</v>
      </c>
      <c r="AU8" s="7"/>
      <c r="AV8" s="7"/>
      <c r="AW8" s="7"/>
      <c r="AX8" s="7"/>
      <c r="AY8" s="7"/>
      <c r="AZ8" s="7"/>
      <c r="BA8" s="7"/>
      <c r="BB8" s="7">
        <f>データ!U6</f>
        <v>108.85</v>
      </c>
      <c r="BC8" s="7"/>
      <c r="BD8" s="7"/>
      <c r="BE8" s="7"/>
      <c r="BF8" s="7"/>
      <c r="BG8" s="7"/>
      <c r="BH8" s="7"/>
      <c r="BI8" s="7"/>
      <c r="BJ8" s="3"/>
      <c r="BK8" s="3"/>
      <c r="BL8" s="28" t="s">
        <v>15</v>
      </c>
      <c r="BM8" s="39"/>
      <c r="BN8" s="46" t="s">
        <v>22</v>
      </c>
      <c r="BO8" s="49"/>
      <c r="BP8" s="49"/>
      <c r="BQ8" s="49"/>
      <c r="BR8" s="49"/>
      <c r="BS8" s="49"/>
      <c r="BT8" s="49"/>
      <c r="BU8" s="49"/>
      <c r="BV8" s="49"/>
      <c r="BW8" s="49"/>
      <c r="BX8" s="49"/>
      <c r="BY8" s="53"/>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34</v>
      </c>
      <c r="AU9" s="5"/>
      <c r="AV9" s="5"/>
      <c r="AW9" s="5"/>
      <c r="AX9" s="5"/>
      <c r="AY9" s="5"/>
      <c r="AZ9" s="5"/>
      <c r="BA9" s="5"/>
      <c r="BB9" s="5" t="s">
        <v>35</v>
      </c>
      <c r="BC9" s="5"/>
      <c r="BD9" s="5"/>
      <c r="BE9" s="5"/>
      <c r="BF9" s="5"/>
      <c r="BG9" s="5"/>
      <c r="BH9" s="5"/>
      <c r="BI9" s="5"/>
      <c r="BJ9" s="3"/>
      <c r="BK9" s="3"/>
      <c r="BL9" s="29" t="s">
        <v>38</v>
      </c>
      <c r="BM9" s="40"/>
      <c r="BN9" s="47" t="s">
        <v>39</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3.77</v>
      </c>
      <c r="Q10" s="7"/>
      <c r="R10" s="7"/>
      <c r="S10" s="7"/>
      <c r="T10" s="7"/>
      <c r="U10" s="7"/>
      <c r="V10" s="7"/>
      <c r="W10" s="7">
        <f>データ!Q6</f>
        <v>100</v>
      </c>
      <c r="X10" s="7"/>
      <c r="Y10" s="7"/>
      <c r="Z10" s="7"/>
      <c r="AA10" s="7"/>
      <c r="AB10" s="7"/>
      <c r="AC10" s="7"/>
      <c r="AD10" s="22">
        <f>データ!R6</f>
        <v>3456</v>
      </c>
      <c r="AE10" s="22"/>
      <c r="AF10" s="22"/>
      <c r="AG10" s="22"/>
      <c r="AH10" s="22"/>
      <c r="AI10" s="22"/>
      <c r="AJ10" s="22"/>
      <c r="AK10" s="2"/>
      <c r="AL10" s="22">
        <f>データ!V6</f>
        <v>2356</v>
      </c>
      <c r="AM10" s="22"/>
      <c r="AN10" s="22"/>
      <c r="AO10" s="22"/>
      <c r="AP10" s="22"/>
      <c r="AQ10" s="22"/>
      <c r="AR10" s="22"/>
      <c r="AS10" s="22"/>
      <c r="AT10" s="7">
        <f>データ!W6</f>
        <v>1.37</v>
      </c>
      <c r="AU10" s="7"/>
      <c r="AV10" s="7"/>
      <c r="AW10" s="7"/>
      <c r="AX10" s="7"/>
      <c r="AY10" s="7"/>
      <c r="AZ10" s="7"/>
      <c r="BA10" s="7"/>
      <c r="BB10" s="7">
        <f>データ!X6</f>
        <v>1719.71</v>
      </c>
      <c r="BC10" s="7"/>
      <c r="BD10" s="7"/>
      <c r="BE10" s="7"/>
      <c r="BF10" s="7"/>
      <c r="BG10" s="7"/>
      <c r="BH10" s="7"/>
      <c r="BI10" s="7"/>
      <c r="BJ10" s="2"/>
      <c r="BK10" s="2"/>
      <c r="BL10" s="30" t="s">
        <v>41</v>
      </c>
      <c r="BM10" s="41"/>
      <c r="BN10" s="48" t="s">
        <v>33</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2"/>
      <c r="BN14" s="42"/>
      <c r="BO14" s="42"/>
      <c r="BP14" s="42"/>
      <c r="BQ14" s="42"/>
      <c r="BR14" s="42"/>
      <c r="BS14" s="42"/>
      <c r="BT14" s="42"/>
      <c r="BU14" s="42"/>
      <c r="BV14" s="42"/>
      <c r="BW14" s="42"/>
      <c r="BX14" s="42"/>
      <c r="BY14" s="42"/>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3"/>
      <c r="BN15" s="43"/>
      <c r="BO15" s="43"/>
      <c r="BP15" s="43"/>
      <c r="BQ15" s="43"/>
      <c r="BR15" s="43"/>
      <c r="BS15" s="43"/>
      <c r="BT15" s="43"/>
      <c r="BU15" s="43"/>
      <c r="BV15" s="43"/>
      <c r="BW15" s="43"/>
      <c r="BX15" s="43"/>
      <c r="BY15" s="43"/>
      <c r="BZ15" s="57"/>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4"/>
      <c r="BN16" s="44"/>
      <c r="BO16" s="44"/>
      <c r="BP16" s="44"/>
      <c r="BQ16" s="44"/>
      <c r="BR16" s="44"/>
      <c r="BS16" s="44"/>
      <c r="BT16" s="44"/>
      <c r="BU16" s="44"/>
      <c r="BV16" s="44"/>
      <c r="BW16" s="44"/>
      <c r="BX16" s="44"/>
      <c r="BY16" s="44"/>
      <c r="BZ16" s="58"/>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6"/>
      <c r="BM17" s="44"/>
      <c r="BN17" s="44"/>
      <c r="BO17" s="44"/>
      <c r="BP17" s="44"/>
      <c r="BQ17" s="44"/>
      <c r="BR17" s="44"/>
      <c r="BS17" s="44"/>
      <c r="BT17" s="44"/>
      <c r="BU17" s="44"/>
      <c r="BV17" s="44"/>
      <c r="BW17" s="44"/>
      <c r="BX17" s="44"/>
      <c r="BY17" s="44"/>
      <c r="BZ17" s="58"/>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6"/>
      <c r="BM18" s="44"/>
      <c r="BN18" s="44"/>
      <c r="BO18" s="44"/>
      <c r="BP18" s="44"/>
      <c r="BQ18" s="44"/>
      <c r="BR18" s="44"/>
      <c r="BS18" s="44"/>
      <c r="BT18" s="44"/>
      <c r="BU18" s="44"/>
      <c r="BV18" s="44"/>
      <c r="BW18" s="44"/>
      <c r="BX18" s="44"/>
      <c r="BY18" s="44"/>
      <c r="BZ18" s="58"/>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6"/>
      <c r="BM19" s="44"/>
      <c r="BN19" s="44"/>
      <c r="BO19" s="44"/>
      <c r="BP19" s="44"/>
      <c r="BQ19" s="44"/>
      <c r="BR19" s="44"/>
      <c r="BS19" s="44"/>
      <c r="BT19" s="44"/>
      <c r="BU19" s="44"/>
      <c r="BV19" s="44"/>
      <c r="BW19" s="44"/>
      <c r="BX19" s="44"/>
      <c r="BY19" s="44"/>
      <c r="BZ19" s="58"/>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6"/>
      <c r="BM20" s="44"/>
      <c r="BN20" s="44"/>
      <c r="BO20" s="44"/>
      <c r="BP20" s="44"/>
      <c r="BQ20" s="44"/>
      <c r="BR20" s="44"/>
      <c r="BS20" s="44"/>
      <c r="BT20" s="44"/>
      <c r="BU20" s="44"/>
      <c r="BV20" s="44"/>
      <c r="BW20" s="44"/>
      <c r="BX20" s="44"/>
      <c r="BY20" s="44"/>
      <c r="BZ20" s="58"/>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6"/>
      <c r="BM21" s="44"/>
      <c r="BN21" s="44"/>
      <c r="BO21" s="44"/>
      <c r="BP21" s="44"/>
      <c r="BQ21" s="44"/>
      <c r="BR21" s="44"/>
      <c r="BS21" s="44"/>
      <c r="BT21" s="44"/>
      <c r="BU21" s="44"/>
      <c r="BV21" s="44"/>
      <c r="BW21" s="44"/>
      <c r="BX21" s="44"/>
      <c r="BY21" s="44"/>
      <c r="BZ21" s="58"/>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6"/>
      <c r="BM22" s="44"/>
      <c r="BN22" s="44"/>
      <c r="BO22" s="44"/>
      <c r="BP22" s="44"/>
      <c r="BQ22" s="44"/>
      <c r="BR22" s="44"/>
      <c r="BS22" s="44"/>
      <c r="BT22" s="44"/>
      <c r="BU22" s="44"/>
      <c r="BV22" s="44"/>
      <c r="BW22" s="44"/>
      <c r="BX22" s="44"/>
      <c r="BY22" s="44"/>
      <c r="BZ22" s="58"/>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6"/>
      <c r="BM23" s="44"/>
      <c r="BN23" s="44"/>
      <c r="BO23" s="44"/>
      <c r="BP23" s="44"/>
      <c r="BQ23" s="44"/>
      <c r="BR23" s="44"/>
      <c r="BS23" s="44"/>
      <c r="BT23" s="44"/>
      <c r="BU23" s="44"/>
      <c r="BV23" s="44"/>
      <c r="BW23" s="44"/>
      <c r="BX23" s="44"/>
      <c r="BY23" s="44"/>
      <c r="BZ23" s="58"/>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6"/>
      <c r="BM24" s="44"/>
      <c r="BN24" s="44"/>
      <c r="BO24" s="44"/>
      <c r="BP24" s="44"/>
      <c r="BQ24" s="44"/>
      <c r="BR24" s="44"/>
      <c r="BS24" s="44"/>
      <c r="BT24" s="44"/>
      <c r="BU24" s="44"/>
      <c r="BV24" s="44"/>
      <c r="BW24" s="44"/>
      <c r="BX24" s="44"/>
      <c r="BY24" s="44"/>
      <c r="BZ24" s="58"/>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6"/>
      <c r="BM25" s="44"/>
      <c r="BN25" s="44"/>
      <c r="BO25" s="44"/>
      <c r="BP25" s="44"/>
      <c r="BQ25" s="44"/>
      <c r="BR25" s="44"/>
      <c r="BS25" s="44"/>
      <c r="BT25" s="44"/>
      <c r="BU25" s="44"/>
      <c r="BV25" s="44"/>
      <c r="BW25" s="44"/>
      <c r="BX25" s="44"/>
      <c r="BY25" s="44"/>
      <c r="BZ25" s="58"/>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6"/>
      <c r="BM26" s="44"/>
      <c r="BN26" s="44"/>
      <c r="BO26" s="44"/>
      <c r="BP26" s="44"/>
      <c r="BQ26" s="44"/>
      <c r="BR26" s="44"/>
      <c r="BS26" s="44"/>
      <c r="BT26" s="44"/>
      <c r="BU26" s="44"/>
      <c r="BV26" s="44"/>
      <c r="BW26" s="44"/>
      <c r="BX26" s="44"/>
      <c r="BY26" s="44"/>
      <c r="BZ26" s="58"/>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6"/>
      <c r="BM27" s="44"/>
      <c r="BN27" s="44"/>
      <c r="BO27" s="44"/>
      <c r="BP27" s="44"/>
      <c r="BQ27" s="44"/>
      <c r="BR27" s="44"/>
      <c r="BS27" s="44"/>
      <c r="BT27" s="44"/>
      <c r="BU27" s="44"/>
      <c r="BV27" s="44"/>
      <c r="BW27" s="44"/>
      <c r="BX27" s="44"/>
      <c r="BY27" s="44"/>
      <c r="BZ27" s="58"/>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6"/>
      <c r="BM28" s="44"/>
      <c r="BN28" s="44"/>
      <c r="BO28" s="44"/>
      <c r="BP28" s="44"/>
      <c r="BQ28" s="44"/>
      <c r="BR28" s="44"/>
      <c r="BS28" s="44"/>
      <c r="BT28" s="44"/>
      <c r="BU28" s="44"/>
      <c r="BV28" s="44"/>
      <c r="BW28" s="44"/>
      <c r="BX28" s="44"/>
      <c r="BY28" s="44"/>
      <c r="BZ28" s="58"/>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6"/>
      <c r="BM29" s="44"/>
      <c r="BN29" s="44"/>
      <c r="BO29" s="44"/>
      <c r="BP29" s="44"/>
      <c r="BQ29" s="44"/>
      <c r="BR29" s="44"/>
      <c r="BS29" s="44"/>
      <c r="BT29" s="44"/>
      <c r="BU29" s="44"/>
      <c r="BV29" s="44"/>
      <c r="BW29" s="44"/>
      <c r="BX29" s="44"/>
      <c r="BY29" s="44"/>
      <c r="BZ29" s="58"/>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6"/>
      <c r="BM30" s="44"/>
      <c r="BN30" s="44"/>
      <c r="BO30" s="44"/>
      <c r="BP30" s="44"/>
      <c r="BQ30" s="44"/>
      <c r="BR30" s="44"/>
      <c r="BS30" s="44"/>
      <c r="BT30" s="44"/>
      <c r="BU30" s="44"/>
      <c r="BV30" s="44"/>
      <c r="BW30" s="44"/>
      <c r="BX30" s="44"/>
      <c r="BY30" s="44"/>
      <c r="BZ30" s="58"/>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6"/>
      <c r="BM31" s="44"/>
      <c r="BN31" s="44"/>
      <c r="BO31" s="44"/>
      <c r="BP31" s="44"/>
      <c r="BQ31" s="44"/>
      <c r="BR31" s="44"/>
      <c r="BS31" s="44"/>
      <c r="BT31" s="44"/>
      <c r="BU31" s="44"/>
      <c r="BV31" s="44"/>
      <c r="BW31" s="44"/>
      <c r="BX31" s="44"/>
      <c r="BY31" s="44"/>
      <c r="BZ31" s="58"/>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6"/>
      <c r="BM32" s="44"/>
      <c r="BN32" s="44"/>
      <c r="BO32" s="44"/>
      <c r="BP32" s="44"/>
      <c r="BQ32" s="44"/>
      <c r="BR32" s="44"/>
      <c r="BS32" s="44"/>
      <c r="BT32" s="44"/>
      <c r="BU32" s="44"/>
      <c r="BV32" s="44"/>
      <c r="BW32" s="44"/>
      <c r="BX32" s="44"/>
      <c r="BY32" s="44"/>
      <c r="BZ32" s="58"/>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6"/>
      <c r="BM33" s="44"/>
      <c r="BN33" s="44"/>
      <c r="BO33" s="44"/>
      <c r="BP33" s="44"/>
      <c r="BQ33" s="44"/>
      <c r="BR33" s="44"/>
      <c r="BS33" s="44"/>
      <c r="BT33" s="44"/>
      <c r="BU33" s="44"/>
      <c r="BV33" s="44"/>
      <c r="BW33" s="44"/>
      <c r="BX33" s="44"/>
      <c r="BY33" s="44"/>
      <c r="BZ33" s="58"/>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6"/>
      <c r="BM34" s="44"/>
      <c r="BN34" s="44"/>
      <c r="BO34" s="44"/>
      <c r="BP34" s="44"/>
      <c r="BQ34" s="44"/>
      <c r="BR34" s="44"/>
      <c r="BS34" s="44"/>
      <c r="BT34" s="44"/>
      <c r="BU34" s="44"/>
      <c r="BV34" s="44"/>
      <c r="BW34" s="44"/>
      <c r="BX34" s="44"/>
      <c r="BY34" s="44"/>
      <c r="BZ34" s="58"/>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6"/>
      <c r="BM35" s="44"/>
      <c r="BN35" s="44"/>
      <c r="BO35" s="44"/>
      <c r="BP35" s="44"/>
      <c r="BQ35" s="44"/>
      <c r="BR35" s="44"/>
      <c r="BS35" s="44"/>
      <c r="BT35" s="44"/>
      <c r="BU35" s="44"/>
      <c r="BV35" s="44"/>
      <c r="BW35" s="44"/>
      <c r="BX35" s="44"/>
      <c r="BY35" s="44"/>
      <c r="BZ35" s="58"/>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6"/>
      <c r="BM36" s="44"/>
      <c r="BN36" s="44"/>
      <c r="BO36" s="44"/>
      <c r="BP36" s="44"/>
      <c r="BQ36" s="44"/>
      <c r="BR36" s="44"/>
      <c r="BS36" s="44"/>
      <c r="BT36" s="44"/>
      <c r="BU36" s="44"/>
      <c r="BV36" s="44"/>
      <c r="BW36" s="44"/>
      <c r="BX36" s="44"/>
      <c r="BY36" s="44"/>
      <c r="BZ36" s="58"/>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6"/>
      <c r="BM37" s="44"/>
      <c r="BN37" s="44"/>
      <c r="BO37" s="44"/>
      <c r="BP37" s="44"/>
      <c r="BQ37" s="44"/>
      <c r="BR37" s="44"/>
      <c r="BS37" s="44"/>
      <c r="BT37" s="44"/>
      <c r="BU37" s="44"/>
      <c r="BV37" s="44"/>
      <c r="BW37" s="44"/>
      <c r="BX37" s="44"/>
      <c r="BY37" s="44"/>
      <c r="BZ37" s="58"/>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6"/>
      <c r="BM38" s="44"/>
      <c r="BN38" s="44"/>
      <c r="BO38" s="44"/>
      <c r="BP38" s="44"/>
      <c r="BQ38" s="44"/>
      <c r="BR38" s="44"/>
      <c r="BS38" s="44"/>
      <c r="BT38" s="44"/>
      <c r="BU38" s="44"/>
      <c r="BV38" s="44"/>
      <c r="BW38" s="44"/>
      <c r="BX38" s="44"/>
      <c r="BY38" s="44"/>
      <c r="BZ38" s="58"/>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6"/>
      <c r="BM39" s="44"/>
      <c r="BN39" s="44"/>
      <c r="BO39" s="44"/>
      <c r="BP39" s="44"/>
      <c r="BQ39" s="44"/>
      <c r="BR39" s="44"/>
      <c r="BS39" s="44"/>
      <c r="BT39" s="44"/>
      <c r="BU39" s="44"/>
      <c r="BV39" s="44"/>
      <c r="BW39" s="44"/>
      <c r="BX39" s="44"/>
      <c r="BY39" s="44"/>
      <c r="BZ39" s="58"/>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6"/>
      <c r="BM40" s="44"/>
      <c r="BN40" s="44"/>
      <c r="BO40" s="44"/>
      <c r="BP40" s="44"/>
      <c r="BQ40" s="44"/>
      <c r="BR40" s="44"/>
      <c r="BS40" s="44"/>
      <c r="BT40" s="44"/>
      <c r="BU40" s="44"/>
      <c r="BV40" s="44"/>
      <c r="BW40" s="44"/>
      <c r="BX40" s="44"/>
      <c r="BY40" s="44"/>
      <c r="BZ40" s="58"/>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6"/>
      <c r="BM41" s="44"/>
      <c r="BN41" s="44"/>
      <c r="BO41" s="44"/>
      <c r="BP41" s="44"/>
      <c r="BQ41" s="44"/>
      <c r="BR41" s="44"/>
      <c r="BS41" s="44"/>
      <c r="BT41" s="44"/>
      <c r="BU41" s="44"/>
      <c r="BV41" s="44"/>
      <c r="BW41" s="44"/>
      <c r="BX41" s="44"/>
      <c r="BY41" s="44"/>
      <c r="BZ41" s="58"/>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6"/>
      <c r="BM42" s="44"/>
      <c r="BN42" s="44"/>
      <c r="BO42" s="44"/>
      <c r="BP42" s="44"/>
      <c r="BQ42" s="44"/>
      <c r="BR42" s="44"/>
      <c r="BS42" s="44"/>
      <c r="BT42" s="44"/>
      <c r="BU42" s="44"/>
      <c r="BV42" s="44"/>
      <c r="BW42" s="44"/>
      <c r="BX42" s="44"/>
      <c r="BY42" s="44"/>
      <c r="BZ42" s="58"/>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6"/>
      <c r="BM43" s="44"/>
      <c r="BN43" s="44"/>
      <c r="BO43" s="44"/>
      <c r="BP43" s="44"/>
      <c r="BQ43" s="44"/>
      <c r="BR43" s="44"/>
      <c r="BS43" s="44"/>
      <c r="BT43" s="44"/>
      <c r="BU43" s="44"/>
      <c r="BV43" s="44"/>
      <c r="BW43" s="44"/>
      <c r="BX43" s="44"/>
      <c r="BY43" s="44"/>
      <c r="BZ43" s="58"/>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7"/>
      <c r="BM44" s="45"/>
      <c r="BN44" s="45"/>
      <c r="BO44" s="45"/>
      <c r="BP44" s="45"/>
      <c r="BQ44" s="45"/>
      <c r="BR44" s="45"/>
      <c r="BS44" s="45"/>
      <c r="BT44" s="45"/>
      <c r="BU44" s="45"/>
      <c r="BV44" s="45"/>
      <c r="BW44" s="45"/>
      <c r="BX44" s="45"/>
      <c r="BY44" s="45"/>
      <c r="BZ44" s="59"/>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2"/>
      <c r="BN45" s="42"/>
      <c r="BO45" s="42"/>
      <c r="BP45" s="42"/>
      <c r="BQ45" s="42"/>
      <c r="BR45" s="42"/>
      <c r="BS45" s="42"/>
      <c r="BT45" s="42"/>
      <c r="BU45" s="42"/>
      <c r="BV45" s="42"/>
      <c r="BW45" s="42"/>
      <c r="BX45" s="42"/>
      <c r="BY45" s="42"/>
      <c r="BZ45" s="56"/>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3"/>
      <c r="BN46" s="43"/>
      <c r="BO46" s="43"/>
      <c r="BP46" s="43"/>
      <c r="BQ46" s="43"/>
      <c r="BR46" s="43"/>
      <c r="BS46" s="43"/>
      <c r="BT46" s="43"/>
      <c r="BU46" s="43"/>
      <c r="BV46" s="43"/>
      <c r="BW46" s="43"/>
      <c r="BX46" s="43"/>
      <c r="BY46" s="43"/>
      <c r="BZ46" s="57"/>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6" t="s">
        <v>50</v>
      </c>
      <c r="BM47" s="44"/>
      <c r="BN47" s="44"/>
      <c r="BO47" s="44"/>
      <c r="BP47" s="44"/>
      <c r="BQ47" s="44"/>
      <c r="BR47" s="44"/>
      <c r="BS47" s="44"/>
      <c r="BT47" s="44"/>
      <c r="BU47" s="44"/>
      <c r="BV47" s="44"/>
      <c r="BW47" s="44"/>
      <c r="BX47" s="44"/>
      <c r="BY47" s="44"/>
      <c r="BZ47" s="58"/>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6"/>
      <c r="BM48" s="44"/>
      <c r="BN48" s="44"/>
      <c r="BO48" s="44"/>
      <c r="BP48" s="44"/>
      <c r="BQ48" s="44"/>
      <c r="BR48" s="44"/>
      <c r="BS48" s="44"/>
      <c r="BT48" s="44"/>
      <c r="BU48" s="44"/>
      <c r="BV48" s="44"/>
      <c r="BW48" s="44"/>
      <c r="BX48" s="44"/>
      <c r="BY48" s="44"/>
      <c r="BZ48" s="58"/>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6"/>
      <c r="BM49" s="44"/>
      <c r="BN49" s="44"/>
      <c r="BO49" s="44"/>
      <c r="BP49" s="44"/>
      <c r="BQ49" s="44"/>
      <c r="BR49" s="44"/>
      <c r="BS49" s="44"/>
      <c r="BT49" s="44"/>
      <c r="BU49" s="44"/>
      <c r="BV49" s="44"/>
      <c r="BW49" s="44"/>
      <c r="BX49" s="44"/>
      <c r="BY49" s="44"/>
      <c r="BZ49" s="58"/>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6"/>
      <c r="BM50" s="44"/>
      <c r="BN50" s="44"/>
      <c r="BO50" s="44"/>
      <c r="BP50" s="44"/>
      <c r="BQ50" s="44"/>
      <c r="BR50" s="44"/>
      <c r="BS50" s="44"/>
      <c r="BT50" s="44"/>
      <c r="BU50" s="44"/>
      <c r="BV50" s="44"/>
      <c r="BW50" s="44"/>
      <c r="BX50" s="44"/>
      <c r="BY50" s="44"/>
      <c r="BZ50" s="58"/>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6"/>
      <c r="BM51" s="44"/>
      <c r="BN51" s="44"/>
      <c r="BO51" s="44"/>
      <c r="BP51" s="44"/>
      <c r="BQ51" s="44"/>
      <c r="BR51" s="44"/>
      <c r="BS51" s="44"/>
      <c r="BT51" s="44"/>
      <c r="BU51" s="44"/>
      <c r="BV51" s="44"/>
      <c r="BW51" s="44"/>
      <c r="BX51" s="44"/>
      <c r="BY51" s="44"/>
      <c r="BZ51" s="58"/>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6"/>
      <c r="BM52" s="44"/>
      <c r="BN52" s="44"/>
      <c r="BO52" s="44"/>
      <c r="BP52" s="44"/>
      <c r="BQ52" s="44"/>
      <c r="BR52" s="44"/>
      <c r="BS52" s="44"/>
      <c r="BT52" s="44"/>
      <c r="BU52" s="44"/>
      <c r="BV52" s="44"/>
      <c r="BW52" s="44"/>
      <c r="BX52" s="44"/>
      <c r="BY52" s="44"/>
      <c r="BZ52" s="58"/>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6"/>
      <c r="BM53" s="44"/>
      <c r="BN53" s="44"/>
      <c r="BO53" s="44"/>
      <c r="BP53" s="44"/>
      <c r="BQ53" s="44"/>
      <c r="BR53" s="44"/>
      <c r="BS53" s="44"/>
      <c r="BT53" s="44"/>
      <c r="BU53" s="44"/>
      <c r="BV53" s="44"/>
      <c r="BW53" s="44"/>
      <c r="BX53" s="44"/>
      <c r="BY53" s="44"/>
      <c r="BZ53" s="58"/>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6"/>
      <c r="BM54" s="44"/>
      <c r="BN54" s="44"/>
      <c r="BO54" s="44"/>
      <c r="BP54" s="44"/>
      <c r="BQ54" s="44"/>
      <c r="BR54" s="44"/>
      <c r="BS54" s="44"/>
      <c r="BT54" s="44"/>
      <c r="BU54" s="44"/>
      <c r="BV54" s="44"/>
      <c r="BW54" s="44"/>
      <c r="BX54" s="44"/>
      <c r="BY54" s="44"/>
      <c r="BZ54" s="58"/>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6"/>
      <c r="BM55" s="44"/>
      <c r="BN55" s="44"/>
      <c r="BO55" s="44"/>
      <c r="BP55" s="44"/>
      <c r="BQ55" s="44"/>
      <c r="BR55" s="44"/>
      <c r="BS55" s="44"/>
      <c r="BT55" s="44"/>
      <c r="BU55" s="44"/>
      <c r="BV55" s="44"/>
      <c r="BW55" s="44"/>
      <c r="BX55" s="44"/>
      <c r="BY55" s="44"/>
      <c r="BZ55" s="58"/>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6"/>
      <c r="BM56" s="44"/>
      <c r="BN56" s="44"/>
      <c r="BO56" s="44"/>
      <c r="BP56" s="44"/>
      <c r="BQ56" s="44"/>
      <c r="BR56" s="44"/>
      <c r="BS56" s="44"/>
      <c r="BT56" s="44"/>
      <c r="BU56" s="44"/>
      <c r="BV56" s="44"/>
      <c r="BW56" s="44"/>
      <c r="BX56" s="44"/>
      <c r="BY56" s="44"/>
      <c r="BZ56" s="58"/>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6"/>
      <c r="BM57" s="44"/>
      <c r="BN57" s="44"/>
      <c r="BO57" s="44"/>
      <c r="BP57" s="44"/>
      <c r="BQ57" s="44"/>
      <c r="BR57" s="44"/>
      <c r="BS57" s="44"/>
      <c r="BT57" s="44"/>
      <c r="BU57" s="44"/>
      <c r="BV57" s="44"/>
      <c r="BW57" s="44"/>
      <c r="BX57" s="44"/>
      <c r="BY57" s="44"/>
      <c r="BZ57" s="58"/>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6"/>
      <c r="BM58" s="44"/>
      <c r="BN58" s="44"/>
      <c r="BO58" s="44"/>
      <c r="BP58" s="44"/>
      <c r="BQ58" s="44"/>
      <c r="BR58" s="44"/>
      <c r="BS58" s="44"/>
      <c r="BT58" s="44"/>
      <c r="BU58" s="44"/>
      <c r="BV58" s="44"/>
      <c r="BW58" s="44"/>
      <c r="BX58" s="44"/>
      <c r="BY58" s="44"/>
      <c r="BZ58" s="58"/>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6"/>
      <c r="BM59" s="44"/>
      <c r="BN59" s="44"/>
      <c r="BO59" s="44"/>
      <c r="BP59" s="44"/>
      <c r="BQ59" s="44"/>
      <c r="BR59" s="44"/>
      <c r="BS59" s="44"/>
      <c r="BT59" s="44"/>
      <c r="BU59" s="44"/>
      <c r="BV59" s="44"/>
      <c r="BW59" s="44"/>
      <c r="BX59" s="44"/>
      <c r="BY59" s="44"/>
      <c r="BZ59" s="58"/>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6"/>
      <c r="BM60" s="44"/>
      <c r="BN60" s="44"/>
      <c r="BO60" s="44"/>
      <c r="BP60" s="44"/>
      <c r="BQ60" s="44"/>
      <c r="BR60" s="44"/>
      <c r="BS60" s="44"/>
      <c r="BT60" s="44"/>
      <c r="BU60" s="44"/>
      <c r="BV60" s="44"/>
      <c r="BW60" s="44"/>
      <c r="BX60" s="44"/>
      <c r="BY60" s="44"/>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6"/>
      <c r="BM61" s="44"/>
      <c r="BN61" s="44"/>
      <c r="BO61" s="44"/>
      <c r="BP61" s="44"/>
      <c r="BQ61" s="44"/>
      <c r="BR61" s="44"/>
      <c r="BS61" s="44"/>
      <c r="BT61" s="44"/>
      <c r="BU61" s="44"/>
      <c r="BV61" s="44"/>
      <c r="BW61" s="44"/>
      <c r="BX61" s="44"/>
      <c r="BY61" s="44"/>
      <c r="BZ61" s="58"/>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6"/>
      <c r="BM62" s="44"/>
      <c r="BN62" s="44"/>
      <c r="BO62" s="44"/>
      <c r="BP62" s="44"/>
      <c r="BQ62" s="44"/>
      <c r="BR62" s="44"/>
      <c r="BS62" s="44"/>
      <c r="BT62" s="44"/>
      <c r="BU62" s="44"/>
      <c r="BV62" s="44"/>
      <c r="BW62" s="44"/>
      <c r="BX62" s="44"/>
      <c r="BY62" s="44"/>
      <c r="BZ62" s="58"/>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7"/>
      <c r="BM63" s="45"/>
      <c r="BN63" s="45"/>
      <c r="BO63" s="45"/>
      <c r="BP63" s="45"/>
      <c r="BQ63" s="45"/>
      <c r="BR63" s="45"/>
      <c r="BS63" s="45"/>
      <c r="BT63" s="45"/>
      <c r="BU63" s="45"/>
      <c r="BV63" s="45"/>
      <c r="BW63" s="45"/>
      <c r="BX63" s="45"/>
      <c r="BY63" s="45"/>
      <c r="BZ63" s="59"/>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2"/>
      <c r="BN64" s="42"/>
      <c r="BO64" s="42"/>
      <c r="BP64" s="42"/>
      <c r="BQ64" s="42"/>
      <c r="BR64" s="42"/>
      <c r="BS64" s="42"/>
      <c r="BT64" s="42"/>
      <c r="BU64" s="42"/>
      <c r="BV64" s="42"/>
      <c r="BW64" s="42"/>
      <c r="BX64" s="42"/>
      <c r="BY64" s="42"/>
      <c r="BZ64" s="56"/>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3"/>
      <c r="BN65" s="43"/>
      <c r="BO65" s="43"/>
      <c r="BP65" s="43"/>
      <c r="BQ65" s="43"/>
      <c r="BR65" s="43"/>
      <c r="BS65" s="43"/>
      <c r="BT65" s="43"/>
      <c r="BU65" s="43"/>
      <c r="BV65" s="43"/>
      <c r="BW65" s="43"/>
      <c r="BX65" s="43"/>
      <c r="BY65" s="43"/>
      <c r="BZ65" s="57"/>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6" t="s">
        <v>110</v>
      </c>
      <c r="BM66" s="44"/>
      <c r="BN66" s="44"/>
      <c r="BO66" s="44"/>
      <c r="BP66" s="44"/>
      <c r="BQ66" s="44"/>
      <c r="BR66" s="44"/>
      <c r="BS66" s="44"/>
      <c r="BT66" s="44"/>
      <c r="BU66" s="44"/>
      <c r="BV66" s="44"/>
      <c r="BW66" s="44"/>
      <c r="BX66" s="44"/>
      <c r="BY66" s="44"/>
      <c r="BZ66" s="58"/>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6"/>
      <c r="BM67" s="44"/>
      <c r="BN67" s="44"/>
      <c r="BO67" s="44"/>
      <c r="BP67" s="44"/>
      <c r="BQ67" s="44"/>
      <c r="BR67" s="44"/>
      <c r="BS67" s="44"/>
      <c r="BT67" s="44"/>
      <c r="BU67" s="44"/>
      <c r="BV67" s="44"/>
      <c r="BW67" s="44"/>
      <c r="BX67" s="44"/>
      <c r="BY67" s="44"/>
      <c r="BZ67" s="58"/>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6"/>
      <c r="BM68" s="44"/>
      <c r="BN68" s="44"/>
      <c r="BO68" s="44"/>
      <c r="BP68" s="44"/>
      <c r="BQ68" s="44"/>
      <c r="BR68" s="44"/>
      <c r="BS68" s="44"/>
      <c r="BT68" s="44"/>
      <c r="BU68" s="44"/>
      <c r="BV68" s="44"/>
      <c r="BW68" s="44"/>
      <c r="BX68" s="44"/>
      <c r="BY68" s="44"/>
      <c r="BZ68" s="58"/>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6"/>
      <c r="BM69" s="44"/>
      <c r="BN69" s="44"/>
      <c r="BO69" s="44"/>
      <c r="BP69" s="44"/>
      <c r="BQ69" s="44"/>
      <c r="BR69" s="44"/>
      <c r="BS69" s="44"/>
      <c r="BT69" s="44"/>
      <c r="BU69" s="44"/>
      <c r="BV69" s="44"/>
      <c r="BW69" s="44"/>
      <c r="BX69" s="44"/>
      <c r="BY69" s="44"/>
      <c r="BZ69" s="58"/>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6"/>
      <c r="BM70" s="44"/>
      <c r="BN70" s="44"/>
      <c r="BO70" s="44"/>
      <c r="BP70" s="44"/>
      <c r="BQ70" s="44"/>
      <c r="BR70" s="44"/>
      <c r="BS70" s="44"/>
      <c r="BT70" s="44"/>
      <c r="BU70" s="44"/>
      <c r="BV70" s="44"/>
      <c r="BW70" s="44"/>
      <c r="BX70" s="44"/>
      <c r="BY70" s="44"/>
      <c r="BZ70" s="58"/>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6"/>
      <c r="BM71" s="44"/>
      <c r="BN71" s="44"/>
      <c r="BO71" s="44"/>
      <c r="BP71" s="44"/>
      <c r="BQ71" s="44"/>
      <c r="BR71" s="44"/>
      <c r="BS71" s="44"/>
      <c r="BT71" s="44"/>
      <c r="BU71" s="44"/>
      <c r="BV71" s="44"/>
      <c r="BW71" s="44"/>
      <c r="BX71" s="44"/>
      <c r="BY71" s="44"/>
      <c r="BZ71" s="58"/>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6"/>
      <c r="BM72" s="44"/>
      <c r="BN72" s="44"/>
      <c r="BO72" s="44"/>
      <c r="BP72" s="44"/>
      <c r="BQ72" s="44"/>
      <c r="BR72" s="44"/>
      <c r="BS72" s="44"/>
      <c r="BT72" s="44"/>
      <c r="BU72" s="44"/>
      <c r="BV72" s="44"/>
      <c r="BW72" s="44"/>
      <c r="BX72" s="44"/>
      <c r="BY72" s="44"/>
      <c r="BZ72" s="58"/>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6"/>
      <c r="BM73" s="44"/>
      <c r="BN73" s="44"/>
      <c r="BO73" s="44"/>
      <c r="BP73" s="44"/>
      <c r="BQ73" s="44"/>
      <c r="BR73" s="44"/>
      <c r="BS73" s="44"/>
      <c r="BT73" s="44"/>
      <c r="BU73" s="44"/>
      <c r="BV73" s="44"/>
      <c r="BW73" s="44"/>
      <c r="BX73" s="44"/>
      <c r="BY73" s="44"/>
      <c r="BZ73" s="58"/>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6"/>
      <c r="BM74" s="44"/>
      <c r="BN74" s="44"/>
      <c r="BO74" s="44"/>
      <c r="BP74" s="44"/>
      <c r="BQ74" s="44"/>
      <c r="BR74" s="44"/>
      <c r="BS74" s="44"/>
      <c r="BT74" s="44"/>
      <c r="BU74" s="44"/>
      <c r="BV74" s="44"/>
      <c r="BW74" s="44"/>
      <c r="BX74" s="44"/>
      <c r="BY74" s="44"/>
      <c r="BZ74" s="58"/>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6"/>
      <c r="BM75" s="44"/>
      <c r="BN75" s="44"/>
      <c r="BO75" s="44"/>
      <c r="BP75" s="44"/>
      <c r="BQ75" s="44"/>
      <c r="BR75" s="44"/>
      <c r="BS75" s="44"/>
      <c r="BT75" s="44"/>
      <c r="BU75" s="44"/>
      <c r="BV75" s="44"/>
      <c r="BW75" s="44"/>
      <c r="BX75" s="44"/>
      <c r="BY75" s="44"/>
      <c r="BZ75" s="58"/>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6"/>
      <c r="BM76" s="44"/>
      <c r="BN76" s="44"/>
      <c r="BO76" s="44"/>
      <c r="BP76" s="44"/>
      <c r="BQ76" s="44"/>
      <c r="BR76" s="44"/>
      <c r="BS76" s="44"/>
      <c r="BT76" s="44"/>
      <c r="BU76" s="44"/>
      <c r="BV76" s="44"/>
      <c r="BW76" s="44"/>
      <c r="BX76" s="44"/>
      <c r="BY76" s="44"/>
      <c r="BZ76" s="58"/>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6"/>
      <c r="BM77" s="44"/>
      <c r="BN77" s="44"/>
      <c r="BO77" s="44"/>
      <c r="BP77" s="44"/>
      <c r="BQ77" s="44"/>
      <c r="BR77" s="44"/>
      <c r="BS77" s="44"/>
      <c r="BT77" s="44"/>
      <c r="BU77" s="44"/>
      <c r="BV77" s="44"/>
      <c r="BW77" s="44"/>
      <c r="BX77" s="44"/>
      <c r="BY77" s="44"/>
      <c r="BZ77" s="58"/>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6"/>
      <c r="BM78" s="44"/>
      <c r="BN78" s="44"/>
      <c r="BO78" s="44"/>
      <c r="BP78" s="44"/>
      <c r="BQ78" s="44"/>
      <c r="BR78" s="44"/>
      <c r="BS78" s="44"/>
      <c r="BT78" s="44"/>
      <c r="BU78" s="44"/>
      <c r="BV78" s="44"/>
      <c r="BW78" s="44"/>
      <c r="BX78" s="44"/>
      <c r="BY78" s="44"/>
      <c r="BZ78" s="58"/>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6"/>
      <c r="BM79" s="44"/>
      <c r="BN79" s="44"/>
      <c r="BO79" s="44"/>
      <c r="BP79" s="44"/>
      <c r="BQ79" s="44"/>
      <c r="BR79" s="44"/>
      <c r="BS79" s="44"/>
      <c r="BT79" s="44"/>
      <c r="BU79" s="44"/>
      <c r="BV79" s="44"/>
      <c r="BW79" s="44"/>
      <c r="BX79" s="44"/>
      <c r="BY79" s="44"/>
      <c r="BZ79" s="58"/>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6"/>
      <c r="BM80" s="44"/>
      <c r="BN80" s="44"/>
      <c r="BO80" s="44"/>
      <c r="BP80" s="44"/>
      <c r="BQ80" s="44"/>
      <c r="BR80" s="44"/>
      <c r="BS80" s="44"/>
      <c r="BT80" s="44"/>
      <c r="BU80" s="44"/>
      <c r="BV80" s="44"/>
      <c r="BW80" s="44"/>
      <c r="BX80" s="44"/>
      <c r="BY80" s="44"/>
      <c r="BZ80" s="58"/>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6"/>
      <c r="BM81" s="44"/>
      <c r="BN81" s="44"/>
      <c r="BO81" s="44"/>
      <c r="BP81" s="44"/>
      <c r="BQ81" s="44"/>
      <c r="BR81" s="44"/>
      <c r="BS81" s="44"/>
      <c r="BT81" s="44"/>
      <c r="BU81" s="44"/>
      <c r="BV81" s="44"/>
      <c r="BW81" s="44"/>
      <c r="BX81" s="44"/>
      <c r="BY81" s="44"/>
      <c r="BZ81" s="58"/>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7"/>
      <c r="BM82" s="45"/>
      <c r="BN82" s="45"/>
      <c r="BO82" s="45"/>
      <c r="BP82" s="45"/>
      <c r="BQ82" s="45"/>
      <c r="BR82" s="45"/>
      <c r="BS82" s="45"/>
      <c r="BT82" s="45"/>
      <c r="BU82" s="45"/>
      <c r="BV82" s="45"/>
      <c r="BW82" s="45"/>
      <c r="BX82" s="45"/>
      <c r="BY82" s="45"/>
      <c r="BZ82" s="59"/>
    </row>
    <row r="83" spans="1:78">
      <c r="C83" s="2" t="s">
        <v>47</v>
      </c>
    </row>
    <row r="84" spans="1:78">
      <c r="C84" s="2"/>
    </row>
    <row r="85" spans="1:78" hidden="1">
      <c r="B85" s="12" t="s">
        <v>48</v>
      </c>
      <c r="C85" s="12"/>
      <c r="D85" s="12"/>
      <c r="E85" s="12" t="s">
        <v>49</v>
      </c>
      <c r="F85" s="12" t="s">
        <v>52</v>
      </c>
      <c r="G85" s="12" t="s">
        <v>53</v>
      </c>
      <c r="H85" s="12" t="s">
        <v>46</v>
      </c>
      <c r="I85" s="12" t="s">
        <v>13</v>
      </c>
      <c r="J85" s="12" t="s">
        <v>54</v>
      </c>
      <c r="K85" s="12" t="s">
        <v>55</v>
      </c>
      <c r="L85" s="12" t="s">
        <v>36</v>
      </c>
      <c r="M85" s="12" t="s">
        <v>40</v>
      </c>
      <c r="N85" s="12" t="s">
        <v>56</v>
      </c>
      <c r="O85" s="12" t="s">
        <v>57</v>
      </c>
    </row>
    <row r="86" spans="1:78" hidden="1">
      <c r="B86" s="12"/>
      <c r="C86" s="12"/>
      <c r="D86" s="12"/>
      <c r="E86" s="12" t="str">
        <f>データ!AI6</f>
        <v/>
      </c>
      <c r="F86" s="12" t="s">
        <v>43</v>
      </c>
      <c r="G86" s="12" t="s">
        <v>43</v>
      </c>
      <c r="H86" s="12" t="str">
        <f>データ!BP6</f>
        <v>【747.76】</v>
      </c>
      <c r="I86" s="12" t="str">
        <f>データ!CA6</f>
        <v>【59.51】</v>
      </c>
      <c r="J86" s="12" t="str">
        <f>データ!CL6</f>
        <v>【261.46】</v>
      </c>
      <c r="K86" s="12" t="str">
        <f>データ!CW6</f>
        <v>【52.23】</v>
      </c>
      <c r="L86" s="12" t="str">
        <f>データ!DH6</f>
        <v>【85.82】</v>
      </c>
      <c r="M86" s="12" t="s">
        <v>43</v>
      </c>
      <c r="N86" s="12" t="s">
        <v>43</v>
      </c>
      <c r="O86" s="12" t="str">
        <f>データ!EO6</f>
        <v>【0.02】</v>
      </c>
    </row>
  </sheetData>
  <sheetProtection algorithmName="SHA-512" hashValue="FP9cQK2mOvtQoZYW5HGntBmZ7NeENyp9EXAZJNbQr1H0I6wx/LCoensizC/TEvCDbhcCfzUOfqgzCVJFcCHU/g==" saltValue="AhSNE34qHSb/7NxnY+D3s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59</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1" t="s">
        <v>61</v>
      </c>
      <c r="B2" s="61">
        <f t="shared" ref="B2:EO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c r="EO2" s="61">
        <f t="shared" si="0"/>
        <v>144</v>
      </c>
    </row>
    <row r="3" spans="1:145">
      <c r="A3" s="61" t="s">
        <v>21</v>
      </c>
      <c r="B3" s="63" t="s">
        <v>37</v>
      </c>
      <c r="C3" s="63" t="s">
        <v>63</v>
      </c>
      <c r="D3" s="63" t="s">
        <v>64</v>
      </c>
      <c r="E3" s="63" t="s">
        <v>7</v>
      </c>
      <c r="F3" s="63" t="s">
        <v>6</v>
      </c>
      <c r="G3" s="63" t="s">
        <v>26</v>
      </c>
      <c r="H3" s="69" t="s">
        <v>60</v>
      </c>
      <c r="I3" s="72"/>
      <c r="J3" s="72"/>
      <c r="K3" s="72"/>
      <c r="L3" s="72"/>
      <c r="M3" s="72"/>
      <c r="N3" s="72"/>
      <c r="O3" s="72"/>
      <c r="P3" s="72"/>
      <c r="Q3" s="72"/>
      <c r="R3" s="72"/>
      <c r="S3" s="72"/>
      <c r="T3" s="72"/>
      <c r="U3" s="72"/>
      <c r="V3" s="72"/>
      <c r="W3" s="72"/>
      <c r="X3" s="77"/>
      <c r="Y3" s="80" t="s">
        <v>58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1" t="s">
        <v>65</v>
      </c>
      <c r="B4" s="64"/>
      <c r="C4" s="64"/>
      <c r="D4" s="64"/>
      <c r="E4" s="64"/>
      <c r="F4" s="64"/>
      <c r="G4" s="64"/>
      <c r="H4" s="70"/>
      <c r="I4" s="73"/>
      <c r="J4" s="73"/>
      <c r="K4" s="73"/>
      <c r="L4" s="73"/>
      <c r="M4" s="73"/>
      <c r="N4" s="73"/>
      <c r="O4" s="73"/>
      <c r="P4" s="73"/>
      <c r="Q4" s="73"/>
      <c r="R4" s="73"/>
      <c r="S4" s="73"/>
      <c r="T4" s="73"/>
      <c r="U4" s="73"/>
      <c r="V4" s="73"/>
      <c r="W4" s="73"/>
      <c r="X4" s="78"/>
      <c r="Y4" s="81" t="s">
        <v>28</v>
      </c>
      <c r="Z4" s="81"/>
      <c r="AA4" s="81"/>
      <c r="AB4" s="81"/>
      <c r="AC4" s="81"/>
      <c r="AD4" s="81"/>
      <c r="AE4" s="81"/>
      <c r="AF4" s="81"/>
      <c r="AG4" s="81"/>
      <c r="AH4" s="81"/>
      <c r="AI4" s="81"/>
      <c r="AJ4" s="81" t="s">
        <v>51</v>
      </c>
      <c r="AK4" s="81"/>
      <c r="AL4" s="81"/>
      <c r="AM4" s="81"/>
      <c r="AN4" s="81"/>
      <c r="AO4" s="81"/>
      <c r="AP4" s="81"/>
      <c r="AQ4" s="81"/>
      <c r="AR4" s="81"/>
      <c r="AS4" s="81"/>
      <c r="AT4" s="81"/>
      <c r="AU4" s="81" t="s">
        <v>31</v>
      </c>
      <c r="AV4" s="81"/>
      <c r="AW4" s="81"/>
      <c r="AX4" s="81"/>
      <c r="AY4" s="81"/>
      <c r="AZ4" s="81"/>
      <c r="BA4" s="81"/>
      <c r="BB4" s="81"/>
      <c r="BC4" s="81"/>
      <c r="BD4" s="81"/>
      <c r="BE4" s="81"/>
      <c r="BF4" s="81" t="s">
        <v>67</v>
      </c>
      <c r="BG4" s="81"/>
      <c r="BH4" s="81"/>
      <c r="BI4" s="81"/>
      <c r="BJ4" s="81"/>
      <c r="BK4" s="81"/>
      <c r="BL4" s="81"/>
      <c r="BM4" s="81"/>
      <c r="BN4" s="81"/>
      <c r="BO4" s="81"/>
      <c r="BP4" s="81"/>
      <c r="BQ4" s="81" t="s">
        <v>17</v>
      </c>
      <c r="BR4" s="81"/>
      <c r="BS4" s="81"/>
      <c r="BT4" s="81"/>
      <c r="BU4" s="81"/>
      <c r="BV4" s="81"/>
      <c r="BW4" s="81"/>
      <c r="BX4" s="81"/>
      <c r="BY4" s="81"/>
      <c r="BZ4" s="81"/>
      <c r="CA4" s="81"/>
      <c r="CB4" s="81" t="s">
        <v>66</v>
      </c>
      <c r="CC4" s="81"/>
      <c r="CD4" s="81"/>
      <c r="CE4" s="81"/>
      <c r="CF4" s="81"/>
      <c r="CG4" s="81"/>
      <c r="CH4" s="81"/>
      <c r="CI4" s="81"/>
      <c r="CJ4" s="81"/>
      <c r="CK4" s="81"/>
      <c r="CL4" s="81"/>
      <c r="CM4" s="81" t="s">
        <v>0</v>
      </c>
      <c r="CN4" s="81"/>
      <c r="CO4" s="81"/>
      <c r="CP4" s="81"/>
      <c r="CQ4" s="81"/>
      <c r="CR4" s="81"/>
      <c r="CS4" s="81"/>
      <c r="CT4" s="81"/>
      <c r="CU4" s="81"/>
      <c r="CV4" s="81"/>
      <c r="CW4" s="81"/>
      <c r="CX4" s="81" t="s">
        <v>68</v>
      </c>
      <c r="CY4" s="81"/>
      <c r="CZ4" s="81"/>
      <c r="DA4" s="81"/>
      <c r="DB4" s="81"/>
      <c r="DC4" s="81"/>
      <c r="DD4" s="81"/>
      <c r="DE4" s="81"/>
      <c r="DF4" s="81"/>
      <c r="DG4" s="81"/>
      <c r="DH4" s="81"/>
      <c r="DI4" s="81" t="s">
        <v>69</v>
      </c>
      <c r="DJ4" s="81"/>
      <c r="DK4" s="81"/>
      <c r="DL4" s="81"/>
      <c r="DM4" s="81"/>
      <c r="DN4" s="81"/>
      <c r="DO4" s="81"/>
      <c r="DP4" s="81"/>
      <c r="DQ4" s="81"/>
      <c r="DR4" s="81"/>
      <c r="DS4" s="81"/>
      <c r="DT4" s="81" t="s">
        <v>70</v>
      </c>
      <c r="DU4" s="81"/>
      <c r="DV4" s="81"/>
      <c r="DW4" s="81"/>
      <c r="DX4" s="81"/>
      <c r="DY4" s="81"/>
      <c r="DZ4" s="81"/>
      <c r="EA4" s="81"/>
      <c r="EB4" s="81"/>
      <c r="EC4" s="81"/>
      <c r="ED4" s="81"/>
      <c r="EE4" s="81" t="s">
        <v>71</v>
      </c>
      <c r="EF4" s="81"/>
      <c r="EG4" s="81"/>
      <c r="EH4" s="81"/>
      <c r="EI4" s="81"/>
      <c r="EJ4" s="81"/>
      <c r="EK4" s="81"/>
      <c r="EL4" s="81"/>
      <c r="EM4" s="81"/>
      <c r="EN4" s="81"/>
      <c r="EO4" s="81"/>
    </row>
    <row r="5" spans="1:145">
      <c r="A5" s="61" t="s">
        <v>72</v>
      </c>
      <c r="B5" s="65"/>
      <c r="C5" s="65"/>
      <c r="D5" s="65"/>
      <c r="E5" s="65"/>
      <c r="F5" s="65"/>
      <c r="G5" s="65"/>
      <c r="H5" s="71" t="s">
        <v>62</v>
      </c>
      <c r="I5" s="71" t="s">
        <v>73</v>
      </c>
      <c r="J5" s="71" t="s">
        <v>74</v>
      </c>
      <c r="K5" s="71" t="s">
        <v>75</v>
      </c>
      <c r="L5" s="71" t="s">
        <v>76</v>
      </c>
      <c r="M5" s="71" t="s">
        <v>8</v>
      </c>
      <c r="N5" s="71" t="s">
        <v>77</v>
      </c>
      <c r="O5" s="71" t="s">
        <v>78</v>
      </c>
      <c r="P5" s="71" t="s">
        <v>79</v>
      </c>
      <c r="Q5" s="71" t="s">
        <v>80</v>
      </c>
      <c r="R5" s="71" t="s">
        <v>81</v>
      </c>
      <c r="S5" s="71" t="s">
        <v>82</v>
      </c>
      <c r="T5" s="71" t="s">
        <v>83</v>
      </c>
      <c r="U5" s="71" t="s">
        <v>1</v>
      </c>
      <c r="V5" s="71" t="s">
        <v>3</v>
      </c>
      <c r="W5" s="71" t="s">
        <v>84</v>
      </c>
      <c r="X5" s="71" t="s">
        <v>85</v>
      </c>
      <c r="Y5" s="71" t="s">
        <v>86</v>
      </c>
      <c r="Z5" s="71" t="s">
        <v>87</v>
      </c>
      <c r="AA5" s="71" t="s">
        <v>88</v>
      </c>
      <c r="AB5" s="71" t="s">
        <v>89</v>
      </c>
      <c r="AC5" s="71" t="s">
        <v>90</v>
      </c>
      <c r="AD5" s="71" t="s">
        <v>91</v>
      </c>
      <c r="AE5" s="71" t="s">
        <v>93</v>
      </c>
      <c r="AF5" s="71" t="s">
        <v>94</v>
      </c>
      <c r="AG5" s="71" t="s">
        <v>95</v>
      </c>
      <c r="AH5" s="71" t="s">
        <v>96</v>
      </c>
      <c r="AI5" s="71" t="s">
        <v>48</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60" customFormat="1">
      <c r="A6" s="61" t="s">
        <v>97</v>
      </c>
      <c r="B6" s="66">
        <f t="shared" ref="B6:X6" si="1">B7</f>
        <v>2018</v>
      </c>
      <c r="C6" s="66">
        <f t="shared" si="1"/>
        <v>112071</v>
      </c>
      <c r="D6" s="66">
        <f t="shared" si="1"/>
        <v>47</v>
      </c>
      <c r="E6" s="66">
        <f t="shared" si="1"/>
        <v>17</v>
      </c>
      <c r="F6" s="66">
        <f t="shared" si="1"/>
        <v>5</v>
      </c>
      <c r="G6" s="66">
        <f t="shared" si="1"/>
        <v>0</v>
      </c>
      <c r="H6" s="66" t="str">
        <f t="shared" si="1"/>
        <v>埼玉県　秩父市</v>
      </c>
      <c r="I6" s="66" t="str">
        <f t="shared" si="1"/>
        <v>法非適用</v>
      </c>
      <c r="J6" s="66" t="str">
        <f t="shared" si="1"/>
        <v>下水道事業</v>
      </c>
      <c r="K6" s="66" t="str">
        <f t="shared" si="1"/>
        <v>農業集落排水</v>
      </c>
      <c r="L6" s="66" t="str">
        <f t="shared" si="1"/>
        <v>F2</v>
      </c>
      <c r="M6" s="66" t="str">
        <f t="shared" si="1"/>
        <v>非設置</v>
      </c>
      <c r="N6" s="74" t="str">
        <f t="shared" si="1"/>
        <v>-</v>
      </c>
      <c r="O6" s="74" t="str">
        <f t="shared" si="1"/>
        <v>該当数値なし</v>
      </c>
      <c r="P6" s="74">
        <f t="shared" si="1"/>
        <v>3.77</v>
      </c>
      <c r="Q6" s="74">
        <f t="shared" si="1"/>
        <v>100</v>
      </c>
      <c r="R6" s="74">
        <f t="shared" si="1"/>
        <v>3456</v>
      </c>
      <c r="S6" s="74">
        <f t="shared" si="1"/>
        <v>62895</v>
      </c>
      <c r="T6" s="74">
        <f t="shared" si="1"/>
        <v>577.83000000000004</v>
      </c>
      <c r="U6" s="74">
        <f t="shared" si="1"/>
        <v>108.85</v>
      </c>
      <c r="V6" s="74">
        <f t="shared" si="1"/>
        <v>2356</v>
      </c>
      <c r="W6" s="74">
        <f t="shared" si="1"/>
        <v>1.37</v>
      </c>
      <c r="X6" s="74">
        <f t="shared" si="1"/>
        <v>1719.71</v>
      </c>
      <c r="Y6" s="82">
        <f t="shared" ref="Y6:AH6" si="2">IF(Y7="",NA(),Y7)</f>
        <v>93.43</v>
      </c>
      <c r="Z6" s="82">
        <f t="shared" si="2"/>
        <v>91.3</v>
      </c>
      <c r="AA6" s="82">
        <f t="shared" si="2"/>
        <v>92.13</v>
      </c>
      <c r="AB6" s="82">
        <f t="shared" si="2"/>
        <v>90.89</v>
      </c>
      <c r="AC6" s="82">
        <f t="shared" si="2"/>
        <v>105.42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1459.84</v>
      </c>
      <c r="BG6" s="82">
        <f t="shared" si="5"/>
        <v>921.04</v>
      </c>
      <c r="BH6" s="82">
        <f t="shared" si="5"/>
        <v>728.23</v>
      </c>
      <c r="BI6" s="82">
        <f t="shared" si="5"/>
        <v>696.33</v>
      </c>
      <c r="BJ6" s="82">
        <f t="shared" si="5"/>
        <v>694.93</v>
      </c>
      <c r="BK6" s="82">
        <f t="shared" si="5"/>
        <v>1161.05</v>
      </c>
      <c r="BL6" s="82">
        <f t="shared" si="5"/>
        <v>979.89</v>
      </c>
      <c r="BM6" s="82">
        <f t="shared" si="5"/>
        <v>974.93</v>
      </c>
      <c r="BN6" s="82">
        <f t="shared" si="5"/>
        <v>855.8</v>
      </c>
      <c r="BO6" s="82">
        <f t="shared" si="5"/>
        <v>789.46</v>
      </c>
      <c r="BP6" s="74" t="str">
        <f>IF(BP7="","",IF(BP7="-","【-】","【"&amp;SUBSTITUTE(TEXT(BP7,"#,##0.00"),"-","△")&amp;"】"))</f>
        <v>【747.76】</v>
      </c>
      <c r="BQ6" s="82">
        <f t="shared" ref="BQ6:BZ6" si="6">IF(BQ7="",NA(),BQ7)</f>
        <v>84.13</v>
      </c>
      <c r="BR6" s="82">
        <f t="shared" si="6"/>
        <v>76.03</v>
      </c>
      <c r="BS6" s="82">
        <f t="shared" si="6"/>
        <v>83.53</v>
      </c>
      <c r="BT6" s="82">
        <f t="shared" si="6"/>
        <v>75.34</v>
      </c>
      <c r="BU6" s="82">
        <f t="shared" si="6"/>
        <v>96.06</v>
      </c>
      <c r="BV6" s="82">
        <f t="shared" si="6"/>
        <v>41.08</v>
      </c>
      <c r="BW6" s="82">
        <f t="shared" si="6"/>
        <v>41.34</v>
      </c>
      <c r="BX6" s="82">
        <f t="shared" si="6"/>
        <v>55.32</v>
      </c>
      <c r="BY6" s="82">
        <f t="shared" si="6"/>
        <v>59.8</v>
      </c>
      <c r="BZ6" s="82">
        <f t="shared" si="6"/>
        <v>57.77</v>
      </c>
      <c r="CA6" s="74" t="str">
        <f>IF(CA7="","",IF(CA7="-","【-】","【"&amp;SUBSTITUTE(TEXT(CA7,"#,##0.00"),"-","△")&amp;"】"))</f>
        <v>【59.51】</v>
      </c>
      <c r="CB6" s="82">
        <f t="shared" ref="CB6:CK6" si="7">IF(CB7="",NA(),CB7)</f>
        <v>197.1</v>
      </c>
      <c r="CC6" s="82">
        <f t="shared" si="7"/>
        <v>190.84</v>
      </c>
      <c r="CD6" s="82">
        <f t="shared" si="7"/>
        <v>179.31</v>
      </c>
      <c r="CE6" s="82">
        <f t="shared" si="7"/>
        <v>184.03</v>
      </c>
      <c r="CF6" s="82">
        <f t="shared" si="7"/>
        <v>156.5</v>
      </c>
      <c r="CG6" s="82">
        <f t="shared" si="7"/>
        <v>378.08</v>
      </c>
      <c r="CH6" s="82">
        <f t="shared" si="7"/>
        <v>357.49</v>
      </c>
      <c r="CI6" s="82">
        <f t="shared" si="7"/>
        <v>283.17</v>
      </c>
      <c r="CJ6" s="82">
        <f t="shared" si="7"/>
        <v>263.76</v>
      </c>
      <c r="CK6" s="82">
        <f t="shared" si="7"/>
        <v>274.35000000000002</v>
      </c>
      <c r="CL6" s="74" t="str">
        <f>IF(CL7="","",IF(CL7="-","【-】","【"&amp;SUBSTITUTE(TEXT(CL7,"#,##0.00"),"-","△")&amp;"】"))</f>
        <v>【261.46】</v>
      </c>
      <c r="CM6" s="82">
        <f t="shared" ref="CM6:CV6" si="8">IF(CM7="",NA(),CM7)</f>
        <v>44.16</v>
      </c>
      <c r="CN6" s="82">
        <f t="shared" si="8"/>
        <v>47.41</v>
      </c>
      <c r="CO6" s="82">
        <f t="shared" si="8"/>
        <v>50.74</v>
      </c>
      <c r="CP6" s="82">
        <f t="shared" si="8"/>
        <v>53.13</v>
      </c>
      <c r="CQ6" s="82">
        <f t="shared" si="8"/>
        <v>47.52</v>
      </c>
      <c r="CR6" s="82">
        <f t="shared" si="8"/>
        <v>44.69</v>
      </c>
      <c r="CS6" s="82">
        <f t="shared" si="8"/>
        <v>44.69</v>
      </c>
      <c r="CT6" s="82">
        <f t="shared" si="8"/>
        <v>60.65</v>
      </c>
      <c r="CU6" s="82">
        <f t="shared" si="8"/>
        <v>51.75</v>
      </c>
      <c r="CV6" s="82">
        <f t="shared" si="8"/>
        <v>50.68</v>
      </c>
      <c r="CW6" s="74" t="str">
        <f>IF(CW7="","",IF(CW7="-","【-】","【"&amp;SUBSTITUTE(TEXT(CW7,"#,##0.00"),"-","△")&amp;"】"))</f>
        <v>【52.23】</v>
      </c>
      <c r="CX6" s="82">
        <f t="shared" ref="CX6:DG6" si="9">IF(CX7="",NA(),CX7)</f>
        <v>70.709999999999994</v>
      </c>
      <c r="CY6" s="82">
        <f t="shared" si="9"/>
        <v>71.2</v>
      </c>
      <c r="CZ6" s="82">
        <f t="shared" si="9"/>
        <v>75.099999999999994</v>
      </c>
      <c r="DA6" s="82">
        <f t="shared" si="9"/>
        <v>77.209999999999994</v>
      </c>
      <c r="DB6" s="82">
        <f t="shared" si="9"/>
        <v>78.349999999999994</v>
      </c>
      <c r="DC6" s="82">
        <f t="shared" si="9"/>
        <v>70.59</v>
      </c>
      <c r="DD6" s="82">
        <f t="shared" si="9"/>
        <v>69.67</v>
      </c>
      <c r="DE6" s="82">
        <f t="shared" si="9"/>
        <v>84.58</v>
      </c>
      <c r="DF6" s="82">
        <f t="shared" si="9"/>
        <v>84.84</v>
      </c>
      <c r="DG6" s="82">
        <f t="shared" si="9"/>
        <v>84.86</v>
      </c>
      <c r="DH6" s="74" t="str">
        <f>IF(DH7="","",IF(DH7="-","【-】","【"&amp;SUBSTITUTE(TEXT(DH7,"#,##0.00"),"-","△")&amp;"】"))</f>
        <v>【85.82】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7.0000000000000007e-02</v>
      </c>
      <c r="EK6" s="82">
        <f t="shared" si="12"/>
        <v>2.e-02</v>
      </c>
      <c r="EL6" s="82">
        <f t="shared" si="12"/>
        <v>2.0499999999999998</v>
      </c>
      <c r="EM6" s="82">
        <f t="shared" si="12"/>
        <v>1.e-02</v>
      </c>
      <c r="EN6" s="82">
        <f t="shared" si="12"/>
        <v>1.e-02</v>
      </c>
      <c r="EO6" s="74" t="str">
        <f>IF(EO7="","",IF(EO7="-","【-】","【"&amp;SUBSTITUTE(TEXT(EO7,"#,##0.00"),"-","△")&amp;"】"))</f>
        <v>【0.02】</v>
      </c>
    </row>
    <row r="7" spans="1:145" s="60" customFormat="1">
      <c r="A7" s="61"/>
      <c r="B7" s="67">
        <v>2018</v>
      </c>
      <c r="C7" s="67">
        <v>112071</v>
      </c>
      <c r="D7" s="67">
        <v>47</v>
      </c>
      <c r="E7" s="67">
        <v>17</v>
      </c>
      <c r="F7" s="67">
        <v>5</v>
      </c>
      <c r="G7" s="67">
        <v>0</v>
      </c>
      <c r="H7" s="67" t="s">
        <v>5</v>
      </c>
      <c r="I7" s="67" t="s">
        <v>98</v>
      </c>
      <c r="J7" s="67" t="s">
        <v>99</v>
      </c>
      <c r="K7" s="67" t="s">
        <v>100</v>
      </c>
      <c r="L7" s="67" t="s">
        <v>101</v>
      </c>
      <c r="M7" s="67" t="s">
        <v>102</v>
      </c>
      <c r="N7" s="75" t="s">
        <v>43</v>
      </c>
      <c r="O7" s="75" t="s">
        <v>103</v>
      </c>
      <c r="P7" s="75">
        <v>3.77</v>
      </c>
      <c r="Q7" s="75">
        <v>100</v>
      </c>
      <c r="R7" s="75">
        <v>3456</v>
      </c>
      <c r="S7" s="75">
        <v>62895</v>
      </c>
      <c r="T7" s="75">
        <v>577.83000000000004</v>
      </c>
      <c r="U7" s="75">
        <v>108.85</v>
      </c>
      <c r="V7" s="75">
        <v>2356</v>
      </c>
      <c r="W7" s="75">
        <v>1.37</v>
      </c>
      <c r="X7" s="75">
        <v>1719.71</v>
      </c>
      <c r="Y7" s="75">
        <v>93.43</v>
      </c>
      <c r="Z7" s="75">
        <v>91.3</v>
      </c>
      <c r="AA7" s="75">
        <v>92.13</v>
      </c>
      <c r="AB7" s="75">
        <v>90.89</v>
      </c>
      <c r="AC7" s="75">
        <v>105.42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1459.84</v>
      </c>
      <c r="BG7" s="75">
        <v>921.04</v>
      </c>
      <c r="BH7" s="75">
        <v>728.23</v>
      </c>
      <c r="BI7" s="75">
        <v>696.33</v>
      </c>
      <c r="BJ7" s="75">
        <v>694.93</v>
      </c>
      <c r="BK7" s="75">
        <v>1161.05</v>
      </c>
      <c r="BL7" s="75">
        <v>979.89</v>
      </c>
      <c r="BM7" s="75">
        <v>974.93</v>
      </c>
      <c r="BN7" s="75">
        <v>855.8</v>
      </c>
      <c r="BO7" s="75">
        <v>789.46</v>
      </c>
      <c r="BP7" s="75">
        <v>747.76</v>
      </c>
      <c r="BQ7" s="75">
        <v>84.13</v>
      </c>
      <c r="BR7" s="75">
        <v>76.03</v>
      </c>
      <c r="BS7" s="75">
        <v>83.53</v>
      </c>
      <c r="BT7" s="75">
        <v>75.34</v>
      </c>
      <c r="BU7" s="75">
        <v>96.06</v>
      </c>
      <c r="BV7" s="75">
        <v>41.08</v>
      </c>
      <c r="BW7" s="75">
        <v>41.34</v>
      </c>
      <c r="BX7" s="75">
        <v>55.32</v>
      </c>
      <c r="BY7" s="75">
        <v>59.8</v>
      </c>
      <c r="BZ7" s="75">
        <v>57.77</v>
      </c>
      <c r="CA7" s="75">
        <v>59.51</v>
      </c>
      <c r="CB7" s="75">
        <v>197.1</v>
      </c>
      <c r="CC7" s="75">
        <v>190.84</v>
      </c>
      <c r="CD7" s="75">
        <v>179.31</v>
      </c>
      <c r="CE7" s="75">
        <v>184.03</v>
      </c>
      <c r="CF7" s="75">
        <v>156.5</v>
      </c>
      <c r="CG7" s="75">
        <v>378.08</v>
      </c>
      <c r="CH7" s="75">
        <v>357.49</v>
      </c>
      <c r="CI7" s="75">
        <v>283.17</v>
      </c>
      <c r="CJ7" s="75">
        <v>263.76</v>
      </c>
      <c r="CK7" s="75">
        <v>274.35000000000002</v>
      </c>
      <c r="CL7" s="75">
        <v>261.45999999999998</v>
      </c>
      <c r="CM7" s="75">
        <v>44.16</v>
      </c>
      <c r="CN7" s="75">
        <v>47.41</v>
      </c>
      <c r="CO7" s="75">
        <v>50.74</v>
      </c>
      <c r="CP7" s="75">
        <v>53.13</v>
      </c>
      <c r="CQ7" s="75">
        <v>47.52</v>
      </c>
      <c r="CR7" s="75">
        <v>44.69</v>
      </c>
      <c r="CS7" s="75">
        <v>44.69</v>
      </c>
      <c r="CT7" s="75">
        <v>60.65</v>
      </c>
      <c r="CU7" s="75">
        <v>51.75</v>
      </c>
      <c r="CV7" s="75">
        <v>50.68</v>
      </c>
      <c r="CW7" s="75">
        <v>52.23</v>
      </c>
      <c r="CX7" s="75">
        <v>70.709999999999994</v>
      </c>
      <c r="CY7" s="75">
        <v>71.2</v>
      </c>
      <c r="CZ7" s="75">
        <v>75.099999999999994</v>
      </c>
      <c r="DA7" s="75">
        <v>77.209999999999994</v>
      </c>
      <c r="DB7" s="75">
        <v>78.349999999999994</v>
      </c>
      <c r="DC7" s="75">
        <v>70.59</v>
      </c>
      <c r="DD7" s="75">
        <v>69.67</v>
      </c>
      <c r="DE7" s="75">
        <v>84.58</v>
      </c>
      <c r="DF7" s="75">
        <v>84.84</v>
      </c>
      <c r="DG7" s="75">
        <v>84.86</v>
      </c>
      <c r="DH7" s="75">
        <v>85.82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7.0000000000000007e-02</v>
      </c>
      <c r="EK7" s="75">
        <v>2.e-02</v>
      </c>
      <c r="EL7" s="75">
        <v>2.0499999999999998</v>
      </c>
      <c r="EM7" s="75">
        <v>1.e-02</v>
      </c>
      <c r="EN7" s="75">
        <v>1.e-02</v>
      </c>
      <c r="EO7" s="75">
        <v>2.e-02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2"/>
      <c r="B9" s="62" t="s">
        <v>104</v>
      </c>
      <c r="C9" s="62" t="s">
        <v>105</v>
      </c>
      <c r="D9" s="62" t="s">
        <v>106</v>
      </c>
      <c r="E9" s="62" t="s">
        <v>107</v>
      </c>
      <c r="F9" s="62"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2" t="s">
        <v>37</v>
      </c>
      <c r="B10" s="68">
        <f>DATEVALUE($B$6-4&amp;"年1月1日")</f>
        <v>41640</v>
      </c>
      <c r="C10" s="68">
        <f>DATEVALUE($B$6-3&amp;"年1月1日")</f>
        <v>42005</v>
      </c>
      <c r="D10" s="68">
        <f>DATEVALUE($B$6-2&amp;"年1月1日")</f>
        <v>42370</v>
      </c>
      <c r="E10" s="68">
        <f>DATEVALUE($B$6-1&amp;"年1月1日")</f>
        <v>42736</v>
      </c>
      <c r="F10" s="68">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本峯　治彦</cp:lastModifiedBy>
  <dcterms:created xsi:type="dcterms:W3CDTF">2019-12-05T05:18:15Z</dcterms:created>
  <dcterms:modified xsi:type="dcterms:W3CDTF">2020-01-16T23:37:42Z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2020-01-16T23:37:42Z</vt:filetime>
  </property>
</Properties>
</file>